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55" windowWidth="18720" windowHeight="11715"/>
  </bookViews>
  <sheets>
    <sheet name="Cushing Balance" sheetId="2" r:id="rId1"/>
    <sheet name="Cushing Flows Data" sheetId="1" r:id="rId2"/>
    <sheet name="Node Map " sheetId="4" r:id="rId3"/>
    <sheet name="Sheet3" sheetId="3" r:id="rId4"/>
  </sheets>
  <externalReferences>
    <externalReference r:id="rId5"/>
    <externalReference r:id="rId6"/>
    <externalReference r:id="rId7"/>
  </externalReferences>
  <definedNames>
    <definedName name="D_Lables">#REF!</definedName>
    <definedName name="D_Values_2009" localSheetId="2">#N/A</definedName>
    <definedName name="D_Values_2009">OFFSET(D_Lables,0,#REF!)</definedName>
    <definedName name="D_Values_2010">OFFSET(#REF!,0,#REF!)</definedName>
    <definedName name="D_Values_2011" localSheetId="2">OFFSET('[1]Pipe_Data Conversion'!$A$732:$A$1096,0,[1]MAP!$AO$1)</definedName>
    <definedName name="D_Values_2011">OFFSET(#REF!,0,#REF!)</definedName>
    <definedName name="D_Values_2012" localSheetId="2">OFFSET('[1]Pipe_Data Conversion'!$A$1097:$A$1462,0,[1]MAP!$AO$1)</definedName>
    <definedName name="D_Values_2012">OFFSET('[2]Pipe_Data Conversion'!$A$1097:$A$1462,0,[2]MAP!$AO$1)</definedName>
    <definedName name="D_Values_2013">OFFSET(#REF!,0,[3]MAP!$AO$1)</definedName>
    <definedName name="D_Values_2014">OFFSET(#REF!,0,[3]MAP!$AO$1)</definedName>
    <definedName name="Sheet1">#REF!</definedName>
    <definedName name="Values_2006" localSheetId="2">OFFSET([1]Month_Data!$A$9:$A$20,0,[1]MAP!$AO$1)</definedName>
    <definedName name="Values_2006">OFFSET(#REF!,0,#REF!)</definedName>
    <definedName name="Values_2007" localSheetId="2">OFFSET([1]Month_Data!$A$21:$A$32,0,[1]MAP!$AO$1)</definedName>
    <definedName name="Values_2007">OFFSET(#REF!,0,#REF!)</definedName>
    <definedName name="Values_2008" localSheetId="2">OFFSET([1]Month_Data!$A$33:$A$44,0,[1]MAP!$AO$1)</definedName>
    <definedName name="Values_2008">OFFSET(#REF!,0,#REF!)</definedName>
    <definedName name="Values_2009" localSheetId="2">OFFSET([1]Month_Data!$A$45:$A$56,0,[1]MAP!$AO$1)</definedName>
    <definedName name="Values_2009">OFFSET(#REF!,0,#REF!)</definedName>
    <definedName name="Values_2010" localSheetId="2">OFFSET([1]Month_Data!$A$57:$A$68,0,[1]MAP!$AO$1)</definedName>
    <definedName name="Values_2010">OFFSET(#REF!,0,#REF!)</definedName>
    <definedName name="Values_2011" localSheetId="2">OFFSET([1]Month_Data!$A$69:$A$80,0,[1]MAP!$AO$1)</definedName>
    <definedName name="Values_2011">OFFSET(#REF!,0,#REF!)</definedName>
    <definedName name="Values_2012" localSheetId="2">OFFSET([1]Month_Data!$A$81:$A$92,0,[1]MAP!$AO$1)</definedName>
    <definedName name="Values_2012">OFFSET([2]Month_Data!$A$81:$A$92,0,[2]MAP!$AO$1)</definedName>
    <definedName name="Values_2013">OFFSET([3]month!$A$95:$A$106,0,[3]MAP!$AO$1)</definedName>
    <definedName name="Values_2014">OFFSET([3]month!$A$107:$A$118,0,[3]MAP!$AO$1)</definedName>
    <definedName name="X_Lables">#REF!</definedName>
  </definedNames>
  <calcPr calcId="145621"/>
</workbook>
</file>

<file path=xl/calcChain.xml><?xml version="1.0" encoding="utf-8"?>
<calcChain xmlns="http://schemas.openxmlformats.org/spreadsheetml/2006/main">
  <c r="AN2458" i="1" l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J327" i="2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P2450" i="1"/>
  <c r="P2451" i="1" s="1"/>
  <c r="AN2435" i="1"/>
  <c r="AN2436" i="1"/>
  <c r="AN2437" i="1"/>
  <c r="AN2438" i="1"/>
  <c r="AN2439" i="1"/>
  <c r="AN2440" i="1"/>
  <c r="AN2441" i="1"/>
  <c r="AN2442" i="1"/>
  <c r="P2452" i="1" l="1"/>
  <c r="P2453" i="1"/>
  <c r="P2447" i="1"/>
  <c r="AE2443" i="1"/>
  <c r="AH2443" i="1"/>
  <c r="AE2442" i="1"/>
  <c r="AH2442" i="1"/>
  <c r="AN2432" i="1"/>
  <c r="AN2433" i="1"/>
  <c r="AN2434" i="1"/>
  <c r="AN2431" i="1"/>
  <c r="K325" i="2"/>
  <c r="AN2389" i="1"/>
  <c r="AN2388" i="1"/>
  <c r="AN2387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10" i="1"/>
  <c r="AN2409" i="1"/>
  <c r="D2461" i="1" l="1"/>
  <c r="AE2444" i="1"/>
  <c r="AE2445" i="1"/>
  <c r="AH2445" i="1"/>
  <c r="AH2444" i="1"/>
  <c r="AE2429" i="1"/>
  <c r="AH2429" i="1"/>
  <c r="AH2430" i="1" s="1"/>
  <c r="D2462" i="1" l="1"/>
  <c r="D2463" i="1" s="1"/>
  <c r="D2464" i="1" s="1"/>
  <c r="AE2447" i="1"/>
  <c r="AE2446" i="1"/>
  <c r="AH2448" i="1"/>
  <c r="AH2447" i="1"/>
  <c r="AH2446" i="1"/>
  <c r="AE2430" i="1"/>
  <c r="AH2431" i="1"/>
  <c r="AN2407" i="1"/>
  <c r="AN2408" i="1"/>
  <c r="AN2406" i="1"/>
  <c r="D2465" i="1" l="1"/>
  <c r="D2466" i="1" s="1"/>
  <c r="D2467" i="1" s="1"/>
  <c r="F2461" i="1"/>
  <c r="F2462" i="1" s="1"/>
  <c r="AE2448" i="1"/>
  <c r="AH2449" i="1"/>
  <c r="AH2432" i="1"/>
  <c r="AH2433" i="1" s="1"/>
  <c r="AE2431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390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34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48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247" i="1"/>
  <c r="D2468" i="1" l="1"/>
  <c r="F2463" i="1"/>
  <c r="AH2450" i="1"/>
  <c r="AH2451" i="1"/>
  <c r="AE2449" i="1"/>
  <c r="AH2434" i="1"/>
  <c r="AE2432" i="1"/>
  <c r="P2417" i="1"/>
  <c r="D2469" i="1" l="1"/>
  <c r="F2464" i="1"/>
  <c r="AH2452" i="1"/>
  <c r="AH2453" i="1"/>
  <c r="AE2450" i="1"/>
  <c r="AH2435" i="1"/>
  <c r="AE2433" i="1"/>
  <c r="D2470" i="1" l="1"/>
  <c r="F2465" i="1"/>
  <c r="F2466" i="1" s="1"/>
  <c r="AH2454" i="1"/>
  <c r="AH2455" i="1" s="1"/>
  <c r="AH2457" i="1" s="1"/>
  <c r="AE2451" i="1"/>
  <c r="AE2452" i="1" s="1"/>
  <c r="N2440" i="1"/>
  <c r="AH2436" i="1"/>
  <c r="AN2383" i="1"/>
  <c r="AN2384" i="1"/>
  <c r="AN2385" i="1"/>
  <c r="AN2386" i="1"/>
  <c r="AN2382" i="1"/>
  <c r="D2471" i="1" l="1"/>
  <c r="D2472" i="1" s="1"/>
  <c r="D2473" i="1" s="1"/>
  <c r="F2467" i="1"/>
  <c r="F2468" i="1" s="1"/>
  <c r="AF2454" i="1"/>
  <c r="AE2453" i="1"/>
  <c r="AH2458" i="1"/>
  <c r="AH2437" i="1"/>
  <c r="AH2438" i="1"/>
  <c r="AE2435" i="1"/>
  <c r="AE2436" i="1" s="1"/>
  <c r="AE2398" i="1"/>
  <c r="AE2399" i="1" s="1"/>
  <c r="AH2397" i="1"/>
  <c r="AE2397" i="1"/>
  <c r="D2474" i="1" l="1"/>
  <c r="F2469" i="1"/>
  <c r="F2470" i="1" s="1"/>
  <c r="AH2459" i="1"/>
  <c r="AE2454" i="1"/>
  <c r="AE2437" i="1"/>
  <c r="AH2439" i="1"/>
  <c r="AH2440" i="1" s="1"/>
  <c r="AH2398" i="1"/>
  <c r="AH2399" i="1" s="1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F2471" i="1" l="1"/>
  <c r="F2472" i="1" s="1"/>
  <c r="AH2460" i="1"/>
  <c r="AE2455" i="1"/>
  <c r="AH2441" i="1"/>
  <c r="AE2438" i="1"/>
  <c r="AE2394" i="1"/>
  <c r="AH2394" i="1"/>
  <c r="AE2393" i="1"/>
  <c r="AL2393" i="1" s="1"/>
  <c r="F2473" i="1" l="1"/>
  <c r="E2461" i="1"/>
  <c r="E2462" i="1" s="1"/>
  <c r="AG2461" i="1"/>
  <c r="AD2461" i="1"/>
  <c r="AH2461" i="1"/>
  <c r="AE2439" i="1"/>
  <c r="Q316" i="2"/>
  <c r="F2474" i="1" l="1"/>
  <c r="E2463" i="1"/>
  <c r="E2464" i="1" s="1"/>
  <c r="AE2457" i="1"/>
  <c r="AH2462" i="1"/>
  <c r="AD2462" i="1"/>
  <c r="AG2462" i="1"/>
  <c r="AE2440" i="1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301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262" i="2"/>
  <c r="F2475" i="1" l="1"/>
  <c r="E2465" i="1"/>
  <c r="AD2463" i="1"/>
  <c r="AH2463" i="1"/>
  <c r="AE2458" i="1"/>
  <c r="AG2463" i="1"/>
  <c r="AE2441" i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3" i="2"/>
  <c r="N314" i="2"/>
  <c r="N315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312" i="2"/>
  <c r="DX360" i="4"/>
  <c r="DX343" i="4"/>
  <c r="F2476" i="1" l="1"/>
  <c r="E2466" i="1"/>
  <c r="Y2461" i="1"/>
  <c r="AH2464" i="1"/>
  <c r="AE2459" i="1"/>
  <c r="AG2464" i="1"/>
  <c r="AD2464" i="1"/>
  <c r="Q315" i="2"/>
  <c r="Q317" i="2"/>
  <c r="Q318" i="2"/>
  <c r="Q319" i="2"/>
  <c r="AE2373" i="1"/>
  <c r="AE2372" i="1"/>
  <c r="AH2372" i="1"/>
  <c r="AH2373" i="1" s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F2477" i="1" l="1"/>
  <c r="E2467" i="1"/>
  <c r="AH2465" i="1"/>
  <c r="AF2461" i="1"/>
  <c r="AE2460" i="1"/>
  <c r="AD2465" i="1"/>
  <c r="AG2465" i="1"/>
  <c r="Y2462" i="1"/>
  <c r="AH2374" i="1"/>
  <c r="AH2375" i="1" s="1"/>
  <c r="AE2374" i="1"/>
  <c r="F2478" i="1" l="1"/>
  <c r="E2468" i="1"/>
  <c r="AH2466" i="1"/>
  <c r="AD2466" i="1"/>
  <c r="AG2466" i="1"/>
  <c r="AE2461" i="1"/>
  <c r="AF2462" i="1"/>
  <c r="X2461" i="1"/>
  <c r="Y2463" i="1"/>
  <c r="AH2377" i="1"/>
  <c r="AH2378" i="1" s="1"/>
  <c r="AH2379" i="1" s="1"/>
  <c r="AE2375" i="1"/>
  <c r="F2479" i="1" l="1"/>
  <c r="E2469" i="1"/>
  <c r="AF2463" i="1"/>
  <c r="AC2461" i="1"/>
  <c r="AA2461" i="1"/>
  <c r="AG2467" i="1"/>
  <c r="AD2467" i="1"/>
  <c r="AH2467" i="1"/>
  <c r="Y2464" i="1"/>
  <c r="X2462" i="1"/>
  <c r="AE2462" i="1"/>
  <c r="L2447" i="1"/>
  <c r="P2448" i="1"/>
  <c r="AH2380" i="1"/>
  <c r="AH2381" i="1" s="1"/>
  <c r="F2480" i="1" l="1"/>
  <c r="E2470" i="1"/>
  <c r="Z2461" i="1"/>
  <c r="AF2464" i="1"/>
  <c r="AD2468" i="1"/>
  <c r="Y2465" i="1"/>
  <c r="AH2468" i="1"/>
  <c r="X2463" i="1"/>
  <c r="AE2463" i="1"/>
  <c r="AC2462" i="1"/>
  <c r="AG2468" i="1"/>
  <c r="AA2462" i="1"/>
  <c r="L2448" i="1"/>
  <c r="P2449" i="1"/>
  <c r="AH2382" i="1"/>
  <c r="AE2377" i="1"/>
  <c r="F2481" i="1" l="1"/>
  <c r="E2471" i="1"/>
  <c r="AE2464" i="1"/>
  <c r="AB2461" i="1"/>
  <c r="AD2469" i="1"/>
  <c r="AA2463" i="1"/>
  <c r="Z2462" i="1"/>
  <c r="AG2469" i="1"/>
  <c r="Y2466" i="1"/>
  <c r="AC2463" i="1"/>
  <c r="AH2469" i="1"/>
  <c r="AF2465" i="1"/>
  <c r="X2464" i="1"/>
  <c r="AE2378" i="1"/>
  <c r="AH2383" i="1"/>
  <c r="F2482" i="1" l="1"/>
  <c r="E2472" i="1"/>
  <c r="Z2463" i="1"/>
  <c r="AF2466" i="1"/>
  <c r="AG2470" i="1"/>
  <c r="AH2470" i="1"/>
  <c r="AD2470" i="1"/>
  <c r="X2465" i="1"/>
  <c r="AC2464" i="1"/>
  <c r="AE2465" i="1"/>
  <c r="Y2467" i="1"/>
  <c r="AA2464" i="1"/>
  <c r="AB2462" i="1"/>
  <c r="AE2379" i="1"/>
  <c r="AH2384" i="1"/>
  <c r="F2483" i="1" l="1"/>
  <c r="E2473" i="1"/>
  <c r="AA2465" i="1"/>
  <c r="AD2471" i="1"/>
  <c r="Y2468" i="1"/>
  <c r="X2466" i="1"/>
  <c r="AE2466" i="1"/>
  <c r="Z2464" i="1"/>
  <c r="AC2465" i="1"/>
  <c r="AG2471" i="1"/>
  <c r="AB2463" i="1"/>
  <c r="AH2471" i="1"/>
  <c r="AF2467" i="1"/>
  <c r="AH2385" i="1"/>
  <c r="AE2380" i="1"/>
  <c r="F2484" i="1" l="1"/>
  <c r="D2475" i="1"/>
  <c r="E2474" i="1"/>
  <c r="AG2472" i="1"/>
  <c r="AD2472" i="1"/>
  <c r="AA2466" i="1"/>
  <c r="Z2465" i="1"/>
  <c r="X2467" i="1"/>
  <c r="AH2472" i="1"/>
  <c r="AE2467" i="1"/>
  <c r="Y2469" i="1"/>
  <c r="AB2464" i="1"/>
  <c r="AF2468" i="1"/>
  <c r="AC2466" i="1"/>
  <c r="AE2381" i="1"/>
  <c r="AE2382" i="1" s="1"/>
  <c r="AH2386" i="1"/>
  <c r="F2485" i="1" l="1"/>
  <c r="D2476" i="1"/>
  <c r="E2475" i="1"/>
  <c r="Z2466" i="1"/>
  <c r="AA2467" i="1"/>
  <c r="AC2467" i="1"/>
  <c r="Y2470" i="1"/>
  <c r="X2468" i="1"/>
  <c r="AF2469" i="1"/>
  <c r="AE2468" i="1"/>
  <c r="AH2473" i="1"/>
  <c r="AG2473" i="1"/>
  <c r="AB2465" i="1"/>
  <c r="AD2473" i="1"/>
  <c r="P2454" i="1"/>
  <c r="AH2387" i="1"/>
  <c r="AE2383" i="1"/>
  <c r="F2486" i="1" l="1"/>
  <c r="E2476" i="1"/>
  <c r="D2477" i="1"/>
  <c r="AB2466" i="1"/>
  <c r="AF2470" i="1"/>
  <c r="AA2468" i="1"/>
  <c r="AG2474" i="1"/>
  <c r="X2469" i="1"/>
  <c r="Z2467" i="1"/>
  <c r="AH2474" i="1"/>
  <c r="AC2468" i="1"/>
  <c r="AD2474" i="1"/>
  <c r="AE2469" i="1"/>
  <c r="Y2471" i="1"/>
  <c r="AH2388" i="1"/>
  <c r="AE2384" i="1"/>
  <c r="F2487" i="1" l="1"/>
  <c r="D2478" i="1"/>
  <c r="E2477" i="1"/>
  <c r="AG2475" i="1"/>
  <c r="Z2468" i="1"/>
  <c r="AB2467" i="1"/>
  <c r="AC2469" i="1"/>
  <c r="AA2469" i="1"/>
  <c r="AD2475" i="1"/>
  <c r="AH2475" i="1"/>
  <c r="X2470" i="1"/>
  <c r="AF2471" i="1"/>
  <c r="AE2470" i="1"/>
  <c r="Y2472" i="1"/>
  <c r="AH2389" i="1"/>
  <c r="AE2385" i="1"/>
  <c r="F2488" i="1" l="1"/>
  <c r="D2479" i="1"/>
  <c r="E2478" i="1"/>
  <c r="AE2471" i="1"/>
  <c r="AF2472" i="1"/>
  <c r="AH2476" i="1"/>
  <c r="AB2468" i="1"/>
  <c r="AG2476" i="1"/>
  <c r="Z2469" i="1"/>
  <c r="Y2473" i="1"/>
  <c r="AC2470" i="1"/>
  <c r="X2471" i="1"/>
  <c r="AD2476" i="1"/>
  <c r="AA2470" i="1"/>
  <c r="N2461" i="1"/>
  <c r="AE2387" i="1"/>
  <c r="AH2390" i="1"/>
  <c r="F2489" i="1" l="1"/>
  <c r="D2480" i="1"/>
  <c r="E2479" i="1"/>
  <c r="AH2477" i="1"/>
  <c r="AE2472" i="1"/>
  <c r="AB2469" i="1"/>
  <c r="Z2470" i="1"/>
  <c r="Y2474" i="1"/>
  <c r="AD2477" i="1"/>
  <c r="AC2471" i="1"/>
  <c r="AG2477" i="1"/>
  <c r="AF2473" i="1"/>
  <c r="X2472" i="1"/>
  <c r="AA2471" i="1"/>
  <c r="N2462" i="1"/>
  <c r="AE2388" i="1"/>
  <c r="AH2391" i="1"/>
  <c r="F2490" i="1" l="1"/>
  <c r="E2480" i="1"/>
  <c r="D2481" i="1"/>
  <c r="AF2474" i="1"/>
  <c r="AC2472" i="1"/>
  <c r="AH2478" i="1"/>
  <c r="AA2472" i="1"/>
  <c r="Z2471" i="1"/>
  <c r="Y2475" i="1"/>
  <c r="AB2470" i="1"/>
  <c r="AD2478" i="1"/>
  <c r="X2473" i="1"/>
  <c r="AG2478" i="1"/>
  <c r="AE2473" i="1"/>
  <c r="N2463" i="1"/>
  <c r="AH2392" i="1"/>
  <c r="AE2389" i="1"/>
  <c r="F2491" i="1" l="1"/>
  <c r="D2482" i="1"/>
  <c r="E2481" i="1"/>
  <c r="Y2476" i="1"/>
  <c r="AE2474" i="1"/>
  <c r="AF2475" i="1"/>
  <c r="AB2471" i="1"/>
  <c r="AH2479" i="1"/>
  <c r="AD2479" i="1"/>
  <c r="AC2473" i="1"/>
  <c r="X2474" i="1"/>
  <c r="AA2473" i="1"/>
  <c r="AG2479" i="1"/>
  <c r="Z2472" i="1"/>
  <c r="N2464" i="1"/>
  <c r="K2461" i="1"/>
  <c r="H2461" i="1"/>
  <c r="AE2390" i="1"/>
  <c r="F2492" i="1" l="1"/>
  <c r="E2482" i="1"/>
  <c r="D2483" i="1"/>
  <c r="AH2480" i="1"/>
  <c r="X2475" i="1"/>
  <c r="AD2480" i="1"/>
  <c r="AB2472" i="1"/>
  <c r="AF2476" i="1"/>
  <c r="Y2477" i="1"/>
  <c r="AA2474" i="1"/>
  <c r="AG2480" i="1"/>
  <c r="AE2475" i="1"/>
  <c r="Z2473" i="1"/>
  <c r="AC2474" i="1"/>
  <c r="H2462" i="1"/>
  <c r="N2465" i="1"/>
  <c r="J2461" i="1"/>
  <c r="K2462" i="1"/>
  <c r="P2461" i="1"/>
  <c r="AH2395" i="1"/>
  <c r="AE2391" i="1"/>
  <c r="AE2392" i="1" s="1"/>
  <c r="F2493" i="1" l="1"/>
  <c r="E2483" i="1"/>
  <c r="D2484" i="1"/>
  <c r="AC2475" i="1"/>
  <c r="AE2476" i="1"/>
  <c r="AF2477" i="1"/>
  <c r="AH2481" i="1"/>
  <c r="Z2474" i="1"/>
  <c r="AB2473" i="1"/>
  <c r="AD2481" i="1"/>
  <c r="Y2478" i="1"/>
  <c r="AG2481" i="1"/>
  <c r="AA2475" i="1"/>
  <c r="X2476" i="1"/>
  <c r="L2461" i="1"/>
  <c r="J2462" i="1"/>
  <c r="P2462" i="1"/>
  <c r="M2461" i="1"/>
  <c r="K2463" i="1"/>
  <c r="H2463" i="1"/>
  <c r="O2461" i="1"/>
  <c r="N2466" i="1"/>
  <c r="AH2396" i="1"/>
  <c r="F2494" i="1" l="1"/>
  <c r="E2484" i="1"/>
  <c r="D2485" i="1"/>
  <c r="X2477" i="1"/>
  <c r="AD2482" i="1"/>
  <c r="AC2476" i="1"/>
  <c r="AE2477" i="1"/>
  <c r="AA2476" i="1"/>
  <c r="Z2475" i="1"/>
  <c r="Y2479" i="1"/>
  <c r="AH2482" i="1"/>
  <c r="AB2474" i="1"/>
  <c r="AG2482" i="1"/>
  <c r="AF2478" i="1"/>
  <c r="O2462" i="1"/>
  <c r="I2461" i="1"/>
  <c r="K2464" i="1"/>
  <c r="M2462" i="1"/>
  <c r="L2462" i="1"/>
  <c r="N2467" i="1"/>
  <c r="H2464" i="1"/>
  <c r="P2463" i="1"/>
  <c r="J2463" i="1"/>
  <c r="AE2395" i="1"/>
  <c r="F2495" i="1" l="1"/>
  <c r="D2486" i="1"/>
  <c r="E2485" i="1"/>
  <c r="Y2480" i="1"/>
  <c r="AE2478" i="1"/>
  <c r="AD2483" i="1"/>
  <c r="X2478" i="1"/>
  <c r="AF2479" i="1"/>
  <c r="AB2475" i="1"/>
  <c r="Z2476" i="1"/>
  <c r="AC2477" i="1"/>
  <c r="AG2483" i="1"/>
  <c r="AH2483" i="1"/>
  <c r="AA2477" i="1"/>
  <c r="P2464" i="1"/>
  <c r="H2465" i="1"/>
  <c r="K2465" i="1"/>
  <c r="I2462" i="1"/>
  <c r="L2463" i="1"/>
  <c r="N2468" i="1"/>
  <c r="M2463" i="1"/>
  <c r="O2463" i="1"/>
  <c r="J2464" i="1"/>
  <c r="AE2396" i="1"/>
  <c r="AH2400" i="1"/>
  <c r="F2496" i="1" l="1"/>
  <c r="D2487" i="1"/>
  <c r="E2486" i="1"/>
  <c r="AE2479" i="1"/>
  <c r="AF2480" i="1"/>
  <c r="AD2484" i="1"/>
  <c r="AC2478" i="1"/>
  <c r="Y2481" i="1"/>
  <c r="AA2478" i="1"/>
  <c r="AB2476" i="1"/>
  <c r="X2479" i="1"/>
  <c r="AH2484" i="1"/>
  <c r="AG2484" i="1"/>
  <c r="Z2477" i="1"/>
  <c r="K2466" i="1"/>
  <c r="N2469" i="1"/>
  <c r="I2463" i="1"/>
  <c r="M2464" i="1"/>
  <c r="H2466" i="1"/>
  <c r="P2465" i="1"/>
  <c r="L2464" i="1"/>
  <c r="J2465" i="1"/>
  <c r="O2464" i="1"/>
  <c r="AH2401" i="1"/>
  <c r="AE2400" i="1"/>
  <c r="F2497" i="1" l="1"/>
  <c r="D2488" i="1"/>
  <c r="E2487" i="1"/>
  <c r="AA2479" i="1"/>
  <c r="AB2477" i="1"/>
  <c r="AG2485" i="1"/>
  <c r="Y2482" i="1"/>
  <c r="AD2485" i="1"/>
  <c r="AH2485" i="1"/>
  <c r="AC2479" i="1"/>
  <c r="Z2478" i="1"/>
  <c r="X2480" i="1"/>
  <c r="AF2481" i="1"/>
  <c r="AE2480" i="1"/>
  <c r="L2465" i="1"/>
  <c r="O2465" i="1"/>
  <c r="P2466" i="1"/>
  <c r="M2465" i="1"/>
  <c r="H2467" i="1"/>
  <c r="I2464" i="1"/>
  <c r="K2467" i="1"/>
  <c r="J2466" i="1"/>
  <c r="N2470" i="1"/>
  <c r="AE2401" i="1"/>
  <c r="AE2402" i="1" s="1"/>
  <c r="AE2403" i="1" s="1"/>
  <c r="AH2402" i="1"/>
  <c r="AH2403" i="1" s="1"/>
  <c r="F2498" i="1" l="1"/>
  <c r="E2488" i="1"/>
  <c r="D2489" i="1"/>
  <c r="AA2480" i="1"/>
  <c r="AG2486" i="1"/>
  <c r="AE2481" i="1"/>
  <c r="AD2486" i="1"/>
  <c r="AF2482" i="1"/>
  <c r="X2481" i="1"/>
  <c r="AB2478" i="1"/>
  <c r="Z2479" i="1"/>
  <c r="AC2480" i="1"/>
  <c r="AH2486" i="1"/>
  <c r="Y2483" i="1"/>
  <c r="J2467" i="1"/>
  <c r="I2465" i="1"/>
  <c r="L2466" i="1"/>
  <c r="M2466" i="1"/>
  <c r="H2468" i="1"/>
  <c r="P2467" i="1"/>
  <c r="N2471" i="1"/>
  <c r="K2468" i="1"/>
  <c r="O2466" i="1"/>
  <c r="AH2404" i="1"/>
  <c r="F2499" i="1" l="1"/>
  <c r="E2489" i="1"/>
  <c r="D2490" i="1"/>
  <c r="AH2487" i="1"/>
  <c r="AC2481" i="1"/>
  <c r="AA2481" i="1"/>
  <c r="AB2479" i="1"/>
  <c r="AE2482" i="1"/>
  <c r="Y2484" i="1"/>
  <c r="AF2483" i="1"/>
  <c r="AG2487" i="1"/>
  <c r="Z2480" i="1"/>
  <c r="AD2487" i="1"/>
  <c r="X2482" i="1"/>
  <c r="L2467" i="1"/>
  <c r="J2468" i="1"/>
  <c r="M2467" i="1"/>
  <c r="I2466" i="1"/>
  <c r="H2469" i="1"/>
  <c r="N2472" i="1"/>
  <c r="P2468" i="1"/>
  <c r="O2467" i="1"/>
  <c r="K2469" i="1"/>
  <c r="AH2405" i="1"/>
  <c r="F2500" i="1" l="1"/>
  <c r="E2490" i="1"/>
  <c r="D2491" i="1"/>
  <c r="Y2485" i="1"/>
  <c r="Z2481" i="1"/>
  <c r="AH2488" i="1"/>
  <c r="AA2482" i="1"/>
  <c r="AB2480" i="1"/>
  <c r="AF2484" i="1"/>
  <c r="X2483" i="1"/>
  <c r="AC2482" i="1"/>
  <c r="AD2488" i="1"/>
  <c r="AG2488" i="1"/>
  <c r="AE2483" i="1"/>
  <c r="P2469" i="1"/>
  <c r="L2468" i="1"/>
  <c r="K2470" i="1"/>
  <c r="O2468" i="1"/>
  <c r="N2473" i="1"/>
  <c r="J2469" i="1"/>
  <c r="M2468" i="1"/>
  <c r="H2470" i="1"/>
  <c r="I2467" i="1"/>
  <c r="AE2408" i="1"/>
  <c r="AE2409" i="1" s="1"/>
  <c r="AH2406" i="1"/>
  <c r="F2501" i="1" l="1"/>
  <c r="E2491" i="1"/>
  <c r="D2492" i="1"/>
  <c r="AF2485" i="1"/>
  <c r="Y2486" i="1"/>
  <c r="AG2489" i="1"/>
  <c r="AC2483" i="1"/>
  <c r="AB2481" i="1"/>
  <c r="Z2482" i="1"/>
  <c r="AD2489" i="1"/>
  <c r="X2484" i="1"/>
  <c r="AH2489" i="1"/>
  <c r="AE2484" i="1"/>
  <c r="AA2483" i="1"/>
  <c r="I2468" i="1"/>
  <c r="N2474" i="1"/>
  <c r="O2469" i="1"/>
  <c r="P2470" i="1"/>
  <c r="J2470" i="1"/>
  <c r="K2471" i="1"/>
  <c r="L2469" i="1"/>
  <c r="M2469" i="1"/>
  <c r="H2471" i="1"/>
  <c r="AE2410" i="1"/>
  <c r="F2502" i="1" l="1"/>
  <c r="E2492" i="1"/>
  <c r="D2493" i="1"/>
  <c r="AD2490" i="1"/>
  <c r="Y2487" i="1"/>
  <c r="X2485" i="1"/>
  <c r="AF2486" i="1"/>
  <c r="AC2484" i="1"/>
  <c r="AE2485" i="1"/>
  <c r="AA2484" i="1"/>
  <c r="AB2482" i="1"/>
  <c r="AH2490" i="1"/>
  <c r="Z2483" i="1"/>
  <c r="AG2490" i="1"/>
  <c r="K2472" i="1"/>
  <c r="J2471" i="1"/>
  <c r="M2470" i="1"/>
  <c r="N2475" i="1"/>
  <c r="H2472" i="1"/>
  <c r="I2469" i="1"/>
  <c r="P2471" i="1"/>
  <c r="L2470" i="1"/>
  <c r="O2470" i="1"/>
  <c r="AH2408" i="1"/>
  <c r="AE2411" i="1"/>
  <c r="L2418" i="1"/>
  <c r="F2503" i="1" l="1"/>
  <c r="D2494" i="1"/>
  <c r="E2493" i="1"/>
  <c r="AD2491" i="1"/>
  <c r="AA2485" i="1"/>
  <c r="X2486" i="1"/>
  <c r="Z2484" i="1"/>
  <c r="AE2486" i="1"/>
  <c r="AF2487" i="1"/>
  <c r="AB2483" i="1"/>
  <c r="AC2485" i="1"/>
  <c r="Y2488" i="1"/>
  <c r="AG2491" i="1"/>
  <c r="AH2491" i="1"/>
  <c r="M2471" i="1"/>
  <c r="L2471" i="1"/>
  <c r="P2472" i="1"/>
  <c r="K2473" i="1"/>
  <c r="I2470" i="1"/>
  <c r="N2476" i="1"/>
  <c r="O2471" i="1"/>
  <c r="J2472" i="1"/>
  <c r="H2473" i="1"/>
  <c r="AH2409" i="1"/>
  <c r="F2504" i="1" l="1"/>
  <c r="E2494" i="1"/>
  <c r="D2495" i="1"/>
  <c r="AA2486" i="1"/>
  <c r="AH2492" i="1"/>
  <c r="AB2484" i="1"/>
  <c r="Y2489" i="1"/>
  <c r="X2487" i="1"/>
  <c r="Z2485" i="1"/>
  <c r="AC2486" i="1"/>
  <c r="AE2487" i="1"/>
  <c r="AF2488" i="1"/>
  <c r="AG2492" i="1"/>
  <c r="AD2492" i="1"/>
  <c r="K2474" i="1"/>
  <c r="P2473" i="1"/>
  <c r="M2472" i="1"/>
  <c r="O2472" i="1"/>
  <c r="J2473" i="1"/>
  <c r="L2472" i="1"/>
  <c r="N2477" i="1"/>
  <c r="I2471" i="1"/>
  <c r="H2474" i="1"/>
  <c r="AH2410" i="1"/>
  <c r="F2505" i="1" l="1"/>
  <c r="D2496" i="1"/>
  <c r="E2495" i="1"/>
  <c r="AA2487" i="1"/>
  <c r="Z2486" i="1"/>
  <c r="AF2489" i="1"/>
  <c r="AE2488" i="1"/>
  <c r="AH2493" i="1"/>
  <c r="AC2487" i="1"/>
  <c r="AB2485" i="1"/>
  <c r="Y2490" i="1"/>
  <c r="AG2493" i="1"/>
  <c r="AD2493" i="1"/>
  <c r="X2488" i="1"/>
  <c r="M2473" i="1"/>
  <c r="K2475" i="1"/>
  <c r="N2478" i="1"/>
  <c r="H2475" i="1"/>
  <c r="I2472" i="1"/>
  <c r="J2474" i="1"/>
  <c r="O2473" i="1"/>
  <c r="L2473" i="1"/>
  <c r="P2474" i="1"/>
  <c r="AE2415" i="1"/>
  <c r="AH2411" i="1"/>
  <c r="F2506" i="1" l="1"/>
  <c r="E2496" i="1"/>
  <c r="D2497" i="1"/>
  <c r="AH2494" i="1"/>
  <c r="AD2494" i="1"/>
  <c r="AB2486" i="1"/>
  <c r="AE2489" i="1"/>
  <c r="Z2487" i="1"/>
  <c r="AF2490" i="1"/>
  <c r="AC2488" i="1"/>
  <c r="AA2488" i="1"/>
  <c r="AG2494" i="1"/>
  <c r="X2489" i="1"/>
  <c r="Y2491" i="1"/>
  <c r="I2473" i="1"/>
  <c r="K2476" i="1"/>
  <c r="L2474" i="1"/>
  <c r="M2474" i="1"/>
  <c r="J2475" i="1"/>
  <c r="O2474" i="1"/>
  <c r="N2479" i="1"/>
  <c r="P2475" i="1"/>
  <c r="H2476" i="1"/>
  <c r="AE2416" i="1"/>
  <c r="AE2417" i="1" s="1"/>
  <c r="AH2412" i="1"/>
  <c r="AH2413" i="1" s="1"/>
  <c r="F2507" i="1" l="1"/>
  <c r="D2498" i="1"/>
  <c r="E2497" i="1"/>
  <c r="AB2487" i="1"/>
  <c r="AC2489" i="1"/>
  <c r="Y2492" i="1"/>
  <c r="AE2490" i="1"/>
  <c r="AF2491" i="1"/>
  <c r="Z2488" i="1"/>
  <c r="AA2489" i="1"/>
  <c r="AG2495" i="1"/>
  <c r="AD2495" i="1"/>
  <c r="AH2495" i="1"/>
  <c r="X2490" i="1"/>
  <c r="H2477" i="1"/>
  <c r="N2480" i="1"/>
  <c r="K2477" i="1"/>
  <c r="J2476" i="1"/>
  <c r="O2475" i="1"/>
  <c r="P2476" i="1"/>
  <c r="M2475" i="1"/>
  <c r="L2475" i="1"/>
  <c r="I2474" i="1"/>
  <c r="P2418" i="1"/>
  <c r="AE2418" i="1"/>
  <c r="AH2414" i="1"/>
  <c r="F2508" i="1" l="1"/>
  <c r="D2499" i="1"/>
  <c r="E2498" i="1"/>
  <c r="Z2489" i="1"/>
  <c r="Y2493" i="1"/>
  <c r="AB2488" i="1"/>
  <c r="AE2491" i="1"/>
  <c r="AD2496" i="1"/>
  <c r="AC2490" i="1"/>
  <c r="AA2490" i="1"/>
  <c r="AH2496" i="1"/>
  <c r="AF2492" i="1"/>
  <c r="X2491" i="1"/>
  <c r="AG2496" i="1"/>
  <c r="K2478" i="1"/>
  <c r="M2476" i="1"/>
  <c r="H2478" i="1"/>
  <c r="N2481" i="1"/>
  <c r="O2476" i="1"/>
  <c r="J2477" i="1"/>
  <c r="I2475" i="1"/>
  <c r="L2476" i="1"/>
  <c r="P2477" i="1"/>
  <c r="AH2415" i="1"/>
  <c r="AH2416" i="1" s="1"/>
  <c r="F2509" i="1" l="1"/>
  <c r="D2500" i="1"/>
  <c r="E2499" i="1"/>
  <c r="AE2492" i="1"/>
  <c r="AF2493" i="1"/>
  <c r="Z2490" i="1"/>
  <c r="AC2491" i="1"/>
  <c r="AB2489" i="1"/>
  <c r="AD2497" i="1"/>
  <c r="AA2491" i="1"/>
  <c r="X2492" i="1"/>
  <c r="Y2494" i="1"/>
  <c r="AH2497" i="1"/>
  <c r="AG2497" i="1"/>
  <c r="J2478" i="1"/>
  <c r="N2482" i="1"/>
  <c r="L2477" i="1"/>
  <c r="K2479" i="1"/>
  <c r="I2476" i="1"/>
  <c r="H2479" i="1"/>
  <c r="M2477" i="1"/>
  <c r="P2478" i="1"/>
  <c r="O2477" i="1"/>
  <c r="AH2417" i="1"/>
  <c r="AE2421" i="1"/>
  <c r="F2510" i="1" l="1"/>
  <c r="E2500" i="1"/>
  <c r="D2501" i="1"/>
  <c r="AC2492" i="1"/>
  <c r="AD2498" i="1"/>
  <c r="Z2491" i="1"/>
  <c r="AG2498" i="1"/>
  <c r="AA2492" i="1"/>
  <c r="Y2495" i="1"/>
  <c r="X2493" i="1"/>
  <c r="AE2493" i="1"/>
  <c r="AH2498" i="1"/>
  <c r="AB2490" i="1"/>
  <c r="AF2494" i="1"/>
  <c r="N2483" i="1"/>
  <c r="P2479" i="1"/>
  <c r="H2480" i="1"/>
  <c r="L2478" i="1"/>
  <c r="K2480" i="1"/>
  <c r="I2477" i="1"/>
  <c r="O2478" i="1"/>
  <c r="M2478" i="1"/>
  <c r="J2479" i="1"/>
  <c r="AH2418" i="1"/>
  <c r="AH2419" i="1" s="1"/>
  <c r="AE2422" i="1"/>
  <c r="F2511" i="1" l="1"/>
  <c r="E2501" i="1"/>
  <c r="D2502" i="1"/>
  <c r="AF2495" i="1"/>
  <c r="AA2493" i="1"/>
  <c r="X2494" i="1"/>
  <c r="Z2492" i="1"/>
  <c r="AD2499" i="1"/>
  <c r="AB2491" i="1"/>
  <c r="AG2499" i="1"/>
  <c r="AH2499" i="1"/>
  <c r="AE2494" i="1"/>
  <c r="Y2496" i="1"/>
  <c r="AC2493" i="1"/>
  <c r="J2480" i="1"/>
  <c r="O2479" i="1"/>
  <c r="M2479" i="1"/>
  <c r="L2479" i="1"/>
  <c r="N2484" i="1"/>
  <c r="P2480" i="1"/>
  <c r="I2478" i="1"/>
  <c r="K2481" i="1"/>
  <c r="H2481" i="1"/>
  <c r="AH2420" i="1"/>
  <c r="AH2421" i="1" s="1"/>
  <c r="AE2423" i="1"/>
  <c r="F2512" i="1" l="1"/>
  <c r="E2502" i="1"/>
  <c r="D2503" i="1"/>
  <c r="AG2500" i="1"/>
  <c r="AF2496" i="1"/>
  <c r="X2495" i="1"/>
  <c r="AC2494" i="1"/>
  <c r="AH2500" i="1"/>
  <c r="AB2492" i="1"/>
  <c r="AD2500" i="1"/>
  <c r="AA2494" i="1"/>
  <c r="Z2493" i="1"/>
  <c r="Y2497" i="1"/>
  <c r="AE2495" i="1"/>
  <c r="M2480" i="1"/>
  <c r="J2481" i="1"/>
  <c r="O2480" i="1"/>
  <c r="P2481" i="1"/>
  <c r="N2485" i="1"/>
  <c r="I2479" i="1"/>
  <c r="K2482" i="1"/>
  <c r="L2480" i="1"/>
  <c r="H2482" i="1"/>
  <c r="AH2422" i="1"/>
  <c r="AH2423" i="1" s="1"/>
  <c r="P2426" i="1"/>
  <c r="AE2424" i="1"/>
  <c r="AE2425" i="1" s="1"/>
  <c r="AE2426" i="1" s="1"/>
  <c r="F2513" i="1" l="1"/>
  <c r="E2503" i="1"/>
  <c r="D2504" i="1"/>
  <c r="Y2498" i="1"/>
  <c r="AG2501" i="1"/>
  <c r="AA2495" i="1"/>
  <c r="AE2496" i="1"/>
  <c r="AD2501" i="1"/>
  <c r="AB2493" i="1"/>
  <c r="X2496" i="1"/>
  <c r="AC2495" i="1"/>
  <c r="Z2494" i="1"/>
  <c r="AH2501" i="1"/>
  <c r="AF2497" i="1"/>
  <c r="H2483" i="1"/>
  <c r="M2481" i="1"/>
  <c r="I2480" i="1"/>
  <c r="K2483" i="1"/>
  <c r="N2486" i="1"/>
  <c r="O2481" i="1"/>
  <c r="P2482" i="1"/>
  <c r="L2481" i="1"/>
  <c r="J2482" i="1"/>
  <c r="AH2424" i="1"/>
  <c r="AH2425" i="1" s="1"/>
  <c r="AE2427" i="1"/>
  <c r="F2514" i="1" l="1"/>
  <c r="E2504" i="1"/>
  <c r="D2505" i="1"/>
  <c r="AB2494" i="1"/>
  <c r="AD2502" i="1"/>
  <c r="AE2497" i="1"/>
  <c r="X2497" i="1"/>
  <c r="Z2495" i="1"/>
  <c r="AF2498" i="1"/>
  <c r="AA2496" i="1"/>
  <c r="AH2502" i="1"/>
  <c r="Y2499" i="1"/>
  <c r="AC2496" i="1"/>
  <c r="AG2502" i="1"/>
  <c r="H2484" i="1"/>
  <c r="O2482" i="1"/>
  <c r="K2484" i="1"/>
  <c r="J2483" i="1"/>
  <c r="L2482" i="1"/>
  <c r="N2487" i="1"/>
  <c r="I2481" i="1"/>
  <c r="M2482" i="1"/>
  <c r="P2483" i="1"/>
  <c r="AH2426" i="1"/>
  <c r="F2515" i="1" l="1"/>
  <c r="E2505" i="1"/>
  <c r="E2506" i="1" s="1"/>
  <c r="D2506" i="1"/>
  <c r="AF2499" i="1"/>
  <c r="AB2495" i="1"/>
  <c r="Z2496" i="1"/>
  <c r="AC2497" i="1"/>
  <c r="Y2500" i="1"/>
  <c r="AE2498" i="1"/>
  <c r="AH2503" i="1"/>
  <c r="AG2503" i="1"/>
  <c r="AA2497" i="1"/>
  <c r="X2498" i="1"/>
  <c r="AD2503" i="1"/>
  <c r="N2488" i="1"/>
  <c r="J2484" i="1"/>
  <c r="O2483" i="1"/>
  <c r="H2485" i="1"/>
  <c r="I2482" i="1"/>
  <c r="K2485" i="1"/>
  <c r="M2483" i="1"/>
  <c r="P2484" i="1"/>
  <c r="L2483" i="1"/>
  <c r="AH2427" i="1"/>
  <c r="F2516" i="1" l="1"/>
  <c r="E2507" i="1"/>
  <c r="D2507" i="1"/>
  <c r="AB2496" i="1"/>
  <c r="AG2504" i="1"/>
  <c r="AF2500" i="1"/>
  <c r="AA2498" i="1"/>
  <c r="AD2504" i="1"/>
  <c r="AH2504" i="1"/>
  <c r="AE2499" i="1"/>
  <c r="AC2498" i="1"/>
  <c r="Y2501" i="1"/>
  <c r="X2499" i="1"/>
  <c r="Z2497" i="1"/>
  <c r="N2489" i="1"/>
  <c r="O2484" i="1"/>
  <c r="I2483" i="1"/>
  <c r="L2484" i="1"/>
  <c r="K2486" i="1"/>
  <c r="P2485" i="1"/>
  <c r="M2484" i="1"/>
  <c r="J2485" i="1"/>
  <c r="H2486" i="1"/>
  <c r="F2517" i="1" l="1"/>
  <c r="E2508" i="1"/>
  <c r="D2508" i="1"/>
  <c r="AG2505" i="1"/>
  <c r="Y2502" i="1"/>
  <c r="AH2505" i="1"/>
  <c r="AB2497" i="1"/>
  <c r="Z2498" i="1"/>
  <c r="X2500" i="1"/>
  <c r="AD2505" i="1"/>
  <c r="AF2501" i="1"/>
  <c r="AE2500" i="1"/>
  <c r="AA2499" i="1"/>
  <c r="AC2499" i="1"/>
  <c r="H2487" i="1"/>
  <c r="P2486" i="1"/>
  <c r="M2485" i="1"/>
  <c r="L2485" i="1"/>
  <c r="O2485" i="1"/>
  <c r="N2490" i="1"/>
  <c r="K2487" i="1"/>
  <c r="J2486" i="1"/>
  <c r="I2484" i="1"/>
  <c r="F2518" i="1" l="1"/>
  <c r="E2509" i="1"/>
  <c r="D2509" i="1"/>
  <c r="AE2501" i="1"/>
  <c r="AH2506" i="1"/>
  <c r="Y2503" i="1"/>
  <c r="AA2500" i="1"/>
  <c r="AD2506" i="1"/>
  <c r="AF2502" i="1"/>
  <c r="Z2499" i="1"/>
  <c r="X2501" i="1"/>
  <c r="AG2506" i="1"/>
  <c r="AC2500" i="1"/>
  <c r="AB2498" i="1"/>
  <c r="I2485" i="1"/>
  <c r="K2488" i="1"/>
  <c r="M2486" i="1"/>
  <c r="H2488" i="1"/>
  <c r="J2487" i="1"/>
  <c r="L2486" i="1"/>
  <c r="P2487" i="1"/>
  <c r="N2491" i="1"/>
  <c r="O2486" i="1"/>
  <c r="F2519" i="1" l="1"/>
  <c r="E2510" i="1"/>
  <c r="D2510" i="1"/>
  <c r="AD2507" i="1"/>
  <c r="AF2503" i="1"/>
  <c r="X2502" i="1"/>
  <c r="AG2507" i="1"/>
  <c r="AH2507" i="1"/>
  <c r="AE2502" i="1"/>
  <c r="Z2500" i="1"/>
  <c r="AC2501" i="1"/>
  <c r="AA2501" i="1"/>
  <c r="AB2499" i="1"/>
  <c r="Y2504" i="1"/>
  <c r="J2488" i="1"/>
  <c r="L2487" i="1"/>
  <c r="H2489" i="1"/>
  <c r="M2487" i="1"/>
  <c r="P2488" i="1"/>
  <c r="N2492" i="1"/>
  <c r="I2486" i="1"/>
  <c r="O2487" i="1"/>
  <c r="K2489" i="1"/>
  <c r="F2520" i="1" l="1"/>
  <c r="E2511" i="1"/>
  <c r="D2511" i="1"/>
  <c r="AE2503" i="1"/>
  <c r="Z2501" i="1"/>
  <c r="AH2508" i="1"/>
  <c r="X2503" i="1"/>
  <c r="AD2508" i="1"/>
  <c r="AG2508" i="1"/>
  <c r="AC2502" i="1"/>
  <c r="Y2505" i="1"/>
  <c r="AA2502" i="1"/>
  <c r="AF2504" i="1"/>
  <c r="AB2500" i="1"/>
  <c r="J2489" i="1"/>
  <c r="K2490" i="1"/>
  <c r="H2490" i="1"/>
  <c r="P2489" i="1"/>
  <c r="O2488" i="1"/>
  <c r="I2487" i="1"/>
  <c r="M2488" i="1"/>
  <c r="N2493" i="1"/>
  <c r="L2488" i="1"/>
  <c r="F2521" i="1" l="1"/>
  <c r="E2512" i="1"/>
  <c r="D2512" i="1"/>
  <c r="AB2501" i="1"/>
  <c r="AH2509" i="1"/>
  <c r="AE2504" i="1"/>
  <c r="AC2503" i="1"/>
  <c r="Z2502" i="1"/>
  <c r="Y2506" i="1"/>
  <c r="AA2503" i="1"/>
  <c r="AD2509" i="1"/>
  <c r="AF2505" i="1"/>
  <c r="X2504" i="1"/>
  <c r="AG2509" i="1"/>
  <c r="M2489" i="1"/>
  <c r="O2489" i="1"/>
  <c r="K2491" i="1"/>
  <c r="J2490" i="1"/>
  <c r="H2491" i="1"/>
  <c r="P2490" i="1"/>
  <c r="L2489" i="1"/>
  <c r="N2494" i="1"/>
  <c r="I2488" i="1"/>
  <c r="F2522" i="1" l="1"/>
  <c r="E2513" i="1"/>
  <c r="D2513" i="1"/>
  <c r="AG2510" i="1"/>
  <c r="Z2503" i="1"/>
  <c r="AF2506" i="1"/>
  <c r="AC2504" i="1"/>
  <c r="AD2510" i="1"/>
  <c r="AE2505" i="1"/>
  <c r="X2505" i="1"/>
  <c r="AB2502" i="1"/>
  <c r="AH2510" i="1"/>
  <c r="AA2504" i="1"/>
  <c r="Y2507" i="1"/>
  <c r="M2490" i="1"/>
  <c r="I2489" i="1"/>
  <c r="L2490" i="1"/>
  <c r="K2492" i="1"/>
  <c r="O2490" i="1"/>
  <c r="H2492" i="1"/>
  <c r="N2495" i="1"/>
  <c r="P2491" i="1"/>
  <c r="J2491" i="1"/>
  <c r="F2523" i="1" l="1"/>
  <c r="E2514" i="1"/>
  <c r="D2514" i="1"/>
  <c r="AB2503" i="1"/>
  <c r="AH2511" i="1"/>
  <c r="AF2507" i="1"/>
  <c r="AC2505" i="1"/>
  <c r="Z2504" i="1"/>
  <c r="AA2505" i="1"/>
  <c r="AE2506" i="1"/>
  <c r="AD2511" i="1"/>
  <c r="AG2511" i="1"/>
  <c r="X2506" i="1"/>
  <c r="Y2508" i="1"/>
  <c r="K2493" i="1"/>
  <c r="N2496" i="1"/>
  <c r="M2491" i="1"/>
  <c r="J2492" i="1"/>
  <c r="O2491" i="1"/>
  <c r="I2490" i="1"/>
  <c r="L2491" i="1"/>
  <c r="H2493" i="1"/>
  <c r="P2492" i="1"/>
  <c r="F2524" i="1" l="1"/>
  <c r="E2515" i="1"/>
  <c r="D2515" i="1"/>
  <c r="AA2506" i="1"/>
  <c r="X2507" i="1"/>
  <c r="AB2504" i="1"/>
  <c r="Z2505" i="1"/>
  <c r="AG2512" i="1"/>
  <c r="AE2507" i="1"/>
  <c r="AH2512" i="1"/>
  <c r="AF2508" i="1"/>
  <c r="AD2512" i="1"/>
  <c r="Y2509" i="1"/>
  <c r="AC2506" i="1"/>
  <c r="M2492" i="1"/>
  <c r="I2491" i="1"/>
  <c r="N2497" i="1"/>
  <c r="O2492" i="1"/>
  <c r="P2493" i="1"/>
  <c r="H2494" i="1"/>
  <c r="L2492" i="1"/>
  <c r="J2493" i="1"/>
  <c r="K2494" i="1"/>
  <c r="F2525" i="1" l="1"/>
  <c r="E2516" i="1"/>
  <c r="D2516" i="1"/>
  <c r="AF2509" i="1"/>
  <c r="AA2507" i="1"/>
  <c r="X2508" i="1"/>
  <c r="Y2510" i="1"/>
  <c r="Z2506" i="1"/>
  <c r="AC2507" i="1"/>
  <c r="AD2513" i="1"/>
  <c r="AE2508" i="1"/>
  <c r="AB2505" i="1"/>
  <c r="AG2513" i="1"/>
  <c r="AH2513" i="1"/>
  <c r="I2492" i="1"/>
  <c r="M2493" i="1"/>
  <c r="L2493" i="1"/>
  <c r="O2493" i="1"/>
  <c r="P2494" i="1"/>
  <c r="J2494" i="1"/>
  <c r="H2495" i="1"/>
  <c r="N2498" i="1"/>
  <c r="K2495" i="1"/>
  <c r="F2526" i="1" l="1"/>
  <c r="E2517" i="1"/>
  <c r="D2517" i="1"/>
  <c r="Z2507" i="1"/>
  <c r="AE2509" i="1"/>
  <c r="AF2510" i="1"/>
  <c r="AC2508" i="1"/>
  <c r="AH2514" i="1"/>
  <c r="AD2514" i="1"/>
  <c r="AG2514" i="1"/>
  <c r="AA2508" i="1"/>
  <c r="X2509" i="1"/>
  <c r="AB2506" i="1"/>
  <c r="Y2511" i="1"/>
  <c r="H2496" i="1"/>
  <c r="L2494" i="1"/>
  <c r="P2495" i="1"/>
  <c r="K2496" i="1"/>
  <c r="O2494" i="1"/>
  <c r="I2493" i="1"/>
  <c r="N2499" i="1"/>
  <c r="M2494" i="1"/>
  <c r="J2495" i="1"/>
  <c r="F2527" i="1" l="1"/>
  <c r="E2518" i="1"/>
  <c r="D2518" i="1"/>
  <c r="AH2515" i="1"/>
  <c r="AD2515" i="1"/>
  <c r="AF2511" i="1"/>
  <c r="AE2510" i="1"/>
  <c r="X2510" i="1"/>
  <c r="AB2507" i="1"/>
  <c r="Z2508" i="1"/>
  <c r="AA2509" i="1"/>
  <c r="Y2512" i="1"/>
  <c r="AG2515" i="1"/>
  <c r="AC2509" i="1"/>
  <c r="N2500" i="1"/>
  <c r="O2495" i="1"/>
  <c r="H2497" i="1"/>
  <c r="K2497" i="1"/>
  <c r="I2494" i="1"/>
  <c r="L2495" i="1"/>
  <c r="J2496" i="1"/>
  <c r="M2495" i="1"/>
  <c r="P2496" i="1"/>
  <c r="F2528" i="1" l="1"/>
  <c r="E2519" i="1"/>
  <c r="D2519" i="1"/>
  <c r="Z2509" i="1"/>
  <c r="AD2516" i="1"/>
  <c r="X2511" i="1"/>
  <c r="Y2513" i="1"/>
  <c r="AC2510" i="1"/>
  <c r="AF2512" i="1"/>
  <c r="AG2516" i="1"/>
  <c r="AA2510" i="1"/>
  <c r="AH2516" i="1"/>
  <c r="AB2508" i="1"/>
  <c r="AE2511" i="1"/>
  <c r="M2496" i="1"/>
  <c r="H2498" i="1"/>
  <c r="N2501" i="1"/>
  <c r="J2497" i="1"/>
  <c r="K2498" i="1"/>
  <c r="I2495" i="1"/>
  <c r="O2496" i="1"/>
  <c r="L2496" i="1"/>
  <c r="P2497" i="1"/>
  <c r="F2529" i="1" l="1"/>
  <c r="E2520" i="1"/>
  <c r="D2520" i="1"/>
  <c r="Y2514" i="1"/>
  <c r="Z2510" i="1"/>
  <c r="AH2517" i="1"/>
  <c r="AB2509" i="1"/>
  <c r="AF2513" i="1"/>
  <c r="AE2512" i="1"/>
  <c r="AG2517" i="1"/>
  <c r="AA2511" i="1"/>
  <c r="X2512" i="1"/>
  <c r="AC2511" i="1"/>
  <c r="AD2517" i="1"/>
  <c r="P2498" i="1"/>
  <c r="K2499" i="1"/>
  <c r="M2497" i="1"/>
  <c r="H2499" i="1"/>
  <c r="O2497" i="1"/>
  <c r="J2498" i="1"/>
  <c r="I2496" i="1"/>
  <c r="L2497" i="1"/>
  <c r="N2502" i="1"/>
  <c r="F2530" i="1" l="1"/>
  <c r="E2521" i="1"/>
  <c r="D2521" i="1"/>
  <c r="AG2518" i="1"/>
  <c r="AE2513" i="1"/>
  <c r="X2513" i="1"/>
  <c r="Y2515" i="1"/>
  <c r="AB2510" i="1"/>
  <c r="AF2514" i="1"/>
  <c r="AA2512" i="1"/>
  <c r="Z2511" i="1"/>
  <c r="AH2518" i="1"/>
  <c r="AD2518" i="1"/>
  <c r="AC2512" i="1"/>
  <c r="J2499" i="1"/>
  <c r="H2500" i="1"/>
  <c r="P2499" i="1"/>
  <c r="O2498" i="1"/>
  <c r="I2497" i="1"/>
  <c r="M2498" i="1"/>
  <c r="L2498" i="1"/>
  <c r="K2500" i="1"/>
  <c r="N2503" i="1"/>
  <c r="F2531" i="1" l="1"/>
  <c r="E2522" i="1"/>
  <c r="D2522" i="1"/>
  <c r="AG2519" i="1"/>
  <c r="AD2519" i="1"/>
  <c r="Y2516" i="1"/>
  <c r="Z2512" i="1"/>
  <c r="AB2511" i="1"/>
  <c r="AC2513" i="1"/>
  <c r="AA2513" i="1"/>
  <c r="AF2515" i="1"/>
  <c r="X2514" i="1"/>
  <c r="AH2519" i="1"/>
  <c r="AE2514" i="1"/>
  <c r="M2499" i="1"/>
  <c r="P2500" i="1"/>
  <c r="O2499" i="1"/>
  <c r="N2504" i="1"/>
  <c r="L2499" i="1"/>
  <c r="J2500" i="1"/>
  <c r="K2501" i="1"/>
  <c r="I2498" i="1"/>
  <c r="H2501" i="1"/>
  <c r="F2532" i="1" l="1"/>
  <c r="E2523" i="1"/>
  <c r="D2523" i="1"/>
  <c r="Y2517" i="1"/>
  <c r="AG2520" i="1"/>
  <c r="AA2514" i="1"/>
  <c r="AD2520" i="1"/>
  <c r="AH2520" i="1"/>
  <c r="AC2514" i="1"/>
  <c r="AF2516" i="1"/>
  <c r="AE2515" i="1"/>
  <c r="Z2513" i="1"/>
  <c r="X2515" i="1"/>
  <c r="AB2512" i="1"/>
  <c r="N2505" i="1"/>
  <c r="P2501" i="1"/>
  <c r="I2499" i="1"/>
  <c r="K2502" i="1"/>
  <c r="L2500" i="1"/>
  <c r="H2502" i="1"/>
  <c r="M2500" i="1"/>
  <c r="J2501" i="1"/>
  <c r="O2500" i="1"/>
  <c r="F2533" i="1" l="1"/>
  <c r="E2524" i="1"/>
  <c r="D2524" i="1"/>
  <c r="AE2516" i="1"/>
  <c r="Y2518" i="1"/>
  <c r="AH2521" i="1"/>
  <c r="Z2514" i="1"/>
  <c r="AG2521" i="1"/>
  <c r="AF2517" i="1"/>
  <c r="AA2515" i="1"/>
  <c r="AC2515" i="1"/>
  <c r="AB2513" i="1"/>
  <c r="AD2521" i="1"/>
  <c r="X2516" i="1"/>
  <c r="K2503" i="1"/>
  <c r="P2502" i="1"/>
  <c r="J2502" i="1"/>
  <c r="M2501" i="1"/>
  <c r="I2500" i="1"/>
  <c r="N2506" i="1"/>
  <c r="L2501" i="1"/>
  <c r="O2501" i="1"/>
  <c r="H2503" i="1"/>
  <c r="F2534" i="1" l="1"/>
  <c r="E2525" i="1"/>
  <c r="D2525" i="1"/>
  <c r="AH2522" i="1"/>
  <c r="AA2516" i="1"/>
  <c r="AF2518" i="1"/>
  <c r="X2517" i="1"/>
  <c r="AC2516" i="1"/>
  <c r="Z2515" i="1"/>
  <c r="AE2517" i="1"/>
  <c r="AG2522" i="1"/>
  <c r="AB2514" i="1"/>
  <c r="AD2522" i="1"/>
  <c r="Y2519" i="1"/>
  <c r="L2502" i="1"/>
  <c r="K2504" i="1"/>
  <c r="N2507" i="1"/>
  <c r="J2503" i="1"/>
  <c r="P2503" i="1"/>
  <c r="H2504" i="1"/>
  <c r="O2502" i="1"/>
  <c r="I2501" i="1"/>
  <c r="M2502" i="1"/>
  <c r="F2535" i="1" l="1"/>
  <c r="E2526" i="1"/>
  <c r="D2526" i="1"/>
  <c r="AF2519" i="1"/>
  <c r="AD2523" i="1"/>
  <c r="Y2520" i="1"/>
  <c r="AE2518" i="1"/>
  <c r="AH2523" i="1"/>
  <c r="AB2515" i="1"/>
  <c r="X2518" i="1"/>
  <c r="AC2517" i="1"/>
  <c r="AG2523" i="1"/>
  <c r="Z2516" i="1"/>
  <c r="AA2517" i="1"/>
  <c r="H2505" i="1"/>
  <c r="M2503" i="1"/>
  <c r="K2505" i="1"/>
  <c r="O2503" i="1"/>
  <c r="L2503" i="1"/>
  <c r="N2508" i="1"/>
  <c r="J2504" i="1"/>
  <c r="I2502" i="1"/>
  <c r="P2504" i="1"/>
  <c r="F2536" i="1" l="1"/>
  <c r="E2527" i="1"/>
  <c r="D2527" i="1"/>
  <c r="Z2517" i="1"/>
  <c r="AH2524" i="1"/>
  <c r="AC2518" i="1"/>
  <c r="AD2524" i="1"/>
  <c r="AB2516" i="1"/>
  <c r="X2519" i="1"/>
  <c r="Y2521" i="1"/>
  <c r="AF2520" i="1"/>
  <c r="AA2518" i="1"/>
  <c r="AG2524" i="1"/>
  <c r="AE2519" i="1"/>
  <c r="K2506" i="1"/>
  <c r="I2503" i="1"/>
  <c r="J2505" i="1"/>
  <c r="O2504" i="1"/>
  <c r="M2504" i="1"/>
  <c r="H2506" i="1"/>
  <c r="P2505" i="1"/>
  <c r="N2509" i="1"/>
  <c r="L2504" i="1"/>
  <c r="F2537" i="1" l="1"/>
  <c r="E2528" i="1"/>
  <c r="D2528" i="1"/>
  <c r="AF2521" i="1"/>
  <c r="Y2522" i="1"/>
  <c r="Z2518" i="1"/>
  <c r="AE2520" i="1"/>
  <c r="AG2525" i="1"/>
  <c r="AD2525" i="1"/>
  <c r="AB2517" i="1"/>
  <c r="X2520" i="1"/>
  <c r="AA2519" i="1"/>
  <c r="AC2519" i="1"/>
  <c r="AH2525" i="1"/>
  <c r="O2505" i="1"/>
  <c r="I2504" i="1"/>
  <c r="K2507" i="1"/>
  <c r="L2505" i="1"/>
  <c r="M2505" i="1"/>
  <c r="J2506" i="1"/>
  <c r="H2507" i="1"/>
  <c r="P2506" i="1"/>
  <c r="N2510" i="1"/>
  <c r="F2538" i="1" l="1"/>
  <c r="E2529" i="1"/>
  <c r="D2529" i="1"/>
  <c r="AF2522" i="1"/>
  <c r="AG2526" i="1"/>
  <c r="AA2520" i="1"/>
  <c r="AD2526" i="1"/>
  <c r="Z2519" i="1"/>
  <c r="AH2526" i="1"/>
  <c r="Y2523" i="1"/>
  <c r="X2521" i="1"/>
  <c r="AC2520" i="1"/>
  <c r="AB2518" i="1"/>
  <c r="AE2521" i="1"/>
  <c r="H2508" i="1"/>
  <c r="L2506" i="1"/>
  <c r="O2506" i="1"/>
  <c r="N2511" i="1"/>
  <c r="J2507" i="1"/>
  <c r="K2508" i="1"/>
  <c r="M2506" i="1"/>
  <c r="P2507" i="1"/>
  <c r="I2505" i="1"/>
  <c r="F2539" i="1" l="1"/>
  <c r="E2530" i="1"/>
  <c r="D2530" i="1"/>
  <c r="AC2521" i="1"/>
  <c r="AG2527" i="1"/>
  <c r="AF2523" i="1"/>
  <c r="AD2527" i="1"/>
  <c r="Y2524" i="1"/>
  <c r="X2522" i="1"/>
  <c r="Z2520" i="1"/>
  <c r="AB2519" i="1"/>
  <c r="AH2527" i="1"/>
  <c r="AA2521" i="1"/>
  <c r="AE2522" i="1"/>
  <c r="K2509" i="1"/>
  <c r="J2508" i="1"/>
  <c r="L2507" i="1"/>
  <c r="O2507" i="1"/>
  <c r="M2507" i="1"/>
  <c r="I2506" i="1"/>
  <c r="N2512" i="1"/>
  <c r="P2508" i="1"/>
  <c r="H2509" i="1"/>
  <c r="F2540" i="1" l="1"/>
  <c r="E2531" i="1"/>
  <c r="D2531" i="1"/>
  <c r="AA2522" i="1"/>
  <c r="AB2520" i="1"/>
  <c r="X2523" i="1"/>
  <c r="AG2528" i="1"/>
  <c r="AC2522" i="1"/>
  <c r="Y2525" i="1"/>
  <c r="AD2528" i="1"/>
  <c r="AE2523" i="1"/>
  <c r="Z2521" i="1"/>
  <c r="AF2524" i="1"/>
  <c r="AH2528" i="1"/>
  <c r="L2508" i="1"/>
  <c r="N2513" i="1"/>
  <c r="O2508" i="1"/>
  <c r="P2509" i="1"/>
  <c r="M2508" i="1"/>
  <c r="H2510" i="1"/>
  <c r="I2507" i="1"/>
  <c r="K2510" i="1"/>
  <c r="J2509" i="1"/>
  <c r="F2541" i="1" l="1"/>
  <c r="E2532" i="1"/>
  <c r="D2532" i="1"/>
  <c r="X2524" i="1"/>
  <c r="Z2522" i="1"/>
  <c r="AF2525" i="1"/>
  <c r="AH2529" i="1"/>
  <c r="AD2529" i="1"/>
  <c r="AB2521" i="1"/>
  <c r="Y2526" i="1"/>
  <c r="AA2523" i="1"/>
  <c r="AC2523" i="1"/>
  <c r="AE2524" i="1"/>
  <c r="AG2529" i="1"/>
  <c r="J2510" i="1"/>
  <c r="H2511" i="1"/>
  <c r="M2509" i="1"/>
  <c r="N2514" i="1"/>
  <c r="K2511" i="1"/>
  <c r="L2509" i="1"/>
  <c r="P2510" i="1"/>
  <c r="I2508" i="1"/>
  <c r="O2509" i="1"/>
  <c r="F2542" i="1" l="1"/>
  <c r="E2533" i="1"/>
  <c r="D2533" i="1"/>
  <c r="X2525" i="1"/>
  <c r="AG2530" i="1"/>
  <c r="AB2522" i="1"/>
  <c r="AA2524" i="1"/>
  <c r="AC2524" i="1"/>
  <c r="Y2527" i="1"/>
  <c r="AD2530" i="1"/>
  <c r="Z2523" i="1"/>
  <c r="AH2530" i="1"/>
  <c r="AF2526" i="1"/>
  <c r="AE2525" i="1"/>
  <c r="N2515" i="1"/>
  <c r="J2511" i="1"/>
  <c r="P2511" i="1"/>
  <c r="I2509" i="1"/>
  <c r="L2510" i="1"/>
  <c r="M2510" i="1"/>
  <c r="O2510" i="1"/>
  <c r="H2512" i="1"/>
  <c r="K2512" i="1"/>
  <c r="F2543" i="1" l="1"/>
  <c r="E2534" i="1"/>
  <c r="D2534" i="1"/>
  <c r="X2526" i="1"/>
  <c r="AC2525" i="1"/>
  <c r="AA2525" i="1"/>
  <c r="AF2527" i="1"/>
  <c r="AG2531" i="1"/>
  <c r="AH2531" i="1"/>
  <c r="Z2524" i="1"/>
  <c r="AE2526" i="1"/>
  <c r="AD2531" i="1"/>
  <c r="Y2528" i="1"/>
  <c r="AB2523" i="1"/>
  <c r="M2511" i="1"/>
  <c r="I2510" i="1"/>
  <c r="K2513" i="1"/>
  <c r="N2516" i="1"/>
  <c r="H2513" i="1"/>
  <c r="P2512" i="1"/>
  <c r="O2511" i="1"/>
  <c r="L2511" i="1"/>
  <c r="J2512" i="1"/>
  <c r="F2544" i="1" l="1"/>
  <c r="E2535" i="1"/>
  <c r="D2535" i="1"/>
  <c r="AE2527" i="1"/>
  <c r="AA2526" i="1"/>
  <c r="AC2526" i="1"/>
  <c r="Y2529" i="1"/>
  <c r="AD2532" i="1"/>
  <c r="AH2532" i="1"/>
  <c r="X2527" i="1"/>
  <c r="Z2525" i="1"/>
  <c r="AF2528" i="1"/>
  <c r="AB2524" i="1"/>
  <c r="AG2532" i="1"/>
  <c r="O2512" i="1"/>
  <c r="I2511" i="1"/>
  <c r="H2514" i="1"/>
  <c r="L2512" i="1"/>
  <c r="K2514" i="1"/>
  <c r="J2513" i="1"/>
  <c r="M2512" i="1"/>
  <c r="P2513" i="1"/>
  <c r="N2517" i="1"/>
  <c r="F2545" i="1" l="1"/>
  <c r="E2536" i="1"/>
  <c r="D2536" i="1"/>
  <c r="Z2526" i="1"/>
  <c r="AA2527" i="1"/>
  <c r="Y2530" i="1"/>
  <c r="AG2533" i="1"/>
  <c r="AC2527" i="1"/>
  <c r="AE2528" i="1"/>
  <c r="AH2533" i="1"/>
  <c r="AF2529" i="1"/>
  <c r="X2528" i="1"/>
  <c r="AD2533" i="1"/>
  <c r="AB2525" i="1"/>
  <c r="P2514" i="1"/>
  <c r="K2515" i="1"/>
  <c r="O2513" i="1"/>
  <c r="M2513" i="1"/>
  <c r="N2518" i="1"/>
  <c r="J2514" i="1"/>
  <c r="H2515" i="1"/>
  <c r="L2513" i="1"/>
  <c r="I2512" i="1"/>
  <c r="F2546" i="1" l="1"/>
  <c r="E2537" i="1"/>
  <c r="D2537" i="1"/>
  <c r="AB2526" i="1"/>
  <c r="AH2534" i="1"/>
  <c r="Z2527" i="1"/>
  <c r="AA2528" i="1"/>
  <c r="AD2534" i="1"/>
  <c r="Y2531" i="1"/>
  <c r="AE2529" i="1"/>
  <c r="AG2534" i="1"/>
  <c r="AC2528" i="1"/>
  <c r="AF2530" i="1"/>
  <c r="X2529" i="1"/>
  <c r="P2515" i="1"/>
  <c r="H2516" i="1"/>
  <c r="M2514" i="1"/>
  <c r="K2516" i="1"/>
  <c r="N2519" i="1"/>
  <c r="L2514" i="1"/>
  <c r="O2514" i="1"/>
  <c r="J2515" i="1"/>
  <c r="I2513" i="1"/>
  <c r="F2547" i="1" l="1"/>
  <c r="E2538" i="1"/>
  <c r="D2538" i="1"/>
  <c r="X2530" i="1"/>
  <c r="AE2530" i="1"/>
  <c r="AA2529" i="1"/>
  <c r="Z2528" i="1"/>
  <c r="AB2527" i="1"/>
  <c r="AF2531" i="1"/>
  <c r="AD2535" i="1"/>
  <c r="AG2535" i="1"/>
  <c r="AC2529" i="1"/>
  <c r="AH2535" i="1"/>
  <c r="Y2532" i="1"/>
  <c r="I2514" i="1"/>
  <c r="N2520" i="1"/>
  <c r="L2515" i="1"/>
  <c r="J2516" i="1"/>
  <c r="M2515" i="1"/>
  <c r="P2516" i="1"/>
  <c r="K2517" i="1"/>
  <c r="O2515" i="1"/>
  <c r="H2517" i="1"/>
  <c r="F2548" i="1" l="1"/>
  <c r="E2539" i="1"/>
  <c r="D2539" i="1"/>
  <c r="Y2533" i="1"/>
  <c r="AH2536" i="1"/>
  <c r="X2531" i="1"/>
  <c r="Z2529" i="1"/>
  <c r="AG2536" i="1"/>
  <c r="AE2531" i="1"/>
  <c r="AC2530" i="1"/>
  <c r="AD2536" i="1"/>
  <c r="AB2528" i="1"/>
  <c r="AF2532" i="1"/>
  <c r="AA2530" i="1"/>
  <c r="M2516" i="1"/>
  <c r="L2516" i="1"/>
  <c r="O2516" i="1"/>
  <c r="N2521" i="1"/>
  <c r="H2518" i="1"/>
  <c r="K2518" i="1"/>
  <c r="J2517" i="1"/>
  <c r="P2517" i="1"/>
  <c r="I2515" i="1"/>
  <c r="F2549" i="1" l="1"/>
  <c r="E2540" i="1"/>
  <c r="D2540" i="1"/>
  <c r="AD2537" i="1"/>
  <c r="AH2537" i="1"/>
  <c r="AB2529" i="1"/>
  <c r="AG2537" i="1"/>
  <c r="X2532" i="1"/>
  <c r="Y2534" i="1"/>
  <c r="AA2531" i="1"/>
  <c r="AE2532" i="1"/>
  <c r="Z2530" i="1"/>
  <c r="AC2531" i="1"/>
  <c r="AF2533" i="1"/>
  <c r="I2516" i="1"/>
  <c r="K2519" i="1"/>
  <c r="H2519" i="1"/>
  <c r="N2522" i="1"/>
  <c r="P2518" i="1"/>
  <c r="O2517" i="1"/>
  <c r="L2517" i="1"/>
  <c r="J2518" i="1"/>
  <c r="M2517" i="1"/>
  <c r="F2550" i="1" l="1"/>
  <c r="E2541" i="1"/>
  <c r="D2541" i="1"/>
  <c r="Y2535" i="1"/>
  <c r="Z2531" i="1"/>
  <c r="AH2538" i="1"/>
  <c r="AC2532" i="1"/>
  <c r="X2533" i="1"/>
  <c r="AB2530" i="1"/>
  <c r="AD2538" i="1"/>
  <c r="AE2533" i="1"/>
  <c r="AF2534" i="1"/>
  <c r="AA2532" i="1"/>
  <c r="AG2538" i="1"/>
  <c r="K2520" i="1"/>
  <c r="J2519" i="1"/>
  <c r="O2518" i="1"/>
  <c r="H2520" i="1"/>
  <c r="M2518" i="1"/>
  <c r="L2518" i="1"/>
  <c r="N2523" i="1"/>
  <c r="I2517" i="1"/>
  <c r="P2519" i="1"/>
  <c r="F2551" i="1" l="1"/>
  <c r="E2542" i="1"/>
  <c r="D2542" i="1"/>
  <c r="AG2539" i="1"/>
  <c r="AD2539" i="1"/>
  <c r="Y2536" i="1"/>
  <c r="AA2533" i="1"/>
  <c r="Z2532" i="1"/>
  <c r="AB2531" i="1"/>
  <c r="X2534" i="1"/>
  <c r="AE2534" i="1"/>
  <c r="AH2539" i="1"/>
  <c r="AC2533" i="1"/>
  <c r="AF2535" i="1"/>
  <c r="J2520" i="1"/>
  <c r="N2524" i="1"/>
  <c r="I2518" i="1"/>
  <c r="M2519" i="1"/>
  <c r="L2519" i="1"/>
  <c r="P2520" i="1"/>
  <c r="H2521" i="1"/>
  <c r="O2519" i="1"/>
  <c r="K2521" i="1"/>
  <c r="F2552" i="1" l="1"/>
  <c r="E2543" i="1"/>
  <c r="D2543" i="1"/>
  <c r="AH2540" i="1"/>
  <c r="X2535" i="1"/>
  <c r="Y2537" i="1"/>
  <c r="AG2540" i="1"/>
  <c r="AC2534" i="1"/>
  <c r="AE2535" i="1"/>
  <c r="Z2533" i="1"/>
  <c r="AB2532" i="1"/>
  <c r="AD2540" i="1"/>
  <c r="AA2534" i="1"/>
  <c r="AF2536" i="1"/>
  <c r="P2521" i="1"/>
  <c r="H2522" i="1"/>
  <c r="N2525" i="1"/>
  <c r="K2522" i="1"/>
  <c r="I2519" i="1"/>
  <c r="L2520" i="1"/>
  <c r="O2520" i="1"/>
  <c r="M2520" i="1"/>
  <c r="J2521" i="1"/>
  <c r="F2553" i="1" l="1"/>
  <c r="E2544" i="1"/>
  <c r="D2544" i="1"/>
  <c r="X2536" i="1"/>
  <c r="AB2533" i="1"/>
  <c r="Z2534" i="1"/>
  <c r="AC2535" i="1"/>
  <c r="Y2538" i="1"/>
  <c r="AH2541" i="1"/>
  <c r="AG2541" i="1"/>
  <c r="AA2535" i="1"/>
  <c r="AD2541" i="1"/>
  <c r="AF2537" i="1"/>
  <c r="AE2536" i="1"/>
  <c r="J2522" i="1"/>
  <c r="N2526" i="1"/>
  <c r="I2520" i="1"/>
  <c r="P2522" i="1"/>
  <c r="M2521" i="1"/>
  <c r="L2521" i="1"/>
  <c r="K2523" i="1"/>
  <c r="O2521" i="1"/>
  <c r="H2523" i="1"/>
  <c r="F2554" i="1" l="1"/>
  <c r="E2545" i="1"/>
  <c r="D2545" i="1"/>
  <c r="X2537" i="1"/>
  <c r="AF2538" i="1"/>
  <c r="Y2539" i="1"/>
  <c r="Z2535" i="1"/>
  <c r="AH2542" i="1"/>
  <c r="AG2542" i="1"/>
  <c r="AE2537" i="1"/>
  <c r="AA2536" i="1"/>
  <c r="AC2536" i="1"/>
  <c r="AD2542" i="1"/>
  <c r="AB2534" i="1"/>
  <c r="O2522" i="1"/>
  <c r="I2521" i="1"/>
  <c r="J2523" i="1"/>
  <c r="N2527" i="1"/>
  <c r="K2524" i="1"/>
  <c r="P2523" i="1"/>
  <c r="M2522" i="1"/>
  <c r="H2524" i="1"/>
  <c r="L2522" i="1"/>
  <c r="F2555" i="1" l="1"/>
  <c r="E2546" i="1"/>
  <c r="D2546" i="1"/>
  <c r="AG2543" i="1"/>
  <c r="AH2543" i="1"/>
  <c r="AD2543" i="1"/>
  <c r="AC2537" i="1"/>
  <c r="X2538" i="1"/>
  <c r="AF2539" i="1"/>
  <c r="AE2538" i="1"/>
  <c r="AB2535" i="1"/>
  <c r="AA2537" i="1"/>
  <c r="Y2540" i="1"/>
  <c r="Z2536" i="1"/>
  <c r="K2525" i="1"/>
  <c r="L2523" i="1"/>
  <c r="I2522" i="1"/>
  <c r="N2528" i="1"/>
  <c r="J2524" i="1"/>
  <c r="H2525" i="1"/>
  <c r="O2523" i="1"/>
  <c r="M2523" i="1"/>
  <c r="P2524" i="1"/>
  <c r="F2556" i="1" l="1"/>
  <c r="E2547" i="1"/>
  <c r="D2547" i="1"/>
  <c r="AH2544" i="1"/>
  <c r="Z2537" i="1"/>
  <c r="AE2539" i="1"/>
  <c r="AC2538" i="1"/>
  <c r="Y2541" i="1"/>
  <c r="AB2536" i="1"/>
  <c r="X2539" i="1"/>
  <c r="AD2544" i="1"/>
  <c r="AA2538" i="1"/>
  <c r="AF2540" i="1"/>
  <c r="AG2544" i="1"/>
  <c r="M2524" i="1"/>
  <c r="H2526" i="1"/>
  <c r="K2526" i="1"/>
  <c r="O2524" i="1"/>
  <c r="P2525" i="1"/>
  <c r="J2525" i="1"/>
  <c r="I2523" i="1"/>
  <c r="L2524" i="1"/>
  <c r="N2529" i="1"/>
  <c r="F2557" i="1" l="1"/>
  <c r="E2548" i="1"/>
  <c r="D2548" i="1"/>
  <c r="AA2539" i="1"/>
  <c r="AC2539" i="1"/>
  <c r="AD2545" i="1"/>
  <c r="Y2542" i="1"/>
  <c r="AE2540" i="1"/>
  <c r="X2540" i="1"/>
  <c r="Z2538" i="1"/>
  <c r="AH2545" i="1"/>
  <c r="AB2537" i="1"/>
  <c r="AF2541" i="1"/>
  <c r="AG2545" i="1"/>
  <c r="H2527" i="1"/>
  <c r="J2526" i="1"/>
  <c r="P2526" i="1"/>
  <c r="N2530" i="1"/>
  <c r="K2527" i="1"/>
  <c r="L2525" i="1"/>
  <c r="O2525" i="1"/>
  <c r="M2525" i="1"/>
  <c r="I2524" i="1"/>
  <c r="F2558" i="1" l="1"/>
  <c r="E2549" i="1"/>
  <c r="D2549" i="1"/>
  <c r="AG2546" i="1"/>
  <c r="AE2541" i="1"/>
  <c r="AA2540" i="1"/>
  <c r="AD2546" i="1"/>
  <c r="Z2539" i="1"/>
  <c r="AF2542" i="1"/>
  <c r="AH2546" i="1"/>
  <c r="X2541" i="1"/>
  <c r="AC2540" i="1"/>
  <c r="AB2538" i="1"/>
  <c r="Y2543" i="1"/>
  <c r="J2527" i="1"/>
  <c r="L2526" i="1"/>
  <c r="M2526" i="1"/>
  <c r="K2528" i="1"/>
  <c r="I2525" i="1"/>
  <c r="P2527" i="1"/>
  <c r="O2526" i="1"/>
  <c r="H2528" i="1"/>
  <c r="N2531" i="1"/>
  <c r="F2559" i="1" l="1"/>
  <c r="E2550" i="1"/>
  <c r="D2550" i="1"/>
  <c r="Y2544" i="1"/>
  <c r="X2542" i="1"/>
  <c r="AF2543" i="1"/>
  <c r="AB2539" i="1"/>
  <c r="Z2540" i="1"/>
  <c r="AE2542" i="1"/>
  <c r="AA2541" i="1"/>
  <c r="AH2547" i="1"/>
  <c r="AG2547" i="1"/>
  <c r="AC2541" i="1"/>
  <c r="AD2547" i="1"/>
  <c r="K2529" i="1"/>
  <c r="J2528" i="1"/>
  <c r="L2527" i="1"/>
  <c r="N2532" i="1"/>
  <c r="O2527" i="1"/>
  <c r="H2529" i="1"/>
  <c r="M2527" i="1"/>
  <c r="I2526" i="1"/>
  <c r="P2528" i="1"/>
  <c r="F2560" i="1" l="1"/>
  <c r="E2551" i="1"/>
  <c r="D2551" i="1"/>
  <c r="AH2548" i="1"/>
  <c r="X2543" i="1"/>
  <c r="Y2545" i="1"/>
  <c r="AA2542" i="1"/>
  <c r="AF2544" i="1"/>
  <c r="AB2540" i="1"/>
  <c r="Z2541" i="1"/>
  <c r="AC2542" i="1"/>
  <c r="AG2548" i="1"/>
  <c r="AD2548" i="1"/>
  <c r="AE2543" i="1"/>
  <c r="K2530" i="1"/>
  <c r="M2528" i="1"/>
  <c r="L2528" i="1"/>
  <c r="H2530" i="1"/>
  <c r="I2527" i="1"/>
  <c r="N2533" i="1"/>
  <c r="J2529" i="1"/>
  <c r="P2529" i="1"/>
  <c r="O2528" i="1"/>
  <c r="F2561" i="1" l="1"/>
  <c r="E2552" i="1"/>
  <c r="D2552" i="1"/>
  <c r="AF2545" i="1"/>
  <c r="AD2549" i="1"/>
  <c r="AA2543" i="1"/>
  <c r="AE2544" i="1"/>
  <c r="AH2549" i="1"/>
  <c r="Z2542" i="1"/>
  <c r="X2544" i="1"/>
  <c r="AG2549" i="1"/>
  <c r="AC2543" i="1"/>
  <c r="AB2541" i="1"/>
  <c r="Y2546" i="1"/>
  <c r="H2531" i="1"/>
  <c r="M2529" i="1"/>
  <c r="O2529" i="1"/>
  <c r="K2531" i="1"/>
  <c r="L2529" i="1"/>
  <c r="P2530" i="1"/>
  <c r="J2530" i="1"/>
  <c r="I2528" i="1"/>
  <c r="N2534" i="1"/>
  <c r="F2562" i="1" l="1"/>
  <c r="E2553" i="1"/>
  <c r="D2553" i="1"/>
  <c r="AH2550" i="1"/>
  <c r="Y2547" i="1"/>
  <c r="X2545" i="1"/>
  <c r="AD2550" i="1"/>
  <c r="AA2544" i="1"/>
  <c r="AF2546" i="1"/>
  <c r="AG2550" i="1"/>
  <c r="AE2545" i="1"/>
  <c r="AC2544" i="1"/>
  <c r="AB2542" i="1"/>
  <c r="Z2543" i="1"/>
  <c r="H2532" i="1"/>
  <c r="O2530" i="1"/>
  <c r="I2529" i="1"/>
  <c r="P2531" i="1"/>
  <c r="L2530" i="1"/>
  <c r="K2532" i="1"/>
  <c r="M2530" i="1"/>
  <c r="N2535" i="1"/>
  <c r="J2531" i="1"/>
  <c r="F2563" i="1" l="1"/>
  <c r="E2554" i="1"/>
  <c r="D2554" i="1"/>
  <c r="AC2545" i="1"/>
  <c r="AF2547" i="1"/>
  <c r="AB2543" i="1"/>
  <c r="AG2551" i="1"/>
  <c r="AA2545" i="1"/>
  <c r="Y2548" i="1"/>
  <c r="AH2551" i="1"/>
  <c r="AD2551" i="1"/>
  <c r="Z2544" i="1"/>
  <c r="AE2546" i="1"/>
  <c r="X2546" i="1"/>
  <c r="K2533" i="1"/>
  <c r="N2536" i="1"/>
  <c r="M2531" i="1"/>
  <c r="H2533" i="1"/>
  <c r="O2531" i="1"/>
  <c r="P2532" i="1"/>
  <c r="I2530" i="1"/>
  <c r="J2532" i="1"/>
  <c r="L2531" i="1"/>
  <c r="F2564" i="1" l="1"/>
  <c r="E2555" i="1"/>
  <c r="D2555" i="1"/>
  <c r="AG2552" i="1"/>
  <c r="AE2547" i="1"/>
  <c r="Y2549" i="1"/>
  <c r="AD2552" i="1"/>
  <c r="AH2552" i="1"/>
  <c r="AC2546" i="1"/>
  <c r="Z2545" i="1"/>
  <c r="X2547" i="1"/>
  <c r="AB2544" i="1"/>
  <c r="AA2546" i="1"/>
  <c r="AF2548" i="1"/>
  <c r="O2532" i="1"/>
  <c r="M2532" i="1"/>
  <c r="K2534" i="1"/>
  <c r="H2534" i="1"/>
  <c r="N2537" i="1"/>
  <c r="P2533" i="1"/>
  <c r="J2533" i="1"/>
  <c r="I2531" i="1"/>
  <c r="L2532" i="1"/>
  <c r="F2565" i="1" l="1"/>
  <c r="E2556" i="1"/>
  <c r="D2556" i="1"/>
  <c r="X2548" i="1"/>
  <c r="AD2553" i="1"/>
  <c r="Y2550" i="1"/>
  <c r="AC2547" i="1"/>
  <c r="AG2553" i="1"/>
  <c r="AF2549" i="1"/>
  <c r="Z2546" i="1"/>
  <c r="AA2547" i="1"/>
  <c r="AH2553" i="1"/>
  <c r="AB2545" i="1"/>
  <c r="AE2548" i="1"/>
  <c r="P2534" i="1"/>
  <c r="K2535" i="1"/>
  <c r="N2538" i="1"/>
  <c r="I2532" i="1"/>
  <c r="L2533" i="1"/>
  <c r="J2534" i="1"/>
  <c r="H2535" i="1"/>
  <c r="M2533" i="1"/>
  <c r="O2533" i="1"/>
  <c r="F2566" i="1" l="1"/>
  <c r="E2557" i="1"/>
  <c r="D2557" i="1"/>
  <c r="AG2554" i="1"/>
  <c r="Y2551" i="1"/>
  <c r="AD2554" i="1"/>
  <c r="AE2549" i="1"/>
  <c r="X2549" i="1"/>
  <c r="AH2554" i="1"/>
  <c r="Z2547" i="1"/>
  <c r="AF2550" i="1"/>
  <c r="AC2548" i="1"/>
  <c r="AA2548" i="1"/>
  <c r="AB2546" i="1"/>
  <c r="H2536" i="1"/>
  <c r="L2534" i="1"/>
  <c r="N2539" i="1"/>
  <c r="P2535" i="1"/>
  <c r="J2535" i="1"/>
  <c r="O2534" i="1"/>
  <c r="K2536" i="1"/>
  <c r="M2534" i="1"/>
  <c r="I2533" i="1"/>
  <c r="F2567" i="1" l="1"/>
  <c r="E2558" i="1"/>
  <c r="D2558" i="1"/>
  <c r="AA2549" i="1"/>
  <c r="Z2548" i="1"/>
  <c r="AB2547" i="1"/>
  <c r="AF2551" i="1"/>
  <c r="AE2550" i="1"/>
  <c r="Y2552" i="1"/>
  <c r="X2550" i="1"/>
  <c r="AG2555" i="1"/>
  <c r="AH2555" i="1"/>
  <c r="AC2549" i="1"/>
  <c r="AD2555" i="1"/>
  <c r="K2537" i="1"/>
  <c r="O2535" i="1"/>
  <c r="J2536" i="1"/>
  <c r="I2534" i="1"/>
  <c r="P2536" i="1"/>
  <c r="H2537" i="1"/>
  <c r="M2535" i="1"/>
  <c r="N2540" i="1"/>
  <c r="L2535" i="1"/>
  <c r="F2568" i="1" l="1"/>
  <c r="E2559" i="1"/>
  <c r="D2559" i="1"/>
  <c r="AD2556" i="1"/>
  <c r="AE2551" i="1"/>
  <c r="AF2552" i="1"/>
  <c r="Z2549" i="1"/>
  <c r="AA2550" i="1"/>
  <c r="Y2553" i="1"/>
  <c r="AH2556" i="1"/>
  <c r="AB2548" i="1"/>
  <c r="AG2556" i="1"/>
  <c r="AC2550" i="1"/>
  <c r="X2551" i="1"/>
  <c r="L2536" i="1"/>
  <c r="O2536" i="1"/>
  <c r="M2536" i="1"/>
  <c r="J2537" i="1"/>
  <c r="N2541" i="1"/>
  <c r="P2537" i="1"/>
  <c r="H2538" i="1"/>
  <c r="I2535" i="1"/>
  <c r="K2538" i="1"/>
  <c r="F2569" i="1" l="1"/>
  <c r="E2560" i="1"/>
  <c r="D2560" i="1"/>
  <c r="AE2552" i="1"/>
  <c r="AB2549" i="1"/>
  <c r="AF2553" i="1"/>
  <c r="AH2557" i="1"/>
  <c r="Y2554" i="1"/>
  <c r="X2552" i="1"/>
  <c r="AA2551" i="1"/>
  <c r="Z2550" i="1"/>
  <c r="AC2551" i="1"/>
  <c r="AD2557" i="1"/>
  <c r="AG2557" i="1"/>
  <c r="N2542" i="1"/>
  <c r="M2537" i="1"/>
  <c r="I2536" i="1"/>
  <c r="O2537" i="1"/>
  <c r="J2538" i="1"/>
  <c r="P2538" i="1"/>
  <c r="L2537" i="1"/>
  <c r="K2539" i="1"/>
  <c r="H2539" i="1"/>
  <c r="F2570" i="1" l="1"/>
  <c r="E2561" i="1"/>
  <c r="D2561" i="1"/>
  <c r="Y2555" i="1"/>
  <c r="AE2553" i="1"/>
  <c r="AC2552" i="1"/>
  <c r="AH2558" i="1"/>
  <c r="AB2550" i="1"/>
  <c r="X2553" i="1"/>
  <c r="AA2552" i="1"/>
  <c r="AF2554" i="1"/>
  <c r="AG2558" i="1"/>
  <c r="Z2551" i="1"/>
  <c r="AD2558" i="1"/>
  <c r="H2540" i="1"/>
  <c r="P2539" i="1"/>
  <c r="O2538" i="1"/>
  <c r="N2543" i="1"/>
  <c r="I2537" i="1"/>
  <c r="K2540" i="1"/>
  <c r="L2538" i="1"/>
  <c r="J2539" i="1"/>
  <c r="M2538" i="1"/>
  <c r="F2571" i="1" l="1"/>
  <c r="E2562" i="1"/>
  <c r="D2562" i="1"/>
  <c r="X2554" i="1"/>
  <c r="AE2554" i="1"/>
  <c r="AF2555" i="1"/>
  <c r="AA2553" i="1"/>
  <c r="AH2559" i="1"/>
  <c r="AD2559" i="1"/>
  <c r="AG2559" i="1"/>
  <c r="Y2556" i="1"/>
  <c r="Z2552" i="1"/>
  <c r="AB2551" i="1"/>
  <c r="AC2553" i="1"/>
  <c r="K2541" i="1"/>
  <c r="P2540" i="1"/>
  <c r="H2541" i="1"/>
  <c r="L2539" i="1"/>
  <c r="I2538" i="1"/>
  <c r="J2540" i="1"/>
  <c r="N2544" i="1"/>
  <c r="O2539" i="1"/>
  <c r="M2539" i="1"/>
  <c r="F2572" i="1" l="1"/>
  <c r="E2563" i="1"/>
  <c r="D2563" i="1"/>
  <c r="AC2554" i="1"/>
  <c r="AA2554" i="1"/>
  <c r="AD2560" i="1"/>
  <c r="AF2556" i="1"/>
  <c r="Y2557" i="1"/>
  <c r="X2555" i="1"/>
  <c r="AG2560" i="1"/>
  <c r="Z2553" i="1"/>
  <c r="AE2555" i="1"/>
  <c r="AB2552" i="1"/>
  <c r="AH2560" i="1"/>
  <c r="L2540" i="1"/>
  <c r="K2542" i="1"/>
  <c r="O2540" i="1"/>
  <c r="I2539" i="1"/>
  <c r="H2542" i="1"/>
  <c r="M2540" i="1"/>
  <c r="N2545" i="1"/>
  <c r="J2541" i="1"/>
  <c r="P2541" i="1"/>
  <c r="F2573" i="1" l="1"/>
  <c r="E2564" i="1"/>
  <c r="D2564" i="1"/>
  <c r="AB2553" i="1"/>
  <c r="Z2554" i="1"/>
  <c r="X2556" i="1"/>
  <c r="AC2555" i="1"/>
  <c r="AD2561" i="1"/>
  <c r="AF2557" i="1"/>
  <c r="AE2556" i="1"/>
  <c r="AG2561" i="1"/>
  <c r="Y2558" i="1"/>
  <c r="AH2561" i="1"/>
  <c r="AA2555" i="1"/>
  <c r="M2541" i="1"/>
  <c r="I2540" i="1"/>
  <c r="K2543" i="1"/>
  <c r="J2542" i="1"/>
  <c r="N2546" i="1"/>
  <c r="H2543" i="1"/>
  <c r="P2542" i="1"/>
  <c r="O2541" i="1"/>
  <c r="L2541" i="1"/>
  <c r="F2574" i="1" l="1"/>
  <c r="E2565" i="1"/>
  <c r="D2565" i="1"/>
  <c r="AH2562" i="1"/>
  <c r="AB2554" i="1"/>
  <c r="AG2562" i="1"/>
  <c r="AD2562" i="1"/>
  <c r="AE2557" i="1"/>
  <c r="Z2555" i="1"/>
  <c r="AC2556" i="1"/>
  <c r="AA2556" i="1"/>
  <c r="AF2558" i="1"/>
  <c r="Y2559" i="1"/>
  <c r="X2557" i="1"/>
  <c r="P2543" i="1"/>
  <c r="M2542" i="1"/>
  <c r="L2542" i="1"/>
  <c r="N2547" i="1"/>
  <c r="K2544" i="1"/>
  <c r="H2544" i="1"/>
  <c r="I2541" i="1"/>
  <c r="J2543" i="1"/>
  <c r="O2542" i="1"/>
  <c r="F2575" i="1" l="1"/>
  <c r="E2566" i="1"/>
  <c r="D2566" i="1"/>
  <c r="X2558" i="1"/>
  <c r="AG2563" i="1"/>
  <c r="AA2557" i="1"/>
  <c r="AH2563" i="1"/>
  <c r="AB2555" i="1"/>
  <c r="AE2558" i="1"/>
  <c r="AD2563" i="1"/>
  <c r="AC2557" i="1"/>
  <c r="Y2560" i="1"/>
  <c r="AF2559" i="1"/>
  <c r="Z2556" i="1"/>
  <c r="O2543" i="1"/>
  <c r="N2548" i="1"/>
  <c r="M2543" i="1"/>
  <c r="P2544" i="1"/>
  <c r="I2542" i="1"/>
  <c r="H2545" i="1"/>
  <c r="K2545" i="1"/>
  <c r="L2543" i="1"/>
  <c r="J2544" i="1"/>
  <c r="F2576" i="1" l="1"/>
  <c r="E2567" i="1"/>
  <c r="D2567" i="1"/>
  <c r="AG2564" i="1"/>
  <c r="X2559" i="1"/>
  <c r="AB2556" i="1"/>
  <c r="Y2561" i="1"/>
  <c r="AF2560" i="1"/>
  <c r="AE2559" i="1"/>
  <c r="AD2564" i="1"/>
  <c r="Z2557" i="1"/>
  <c r="AC2558" i="1"/>
  <c r="AA2558" i="1"/>
  <c r="AH2564" i="1"/>
  <c r="O2544" i="1"/>
  <c r="N2549" i="1"/>
  <c r="J2545" i="1"/>
  <c r="K2546" i="1"/>
  <c r="I2543" i="1"/>
  <c r="M2544" i="1"/>
  <c r="L2544" i="1"/>
  <c r="H2546" i="1"/>
  <c r="P2545" i="1"/>
  <c r="F2577" i="1" l="1"/>
  <c r="E2568" i="1"/>
  <c r="D2568" i="1"/>
  <c r="AD2565" i="1"/>
  <c r="X2560" i="1"/>
  <c r="AA2559" i="1"/>
  <c r="Z2558" i="1"/>
  <c r="AB2557" i="1"/>
  <c r="AC2559" i="1"/>
  <c r="AH2565" i="1"/>
  <c r="AG2565" i="1"/>
  <c r="AE2560" i="1"/>
  <c r="AF2561" i="1"/>
  <c r="Y2562" i="1"/>
  <c r="L2545" i="1"/>
  <c r="O2545" i="1"/>
  <c r="K2547" i="1"/>
  <c r="N2550" i="1"/>
  <c r="M2545" i="1"/>
  <c r="I2544" i="1"/>
  <c r="H2547" i="1"/>
  <c r="P2546" i="1"/>
  <c r="J2546" i="1"/>
  <c r="F2578" i="1" l="1"/>
  <c r="E2569" i="1"/>
  <c r="D2569" i="1"/>
  <c r="AF2562" i="1"/>
  <c r="AC2560" i="1"/>
  <c r="Y2563" i="1"/>
  <c r="AE2561" i="1"/>
  <c r="Z2559" i="1"/>
  <c r="AG2566" i="1"/>
  <c r="AA2560" i="1"/>
  <c r="AB2558" i="1"/>
  <c r="AH2566" i="1"/>
  <c r="AD2566" i="1"/>
  <c r="X2561" i="1"/>
  <c r="I2545" i="1"/>
  <c r="K2548" i="1"/>
  <c r="M2546" i="1"/>
  <c r="J2547" i="1"/>
  <c r="P2547" i="1"/>
  <c r="O2546" i="1"/>
  <c r="L2546" i="1"/>
  <c r="H2548" i="1"/>
  <c r="N2551" i="1"/>
  <c r="F2579" i="1" l="1"/>
  <c r="E2570" i="1"/>
  <c r="D2570" i="1"/>
  <c r="Z2560" i="1"/>
  <c r="Y2564" i="1"/>
  <c r="AC2561" i="1"/>
  <c r="AA2561" i="1"/>
  <c r="AF2563" i="1"/>
  <c r="AG2567" i="1"/>
  <c r="AD2567" i="1"/>
  <c r="X2562" i="1"/>
  <c r="AH2567" i="1"/>
  <c r="AE2562" i="1"/>
  <c r="AB2559" i="1"/>
  <c r="H2549" i="1"/>
  <c r="L2547" i="1"/>
  <c r="J2548" i="1"/>
  <c r="O2547" i="1"/>
  <c r="M2547" i="1"/>
  <c r="N2552" i="1"/>
  <c r="K2549" i="1"/>
  <c r="I2546" i="1"/>
  <c r="P2548" i="1"/>
  <c r="F2580" i="1" l="1"/>
  <c r="E2571" i="1"/>
  <c r="D2571" i="1"/>
  <c r="X2563" i="1"/>
  <c r="AB2560" i="1"/>
  <c r="AC2562" i="1"/>
  <c r="AH2568" i="1"/>
  <c r="AF2564" i="1"/>
  <c r="Z2561" i="1"/>
  <c r="AE2563" i="1"/>
  <c r="AA2562" i="1"/>
  <c r="AG2568" i="1"/>
  <c r="Y2565" i="1"/>
  <c r="AD2568" i="1"/>
  <c r="I2547" i="1"/>
  <c r="H2550" i="1"/>
  <c r="O2548" i="1"/>
  <c r="L2548" i="1"/>
  <c r="P2549" i="1"/>
  <c r="M2548" i="1"/>
  <c r="N2553" i="1"/>
  <c r="J2549" i="1"/>
  <c r="K2550" i="1"/>
  <c r="F2581" i="1" l="1"/>
  <c r="E2572" i="1"/>
  <c r="D2572" i="1"/>
  <c r="AD2569" i="1"/>
  <c r="X2564" i="1"/>
  <c r="AB2561" i="1"/>
  <c r="AF2565" i="1"/>
  <c r="Z2562" i="1"/>
  <c r="AC2563" i="1"/>
  <c r="AA2563" i="1"/>
  <c r="Y2566" i="1"/>
  <c r="AE2564" i="1"/>
  <c r="AH2569" i="1"/>
  <c r="AG2569" i="1"/>
  <c r="N2554" i="1"/>
  <c r="L2549" i="1"/>
  <c r="I2548" i="1"/>
  <c r="J2550" i="1"/>
  <c r="O2549" i="1"/>
  <c r="P2550" i="1"/>
  <c r="K2551" i="1"/>
  <c r="M2549" i="1"/>
  <c r="H2551" i="1"/>
  <c r="F2582" i="1" l="1"/>
  <c r="E2573" i="1"/>
  <c r="D2573" i="1"/>
  <c r="AD2570" i="1"/>
  <c r="AG2570" i="1"/>
  <c r="Z2563" i="1"/>
  <c r="X2565" i="1"/>
  <c r="AA2564" i="1"/>
  <c r="AC2564" i="1"/>
  <c r="AE2565" i="1"/>
  <c r="Y2567" i="1"/>
  <c r="AF2566" i="1"/>
  <c r="AB2562" i="1"/>
  <c r="AH2570" i="1"/>
  <c r="P2551" i="1"/>
  <c r="N2555" i="1"/>
  <c r="M2550" i="1"/>
  <c r="O2550" i="1"/>
  <c r="I2549" i="1"/>
  <c r="L2550" i="1"/>
  <c r="K2552" i="1"/>
  <c r="J2551" i="1"/>
  <c r="H2552" i="1"/>
  <c r="F2583" i="1" l="1"/>
  <c r="E2574" i="1"/>
  <c r="D2574" i="1"/>
  <c r="AH2571" i="1"/>
  <c r="Z2564" i="1"/>
  <c r="AF2567" i="1"/>
  <c r="AE2566" i="1"/>
  <c r="Y2568" i="1"/>
  <c r="X2566" i="1"/>
  <c r="AD2571" i="1"/>
  <c r="AG2571" i="1"/>
  <c r="AB2563" i="1"/>
  <c r="AC2565" i="1"/>
  <c r="AA2565" i="1"/>
  <c r="M2551" i="1"/>
  <c r="O2551" i="1"/>
  <c r="P2552" i="1"/>
  <c r="N2556" i="1"/>
  <c r="K2553" i="1"/>
  <c r="J2552" i="1"/>
  <c r="H2553" i="1"/>
  <c r="L2551" i="1"/>
  <c r="I2550" i="1"/>
  <c r="F2584" i="1" l="1"/>
  <c r="E2575" i="1"/>
  <c r="D2575" i="1"/>
  <c r="AG2572" i="1"/>
  <c r="AD2572" i="1"/>
  <c r="X2567" i="1"/>
  <c r="Y2569" i="1"/>
  <c r="Z2565" i="1"/>
  <c r="AA2566" i="1"/>
  <c r="AC2566" i="1"/>
  <c r="AF2568" i="1"/>
  <c r="AH2572" i="1"/>
  <c r="AE2567" i="1"/>
  <c r="AB2564" i="1"/>
  <c r="I2551" i="1"/>
  <c r="P2553" i="1"/>
  <c r="O2552" i="1"/>
  <c r="N2557" i="1"/>
  <c r="K2554" i="1"/>
  <c r="M2552" i="1"/>
  <c r="H2554" i="1"/>
  <c r="L2552" i="1"/>
  <c r="J2553" i="1"/>
  <c r="F2585" i="1" l="1"/>
  <c r="E2576" i="1"/>
  <c r="D2576" i="1"/>
  <c r="Z2566" i="1"/>
  <c r="AG2573" i="1"/>
  <c r="Y2570" i="1"/>
  <c r="AH2573" i="1"/>
  <c r="AF2569" i="1"/>
  <c r="AC2567" i="1"/>
  <c r="AE2568" i="1"/>
  <c r="AA2567" i="1"/>
  <c r="X2568" i="1"/>
  <c r="AB2565" i="1"/>
  <c r="AD2573" i="1"/>
  <c r="J2554" i="1"/>
  <c r="P2554" i="1"/>
  <c r="M2553" i="1"/>
  <c r="O2553" i="1"/>
  <c r="H2555" i="1"/>
  <c r="N2558" i="1"/>
  <c r="L2553" i="1"/>
  <c r="K2555" i="1"/>
  <c r="I2552" i="1"/>
  <c r="F2586" i="1" l="1"/>
  <c r="E2577" i="1"/>
  <c r="D2577" i="1"/>
  <c r="AB2566" i="1"/>
  <c r="X2569" i="1"/>
  <c r="Y2571" i="1"/>
  <c r="AD2574" i="1"/>
  <c r="AH2574" i="1"/>
  <c r="AA2568" i="1"/>
  <c r="AE2569" i="1"/>
  <c r="Z2567" i="1"/>
  <c r="AF2570" i="1"/>
  <c r="AG2574" i="1"/>
  <c r="AC2568" i="1"/>
  <c r="M2554" i="1"/>
  <c r="I2553" i="1"/>
  <c r="N2559" i="1"/>
  <c r="O2554" i="1"/>
  <c r="P2555" i="1"/>
  <c r="J2555" i="1"/>
  <c r="L2554" i="1"/>
  <c r="K2556" i="1"/>
  <c r="H2556" i="1"/>
  <c r="F2587" i="1" l="1"/>
  <c r="E2578" i="1"/>
  <c r="D2578" i="1"/>
  <c r="Z2568" i="1"/>
  <c r="AA2569" i="1"/>
  <c r="AD2575" i="1"/>
  <c r="AE2570" i="1"/>
  <c r="AH2575" i="1"/>
  <c r="AB2567" i="1"/>
  <c r="X2570" i="1"/>
  <c r="AF2571" i="1"/>
  <c r="AC2569" i="1"/>
  <c r="AG2575" i="1"/>
  <c r="Y2572" i="1"/>
  <c r="P2556" i="1"/>
  <c r="N2560" i="1"/>
  <c r="J2556" i="1"/>
  <c r="K2557" i="1"/>
  <c r="M2555" i="1"/>
  <c r="O2555" i="1"/>
  <c r="H2557" i="1"/>
  <c r="L2555" i="1"/>
  <c r="I2554" i="1"/>
  <c r="F2588" i="1" l="1"/>
  <c r="E2579" i="1"/>
  <c r="D2579" i="1"/>
  <c r="AH2576" i="1"/>
  <c r="X2571" i="1"/>
  <c r="AF2572" i="1"/>
  <c r="Y2573" i="1"/>
  <c r="AA2570" i="1"/>
  <c r="Z2569" i="1"/>
  <c r="AE2571" i="1"/>
  <c r="AB2568" i="1"/>
  <c r="AG2576" i="1"/>
  <c r="AC2570" i="1"/>
  <c r="AD2576" i="1"/>
  <c r="H2558" i="1"/>
  <c r="M2556" i="1"/>
  <c r="O2556" i="1"/>
  <c r="N2561" i="1"/>
  <c r="L2556" i="1"/>
  <c r="K2558" i="1"/>
  <c r="P2557" i="1"/>
  <c r="I2555" i="1"/>
  <c r="J2557" i="1"/>
  <c r="F2589" i="1" l="1"/>
  <c r="E2580" i="1"/>
  <c r="D2580" i="1"/>
  <c r="Y2574" i="1"/>
  <c r="AG2577" i="1"/>
  <c r="AE2572" i="1"/>
  <c r="AB2569" i="1"/>
  <c r="AD2577" i="1"/>
  <c r="X2572" i="1"/>
  <c r="AC2571" i="1"/>
  <c r="AA2571" i="1"/>
  <c r="AF2573" i="1"/>
  <c r="AH2577" i="1"/>
  <c r="Z2570" i="1"/>
  <c r="L2557" i="1"/>
  <c r="H2559" i="1"/>
  <c r="P2558" i="1"/>
  <c r="N2562" i="1"/>
  <c r="M2557" i="1"/>
  <c r="O2557" i="1"/>
  <c r="I2556" i="1"/>
  <c r="K2559" i="1"/>
  <c r="J2558" i="1"/>
  <c r="F2590" i="1" l="1"/>
  <c r="E2581" i="1"/>
  <c r="D2581" i="1"/>
  <c r="Z2571" i="1"/>
  <c r="AD2578" i="1"/>
  <c r="X2573" i="1"/>
  <c r="AG2578" i="1"/>
  <c r="AC2572" i="1"/>
  <c r="AE2573" i="1"/>
  <c r="AF2574" i="1"/>
  <c r="Y2575" i="1"/>
  <c r="AH2578" i="1"/>
  <c r="AB2570" i="1"/>
  <c r="AA2572" i="1"/>
  <c r="N2563" i="1"/>
  <c r="P2559" i="1"/>
  <c r="I2557" i="1"/>
  <c r="L2558" i="1"/>
  <c r="J2559" i="1"/>
  <c r="K2560" i="1"/>
  <c r="O2558" i="1"/>
  <c r="M2558" i="1"/>
  <c r="H2560" i="1"/>
  <c r="F2591" i="1" l="1"/>
  <c r="E2582" i="1"/>
  <c r="D2582" i="1"/>
  <c r="Y2576" i="1"/>
  <c r="AF2575" i="1"/>
  <c r="AE2574" i="1"/>
  <c r="AB2571" i="1"/>
  <c r="AH2579" i="1"/>
  <c r="AA2573" i="1"/>
  <c r="AD2579" i="1"/>
  <c r="AG2579" i="1"/>
  <c r="AC2573" i="1"/>
  <c r="X2574" i="1"/>
  <c r="Z2572" i="1"/>
  <c r="O2559" i="1"/>
  <c r="K2561" i="1"/>
  <c r="P2560" i="1"/>
  <c r="N2564" i="1"/>
  <c r="H2561" i="1"/>
  <c r="I2558" i="1"/>
  <c r="M2559" i="1"/>
  <c r="J2560" i="1"/>
  <c r="L2559" i="1"/>
  <c r="F2592" i="1" l="1"/>
  <c r="E2583" i="1"/>
  <c r="D2583" i="1"/>
  <c r="AH2580" i="1"/>
  <c r="Y2577" i="1"/>
  <c r="AC2574" i="1"/>
  <c r="Z2573" i="1"/>
  <c r="AF2576" i="1"/>
  <c r="X2575" i="1"/>
  <c r="AD2580" i="1"/>
  <c r="AG2580" i="1"/>
  <c r="AA2574" i="1"/>
  <c r="AE2575" i="1"/>
  <c r="AB2572" i="1"/>
  <c r="P2561" i="1"/>
  <c r="K2562" i="1"/>
  <c r="L2560" i="1"/>
  <c r="N2565" i="1"/>
  <c r="I2559" i="1"/>
  <c r="O2560" i="1"/>
  <c r="M2560" i="1"/>
  <c r="H2562" i="1"/>
  <c r="J2561" i="1"/>
  <c r="F2593" i="1" l="1"/>
  <c r="E2584" i="1"/>
  <c r="D2584" i="1"/>
  <c r="AE2576" i="1"/>
  <c r="X2576" i="1"/>
  <c r="AF2577" i="1"/>
  <c r="AG2581" i="1"/>
  <c r="AA2575" i="1"/>
  <c r="Z2574" i="1"/>
  <c r="Y2578" i="1"/>
  <c r="AH2581" i="1"/>
  <c r="AC2575" i="1"/>
  <c r="AB2573" i="1"/>
  <c r="AD2581" i="1"/>
  <c r="K2563" i="1"/>
  <c r="M2561" i="1"/>
  <c r="I2560" i="1"/>
  <c r="L2561" i="1"/>
  <c r="J2562" i="1"/>
  <c r="H2563" i="1"/>
  <c r="O2561" i="1"/>
  <c r="N2566" i="1"/>
  <c r="P2562" i="1"/>
  <c r="F2594" i="1" l="1"/>
  <c r="E2585" i="1"/>
  <c r="D2585" i="1"/>
  <c r="Z2575" i="1"/>
  <c r="AD2582" i="1"/>
  <c r="AH2582" i="1"/>
  <c r="AB2574" i="1"/>
  <c r="Y2579" i="1"/>
  <c r="AF2578" i="1"/>
  <c r="AE2577" i="1"/>
  <c r="X2577" i="1"/>
  <c r="AC2576" i="1"/>
  <c r="AA2576" i="1"/>
  <c r="AG2582" i="1"/>
  <c r="M2562" i="1"/>
  <c r="K2564" i="1"/>
  <c r="L2562" i="1"/>
  <c r="H2564" i="1"/>
  <c r="O2562" i="1"/>
  <c r="J2563" i="1"/>
  <c r="I2561" i="1"/>
  <c r="P2563" i="1"/>
  <c r="N2567" i="1"/>
  <c r="F2595" i="1" l="1"/>
  <c r="E2586" i="1"/>
  <c r="D2586" i="1"/>
  <c r="AH2583" i="1"/>
  <c r="Y2580" i="1"/>
  <c r="X2578" i="1"/>
  <c r="AC2577" i="1"/>
  <c r="AF2579" i="1"/>
  <c r="AG2583" i="1"/>
  <c r="AD2583" i="1"/>
  <c r="AE2578" i="1"/>
  <c r="Z2576" i="1"/>
  <c r="AA2577" i="1"/>
  <c r="AB2575" i="1"/>
  <c r="P2564" i="1"/>
  <c r="L2563" i="1"/>
  <c r="M2563" i="1"/>
  <c r="H2565" i="1"/>
  <c r="O2563" i="1"/>
  <c r="J2564" i="1"/>
  <c r="K2565" i="1"/>
  <c r="N2568" i="1"/>
  <c r="I2562" i="1"/>
  <c r="F2596" i="1" l="1"/>
  <c r="E2587" i="1"/>
  <c r="D2587" i="1"/>
  <c r="AH2584" i="1"/>
  <c r="AG2584" i="1"/>
  <c r="Y2581" i="1"/>
  <c r="AC2578" i="1"/>
  <c r="Z2577" i="1"/>
  <c r="AD2584" i="1"/>
  <c r="AA2578" i="1"/>
  <c r="AB2576" i="1"/>
  <c r="AE2579" i="1"/>
  <c r="AF2580" i="1"/>
  <c r="X2579" i="1"/>
  <c r="N2569" i="1"/>
  <c r="J2565" i="1"/>
  <c r="K2566" i="1"/>
  <c r="H2566" i="1"/>
  <c r="L2564" i="1"/>
  <c r="O2564" i="1"/>
  <c r="M2564" i="1"/>
  <c r="I2563" i="1"/>
  <c r="P2565" i="1"/>
  <c r="F2597" i="1" l="1"/>
  <c r="E2588" i="1"/>
  <c r="D2588" i="1"/>
  <c r="AE2580" i="1"/>
  <c r="AB2577" i="1"/>
  <c r="AC2579" i="1"/>
  <c r="X2580" i="1"/>
  <c r="Z2578" i="1"/>
  <c r="Y2582" i="1"/>
  <c r="AH2585" i="1"/>
  <c r="AG2585" i="1"/>
  <c r="AA2579" i="1"/>
  <c r="AD2585" i="1"/>
  <c r="AF2581" i="1"/>
  <c r="M2565" i="1"/>
  <c r="N2570" i="1"/>
  <c r="O2565" i="1"/>
  <c r="H2567" i="1"/>
  <c r="I2564" i="1"/>
  <c r="K2567" i="1"/>
  <c r="J2566" i="1"/>
  <c r="L2565" i="1"/>
  <c r="P2566" i="1"/>
  <c r="F2598" i="1" l="1"/>
  <c r="E2589" i="1"/>
  <c r="D2589" i="1"/>
  <c r="AC2580" i="1"/>
  <c r="Y2583" i="1"/>
  <c r="AG2586" i="1"/>
  <c r="AH2586" i="1"/>
  <c r="AB2578" i="1"/>
  <c r="AD2586" i="1"/>
  <c r="AE2581" i="1"/>
  <c r="AA2580" i="1"/>
  <c r="AF2582" i="1"/>
  <c r="Z2579" i="1"/>
  <c r="X2581" i="1"/>
  <c r="L2566" i="1"/>
  <c r="H2568" i="1"/>
  <c r="M2566" i="1"/>
  <c r="I2565" i="1"/>
  <c r="J2567" i="1"/>
  <c r="N2571" i="1"/>
  <c r="P2567" i="1"/>
  <c r="O2566" i="1"/>
  <c r="K2568" i="1"/>
  <c r="F2599" i="1" l="1"/>
  <c r="E2590" i="1"/>
  <c r="D2590" i="1"/>
  <c r="X2582" i="1"/>
  <c r="AF2583" i="1"/>
  <c r="AE2582" i="1"/>
  <c r="Y2584" i="1"/>
  <c r="AG2587" i="1"/>
  <c r="AA2581" i="1"/>
  <c r="AH2587" i="1"/>
  <c r="AC2581" i="1"/>
  <c r="AB2579" i="1"/>
  <c r="Z2580" i="1"/>
  <c r="AD2587" i="1"/>
  <c r="H2569" i="1"/>
  <c r="I2566" i="1"/>
  <c r="L2567" i="1"/>
  <c r="K2569" i="1"/>
  <c r="N2572" i="1"/>
  <c r="M2567" i="1"/>
  <c r="P2568" i="1"/>
  <c r="J2568" i="1"/>
  <c r="O2567" i="1"/>
  <c r="K296" i="2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F2600" i="1" l="1"/>
  <c r="E2591" i="1"/>
  <c r="D2591" i="1"/>
  <c r="AC2582" i="1"/>
  <c r="AA2582" i="1"/>
  <c r="X2583" i="1"/>
  <c r="Z2581" i="1"/>
  <c r="AF2584" i="1"/>
  <c r="AG2588" i="1"/>
  <c r="AD2588" i="1"/>
  <c r="AH2588" i="1"/>
  <c r="AB2580" i="1"/>
  <c r="AE2583" i="1"/>
  <c r="Y2585" i="1"/>
  <c r="L2568" i="1"/>
  <c r="I2567" i="1"/>
  <c r="N2573" i="1"/>
  <c r="J2569" i="1"/>
  <c r="K2570" i="1"/>
  <c r="P2569" i="1"/>
  <c r="H2570" i="1"/>
  <c r="O2568" i="1"/>
  <c r="M2568" i="1"/>
  <c r="Q268" i="2"/>
  <c r="AL1264" i="1"/>
  <c r="R2328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N316" i="2" s="1"/>
  <c r="K317" i="2"/>
  <c r="N317" i="2" s="1"/>
  <c r="K318" i="2"/>
  <c r="N318" i="2" s="1"/>
  <c r="K319" i="2"/>
  <c r="N319" i="2" s="1"/>
  <c r="K322" i="2"/>
  <c r="N322" i="2" s="1"/>
  <c r="K323" i="2"/>
  <c r="N323" i="2" s="1"/>
  <c r="K324" i="2"/>
  <c r="N324" i="2" s="1"/>
  <c r="N325" i="2"/>
  <c r="K326" i="2"/>
  <c r="N326" i="2" s="1"/>
  <c r="K327" i="2"/>
  <c r="N327" i="2" s="1"/>
  <c r="K328" i="2"/>
  <c r="N328" i="2" s="1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2" i="2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92" i="1"/>
  <c r="A3000" i="1"/>
  <c r="A3007" i="1"/>
  <c r="A3054" i="1"/>
  <c r="A3055" i="1"/>
  <c r="A3056" i="1"/>
  <c r="A3087" i="1"/>
  <c r="A9" i="1"/>
  <c r="E397" i="2"/>
  <c r="D397" i="2"/>
  <c r="D398" i="2"/>
  <c r="E398" i="2"/>
  <c r="D399" i="2"/>
  <c r="E399" i="2"/>
  <c r="D400" i="2"/>
  <c r="E400" i="2"/>
  <c r="A2958" i="1" s="1"/>
  <c r="D401" i="2"/>
  <c r="E401" i="2"/>
  <c r="D402" i="2"/>
  <c r="E402" i="2"/>
  <c r="A2973" i="1" s="1"/>
  <c r="D403" i="2"/>
  <c r="E403" i="2"/>
  <c r="A2976" i="1" s="1"/>
  <c r="D404" i="2"/>
  <c r="E404" i="2"/>
  <c r="D405" i="2"/>
  <c r="E405" i="2"/>
  <c r="D406" i="2"/>
  <c r="E406" i="2"/>
  <c r="A2999" i="1" s="1"/>
  <c r="D407" i="2"/>
  <c r="E407" i="2"/>
  <c r="A3005" i="1" s="1"/>
  <c r="D408" i="2"/>
  <c r="E408" i="2"/>
  <c r="D409" i="2"/>
  <c r="E409" i="2"/>
  <c r="A3023" i="1" s="1"/>
  <c r="D410" i="2"/>
  <c r="E410" i="2"/>
  <c r="A3031" i="1" s="1"/>
  <c r="D411" i="2"/>
  <c r="E411" i="2"/>
  <c r="A3037" i="1" s="1"/>
  <c r="D412" i="2"/>
  <c r="E412" i="2"/>
  <c r="A3039" i="1" s="1"/>
  <c r="D413" i="2"/>
  <c r="E413" i="2"/>
  <c r="D414" i="2"/>
  <c r="E414" i="2"/>
  <c r="A3053" i="1" s="1"/>
  <c r="D415" i="2"/>
  <c r="E415" i="2"/>
  <c r="D416" i="2"/>
  <c r="E416" i="2"/>
  <c r="A3070" i="1" s="1"/>
  <c r="D417" i="2"/>
  <c r="E417" i="2"/>
  <c r="D418" i="2"/>
  <c r="E418" i="2"/>
  <c r="A3085" i="1" s="1"/>
  <c r="D419" i="2"/>
  <c r="E419" i="2"/>
  <c r="D420" i="2"/>
  <c r="E420" i="2"/>
  <c r="A3104" i="1" s="1"/>
  <c r="A419" i="2"/>
  <c r="A420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396" i="2"/>
  <c r="B396" i="2"/>
  <c r="D396" i="2"/>
  <c r="E396" i="2"/>
  <c r="K3" i="2"/>
  <c r="AL168" i="1"/>
  <c r="AL9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309" i="1"/>
  <c r="V3743" i="1"/>
  <c r="V3758" i="1"/>
  <c r="AL11" i="1"/>
  <c r="AL12" i="1"/>
  <c r="AL13" i="1"/>
  <c r="AL14" i="1"/>
  <c r="AP14" i="1" s="1"/>
  <c r="AL15" i="1"/>
  <c r="AL16" i="1"/>
  <c r="AL17" i="1"/>
  <c r="AL18" i="1"/>
  <c r="AL19" i="1"/>
  <c r="AL20" i="1"/>
  <c r="AL21" i="1"/>
  <c r="AL22" i="1"/>
  <c r="AP22" i="1" s="1"/>
  <c r="AL23" i="1"/>
  <c r="AL24" i="1"/>
  <c r="AP24" i="1" s="1"/>
  <c r="AL25" i="1"/>
  <c r="AP25" i="1" s="1"/>
  <c r="AL26" i="1"/>
  <c r="AP26" i="1" s="1"/>
  <c r="AL27" i="1"/>
  <c r="AL28" i="1"/>
  <c r="AL29" i="1"/>
  <c r="AL30" i="1"/>
  <c r="AP30" i="1" s="1"/>
  <c r="AL31" i="1"/>
  <c r="AL32" i="1"/>
  <c r="AL33" i="1"/>
  <c r="AP33" i="1" s="1"/>
  <c r="AL34" i="1"/>
  <c r="AP34" i="1" s="1"/>
  <c r="AL35" i="1"/>
  <c r="AL36" i="1"/>
  <c r="AL37" i="1"/>
  <c r="AL38" i="1"/>
  <c r="AP38" i="1" s="1"/>
  <c r="AL39" i="1"/>
  <c r="AL40" i="1"/>
  <c r="AL41" i="1"/>
  <c r="AP41" i="1" s="1"/>
  <c r="AL42" i="1"/>
  <c r="AP42" i="1" s="1"/>
  <c r="AL43" i="1"/>
  <c r="AL44" i="1"/>
  <c r="AL45" i="1"/>
  <c r="AL46" i="1"/>
  <c r="AP46" i="1" s="1"/>
  <c r="AL47" i="1"/>
  <c r="AL48" i="1"/>
  <c r="AP48" i="1" s="1"/>
  <c r="AL49" i="1"/>
  <c r="AP49" i="1" s="1"/>
  <c r="AL50" i="1"/>
  <c r="AP50" i="1" s="1"/>
  <c r="AL51" i="1"/>
  <c r="AL52" i="1"/>
  <c r="AL53" i="1"/>
  <c r="AL54" i="1"/>
  <c r="AP54" i="1" s="1"/>
  <c r="AL55" i="1"/>
  <c r="AL56" i="1"/>
  <c r="AL57" i="1"/>
  <c r="AP57" i="1" s="1"/>
  <c r="AL58" i="1"/>
  <c r="AP58" i="1" s="1"/>
  <c r="AL59" i="1"/>
  <c r="AL60" i="1"/>
  <c r="AL61" i="1"/>
  <c r="AL62" i="1"/>
  <c r="AP62" i="1" s="1"/>
  <c r="AL63" i="1"/>
  <c r="AL64" i="1"/>
  <c r="AL65" i="1"/>
  <c r="AP65" i="1" s="1"/>
  <c r="AL66" i="1"/>
  <c r="AP66" i="1" s="1"/>
  <c r="AL67" i="1"/>
  <c r="AL68" i="1"/>
  <c r="AL69" i="1"/>
  <c r="AL70" i="1"/>
  <c r="AP70" i="1" s="1"/>
  <c r="AL71" i="1"/>
  <c r="AL72" i="1"/>
  <c r="AL73" i="1"/>
  <c r="AP73" i="1" s="1"/>
  <c r="AL74" i="1"/>
  <c r="AP74" i="1" s="1"/>
  <c r="AL75" i="1"/>
  <c r="AL76" i="1"/>
  <c r="AL77" i="1"/>
  <c r="AL78" i="1"/>
  <c r="AP78" i="1" s="1"/>
  <c r="AL79" i="1"/>
  <c r="AL80" i="1"/>
  <c r="AL81" i="1"/>
  <c r="AP81" i="1" s="1"/>
  <c r="AL82" i="1"/>
  <c r="AP82" i="1" s="1"/>
  <c r="AL83" i="1"/>
  <c r="AL84" i="1"/>
  <c r="AL85" i="1"/>
  <c r="AL86" i="1"/>
  <c r="AP86" i="1" s="1"/>
  <c r="AL87" i="1"/>
  <c r="AL88" i="1"/>
  <c r="AP88" i="1" s="1"/>
  <c r="AL89" i="1"/>
  <c r="AP89" i="1" s="1"/>
  <c r="AL90" i="1"/>
  <c r="AP90" i="1" s="1"/>
  <c r="AL91" i="1"/>
  <c r="AL92" i="1"/>
  <c r="AL93" i="1"/>
  <c r="AL94" i="1"/>
  <c r="AP94" i="1" s="1"/>
  <c r="AL95" i="1"/>
  <c r="AL96" i="1"/>
  <c r="AL97" i="1"/>
  <c r="AP97" i="1" s="1"/>
  <c r="AL98" i="1"/>
  <c r="AP98" i="1" s="1"/>
  <c r="AL99" i="1"/>
  <c r="AL100" i="1"/>
  <c r="AL101" i="1"/>
  <c r="AL102" i="1"/>
  <c r="AP102" i="1" s="1"/>
  <c r="AL103" i="1"/>
  <c r="AL104" i="1"/>
  <c r="AL105" i="1"/>
  <c r="AP105" i="1" s="1"/>
  <c r="AL106" i="1"/>
  <c r="AP106" i="1" s="1"/>
  <c r="AL107" i="1"/>
  <c r="AL108" i="1"/>
  <c r="AL109" i="1"/>
  <c r="AL110" i="1"/>
  <c r="AP110" i="1" s="1"/>
  <c r="AL111" i="1"/>
  <c r="AL112" i="1"/>
  <c r="AP112" i="1" s="1"/>
  <c r="AL113" i="1"/>
  <c r="AP113" i="1" s="1"/>
  <c r="AL114" i="1"/>
  <c r="AP114" i="1" s="1"/>
  <c r="AL115" i="1"/>
  <c r="AL116" i="1"/>
  <c r="AL117" i="1"/>
  <c r="AL118" i="1"/>
  <c r="AP118" i="1" s="1"/>
  <c r="AL119" i="1"/>
  <c r="AL120" i="1"/>
  <c r="AL121" i="1"/>
  <c r="AP121" i="1" s="1"/>
  <c r="AL122" i="1"/>
  <c r="AP122" i="1" s="1"/>
  <c r="AL123" i="1"/>
  <c r="AL124" i="1"/>
  <c r="AL125" i="1"/>
  <c r="AL126" i="1"/>
  <c r="AP126" i="1" s="1"/>
  <c r="AL127" i="1"/>
  <c r="AL128" i="1"/>
  <c r="AL129" i="1"/>
  <c r="AP129" i="1" s="1"/>
  <c r="AL130" i="1"/>
  <c r="AP130" i="1" s="1"/>
  <c r="AL131" i="1"/>
  <c r="AL132" i="1"/>
  <c r="AL133" i="1"/>
  <c r="AL134" i="1"/>
  <c r="AP134" i="1" s="1"/>
  <c r="AL135" i="1"/>
  <c r="AL136" i="1"/>
  <c r="AL137" i="1"/>
  <c r="AL138" i="1"/>
  <c r="AP138" i="1" s="1"/>
  <c r="AL139" i="1"/>
  <c r="AP139" i="1" s="1"/>
  <c r="AL140" i="1"/>
  <c r="AP140" i="1" s="1"/>
  <c r="AL141" i="1"/>
  <c r="AL142" i="1"/>
  <c r="AP142" i="1" s="1"/>
  <c r="AL143" i="1"/>
  <c r="AP143" i="1" s="1"/>
  <c r="AL144" i="1"/>
  <c r="AP144" i="1" s="1"/>
  <c r="AL145" i="1"/>
  <c r="AP145" i="1" s="1"/>
  <c r="AL146" i="1"/>
  <c r="AP146" i="1" s="1"/>
  <c r="AL147" i="1"/>
  <c r="AL148" i="1"/>
  <c r="AP148" i="1" s="1"/>
  <c r="AL149" i="1"/>
  <c r="AL150" i="1"/>
  <c r="AP150" i="1" s="1"/>
  <c r="AL151" i="1"/>
  <c r="AP151" i="1" s="1"/>
  <c r="AL152" i="1"/>
  <c r="AP152" i="1" s="1"/>
  <c r="AL153" i="1"/>
  <c r="AP153" i="1" s="1"/>
  <c r="AL154" i="1"/>
  <c r="AP154" i="1" s="1"/>
  <c r="AL155" i="1"/>
  <c r="AL156" i="1"/>
  <c r="AL157" i="1"/>
  <c r="AL158" i="1"/>
  <c r="AP158" i="1" s="1"/>
  <c r="AL159" i="1"/>
  <c r="AP159" i="1" s="1"/>
  <c r="AL160" i="1"/>
  <c r="AL161" i="1"/>
  <c r="AP161" i="1" s="1"/>
  <c r="AL162" i="1"/>
  <c r="AP162" i="1" s="1"/>
  <c r="AL163" i="1"/>
  <c r="AP163" i="1" s="1"/>
  <c r="AL164" i="1"/>
  <c r="AP164" i="1" s="1"/>
  <c r="AL165" i="1"/>
  <c r="AL166" i="1"/>
  <c r="AP166" i="1" s="1"/>
  <c r="AL167" i="1"/>
  <c r="AP167" i="1" s="1"/>
  <c r="AL169" i="1"/>
  <c r="AP169" i="1" s="1"/>
  <c r="AL170" i="1"/>
  <c r="AP170" i="1" s="1"/>
  <c r="AL171" i="1"/>
  <c r="AP171" i="1" s="1"/>
  <c r="AL172" i="1"/>
  <c r="AL173" i="1"/>
  <c r="AP173" i="1" s="1"/>
  <c r="AL174" i="1"/>
  <c r="AP174" i="1" s="1"/>
  <c r="AL175" i="1"/>
  <c r="AP175" i="1" s="1"/>
  <c r="AL176" i="1"/>
  <c r="AP176" i="1" s="1"/>
  <c r="AL177" i="1"/>
  <c r="AP177" i="1" s="1"/>
  <c r="AL178" i="1"/>
  <c r="AP178" i="1" s="1"/>
  <c r="AL179" i="1"/>
  <c r="AP179" i="1" s="1"/>
  <c r="AL180" i="1"/>
  <c r="AP180" i="1" s="1"/>
  <c r="AL181" i="1"/>
  <c r="AP181" i="1" s="1"/>
  <c r="AL182" i="1"/>
  <c r="AP182" i="1" s="1"/>
  <c r="AL183" i="1"/>
  <c r="AP183" i="1" s="1"/>
  <c r="AL184" i="1"/>
  <c r="AP184" i="1" s="1"/>
  <c r="AL185" i="1"/>
  <c r="AP185" i="1" s="1"/>
  <c r="AL186" i="1"/>
  <c r="AP186" i="1" s="1"/>
  <c r="AL187" i="1"/>
  <c r="AP187" i="1" s="1"/>
  <c r="AL188" i="1"/>
  <c r="AL189" i="1"/>
  <c r="AP189" i="1" s="1"/>
  <c r="AL190" i="1"/>
  <c r="AP190" i="1" s="1"/>
  <c r="AL191" i="1"/>
  <c r="AP191" i="1" s="1"/>
  <c r="AL192" i="1"/>
  <c r="AP192" i="1" s="1"/>
  <c r="AL193" i="1"/>
  <c r="AP193" i="1" s="1"/>
  <c r="AL194" i="1"/>
  <c r="AP194" i="1" s="1"/>
  <c r="AL195" i="1"/>
  <c r="AL196" i="1"/>
  <c r="AL197" i="1"/>
  <c r="AP197" i="1" s="1"/>
  <c r="AL198" i="1"/>
  <c r="AP198" i="1" s="1"/>
  <c r="AL199" i="1"/>
  <c r="AL200" i="1"/>
  <c r="AP200" i="1" s="1"/>
  <c r="AL201" i="1"/>
  <c r="AP201" i="1" s="1"/>
  <c r="AL202" i="1"/>
  <c r="AP202" i="1" s="1"/>
  <c r="AL203" i="1"/>
  <c r="AL204" i="1"/>
  <c r="AL205" i="1"/>
  <c r="AL206" i="1"/>
  <c r="AP206" i="1" s="1"/>
  <c r="AL207" i="1"/>
  <c r="AL208" i="1"/>
  <c r="AL209" i="1"/>
  <c r="AP209" i="1" s="1"/>
  <c r="AL210" i="1"/>
  <c r="AP210" i="1" s="1"/>
  <c r="AL211" i="1"/>
  <c r="AL212" i="1"/>
  <c r="AL213" i="1"/>
  <c r="AL214" i="1"/>
  <c r="AP214" i="1" s="1"/>
  <c r="AL215" i="1"/>
  <c r="AL216" i="1"/>
  <c r="AP216" i="1" s="1"/>
  <c r="AL217" i="1"/>
  <c r="AP217" i="1" s="1"/>
  <c r="AL218" i="1"/>
  <c r="AP218" i="1" s="1"/>
  <c r="AL219" i="1"/>
  <c r="AL220" i="1"/>
  <c r="AL221" i="1"/>
  <c r="AL222" i="1"/>
  <c r="AP222" i="1" s="1"/>
  <c r="AL223" i="1"/>
  <c r="AL224" i="1"/>
  <c r="AL225" i="1"/>
  <c r="AP225" i="1" s="1"/>
  <c r="AL226" i="1"/>
  <c r="AP226" i="1" s="1"/>
  <c r="AL227" i="1"/>
  <c r="AL228" i="1"/>
  <c r="AL229" i="1"/>
  <c r="AL230" i="1"/>
  <c r="AP230" i="1" s="1"/>
  <c r="AL231" i="1"/>
  <c r="AL232" i="1"/>
  <c r="AL233" i="1"/>
  <c r="AP233" i="1" s="1"/>
  <c r="AL234" i="1"/>
  <c r="AP234" i="1" s="1"/>
  <c r="AL235" i="1"/>
  <c r="AL236" i="1"/>
  <c r="AL237" i="1"/>
  <c r="AL238" i="1"/>
  <c r="AP238" i="1" s="1"/>
  <c r="AL239" i="1"/>
  <c r="AL240" i="1"/>
  <c r="AP240" i="1" s="1"/>
  <c r="AL241" i="1"/>
  <c r="AP241" i="1" s="1"/>
  <c r="AL242" i="1"/>
  <c r="AP242" i="1" s="1"/>
  <c r="AL243" i="1"/>
  <c r="AL244" i="1"/>
  <c r="AL245" i="1"/>
  <c r="AL246" i="1"/>
  <c r="AP246" i="1" s="1"/>
  <c r="AL247" i="1"/>
  <c r="AL248" i="1"/>
  <c r="AL249" i="1"/>
  <c r="AP249" i="1" s="1"/>
  <c r="AL250" i="1"/>
  <c r="AP250" i="1" s="1"/>
  <c r="AL251" i="1"/>
  <c r="AL252" i="1"/>
  <c r="AL253" i="1"/>
  <c r="AL254" i="1"/>
  <c r="AP254" i="1" s="1"/>
  <c r="AL255" i="1"/>
  <c r="AL256" i="1"/>
  <c r="AL257" i="1"/>
  <c r="AP257" i="1" s="1"/>
  <c r="AL258" i="1"/>
  <c r="AP258" i="1" s="1"/>
  <c r="AL259" i="1"/>
  <c r="AL260" i="1"/>
  <c r="AL261" i="1"/>
  <c r="AL262" i="1"/>
  <c r="AP262" i="1" s="1"/>
  <c r="AL263" i="1"/>
  <c r="AL264" i="1"/>
  <c r="AL265" i="1"/>
  <c r="AP265" i="1" s="1"/>
  <c r="AL266" i="1"/>
  <c r="AP266" i="1" s="1"/>
  <c r="AL267" i="1"/>
  <c r="AL268" i="1"/>
  <c r="AL269" i="1"/>
  <c r="AL270" i="1"/>
  <c r="AP270" i="1" s="1"/>
  <c r="AL271" i="1"/>
  <c r="AL272" i="1"/>
  <c r="AL273" i="1"/>
  <c r="AP273" i="1" s="1"/>
  <c r="AL274" i="1"/>
  <c r="AP274" i="1" s="1"/>
  <c r="AL275" i="1"/>
  <c r="AL276" i="1"/>
  <c r="AL277" i="1"/>
  <c r="AL278" i="1"/>
  <c r="AP278" i="1" s="1"/>
  <c r="AL279" i="1"/>
  <c r="AL280" i="1"/>
  <c r="AP280" i="1" s="1"/>
  <c r="AL281" i="1"/>
  <c r="AP281" i="1" s="1"/>
  <c r="AL282" i="1"/>
  <c r="AP282" i="1" s="1"/>
  <c r="AL283" i="1"/>
  <c r="AL284" i="1"/>
  <c r="AL285" i="1"/>
  <c r="AL286" i="1"/>
  <c r="AP286" i="1" s="1"/>
  <c r="AL287" i="1"/>
  <c r="AL288" i="1"/>
  <c r="AL289" i="1"/>
  <c r="AP289" i="1" s="1"/>
  <c r="AL290" i="1"/>
  <c r="AP290" i="1" s="1"/>
  <c r="AL291" i="1"/>
  <c r="AL292" i="1"/>
  <c r="AL293" i="1"/>
  <c r="AL294" i="1"/>
  <c r="AP294" i="1" s="1"/>
  <c r="AL295" i="1"/>
  <c r="AL296" i="1"/>
  <c r="AL297" i="1"/>
  <c r="AP297" i="1" s="1"/>
  <c r="AL298" i="1"/>
  <c r="AP298" i="1" s="1"/>
  <c r="AL299" i="1"/>
  <c r="AL300" i="1"/>
  <c r="AL301" i="1"/>
  <c r="AL302" i="1"/>
  <c r="AP302" i="1" s="1"/>
  <c r="AL303" i="1"/>
  <c r="AL304" i="1"/>
  <c r="AP304" i="1" s="1"/>
  <c r="AL305" i="1"/>
  <c r="AP305" i="1" s="1"/>
  <c r="AL306" i="1"/>
  <c r="AP306" i="1" s="1"/>
  <c r="AL307" i="1"/>
  <c r="AL308" i="1"/>
  <c r="AL309" i="1"/>
  <c r="AL310" i="1"/>
  <c r="AP310" i="1" s="1"/>
  <c r="AL311" i="1"/>
  <c r="AL312" i="1"/>
  <c r="AL313" i="1"/>
  <c r="AP313" i="1" s="1"/>
  <c r="AL314" i="1"/>
  <c r="AP314" i="1" s="1"/>
  <c r="AL315" i="1"/>
  <c r="AL316" i="1"/>
  <c r="AL317" i="1"/>
  <c r="AL318" i="1"/>
  <c r="AP318" i="1" s="1"/>
  <c r="AL319" i="1"/>
  <c r="AL320" i="1"/>
  <c r="AL321" i="1"/>
  <c r="AP321" i="1" s="1"/>
  <c r="AL322" i="1"/>
  <c r="AP322" i="1" s="1"/>
  <c r="AL323" i="1"/>
  <c r="AL324" i="1"/>
  <c r="AL325" i="1"/>
  <c r="AL326" i="1"/>
  <c r="AP326" i="1" s="1"/>
  <c r="AL327" i="1"/>
  <c r="AL328" i="1"/>
  <c r="AL329" i="1"/>
  <c r="AP329" i="1" s="1"/>
  <c r="AL330" i="1"/>
  <c r="AP330" i="1" s="1"/>
  <c r="AL331" i="1"/>
  <c r="AL332" i="1"/>
  <c r="AL333" i="1"/>
  <c r="AL334" i="1"/>
  <c r="AP334" i="1" s="1"/>
  <c r="AL335" i="1"/>
  <c r="AL336" i="1"/>
  <c r="AL337" i="1"/>
  <c r="AP337" i="1" s="1"/>
  <c r="AL338" i="1"/>
  <c r="AP338" i="1" s="1"/>
  <c r="AL339" i="1"/>
  <c r="AL340" i="1"/>
  <c r="AL341" i="1"/>
  <c r="AL342" i="1"/>
  <c r="AP342" i="1" s="1"/>
  <c r="AL343" i="1"/>
  <c r="AL344" i="1"/>
  <c r="AP344" i="1" s="1"/>
  <c r="AL345" i="1"/>
  <c r="AP345" i="1" s="1"/>
  <c r="AL346" i="1"/>
  <c r="AP346" i="1" s="1"/>
  <c r="AL347" i="1"/>
  <c r="AL348" i="1"/>
  <c r="AL349" i="1"/>
  <c r="AL350" i="1"/>
  <c r="AP350" i="1" s="1"/>
  <c r="AL351" i="1"/>
  <c r="AL352" i="1"/>
  <c r="AL353" i="1"/>
  <c r="AP353" i="1" s="1"/>
  <c r="AL354" i="1"/>
  <c r="AP354" i="1" s="1"/>
  <c r="AL355" i="1"/>
  <c r="AL356" i="1"/>
  <c r="AL357" i="1"/>
  <c r="AL358" i="1"/>
  <c r="AP358" i="1" s="1"/>
  <c r="AL359" i="1"/>
  <c r="AL360" i="1"/>
  <c r="AL361" i="1"/>
  <c r="AL362" i="1"/>
  <c r="AP362" i="1" s="1"/>
  <c r="AL363" i="1"/>
  <c r="AL364" i="1"/>
  <c r="AL365" i="1"/>
  <c r="AL366" i="1"/>
  <c r="AP366" i="1" s="1"/>
  <c r="AL367" i="1"/>
  <c r="AL368" i="1"/>
  <c r="AP368" i="1" s="1"/>
  <c r="AL369" i="1"/>
  <c r="AP369" i="1" s="1"/>
  <c r="AL370" i="1"/>
  <c r="AP370" i="1" s="1"/>
  <c r="AL371" i="1"/>
  <c r="AL372" i="1"/>
  <c r="AL373" i="1"/>
  <c r="AL374" i="1"/>
  <c r="AP374" i="1" s="1"/>
  <c r="AL375" i="1"/>
  <c r="AL376" i="1"/>
  <c r="AL377" i="1"/>
  <c r="AP377" i="1" s="1"/>
  <c r="AL378" i="1"/>
  <c r="AP378" i="1" s="1"/>
  <c r="AL379" i="1"/>
  <c r="AL380" i="1"/>
  <c r="AL381" i="1"/>
  <c r="AL382" i="1"/>
  <c r="AP382" i="1" s="1"/>
  <c r="AL383" i="1"/>
  <c r="AL384" i="1"/>
  <c r="AL385" i="1"/>
  <c r="AL386" i="1"/>
  <c r="AP386" i="1" s="1"/>
  <c r="AL387" i="1"/>
  <c r="AL388" i="1"/>
  <c r="AL389" i="1"/>
  <c r="AL390" i="1"/>
  <c r="AP390" i="1" s="1"/>
  <c r="AL391" i="1"/>
  <c r="AL392" i="1"/>
  <c r="AL393" i="1"/>
  <c r="AP393" i="1" s="1"/>
  <c r="AL394" i="1"/>
  <c r="AP394" i="1" s="1"/>
  <c r="AL395" i="1"/>
  <c r="AL396" i="1"/>
  <c r="AL397" i="1"/>
  <c r="AL398" i="1"/>
  <c r="AP398" i="1" s="1"/>
  <c r="AL399" i="1"/>
  <c r="AL400" i="1"/>
  <c r="AL401" i="1"/>
  <c r="AP401" i="1" s="1"/>
  <c r="AL402" i="1"/>
  <c r="AP402" i="1" s="1"/>
  <c r="AL403" i="1"/>
  <c r="AL404" i="1"/>
  <c r="AL405" i="1"/>
  <c r="AL406" i="1"/>
  <c r="AP406" i="1" s="1"/>
  <c r="AL407" i="1"/>
  <c r="AL408" i="1"/>
  <c r="AP408" i="1" s="1"/>
  <c r="AL409" i="1"/>
  <c r="AP409" i="1" s="1"/>
  <c r="AL410" i="1"/>
  <c r="AP410" i="1" s="1"/>
  <c r="AL411" i="1"/>
  <c r="AL412" i="1"/>
  <c r="AL413" i="1"/>
  <c r="AL414" i="1"/>
  <c r="AP414" i="1" s="1"/>
  <c r="AL415" i="1"/>
  <c r="AL416" i="1"/>
  <c r="AL417" i="1"/>
  <c r="AP417" i="1" s="1"/>
  <c r="AL418" i="1"/>
  <c r="AP418" i="1" s="1"/>
  <c r="AL419" i="1"/>
  <c r="AL420" i="1"/>
  <c r="AL421" i="1"/>
  <c r="AL422" i="1"/>
  <c r="AP422" i="1" s="1"/>
  <c r="AL423" i="1"/>
  <c r="AL424" i="1"/>
  <c r="AL425" i="1"/>
  <c r="AP425" i="1" s="1"/>
  <c r="AL426" i="1"/>
  <c r="AP426" i="1" s="1"/>
  <c r="AL427" i="1"/>
  <c r="AL428" i="1"/>
  <c r="AL429" i="1"/>
  <c r="AL430" i="1"/>
  <c r="AP430" i="1" s="1"/>
  <c r="AL431" i="1"/>
  <c r="AL432" i="1"/>
  <c r="AP432" i="1" s="1"/>
  <c r="AL433" i="1"/>
  <c r="AP433" i="1" s="1"/>
  <c r="AL434" i="1"/>
  <c r="AP434" i="1" s="1"/>
  <c r="AL435" i="1"/>
  <c r="AL436" i="1"/>
  <c r="AL437" i="1"/>
  <c r="AL438" i="1"/>
  <c r="AP438" i="1" s="1"/>
  <c r="AL439" i="1"/>
  <c r="AL440" i="1"/>
  <c r="AL441" i="1"/>
  <c r="AP441" i="1" s="1"/>
  <c r="AL442" i="1"/>
  <c r="AP442" i="1" s="1"/>
  <c r="AL443" i="1"/>
  <c r="AL444" i="1"/>
  <c r="AL445" i="1"/>
  <c r="AL446" i="1"/>
  <c r="AP446" i="1" s="1"/>
  <c r="AL447" i="1"/>
  <c r="AL448" i="1"/>
  <c r="AL449" i="1"/>
  <c r="AP449" i="1" s="1"/>
  <c r="AL450" i="1"/>
  <c r="AP450" i="1" s="1"/>
  <c r="AL451" i="1"/>
  <c r="AL452" i="1"/>
  <c r="AL453" i="1"/>
  <c r="AL454" i="1"/>
  <c r="AP454" i="1" s="1"/>
  <c r="AL455" i="1"/>
  <c r="AL456" i="1"/>
  <c r="AL457" i="1"/>
  <c r="AP457" i="1" s="1"/>
  <c r="AL458" i="1"/>
  <c r="AP458" i="1" s="1"/>
  <c r="AL459" i="1"/>
  <c r="AL460" i="1"/>
  <c r="AL461" i="1"/>
  <c r="AL462" i="1"/>
  <c r="AP462" i="1" s="1"/>
  <c r="AL463" i="1"/>
  <c r="AL464" i="1"/>
  <c r="AL465" i="1"/>
  <c r="AP465" i="1" s="1"/>
  <c r="AL466" i="1"/>
  <c r="AP466" i="1" s="1"/>
  <c r="AL467" i="1"/>
  <c r="AL468" i="1"/>
  <c r="AL469" i="1"/>
  <c r="AL470" i="1"/>
  <c r="AP470" i="1" s="1"/>
  <c r="AL471" i="1"/>
  <c r="AL472" i="1"/>
  <c r="AP472" i="1" s="1"/>
  <c r="AL473" i="1"/>
  <c r="AP473" i="1" s="1"/>
  <c r="AL474" i="1"/>
  <c r="AP474" i="1" s="1"/>
  <c r="AL475" i="1"/>
  <c r="AL476" i="1"/>
  <c r="AL477" i="1"/>
  <c r="AL478" i="1"/>
  <c r="AP478" i="1" s="1"/>
  <c r="AL479" i="1"/>
  <c r="AL480" i="1"/>
  <c r="AL481" i="1"/>
  <c r="AP481" i="1" s="1"/>
  <c r="AL482" i="1"/>
  <c r="AP482" i="1" s="1"/>
  <c r="AL483" i="1"/>
  <c r="AL484" i="1"/>
  <c r="AL485" i="1"/>
  <c r="AL486" i="1"/>
  <c r="AP486" i="1" s="1"/>
  <c r="AL487" i="1"/>
  <c r="AL488" i="1"/>
  <c r="AL489" i="1"/>
  <c r="AP489" i="1" s="1"/>
  <c r="AL490" i="1"/>
  <c r="AP490" i="1" s="1"/>
  <c r="AL491" i="1"/>
  <c r="AL492" i="1"/>
  <c r="AL493" i="1"/>
  <c r="AL494" i="1"/>
  <c r="AP494" i="1" s="1"/>
  <c r="AL495" i="1"/>
  <c r="AL496" i="1"/>
  <c r="AP496" i="1" s="1"/>
  <c r="AL497" i="1"/>
  <c r="AP497" i="1" s="1"/>
  <c r="AL498" i="1"/>
  <c r="AP498" i="1" s="1"/>
  <c r="AL499" i="1"/>
  <c r="AL500" i="1"/>
  <c r="AL501" i="1"/>
  <c r="AL502" i="1"/>
  <c r="AP502" i="1" s="1"/>
  <c r="AL503" i="1"/>
  <c r="AL504" i="1"/>
  <c r="AL505" i="1"/>
  <c r="AP505" i="1" s="1"/>
  <c r="AL506" i="1"/>
  <c r="AP506" i="1" s="1"/>
  <c r="AL507" i="1"/>
  <c r="AL508" i="1"/>
  <c r="AL509" i="1"/>
  <c r="AL510" i="1"/>
  <c r="AP510" i="1" s="1"/>
  <c r="AL511" i="1"/>
  <c r="AL512" i="1"/>
  <c r="AL513" i="1"/>
  <c r="AP513" i="1" s="1"/>
  <c r="AL514" i="1"/>
  <c r="AP514" i="1" s="1"/>
  <c r="AL515" i="1"/>
  <c r="AL516" i="1"/>
  <c r="AL517" i="1"/>
  <c r="AL518" i="1"/>
  <c r="AP518" i="1" s="1"/>
  <c r="AL519" i="1"/>
  <c r="AL520" i="1"/>
  <c r="AL521" i="1"/>
  <c r="AP521" i="1" s="1"/>
  <c r="AL522" i="1"/>
  <c r="AP522" i="1" s="1"/>
  <c r="AL523" i="1"/>
  <c r="AL524" i="1"/>
  <c r="AL525" i="1"/>
  <c r="AL526" i="1"/>
  <c r="AP526" i="1" s="1"/>
  <c r="AL527" i="1"/>
  <c r="AL528" i="1"/>
  <c r="AL529" i="1"/>
  <c r="AP529" i="1" s="1"/>
  <c r="AL530" i="1"/>
  <c r="AP530" i="1" s="1"/>
  <c r="AL531" i="1"/>
  <c r="AL532" i="1"/>
  <c r="AL533" i="1"/>
  <c r="AL534" i="1"/>
  <c r="AP534" i="1" s="1"/>
  <c r="AL535" i="1"/>
  <c r="AL536" i="1"/>
  <c r="AL537" i="1"/>
  <c r="AP537" i="1" s="1"/>
  <c r="AL538" i="1"/>
  <c r="AP538" i="1" s="1"/>
  <c r="AL539" i="1"/>
  <c r="AL540" i="1"/>
  <c r="AL541" i="1"/>
  <c r="AL542" i="1"/>
  <c r="AP542" i="1" s="1"/>
  <c r="AL543" i="1"/>
  <c r="AL544" i="1"/>
  <c r="AL545" i="1"/>
  <c r="AP545" i="1" s="1"/>
  <c r="AL546" i="1"/>
  <c r="AP546" i="1" s="1"/>
  <c r="AL547" i="1"/>
  <c r="AL548" i="1"/>
  <c r="AL549" i="1"/>
  <c r="AL550" i="1"/>
  <c r="AP550" i="1" s="1"/>
  <c r="AL551" i="1"/>
  <c r="AL552" i="1"/>
  <c r="AL553" i="1"/>
  <c r="AP553" i="1" s="1"/>
  <c r="AL554" i="1"/>
  <c r="AP554" i="1" s="1"/>
  <c r="AL555" i="1"/>
  <c r="AL556" i="1"/>
  <c r="AL557" i="1"/>
  <c r="AL558" i="1"/>
  <c r="AP558" i="1" s="1"/>
  <c r="AL559" i="1"/>
  <c r="AL560" i="1"/>
  <c r="AP560" i="1" s="1"/>
  <c r="AL561" i="1"/>
  <c r="AP561" i="1" s="1"/>
  <c r="AL562" i="1"/>
  <c r="AP562" i="1" s="1"/>
  <c r="AL563" i="1"/>
  <c r="AL564" i="1"/>
  <c r="AL565" i="1"/>
  <c r="AL566" i="1"/>
  <c r="AP566" i="1" s="1"/>
  <c r="AL567" i="1"/>
  <c r="AL568" i="1"/>
  <c r="AL569" i="1"/>
  <c r="AP569" i="1" s="1"/>
  <c r="AL570" i="1"/>
  <c r="AP570" i="1" s="1"/>
  <c r="AL571" i="1"/>
  <c r="AL572" i="1"/>
  <c r="AL573" i="1"/>
  <c r="AL574" i="1"/>
  <c r="AP574" i="1" s="1"/>
  <c r="AL575" i="1"/>
  <c r="AL576" i="1"/>
  <c r="AL577" i="1"/>
  <c r="AP577" i="1" s="1"/>
  <c r="AL578" i="1"/>
  <c r="AP578" i="1" s="1"/>
  <c r="AL579" i="1"/>
  <c r="AL580" i="1"/>
  <c r="AL581" i="1"/>
  <c r="AL582" i="1"/>
  <c r="AP582" i="1" s="1"/>
  <c r="AL583" i="1"/>
  <c r="AL584" i="1"/>
  <c r="AL585" i="1"/>
  <c r="AP585" i="1" s="1"/>
  <c r="AL586" i="1"/>
  <c r="AP586" i="1" s="1"/>
  <c r="AL587" i="1"/>
  <c r="AL588" i="1"/>
  <c r="AL589" i="1"/>
  <c r="AL590" i="1"/>
  <c r="AP590" i="1" s="1"/>
  <c r="AL591" i="1"/>
  <c r="AL592" i="1"/>
  <c r="AL593" i="1"/>
  <c r="AP593" i="1" s="1"/>
  <c r="AL594" i="1"/>
  <c r="AP594" i="1" s="1"/>
  <c r="AL595" i="1"/>
  <c r="AL596" i="1"/>
  <c r="AL597" i="1"/>
  <c r="AL598" i="1"/>
  <c r="AP598" i="1" s="1"/>
  <c r="AL599" i="1"/>
  <c r="AL600" i="1"/>
  <c r="AL601" i="1"/>
  <c r="AP601" i="1" s="1"/>
  <c r="AL602" i="1"/>
  <c r="AP602" i="1" s="1"/>
  <c r="AL603" i="1"/>
  <c r="AL604" i="1"/>
  <c r="AL605" i="1"/>
  <c r="AL606" i="1"/>
  <c r="AP606" i="1" s="1"/>
  <c r="AL607" i="1"/>
  <c r="AL608" i="1"/>
  <c r="AL609" i="1"/>
  <c r="AP609" i="1" s="1"/>
  <c r="AL610" i="1"/>
  <c r="AP610" i="1" s="1"/>
  <c r="AL611" i="1"/>
  <c r="AL612" i="1"/>
  <c r="AL613" i="1"/>
  <c r="AL614" i="1"/>
  <c r="AP614" i="1" s="1"/>
  <c r="AL615" i="1"/>
  <c r="AL616" i="1"/>
  <c r="AL617" i="1"/>
  <c r="AP617" i="1" s="1"/>
  <c r="AL618" i="1"/>
  <c r="AP618" i="1" s="1"/>
  <c r="AL619" i="1"/>
  <c r="AL620" i="1"/>
  <c r="AL621" i="1"/>
  <c r="AL622" i="1"/>
  <c r="AP622" i="1" s="1"/>
  <c r="AL623" i="1"/>
  <c r="AL624" i="1"/>
  <c r="AP624" i="1" s="1"/>
  <c r="AL625" i="1"/>
  <c r="AP625" i="1" s="1"/>
  <c r="AL626" i="1"/>
  <c r="AP626" i="1" s="1"/>
  <c r="AL627" i="1"/>
  <c r="AL628" i="1"/>
  <c r="AL629" i="1"/>
  <c r="AL630" i="1"/>
  <c r="AP630" i="1" s="1"/>
  <c r="AL631" i="1"/>
  <c r="AL632" i="1"/>
  <c r="AL633" i="1"/>
  <c r="AP633" i="1" s="1"/>
  <c r="AL634" i="1"/>
  <c r="AP634" i="1" s="1"/>
  <c r="AL635" i="1"/>
  <c r="AL636" i="1"/>
  <c r="AL637" i="1"/>
  <c r="AL638" i="1"/>
  <c r="AP638" i="1" s="1"/>
  <c r="AL639" i="1"/>
  <c r="AL640" i="1"/>
  <c r="AL641" i="1"/>
  <c r="AP641" i="1" s="1"/>
  <c r="AL642" i="1"/>
  <c r="AP642" i="1" s="1"/>
  <c r="AL643" i="1"/>
  <c r="AL644" i="1"/>
  <c r="AL645" i="1"/>
  <c r="AL646" i="1"/>
  <c r="AP646" i="1" s="1"/>
  <c r="AL647" i="1"/>
  <c r="AL648" i="1"/>
  <c r="AL649" i="1"/>
  <c r="AP649" i="1" s="1"/>
  <c r="AL650" i="1"/>
  <c r="AP650" i="1" s="1"/>
  <c r="AL651" i="1"/>
  <c r="AL652" i="1"/>
  <c r="AL653" i="1"/>
  <c r="AL654" i="1"/>
  <c r="AP654" i="1" s="1"/>
  <c r="AL655" i="1"/>
  <c r="AL656" i="1"/>
  <c r="AL657" i="1"/>
  <c r="AP657" i="1" s="1"/>
  <c r="AL658" i="1"/>
  <c r="AP658" i="1" s="1"/>
  <c r="AL659" i="1"/>
  <c r="AL660" i="1"/>
  <c r="AL661" i="1"/>
  <c r="AL662" i="1"/>
  <c r="AP662" i="1" s="1"/>
  <c r="AL663" i="1"/>
  <c r="AL664" i="1"/>
  <c r="AL665" i="1"/>
  <c r="AP665" i="1" s="1"/>
  <c r="AL666" i="1"/>
  <c r="AP666" i="1" s="1"/>
  <c r="AL667" i="1"/>
  <c r="AL668" i="1"/>
  <c r="AL669" i="1"/>
  <c r="AL670" i="1"/>
  <c r="AP670" i="1" s="1"/>
  <c r="AL671" i="1"/>
  <c r="AL672" i="1"/>
  <c r="AL673" i="1"/>
  <c r="AP673" i="1" s="1"/>
  <c r="AL674" i="1"/>
  <c r="AP674" i="1" s="1"/>
  <c r="AL675" i="1"/>
  <c r="AL676" i="1"/>
  <c r="AL677" i="1"/>
  <c r="AL678" i="1"/>
  <c r="AP678" i="1" s="1"/>
  <c r="AL679" i="1"/>
  <c r="AL680" i="1"/>
  <c r="AL681" i="1"/>
  <c r="AP681" i="1" s="1"/>
  <c r="AL682" i="1"/>
  <c r="AP682" i="1" s="1"/>
  <c r="AL683" i="1"/>
  <c r="AL684" i="1"/>
  <c r="AL685" i="1"/>
  <c r="AL686" i="1"/>
  <c r="AP686" i="1" s="1"/>
  <c r="AL687" i="1"/>
  <c r="AL688" i="1"/>
  <c r="AP688" i="1" s="1"/>
  <c r="AL689" i="1"/>
  <c r="AP689" i="1" s="1"/>
  <c r="AL690" i="1"/>
  <c r="AP690" i="1" s="1"/>
  <c r="AL691" i="1"/>
  <c r="AL692" i="1"/>
  <c r="AL693" i="1"/>
  <c r="AL694" i="1"/>
  <c r="AL695" i="1"/>
  <c r="AL696" i="1"/>
  <c r="AP696" i="1" s="1"/>
  <c r="AL697" i="1"/>
  <c r="AP697" i="1" s="1"/>
  <c r="AL698" i="1"/>
  <c r="AL699" i="1"/>
  <c r="AL700" i="1"/>
  <c r="AL701" i="1"/>
  <c r="AL702" i="1"/>
  <c r="AL703" i="1"/>
  <c r="AL704" i="1"/>
  <c r="AP704" i="1" s="1"/>
  <c r="AL705" i="1"/>
  <c r="AP705" i="1" s="1"/>
  <c r="AL706" i="1"/>
  <c r="AP706" i="1" s="1"/>
  <c r="AL707" i="1"/>
  <c r="AL708" i="1"/>
  <c r="AL709" i="1"/>
  <c r="AL710" i="1"/>
  <c r="AL711" i="1"/>
  <c r="AL712" i="1"/>
  <c r="AP712" i="1" s="1"/>
  <c r="AL713" i="1"/>
  <c r="AP713" i="1" s="1"/>
  <c r="AL714" i="1"/>
  <c r="AP714" i="1" s="1"/>
  <c r="AL715" i="1"/>
  <c r="AL716" i="1"/>
  <c r="AL717" i="1"/>
  <c r="AL718" i="1"/>
  <c r="AL719" i="1"/>
  <c r="AL720" i="1"/>
  <c r="AP720" i="1" s="1"/>
  <c r="AL721" i="1"/>
  <c r="AL722" i="1"/>
  <c r="AP722" i="1" s="1"/>
  <c r="AL723" i="1"/>
  <c r="AL724" i="1"/>
  <c r="AL725" i="1"/>
  <c r="AL726" i="1"/>
  <c r="AL727" i="1"/>
  <c r="AL728" i="1"/>
  <c r="AP728" i="1" s="1"/>
  <c r="AL729" i="1"/>
  <c r="AP729" i="1" s="1"/>
  <c r="AL730" i="1"/>
  <c r="AP730" i="1" s="1"/>
  <c r="AL731" i="1"/>
  <c r="AL732" i="1"/>
  <c r="AL733" i="1"/>
  <c r="AL734" i="1"/>
  <c r="AL735" i="1"/>
  <c r="AL736" i="1"/>
  <c r="AP736" i="1" s="1"/>
  <c r="AL737" i="1"/>
  <c r="AP737" i="1" s="1"/>
  <c r="AL738" i="1"/>
  <c r="AP738" i="1" s="1"/>
  <c r="AL739" i="1"/>
  <c r="AL740" i="1"/>
  <c r="AL741" i="1"/>
  <c r="AL742" i="1"/>
  <c r="AL743" i="1"/>
  <c r="AL744" i="1"/>
  <c r="AP744" i="1" s="1"/>
  <c r="AL745" i="1"/>
  <c r="AP745" i="1" s="1"/>
  <c r="AL746" i="1"/>
  <c r="AP746" i="1" s="1"/>
  <c r="AL747" i="1"/>
  <c r="AL748" i="1"/>
  <c r="AL749" i="1"/>
  <c r="AL750" i="1"/>
  <c r="AL751" i="1"/>
  <c r="AL752" i="1"/>
  <c r="AP752" i="1" s="1"/>
  <c r="AL753" i="1"/>
  <c r="AP753" i="1" s="1"/>
  <c r="AL754" i="1"/>
  <c r="AP754" i="1" s="1"/>
  <c r="AL755" i="1"/>
  <c r="AL756" i="1"/>
  <c r="AL757" i="1"/>
  <c r="AL758" i="1"/>
  <c r="AL759" i="1"/>
  <c r="AL760" i="1"/>
  <c r="AP760" i="1" s="1"/>
  <c r="AL761" i="1"/>
  <c r="AP761" i="1" s="1"/>
  <c r="AL762" i="1"/>
  <c r="AP762" i="1" s="1"/>
  <c r="AL763" i="1"/>
  <c r="AL764" i="1"/>
  <c r="AL765" i="1"/>
  <c r="AL766" i="1"/>
  <c r="AL767" i="1"/>
  <c r="AL768" i="1"/>
  <c r="AP768" i="1" s="1"/>
  <c r="AL769" i="1"/>
  <c r="AP769" i="1" s="1"/>
  <c r="AL770" i="1"/>
  <c r="AP770" i="1" s="1"/>
  <c r="AL771" i="1"/>
  <c r="AL772" i="1"/>
  <c r="AL773" i="1"/>
  <c r="AL774" i="1"/>
  <c r="AL775" i="1"/>
  <c r="AL776" i="1"/>
  <c r="AP776" i="1" s="1"/>
  <c r="AL777" i="1"/>
  <c r="AP777" i="1" s="1"/>
  <c r="AL778" i="1"/>
  <c r="AP778" i="1" s="1"/>
  <c r="AL779" i="1"/>
  <c r="AL780" i="1"/>
  <c r="AL781" i="1"/>
  <c r="AL782" i="1"/>
  <c r="AL783" i="1"/>
  <c r="AL784" i="1"/>
  <c r="AP784" i="1" s="1"/>
  <c r="AL785" i="1"/>
  <c r="AP785" i="1" s="1"/>
  <c r="AL786" i="1"/>
  <c r="AP786" i="1" s="1"/>
  <c r="AL787" i="1"/>
  <c r="AL788" i="1"/>
  <c r="AL789" i="1"/>
  <c r="AL790" i="1"/>
  <c r="AL791" i="1"/>
  <c r="AL792" i="1"/>
  <c r="AP792" i="1" s="1"/>
  <c r="AL793" i="1"/>
  <c r="AP793" i="1" s="1"/>
  <c r="AL794" i="1"/>
  <c r="AP794" i="1" s="1"/>
  <c r="AL795" i="1"/>
  <c r="AL796" i="1"/>
  <c r="AL797" i="1"/>
  <c r="AL798" i="1"/>
  <c r="AL799" i="1"/>
  <c r="AL800" i="1"/>
  <c r="AP800" i="1" s="1"/>
  <c r="AL801" i="1"/>
  <c r="AP801" i="1" s="1"/>
  <c r="AL802" i="1"/>
  <c r="AP802" i="1" s="1"/>
  <c r="AL803" i="1"/>
  <c r="AL804" i="1"/>
  <c r="AL805" i="1"/>
  <c r="AL806" i="1"/>
  <c r="AL807" i="1"/>
  <c r="AL808" i="1"/>
  <c r="AP808" i="1" s="1"/>
  <c r="AL809" i="1"/>
  <c r="AP809" i="1" s="1"/>
  <c r="AL810" i="1"/>
  <c r="AP810" i="1" s="1"/>
  <c r="AL811" i="1"/>
  <c r="AL812" i="1"/>
  <c r="AL813" i="1"/>
  <c r="AL814" i="1"/>
  <c r="AL815" i="1"/>
  <c r="AL816" i="1"/>
  <c r="AP816" i="1" s="1"/>
  <c r="AL817" i="1"/>
  <c r="AP817" i="1" s="1"/>
  <c r="AL818" i="1"/>
  <c r="AP818" i="1" s="1"/>
  <c r="AL819" i="1"/>
  <c r="AL820" i="1"/>
  <c r="AL821" i="1"/>
  <c r="AL822" i="1"/>
  <c r="AL823" i="1"/>
  <c r="AL824" i="1"/>
  <c r="AP824" i="1" s="1"/>
  <c r="AL825" i="1"/>
  <c r="AP825" i="1" s="1"/>
  <c r="AL826" i="1"/>
  <c r="AP826" i="1" s="1"/>
  <c r="AL827" i="1"/>
  <c r="AL828" i="1"/>
  <c r="AL829" i="1"/>
  <c r="AL830" i="1"/>
  <c r="AL831" i="1"/>
  <c r="AL832" i="1"/>
  <c r="AP832" i="1" s="1"/>
  <c r="AL833" i="1"/>
  <c r="AP833" i="1" s="1"/>
  <c r="AL834" i="1"/>
  <c r="AP834" i="1" s="1"/>
  <c r="AL835" i="1"/>
  <c r="AL836" i="1"/>
  <c r="AL837" i="1"/>
  <c r="AL838" i="1"/>
  <c r="AL839" i="1"/>
  <c r="AL840" i="1"/>
  <c r="AP840" i="1" s="1"/>
  <c r="AL841" i="1"/>
  <c r="AP841" i="1" s="1"/>
  <c r="AL842" i="1"/>
  <c r="AP842" i="1" s="1"/>
  <c r="AL843" i="1"/>
  <c r="AL844" i="1"/>
  <c r="AL845" i="1"/>
  <c r="AL846" i="1"/>
  <c r="AL847" i="1"/>
  <c r="AL848" i="1"/>
  <c r="AP848" i="1" s="1"/>
  <c r="AL849" i="1"/>
  <c r="AP849" i="1" s="1"/>
  <c r="AL850" i="1"/>
  <c r="AP850" i="1" s="1"/>
  <c r="AL851" i="1"/>
  <c r="AL852" i="1"/>
  <c r="AL853" i="1"/>
  <c r="AL854" i="1"/>
  <c r="AL855" i="1"/>
  <c r="AL856" i="1"/>
  <c r="AP856" i="1" s="1"/>
  <c r="AL857" i="1"/>
  <c r="AL858" i="1"/>
  <c r="AP858" i="1" s="1"/>
  <c r="AL859" i="1"/>
  <c r="AL860" i="1"/>
  <c r="AL861" i="1"/>
  <c r="AL862" i="1"/>
  <c r="AL863" i="1"/>
  <c r="AL864" i="1"/>
  <c r="AP864" i="1" s="1"/>
  <c r="AL865" i="1"/>
  <c r="AP865" i="1" s="1"/>
  <c r="AL866" i="1"/>
  <c r="AP866" i="1" s="1"/>
  <c r="AL867" i="1"/>
  <c r="AL868" i="1"/>
  <c r="AL869" i="1"/>
  <c r="AL870" i="1"/>
  <c r="AL871" i="1"/>
  <c r="AL872" i="1"/>
  <c r="AP872" i="1" s="1"/>
  <c r="AL873" i="1"/>
  <c r="AP873" i="1" s="1"/>
  <c r="AL874" i="1"/>
  <c r="AP874" i="1" s="1"/>
  <c r="AL875" i="1"/>
  <c r="AL876" i="1"/>
  <c r="AL877" i="1"/>
  <c r="AL878" i="1"/>
  <c r="AL879" i="1"/>
  <c r="AL880" i="1"/>
  <c r="AP880" i="1" s="1"/>
  <c r="AL881" i="1"/>
  <c r="AP881" i="1" s="1"/>
  <c r="AL882" i="1"/>
  <c r="AP882" i="1" s="1"/>
  <c r="AL883" i="1"/>
  <c r="AL884" i="1"/>
  <c r="AL885" i="1"/>
  <c r="AL886" i="1"/>
  <c r="AL887" i="1"/>
  <c r="AL888" i="1"/>
  <c r="AP888" i="1" s="1"/>
  <c r="AL889" i="1"/>
  <c r="AP889" i="1" s="1"/>
  <c r="AL890" i="1"/>
  <c r="AP890" i="1" s="1"/>
  <c r="AL891" i="1"/>
  <c r="AL892" i="1"/>
  <c r="AL893" i="1"/>
  <c r="AL894" i="1"/>
  <c r="AL895" i="1"/>
  <c r="AL896" i="1"/>
  <c r="AP896" i="1" s="1"/>
  <c r="AL897" i="1"/>
  <c r="AP897" i="1" s="1"/>
  <c r="AL898" i="1"/>
  <c r="AP898" i="1" s="1"/>
  <c r="AL899" i="1"/>
  <c r="AL900" i="1"/>
  <c r="AL901" i="1"/>
  <c r="AL902" i="1"/>
  <c r="AL903" i="1"/>
  <c r="AL904" i="1"/>
  <c r="AP904" i="1" s="1"/>
  <c r="AL905" i="1"/>
  <c r="AP905" i="1" s="1"/>
  <c r="AL906" i="1"/>
  <c r="AP906" i="1" s="1"/>
  <c r="AL907" i="1"/>
  <c r="AL908" i="1"/>
  <c r="AL909" i="1"/>
  <c r="AL910" i="1"/>
  <c r="AL911" i="1"/>
  <c r="AL912" i="1"/>
  <c r="AP912" i="1" s="1"/>
  <c r="AL913" i="1"/>
  <c r="AP913" i="1" s="1"/>
  <c r="AL914" i="1"/>
  <c r="AP914" i="1" s="1"/>
  <c r="AL915" i="1"/>
  <c r="AL916" i="1"/>
  <c r="AL917" i="1"/>
  <c r="AL918" i="1"/>
  <c r="AL919" i="1"/>
  <c r="AL920" i="1"/>
  <c r="AP920" i="1" s="1"/>
  <c r="AL921" i="1"/>
  <c r="AP921" i="1" s="1"/>
  <c r="AL922" i="1"/>
  <c r="AP922" i="1" s="1"/>
  <c r="AL923" i="1"/>
  <c r="AL924" i="1"/>
  <c r="AL925" i="1"/>
  <c r="AL926" i="1"/>
  <c r="AL927" i="1"/>
  <c r="AL928" i="1"/>
  <c r="AP928" i="1" s="1"/>
  <c r="AL929" i="1"/>
  <c r="AP929" i="1" s="1"/>
  <c r="AL930" i="1"/>
  <c r="AP930" i="1" s="1"/>
  <c r="AL931" i="1"/>
  <c r="AL932" i="1"/>
  <c r="AL933" i="1"/>
  <c r="AL934" i="1"/>
  <c r="AL935" i="1"/>
  <c r="AL936" i="1"/>
  <c r="AP936" i="1" s="1"/>
  <c r="AL937" i="1"/>
  <c r="AP937" i="1" s="1"/>
  <c r="AL938" i="1"/>
  <c r="AP938" i="1" s="1"/>
  <c r="AL939" i="1"/>
  <c r="AL940" i="1"/>
  <c r="AL941" i="1"/>
  <c r="AL942" i="1"/>
  <c r="AL943" i="1"/>
  <c r="AL944" i="1"/>
  <c r="AP944" i="1" s="1"/>
  <c r="AL945" i="1"/>
  <c r="AP945" i="1" s="1"/>
  <c r="AL946" i="1"/>
  <c r="AP946" i="1" s="1"/>
  <c r="AL947" i="1"/>
  <c r="AL948" i="1"/>
  <c r="AL949" i="1"/>
  <c r="AL950" i="1"/>
  <c r="AL951" i="1"/>
  <c r="AL952" i="1"/>
  <c r="AP952" i="1" s="1"/>
  <c r="AL953" i="1"/>
  <c r="AP953" i="1" s="1"/>
  <c r="AL954" i="1"/>
  <c r="AP954" i="1" s="1"/>
  <c r="AL955" i="1"/>
  <c r="AL956" i="1"/>
  <c r="AL957" i="1"/>
  <c r="AL958" i="1"/>
  <c r="AL959" i="1"/>
  <c r="AL960" i="1"/>
  <c r="AP960" i="1" s="1"/>
  <c r="AL961" i="1"/>
  <c r="AP961" i="1" s="1"/>
  <c r="AL962" i="1"/>
  <c r="AP962" i="1" s="1"/>
  <c r="AL963" i="1"/>
  <c r="AL964" i="1"/>
  <c r="AL965" i="1"/>
  <c r="AL966" i="1"/>
  <c r="AP966" i="1" s="1"/>
  <c r="AL967" i="1"/>
  <c r="AL968" i="1"/>
  <c r="AP968" i="1" s="1"/>
  <c r="AL969" i="1"/>
  <c r="AP969" i="1" s="1"/>
  <c r="AL970" i="1"/>
  <c r="AP970" i="1" s="1"/>
  <c r="AL971" i="1"/>
  <c r="AL972" i="1"/>
  <c r="AL973" i="1"/>
  <c r="AL974" i="1"/>
  <c r="AP974" i="1" s="1"/>
  <c r="AL975" i="1"/>
  <c r="AL976" i="1"/>
  <c r="AP976" i="1" s="1"/>
  <c r="AL977" i="1"/>
  <c r="AP977" i="1" s="1"/>
  <c r="AL978" i="1"/>
  <c r="AP978" i="1" s="1"/>
  <c r="AL979" i="1"/>
  <c r="AL980" i="1"/>
  <c r="AL981" i="1"/>
  <c r="AL982" i="1"/>
  <c r="AP982" i="1" s="1"/>
  <c r="AL983" i="1"/>
  <c r="AL984" i="1"/>
  <c r="AP984" i="1" s="1"/>
  <c r="AL985" i="1"/>
  <c r="AP985" i="1" s="1"/>
  <c r="AL986" i="1"/>
  <c r="AP986" i="1" s="1"/>
  <c r="AL987" i="1"/>
  <c r="AL988" i="1"/>
  <c r="AL989" i="1"/>
  <c r="AL990" i="1"/>
  <c r="AP990" i="1" s="1"/>
  <c r="AL991" i="1"/>
  <c r="AL992" i="1"/>
  <c r="AP992" i="1" s="1"/>
  <c r="AL993" i="1"/>
  <c r="AP993" i="1" s="1"/>
  <c r="AL994" i="1"/>
  <c r="AP994" i="1" s="1"/>
  <c r="AL995" i="1"/>
  <c r="AL996" i="1"/>
  <c r="AL997" i="1"/>
  <c r="AL998" i="1"/>
  <c r="AP998" i="1" s="1"/>
  <c r="AL999" i="1"/>
  <c r="AL1000" i="1"/>
  <c r="AP1000" i="1" s="1"/>
  <c r="AL1001" i="1"/>
  <c r="AP1001" i="1" s="1"/>
  <c r="AL1002" i="1"/>
  <c r="AP1002" i="1" s="1"/>
  <c r="AL1003" i="1"/>
  <c r="AL1004" i="1"/>
  <c r="AL1005" i="1"/>
  <c r="AL1006" i="1"/>
  <c r="AP1006" i="1" s="1"/>
  <c r="AL1007" i="1"/>
  <c r="AL1008" i="1"/>
  <c r="AP1008" i="1" s="1"/>
  <c r="AL1009" i="1"/>
  <c r="AP1009" i="1" s="1"/>
  <c r="AL1010" i="1"/>
  <c r="AP1010" i="1" s="1"/>
  <c r="AL1011" i="1"/>
  <c r="AL1012" i="1"/>
  <c r="AL1013" i="1"/>
  <c r="AL1014" i="1"/>
  <c r="AP1014" i="1" s="1"/>
  <c r="AL1015" i="1"/>
  <c r="AL1016" i="1"/>
  <c r="AP1016" i="1" s="1"/>
  <c r="AL1017" i="1"/>
  <c r="AP1017" i="1" s="1"/>
  <c r="AL1018" i="1"/>
  <c r="AP1018" i="1" s="1"/>
  <c r="AL1019" i="1"/>
  <c r="AL1020" i="1"/>
  <c r="AL1021" i="1"/>
  <c r="AL1022" i="1"/>
  <c r="AP1022" i="1" s="1"/>
  <c r="AL1023" i="1"/>
  <c r="AL1024" i="1"/>
  <c r="AP1024" i="1" s="1"/>
  <c r="AL1025" i="1"/>
  <c r="AP1025" i="1" s="1"/>
  <c r="AL1026" i="1"/>
  <c r="AP1026" i="1" s="1"/>
  <c r="AL1027" i="1"/>
  <c r="AL1028" i="1"/>
  <c r="AL1029" i="1"/>
  <c r="AL1030" i="1"/>
  <c r="AP1030" i="1" s="1"/>
  <c r="AL1031" i="1"/>
  <c r="AL1032" i="1"/>
  <c r="AP1032" i="1" s="1"/>
  <c r="AL1033" i="1"/>
  <c r="AP1033" i="1" s="1"/>
  <c r="AL1034" i="1"/>
  <c r="AP1034" i="1" s="1"/>
  <c r="AL1035" i="1"/>
  <c r="AL1036" i="1"/>
  <c r="AL1037" i="1"/>
  <c r="AL1038" i="1"/>
  <c r="AP1038" i="1" s="1"/>
  <c r="AL1039" i="1"/>
  <c r="AL1040" i="1"/>
  <c r="AP1040" i="1" s="1"/>
  <c r="AL1041" i="1"/>
  <c r="AP1041" i="1" s="1"/>
  <c r="AL1042" i="1"/>
  <c r="AP1042" i="1" s="1"/>
  <c r="AL1043" i="1"/>
  <c r="AL1044" i="1"/>
  <c r="AL1045" i="1"/>
  <c r="AL1046" i="1"/>
  <c r="AP1046" i="1" s="1"/>
  <c r="AL1047" i="1"/>
  <c r="AL1048" i="1"/>
  <c r="AP1048" i="1" s="1"/>
  <c r="AL1049" i="1"/>
  <c r="AP1049" i="1" s="1"/>
  <c r="AL1050" i="1"/>
  <c r="AP1050" i="1" s="1"/>
  <c r="AL1051" i="1"/>
  <c r="AL1052" i="1"/>
  <c r="AL1053" i="1"/>
  <c r="AL1054" i="1"/>
  <c r="AP1054" i="1" s="1"/>
  <c r="AL1055" i="1"/>
  <c r="AL1056" i="1"/>
  <c r="AP1056" i="1" s="1"/>
  <c r="AL1057" i="1"/>
  <c r="AP1057" i="1" s="1"/>
  <c r="AL1058" i="1"/>
  <c r="AP1058" i="1" s="1"/>
  <c r="AL1059" i="1"/>
  <c r="AL1060" i="1"/>
  <c r="AL1061" i="1"/>
  <c r="AL1062" i="1"/>
  <c r="AP1062" i="1" s="1"/>
  <c r="AL1063" i="1"/>
  <c r="AL1064" i="1"/>
  <c r="AP1064" i="1" s="1"/>
  <c r="AL1065" i="1"/>
  <c r="AP1065" i="1" s="1"/>
  <c r="AL1066" i="1"/>
  <c r="AP1066" i="1" s="1"/>
  <c r="AL1067" i="1"/>
  <c r="AL1068" i="1"/>
  <c r="AL1069" i="1"/>
  <c r="AL1070" i="1"/>
  <c r="AP1070" i="1" s="1"/>
  <c r="AL1071" i="1"/>
  <c r="AL1072" i="1"/>
  <c r="AP1072" i="1" s="1"/>
  <c r="AL1073" i="1"/>
  <c r="AL1074" i="1"/>
  <c r="AP1074" i="1" s="1"/>
  <c r="AL1075" i="1"/>
  <c r="AL1076" i="1"/>
  <c r="AL1077" i="1"/>
  <c r="AL1078" i="1"/>
  <c r="AP1078" i="1" s="1"/>
  <c r="AL1079" i="1"/>
  <c r="AL1080" i="1"/>
  <c r="AP1080" i="1" s="1"/>
  <c r="AL1081" i="1"/>
  <c r="AP1081" i="1" s="1"/>
  <c r="AL1082" i="1"/>
  <c r="AP1082" i="1" s="1"/>
  <c r="AL1083" i="1"/>
  <c r="AL1084" i="1"/>
  <c r="AL1085" i="1"/>
  <c r="AL1086" i="1"/>
  <c r="AL1087" i="1"/>
  <c r="AL1088" i="1"/>
  <c r="AP1088" i="1" s="1"/>
  <c r="AL1089" i="1"/>
  <c r="AP1089" i="1" s="1"/>
  <c r="AL1090" i="1"/>
  <c r="AP1090" i="1" s="1"/>
  <c r="AL1091" i="1"/>
  <c r="AL1092" i="1"/>
  <c r="AL1093" i="1"/>
  <c r="AL1094" i="1"/>
  <c r="AP1094" i="1" s="1"/>
  <c r="AL1095" i="1"/>
  <c r="AL1096" i="1"/>
  <c r="AP1096" i="1" s="1"/>
  <c r="AL1097" i="1"/>
  <c r="AP1097" i="1" s="1"/>
  <c r="AL1098" i="1"/>
  <c r="AP1098" i="1" s="1"/>
  <c r="AL1099" i="1"/>
  <c r="AL1100" i="1"/>
  <c r="AL1101" i="1"/>
  <c r="AL1102" i="1"/>
  <c r="AP1102" i="1" s="1"/>
  <c r="AL1103" i="1"/>
  <c r="AL1104" i="1"/>
  <c r="AP1104" i="1" s="1"/>
  <c r="AL1105" i="1"/>
  <c r="AP1105" i="1" s="1"/>
  <c r="AL1106" i="1"/>
  <c r="AP1106" i="1" s="1"/>
  <c r="AL1107" i="1"/>
  <c r="AL1108" i="1"/>
  <c r="AL1109" i="1"/>
  <c r="AL1110" i="1"/>
  <c r="AP1110" i="1" s="1"/>
  <c r="AL1111" i="1"/>
  <c r="AL1112" i="1"/>
  <c r="AP1112" i="1" s="1"/>
  <c r="AL1113" i="1"/>
  <c r="AP1113" i="1" s="1"/>
  <c r="AL1114" i="1"/>
  <c r="AP1114" i="1" s="1"/>
  <c r="AL1115" i="1"/>
  <c r="AL1116" i="1"/>
  <c r="AL1117" i="1"/>
  <c r="AL1118" i="1"/>
  <c r="AP1118" i="1" s="1"/>
  <c r="AL1119" i="1"/>
  <c r="AL1120" i="1"/>
  <c r="AP1120" i="1" s="1"/>
  <c r="AL1121" i="1"/>
  <c r="AP1121" i="1" s="1"/>
  <c r="AL1122" i="1"/>
  <c r="AP1122" i="1" s="1"/>
  <c r="AL1123" i="1"/>
  <c r="AL1124" i="1"/>
  <c r="AL1125" i="1"/>
  <c r="AL1126" i="1"/>
  <c r="AP1126" i="1" s="1"/>
  <c r="AL1127" i="1"/>
  <c r="AL1128" i="1"/>
  <c r="AL1129" i="1"/>
  <c r="AP1129" i="1" s="1"/>
  <c r="AL1130" i="1"/>
  <c r="AP1130" i="1" s="1"/>
  <c r="AL1131" i="1"/>
  <c r="AL1132" i="1"/>
  <c r="AL1133" i="1"/>
  <c r="AL1134" i="1"/>
  <c r="AP1134" i="1" s="1"/>
  <c r="AL1135" i="1"/>
  <c r="AL1136" i="1"/>
  <c r="AL1137" i="1"/>
  <c r="AP1137" i="1" s="1"/>
  <c r="AL1138" i="1"/>
  <c r="AP1138" i="1" s="1"/>
  <c r="AL1139" i="1"/>
  <c r="AL1140" i="1"/>
  <c r="AL1141" i="1"/>
  <c r="AL1142" i="1"/>
  <c r="AP1142" i="1" s="1"/>
  <c r="AL1143" i="1"/>
  <c r="AL1144" i="1"/>
  <c r="AL1145" i="1"/>
  <c r="AP1145" i="1" s="1"/>
  <c r="AL1146" i="1"/>
  <c r="AP1146" i="1" s="1"/>
  <c r="AL1147" i="1"/>
  <c r="AL1148" i="1"/>
  <c r="AL1149" i="1"/>
  <c r="AL1150" i="1"/>
  <c r="AP1150" i="1" s="1"/>
  <c r="AL1151" i="1"/>
  <c r="AL1152" i="1"/>
  <c r="AL1153" i="1"/>
  <c r="AP1153" i="1" s="1"/>
  <c r="AL1154" i="1"/>
  <c r="AP1154" i="1" s="1"/>
  <c r="AL1155" i="1"/>
  <c r="AL1156" i="1"/>
  <c r="AL1157" i="1"/>
  <c r="AL1158" i="1"/>
  <c r="AP1158" i="1" s="1"/>
  <c r="AL1159" i="1"/>
  <c r="AL1160" i="1"/>
  <c r="AL1161" i="1"/>
  <c r="AP1161" i="1" s="1"/>
  <c r="AL1162" i="1"/>
  <c r="AP1162" i="1" s="1"/>
  <c r="AL1163" i="1"/>
  <c r="AL1164" i="1"/>
  <c r="AL1165" i="1"/>
  <c r="AL1166" i="1"/>
  <c r="AP1166" i="1" s="1"/>
  <c r="AL1167" i="1"/>
  <c r="AL1168" i="1"/>
  <c r="AL1169" i="1"/>
  <c r="AP1169" i="1" s="1"/>
  <c r="AL1170" i="1"/>
  <c r="AP1170" i="1" s="1"/>
  <c r="AL1171" i="1"/>
  <c r="AL1172" i="1"/>
  <c r="AL1173" i="1"/>
  <c r="AL1174" i="1"/>
  <c r="AP1174" i="1" s="1"/>
  <c r="AL1175" i="1"/>
  <c r="AL1176" i="1"/>
  <c r="AL1177" i="1"/>
  <c r="AP1177" i="1" s="1"/>
  <c r="AL1178" i="1"/>
  <c r="AP1178" i="1" s="1"/>
  <c r="AL1179" i="1"/>
  <c r="AL1180" i="1"/>
  <c r="AL1181" i="1"/>
  <c r="AL1182" i="1"/>
  <c r="AP1182" i="1" s="1"/>
  <c r="AL1183" i="1"/>
  <c r="AL1184" i="1"/>
  <c r="AL1185" i="1"/>
  <c r="AP1185" i="1" s="1"/>
  <c r="AL1186" i="1"/>
  <c r="AP1186" i="1" s="1"/>
  <c r="AL1187" i="1"/>
  <c r="AL1188" i="1"/>
  <c r="AL1189" i="1"/>
  <c r="AL1190" i="1"/>
  <c r="AP1190" i="1" s="1"/>
  <c r="AL1191" i="1"/>
  <c r="AL1192" i="1"/>
  <c r="AL1193" i="1"/>
  <c r="AP1193" i="1" s="1"/>
  <c r="AL1194" i="1"/>
  <c r="AP1194" i="1" s="1"/>
  <c r="AL1195" i="1"/>
  <c r="AL1196" i="1"/>
  <c r="AL1197" i="1"/>
  <c r="AL1198" i="1"/>
  <c r="AP1198" i="1" s="1"/>
  <c r="AL1199" i="1"/>
  <c r="AL1200" i="1"/>
  <c r="AL1201" i="1"/>
  <c r="AP1201" i="1" s="1"/>
  <c r="AL1202" i="1"/>
  <c r="AP1202" i="1" s="1"/>
  <c r="AL1203" i="1"/>
  <c r="AL1204" i="1"/>
  <c r="AL1205" i="1"/>
  <c r="AL1206" i="1"/>
  <c r="AP1206" i="1" s="1"/>
  <c r="AL1207" i="1"/>
  <c r="AL1208" i="1"/>
  <c r="AL1209" i="1"/>
  <c r="AP1209" i="1" s="1"/>
  <c r="AL1210" i="1"/>
  <c r="AP1210" i="1" s="1"/>
  <c r="AL1211" i="1"/>
  <c r="AL1212" i="1"/>
  <c r="AL1213" i="1"/>
  <c r="AL1214" i="1"/>
  <c r="AP1214" i="1" s="1"/>
  <c r="AL1215" i="1"/>
  <c r="AL1216" i="1"/>
  <c r="AL1217" i="1"/>
  <c r="AP1217" i="1" s="1"/>
  <c r="AL1218" i="1"/>
  <c r="AP1218" i="1" s="1"/>
  <c r="AL1219" i="1"/>
  <c r="AL1220" i="1"/>
  <c r="AL1221" i="1"/>
  <c r="AL1222" i="1"/>
  <c r="AP1222" i="1" s="1"/>
  <c r="AL1223" i="1"/>
  <c r="AL1224" i="1"/>
  <c r="AL1225" i="1"/>
  <c r="AP1225" i="1" s="1"/>
  <c r="AL1226" i="1"/>
  <c r="AP1226" i="1" s="1"/>
  <c r="AL1227" i="1"/>
  <c r="AL1228" i="1"/>
  <c r="AL1229" i="1"/>
  <c r="AL1230" i="1"/>
  <c r="AP1230" i="1" s="1"/>
  <c r="AL1231" i="1"/>
  <c r="AL1232" i="1"/>
  <c r="AL1233" i="1"/>
  <c r="AP1233" i="1" s="1"/>
  <c r="AL1234" i="1"/>
  <c r="AP1234" i="1" s="1"/>
  <c r="AL1235" i="1"/>
  <c r="AL1236" i="1"/>
  <c r="AL1237" i="1"/>
  <c r="AL1238" i="1"/>
  <c r="AP1238" i="1" s="1"/>
  <c r="AL1239" i="1"/>
  <c r="AL1240" i="1"/>
  <c r="AL1241" i="1"/>
  <c r="AP1241" i="1" s="1"/>
  <c r="AL1242" i="1"/>
  <c r="AP1242" i="1" s="1"/>
  <c r="AL1243" i="1"/>
  <c r="AL1244" i="1"/>
  <c r="AL1245" i="1"/>
  <c r="AL1246" i="1"/>
  <c r="AP1246" i="1" s="1"/>
  <c r="AL1247" i="1"/>
  <c r="AL1248" i="1"/>
  <c r="AL1249" i="1"/>
  <c r="AP1249" i="1" s="1"/>
  <c r="AL1250" i="1"/>
  <c r="AP1250" i="1" s="1"/>
  <c r="AL1251" i="1"/>
  <c r="AL1252" i="1"/>
  <c r="AL1253" i="1"/>
  <c r="AL1254" i="1"/>
  <c r="AP1254" i="1" s="1"/>
  <c r="AL1255" i="1"/>
  <c r="AL1256" i="1"/>
  <c r="AL1257" i="1"/>
  <c r="AP1257" i="1" s="1"/>
  <c r="AL1258" i="1"/>
  <c r="AP1258" i="1" s="1"/>
  <c r="AL1259" i="1"/>
  <c r="AL1260" i="1"/>
  <c r="AL1261" i="1"/>
  <c r="AL1262" i="1"/>
  <c r="AP1262" i="1" s="1"/>
  <c r="AL1263" i="1"/>
  <c r="AL1265" i="1"/>
  <c r="AP1265" i="1" s="1"/>
  <c r="AL1266" i="1"/>
  <c r="AP1266" i="1" s="1"/>
  <c r="AL1267" i="1"/>
  <c r="AP1267" i="1" s="1"/>
  <c r="AL1268" i="1"/>
  <c r="AP1268" i="1" s="1"/>
  <c r="AL1269" i="1"/>
  <c r="AP1269" i="1" s="1"/>
  <c r="AL1270" i="1"/>
  <c r="AP1270" i="1" s="1"/>
  <c r="AL1271" i="1"/>
  <c r="AL1272" i="1"/>
  <c r="AL1273" i="1"/>
  <c r="AP1273" i="1" s="1"/>
  <c r="AL1274" i="1"/>
  <c r="AP1274" i="1" s="1"/>
  <c r="AL1275" i="1"/>
  <c r="AP1275" i="1" s="1"/>
  <c r="AL1276" i="1"/>
  <c r="AP1276" i="1" s="1"/>
  <c r="AL1277" i="1"/>
  <c r="AP1277" i="1" s="1"/>
  <c r="AL1278" i="1"/>
  <c r="AP1278" i="1" s="1"/>
  <c r="AL1279" i="1"/>
  <c r="AL1280" i="1"/>
  <c r="AL1281" i="1"/>
  <c r="AP1281" i="1" s="1"/>
  <c r="AL1282" i="1"/>
  <c r="AP1282" i="1" s="1"/>
  <c r="AL1283" i="1"/>
  <c r="AP1283" i="1" s="1"/>
  <c r="AL1284" i="1"/>
  <c r="AP1284" i="1" s="1"/>
  <c r="AL1285" i="1"/>
  <c r="AP1285" i="1" s="1"/>
  <c r="AL1286" i="1"/>
  <c r="AP1286" i="1" s="1"/>
  <c r="AL1287" i="1"/>
  <c r="AL1288" i="1"/>
  <c r="AL1289" i="1"/>
  <c r="AP1289" i="1" s="1"/>
  <c r="AL1290" i="1"/>
  <c r="AP1290" i="1" s="1"/>
  <c r="AL1291" i="1"/>
  <c r="AP1291" i="1" s="1"/>
  <c r="AL1292" i="1"/>
  <c r="AP1292" i="1" s="1"/>
  <c r="AL1293" i="1"/>
  <c r="AP1293" i="1" s="1"/>
  <c r="AL1294" i="1"/>
  <c r="AP1294" i="1" s="1"/>
  <c r="AL1295" i="1"/>
  <c r="AL1296" i="1"/>
  <c r="AL1297" i="1"/>
  <c r="AP1297" i="1" s="1"/>
  <c r="AL1298" i="1"/>
  <c r="AP1298" i="1" s="1"/>
  <c r="AL1299" i="1"/>
  <c r="AP1299" i="1" s="1"/>
  <c r="AL1300" i="1"/>
  <c r="AP1300" i="1" s="1"/>
  <c r="AL1301" i="1"/>
  <c r="AP1301" i="1" s="1"/>
  <c r="AL1302" i="1"/>
  <c r="AP1302" i="1" s="1"/>
  <c r="AL1303" i="1"/>
  <c r="AL1304" i="1"/>
  <c r="AL1305" i="1"/>
  <c r="AP1305" i="1" s="1"/>
  <c r="AL1306" i="1"/>
  <c r="AP1306" i="1" s="1"/>
  <c r="AL1307" i="1"/>
  <c r="AP1307" i="1" s="1"/>
  <c r="AL1308" i="1"/>
  <c r="AP1308" i="1" s="1"/>
  <c r="AL1309" i="1"/>
  <c r="AP1309" i="1" s="1"/>
  <c r="AL1310" i="1"/>
  <c r="AP1310" i="1" s="1"/>
  <c r="AL1311" i="1"/>
  <c r="AL1312" i="1"/>
  <c r="AL1313" i="1"/>
  <c r="AP1313" i="1" s="1"/>
  <c r="AL1314" i="1"/>
  <c r="AP1314" i="1" s="1"/>
  <c r="AL1315" i="1"/>
  <c r="AP1315" i="1" s="1"/>
  <c r="AL1316" i="1"/>
  <c r="AP1316" i="1" s="1"/>
  <c r="AL1317" i="1"/>
  <c r="AP1317" i="1" s="1"/>
  <c r="AL1318" i="1"/>
  <c r="AP1318" i="1" s="1"/>
  <c r="AL1319" i="1"/>
  <c r="AL1320" i="1"/>
  <c r="AL1321" i="1"/>
  <c r="AP1321" i="1" s="1"/>
  <c r="AL1322" i="1"/>
  <c r="AP1322" i="1" s="1"/>
  <c r="AL1323" i="1"/>
  <c r="AP1323" i="1" s="1"/>
  <c r="AL1324" i="1"/>
  <c r="AP1324" i="1" s="1"/>
  <c r="AL1325" i="1"/>
  <c r="AP1325" i="1" s="1"/>
  <c r="AL1326" i="1"/>
  <c r="AP1326" i="1" s="1"/>
  <c r="AL1327" i="1"/>
  <c r="AL1328" i="1"/>
  <c r="AL1329" i="1"/>
  <c r="AP1329" i="1" s="1"/>
  <c r="AL1330" i="1"/>
  <c r="AP1330" i="1" s="1"/>
  <c r="AL1331" i="1"/>
  <c r="AP1331" i="1" s="1"/>
  <c r="AL1332" i="1"/>
  <c r="AP1332" i="1" s="1"/>
  <c r="AL1333" i="1"/>
  <c r="AP1333" i="1" s="1"/>
  <c r="AL1334" i="1"/>
  <c r="AP1334" i="1" s="1"/>
  <c r="AL1335" i="1"/>
  <c r="AL1336" i="1"/>
  <c r="AL1337" i="1"/>
  <c r="AP1337" i="1" s="1"/>
  <c r="AL1338" i="1"/>
  <c r="AP1338" i="1" s="1"/>
  <c r="AL1339" i="1"/>
  <c r="AP1339" i="1" s="1"/>
  <c r="AL1340" i="1"/>
  <c r="AP1340" i="1" s="1"/>
  <c r="AL1341" i="1"/>
  <c r="AP1341" i="1" s="1"/>
  <c r="AL1342" i="1"/>
  <c r="AP1342" i="1" s="1"/>
  <c r="AL1343" i="1"/>
  <c r="AL1344" i="1"/>
  <c r="AL1345" i="1"/>
  <c r="AP1345" i="1" s="1"/>
  <c r="AL1346" i="1"/>
  <c r="AP1346" i="1" s="1"/>
  <c r="AL1347" i="1"/>
  <c r="AP1347" i="1" s="1"/>
  <c r="AL1348" i="1"/>
  <c r="AP1348" i="1" s="1"/>
  <c r="AL1349" i="1"/>
  <c r="AP1349" i="1" s="1"/>
  <c r="AL1350" i="1"/>
  <c r="AP1350" i="1" s="1"/>
  <c r="AL1351" i="1"/>
  <c r="AL1352" i="1"/>
  <c r="AL1353" i="1"/>
  <c r="AP1353" i="1" s="1"/>
  <c r="AL1354" i="1"/>
  <c r="AP1354" i="1" s="1"/>
  <c r="AL1355" i="1"/>
  <c r="AP1355" i="1" s="1"/>
  <c r="AL1356" i="1"/>
  <c r="AP1356" i="1" s="1"/>
  <c r="AL1357" i="1"/>
  <c r="AP1357" i="1" s="1"/>
  <c r="AL1358" i="1"/>
  <c r="AP1358" i="1" s="1"/>
  <c r="AL1359" i="1"/>
  <c r="AL1360" i="1"/>
  <c r="AL1361" i="1"/>
  <c r="AP1361" i="1" s="1"/>
  <c r="AL1362" i="1"/>
  <c r="AP1362" i="1" s="1"/>
  <c r="AL1363" i="1"/>
  <c r="AP1363" i="1" s="1"/>
  <c r="AL1364" i="1"/>
  <c r="AP1364" i="1" s="1"/>
  <c r="AL1365" i="1"/>
  <c r="AP1365" i="1" s="1"/>
  <c r="AL1366" i="1"/>
  <c r="AP1366" i="1" s="1"/>
  <c r="AL1367" i="1"/>
  <c r="AL1368" i="1"/>
  <c r="AL1369" i="1"/>
  <c r="AP1369" i="1" s="1"/>
  <c r="AL1370" i="1"/>
  <c r="AP1370" i="1" s="1"/>
  <c r="AL1371" i="1"/>
  <c r="AP1371" i="1" s="1"/>
  <c r="AL1372" i="1"/>
  <c r="AP1372" i="1" s="1"/>
  <c r="AL1373" i="1"/>
  <c r="AP1373" i="1" s="1"/>
  <c r="AL1374" i="1"/>
  <c r="AP1374" i="1" s="1"/>
  <c r="AL1375" i="1"/>
  <c r="AL1376" i="1"/>
  <c r="AL1377" i="1"/>
  <c r="AP1377" i="1" s="1"/>
  <c r="AL1378" i="1"/>
  <c r="AP1378" i="1" s="1"/>
  <c r="AL1379" i="1"/>
  <c r="AP1379" i="1" s="1"/>
  <c r="AL1380" i="1"/>
  <c r="AP1380" i="1" s="1"/>
  <c r="AL1381" i="1"/>
  <c r="AP1381" i="1" s="1"/>
  <c r="AL1382" i="1"/>
  <c r="AP1382" i="1" s="1"/>
  <c r="AL1383" i="1"/>
  <c r="AL1384" i="1"/>
  <c r="AL1385" i="1"/>
  <c r="AP1385" i="1" s="1"/>
  <c r="AL1386" i="1"/>
  <c r="AP1386" i="1" s="1"/>
  <c r="AL1387" i="1"/>
  <c r="AP1387" i="1" s="1"/>
  <c r="AL1388" i="1"/>
  <c r="AP1388" i="1" s="1"/>
  <c r="AL1389" i="1"/>
  <c r="AP1389" i="1" s="1"/>
  <c r="AL1390" i="1"/>
  <c r="AP1390" i="1" s="1"/>
  <c r="AL1391" i="1"/>
  <c r="AL1392" i="1"/>
  <c r="AL1393" i="1"/>
  <c r="AP1393" i="1" s="1"/>
  <c r="AL1394" i="1"/>
  <c r="AP1394" i="1" s="1"/>
  <c r="AL1395" i="1"/>
  <c r="AP1395" i="1" s="1"/>
  <c r="AL1396" i="1"/>
  <c r="AP1396" i="1" s="1"/>
  <c r="AL1397" i="1"/>
  <c r="AP1397" i="1" s="1"/>
  <c r="AL1398" i="1"/>
  <c r="AP1398" i="1" s="1"/>
  <c r="AL1399" i="1"/>
  <c r="AL1400" i="1"/>
  <c r="AL1401" i="1"/>
  <c r="AP1401" i="1" s="1"/>
  <c r="AL1402" i="1"/>
  <c r="AP1402" i="1" s="1"/>
  <c r="AL1403" i="1"/>
  <c r="AP1403" i="1" s="1"/>
  <c r="AL1404" i="1"/>
  <c r="AP1404" i="1" s="1"/>
  <c r="AL1405" i="1"/>
  <c r="AP1405" i="1" s="1"/>
  <c r="AL1406" i="1"/>
  <c r="AP1406" i="1" s="1"/>
  <c r="AL1407" i="1"/>
  <c r="AL1408" i="1"/>
  <c r="AL1409" i="1"/>
  <c r="AP1409" i="1" s="1"/>
  <c r="AL1410" i="1"/>
  <c r="AP1410" i="1" s="1"/>
  <c r="AL1411" i="1"/>
  <c r="AP1411" i="1" s="1"/>
  <c r="AL1412" i="1"/>
  <c r="AP1412" i="1" s="1"/>
  <c r="AL1413" i="1"/>
  <c r="AP1413" i="1" s="1"/>
  <c r="AL1414" i="1"/>
  <c r="AP1414" i="1" s="1"/>
  <c r="AL1415" i="1"/>
  <c r="AL1416" i="1"/>
  <c r="AL1417" i="1"/>
  <c r="AP1417" i="1" s="1"/>
  <c r="AL1418" i="1"/>
  <c r="AP1418" i="1" s="1"/>
  <c r="AL1419" i="1"/>
  <c r="AP1419" i="1" s="1"/>
  <c r="AL1420" i="1"/>
  <c r="AP1420" i="1" s="1"/>
  <c r="AL1421" i="1"/>
  <c r="AP1421" i="1" s="1"/>
  <c r="AL1422" i="1"/>
  <c r="AP1422" i="1" s="1"/>
  <c r="AL1423" i="1"/>
  <c r="AL1424" i="1"/>
  <c r="AL1425" i="1"/>
  <c r="AP1425" i="1" s="1"/>
  <c r="AL1426" i="1"/>
  <c r="AP1426" i="1" s="1"/>
  <c r="AL1427" i="1"/>
  <c r="AP1427" i="1" s="1"/>
  <c r="AL1428" i="1"/>
  <c r="AP1428" i="1" s="1"/>
  <c r="AL1429" i="1"/>
  <c r="AP1429" i="1" s="1"/>
  <c r="AL1430" i="1"/>
  <c r="AP1430" i="1" s="1"/>
  <c r="AL1431" i="1"/>
  <c r="AL1432" i="1"/>
  <c r="AL1433" i="1"/>
  <c r="AP1433" i="1" s="1"/>
  <c r="AL1434" i="1"/>
  <c r="AP1434" i="1" s="1"/>
  <c r="AL1435" i="1"/>
  <c r="AP1435" i="1" s="1"/>
  <c r="AL1436" i="1"/>
  <c r="AP1436" i="1" s="1"/>
  <c r="AL1437" i="1"/>
  <c r="AP1437" i="1" s="1"/>
  <c r="AL1438" i="1"/>
  <c r="AP1438" i="1" s="1"/>
  <c r="AL1439" i="1"/>
  <c r="AL1440" i="1"/>
  <c r="AL1441" i="1"/>
  <c r="AP1441" i="1" s="1"/>
  <c r="AL1442" i="1"/>
  <c r="AP1442" i="1" s="1"/>
  <c r="AL1443" i="1"/>
  <c r="AP1443" i="1" s="1"/>
  <c r="AL1444" i="1"/>
  <c r="AP1444" i="1" s="1"/>
  <c r="AL1445" i="1"/>
  <c r="AP1445" i="1" s="1"/>
  <c r="AL1446" i="1"/>
  <c r="AP1446" i="1" s="1"/>
  <c r="AL1447" i="1"/>
  <c r="AL1448" i="1"/>
  <c r="AL1449" i="1"/>
  <c r="AP1449" i="1" s="1"/>
  <c r="AL1450" i="1"/>
  <c r="AP1450" i="1" s="1"/>
  <c r="AL1451" i="1"/>
  <c r="AP1451" i="1" s="1"/>
  <c r="AL1452" i="1"/>
  <c r="AP1452" i="1" s="1"/>
  <c r="AL1453" i="1"/>
  <c r="AP1453" i="1" s="1"/>
  <c r="AL1454" i="1"/>
  <c r="AP1454" i="1" s="1"/>
  <c r="AL1455" i="1"/>
  <c r="AL1456" i="1"/>
  <c r="AL1457" i="1"/>
  <c r="AP1457" i="1" s="1"/>
  <c r="AL1458" i="1"/>
  <c r="AP1458" i="1" s="1"/>
  <c r="AL1459" i="1"/>
  <c r="AP1459" i="1" s="1"/>
  <c r="AL1460" i="1"/>
  <c r="AP1460" i="1" s="1"/>
  <c r="AL1461" i="1"/>
  <c r="AP1461" i="1" s="1"/>
  <c r="AL1462" i="1"/>
  <c r="AP1462" i="1" s="1"/>
  <c r="AL1463" i="1"/>
  <c r="AL1464" i="1"/>
  <c r="AL1465" i="1"/>
  <c r="AP1465" i="1" s="1"/>
  <c r="AL1466" i="1"/>
  <c r="AP1466" i="1" s="1"/>
  <c r="AL1467" i="1"/>
  <c r="AP1467" i="1" s="1"/>
  <c r="AL1468" i="1"/>
  <c r="AP1468" i="1" s="1"/>
  <c r="AL1469" i="1"/>
  <c r="AP1469" i="1" s="1"/>
  <c r="AL1470" i="1"/>
  <c r="AP1470" i="1" s="1"/>
  <c r="AL1471" i="1"/>
  <c r="AL1472" i="1"/>
  <c r="AL1473" i="1"/>
  <c r="AP1473" i="1" s="1"/>
  <c r="AL1474" i="1"/>
  <c r="AP1474" i="1" s="1"/>
  <c r="AL1475" i="1"/>
  <c r="AP1475" i="1" s="1"/>
  <c r="AL1476" i="1"/>
  <c r="AP1476" i="1" s="1"/>
  <c r="AL1477" i="1"/>
  <c r="AP1477" i="1" s="1"/>
  <c r="AL1478" i="1"/>
  <c r="AP1478" i="1" s="1"/>
  <c r="AL1479" i="1"/>
  <c r="AL1480" i="1"/>
  <c r="AL1481" i="1"/>
  <c r="AP1481" i="1" s="1"/>
  <c r="AL1482" i="1"/>
  <c r="AP1482" i="1" s="1"/>
  <c r="AL1483" i="1"/>
  <c r="AP1483" i="1" s="1"/>
  <c r="AL1484" i="1"/>
  <c r="AP1484" i="1" s="1"/>
  <c r="AL1485" i="1"/>
  <c r="AP1485" i="1" s="1"/>
  <c r="AL1486" i="1"/>
  <c r="AP1486" i="1" s="1"/>
  <c r="AL1487" i="1"/>
  <c r="AL1488" i="1"/>
  <c r="AL1489" i="1"/>
  <c r="AP1489" i="1" s="1"/>
  <c r="AL1490" i="1"/>
  <c r="AP1490" i="1" s="1"/>
  <c r="AL1491" i="1"/>
  <c r="AP1491" i="1" s="1"/>
  <c r="AL1492" i="1"/>
  <c r="AP1492" i="1" s="1"/>
  <c r="AL1493" i="1"/>
  <c r="AP1493" i="1" s="1"/>
  <c r="AL1494" i="1"/>
  <c r="AP1494" i="1" s="1"/>
  <c r="AL1495" i="1"/>
  <c r="AL1496" i="1"/>
  <c r="AL1497" i="1"/>
  <c r="AP1497" i="1" s="1"/>
  <c r="AL1498" i="1"/>
  <c r="AP1498" i="1" s="1"/>
  <c r="AL1499" i="1"/>
  <c r="AP1499" i="1" s="1"/>
  <c r="AL1500" i="1"/>
  <c r="AP1500" i="1" s="1"/>
  <c r="AL1501" i="1"/>
  <c r="AP1501" i="1" s="1"/>
  <c r="AL1502" i="1"/>
  <c r="AP1502" i="1" s="1"/>
  <c r="AL1503" i="1"/>
  <c r="AL1504" i="1"/>
  <c r="AL1505" i="1"/>
  <c r="AP1505" i="1" s="1"/>
  <c r="AL1506" i="1"/>
  <c r="AP1506" i="1" s="1"/>
  <c r="AL1507" i="1"/>
  <c r="AP1507" i="1" s="1"/>
  <c r="AL1508" i="1"/>
  <c r="AP1508" i="1" s="1"/>
  <c r="AL1509" i="1"/>
  <c r="AP1509" i="1" s="1"/>
  <c r="AL1510" i="1"/>
  <c r="AP1510" i="1" s="1"/>
  <c r="AL1511" i="1"/>
  <c r="AL1512" i="1"/>
  <c r="AL1513" i="1"/>
  <c r="AP1513" i="1" s="1"/>
  <c r="AL1514" i="1"/>
  <c r="AP1514" i="1" s="1"/>
  <c r="AL1515" i="1"/>
  <c r="AP1515" i="1" s="1"/>
  <c r="AL1516" i="1"/>
  <c r="AP1516" i="1" s="1"/>
  <c r="AL1517" i="1"/>
  <c r="AP1517" i="1" s="1"/>
  <c r="AL1518" i="1"/>
  <c r="AP1518" i="1" s="1"/>
  <c r="AL1519" i="1"/>
  <c r="AL1520" i="1"/>
  <c r="AL1521" i="1"/>
  <c r="AP1521" i="1" s="1"/>
  <c r="AL1522" i="1"/>
  <c r="AP1522" i="1" s="1"/>
  <c r="AL1523" i="1"/>
  <c r="AP1523" i="1" s="1"/>
  <c r="AL1524" i="1"/>
  <c r="AP1524" i="1" s="1"/>
  <c r="AL1525" i="1"/>
  <c r="AP1525" i="1" s="1"/>
  <c r="AL1526" i="1"/>
  <c r="AP1526" i="1" s="1"/>
  <c r="AL1527" i="1"/>
  <c r="AL1528" i="1"/>
  <c r="AL1529" i="1"/>
  <c r="AP1529" i="1" s="1"/>
  <c r="AL1530" i="1"/>
  <c r="AP1530" i="1" s="1"/>
  <c r="AL1531" i="1"/>
  <c r="AP1531" i="1" s="1"/>
  <c r="AL1532" i="1"/>
  <c r="AP1532" i="1" s="1"/>
  <c r="AL1533" i="1"/>
  <c r="AP1533" i="1" s="1"/>
  <c r="AL1534" i="1"/>
  <c r="AP1534" i="1" s="1"/>
  <c r="AL1535" i="1"/>
  <c r="AL1536" i="1"/>
  <c r="AP1536" i="1" s="1"/>
  <c r="AL1537" i="1"/>
  <c r="AP1537" i="1" s="1"/>
  <c r="AL1538" i="1"/>
  <c r="AP1538" i="1" s="1"/>
  <c r="AL1539" i="1"/>
  <c r="AP1539" i="1" s="1"/>
  <c r="AL1540" i="1"/>
  <c r="AP1540" i="1" s="1"/>
  <c r="AL1541" i="1"/>
  <c r="AP1541" i="1" s="1"/>
  <c r="AL1542" i="1"/>
  <c r="AP1542" i="1" s="1"/>
  <c r="AL1543" i="1"/>
  <c r="AL1544" i="1"/>
  <c r="AL1545" i="1"/>
  <c r="AP1545" i="1" s="1"/>
  <c r="AL1546" i="1"/>
  <c r="AP1546" i="1" s="1"/>
  <c r="AL1547" i="1"/>
  <c r="AP1547" i="1" s="1"/>
  <c r="AL1548" i="1"/>
  <c r="AP1548" i="1" s="1"/>
  <c r="AL1549" i="1"/>
  <c r="AP1549" i="1" s="1"/>
  <c r="AL1550" i="1"/>
  <c r="AP1550" i="1" s="1"/>
  <c r="AL1551" i="1"/>
  <c r="AL1552" i="1"/>
  <c r="AL1553" i="1"/>
  <c r="AP1553" i="1" s="1"/>
  <c r="AL1554" i="1"/>
  <c r="AP1554" i="1" s="1"/>
  <c r="AL1555" i="1"/>
  <c r="AP1555" i="1" s="1"/>
  <c r="AL1556" i="1"/>
  <c r="AP1556" i="1" s="1"/>
  <c r="AL1557" i="1"/>
  <c r="AP1557" i="1" s="1"/>
  <c r="AL1558" i="1"/>
  <c r="AP1558" i="1" s="1"/>
  <c r="AL1559" i="1"/>
  <c r="AL1560" i="1"/>
  <c r="AP1560" i="1" s="1"/>
  <c r="AL1561" i="1"/>
  <c r="AP1561" i="1" s="1"/>
  <c r="AL1562" i="1"/>
  <c r="AP1562" i="1" s="1"/>
  <c r="AL1563" i="1"/>
  <c r="AP1563" i="1" s="1"/>
  <c r="AL1564" i="1"/>
  <c r="AP1564" i="1" s="1"/>
  <c r="AL1565" i="1"/>
  <c r="AP1565" i="1" s="1"/>
  <c r="AL1566" i="1"/>
  <c r="AP1566" i="1" s="1"/>
  <c r="AL1567" i="1"/>
  <c r="AL1568" i="1"/>
  <c r="AL1569" i="1"/>
  <c r="AP1569" i="1" s="1"/>
  <c r="AL1570" i="1"/>
  <c r="AP1570" i="1" s="1"/>
  <c r="AL1571" i="1"/>
  <c r="AP1571" i="1" s="1"/>
  <c r="AL1572" i="1"/>
  <c r="AP1572" i="1" s="1"/>
  <c r="AL1573" i="1"/>
  <c r="AP1573" i="1" s="1"/>
  <c r="AL1574" i="1"/>
  <c r="AP1574" i="1" s="1"/>
  <c r="AL1575" i="1"/>
  <c r="AL1576" i="1"/>
  <c r="AL1577" i="1"/>
  <c r="AP1577" i="1" s="1"/>
  <c r="AL1578" i="1"/>
  <c r="AP1578" i="1" s="1"/>
  <c r="AL1579" i="1"/>
  <c r="AP1579" i="1" s="1"/>
  <c r="AL1580" i="1"/>
  <c r="AP1580" i="1" s="1"/>
  <c r="AL1581" i="1"/>
  <c r="AP1581" i="1" s="1"/>
  <c r="AL1582" i="1"/>
  <c r="AP1582" i="1" s="1"/>
  <c r="AL1583" i="1"/>
  <c r="AL1584" i="1"/>
  <c r="AL1585" i="1"/>
  <c r="AP1585" i="1" s="1"/>
  <c r="AL1586" i="1"/>
  <c r="AP1586" i="1" s="1"/>
  <c r="AL1587" i="1"/>
  <c r="AP1587" i="1" s="1"/>
  <c r="AL1588" i="1"/>
  <c r="AP1588" i="1" s="1"/>
  <c r="AL1589" i="1"/>
  <c r="AP1589" i="1" s="1"/>
  <c r="AL1590" i="1"/>
  <c r="AP1590" i="1" s="1"/>
  <c r="AL1591" i="1"/>
  <c r="AL1592" i="1"/>
  <c r="AL1593" i="1"/>
  <c r="AP1593" i="1" s="1"/>
  <c r="AL1594" i="1"/>
  <c r="AP1594" i="1" s="1"/>
  <c r="AL1595" i="1"/>
  <c r="AP1595" i="1" s="1"/>
  <c r="AL1596" i="1"/>
  <c r="AP1596" i="1" s="1"/>
  <c r="AL1597" i="1"/>
  <c r="AP1597" i="1" s="1"/>
  <c r="AL1598" i="1"/>
  <c r="AP1598" i="1" s="1"/>
  <c r="AL1599" i="1"/>
  <c r="AL1600" i="1"/>
  <c r="AL1601" i="1"/>
  <c r="AP1601" i="1" s="1"/>
  <c r="AL1602" i="1"/>
  <c r="AP1602" i="1" s="1"/>
  <c r="AL1603" i="1"/>
  <c r="AP1603" i="1" s="1"/>
  <c r="AL1604" i="1"/>
  <c r="AP1604" i="1" s="1"/>
  <c r="AL1605" i="1"/>
  <c r="AP1605" i="1" s="1"/>
  <c r="AL1606" i="1"/>
  <c r="AP1606" i="1" s="1"/>
  <c r="AL1607" i="1"/>
  <c r="AL1608" i="1"/>
  <c r="AL1609" i="1"/>
  <c r="AP1609" i="1" s="1"/>
  <c r="AL1610" i="1"/>
  <c r="AP1610" i="1" s="1"/>
  <c r="AL1611" i="1"/>
  <c r="AP1611" i="1" s="1"/>
  <c r="AL1612" i="1"/>
  <c r="AP1612" i="1" s="1"/>
  <c r="AL1613" i="1"/>
  <c r="AP1613" i="1" s="1"/>
  <c r="AL1614" i="1"/>
  <c r="AP1614" i="1" s="1"/>
  <c r="AL1615" i="1"/>
  <c r="AL1616" i="1"/>
  <c r="AL1617" i="1"/>
  <c r="AP1617" i="1" s="1"/>
  <c r="AL1618" i="1"/>
  <c r="AP1618" i="1" s="1"/>
  <c r="AL1619" i="1"/>
  <c r="AP1619" i="1" s="1"/>
  <c r="AL1620" i="1"/>
  <c r="AP1620" i="1" s="1"/>
  <c r="AL1621" i="1"/>
  <c r="AP1621" i="1" s="1"/>
  <c r="AL1622" i="1"/>
  <c r="AP1622" i="1" s="1"/>
  <c r="AL1623" i="1"/>
  <c r="AL1624" i="1"/>
  <c r="AP1624" i="1" s="1"/>
  <c r="AL1625" i="1"/>
  <c r="AP1625" i="1" s="1"/>
  <c r="AL1626" i="1"/>
  <c r="AP1626" i="1" s="1"/>
  <c r="AL1627" i="1"/>
  <c r="AP1627" i="1" s="1"/>
  <c r="AL1628" i="1"/>
  <c r="AP1628" i="1" s="1"/>
  <c r="AL1629" i="1"/>
  <c r="AP1629" i="1" s="1"/>
  <c r="AL1630" i="1"/>
  <c r="AP1630" i="1" s="1"/>
  <c r="AL1631" i="1"/>
  <c r="AL1632" i="1"/>
  <c r="AL1633" i="1"/>
  <c r="AP1633" i="1" s="1"/>
  <c r="AL1634" i="1"/>
  <c r="AP1634" i="1" s="1"/>
  <c r="AL1635" i="1"/>
  <c r="AP1635" i="1" s="1"/>
  <c r="AL1636" i="1"/>
  <c r="AP1636" i="1" s="1"/>
  <c r="AL1637" i="1"/>
  <c r="AP1637" i="1" s="1"/>
  <c r="AL1638" i="1"/>
  <c r="AP1638" i="1" s="1"/>
  <c r="AL1639" i="1"/>
  <c r="AL1640" i="1"/>
  <c r="AP1640" i="1" s="1"/>
  <c r="AL1641" i="1"/>
  <c r="AP1641" i="1" s="1"/>
  <c r="AL1642" i="1"/>
  <c r="AP1642" i="1" s="1"/>
  <c r="AL1643" i="1"/>
  <c r="AP1643" i="1" s="1"/>
  <c r="AL1644" i="1"/>
  <c r="AP1644" i="1" s="1"/>
  <c r="AL1645" i="1"/>
  <c r="AP1645" i="1" s="1"/>
  <c r="AL1646" i="1"/>
  <c r="AP1646" i="1" s="1"/>
  <c r="AL1647" i="1"/>
  <c r="AL1648" i="1"/>
  <c r="AL1649" i="1"/>
  <c r="AP1649" i="1" s="1"/>
  <c r="AL1650" i="1"/>
  <c r="AP1650" i="1" s="1"/>
  <c r="AL1651" i="1"/>
  <c r="AP1651" i="1" s="1"/>
  <c r="AL1652" i="1"/>
  <c r="AP1652" i="1" s="1"/>
  <c r="AL1653" i="1"/>
  <c r="AP1653" i="1" s="1"/>
  <c r="AL1654" i="1"/>
  <c r="AP1654" i="1" s="1"/>
  <c r="AL1655" i="1"/>
  <c r="AL1656" i="1"/>
  <c r="AP1656" i="1" s="1"/>
  <c r="AL1657" i="1"/>
  <c r="AP1657" i="1" s="1"/>
  <c r="AL1658" i="1"/>
  <c r="AP1658" i="1" s="1"/>
  <c r="AL1659" i="1"/>
  <c r="AP1659" i="1" s="1"/>
  <c r="AL1660" i="1"/>
  <c r="AP1660" i="1" s="1"/>
  <c r="AL1661" i="1"/>
  <c r="AP1661" i="1" s="1"/>
  <c r="AL1662" i="1"/>
  <c r="AP1662" i="1" s="1"/>
  <c r="AL1663" i="1"/>
  <c r="AL1664" i="1"/>
  <c r="AL1665" i="1"/>
  <c r="AP1665" i="1" s="1"/>
  <c r="AL1666" i="1"/>
  <c r="AP1666" i="1" s="1"/>
  <c r="AL1667" i="1"/>
  <c r="AP1667" i="1" s="1"/>
  <c r="AL1668" i="1"/>
  <c r="AP1668" i="1" s="1"/>
  <c r="AL1669" i="1"/>
  <c r="AP1669" i="1" s="1"/>
  <c r="AL1670" i="1"/>
  <c r="AP1670" i="1" s="1"/>
  <c r="AL1671" i="1"/>
  <c r="AL1672" i="1"/>
  <c r="AP1672" i="1" s="1"/>
  <c r="AL1673" i="1"/>
  <c r="AP1673" i="1" s="1"/>
  <c r="AL1674" i="1"/>
  <c r="AP1674" i="1" s="1"/>
  <c r="AL1675" i="1"/>
  <c r="AP1675" i="1" s="1"/>
  <c r="AL1676" i="1"/>
  <c r="AP1676" i="1" s="1"/>
  <c r="AL1677" i="1"/>
  <c r="AP1677" i="1" s="1"/>
  <c r="AL1678" i="1"/>
  <c r="AP1678" i="1" s="1"/>
  <c r="AL1679" i="1"/>
  <c r="AL1680" i="1"/>
  <c r="AL1681" i="1"/>
  <c r="AP1681" i="1" s="1"/>
  <c r="AL1682" i="1"/>
  <c r="AP1682" i="1" s="1"/>
  <c r="AL1683" i="1"/>
  <c r="AP1683" i="1" s="1"/>
  <c r="AL1684" i="1"/>
  <c r="AP1684" i="1" s="1"/>
  <c r="AL1685" i="1"/>
  <c r="AP1685" i="1" s="1"/>
  <c r="AL1686" i="1"/>
  <c r="AP1686" i="1" s="1"/>
  <c r="AL1687" i="1"/>
  <c r="AP1687" i="1" s="1"/>
  <c r="AL1688" i="1"/>
  <c r="AP1688" i="1" s="1"/>
  <c r="AL1689" i="1"/>
  <c r="AP1689" i="1" s="1"/>
  <c r="AL1690" i="1"/>
  <c r="AP1690" i="1" s="1"/>
  <c r="AL1691" i="1"/>
  <c r="AP1691" i="1" s="1"/>
  <c r="AL1692" i="1"/>
  <c r="AP1692" i="1" s="1"/>
  <c r="AL1693" i="1"/>
  <c r="AP1693" i="1" s="1"/>
  <c r="AL1694" i="1"/>
  <c r="AP1694" i="1" s="1"/>
  <c r="AL1695" i="1"/>
  <c r="AP1695" i="1" s="1"/>
  <c r="AL1696" i="1"/>
  <c r="AL1697" i="1"/>
  <c r="AP1697" i="1" s="1"/>
  <c r="AL1698" i="1"/>
  <c r="AP1698" i="1" s="1"/>
  <c r="AL1699" i="1"/>
  <c r="AP1699" i="1" s="1"/>
  <c r="AL1700" i="1"/>
  <c r="AP1700" i="1" s="1"/>
  <c r="AL1701" i="1"/>
  <c r="AP1701" i="1" s="1"/>
  <c r="AL1702" i="1"/>
  <c r="AP1702" i="1" s="1"/>
  <c r="AL1703" i="1"/>
  <c r="AP1703" i="1" s="1"/>
  <c r="AL1704" i="1"/>
  <c r="AP1704" i="1" s="1"/>
  <c r="AL1705" i="1"/>
  <c r="AP1705" i="1" s="1"/>
  <c r="AL1706" i="1"/>
  <c r="AP1706" i="1" s="1"/>
  <c r="AL1707" i="1"/>
  <c r="AP1707" i="1" s="1"/>
  <c r="AL1708" i="1"/>
  <c r="AP1708" i="1" s="1"/>
  <c r="AL1709" i="1"/>
  <c r="AP1709" i="1" s="1"/>
  <c r="AL1710" i="1"/>
  <c r="AP1710" i="1" s="1"/>
  <c r="AL1711" i="1"/>
  <c r="AL1712" i="1"/>
  <c r="AL1713" i="1"/>
  <c r="AP1713" i="1" s="1"/>
  <c r="AL1714" i="1"/>
  <c r="AP1714" i="1" s="1"/>
  <c r="AL1715" i="1"/>
  <c r="AP1715" i="1" s="1"/>
  <c r="AL1716" i="1"/>
  <c r="AP1716" i="1" s="1"/>
  <c r="AL1717" i="1"/>
  <c r="AP1717" i="1" s="1"/>
  <c r="AL1718" i="1"/>
  <c r="AP1718" i="1" s="1"/>
  <c r="AL1719" i="1"/>
  <c r="AP1719" i="1" s="1"/>
  <c r="AL1720" i="1"/>
  <c r="AP1720" i="1" s="1"/>
  <c r="AL1721" i="1"/>
  <c r="AP1721" i="1" s="1"/>
  <c r="AL1722" i="1"/>
  <c r="AP1722" i="1" s="1"/>
  <c r="AL1723" i="1"/>
  <c r="AP1723" i="1" s="1"/>
  <c r="AL1724" i="1"/>
  <c r="AP1724" i="1" s="1"/>
  <c r="AL1725" i="1"/>
  <c r="AP1725" i="1" s="1"/>
  <c r="AL1726" i="1"/>
  <c r="AP1726" i="1" s="1"/>
  <c r="AL1727" i="1"/>
  <c r="AP1727" i="1" s="1"/>
  <c r="AL1728" i="1"/>
  <c r="AL1729" i="1"/>
  <c r="AP1729" i="1" s="1"/>
  <c r="AL1730" i="1"/>
  <c r="AP1730" i="1" s="1"/>
  <c r="AL1731" i="1"/>
  <c r="AP1731" i="1" s="1"/>
  <c r="AL1732" i="1"/>
  <c r="AP1732" i="1" s="1"/>
  <c r="AL1733" i="1"/>
  <c r="AP1733" i="1" s="1"/>
  <c r="AL1734" i="1"/>
  <c r="AP1734" i="1" s="1"/>
  <c r="AL1735" i="1"/>
  <c r="AP1735" i="1" s="1"/>
  <c r="AL1736" i="1"/>
  <c r="AP1736" i="1" s="1"/>
  <c r="AL1737" i="1"/>
  <c r="AP1737" i="1" s="1"/>
  <c r="AL1738" i="1"/>
  <c r="AP1738" i="1" s="1"/>
  <c r="AL1739" i="1"/>
  <c r="AP1739" i="1" s="1"/>
  <c r="AL1740" i="1"/>
  <c r="AP1740" i="1" s="1"/>
  <c r="AL1741" i="1"/>
  <c r="AP1741" i="1" s="1"/>
  <c r="AL1742" i="1"/>
  <c r="AP1742" i="1" s="1"/>
  <c r="AL1743" i="1"/>
  <c r="AP1743" i="1" s="1"/>
  <c r="AL1744" i="1"/>
  <c r="AL1745" i="1"/>
  <c r="AP1745" i="1" s="1"/>
  <c r="AL1746" i="1"/>
  <c r="AP1746" i="1" s="1"/>
  <c r="AL1747" i="1"/>
  <c r="AP1747" i="1" s="1"/>
  <c r="AL1748" i="1"/>
  <c r="AP1748" i="1" s="1"/>
  <c r="AL1749" i="1"/>
  <c r="AP1749" i="1" s="1"/>
  <c r="AL1750" i="1"/>
  <c r="AP1750" i="1" s="1"/>
  <c r="AL1751" i="1"/>
  <c r="AL1752" i="1"/>
  <c r="AP1752" i="1" s="1"/>
  <c r="AL1753" i="1"/>
  <c r="AP1753" i="1" s="1"/>
  <c r="AL1754" i="1"/>
  <c r="AP1754" i="1" s="1"/>
  <c r="AL1755" i="1"/>
  <c r="AP1755" i="1" s="1"/>
  <c r="AL1756" i="1"/>
  <c r="AP1756" i="1" s="1"/>
  <c r="AL1757" i="1"/>
  <c r="AP1757" i="1" s="1"/>
  <c r="AL1758" i="1"/>
  <c r="AP1758" i="1" s="1"/>
  <c r="AL1759" i="1"/>
  <c r="AP1759" i="1" s="1"/>
  <c r="AL1760" i="1"/>
  <c r="AL1761" i="1"/>
  <c r="AP1761" i="1" s="1"/>
  <c r="AL1762" i="1"/>
  <c r="AP1762" i="1" s="1"/>
  <c r="AL1763" i="1"/>
  <c r="AP1763" i="1" s="1"/>
  <c r="AL1764" i="1"/>
  <c r="AP1764" i="1" s="1"/>
  <c r="AL1765" i="1"/>
  <c r="AP1765" i="1" s="1"/>
  <c r="AL1766" i="1"/>
  <c r="AP1766" i="1" s="1"/>
  <c r="AL1767" i="1"/>
  <c r="AP1767" i="1" s="1"/>
  <c r="AL1768" i="1"/>
  <c r="AP1768" i="1" s="1"/>
  <c r="AL1769" i="1"/>
  <c r="AP1769" i="1" s="1"/>
  <c r="AL1770" i="1"/>
  <c r="AP1770" i="1" s="1"/>
  <c r="AL1771" i="1"/>
  <c r="AP1771" i="1" s="1"/>
  <c r="AL1772" i="1"/>
  <c r="AP1772" i="1" s="1"/>
  <c r="AL1773" i="1"/>
  <c r="AP1773" i="1" s="1"/>
  <c r="AL1774" i="1"/>
  <c r="AP1774" i="1" s="1"/>
  <c r="AL1775" i="1"/>
  <c r="AP1775" i="1" s="1"/>
  <c r="AL1776" i="1"/>
  <c r="AL1777" i="1"/>
  <c r="AP1777" i="1" s="1"/>
  <c r="AL1778" i="1"/>
  <c r="AP1778" i="1" s="1"/>
  <c r="AL1779" i="1"/>
  <c r="AP1779" i="1" s="1"/>
  <c r="AL1780" i="1"/>
  <c r="AP1780" i="1" s="1"/>
  <c r="AL1781" i="1"/>
  <c r="AP1781" i="1" s="1"/>
  <c r="AL1782" i="1"/>
  <c r="AP1782" i="1" s="1"/>
  <c r="AL1783" i="1"/>
  <c r="AP1783" i="1" s="1"/>
  <c r="AL1784" i="1"/>
  <c r="AL1785" i="1"/>
  <c r="AP1785" i="1" s="1"/>
  <c r="AL1786" i="1"/>
  <c r="AP1786" i="1" s="1"/>
  <c r="AL1787" i="1"/>
  <c r="AP1787" i="1" s="1"/>
  <c r="AL1788" i="1"/>
  <c r="AP1788" i="1" s="1"/>
  <c r="AL1789" i="1"/>
  <c r="AP1789" i="1" s="1"/>
  <c r="AL1790" i="1"/>
  <c r="AP1790" i="1" s="1"/>
  <c r="AL1791" i="1"/>
  <c r="AL1792" i="1"/>
  <c r="AP1792" i="1" s="1"/>
  <c r="AL1793" i="1"/>
  <c r="AP1793" i="1" s="1"/>
  <c r="AL1794" i="1"/>
  <c r="AP1794" i="1" s="1"/>
  <c r="AL1795" i="1"/>
  <c r="AP1795" i="1" s="1"/>
  <c r="AL1796" i="1"/>
  <c r="AP1796" i="1" s="1"/>
  <c r="AL1797" i="1"/>
  <c r="AP1797" i="1" s="1"/>
  <c r="AL1798" i="1"/>
  <c r="AP1798" i="1" s="1"/>
  <c r="AL1799" i="1"/>
  <c r="AP1799" i="1" s="1"/>
  <c r="AL1800" i="1"/>
  <c r="AP1800" i="1" s="1"/>
  <c r="AL1801" i="1"/>
  <c r="AP1801" i="1" s="1"/>
  <c r="AL1802" i="1"/>
  <c r="AP1802" i="1" s="1"/>
  <c r="AL1803" i="1"/>
  <c r="AP1803" i="1" s="1"/>
  <c r="AL1804" i="1"/>
  <c r="AP1804" i="1" s="1"/>
  <c r="AL1805" i="1"/>
  <c r="AP1805" i="1" s="1"/>
  <c r="AL1806" i="1"/>
  <c r="AP1806" i="1" s="1"/>
  <c r="AL1807" i="1"/>
  <c r="AP1807" i="1" s="1"/>
  <c r="AL1808" i="1"/>
  <c r="AL1809" i="1"/>
  <c r="AP1809" i="1" s="1"/>
  <c r="AL1810" i="1"/>
  <c r="AP1810" i="1" s="1"/>
  <c r="AL1811" i="1"/>
  <c r="AP1811" i="1" s="1"/>
  <c r="AL1812" i="1"/>
  <c r="AP1812" i="1" s="1"/>
  <c r="AL1813" i="1"/>
  <c r="AP1813" i="1" s="1"/>
  <c r="AL1814" i="1"/>
  <c r="AP1814" i="1" s="1"/>
  <c r="AL1815" i="1"/>
  <c r="AP1815" i="1" s="1"/>
  <c r="AL1816" i="1"/>
  <c r="AL1817" i="1"/>
  <c r="AP1817" i="1" s="1"/>
  <c r="AL1818" i="1"/>
  <c r="AP1818" i="1" s="1"/>
  <c r="AL1819" i="1"/>
  <c r="AP1819" i="1" s="1"/>
  <c r="AL1820" i="1"/>
  <c r="AP1820" i="1" s="1"/>
  <c r="AL1821" i="1"/>
  <c r="AP1821" i="1" s="1"/>
  <c r="AL1822" i="1"/>
  <c r="AP1822" i="1" s="1"/>
  <c r="AL1823" i="1"/>
  <c r="AP1823" i="1" s="1"/>
  <c r="AL1824" i="1"/>
  <c r="AP1824" i="1" s="1"/>
  <c r="AL1825" i="1"/>
  <c r="AP1825" i="1" s="1"/>
  <c r="AL1826" i="1"/>
  <c r="AP1826" i="1" s="1"/>
  <c r="AL1827" i="1"/>
  <c r="AP1827" i="1" s="1"/>
  <c r="AL1828" i="1"/>
  <c r="AP1828" i="1" s="1"/>
  <c r="AL1829" i="1"/>
  <c r="AP1829" i="1" s="1"/>
  <c r="AL1830" i="1"/>
  <c r="AP1830" i="1" s="1"/>
  <c r="AL1831" i="1"/>
  <c r="AP1831" i="1" s="1"/>
  <c r="AL1832" i="1"/>
  <c r="AP1832" i="1" s="1"/>
  <c r="AL1833" i="1"/>
  <c r="AP1833" i="1" s="1"/>
  <c r="AL1834" i="1"/>
  <c r="AP1834" i="1" s="1"/>
  <c r="AL1835" i="1"/>
  <c r="AP1835" i="1" s="1"/>
  <c r="AL1836" i="1"/>
  <c r="AP1836" i="1" s="1"/>
  <c r="AL1837" i="1"/>
  <c r="AP1837" i="1" s="1"/>
  <c r="AL1838" i="1"/>
  <c r="AP1838" i="1" s="1"/>
  <c r="AL1839" i="1"/>
  <c r="AL1840" i="1"/>
  <c r="AL1841" i="1"/>
  <c r="AP1841" i="1" s="1"/>
  <c r="AL1842" i="1"/>
  <c r="AP1842" i="1" s="1"/>
  <c r="AL1843" i="1"/>
  <c r="AP1843" i="1" s="1"/>
  <c r="AL1844" i="1"/>
  <c r="AP1844" i="1" s="1"/>
  <c r="AL1845" i="1"/>
  <c r="AP1845" i="1" s="1"/>
  <c r="AL1846" i="1"/>
  <c r="AP1846" i="1" s="1"/>
  <c r="AL1847" i="1"/>
  <c r="AP1847" i="1" s="1"/>
  <c r="AL1848" i="1"/>
  <c r="AL1849" i="1"/>
  <c r="AP1849" i="1" s="1"/>
  <c r="AL1850" i="1"/>
  <c r="AP1850" i="1" s="1"/>
  <c r="AL1851" i="1"/>
  <c r="AP1851" i="1" s="1"/>
  <c r="AL1852" i="1"/>
  <c r="AP1852" i="1" s="1"/>
  <c r="AL1853" i="1"/>
  <c r="AP1853" i="1" s="1"/>
  <c r="AL1854" i="1"/>
  <c r="AP1854" i="1" s="1"/>
  <c r="AL1855" i="1"/>
  <c r="AP1855" i="1" s="1"/>
  <c r="AL1856" i="1"/>
  <c r="AP1856" i="1" s="1"/>
  <c r="AL1857" i="1"/>
  <c r="AP1857" i="1" s="1"/>
  <c r="AL1858" i="1"/>
  <c r="AP1858" i="1" s="1"/>
  <c r="AL1859" i="1"/>
  <c r="AP1859" i="1" s="1"/>
  <c r="AL1860" i="1"/>
  <c r="AP1860" i="1" s="1"/>
  <c r="AL1861" i="1"/>
  <c r="AP1861" i="1" s="1"/>
  <c r="AL1862" i="1"/>
  <c r="AP1862" i="1" s="1"/>
  <c r="AL1863" i="1"/>
  <c r="AP1863" i="1" s="1"/>
  <c r="AL1864" i="1"/>
  <c r="AP1864" i="1" s="1"/>
  <c r="AL1865" i="1"/>
  <c r="AP1865" i="1" s="1"/>
  <c r="AL1866" i="1"/>
  <c r="AP1866" i="1" s="1"/>
  <c r="AL1867" i="1"/>
  <c r="AP1867" i="1" s="1"/>
  <c r="AL1868" i="1"/>
  <c r="AP1868" i="1" s="1"/>
  <c r="AL1869" i="1"/>
  <c r="AP1869" i="1" s="1"/>
  <c r="AL1870" i="1"/>
  <c r="AP1870" i="1" s="1"/>
  <c r="AL1871" i="1"/>
  <c r="AP1871" i="1" s="1"/>
  <c r="AL1872" i="1"/>
  <c r="AL1873" i="1"/>
  <c r="AP1873" i="1" s="1"/>
  <c r="AL1874" i="1"/>
  <c r="AP1874" i="1" s="1"/>
  <c r="AL1875" i="1"/>
  <c r="AP1875" i="1" s="1"/>
  <c r="AL1876" i="1"/>
  <c r="AP1876" i="1" s="1"/>
  <c r="AL1877" i="1"/>
  <c r="AP1877" i="1" s="1"/>
  <c r="AL1878" i="1"/>
  <c r="AP1878" i="1" s="1"/>
  <c r="AL1879" i="1"/>
  <c r="AL1880" i="1"/>
  <c r="AL1881" i="1"/>
  <c r="AP1881" i="1" s="1"/>
  <c r="AL1882" i="1"/>
  <c r="AP1882" i="1" s="1"/>
  <c r="AL1883" i="1"/>
  <c r="AP1883" i="1" s="1"/>
  <c r="AL1884" i="1"/>
  <c r="AP1884" i="1" s="1"/>
  <c r="AL1885" i="1"/>
  <c r="AP1885" i="1" s="1"/>
  <c r="AL1886" i="1"/>
  <c r="AP1886" i="1" s="1"/>
  <c r="AL1887" i="1"/>
  <c r="AP1887" i="1" s="1"/>
  <c r="AL1888" i="1"/>
  <c r="AP1888" i="1" s="1"/>
  <c r="AL1889" i="1"/>
  <c r="AP1889" i="1" s="1"/>
  <c r="AL1890" i="1"/>
  <c r="AP1890" i="1" s="1"/>
  <c r="AL1891" i="1"/>
  <c r="AP1891" i="1" s="1"/>
  <c r="AL1892" i="1"/>
  <c r="AP1892" i="1" s="1"/>
  <c r="AL1893" i="1"/>
  <c r="AP1893" i="1" s="1"/>
  <c r="AL1894" i="1"/>
  <c r="AP1894" i="1" s="1"/>
  <c r="AL1895" i="1"/>
  <c r="AP1895" i="1" s="1"/>
  <c r="AL1896" i="1"/>
  <c r="AP1896" i="1" s="1"/>
  <c r="AL1897" i="1"/>
  <c r="AP1897" i="1" s="1"/>
  <c r="AL1898" i="1"/>
  <c r="AP1898" i="1" s="1"/>
  <c r="AL1899" i="1"/>
  <c r="AP1899" i="1" s="1"/>
  <c r="AL1900" i="1"/>
  <c r="AP1900" i="1" s="1"/>
  <c r="AL1901" i="1"/>
  <c r="AP1901" i="1" s="1"/>
  <c r="AL1902" i="1"/>
  <c r="AP1902" i="1" s="1"/>
  <c r="AL1903" i="1"/>
  <c r="AP1903" i="1" s="1"/>
  <c r="AL1904" i="1"/>
  <c r="AL1905" i="1"/>
  <c r="AP1905" i="1" s="1"/>
  <c r="AL1906" i="1"/>
  <c r="AP1906" i="1" s="1"/>
  <c r="AL1907" i="1"/>
  <c r="AP1907" i="1" s="1"/>
  <c r="AL1908" i="1"/>
  <c r="AP1908" i="1" s="1"/>
  <c r="AL1909" i="1"/>
  <c r="AP1909" i="1" s="1"/>
  <c r="AL1910" i="1"/>
  <c r="AP1910" i="1" s="1"/>
  <c r="AL1911" i="1"/>
  <c r="AP1911" i="1" s="1"/>
  <c r="AL1912" i="1"/>
  <c r="AL1913" i="1"/>
  <c r="AP1913" i="1" s="1"/>
  <c r="AL1914" i="1"/>
  <c r="AP1914" i="1" s="1"/>
  <c r="AL1915" i="1"/>
  <c r="AP1915" i="1" s="1"/>
  <c r="AL1916" i="1"/>
  <c r="AP1916" i="1" s="1"/>
  <c r="AL1917" i="1"/>
  <c r="AP1917" i="1" s="1"/>
  <c r="AL1918" i="1"/>
  <c r="AP1918" i="1" s="1"/>
  <c r="AL1919" i="1"/>
  <c r="AL1920" i="1"/>
  <c r="AP1920" i="1" s="1"/>
  <c r="AL1921" i="1"/>
  <c r="AP1921" i="1" s="1"/>
  <c r="AL1922" i="1"/>
  <c r="AP1922" i="1" s="1"/>
  <c r="AL1923" i="1"/>
  <c r="AP1923" i="1" s="1"/>
  <c r="AL1924" i="1"/>
  <c r="AP1924" i="1" s="1"/>
  <c r="AL1925" i="1"/>
  <c r="AP1925" i="1" s="1"/>
  <c r="AL1926" i="1"/>
  <c r="AP1926" i="1" s="1"/>
  <c r="AL1927" i="1"/>
  <c r="AP1927" i="1" s="1"/>
  <c r="AL1928" i="1"/>
  <c r="AL1929" i="1"/>
  <c r="AP1929" i="1" s="1"/>
  <c r="AL1930" i="1"/>
  <c r="AP1930" i="1" s="1"/>
  <c r="AL1931" i="1"/>
  <c r="AP1931" i="1" s="1"/>
  <c r="AL1932" i="1"/>
  <c r="AP1932" i="1" s="1"/>
  <c r="AL1933" i="1"/>
  <c r="AP1933" i="1" s="1"/>
  <c r="AL1934" i="1"/>
  <c r="AP1934" i="1" s="1"/>
  <c r="AL1935" i="1"/>
  <c r="AP1935" i="1" s="1"/>
  <c r="AL1936" i="1"/>
  <c r="AP1936" i="1" s="1"/>
  <c r="AL1937" i="1"/>
  <c r="AP1937" i="1" s="1"/>
  <c r="AL1938" i="1"/>
  <c r="AP1938" i="1" s="1"/>
  <c r="AL1939" i="1"/>
  <c r="AP1939" i="1" s="1"/>
  <c r="AL1940" i="1"/>
  <c r="AP1940" i="1" s="1"/>
  <c r="AL1941" i="1"/>
  <c r="AP1941" i="1" s="1"/>
  <c r="AL1942" i="1"/>
  <c r="AP1942" i="1" s="1"/>
  <c r="AL1943" i="1"/>
  <c r="AP1943" i="1" s="1"/>
  <c r="AL1944" i="1"/>
  <c r="AL1945" i="1"/>
  <c r="AP1945" i="1" s="1"/>
  <c r="AL1946" i="1"/>
  <c r="AP1946" i="1" s="1"/>
  <c r="AL1947" i="1"/>
  <c r="AP1947" i="1" s="1"/>
  <c r="AL1948" i="1"/>
  <c r="AP1948" i="1" s="1"/>
  <c r="AL1949" i="1"/>
  <c r="AP1949" i="1" s="1"/>
  <c r="AL1950" i="1"/>
  <c r="AP1950" i="1" s="1"/>
  <c r="AL1951" i="1"/>
  <c r="AP1951" i="1" s="1"/>
  <c r="AL1952" i="1"/>
  <c r="AP1952" i="1" s="1"/>
  <c r="AL1953" i="1"/>
  <c r="AP1953" i="1" s="1"/>
  <c r="AL1954" i="1"/>
  <c r="AP1954" i="1" s="1"/>
  <c r="AL1955" i="1"/>
  <c r="AP1955" i="1" s="1"/>
  <c r="AL1956" i="1"/>
  <c r="AP1956" i="1" s="1"/>
  <c r="AL1957" i="1"/>
  <c r="AP1957" i="1" s="1"/>
  <c r="AL1958" i="1"/>
  <c r="AP1958" i="1" s="1"/>
  <c r="AL1959" i="1"/>
  <c r="AP1959" i="1" s="1"/>
  <c r="AL1960" i="1"/>
  <c r="AL1961" i="1"/>
  <c r="AP1961" i="1" s="1"/>
  <c r="AL1962" i="1"/>
  <c r="AP1962" i="1" s="1"/>
  <c r="AL1963" i="1"/>
  <c r="AP1963" i="1" s="1"/>
  <c r="AL1964" i="1"/>
  <c r="AP1964" i="1" s="1"/>
  <c r="AL1965" i="1"/>
  <c r="AP1965" i="1" s="1"/>
  <c r="AL1966" i="1"/>
  <c r="AP1966" i="1" s="1"/>
  <c r="AL1967" i="1"/>
  <c r="AP1967" i="1" s="1"/>
  <c r="AL1968" i="1"/>
  <c r="AL1969" i="1"/>
  <c r="AP1969" i="1" s="1"/>
  <c r="AL1970" i="1"/>
  <c r="AP1970" i="1" s="1"/>
  <c r="AL1971" i="1"/>
  <c r="AP1971" i="1" s="1"/>
  <c r="AL1972" i="1"/>
  <c r="AP1972" i="1" s="1"/>
  <c r="AL1973" i="1"/>
  <c r="AP1973" i="1" s="1"/>
  <c r="AL1974" i="1"/>
  <c r="AP1974" i="1" s="1"/>
  <c r="AL1975" i="1"/>
  <c r="AP1975" i="1" s="1"/>
  <c r="AL1976" i="1"/>
  <c r="AP1976" i="1" s="1"/>
  <c r="AL1977" i="1"/>
  <c r="AP1977" i="1" s="1"/>
  <c r="AL1978" i="1"/>
  <c r="AP1978" i="1" s="1"/>
  <c r="AL1979" i="1"/>
  <c r="AP1979" i="1" s="1"/>
  <c r="AL1980" i="1"/>
  <c r="AP1980" i="1" s="1"/>
  <c r="AL1981" i="1"/>
  <c r="AP1981" i="1" s="1"/>
  <c r="AL1982" i="1"/>
  <c r="AP1982" i="1" s="1"/>
  <c r="AL1983" i="1"/>
  <c r="AP1983" i="1" s="1"/>
  <c r="AL1984" i="1"/>
  <c r="AL1985" i="1"/>
  <c r="AP1985" i="1" s="1"/>
  <c r="AL1986" i="1"/>
  <c r="AP1986" i="1" s="1"/>
  <c r="AL1987" i="1"/>
  <c r="AP1987" i="1" s="1"/>
  <c r="AL1988" i="1"/>
  <c r="AP1988" i="1" s="1"/>
  <c r="AL1989" i="1"/>
  <c r="AP1989" i="1" s="1"/>
  <c r="AL1990" i="1"/>
  <c r="AP1990" i="1" s="1"/>
  <c r="AL1991" i="1"/>
  <c r="AP1991" i="1" s="1"/>
  <c r="AL1992" i="1"/>
  <c r="AP1992" i="1" s="1"/>
  <c r="AL1993" i="1"/>
  <c r="AP1993" i="1" s="1"/>
  <c r="AL1994" i="1"/>
  <c r="AP1994" i="1" s="1"/>
  <c r="AL1995" i="1"/>
  <c r="AP1995" i="1" s="1"/>
  <c r="AL1996" i="1"/>
  <c r="AP1996" i="1" s="1"/>
  <c r="AL1997" i="1"/>
  <c r="AP1997" i="1" s="1"/>
  <c r="AL1998" i="1"/>
  <c r="AL1999" i="1"/>
  <c r="AP1999" i="1" s="1"/>
  <c r="AL2000" i="1"/>
  <c r="AL2001" i="1"/>
  <c r="AP2001" i="1" s="1"/>
  <c r="AL2002" i="1"/>
  <c r="AL2003" i="1"/>
  <c r="AP2003" i="1" s="1"/>
  <c r="AL2004" i="1"/>
  <c r="AP2004" i="1" s="1"/>
  <c r="AL2005" i="1"/>
  <c r="AP2005" i="1" s="1"/>
  <c r="AL2006" i="1"/>
  <c r="AL2007" i="1"/>
  <c r="AP2007" i="1" s="1"/>
  <c r="AL2008" i="1"/>
  <c r="AP2008" i="1" s="1"/>
  <c r="AL2009" i="1"/>
  <c r="AL2010" i="1"/>
  <c r="AL2011" i="1"/>
  <c r="AP2011" i="1" s="1"/>
  <c r="AL2012" i="1"/>
  <c r="AP2012" i="1" s="1"/>
  <c r="AL2013" i="1"/>
  <c r="AP2013" i="1" s="1"/>
  <c r="AL2014" i="1"/>
  <c r="AL2015" i="1"/>
  <c r="AP2015" i="1" s="1"/>
  <c r="AL2016" i="1"/>
  <c r="AL2017" i="1"/>
  <c r="AL2018" i="1"/>
  <c r="AL2019" i="1"/>
  <c r="AP2019" i="1" s="1"/>
  <c r="AL2020" i="1"/>
  <c r="AP2020" i="1" s="1"/>
  <c r="AL2021" i="1"/>
  <c r="AP2021" i="1" s="1"/>
  <c r="AL2022" i="1"/>
  <c r="AL2023" i="1"/>
  <c r="AP2023" i="1" s="1"/>
  <c r="AL2024" i="1"/>
  <c r="AL2025" i="1"/>
  <c r="AL2026" i="1"/>
  <c r="AL2027" i="1"/>
  <c r="AP2027" i="1" s="1"/>
  <c r="AL2028" i="1"/>
  <c r="AP2028" i="1" s="1"/>
  <c r="AL2029" i="1"/>
  <c r="AP2029" i="1" s="1"/>
  <c r="AL2030" i="1"/>
  <c r="AL2031" i="1"/>
  <c r="AP2031" i="1" s="1"/>
  <c r="AL2032" i="1"/>
  <c r="AP2032" i="1" s="1"/>
  <c r="AL2033" i="1"/>
  <c r="AL2034" i="1"/>
  <c r="AL2035" i="1"/>
  <c r="AP2035" i="1" s="1"/>
  <c r="AL2036" i="1"/>
  <c r="AP2036" i="1" s="1"/>
  <c r="AL2037" i="1"/>
  <c r="AP2037" i="1" s="1"/>
  <c r="AL2038" i="1"/>
  <c r="AL2039" i="1"/>
  <c r="AP2039" i="1" s="1"/>
  <c r="AL2040" i="1"/>
  <c r="AP2040" i="1" s="1"/>
  <c r="AL2041" i="1"/>
  <c r="AL2042" i="1"/>
  <c r="AL2043" i="1"/>
  <c r="AP2043" i="1" s="1"/>
  <c r="AL2044" i="1"/>
  <c r="AP2044" i="1" s="1"/>
  <c r="AL2045" i="1"/>
  <c r="AP2045" i="1" s="1"/>
  <c r="AL2046" i="1"/>
  <c r="AL2047" i="1"/>
  <c r="AL2048" i="1"/>
  <c r="AL2049" i="1"/>
  <c r="AL2050" i="1"/>
  <c r="AL2051" i="1"/>
  <c r="AP2051" i="1" s="1"/>
  <c r="AL2052" i="1"/>
  <c r="AP2052" i="1" s="1"/>
  <c r="AL2053" i="1"/>
  <c r="AP2053" i="1" s="1"/>
  <c r="AL2054" i="1"/>
  <c r="AL2055" i="1"/>
  <c r="AP2055" i="1" s="1"/>
  <c r="AL2056" i="1"/>
  <c r="AL2057" i="1"/>
  <c r="AL2058" i="1"/>
  <c r="AL2059" i="1"/>
  <c r="AP2059" i="1" s="1"/>
  <c r="AL2060" i="1"/>
  <c r="AP2060" i="1" s="1"/>
  <c r="AL2061" i="1"/>
  <c r="AP2061" i="1" s="1"/>
  <c r="AL2062" i="1"/>
  <c r="AL2063" i="1"/>
  <c r="AP2063" i="1" s="1"/>
  <c r="AL2064" i="1"/>
  <c r="AP2064" i="1" s="1"/>
  <c r="AL2065" i="1"/>
  <c r="AL2066" i="1"/>
  <c r="AL2067" i="1"/>
  <c r="AP2067" i="1" s="1"/>
  <c r="AL2068" i="1"/>
  <c r="AP2068" i="1" s="1"/>
  <c r="AL2069" i="1"/>
  <c r="AP2069" i="1" s="1"/>
  <c r="AL2070" i="1"/>
  <c r="AL2071" i="1"/>
  <c r="AP2071" i="1" s="1"/>
  <c r="AL2072" i="1"/>
  <c r="AP2072" i="1" s="1"/>
  <c r="AL2073" i="1"/>
  <c r="AL2074" i="1"/>
  <c r="AL2075" i="1"/>
  <c r="AP2075" i="1" s="1"/>
  <c r="AL2076" i="1"/>
  <c r="AP2076" i="1" s="1"/>
  <c r="AL2077" i="1"/>
  <c r="AP2077" i="1" s="1"/>
  <c r="AL2078" i="1"/>
  <c r="AL2079" i="1"/>
  <c r="AP2079" i="1" s="1"/>
  <c r="AL2080" i="1"/>
  <c r="AL2081" i="1"/>
  <c r="AL2082" i="1"/>
  <c r="AL2083" i="1"/>
  <c r="AP2083" i="1" s="1"/>
  <c r="AL2084" i="1"/>
  <c r="AP2084" i="1" s="1"/>
  <c r="AL2085" i="1"/>
  <c r="AP2085" i="1" s="1"/>
  <c r="AL2086" i="1"/>
  <c r="AL2087" i="1"/>
  <c r="AL2088" i="1"/>
  <c r="AL2089" i="1"/>
  <c r="AL2090" i="1"/>
  <c r="AL2091" i="1"/>
  <c r="AP2091" i="1" s="1"/>
  <c r="AL2092" i="1"/>
  <c r="AP2092" i="1" s="1"/>
  <c r="AL2093" i="1"/>
  <c r="AP2093" i="1" s="1"/>
  <c r="AL2094" i="1"/>
  <c r="AL2095" i="1"/>
  <c r="AP2095" i="1" s="1"/>
  <c r="AL2096" i="1"/>
  <c r="AP2096" i="1" s="1"/>
  <c r="AL2097" i="1"/>
  <c r="AL2098" i="1"/>
  <c r="AL2099" i="1"/>
  <c r="AP2099" i="1" s="1"/>
  <c r="AL2100" i="1"/>
  <c r="AP2100" i="1" s="1"/>
  <c r="AL2101" i="1"/>
  <c r="AP2101" i="1" s="1"/>
  <c r="AL2102" i="1"/>
  <c r="AL2103" i="1"/>
  <c r="AP2103" i="1" s="1"/>
  <c r="AL2104" i="1"/>
  <c r="AP2104" i="1" s="1"/>
  <c r="AL2105" i="1"/>
  <c r="AL2106" i="1"/>
  <c r="AL2107" i="1"/>
  <c r="AP2107" i="1" s="1"/>
  <c r="AL2108" i="1"/>
  <c r="AP2108" i="1" s="1"/>
  <c r="AL2109" i="1"/>
  <c r="AP2109" i="1" s="1"/>
  <c r="AL2110" i="1"/>
  <c r="AL2111" i="1"/>
  <c r="AP2111" i="1" s="1"/>
  <c r="AL2112" i="1"/>
  <c r="AL2113" i="1"/>
  <c r="AL2114" i="1"/>
  <c r="AL2115" i="1"/>
  <c r="AP2115" i="1" s="1"/>
  <c r="AL2116" i="1"/>
  <c r="AP2116" i="1" s="1"/>
  <c r="AL2117" i="1"/>
  <c r="AP2117" i="1" s="1"/>
  <c r="AL2118" i="1"/>
  <c r="AL2119" i="1"/>
  <c r="AP2119" i="1" s="1"/>
  <c r="AL2120" i="1"/>
  <c r="AL2121" i="1"/>
  <c r="AL2122" i="1"/>
  <c r="AL2123" i="1"/>
  <c r="AP2123" i="1" s="1"/>
  <c r="AL2124" i="1"/>
  <c r="AP2124" i="1" s="1"/>
  <c r="AL2125" i="1"/>
  <c r="AP2125" i="1" s="1"/>
  <c r="AL2126" i="1"/>
  <c r="AL2127" i="1"/>
  <c r="AL2128" i="1"/>
  <c r="AP2128" i="1" s="1"/>
  <c r="AL2129" i="1"/>
  <c r="AL2130" i="1"/>
  <c r="AL2131" i="1"/>
  <c r="AP2131" i="1" s="1"/>
  <c r="AL2132" i="1"/>
  <c r="AP2132" i="1" s="1"/>
  <c r="AL2133" i="1"/>
  <c r="AP2133" i="1" s="1"/>
  <c r="AL2134" i="1"/>
  <c r="AL2135" i="1"/>
  <c r="AP2135" i="1" s="1"/>
  <c r="AL2136" i="1"/>
  <c r="AP2136" i="1" s="1"/>
  <c r="AL2137" i="1"/>
  <c r="AL2138" i="1"/>
  <c r="AL2139" i="1"/>
  <c r="AP2139" i="1" s="1"/>
  <c r="AL2140" i="1"/>
  <c r="AP2140" i="1" s="1"/>
  <c r="AL2141" i="1"/>
  <c r="AP2141" i="1" s="1"/>
  <c r="AL2142" i="1"/>
  <c r="AL2143" i="1"/>
  <c r="AP2143" i="1" s="1"/>
  <c r="AL2144" i="1"/>
  <c r="AL2145" i="1"/>
  <c r="AL2146" i="1"/>
  <c r="AL2147" i="1"/>
  <c r="AP2147" i="1" s="1"/>
  <c r="AL2148" i="1"/>
  <c r="AP2148" i="1" s="1"/>
  <c r="AL2149" i="1"/>
  <c r="AP2149" i="1" s="1"/>
  <c r="AL2150" i="1"/>
  <c r="AL2151" i="1"/>
  <c r="AP2151" i="1" s="1"/>
  <c r="AL2152" i="1"/>
  <c r="AL2153" i="1"/>
  <c r="AL2154" i="1"/>
  <c r="AL2155" i="1"/>
  <c r="AP2155" i="1" s="1"/>
  <c r="AL2156" i="1"/>
  <c r="AP2156" i="1" s="1"/>
  <c r="AL2157" i="1"/>
  <c r="AP2157" i="1" s="1"/>
  <c r="AL2158" i="1"/>
  <c r="AL2159" i="1"/>
  <c r="AP2159" i="1" s="1"/>
  <c r="AL2160" i="1"/>
  <c r="AP2160" i="1" s="1"/>
  <c r="AL2161" i="1"/>
  <c r="AL2162" i="1"/>
  <c r="AL2163" i="1"/>
  <c r="AP2163" i="1" s="1"/>
  <c r="AL2164" i="1"/>
  <c r="AP2164" i="1" s="1"/>
  <c r="AL2165" i="1"/>
  <c r="AP2165" i="1" s="1"/>
  <c r="AL2166" i="1"/>
  <c r="AL2167" i="1"/>
  <c r="AP2167" i="1" s="1"/>
  <c r="AL2168" i="1"/>
  <c r="AP2168" i="1" s="1"/>
  <c r="AL2169" i="1"/>
  <c r="AL2170" i="1"/>
  <c r="AL2171" i="1"/>
  <c r="AP2171" i="1" s="1"/>
  <c r="AL2172" i="1"/>
  <c r="AP2172" i="1" s="1"/>
  <c r="AL2173" i="1"/>
  <c r="AP2173" i="1" s="1"/>
  <c r="AL2174" i="1"/>
  <c r="AL2175" i="1"/>
  <c r="AL2176" i="1"/>
  <c r="AL2177" i="1"/>
  <c r="AL2178" i="1"/>
  <c r="AL2179" i="1"/>
  <c r="AP2179" i="1" s="1"/>
  <c r="AL2180" i="1"/>
  <c r="AP2180" i="1" s="1"/>
  <c r="AL2181" i="1"/>
  <c r="AP2181" i="1" s="1"/>
  <c r="AL2182" i="1"/>
  <c r="AL2183" i="1"/>
  <c r="AP2183" i="1" s="1"/>
  <c r="AL2184" i="1"/>
  <c r="AL2185" i="1"/>
  <c r="AL2186" i="1"/>
  <c r="AL2187" i="1"/>
  <c r="AP2187" i="1" s="1"/>
  <c r="AL2188" i="1"/>
  <c r="AP2188" i="1" s="1"/>
  <c r="AL2189" i="1"/>
  <c r="AP2189" i="1" s="1"/>
  <c r="AL2190" i="1"/>
  <c r="AL2191" i="1"/>
  <c r="AP2191" i="1" s="1"/>
  <c r="AL2192" i="1"/>
  <c r="AP2192" i="1" s="1"/>
  <c r="AL2193" i="1"/>
  <c r="AL2194" i="1"/>
  <c r="AL2195" i="1"/>
  <c r="AP2195" i="1" s="1"/>
  <c r="AL2196" i="1"/>
  <c r="AP2196" i="1" s="1"/>
  <c r="AL2197" i="1"/>
  <c r="AP2197" i="1" s="1"/>
  <c r="AL2198" i="1"/>
  <c r="AL2199" i="1"/>
  <c r="AP2199" i="1" s="1"/>
  <c r="AL2200" i="1"/>
  <c r="AL2201" i="1"/>
  <c r="AL2202" i="1"/>
  <c r="AL2203" i="1"/>
  <c r="AP2203" i="1" s="1"/>
  <c r="AL2204" i="1"/>
  <c r="AP2204" i="1" s="1"/>
  <c r="AL2205" i="1"/>
  <c r="AP2205" i="1" s="1"/>
  <c r="AL2206" i="1"/>
  <c r="AL2207" i="1"/>
  <c r="AP2207" i="1" s="1"/>
  <c r="AL2208" i="1"/>
  <c r="AP2208" i="1" s="1"/>
  <c r="AL2209" i="1"/>
  <c r="AL2210" i="1"/>
  <c r="AL2211" i="1"/>
  <c r="AP2211" i="1" s="1"/>
  <c r="AL2212" i="1"/>
  <c r="AP2212" i="1" s="1"/>
  <c r="AL2213" i="1"/>
  <c r="AP2213" i="1" s="1"/>
  <c r="AL2214" i="1"/>
  <c r="AL2215" i="1"/>
  <c r="AL2216" i="1"/>
  <c r="AL2217" i="1"/>
  <c r="AL2218" i="1"/>
  <c r="AL2219" i="1"/>
  <c r="AP2219" i="1" s="1"/>
  <c r="AL2220" i="1"/>
  <c r="AP2220" i="1" s="1"/>
  <c r="AL2221" i="1"/>
  <c r="AP2221" i="1" s="1"/>
  <c r="AL2222" i="1"/>
  <c r="AL2223" i="1"/>
  <c r="AP2223" i="1" s="1"/>
  <c r="AL2224" i="1"/>
  <c r="AP2224" i="1" s="1"/>
  <c r="AL2225" i="1"/>
  <c r="AL2226" i="1"/>
  <c r="AL2227" i="1"/>
  <c r="AP2227" i="1" s="1"/>
  <c r="AL2228" i="1"/>
  <c r="AP2228" i="1" s="1"/>
  <c r="AL2229" i="1"/>
  <c r="AP2229" i="1" s="1"/>
  <c r="AL2230" i="1"/>
  <c r="AL2231" i="1"/>
  <c r="AP2231" i="1" s="1"/>
  <c r="AL2232" i="1"/>
  <c r="AL2233" i="1"/>
  <c r="AP2233" i="1" s="1"/>
  <c r="AL2234" i="1"/>
  <c r="AL2235" i="1"/>
  <c r="AP2235" i="1" s="1"/>
  <c r="AL2236" i="1"/>
  <c r="AP2236" i="1" s="1"/>
  <c r="AL2237" i="1"/>
  <c r="AP2237" i="1" s="1"/>
  <c r="AL2238" i="1"/>
  <c r="AL2239" i="1"/>
  <c r="AP2239" i="1" s="1"/>
  <c r="AL2240" i="1"/>
  <c r="AL2241" i="1"/>
  <c r="AL2242" i="1"/>
  <c r="AL2243" i="1"/>
  <c r="AP2243" i="1" s="1"/>
  <c r="AL2244" i="1"/>
  <c r="AP2244" i="1" s="1"/>
  <c r="AL2245" i="1"/>
  <c r="AP2245" i="1" s="1"/>
  <c r="AL2246" i="1"/>
  <c r="AL2247" i="1"/>
  <c r="AP2247" i="1" s="1"/>
  <c r="AL2248" i="1"/>
  <c r="AP2248" i="1" s="1"/>
  <c r="AL2249" i="1"/>
  <c r="AL2250" i="1"/>
  <c r="AL2251" i="1"/>
  <c r="AP2251" i="1" s="1"/>
  <c r="AL2252" i="1"/>
  <c r="AP2252" i="1" s="1"/>
  <c r="AL2253" i="1"/>
  <c r="AP2253" i="1" s="1"/>
  <c r="AL2254" i="1"/>
  <c r="AL2255" i="1"/>
  <c r="AL2256" i="1"/>
  <c r="AP2256" i="1" s="1"/>
  <c r="AL2257" i="1"/>
  <c r="AL2258" i="1"/>
  <c r="AL2259" i="1"/>
  <c r="AP2259" i="1" s="1"/>
  <c r="AL2260" i="1"/>
  <c r="AP2260" i="1" s="1"/>
  <c r="AL2261" i="1"/>
  <c r="AP2261" i="1" s="1"/>
  <c r="AL2262" i="1"/>
  <c r="AL2263" i="1"/>
  <c r="AP2263" i="1" s="1"/>
  <c r="AL2264" i="1"/>
  <c r="AL2265" i="1"/>
  <c r="AL2266" i="1"/>
  <c r="AL2267" i="1"/>
  <c r="AP2267" i="1" s="1"/>
  <c r="AL2268" i="1"/>
  <c r="AP2268" i="1" s="1"/>
  <c r="AL2269" i="1"/>
  <c r="AP2269" i="1" s="1"/>
  <c r="AL2270" i="1"/>
  <c r="AL2271" i="1"/>
  <c r="AP2271" i="1" s="1"/>
  <c r="AL2272" i="1"/>
  <c r="AL2273" i="1"/>
  <c r="AL2274" i="1"/>
  <c r="AL2275" i="1"/>
  <c r="AP2275" i="1" s="1"/>
  <c r="AL2276" i="1"/>
  <c r="AP2276" i="1" s="1"/>
  <c r="AL2277" i="1"/>
  <c r="AP2277" i="1" s="1"/>
  <c r="AL2278" i="1"/>
  <c r="AL2279" i="1"/>
  <c r="AP2279" i="1" s="1"/>
  <c r="AL2280" i="1"/>
  <c r="AP2280" i="1" s="1"/>
  <c r="AL2281" i="1"/>
  <c r="AL2282" i="1"/>
  <c r="AL2283" i="1"/>
  <c r="AP2283" i="1" s="1"/>
  <c r="AL2284" i="1"/>
  <c r="AP2284" i="1" s="1"/>
  <c r="AL2285" i="1"/>
  <c r="AP2285" i="1" s="1"/>
  <c r="AL2286" i="1"/>
  <c r="AL2287" i="1"/>
  <c r="AP2287" i="1" s="1"/>
  <c r="AL2288" i="1"/>
  <c r="AL2289" i="1"/>
  <c r="AL2290" i="1"/>
  <c r="AL2291" i="1"/>
  <c r="AP2291" i="1" s="1"/>
  <c r="AL2292" i="1"/>
  <c r="AP2292" i="1" s="1"/>
  <c r="AL2293" i="1"/>
  <c r="AP2293" i="1" s="1"/>
  <c r="AL2294" i="1"/>
  <c r="AL2295" i="1"/>
  <c r="AL2296" i="1"/>
  <c r="AP2296" i="1" s="1"/>
  <c r="AL2297" i="1"/>
  <c r="AL2298" i="1"/>
  <c r="AL2299" i="1"/>
  <c r="AP2299" i="1" s="1"/>
  <c r="AL2300" i="1"/>
  <c r="AP2300" i="1" s="1"/>
  <c r="AL2301" i="1"/>
  <c r="AP2301" i="1" s="1"/>
  <c r="AL2302" i="1"/>
  <c r="AL2303" i="1"/>
  <c r="AP2303" i="1" s="1"/>
  <c r="AL2304" i="1"/>
  <c r="AL2305" i="1"/>
  <c r="AL2306" i="1"/>
  <c r="AL2307" i="1"/>
  <c r="AP2307" i="1" s="1"/>
  <c r="AL2308" i="1"/>
  <c r="AP2308" i="1" s="1"/>
  <c r="AL2309" i="1"/>
  <c r="AP2309" i="1" s="1"/>
  <c r="AL2310" i="1"/>
  <c r="AL2311" i="1"/>
  <c r="AP2311" i="1" s="1"/>
  <c r="AL2312" i="1"/>
  <c r="AP2312" i="1" s="1"/>
  <c r="AL2313" i="1"/>
  <c r="AL2314" i="1"/>
  <c r="AL2315" i="1"/>
  <c r="AP2315" i="1" s="1"/>
  <c r="AL2316" i="1"/>
  <c r="AP2316" i="1" s="1"/>
  <c r="AL2317" i="1"/>
  <c r="AP2317" i="1" s="1"/>
  <c r="AL2318" i="1"/>
  <c r="AL2319" i="1"/>
  <c r="AP2319" i="1" s="1"/>
  <c r="AL2320" i="1"/>
  <c r="AL2321" i="1"/>
  <c r="AL2322" i="1"/>
  <c r="AL2323" i="1"/>
  <c r="AP2323" i="1" s="1"/>
  <c r="AL2324" i="1"/>
  <c r="AP2324" i="1" s="1"/>
  <c r="AL2325" i="1"/>
  <c r="AP2325" i="1" s="1"/>
  <c r="AL2326" i="1"/>
  <c r="AL2327" i="1"/>
  <c r="AP2327" i="1" s="1"/>
  <c r="AL2328" i="1"/>
  <c r="AP2328" i="1" s="1"/>
  <c r="AL2329" i="1"/>
  <c r="AL2330" i="1"/>
  <c r="AL2331" i="1"/>
  <c r="AP2331" i="1" s="1"/>
  <c r="AL2332" i="1"/>
  <c r="AP2332" i="1" s="1"/>
  <c r="AL2333" i="1"/>
  <c r="AP2333" i="1" s="1"/>
  <c r="AL2334" i="1"/>
  <c r="AL2335" i="1"/>
  <c r="AP2335" i="1" s="1"/>
  <c r="AL2336" i="1"/>
  <c r="AL2337" i="1"/>
  <c r="AL2338" i="1"/>
  <c r="AL2339" i="1"/>
  <c r="AP2339" i="1" s="1"/>
  <c r="AL2340" i="1"/>
  <c r="AP2340" i="1" s="1"/>
  <c r="AL2341" i="1"/>
  <c r="AP2341" i="1" s="1"/>
  <c r="AL2342" i="1"/>
  <c r="AL2343" i="1"/>
  <c r="AP2343" i="1" s="1"/>
  <c r="AL2344" i="1"/>
  <c r="AP2344" i="1" s="1"/>
  <c r="AL2345" i="1"/>
  <c r="AL2346" i="1"/>
  <c r="AL2347" i="1"/>
  <c r="AP2347" i="1" s="1"/>
  <c r="AL2348" i="1"/>
  <c r="AP2348" i="1" s="1"/>
  <c r="AL2349" i="1"/>
  <c r="AP2349" i="1" s="1"/>
  <c r="AL2350" i="1"/>
  <c r="AL2351" i="1"/>
  <c r="AP2351" i="1" s="1"/>
  <c r="AL2352" i="1"/>
  <c r="AP2352" i="1" s="1"/>
  <c r="AL2353" i="1"/>
  <c r="AL2354" i="1"/>
  <c r="AL2355" i="1"/>
  <c r="AP2355" i="1" s="1"/>
  <c r="AL2356" i="1"/>
  <c r="AP2356" i="1" s="1"/>
  <c r="AL2357" i="1"/>
  <c r="AP2357" i="1" s="1"/>
  <c r="AL2358" i="1"/>
  <c r="AL2359" i="1"/>
  <c r="AP2359" i="1" s="1"/>
  <c r="AL2360" i="1"/>
  <c r="AP2360" i="1" s="1"/>
  <c r="AL2361" i="1"/>
  <c r="AL2362" i="1"/>
  <c r="AL2363" i="1"/>
  <c r="AP2363" i="1" s="1"/>
  <c r="AL2364" i="1"/>
  <c r="AP2364" i="1" s="1"/>
  <c r="AL2365" i="1"/>
  <c r="AP2365" i="1" s="1"/>
  <c r="AL2366" i="1"/>
  <c r="AL2367" i="1"/>
  <c r="AP2367" i="1" s="1"/>
  <c r="AL2368" i="1"/>
  <c r="AP2368" i="1" s="1"/>
  <c r="AL2369" i="1"/>
  <c r="AL2370" i="1"/>
  <c r="AL2371" i="1"/>
  <c r="AP2371" i="1" s="1"/>
  <c r="AL2372" i="1"/>
  <c r="AP2372" i="1" s="1"/>
  <c r="AL2373" i="1"/>
  <c r="AP2373" i="1" s="1"/>
  <c r="AL2374" i="1"/>
  <c r="AL2375" i="1"/>
  <c r="AP2375" i="1" s="1"/>
  <c r="AL2376" i="1"/>
  <c r="AP2376" i="1" s="1"/>
  <c r="AL2377" i="1"/>
  <c r="AL2378" i="1"/>
  <c r="AL2379" i="1"/>
  <c r="AP2379" i="1" s="1"/>
  <c r="AL2380" i="1"/>
  <c r="AP2380" i="1" s="1"/>
  <c r="AL2381" i="1"/>
  <c r="AP2381" i="1" s="1"/>
  <c r="AL2382" i="1"/>
  <c r="AL2383" i="1"/>
  <c r="AP2383" i="1" s="1"/>
  <c r="AL2384" i="1"/>
  <c r="AP2384" i="1" s="1"/>
  <c r="AL2385" i="1"/>
  <c r="AL2386" i="1"/>
  <c r="AL2387" i="1"/>
  <c r="AP2387" i="1" s="1"/>
  <c r="AL2388" i="1"/>
  <c r="AP2388" i="1" s="1"/>
  <c r="AL2389" i="1"/>
  <c r="AP2389" i="1" s="1"/>
  <c r="AL2390" i="1"/>
  <c r="AL2391" i="1"/>
  <c r="AP2391" i="1" s="1"/>
  <c r="AL2392" i="1"/>
  <c r="AP2392" i="1" s="1"/>
  <c r="AL2394" i="1"/>
  <c r="AL2395" i="1"/>
  <c r="AP2395" i="1" s="1"/>
  <c r="AL2396" i="1"/>
  <c r="AP2396" i="1" s="1"/>
  <c r="AL2397" i="1"/>
  <c r="AP2397" i="1" s="1"/>
  <c r="AL2398" i="1"/>
  <c r="AL2399" i="1"/>
  <c r="AP2399" i="1" s="1"/>
  <c r="AL2400" i="1"/>
  <c r="AP2400" i="1" s="1"/>
  <c r="AL2401" i="1"/>
  <c r="AL2402" i="1"/>
  <c r="AL2403" i="1"/>
  <c r="AP2403" i="1" s="1"/>
  <c r="AL2404" i="1"/>
  <c r="AP2404" i="1" s="1"/>
  <c r="AL2405" i="1"/>
  <c r="AP2405" i="1" s="1"/>
  <c r="AL2406" i="1"/>
  <c r="AL2407" i="1"/>
  <c r="AP2407" i="1" s="1"/>
  <c r="AL2408" i="1"/>
  <c r="AP2408" i="1" s="1"/>
  <c r="AL2409" i="1"/>
  <c r="AL2410" i="1"/>
  <c r="AL2411" i="1"/>
  <c r="AP2411" i="1" s="1"/>
  <c r="AL2412" i="1"/>
  <c r="AP2412" i="1" s="1"/>
  <c r="AL2413" i="1"/>
  <c r="AP2413" i="1" s="1"/>
  <c r="AL2414" i="1"/>
  <c r="AL2415" i="1"/>
  <c r="AP2415" i="1" s="1"/>
  <c r="AL2416" i="1"/>
  <c r="AP2416" i="1" s="1"/>
  <c r="AL2417" i="1"/>
  <c r="AL2418" i="1"/>
  <c r="AL2419" i="1"/>
  <c r="AP2419" i="1" s="1"/>
  <c r="AL2420" i="1"/>
  <c r="AP2420" i="1" s="1"/>
  <c r="AL2421" i="1"/>
  <c r="AP2421" i="1" s="1"/>
  <c r="AL2422" i="1"/>
  <c r="AL2423" i="1"/>
  <c r="AP2423" i="1" s="1"/>
  <c r="AL2424" i="1"/>
  <c r="AP2424" i="1" s="1"/>
  <c r="AL2425" i="1"/>
  <c r="AL2426" i="1"/>
  <c r="AL2427" i="1"/>
  <c r="AP2427" i="1" s="1"/>
  <c r="AL2428" i="1"/>
  <c r="AP2428" i="1" s="1"/>
  <c r="AL2429" i="1"/>
  <c r="AP2429" i="1" s="1"/>
  <c r="AL2430" i="1"/>
  <c r="AL2431" i="1"/>
  <c r="AP2431" i="1" s="1"/>
  <c r="AL2432" i="1"/>
  <c r="AP2432" i="1" s="1"/>
  <c r="AL2433" i="1"/>
  <c r="AL2434" i="1"/>
  <c r="AL2435" i="1"/>
  <c r="AP2435" i="1" s="1"/>
  <c r="AL2436" i="1"/>
  <c r="AP2436" i="1" s="1"/>
  <c r="AL2437" i="1"/>
  <c r="AP2437" i="1" s="1"/>
  <c r="AL2438" i="1"/>
  <c r="AL2439" i="1"/>
  <c r="AP2439" i="1" s="1"/>
  <c r="AL2440" i="1"/>
  <c r="AP2440" i="1" s="1"/>
  <c r="AL2441" i="1"/>
  <c r="AP2441" i="1" s="1"/>
  <c r="AL2442" i="1"/>
  <c r="AL2443" i="1"/>
  <c r="AP2443" i="1" s="1"/>
  <c r="AL2444" i="1"/>
  <c r="AP2444" i="1" s="1"/>
  <c r="AL2445" i="1"/>
  <c r="AP2445" i="1" s="1"/>
  <c r="AL2446" i="1"/>
  <c r="AL2447" i="1"/>
  <c r="AP2447" i="1" s="1"/>
  <c r="AL2448" i="1"/>
  <c r="AP2448" i="1" s="1"/>
  <c r="AL2449" i="1"/>
  <c r="AL2450" i="1"/>
  <c r="AL2451" i="1"/>
  <c r="AP2451" i="1" s="1"/>
  <c r="AL2452" i="1"/>
  <c r="AP2452" i="1" s="1"/>
  <c r="AL2453" i="1"/>
  <c r="AP2453" i="1" s="1"/>
  <c r="AL2454" i="1"/>
  <c r="AL2455" i="1"/>
  <c r="AP2455" i="1" s="1"/>
  <c r="AL2456" i="1"/>
  <c r="AP2456" i="1" s="1"/>
  <c r="AL2457" i="1"/>
  <c r="AL2458" i="1"/>
  <c r="AL2459" i="1"/>
  <c r="AP2459" i="1" s="1"/>
  <c r="AL2460" i="1"/>
  <c r="AP2460" i="1" s="1"/>
  <c r="AL2461" i="1"/>
  <c r="AP2461" i="1" s="1"/>
  <c r="AL2462" i="1"/>
  <c r="AL2463" i="1"/>
  <c r="AP2463" i="1" s="1"/>
  <c r="AL2464" i="1"/>
  <c r="AP2464" i="1" s="1"/>
  <c r="AL2465" i="1"/>
  <c r="AL2466" i="1"/>
  <c r="AL2467" i="1"/>
  <c r="AP2467" i="1" s="1"/>
  <c r="AL2468" i="1"/>
  <c r="AP2468" i="1" s="1"/>
  <c r="AL2469" i="1"/>
  <c r="AP2469" i="1" s="1"/>
  <c r="AL2470" i="1"/>
  <c r="AL2471" i="1"/>
  <c r="AP2471" i="1" s="1"/>
  <c r="AL2472" i="1"/>
  <c r="AP2472" i="1" s="1"/>
  <c r="AL2473" i="1"/>
  <c r="AL2474" i="1"/>
  <c r="AL2475" i="1"/>
  <c r="AP2475" i="1" s="1"/>
  <c r="AL2476" i="1"/>
  <c r="AP2476" i="1" s="1"/>
  <c r="AL2477" i="1"/>
  <c r="AP2477" i="1" s="1"/>
  <c r="AL2478" i="1"/>
  <c r="AL2479" i="1"/>
  <c r="AP2479" i="1" s="1"/>
  <c r="AL2480" i="1"/>
  <c r="AP2480" i="1" s="1"/>
  <c r="AL2481" i="1"/>
  <c r="AL2482" i="1"/>
  <c r="AL2483" i="1"/>
  <c r="AP2483" i="1" s="1"/>
  <c r="AL2484" i="1"/>
  <c r="AP2484" i="1" s="1"/>
  <c r="AL2485" i="1"/>
  <c r="AP2485" i="1" s="1"/>
  <c r="AL2486" i="1"/>
  <c r="AL2487" i="1"/>
  <c r="AP2487" i="1" s="1"/>
  <c r="AL2488" i="1"/>
  <c r="AP2488" i="1" s="1"/>
  <c r="AL2489" i="1"/>
  <c r="AL2490" i="1"/>
  <c r="AL2491" i="1"/>
  <c r="AP2491" i="1" s="1"/>
  <c r="AL2492" i="1"/>
  <c r="AP2492" i="1" s="1"/>
  <c r="AL2493" i="1"/>
  <c r="AP2493" i="1" s="1"/>
  <c r="AL2494" i="1"/>
  <c r="AL2495" i="1"/>
  <c r="AP2495" i="1" s="1"/>
  <c r="AL2496" i="1"/>
  <c r="AP2496" i="1" s="1"/>
  <c r="AL2497" i="1"/>
  <c r="AL2498" i="1"/>
  <c r="AL2499" i="1"/>
  <c r="AP2499" i="1" s="1"/>
  <c r="AL2500" i="1"/>
  <c r="AP2500" i="1" s="1"/>
  <c r="AL2501" i="1"/>
  <c r="AP2501" i="1" s="1"/>
  <c r="AL2502" i="1"/>
  <c r="AL2503" i="1"/>
  <c r="AP2503" i="1" s="1"/>
  <c r="AL2504" i="1"/>
  <c r="AP2504" i="1" s="1"/>
  <c r="AL2505" i="1"/>
  <c r="AP2505" i="1" s="1"/>
  <c r="AL2506" i="1"/>
  <c r="AL2507" i="1"/>
  <c r="AP2507" i="1" s="1"/>
  <c r="AL2508" i="1"/>
  <c r="AP2508" i="1" s="1"/>
  <c r="AL2509" i="1"/>
  <c r="AP2509" i="1" s="1"/>
  <c r="AL2510" i="1"/>
  <c r="AL2511" i="1"/>
  <c r="AP2511" i="1" s="1"/>
  <c r="AL2512" i="1"/>
  <c r="AP2512" i="1" s="1"/>
  <c r="AL2513" i="1"/>
  <c r="AL2514" i="1"/>
  <c r="AL2515" i="1"/>
  <c r="AP2515" i="1" s="1"/>
  <c r="AL2516" i="1"/>
  <c r="AP2516" i="1" s="1"/>
  <c r="AL2517" i="1"/>
  <c r="AP2517" i="1" s="1"/>
  <c r="AL2518" i="1"/>
  <c r="AL2519" i="1"/>
  <c r="AP2519" i="1" s="1"/>
  <c r="AL2520" i="1"/>
  <c r="AP2520" i="1" s="1"/>
  <c r="AL2521" i="1"/>
  <c r="AL2522" i="1"/>
  <c r="AL2523" i="1"/>
  <c r="AP2523" i="1" s="1"/>
  <c r="AL2524" i="1"/>
  <c r="AP2524" i="1" s="1"/>
  <c r="AL2525" i="1"/>
  <c r="AP2525" i="1" s="1"/>
  <c r="AL2526" i="1"/>
  <c r="AL2527" i="1"/>
  <c r="AP2527" i="1" s="1"/>
  <c r="AL2528" i="1"/>
  <c r="AP2528" i="1" s="1"/>
  <c r="AL2529" i="1"/>
  <c r="AL2530" i="1"/>
  <c r="AL2531" i="1"/>
  <c r="AP2531" i="1" s="1"/>
  <c r="AL2532" i="1"/>
  <c r="AP2532" i="1" s="1"/>
  <c r="AL2533" i="1"/>
  <c r="AP2533" i="1" s="1"/>
  <c r="AL2534" i="1"/>
  <c r="AL2535" i="1"/>
  <c r="AP2535" i="1" s="1"/>
  <c r="AL2536" i="1"/>
  <c r="AP2536" i="1" s="1"/>
  <c r="AL2537" i="1"/>
  <c r="AL2538" i="1"/>
  <c r="AL2539" i="1"/>
  <c r="AP2539" i="1" s="1"/>
  <c r="AL2540" i="1"/>
  <c r="AP2540" i="1" s="1"/>
  <c r="AL10" i="1"/>
  <c r="AP10" i="1" s="1"/>
  <c r="AP11" i="1"/>
  <c r="AP12" i="1"/>
  <c r="AP13" i="1"/>
  <c r="AP15" i="1"/>
  <c r="AP16" i="1"/>
  <c r="AP17" i="1"/>
  <c r="AP18" i="1"/>
  <c r="AP19" i="1"/>
  <c r="AP20" i="1"/>
  <c r="AP21" i="1"/>
  <c r="AP23" i="1"/>
  <c r="AP27" i="1"/>
  <c r="AP28" i="1"/>
  <c r="AP29" i="1"/>
  <c r="AP31" i="1"/>
  <c r="AP32" i="1"/>
  <c r="AP35" i="1"/>
  <c r="AP36" i="1"/>
  <c r="AP37" i="1"/>
  <c r="AP39" i="1"/>
  <c r="AP40" i="1"/>
  <c r="AP43" i="1"/>
  <c r="AP44" i="1"/>
  <c r="AP45" i="1"/>
  <c r="AP47" i="1"/>
  <c r="AP51" i="1"/>
  <c r="AP52" i="1"/>
  <c r="AP53" i="1"/>
  <c r="AP55" i="1"/>
  <c r="AP56" i="1"/>
  <c r="AP59" i="1"/>
  <c r="AP60" i="1"/>
  <c r="AP61" i="1"/>
  <c r="AP63" i="1"/>
  <c r="AP64" i="1"/>
  <c r="AP67" i="1"/>
  <c r="AP68" i="1"/>
  <c r="AP69" i="1"/>
  <c r="AP71" i="1"/>
  <c r="AP72" i="1"/>
  <c r="AP75" i="1"/>
  <c r="AP76" i="1"/>
  <c r="AP77" i="1"/>
  <c r="AP79" i="1"/>
  <c r="AP80" i="1"/>
  <c r="AP83" i="1"/>
  <c r="AP84" i="1"/>
  <c r="AP85" i="1"/>
  <c r="AP87" i="1"/>
  <c r="AP91" i="1"/>
  <c r="AP92" i="1"/>
  <c r="AP93" i="1"/>
  <c r="AP95" i="1"/>
  <c r="AP96" i="1"/>
  <c r="AP99" i="1"/>
  <c r="AP100" i="1"/>
  <c r="AP101" i="1"/>
  <c r="AP103" i="1"/>
  <c r="AP104" i="1"/>
  <c r="AP107" i="1"/>
  <c r="AP108" i="1"/>
  <c r="AP109" i="1"/>
  <c r="AP111" i="1"/>
  <c r="AP115" i="1"/>
  <c r="AP116" i="1"/>
  <c r="AP117" i="1"/>
  <c r="AP119" i="1"/>
  <c r="AP120" i="1"/>
  <c r="AP123" i="1"/>
  <c r="AP124" i="1"/>
  <c r="AP125" i="1"/>
  <c r="AP127" i="1"/>
  <c r="AP128" i="1"/>
  <c r="AP131" i="1"/>
  <c r="AP132" i="1"/>
  <c r="AP133" i="1"/>
  <c r="AP135" i="1"/>
  <c r="AP136" i="1"/>
  <c r="AP137" i="1"/>
  <c r="AP141" i="1"/>
  <c r="AP147" i="1"/>
  <c r="AP149" i="1"/>
  <c r="AP155" i="1"/>
  <c r="AP156" i="1"/>
  <c r="AP157" i="1"/>
  <c r="AP160" i="1"/>
  <c r="AP165" i="1"/>
  <c r="AP168" i="1"/>
  <c r="AP172" i="1"/>
  <c r="AP188" i="1"/>
  <c r="AP195" i="1"/>
  <c r="AP196" i="1"/>
  <c r="AP199" i="1"/>
  <c r="AP203" i="1"/>
  <c r="AP204" i="1"/>
  <c r="AP205" i="1"/>
  <c r="AP207" i="1"/>
  <c r="AP208" i="1"/>
  <c r="AP211" i="1"/>
  <c r="AP212" i="1"/>
  <c r="AP213" i="1"/>
  <c r="AP215" i="1"/>
  <c r="AP219" i="1"/>
  <c r="AP220" i="1"/>
  <c r="AP221" i="1"/>
  <c r="AP223" i="1"/>
  <c r="AP224" i="1"/>
  <c r="AP227" i="1"/>
  <c r="AP228" i="1"/>
  <c r="AP229" i="1"/>
  <c r="AP231" i="1"/>
  <c r="AP232" i="1"/>
  <c r="AP235" i="1"/>
  <c r="AP236" i="1"/>
  <c r="AP237" i="1"/>
  <c r="AP239" i="1"/>
  <c r="AP243" i="1"/>
  <c r="AP244" i="1"/>
  <c r="AP245" i="1"/>
  <c r="AP247" i="1"/>
  <c r="AP248" i="1"/>
  <c r="AP251" i="1"/>
  <c r="AP252" i="1"/>
  <c r="AP253" i="1"/>
  <c r="AP255" i="1"/>
  <c r="AP256" i="1"/>
  <c r="AP259" i="1"/>
  <c r="AP260" i="1"/>
  <c r="AP261" i="1"/>
  <c r="AP263" i="1"/>
  <c r="AP264" i="1"/>
  <c r="AP267" i="1"/>
  <c r="AP268" i="1"/>
  <c r="AP269" i="1"/>
  <c r="AP271" i="1"/>
  <c r="AP272" i="1"/>
  <c r="AP275" i="1"/>
  <c r="AP276" i="1"/>
  <c r="AP277" i="1"/>
  <c r="AP279" i="1"/>
  <c r="AP283" i="1"/>
  <c r="AP284" i="1"/>
  <c r="AP285" i="1"/>
  <c r="AP287" i="1"/>
  <c r="AP288" i="1"/>
  <c r="AP291" i="1"/>
  <c r="AP292" i="1"/>
  <c r="AP293" i="1"/>
  <c r="AP295" i="1"/>
  <c r="AP296" i="1"/>
  <c r="AP299" i="1"/>
  <c r="AP300" i="1"/>
  <c r="AP301" i="1"/>
  <c r="AP303" i="1"/>
  <c r="AP307" i="1"/>
  <c r="AP308" i="1"/>
  <c r="AP309" i="1"/>
  <c r="AP311" i="1"/>
  <c r="AP312" i="1"/>
  <c r="AP315" i="1"/>
  <c r="AP316" i="1"/>
  <c r="AP317" i="1"/>
  <c r="AP319" i="1"/>
  <c r="AP320" i="1"/>
  <c r="AP323" i="1"/>
  <c r="AP324" i="1"/>
  <c r="AP325" i="1"/>
  <c r="AP327" i="1"/>
  <c r="AP328" i="1"/>
  <c r="AP331" i="1"/>
  <c r="AP332" i="1"/>
  <c r="AP333" i="1"/>
  <c r="AP335" i="1"/>
  <c r="AP336" i="1"/>
  <c r="AP339" i="1"/>
  <c r="AP340" i="1"/>
  <c r="AP341" i="1"/>
  <c r="AP343" i="1"/>
  <c r="AP347" i="1"/>
  <c r="AP348" i="1"/>
  <c r="AP349" i="1"/>
  <c r="AP351" i="1"/>
  <c r="AP352" i="1"/>
  <c r="AP355" i="1"/>
  <c r="AP356" i="1"/>
  <c r="AP357" i="1"/>
  <c r="AP359" i="1"/>
  <c r="AP360" i="1"/>
  <c r="AP361" i="1"/>
  <c r="AP363" i="1"/>
  <c r="AP364" i="1"/>
  <c r="AP365" i="1"/>
  <c r="AP367" i="1"/>
  <c r="AP371" i="1"/>
  <c r="AP372" i="1"/>
  <c r="AP373" i="1"/>
  <c r="AP375" i="1"/>
  <c r="AP376" i="1"/>
  <c r="AP379" i="1"/>
  <c r="AP380" i="1"/>
  <c r="AP381" i="1"/>
  <c r="AP383" i="1"/>
  <c r="AP384" i="1"/>
  <c r="AP385" i="1"/>
  <c r="AP387" i="1"/>
  <c r="AP388" i="1"/>
  <c r="AP389" i="1"/>
  <c r="AP391" i="1"/>
  <c r="AP392" i="1"/>
  <c r="AP395" i="1"/>
  <c r="AP396" i="1"/>
  <c r="AP397" i="1"/>
  <c r="AP399" i="1"/>
  <c r="AP400" i="1"/>
  <c r="AP403" i="1"/>
  <c r="AP404" i="1"/>
  <c r="AP405" i="1"/>
  <c r="AP407" i="1"/>
  <c r="AP411" i="1"/>
  <c r="AP412" i="1"/>
  <c r="AP413" i="1"/>
  <c r="AP415" i="1"/>
  <c r="AP416" i="1"/>
  <c r="AP419" i="1"/>
  <c r="AP420" i="1"/>
  <c r="AP421" i="1"/>
  <c r="AP423" i="1"/>
  <c r="AP424" i="1"/>
  <c r="AP427" i="1"/>
  <c r="AP428" i="1"/>
  <c r="AP429" i="1"/>
  <c r="AP431" i="1"/>
  <c r="AP435" i="1"/>
  <c r="AP436" i="1"/>
  <c r="AP437" i="1"/>
  <c r="AP439" i="1"/>
  <c r="AP440" i="1"/>
  <c r="AP443" i="1"/>
  <c r="AP444" i="1"/>
  <c r="AP445" i="1"/>
  <c r="AP447" i="1"/>
  <c r="AP448" i="1"/>
  <c r="AP451" i="1"/>
  <c r="AP452" i="1"/>
  <c r="AP453" i="1"/>
  <c r="AP455" i="1"/>
  <c r="AP456" i="1"/>
  <c r="AP459" i="1"/>
  <c r="AP460" i="1"/>
  <c r="AP461" i="1"/>
  <c r="AP463" i="1"/>
  <c r="AP464" i="1"/>
  <c r="AP467" i="1"/>
  <c r="AP468" i="1"/>
  <c r="AP469" i="1"/>
  <c r="AP471" i="1"/>
  <c r="AP475" i="1"/>
  <c r="AP476" i="1"/>
  <c r="AP477" i="1"/>
  <c r="AP479" i="1"/>
  <c r="AP480" i="1"/>
  <c r="AP483" i="1"/>
  <c r="AP484" i="1"/>
  <c r="AP485" i="1"/>
  <c r="AP487" i="1"/>
  <c r="AP488" i="1"/>
  <c r="AP491" i="1"/>
  <c r="AP492" i="1"/>
  <c r="AP493" i="1"/>
  <c r="AP495" i="1"/>
  <c r="AP499" i="1"/>
  <c r="AP500" i="1"/>
  <c r="AP501" i="1"/>
  <c r="AP503" i="1"/>
  <c r="AP504" i="1"/>
  <c r="AP507" i="1"/>
  <c r="AP508" i="1"/>
  <c r="AP509" i="1"/>
  <c r="AP511" i="1"/>
  <c r="AP512" i="1"/>
  <c r="AP515" i="1"/>
  <c r="AP516" i="1"/>
  <c r="AP517" i="1"/>
  <c r="AP519" i="1"/>
  <c r="AP520" i="1"/>
  <c r="AP523" i="1"/>
  <c r="AP524" i="1"/>
  <c r="AP525" i="1"/>
  <c r="AP527" i="1"/>
  <c r="AP528" i="1"/>
  <c r="AP531" i="1"/>
  <c r="AP532" i="1"/>
  <c r="AP533" i="1"/>
  <c r="AP535" i="1"/>
  <c r="AP536" i="1"/>
  <c r="AP539" i="1"/>
  <c r="AP540" i="1"/>
  <c r="AP541" i="1"/>
  <c r="AP543" i="1"/>
  <c r="AP544" i="1"/>
  <c r="AP547" i="1"/>
  <c r="AP548" i="1"/>
  <c r="AP549" i="1"/>
  <c r="AP551" i="1"/>
  <c r="AP552" i="1"/>
  <c r="AP555" i="1"/>
  <c r="AP556" i="1"/>
  <c r="AP557" i="1"/>
  <c r="AP559" i="1"/>
  <c r="AP563" i="1"/>
  <c r="AP564" i="1"/>
  <c r="AP565" i="1"/>
  <c r="AP567" i="1"/>
  <c r="AP568" i="1"/>
  <c r="AP571" i="1"/>
  <c r="AP572" i="1"/>
  <c r="AP573" i="1"/>
  <c r="AP575" i="1"/>
  <c r="AP576" i="1"/>
  <c r="AP579" i="1"/>
  <c r="AP580" i="1"/>
  <c r="AP581" i="1"/>
  <c r="AP583" i="1"/>
  <c r="AP584" i="1"/>
  <c r="AP587" i="1"/>
  <c r="AP588" i="1"/>
  <c r="AP589" i="1"/>
  <c r="AP591" i="1"/>
  <c r="AP592" i="1"/>
  <c r="AP595" i="1"/>
  <c r="AP596" i="1"/>
  <c r="AP597" i="1"/>
  <c r="AP599" i="1"/>
  <c r="AP600" i="1"/>
  <c r="AP603" i="1"/>
  <c r="AP604" i="1"/>
  <c r="AP605" i="1"/>
  <c r="AP607" i="1"/>
  <c r="AP608" i="1"/>
  <c r="AP611" i="1"/>
  <c r="AP612" i="1"/>
  <c r="AP613" i="1"/>
  <c r="AP615" i="1"/>
  <c r="AP616" i="1"/>
  <c r="AP619" i="1"/>
  <c r="AP620" i="1"/>
  <c r="AP621" i="1"/>
  <c r="AP623" i="1"/>
  <c r="AP627" i="1"/>
  <c r="AP628" i="1"/>
  <c r="AP629" i="1"/>
  <c r="AP631" i="1"/>
  <c r="AP632" i="1"/>
  <c r="AP635" i="1"/>
  <c r="AP636" i="1"/>
  <c r="AP637" i="1"/>
  <c r="AP639" i="1"/>
  <c r="AP640" i="1"/>
  <c r="AP643" i="1"/>
  <c r="AP644" i="1"/>
  <c r="AP645" i="1"/>
  <c r="AP647" i="1"/>
  <c r="AP648" i="1"/>
  <c r="AP651" i="1"/>
  <c r="AP652" i="1"/>
  <c r="AP653" i="1"/>
  <c r="AP655" i="1"/>
  <c r="AP656" i="1"/>
  <c r="AP659" i="1"/>
  <c r="AP660" i="1"/>
  <c r="AP661" i="1"/>
  <c r="AP663" i="1"/>
  <c r="AP664" i="1"/>
  <c r="AP667" i="1"/>
  <c r="AP668" i="1"/>
  <c r="AP669" i="1"/>
  <c r="AP671" i="1"/>
  <c r="AP672" i="1"/>
  <c r="AP675" i="1"/>
  <c r="AP676" i="1"/>
  <c r="AP677" i="1"/>
  <c r="AP679" i="1"/>
  <c r="AP680" i="1"/>
  <c r="AP683" i="1"/>
  <c r="AP684" i="1"/>
  <c r="AP685" i="1"/>
  <c r="AP687" i="1"/>
  <c r="AP691" i="1"/>
  <c r="AP692" i="1"/>
  <c r="AP693" i="1"/>
  <c r="AP694" i="1"/>
  <c r="AP695" i="1"/>
  <c r="AP698" i="1"/>
  <c r="AP699" i="1"/>
  <c r="AP700" i="1"/>
  <c r="AP701" i="1"/>
  <c r="AP702" i="1"/>
  <c r="AP703" i="1"/>
  <c r="AP707" i="1"/>
  <c r="AP708" i="1"/>
  <c r="AP709" i="1"/>
  <c r="AP710" i="1"/>
  <c r="AP711" i="1"/>
  <c r="AP715" i="1"/>
  <c r="AP716" i="1"/>
  <c r="AP717" i="1"/>
  <c r="AP718" i="1"/>
  <c r="AP719" i="1"/>
  <c r="AP721" i="1"/>
  <c r="AP723" i="1"/>
  <c r="AP724" i="1"/>
  <c r="AP725" i="1"/>
  <c r="AP726" i="1"/>
  <c r="AP727" i="1"/>
  <c r="AP731" i="1"/>
  <c r="AP732" i="1"/>
  <c r="AP733" i="1"/>
  <c r="AP734" i="1"/>
  <c r="AP735" i="1"/>
  <c r="AP739" i="1"/>
  <c r="AP740" i="1"/>
  <c r="AP741" i="1"/>
  <c r="AP742" i="1"/>
  <c r="AP743" i="1"/>
  <c r="AP747" i="1"/>
  <c r="AP748" i="1"/>
  <c r="AP749" i="1"/>
  <c r="AP750" i="1"/>
  <c r="AP751" i="1"/>
  <c r="AP755" i="1"/>
  <c r="AP756" i="1"/>
  <c r="AP757" i="1"/>
  <c r="AP758" i="1"/>
  <c r="AP759" i="1"/>
  <c r="AP763" i="1"/>
  <c r="AP764" i="1"/>
  <c r="AP765" i="1"/>
  <c r="AP766" i="1"/>
  <c r="AP767" i="1"/>
  <c r="AP771" i="1"/>
  <c r="AP772" i="1"/>
  <c r="AP773" i="1"/>
  <c r="AP774" i="1"/>
  <c r="AP775" i="1"/>
  <c r="AP779" i="1"/>
  <c r="AP780" i="1"/>
  <c r="AP781" i="1"/>
  <c r="AP782" i="1"/>
  <c r="AP783" i="1"/>
  <c r="AP787" i="1"/>
  <c r="AP788" i="1"/>
  <c r="AP789" i="1"/>
  <c r="AP790" i="1"/>
  <c r="AP791" i="1"/>
  <c r="AP795" i="1"/>
  <c r="AP796" i="1"/>
  <c r="AP797" i="1"/>
  <c r="AP798" i="1"/>
  <c r="AP799" i="1"/>
  <c r="AP803" i="1"/>
  <c r="AP804" i="1"/>
  <c r="AP805" i="1"/>
  <c r="AP806" i="1"/>
  <c r="AP807" i="1"/>
  <c r="AP811" i="1"/>
  <c r="AP812" i="1"/>
  <c r="AP813" i="1"/>
  <c r="AP814" i="1"/>
  <c r="AP815" i="1"/>
  <c r="AP819" i="1"/>
  <c r="AP820" i="1"/>
  <c r="AP821" i="1"/>
  <c r="AP822" i="1"/>
  <c r="AP823" i="1"/>
  <c r="AP827" i="1"/>
  <c r="AP828" i="1"/>
  <c r="AP829" i="1"/>
  <c r="AP830" i="1"/>
  <c r="AP831" i="1"/>
  <c r="AP835" i="1"/>
  <c r="AP836" i="1"/>
  <c r="AP837" i="1"/>
  <c r="AP838" i="1"/>
  <c r="AP839" i="1"/>
  <c r="AP843" i="1"/>
  <c r="AP844" i="1"/>
  <c r="AP845" i="1"/>
  <c r="AP846" i="1"/>
  <c r="AP847" i="1"/>
  <c r="AP851" i="1"/>
  <c r="AP852" i="1"/>
  <c r="AP853" i="1"/>
  <c r="AP854" i="1"/>
  <c r="AP855" i="1"/>
  <c r="AP857" i="1"/>
  <c r="AP859" i="1"/>
  <c r="AP860" i="1"/>
  <c r="AP861" i="1"/>
  <c r="AP862" i="1"/>
  <c r="AP863" i="1"/>
  <c r="AP867" i="1"/>
  <c r="AP868" i="1"/>
  <c r="AP869" i="1"/>
  <c r="AP870" i="1"/>
  <c r="AP871" i="1"/>
  <c r="AP875" i="1"/>
  <c r="AP876" i="1"/>
  <c r="AP877" i="1"/>
  <c r="AP878" i="1"/>
  <c r="AP879" i="1"/>
  <c r="AP883" i="1"/>
  <c r="AP884" i="1"/>
  <c r="AP885" i="1"/>
  <c r="AP886" i="1"/>
  <c r="AP887" i="1"/>
  <c r="AP891" i="1"/>
  <c r="AP892" i="1"/>
  <c r="AP893" i="1"/>
  <c r="AP894" i="1"/>
  <c r="AP895" i="1"/>
  <c r="AP899" i="1"/>
  <c r="AP900" i="1"/>
  <c r="AP901" i="1"/>
  <c r="AP902" i="1"/>
  <c r="AP903" i="1"/>
  <c r="AP907" i="1"/>
  <c r="AP908" i="1"/>
  <c r="AP909" i="1"/>
  <c r="AP910" i="1"/>
  <c r="AP911" i="1"/>
  <c r="AP915" i="1"/>
  <c r="AP916" i="1"/>
  <c r="AP917" i="1"/>
  <c r="AP918" i="1"/>
  <c r="AP919" i="1"/>
  <c r="AP923" i="1"/>
  <c r="AP924" i="1"/>
  <c r="AP925" i="1"/>
  <c r="AP926" i="1"/>
  <c r="AP927" i="1"/>
  <c r="AP931" i="1"/>
  <c r="AP932" i="1"/>
  <c r="AP933" i="1"/>
  <c r="AP934" i="1"/>
  <c r="AP935" i="1"/>
  <c r="AP939" i="1"/>
  <c r="AP940" i="1"/>
  <c r="AP941" i="1"/>
  <c r="AP942" i="1"/>
  <c r="AP943" i="1"/>
  <c r="AP947" i="1"/>
  <c r="AP948" i="1"/>
  <c r="AP949" i="1"/>
  <c r="AP950" i="1"/>
  <c r="AP951" i="1"/>
  <c r="AP955" i="1"/>
  <c r="AP956" i="1"/>
  <c r="AP957" i="1"/>
  <c r="AP958" i="1"/>
  <c r="AP959" i="1"/>
  <c r="AP963" i="1"/>
  <c r="AP964" i="1"/>
  <c r="AP965" i="1"/>
  <c r="AP967" i="1"/>
  <c r="AP971" i="1"/>
  <c r="AP972" i="1"/>
  <c r="AP973" i="1"/>
  <c r="AP975" i="1"/>
  <c r="AP979" i="1"/>
  <c r="AP980" i="1"/>
  <c r="AP981" i="1"/>
  <c r="AP983" i="1"/>
  <c r="AP987" i="1"/>
  <c r="AP988" i="1"/>
  <c r="AP989" i="1"/>
  <c r="AP991" i="1"/>
  <c r="AP995" i="1"/>
  <c r="AP996" i="1"/>
  <c r="AP997" i="1"/>
  <c r="AP999" i="1"/>
  <c r="AP1003" i="1"/>
  <c r="AP1004" i="1"/>
  <c r="AP1005" i="1"/>
  <c r="AP1007" i="1"/>
  <c r="AP1011" i="1"/>
  <c r="AP1012" i="1"/>
  <c r="AP1013" i="1"/>
  <c r="AP1015" i="1"/>
  <c r="AP1019" i="1"/>
  <c r="AP1020" i="1"/>
  <c r="AP1021" i="1"/>
  <c r="AP1023" i="1"/>
  <c r="AP1027" i="1"/>
  <c r="AP1028" i="1"/>
  <c r="AP1029" i="1"/>
  <c r="AP1031" i="1"/>
  <c r="AP1035" i="1"/>
  <c r="AP1036" i="1"/>
  <c r="AP1037" i="1"/>
  <c r="AP1039" i="1"/>
  <c r="AP1043" i="1"/>
  <c r="AP1044" i="1"/>
  <c r="AP1045" i="1"/>
  <c r="AP1047" i="1"/>
  <c r="AP1051" i="1"/>
  <c r="AP1052" i="1"/>
  <c r="AP1053" i="1"/>
  <c r="AP1055" i="1"/>
  <c r="AP1059" i="1"/>
  <c r="AP1060" i="1"/>
  <c r="AP1061" i="1"/>
  <c r="AP1063" i="1"/>
  <c r="AP1067" i="1"/>
  <c r="AP1068" i="1"/>
  <c r="AP1069" i="1"/>
  <c r="AP1071" i="1"/>
  <c r="AP1073" i="1"/>
  <c r="AP1075" i="1"/>
  <c r="AP1076" i="1"/>
  <c r="AP1077" i="1"/>
  <c r="AP1079" i="1"/>
  <c r="AP1083" i="1"/>
  <c r="AP1084" i="1"/>
  <c r="AP1085" i="1"/>
  <c r="AP1086" i="1"/>
  <c r="AP1087" i="1"/>
  <c r="AP1091" i="1"/>
  <c r="AP1092" i="1"/>
  <c r="AP1093" i="1"/>
  <c r="AP1095" i="1"/>
  <c r="AP1099" i="1"/>
  <c r="AP1100" i="1"/>
  <c r="AP1101" i="1"/>
  <c r="AP1103" i="1"/>
  <c r="AP1107" i="1"/>
  <c r="AP1108" i="1"/>
  <c r="AP1109" i="1"/>
  <c r="AP1111" i="1"/>
  <c r="AP1115" i="1"/>
  <c r="AP1116" i="1"/>
  <c r="AP1117" i="1"/>
  <c r="AP1119" i="1"/>
  <c r="AP1123" i="1"/>
  <c r="AP1124" i="1"/>
  <c r="AP1125" i="1"/>
  <c r="AP1127" i="1"/>
  <c r="AP1128" i="1"/>
  <c r="AP1131" i="1"/>
  <c r="AP1132" i="1"/>
  <c r="AP1133" i="1"/>
  <c r="AP1135" i="1"/>
  <c r="AP1136" i="1"/>
  <c r="AP1139" i="1"/>
  <c r="AP1140" i="1"/>
  <c r="AP1141" i="1"/>
  <c r="AP1143" i="1"/>
  <c r="AP1144" i="1"/>
  <c r="AP1147" i="1"/>
  <c r="AP1148" i="1"/>
  <c r="AP1149" i="1"/>
  <c r="AP1151" i="1"/>
  <c r="AP1152" i="1"/>
  <c r="AP1155" i="1"/>
  <c r="AP1156" i="1"/>
  <c r="AP1157" i="1"/>
  <c r="AP1159" i="1"/>
  <c r="AP1160" i="1"/>
  <c r="AP1163" i="1"/>
  <c r="AP1164" i="1"/>
  <c r="AP1165" i="1"/>
  <c r="AP1167" i="1"/>
  <c r="AP1168" i="1"/>
  <c r="AP1171" i="1"/>
  <c r="AP1172" i="1"/>
  <c r="AP1173" i="1"/>
  <c r="AP1175" i="1"/>
  <c r="AP1176" i="1"/>
  <c r="AP1179" i="1"/>
  <c r="AP1180" i="1"/>
  <c r="AP1181" i="1"/>
  <c r="AP1183" i="1"/>
  <c r="AP1184" i="1"/>
  <c r="AP1187" i="1"/>
  <c r="AP1188" i="1"/>
  <c r="AP1189" i="1"/>
  <c r="AP1191" i="1"/>
  <c r="AP1192" i="1"/>
  <c r="AP1195" i="1"/>
  <c r="AP1196" i="1"/>
  <c r="AP1197" i="1"/>
  <c r="AP1199" i="1"/>
  <c r="AP1200" i="1"/>
  <c r="AP1203" i="1"/>
  <c r="AP1204" i="1"/>
  <c r="AP1205" i="1"/>
  <c r="AP1207" i="1"/>
  <c r="AP1208" i="1"/>
  <c r="AP1211" i="1"/>
  <c r="AP1212" i="1"/>
  <c r="AP1213" i="1"/>
  <c r="AP1215" i="1"/>
  <c r="AP1216" i="1"/>
  <c r="AP1219" i="1"/>
  <c r="AP1220" i="1"/>
  <c r="AP1221" i="1"/>
  <c r="AP1223" i="1"/>
  <c r="AP1224" i="1"/>
  <c r="AP1227" i="1"/>
  <c r="AP1228" i="1"/>
  <c r="AP1229" i="1"/>
  <c r="AP1231" i="1"/>
  <c r="AP1232" i="1"/>
  <c r="AP1235" i="1"/>
  <c r="AP1236" i="1"/>
  <c r="AP1237" i="1"/>
  <c r="AP1239" i="1"/>
  <c r="AP1240" i="1"/>
  <c r="AP1243" i="1"/>
  <c r="AP1244" i="1"/>
  <c r="AP1245" i="1"/>
  <c r="AP1247" i="1"/>
  <c r="AP1248" i="1"/>
  <c r="AP1251" i="1"/>
  <c r="AP1252" i="1"/>
  <c r="AP1253" i="1"/>
  <c r="AP1255" i="1"/>
  <c r="AP1256" i="1"/>
  <c r="AP1259" i="1"/>
  <c r="AP1260" i="1"/>
  <c r="AP1261" i="1"/>
  <c r="AP1263" i="1"/>
  <c r="AP1264" i="1"/>
  <c r="AP1271" i="1"/>
  <c r="AP1272" i="1"/>
  <c r="AP1279" i="1"/>
  <c r="AP1280" i="1"/>
  <c r="AP1287" i="1"/>
  <c r="AP1288" i="1"/>
  <c r="AP1295" i="1"/>
  <c r="AP1296" i="1"/>
  <c r="AP1303" i="1"/>
  <c r="AP1304" i="1"/>
  <c r="AP1311" i="1"/>
  <c r="AP1312" i="1"/>
  <c r="AP1319" i="1"/>
  <c r="AP1320" i="1"/>
  <c r="AP1327" i="1"/>
  <c r="AP1328" i="1"/>
  <c r="AP1335" i="1"/>
  <c r="AP1336" i="1"/>
  <c r="AP1343" i="1"/>
  <c r="AP1344" i="1"/>
  <c r="AP1351" i="1"/>
  <c r="AP1352" i="1"/>
  <c r="AP1359" i="1"/>
  <c r="AP1360" i="1"/>
  <c r="AP1367" i="1"/>
  <c r="AP1368" i="1"/>
  <c r="AP1375" i="1"/>
  <c r="AP1376" i="1"/>
  <c r="AP1383" i="1"/>
  <c r="AP1384" i="1"/>
  <c r="AP1391" i="1"/>
  <c r="AP1392" i="1"/>
  <c r="AP1399" i="1"/>
  <c r="AP1400" i="1"/>
  <c r="AP1407" i="1"/>
  <c r="AP1408" i="1"/>
  <c r="AP1415" i="1"/>
  <c r="AP1416" i="1"/>
  <c r="AP1423" i="1"/>
  <c r="AP1424" i="1"/>
  <c r="AP1431" i="1"/>
  <c r="AP1432" i="1"/>
  <c r="AP1439" i="1"/>
  <c r="AP1440" i="1"/>
  <c r="AP1447" i="1"/>
  <c r="AP1448" i="1"/>
  <c r="AP1455" i="1"/>
  <c r="AP1456" i="1"/>
  <c r="AP1463" i="1"/>
  <c r="AP1464" i="1"/>
  <c r="AP1471" i="1"/>
  <c r="AP1472" i="1"/>
  <c r="AP1479" i="1"/>
  <c r="AP1480" i="1"/>
  <c r="AP1487" i="1"/>
  <c r="AP1488" i="1"/>
  <c r="AP1495" i="1"/>
  <c r="AP1496" i="1"/>
  <c r="AP1503" i="1"/>
  <c r="AP1504" i="1"/>
  <c r="AP1511" i="1"/>
  <c r="AP1512" i="1"/>
  <c r="AP1519" i="1"/>
  <c r="AP1520" i="1"/>
  <c r="AP1527" i="1"/>
  <c r="AP1528" i="1"/>
  <c r="AP1535" i="1"/>
  <c r="AP1543" i="1"/>
  <c r="AP1544" i="1"/>
  <c r="AP1551" i="1"/>
  <c r="AP1552" i="1"/>
  <c r="AP1559" i="1"/>
  <c r="AP1567" i="1"/>
  <c r="AP1568" i="1"/>
  <c r="AP1575" i="1"/>
  <c r="AP1576" i="1"/>
  <c r="AP1583" i="1"/>
  <c r="AP1584" i="1"/>
  <c r="AP1591" i="1"/>
  <c r="AP1592" i="1"/>
  <c r="AP1599" i="1"/>
  <c r="AP1600" i="1"/>
  <c r="AP1607" i="1"/>
  <c r="AP1608" i="1"/>
  <c r="AP1615" i="1"/>
  <c r="AP1616" i="1"/>
  <c r="AP1623" i="1"/>
  <c r="AP1631" i="1"/>
  <c r="AP1632" i="1"/>
  <c r="AP1639" i="1"/>
  <c r="AP1647" i="1"/>
  <c r="AP1648" i="1"/>
  <c r="AP1655" i="1"/>
  <c r="AP1663" i="1"/>
  <c r="AP1664" i="1"/>
  <c r="AP1671" i="1"/>
  <c r="AP1679" i="1"/>
  <c r="AP1680" i="1"/>
  <c r="AP1696" i="1"/>
  <c r="AP1711" i="1"/>
  <c r="AP1712" i="1"/>
  <c r="AP1728" i="1"/>
  <c r="AP1744" i="1"/>
  <c r="AP1751" i="1"/>
  <c r="AP1760" i="1"/>
  <c r="AP1776" i="1"/>
  <c r="AP1784" i="1"/>
  <c r="AP1791" i="1"/>
  <c r="AP1808" i="1"/>
  <c r="AP1816" i="1"/>
  <c r="AP1839" i="1"/>
  <c r="AP1840" i="1"/>
  <c r="AP1848" i="1"/>
  <c r="AP1872" i="1"/>
  <c r="AP1879" i="1"/>
  <c r="AP1880" i="1"/>
  <c r="AP1904" i="1"/>
  <c r="AP1912" i="1"/>
  <c r="AP1919" i="1"/>
  <c r="AP1928" i="1"/>
  <c r="AP1944" i="1"/>
  <c r="AP1960" i="1"/>
  <c r="AP1968" i="1"/>
  <c r="AP1984" i="1"/>
  <c r="AP2000" i="1"/>
  <c r="AP2016" i="1"/>
  <c r="AP2024" i="1"/>
  <c r="AP2047" i="1"/>
  <c r="AP2048" i="1"/>
  <c r="AP2056" i="1"/>
  <c r="AP2080" i="1"/>
  <c r="AP2087" i="1"/>
  <c r="AP2088" i="1"/>
  <c r="AP2112" i="1"/>
  <c r="AP2120" i="1"/>
  <c r="AP2127" i="1"/>
  <c r="AP2144" i="1"/>
  <c r="AP2152" i="1"/>
  <c r="AP2175" i="1"/>
  <c r="AP2176" i="1"/>
  <c r="AP2184" i="1"/>
  <c r="AP2200" i="1"/>
  <c r="AP2215" i="1"/>
  <c r="AP2216" i="1"/>
  <c r="AP2232" i="1"/>
  <c r="AP2240" i="1"/>
  <c r="AP2255" i="1"/>
  <c r="AP2264" i="1"/>
  <c r="AP2272" i="1"/>
  <c r="AP2288" i="1"/>
  <c r="AP2295" i="1"/>
  <c r="AP2304" i="1"/>
  <c r="AP2320" i="1"/>
  <c r="AP2336" i="1"/>
  <c r="AP9" i="1"/>
  <c r="R10" i="1"/>
  <c r="V10" i="1"/>
  <c r="R11" i="1"/>
  <c r="V11" i="1" s="1"/>
  <c r="R12" i="1"/>
  <c r="V12" i="1"/>
  <c r="R13" i="1"/>
  <c r="V13" i="1"/>
  <c r="R14" i="1"/>
  <c r="V14" i="1"/>
  <c r="R15" i="1"/>
  <c r="V15" i="1" s="1"/>
  <c r="R16" i="1"/>
  <c r="V16" i="1"/>
  <c r="R17" i="1"/>
  <c r="V17" i="1" s="1"/>
  <c r="R18" i="1"/>
  <c r="V18" i="1"/>
  <c r="R19" i="1"/>
  <c r="V19" i="1" s="1"/>
  <c r="R20" i="1"/>
  <c r="V20" i="1" s="1"/>
  <c r="R21" i="1"/>
  <c r="V21" i="1"/>
  <c r="R22" i="1"/>
  <c r="V22" i="1"/>
  <c r="R23" i="1"/>
  <c r="V23" i="1" s="1"/>
  <c r="R24" i="1"/>
  <c r="V24" i="1"/>
  <c r="R25" i="1"/>
  <c r="V25" i="1"/>
  <c r="R26" i="1"/>
  <c r="V26" i="1"/>
  <c r="R27" i="1"/>
  <c r="V27" i="1" s="1"/>
  <c r="R28" i="1"/>
  <c r="V28" i="1" s="1"/>
  <c r="R29" i="1"/>
  <c r="V29" i="1" s="1"/>
  <c r="R30" i="1"/>
  <c r="V30" i="1"/>
  <c r="R31" i="1"/>
  <c r="V31" i="1" s="1"/>
  <c r="R32" i="1"/>
  <c r="V32" i="1" s="1"/>
  <c r="R33" i="1"/>
  <c r="V33" i="1"/>
  <c r="R34" i="1"/>
  <c r="V34" i="1"/>
  <c r="R35" i="1"/>
  <c r="V35" i="1" s="1"/>
  <c r="R36" i="1"/>
  <c r="V36" i="1"/>
  <c r="R37" i="1"/>
  <c r="V37" i="1" s="1"/>
  <c r="R38" i="1"/>
  <c r="V38" i="1"/>
  <c r="R39" i="1"/>
  <c r="V39" i="1" s="1"/>
  <c r="R40" i="1"/>
  <c r="V40" i="1"/>
  <c r="R41" i="1"/>
  <c r="V41" i="1"/>
  <c r="R42" i="1"/>
  <c r="V42" i="1"/>
  <c r="R43" i="1"/>
  <c r="V43" i="1" s="1"/>
  <c r="R44" i="1"/>
  <c r="V44" i="1" s="1"/>
  <c r="R45" i="1"/>
  <c r="V45" i="1"/>
  <c r="R46" i="1"/>
  <c r="V46" i="1"/>
  <c r="R47" i="1"/>
  <c r="V47" i="1" s="1"/>
  <c r="R48" i="1"/>
  <c r="V48" i="1"/>
  <c r="R49" i="1"/>
  <c r="V49" i="1" s="1"/>
  <c r="R50" i="1"/>
  <c r="V50" i="1"/>
  <c r="R51" i="1"/>
  <c r="V51" i="1" s="1"/>
  <c r="R52" i="1"/>
  <c r="V52" i="1" s="1"/>
  <c r="R53" i="1"/>
  <c r="V53" i="1"/>
  <c r="R54" i="1"/>
  <c r="V54" i="1"/>
  <c r="R55" i="1"/>
  <c r="V55" i="1" s="1"/>
  <c r="R56" i="1"/>
  <c r="V56" i="1"/>
  <c r="R57" i="1"/>
  <c r="V57" i="1"/>
  <c r="R58" i="1"/>
  <c r="V58" i="1"/>
  <c r="R59" i="1"/>
  <c r="V59" i="1" s="1"/>
  <c r="R60" i="1"/>
  <c r="V60" i="1" s="1"/>
  <c r="R61" i="1"/>
  <c r="V61" i="1" s="1"/>
  <c r="R62" i="1"/>
  <c r="V62" i="1"/>
  <c r="R63" i="1"/>
  <c r="V63" i="1" s="1"/>
  <c r="R64" i="1"/>
  <c r="V64" i="1" s="1"/>
  <c r="R65" i="1"/>
  <c r="V65" i="1"/>
  <c r="R66" i="1"/>
  <c r="V66" i="1"/>
  <c r="R67" i="1"/>
  <c r="V67" i="1" s="1"/>
  <c r="R68" i="1"/>
  <c r="V68" i="1" s="1"/>
  <c r="R69" i="1"/>
  <c r="V69" i="1" s="1"/>
  <c r="R70" i="1"/>
  <c r="V70" i="1"/>
  <c r="R71" i="1"/>
  <c r="V71" i="1" s="1"/>
  <c r="R72" i="1"/>
  <c r="V72" i="1" s="1"/>
  <c r="R73" i="1"/>
  <c r="V73" i="1"/>
  <c r="R74" i="1"/>
  <c r="V74" i="1"/>
  <c r="R75" i="1"/>
  <c r="V75" i="1" s="1"/>
  <c r="R76" i="1"/>
  <c r="V76" i="1" s="1"/>
  <c r="R77" i="1"/>
  <c r="V77" i="1"/>
  <c r="R78" i="1"/>
  <c r="V78" i="1"/>
  <c r="R79" i="1"/>
  <c r="V79" i="1" s="1"/>
  <c r="R80" i="1"/>
  <c r="V80" i="1"/>
  <c r="R81" i="1"/>
  <c r="V81" i="1" s="1"/>
  <c r="R82" i="1"/>
  <c r="V82" i="1"/>
  <c r="R83" i="1"/>
  <c r="V83" i="1" s="1"/>
  <c r="R84" i="1"/>
  <c r="V84" i="1" s="1"/>
  <c r="R85" i="1"/>
  <c r="V85" i="1"/>
  <c r="R86" i="1"/>
  <c r="V86" i="1"/>
  <c r="R87" i="1"/>
  <c r="V87" i="1" s="1"/>
  <c r="R88" i="1"/>
  <c r="V88" i="1"/>
  <c r="R89" i="1"/>
  <c r="V89" i="1"/>
  <c r="R90" i="1"/>
  <c r="V90" i="1"/>
  <c r="R91" i="1"/>
  <c r="V91" i="1" s="1"/>
  <c r="R92" i="1"/>
  <c r="V92" i="1" s="1"/>
  <c r="R93" i="1"/>
  <c r="V93" i="1" s="1"/>
  <c r="R94" i="1"/>
  <c r="V94" i="1"/>
  <c r="R95" i="1"/>
  <c r="V95" i="1" s="1"/>
  <c r="R96" i="1"/>
  <c r="V96" i="1"/>
  <c r="R97" i="1"/>
  <c r="V97" i="1"/>
  <c r="R98" i="1"/>
  <c r="V98" i="1"/>
  <c r="R99" i="1"/>
  <c r="V99" i="1" s="1"/>
  <c r="R100" i="1"/>
  <c r="V100" i="1"/>
  <c r="R101" i="1"/>
  <c r="V101" i="1" s="1"/>
  <c r="R102" i="1"/>
  <c r="V102" i="1"/>
  <c r="R103" i="1"/>
  <c r="V103" i="1" s="1"/>
  <c r="R104" i="1"/>
  <c r="V104" i="1"/>
  <c r="R105" i="1"/>
  <c r="V105" i="1"/>
  <c r="R106" i="1"/>
  <c r="V106" i="1"/>
  <c r="R107" i="1"/>
  <c r="V107" i="1" s="1"/>
  <c r="R108" i="1"/>
  <c r="V108" i="1" s="1"/>
  <c r="R109" i="1"/>
  <c r="V109" i="1"/>
  <c r="R110" i="1"/>
  <c r="V110" i="1"/>
  <c r="R111" i="1"/>
  <c r="V111" i="1" s="1"/>
  <c r="R112" i="1"/>
  <c r="V112" i="1"/>
  <c r="R113" i="1"/>
  <c r="V113" i="1" s="1"/>
  <c r="R114" i="1"/>
  <c r="V114" i="1"/>
  <c r="R115" i="1"/>
  <c r="V115" i="1" s="1"/>
  <c r="R116" i="1"/>
  <c r="V116" i="1" s="1"/>
  <c r="R117" i="1"/>
  <c r="V117" i="1" s="1"/>
  <c r="R118" i="1"/>
  <c r="V118" i="1"/>
  <c r="R119" i="1"/>
  <c r="V119" i="1" s="1"/>
  <c r="R120" i="1"/>
  <c r="V120" i="1"/>
  <c r="R121" i="1"/>
  <c r="V121" i="1"/>
  <c r="R122" i="1"/>
  <c r="V122" i="1"/>
  <c r="R123" i="1"/>
  <c r="V123" i="1" s="1"/>
  <c r="R124" i="1"/>
  <c r="V124" i="1" s="1"/>
  <c r="R125" i="1"/>
  <c r="V125" i="1" s="1"/>
  <c r="R126" i="1"/>
  <c r="V126" i="1"/>
  <c r="R127" i="1"/>
  <c r="V127" i="1" s="1"/>
  <c r="R128" i="1"/>
  <c r="V128" i="1" s="1"/>
  <c r="R129" i="1"/>
  <c r="V129" i="1"/>
  <c r="R130" i="1"/>
  <c r="V130" i="1"/>
  <c r="R131" i="1"/>
  <c r="V131" i="1" s="1"/>
  <c r="R132" i="1"/>
  <c r="V132" i="1"/>
  <c r="R133" i="1"/>
  <c r="V133" i="1" s="1"/>
  <c r="R134" i="1"/>
  <c r="V134" i="1" s="1"/>
  <c r="R135" i="1"/>
  <c r="V135" i="1" s="1"/>
  <c r="R136" i="1"/>
  <c r="V136" i="1" s="1"/>
  <c r="R137" i="1"/>
  <c r="V137" i="1"/>
  <c r="R138" i="1"/>
  <c r="V138" i="1"/>
  <c r="R139" i="1"/>
  <c r="V139" i="1" s="1"/>
  <c r="R140" i="1"/>
  <c r="V140" i="1"/>
  <c r="R141" i="1"/>
  <c r="V141" i="1" s="1"/>
  <c r="R142" i="1"/>
  <c r="V142" i="1" s="1"/>
  <c r="R143" i="1"/>
  <c r="V143" i="1" s="1"/>
  <c r="R144" i="1"/>
  <c r="V144" i="1"/>
  <c r="R145" i="1"/>
  <c r="V145" i="1" s="1"/>
  <c r="R146" i="1"/>
  <c r="V146" i="1" s="1"/>
  <c r="R147" i="1"/>
  <c r="V147" i="1" s="1"/>
  <c r="R148" i="1"/>
  <c r="V148" i="1" s="1"/>
  <c r="R149" i="1"/>
  <c r="V149" i="1" s="1"/>
  <c r="R150" i="1"/>
  <c r="V150" i="1" s="1"/>
  <c r="R151" i="1"/>
  <c r="V151" i="1" s="1"/>
  <c r="R152" i="1"/>
  <c r="V152" i="1"/>
  <c r="R153" i="1"/>
  <c r="V153" i="1"/>
  <c r="R154" i="1"/>
  <c r="V154" i="1"/>
  <c r="R155" i="1"/>
  <c r="V155" i="1" s="1"/>
  <c r="R156" i="1"/>
  <c r="V156" i="1" s="1"/>
  <c r="R157" i="1"/>
  <c r="V157" i="1" s="1"/>
  <c r="R158" i="1"/>
  <c r="V158" i="1" s="1"/>
  <c r="R159" i="1"/>
  <c r="V159" i="1" s="1"/>
  <c r="R160" i="1"/>
  <c r="V160" i="1"/>
  <c r="R161" i="1"/>
  <c r="V161" i="1"/>
  <c r="R162" i="1"/>
  <c r="V162" i="1"/>
  <c r="R163" i="1"/>
  <c r="V163" i="1" s="1"/>
  <c r="R164" i="1"/>
  <c r="V164" i="1" s="1"/>
  <c r="R165" i="1"/>
  <c r="V165" i="1" s="1"/>
  <c r="R166" i="1"/>
  <c r="V166" i="1" s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V1264" i="1" s="1"/>
  <c r="R1265" i="1"/>
  <c r="V1265" i="1" s="1"/>
  <c r="R1266" i="1"/>
  <c r="V1266" i="1" s="1"/>
  <c r="R1267" i="1"/>
  <c r="V1267" i="1" s="1"/>
  <c r="R1268" i="1"/>
  <c r="V1268" i="1" s="1"/>
  <c r="R1269" i="1"/>
  <c r="V1269" i="1" s="1"/>
  <c r="R1270" i="1"/>
  <c r="V1270" i="1" s="1"/>
  <c r="R1271" i="1"/>
  <c r="V1271" i="1" s="1"/>
  <c r="R1272" i="1"/>
  <c r="V1272" i="1" s="1"/>
  <c r="R1273" i="1"/>
  <c r="V1273" i="1" s="1"/>
  <c r="R1274" i="1"/>
  <c r="V1274" i="1" s="1"/>
  <c r="R1275" i="1"/>
  <c r="V1275" i="1" s="1"/>
  <c r="R1276" i="1"/>
  <c r="V1276" i="1" s="1"/>
  <c r="R1277" i="1"/>
  <c r="V1277" i="1" s="1"/>
  <c r="R1278" i="1"/>
  <c r="V1278" i="1" s="1"/>
  <c r="R1279" i="1"/>
  <c r="V1279" i="1" s="1"/>
  <c r="R1280" i="1"/>
  <c r="V1280" i="1" s="1"/>
  <c r="R1281" i="1"/>
  <c r="V1281" i="1" s="1"/>
  <c r="R1282" i="1"/>
  <c r="V1282" i="1" s="1"/>
  <c r="R1283" i="1"/>
  <c r="V1283" i="1" s="1"/>
  <c r="R1284" i="1"/>
  <c r="V1284" i="1" s="1"/>
  <c r="R1285" i="1"/>
  <c r="V1285" i="1" s="1"/>
  <c r="R1286" i="1"/>
  <c r="V1286" i="1" s="1"/>
  <c r="R1287" i="1"/>
  <c r="V1287" i="1" s="1"/>
  <c r="R1288" i="1"/>
  <c r="V1288" i="1" s="1"/>
  <c r="R1289" i="1"/>
  <c r="V1289" i="1" s="1"/>
  <c r="R1290" i="1"/>
  <c r="V1290" i="1" s="1"/>
  <c r="R1291" i="1"/>
  <c r="V1291" i="1" s="1"/>
  <c r="R1292" i="1"/>
  <c r="V1292" i="1" s="1"/>
  <c r="R1293" i="1"/>
  <c r="V1293" i="1" s="1"/>
  <c r="R1294" i="1"/>
  <c r="V1294" i="1" s="1"/>
  <c r="R1295" i="1"/>
  <c r="V1295" i="1" s="1"/>
  <c r="R1296" i="1"/>
  <c r="V1296" i="1" s="1"/>
  <c r="R1297" i="1"/>
  <c r="V1297" i="1" s="1"/>
  <c r="R1298" i="1"/>
  <c r="V1298" i="1" s="1"/>
  <c r="R1299" i="1"/>
  <c r="V1299" i="1" s="1"/>
  <c r="R1300" i="1"/>
  <c r="V1300" i="1" s="1"/>
  <c r="R1301" i="1"/>
  <c r="V1301" i="1" s="1"/>
  <c r="R1302" i="1"/>
  <c r="V1302" i="1" s="1"/>
  <c r="R1303" i="1"/>
  <c r="V1303" i="1" s="1"/>
  <c r="R1304" i="1"/>
  <c r="V1304" i="1" s="1"/>
  <c r="R1305" i="1"/>
  <c r="V1305" i="1" s="1"/>
  <c r="R1306" i="1"/>
  <c r="V1306" i="1" s="1"/>
  <c r="R1307" i="1"/>
  <c r="V1307" i="1" s="1"/>
  <c r="R1308" i="1"/>
  <c r="V1308" i="1" s="1"/>
  <c r="R1309" i="1"/>
  <c r="R1310" i="1"/>
  <c r="V1310" i="1" s="1"/>
  <c r="R1311" i="1"/>
  <c r="V1311" i="1" s="1"/>
  <c r="R1312" i="1"/>
  <c r="V1312" i="1" s="1"/>
  <c r="R1313" i="1"/>
  <c r="V1313" i="1" s="1"/>
  <c r="R1314" i="1"/>
  <c r="V1314" i="1" s="1"/>
  <c r="R1315" i="1"/>
  <c r="V1315" i="1" s="1"/>
  <c r="R1316" i="1"/>
  <c r="V1316" i="1" s="1"/>
  <c r="R1317" i="1"/>
  <c r="V1317" i="1" s="1"/>
  <c r="R1318" i="1"/>
  <c r="V1318" i="1" s="1"/>
  <c r="R1319" i="1"/>
  <c r="V1319" i="1" s="1"/>
  <c r="R1320" i="1"/>
  <c r="V1320" i="1" s="1"/>
  <c r="R1321" i="1"/>
  <c r="V1321" i="1" s="1"/>
  <c r="R1322" i="1"/>
  <c r="V1322" i="1" s="1"/>
  <c r="R1323" i="1"/>
  <c r="V1323" i="1" s="1"/>
  <c r="R1324" i="1"/>
  <c r="V1324" i="1" s="1"/>
  <c r="R1325" i="1"/>
  <c r="V1325" i="1" s="1"/>
  <c r="R1326" i="1"/>
  <c r="V1326" i="1" s="1"/>
  <c r="R1327" i="1"/>
  <c r="V1327" i="1" s="1"/>
  <c r="R1328" i="1"/>
  <c r="V1328" i="1" s="1"/>
  <c r="R1329" i="1"/>
  <c r="V1329" i="1" s="1"/>
  <c r="R1330" i="1"/>
  <c r="V1330" i="1" s="1"/>
  <c r="R1331" i="1"/>
  <c r="V1331" i="1" s="1"/>
  <c r="R1332" i="1"/>
  <c r="V1332" i="1" s="1"/>
  <c r="R1333" i="1"/>
  <c r="V1333" i="1" s="1"/>
  <c r="R1334" i="1"/>
  <c r="V1334" i="1" s="1"/>
  <c r="R1335" i="1"/>
  <c r="V1335" i="1" s="1"/>
  <c r="R1336" i="1"/>
  <c r="V1336" i="1" s="1"/>
  <c r="R1337" i="1"/>
  <c r="V1337" i="1" s="1"/>
  <c r="R1338" i="1"/>
  <c r="V1338" i="1" s="1"/>
  <c r="R1339" i="1"/>
  <c r="V1339" i="1" s="1"/>
  <c r="R1340" i="1"/>
  <c r="V1340" i="1" s="1"/>
  <c r="R1341" i="1"/>
  <c r="V1341" i="1" s="1"/>
  <c r="R1342" i="1"/>
  <c r="V1342" i="1" s="1"/>
  <c r="R1343" i="1"/>
  <c r="V1343" i="1" s="1"/>
  <c r="R1344" i="1"/>
  <c r="V1344" i="1" s="1"/>
  <c r="R1345" i="1"/>
  <c r="V1345" i="1" s="1"/>
  <c r="R1346" i="1"/>
  <c r="V1346" i="1" s="1"/>
  <c r="R1347" i="1"/>
  <c r="V1347" i="1" s="1"/>
  <c r="R1348" i="1"/>
  <c r="V1348" i="1" s="1"/>
  <c r="R1349" i="1"/>
  <c r="V1349" i="1" s="1"/>
  <c r="R1350" i="1"/>
  <c r="V1350" i="1" s="1"/>
  <c r="R1351" i="1"/>
  <c r="V1351" i="1" s="1"/>
  <c r="R1352" i="1"/>
  <c r="V1352" i="1" s="1"/>
  <c r="R1353" i="1"/>
  <c r="V1353" i="1" s="1"/>
  <c r="R1354" i="1"/>
  <c r="V1354" i="1" s="1"/>
  <c r="R1355" i="1"/>
  <c r="V1355" i="1" s="1"/>
  <c r="R1356" i="1"/>
  <c r="V1356" i="1" s="1"/>
  <c r="R1357" i="1"/>
  <c r="V1357" i="1" s="1"/>
  <c r="R1358" i="1"/>
  <c r="V1358" i="1" s="1"/>
  <c r="R1359" i="1"/>
  <c r="V1359" i="1" s="1"/>
  <c r="R1360" i="1"/>
  <c r="V1360" i="1" s="1"/>
  <c r="R1361" i="1"/>
  <c r="V1361" i="1" s="1"/>
  <c r="R1362" i="1"/>
  <c r="V1362" i="1" s="1"/>
  <c r="R1363" i="1"/>
  <c r="V1363" i="1" s="1"/>
  <c r="R1364" i="1"/>
  <c r="V1364" i="1" s="1"/>
  <c r="R1365" i="1"/>
  <c r="V1365" i="1" s="1"/>
  <c r="R1366" i="1"/>
  <c r="V1366" i="1" s="1"/>
  <c r="R1367" i="1"/>
  <c r="V1367" i="1" s="1"/>
  <c r="R1368" i="1"/>
  <c r="V1368" i="1" s="1"/>
  <c r="R1369" i="1"/>
  <c r="V1369" i="1" s="1"/>
  <c r="R1370" i="1"/>
  <c r="V1370" i="1" s="1"/>
  <c r="R1371" i="1"/>
  <c r="V1371" i="1" s="1"/>
  <c r="R1372" i="1"/>
  <c r="V1372" i="1" s="1"/>
  <c r="R1373" i="1"/>
  <c r="V1373" i="1" s="1"/>
  <c r="R1374" i="1"/>
  <c r="V1374" i="1" s="1"/>
  <c r="R1375" i="1"/>
  <c r="V1375" i="1" s="1"/>
  <c r="R1376" i="1"/>
  <c r="V1376" i="1" s="1"/>
  <c r="R1377" i="1"/>
  <c r="V1377" i="1" s="1"/>
  <c r="R1378" i="1"/>
  <c r="V1378" i="1" s="1"/>
  <c r="R1379" i="1"/>
  <c r="V1379" i="1" s="1"/>
  <c r="R1380" i="1"/>
  <c r="V1380" i="1" s="1"/>
  <c r="R1381" i="1"/>
  <c r="V1381" i="1" s="1"/>
  <c r="R1382" i="1"/>
  <c r="V1382" i="1" s="1"/>
  <c r="R1383" i="1"/>
  <c r="V1383" i="1" s="1"/>
  <c r="R1384" i="1"/>
  <c r="V1384" i="1" s="1"/>
  <c r="R1385" i="1"/>
  <c r="V1385" i="1" s="1"/>
  <c r="R1386" i="1"/>
  <c r="V1386" i="1" s="1"/>
  <c r="R1387" i="1"/>
  <c r="V1387" i="1" s="1"/>
  <c r="R1388" i="1"/>
  <c r="V1388" i="1" s="1"/>
  <c r="R1389" i="1"/>
  <c r="V1389" i="1" s="1"/>
  <c r="R1390" i="1"/>
  <c r="V1390" i="1" s="1"/>
  <c r="R1391" i="1"/>
  <c r="V1391" i="1" s="1"/>
  <c r="R1392" i="1"/>
  <c r="V1392" i="1" s="1"/>
  <c r="R1393" i="1"/>
  <c r="V1393" i="1" s="1"/>
  <c r="R1394" i="1"/>
  <c r="V1394" i="1" s="1"/>
  <c r="R1395" i="1"/>
  <c r="V1395" i="1" s="1"/>
  <c r="R1396" i="1"/>
  <c r="V1396" i="1" s="1"/>
  <c r="R1397" i="1"/>
  <c r="V1397" i="1" s="1"/>
  <c r="R1398" i="1"/>
  <c r="V1398" i="1" s="1"/>
  <c r="R1399" i="1"/>
  <c r="V1399" i="1" s="1"/>
  <c r="R1400" i="1"/>
  <c r="V1400" i="1" s="1"/>
  <c r="R1401" i="1"/>
  <c r="V1401" i="1" s="1"/>
  <c r="R1402" i="1"/>
  <c r="V1402" i="1" s="1"/>
  <c r="R1403" i="1"/>
  <c r="V1403" i="1" s="1"/>
  <c r="R1404" i="1"/>
  <c r="V1404" i="1" s="1"/>
  <c r="R1405" i="1"/>
  <c r="V1405" i="1" s="1"/>
  <c r="R1406" i="1"/>
  <c r="V1406" i="1" s="1"/>
  <c r="R1407" i="1"/>
  <c r="V1407" i="1" s="1"/>
  <c r="R1408" i="1"/>
  <c r="V1408" i="1" s="1"/>
  <c r="R1409" i="1"/>
  <c r="V1409" i="1" s="1"/>
  <c r="R1410" i="1"/>
  <c r="V1410" i="1" s="1"/>
  <c r="R1411" i="1"/>
  <c r="V1411" i="1" s="1"/>
  <c r="R1412" i="1"/>
  <c r="V1412" i="1" s="1"/>
  <c r="R1413" i="1"/>
  <c r="V1413" i="1" s="1"/>
  <c r="R1414" i="1"/>
  <c r="V1414" i="1" s="1"/>
  <c r="R1415" i="1"/>
  <c r="V1415" i="1" s="1"/>
  <c r="R1416" i="1"/>
  <c r="V1416" i="1" s="1"/>
  <c r="R1417" i="1"/>
  <c r="V1417" i="1" s="1"/>
  <c r="R1418" i="1"/>
  <c r="V1418" i="1" s="1"/>
  <c r="R1419" i="1"/>
  <c r="V1419" i="1" s="1"/>
  <c r="R1420" i="1"/>
  <c r="V1420" i="1" s="1"/>
  <c r="R1421" i="1"/>
  <c r="V1421" i="1" s="1"/>
  <c r="R1422" i="1"/>
  <c r="V1422" i="1" s="1"/>
  <c r="R1423" i="1"/>
  <c r="V1423" i="1" s="1"/>
  <c r="R1424" i="1"/>
  <c r="V1424" i="1" s="1"/>
  <c r="R1425" i="1"/>
  <c r="V1425" i="1" s="1"/>
  <c r="R1426" i="1"/>
  <c r="V1426" i="1" s="1"/>
  <c r="R1427" i="1"/>
  <c r="V1427" i="1" s="1"/>
  <c r="R1428" i="1"/>
  <c r="V1428" i="1" s="1"/>
  <c r="R1429" i="1"/>
  <c r="V1429" i="1" s="1"/>
  <c r="R1430" i="1"/>
  <c r="V1430" i="1" s="1"/>
  <c r="R1431" i="1"/>
  <c r="V1431" i="1" s="1"/>
  <c r="R1432" i="1"/>
  <c r="V1432" i="1" s="1"/>
  <c r="R1433" i="1"/>
  <c r="V1433" i="1" s="1"/>
  <c r="R1434" i="1"/>
  <c r="V1434" i="1" s="1"/>
  <c r="R1435" i="1"/>
  <c r="V1435" i="1" s="1"/>
  <c r="R1436" i="1"/>
  <c r="V1436" i="1" s="1"/>
  <c r="R1437" i="1"/>
  <c r="V1437" i="1" s="1"/>
  <c r="R1438" i="1"/>
  <c r="V1438" i="1" s="1"/>
  <c r="R1439" i="1"/>
  <c r="V1439" i="1" s="1"/>
  <c r="R1440" i="1"/>
  <c r="V1440" i="1" s="1"/>
  <c r="R1441" i="1"/>
  <c r="V1441" i="1" s="1"/>
  <c r="R1442" i="1"/>
  <c r="V1442" i="1" s="1"/>
  <c r="R1443" i="1"/>
  <c r="V1443" i="1" s="1"/>
  <c r="R1444" i="1"/>
  <c r="V1444" i="1" s="1"/>
  <c r="R1445" i="1"/>
  <c r="V1445" i="1" s="1"/>
  <c r="R1446" i="1"/>
  <c r="V1446" i="1" s="1"/>
  <c r="R1447" i="1"/>
  <c r="V1447" i="1" s="1"/>
  <c r="R1448" i="1"/>
  <c r="V1448" i="1" s="1"/>
  <c r="R1449" i="1"/>
  <c r="V1449" i="1" s="1"/>
  <c r="R1450" i="1"/>
  <c r="V1450" i="1" s="1"/>
  <c r="R1451" i="1"/>
  <c r="V1451" i="1" s="1"/>
  <c r="R1452" i="1"/>
  <c r="V1452" i="1" s="1"/>
  <c r="R1453" i="1"/>
  <c r="V1453" i="1" s="1"/>
  <c r="R1454" i="1"/>
  <c r="V1454" i="1" s="1"/>
  <c r="R1455" i="1"/>
  <c r="V1455" i="1" s="1"/>
  <c r="R1456" i="1"/>
  <c r="V1456" i="1" s="1"/>
  <c r="R1457" i="1"/>
  <c r="V1457" i="1" s="1"/>
  <c r="R1458" i="1"/>
  <c r="V1458" i="1" s="1"/>
  <c r="R1459" i="1"/>
  <c r="V1459" i="1" s="1"/>
  <c r="R1460" i="1"/>
  <c r="V1460" i="1" s="1"/>
  <c r="R1461" i="1"/>
  <c r="V1461" i="1" s="1"/>
  <c r="R1462" i="1"/>
  <c r="V1462" i="1" s="1"/>
  <c r="R1463" i="1"/>
  <c r="V1463" i="1" s="1"/>
  <c r="R1464" i="1"/>
  <c r="V1464" i="1" s="1"/>
  <c r="R1465" i="1"/>
  <c r="V1465" i="1" s="1"/>
  <c r="R1466" i="1"/>
  <c r="V1466" i="1" s="1"/>
  <c r="R1467" i="1"/>
  <c r="V1467" i="1" s="1"/>
  <c r="R1468" i="1"/>
  <c r="V1468" i="1" s="1"/>
  <c r="R1469" i="1"/>
  <c r="V1469" i="1" s="1"/>
  <c r="R1470" i="1"/>
  <c r="V1470" i="1" s="1"/>
  <c r="R1471" i="1"/>
  <c r="V1471" i="1" s="1"/>
  <c r="R1472" i="1"/>
  <c r="V1472" i="1" s="1"/>
  <c r="R1473" i="1"/>
  <c r="V1473" i="1" s="1"/>
  <c r="R1474" i="1"/>
  <c r="V1474" i="1" s="1"/>
  <c r="R1475" i="1"/>
  <c r="V1475" i="1" s="1"/>
  <c r="R1476" i="1"/>
  <c r="V1476" i="1" s="1"/>
  <c r="R1477" i="1"/>
  <c r="V1477" i="1" s="1"/>
  <c r="R1478" i="1"/>
  <c r="V1478" i="1" s="1"/>
  <c r="R1479" i="1"/>
  <c r="V1479" i="1" s="1"/>
  <c r="R1480" i="1"/>
  <c r="V1480" i="1" s="1"/>
  <c r="R1481" i="1"/>
  <c r="V1481" i="1" s="1"/>
  <c r="R1482" i="1"/>
  <c r="V1482" i="1" s="1"/>
  <c r="R1483" i="1"/>
  <c r="V1483" i="1" s="1"/>
  <c r="R1484" i="1"/>
  <c r="V1484" i="1" s="1"/>
  <c r="R1485" i="1"/>
  <c r="V1485" i="1" s="1"/>
  <c r="R1486" i="1"/>
  <c r="V1486" i="1" s="1"/>
  <c r="R1487" i="1"/>
  <c r="V1487" i="1" s="1"/>
  <c r="R1488" i="1"/>
  <c r="V1488" i="1" s="1"/>
  <c r="R1489" i="1"/>
  <c r="V1489" i="1" s="1"/>
  <c r="R1490" i="1"/>
  <c r="V1490" i="1" s="1"/>
  <c r="R1491" i="1"/>
  <c r="V1491" i="1" s="1"/>
  <c r="R1492" i="1"/>
  <c r="V1492" i="1" s="1"/>
  <c r="R1493" i="1"/>
  <c r="V1493" i="1" s="1"/>
  <c r="R1494" i="1"/>
  <c r="V1494" i="1" s="1"/>
  <c r="R1495" i="1"/>
  <c r="V1495" i="1" s="1"/>
  <c r="R1496" i="1"/>
  <c r="V1496" i="1" s="1"/>
  <c r="R1497" i="1"/>
  <c r="V1497" i="1" s="1"/>
  <c r="R1498" i="1"/>
  <c r="V1498" i="1" s="1"/>
  <c r="R1499" i="1"/>
  <c r="V1499" i="1" s="1"/>
  <c r="R1500" i="1"/>
  <c r="V1500" i="1" s="1"/>
  <c r="R1501" i="1"/>
  <c r="V1501" i="1" s="1"/>
  <c r="R1502" i="1"/>
  <c r="V1502" i="1" s="1"/>
  <c r="R1503" i="1"/>
  <c r="V1503" i="1" s="1"/>
  <c r="R1504" i="1"/>
  <c r="V1504" i="1" s="1"/>
  <c r="R1505" i="1"/>
  <c r="V1505" i="1" s="1"/>
  <c r="R1506" i="1"/>
  <c r="V1506" i="1" s="1"/>
  <c r="R1507" i="1"/>
  <c r="V1507" i="1" s="1"/>
  <c r="R1508" i="1"/>
  <c r="V1508" i="1" s="1"/>
  <c r="R1509" i="1"/>
  <c r="V1509" i="1" s="1"/>
  <c r="R1510" i="1"/>
  <c r="V1510" i="1" s="1"/>
  <c r="R1511" i="1"/>
  <c r="V1511" i="1" s="1"/>
  <c r="R1512" i="1"/>
  <c r="V1512" i="1" s="1"/>
  <c r="R1513" i="1"/>
  <c r="V1513" i="1" s="1"/>
  <c r="R1514" i="1"/>
  <c r="V1514" i="1" s="1"/>
  <c r="R1515" i="1"/>
  <c r="V1515" i="1" s="1"/>
  <c r="R1516" i="1"/>
  <c r="V1516" i="1" s="1"/>
  <c r="R1517" i="1"/>
  <c r="V1517" i="1" s="1"/>
  <c r="R1518" i="1"/>
  <c r="V1518" i="1" s="1"/>
  <c r="R1519" i="1"/>
  <c r="V1519" i="1" s="1"/>
  <c r="R1520" i="1"/>
  <c r="V1520" i="1" s="1"/>
  <c r="R1521" i="1"/>
  <c r="V1521" i="1" s="1"/>
  <c r="R1522" i="1"/>
  <c r="V1522" i="1" s="1"/>
  <c r="R1523" i="1"/>
  <c r="V1523" i="1" s="1"/>
  <c r="R1524" i="1"/>
  <c r="V1524" i="1" s="1"/>
  <c r="R1525" i="1"/>
  <c r="V1525" i="1" s="1"/>
  <c r="R1526" i="1"/>
  <c r="V1526" i="1" s="1"/>
  <c r="R1527" i="1"/>
  <c r="V1527" i="1" s="1"/>
  <c r="R1528" i="1"/>
  <c r="V1528" i="1" s="1"/>
  <c r="R1529" i="1"/>
  <c r="V1529" i="1" s="1"/>
  <c r="R1530" i="1"/>
  <c r="V1530" i="1" s="1"/>
  <c r="R1531" i="1"/>
  <c r="V1531" i="1" s="1"/>
  <c r="R1532" i="1"/>
  <c r="V1532" i="1" s="1"/>
  <c r="R1533" i="1"/>
  <c r="V1533" i="1" s="1"/>
  <c r="R1534" i="1"/>
  <c r="V1534" i="1" s="1"/>
  <c r="R1535" i="1"/>
  <c r="V1535" i="1" s="1"/>
  <c r="R1536" i="1"/>
  <c r="V1536" i="1" s="1"/>
  <c r="R1537" i="1"/>
  <c r="V1537" i="1" s="1"/>
  <c r="R1538" i="1"/>
  <c r="V1538" i="1" s="1"/>
  <c r="R1539" i="1"/>
  <c r="V1539" i="1" s="1"/>
  <c r="R1540" i="1"/>
  <c r="V1540" i="1" s="1"/>
  <c r="R1541" i="1"/>
  <c r="V1541" i="1" s="1"/>
  <c r="R1542" i="1"/>
  <c r="V1542" i="1" s="1"/>
  <c r="R1543" i="1"/>
  <c r="V1543" i="1" s="1"/>
  <c r="R1544" i="1"/>
  <c r="V1544" i="1" s="1"/>
  <c r="R1545" i="1"/>
  <c r="V1545" i="1" s="1"/>
  <c r="R1546" i="1"/>
  <c r="V1546" i="1" s="1"/>
  <c r="R1547" i="1"/>
  <c r="V1547" i="1" s="1"/>
  <c r="R1548" i="1"/>
  <c r="V1548" i="1" s="1"/>
  <c r="R1549" i="1"/>
  <c r="V1549" i="1" s="1"/>
  <c r="R1550" i="1"/>
  <c r="V1550" i="1" s="1"/>
  <c r="R1551" i="1"/>
  <c r="V1551" i="1" s="1"/>
  <c r="R1552" i="1"/>
  <c r="V1552" i="1" s="1"/>
  <c r="R1553" i="1"/>
  <c r="V1553" i="1" s="1"/>
  <c r="R1554" i="1"/>
  <c r="V1554" i="1" s="1"/>
  <c r="R1555" i="1"/>
  <c r="V1555" i="1" s="1"/>
  <c r="R1556" i="1"/>
  <c r="V1556" i="1" s="1"/>
  <c r="R1557" i="1"/>
  <c r="V1557" i="1" s="1"/>
  <c r="R1558" i="1"/>
  <c r="V1558" i="1" s="1"/>
  <c r="R1559" i="1"/>
  <c r="V1559" i="1" s="1"/>
  <c r="R1560" i="1"/>
  <c r="V1560" i="1" s="1"/>
  <c r="R1561" i="1"/>
  <c r="V1561" i="1" s="1"/>
  <c r="R1562" i="1"/>
  <c r="V1562" i="1" s="1"/>
  <c r="R1563" i="1"/>
  <c r="V1563" i="1" s="1"/>
  <c r="R1564" i="1"/>
  <c r="V1564" i="1" s="1"/>
  <c r="R1565" i="1"/>
  <c r="V1565" i="1" s="1"/>
  <c r="R1566" i="1"/>
  <c r="V1566" i="1" s="1"/>
  <c r="R1567" i="1"/>
  <c r="V1567" i="1" s="1"/>
  <c r="R1568" i="1"/>
  <c r="V1568" i="1" s="1"/>
  <c r="R1569" i="1"/>
  <c r="V1569" i="1" s="1"/>
  <c r="R1570" i="1"/>
  <c r="V1570" i="1" s="1"/>
  <c r="R1571" i="1"/>
  <c r="V1571" i="1" s="1"/>
  <c r="R1572" i="1"/>
  <c r="V1572" i="1" s="1"/>
  <c r="R1573" i="1"/>
  <c r="V1573" i="1" s="1"/>
  <c r="R1574" i="1"/>
  <c r="V1574" i="1" s="1"/>
  <c r="R1575" i="1"/>
  <c r="V1575" i="1" s="1"/>
  <c r="R1576" i="1"/>
  <c r="V1576" i="1" s="1"/>
  <c r="R1577" i="1"/>
  <c r="V1577" i="1" s="1"/>
  <c r="R1578" i="1"/>
  <c r="V1578" i="1" s="1"/>
  <c r="R1579" i="1"/>
  <c r="V1579" i="1" s="1"/>
  <c r="R1580" i="1"/>
  <c r="V1580" i="1" s="1"/>
  <c r="R1581" i="1"/>
  <c r="V1581" i="1" s="1"/>
  <c r="R1582" i="1"/>
  <c r="V1582" i="1" s="1"/>
  <c r="R1583" i="1"/>
  <c r="V1583" i="1" s="1"/>
  <c r="R1584" i="1"/>
  <c r="V1584" i="1" s="1"/>
  <c r="R1585" i="1"/>
  <c r="V1585" i="1" s="1"/>
  <c r="R1586" i="1"/>
  <c r="V1586" i="1" s="1"/>
  <c r="R1587" i="1"/>
  <c r="V1587" i="1" s="1"/>
  <c r="R1588" i="1"/>
  <c r="V1588" i="1" s="1"/>
  <c r="R1589" i="1"/>
  <c r="V1589" i="1" s="1"/>
  <c r="R1590" i="1"/>
  <c r="V1590" i="1" s="1"/>
  <c r="R1591" i="1"/>
  <c r="V1591" i="1" s="1"/>
  <c r="R1592" i="1"/>
  <c r="V1592" i="1" s="1"/>
  <c r="R1593" i="1"/>
  <c r="V1593" i="1" s="1"/>
  <c r="R1594" i="1"/>
  <c r="V1594" i="1" s="1"/>
  <c r="R1595" i="1"/>
  <c r="V1595" i="1" s="1"/>
  <c r="R1596" i="1"/>
  <c r="V1596" i="1" s="1"/>
  <c r="R1597" i="1"/>
  <c r="V1597" i="1" s="1"/>
  <c r="R1598" i="1"/>
  <c r="V1598" i="1" s="1"/>
  <c r="R1599" i="1"/>
  <c r="V1599" i="1" s="1"/>
  <c r="R1600" i="1"/>
  <c r="V1600" i="1" s="1"/>
  <c r="R1601" i="1"/>
  <c r="V1601" i="1" s="1"/>
  <c r="R1602" i="1"/>
  <c r="V1602" i="1" s="1"/>
  <c r="R1603" i="1"/>
  <c r="V1603" i="1" s="1"/>
  <c r="R1604" i="1"/>
  <c r="V1604" i="1" s="1"/>
  <c r="R1605" i="1"/>
  <c r="V1605" i="1" s="1"/>
  <c r="R1606" i="1"/>
  <c r="V1606" i="1" s="1"/>
  <c r="R1607" i="1"/>
  <c r="V1607" i="1" s="1"/>
  <c r="R1608" i="1"/>
  <c r="V1608" i="1" s="1"/>
  <c r="R1609" i="1"/>
  <c r="V1609" i="1" s="1"/>
  <c r="R1610" i="1"/>
  <c r="V1610" i="1" s="1"/>
  <c r="R1611" i="1"/>
  <c r="V1611" i="1" s="1"/>
  <c r="R1612" i="1"/>
  <c r="V1612" i="1" s="1"/>
  <c r="R1613" i="1"/>
  <c r="V1613" i="1" s="1"/>
  <c r="R1614" i="1"/>
  <c r="V1614" i="1" s="1"/>
  <c r="R1615" i="1"/>
  <c r="V1615" i="1" s="1"/>
  <c r="R1616" i="1"/>
  <c r="V1616" i="1" s="1"/>
  <c r="R1617" i="1"/>
  <c r="V1617" i="1" s="1"/>
  <c r="R1618" i="1"/>
  <c r="V1618" i="1" s="1"/>
  <c r="R1619" i="1"/>
  <c r="V1619" i="1" s="1"/>
  <c r="R1620" i="1"/>
  <c r="V1620" i="1" s="1"/>
  <c r="R1621" i="1"/>
  <c r="V1621" i="1" s="1"/>
  <c r="R1622" i="1"/>
  <c r="V1622" i="1" s="1"/>
  <c r="R1623" i="1"/>
  <c r="V1623" i="1" s="1"/>
  <c r="R1624" i="1"/>
  <c r="V1624" i="1" s="1"/>
  <c r="R1625" i="1"/>
  <c r="V1625" i="1" s="1"/>
  <c r="R1626" i="1"/>
  <c r="V1626" i="1" s="1"/>
  <c r="R1627" i="1"/>
  <c r="V1627" i="1" s="1"/>
  <c r="R1628" i="1"/>
  <c r="V1628" i="1" s="1"/>
  <c r="R1629" i="1"/>
  <c r="V1629" i="1" s="1"/>
  <c r="R1630" i="1"/>
  <c r="V1630" i="1" s="1"/>
  <c r="R1631" i="1"/>
  <c r="V1631" i="1" s="1"/>
  <c r="R1632" i="1"/>
  <c r="V1632" i="1" s="1"/>
  <c r="R1633" i="1"/>
  <c r="V1633" i="1" s="1"/>
  <c r="R1634" i="1"/>
  <c r="V1634" i="1" s="1"/>
  <c r="R1635" i="1"/>
  <c r="V1635" i="1" s="1"/>
  <c r="R1636" i="1"/>
  <c r="V1636" i="1" s="1"/>
  <c r="R1637" i="1"/>
  <c r="V1637" i="1" s="1"/>
  <c r="R1638" i="1"/>
  <c r="V1638" i="1" s="1"/>
  <c r="R1639" i="1"/>
  <c r="V1639" i="1" s="1"/>
  <c r="R1640" i="1"/>
  <c r="V1640" i="1" s="1"/>
  <c r="R1641" i="1"/>
  <c r="V1641" i="1" s="1"/>
  <c r="R1642" i="1"/>
  <c r="V1642" i="1" s="1"/>
  <c r="R1643" i="1"/>
  <c r="V1643" i="1" s="1"/>
  <c r="R1644" i="1"/>
  <c r="V1644" i="1" s="1"/>
  <c r="R1645" i="1"/>
  <c r="V1645" i="1" s="1"/>
  <c r="R1646" i="1"/>
  <c r="V1646" i="1" s="1"/>
  <c r="R1647" i="1"/>
  <c r="V1647" i="1" s="1"/>
  <c r="R1648" i="1"/>
  <c r="V1648" i="1" s="1"/>
  <c r="R1649" i="1"/>
  <c r="V1649" i="1" s="1"/>
  <c r="R1650" i="1"/>
  <c r="V1650" i="1" s="1"/>
  <c r="R1651" i="1"/>
  <c r="V1651" i="1" s="1"/>
  <c r="R1652" i="1"/>
  <c r="V1652" i="1" s="1"/>
  <c r="R1653" i="1"/>
  <c r="V1653" i="1" s="1"/>
  <c r="R1654" i="1"/>
  <c r="V1654" i="1" s="1"/>
  <c r="R1655" i="1"/>
  <c r="V1655" i="1" s="1"/>
  <c r="R1656" i="1"/>
  <c r="V1656" i="1" s="1"/>
  <c r="R1657" i="1"/>
  <c r="V1657" i="1" s="1"/>
  <c r="R1658" i="1"/>
  <c r="V1658" i="1" s="1"/>
  <c r="R1659" i="1"/>
  <c r="V1659" i="1" s="1"/>
  <c r="R1660" i="1"/>
  <c r="V1660" i="1" s="1"/>
  <c r="R1661" i="1"/>
  <c r="V1661" i="1" s="1"/>
  <c r="R1662" i="1"/>
  <c r="V1662" i="1" s="1"/>
  <c r="R1663" i="1"/>
  <c r="V1663" i="1" s="1"/>
  <c r="R1664" i="1"/>
  <c r="V1664" i="1" s="1"/>
  <c r="R1665" i="1"/>
  <c r="V1665" i="1" s="1"/>
  <c r="R1666" i="1"/>
  <c r="V1666" i="1" s="1"/>
  <c r="R1667" i="1"/>
  <c r="V1667" i="1" s="1"/>
  <c r="R1668" i="1"/>
  <c r="V1668" i="1" s="1"/>
  <c r="R1669" i="1"/>
  <c r="V1669" i="1" s="1"/>
  <c r="R1670" i="1"/>
  <c r="V1670" i="1" s="1"/>
  <c r="R1671" i="1"/>
  <c r="V1671" i="1" s="1"/>
  <c r="R1672" i="1"/>
  <c r="V1672" i="1" s="1"/>
  <c r="R1673" i="1"/>
  <c r="V1673" i="1" s="1"/>
  <c r="R1674" i="1"/>
  <c r="V1674" i="1" s="1"/>
  <c r="R1675" i="1"/>
  <c r="V1675" i="1" s="1"/>
  <c r="R1676" i="1"/>
  <c r="V1676" i="1" s="1"/>
  <c r="R1677" i="1"/>
  <c r="V1677" i="1" s="1"/>
  <c r="R1678" i="1"/>
  <c r="V1678" i="1" s="1"/>
  <c r="R1679" i="1"/>
  <c r="V1679" i="1" s="1"/>
  <c r="R1680" i="1"/>
  <c r="V1680" i="1" s="1"/>
  <c r="R1681" i="1"/>
  <c r="V1681" i="1" s="1"/>
  <c r="R1682" i="1"/>
  <c r="V1682" i="1" s="1"/>
  <c r="R1683" i="1"/>
  <c r="V1683" i="1" s="1"/>
  <c r="R1684" i="1"/>
  <c r="V1684" i="1" s="1"/>
  <c r="R1685" i="1"/>
  <c r="V1685" i="1" s="1"/>
  <c r="R1686" i="1"/>
  <c r="V1686" i="1" s="1"/>
  <c r="R1687" i="1"/>
  <c r="V1687" i="1" s="1"/>
  <c r="R1688" i="1"/>
  <c r="V1688" i="1" s="1"/>
  <c r="R1689" i="1"/>
  <c r="V1689" i="1" s="1"/>
  <c r="R1690" i="1"/>
  <c r="V1690" i="1" s="1"/>
  <c r="R1691" i="1"/>
  <c r="V1691" i="1" s="1"/>
  <c r="R1692" i="1"/>
  <c r="V1692" i="1" s="1"/>
  <c r="R1693" i="1"/>
  <c r="V1693" i="1" s="1"/>
  <c r="R1694" i="1"/>
  <c r="V1694" i="1" s="1"/>
  <c r="R1695" i="1"/>
  <c r="V1695" i="1" s="1"/>
  <c r="R1696" i="1"/>
  <c r="V1696" i="1" s="1"/>
  <c r="R1697" i="1"/>
  <c r="V1697" i="1" s="1"/>
  <c r="R1698" i="1"/>
  <c r="V1698" i="1" s="1"/>
  <c r="R1699" i="1"/>
  <c r="V1699" i="1" s="1"/>
  <c r="R1700" i="1"/>
  <c r="V1700" i="1" s="1"/>
  <c r="R1701" i="1"/>
  <c r="V1701" i="1" s="1"/>
  <c r="R1702" i="1"/>
  <c r="V1702" i="1" s="1"/>
  <c r="R1703" i="1"/>
  <c r="V1703" i="1" s="1"/>
  <c r="R1704" i="1"/>
  <c r="V1704" i="1" s="1"/>
  <c r="R1705" i="1"/>
  <c r="V1705" i="1" s="1"/>
  <c r="R1706" i="1"/>
  <c r="V1706" i="1" s="1"/>
  <c r="R1707" i="1"/>
  <c r="V1707" i="1" s="1"/>
  <c r="R1708" i="1"/>
  <c r="V1708" i="1" s="1"/>
  <c r="R1709" i="1"/>
  <c r="V1709" i="1" s="1"/>
  <c r="R1710" i="1"/>
  <c r="V1710" i="1" s="1"/>
  <c r="R1711" i="1"/>
  <c r="V1711" i="1" s="1"/>
  <c r="R1712" i="1"/>
  <c r="V1712" i="1" s="1"/>
  <c r="R1713" i="1"/>
  <c r="V1713" i="1" s="1"/>
  <c r="R1714" i="1"/>
  <c r="V1714" i="1" s="1"/>
  <c r="R1715" i="1"/>
  <c r="V1715" i="1" s="1"/>
  <c r="R1716" i="1"/>
  <c r="V1716" i="1" s="1"/>
  <c r="R1717" i="1"/>
  <c r="V1717" i="1" s="1"/>
  <c r="R1718" i="1"/>
  <c r="V1718" i="1" s="1"/>
  <c r="R1719" i="1"/>
  <c r="V1719" i="1" s="1"/>
  <c r="R1720" i="1"/>
  <c r="V1720" i="1" s="1"/>
  <c r="R1721" i="1"/>
  <c r="V1721" i="1" s="1"/>
  <c r="R1722" i="1"/>
  <c r="V1722" i="1" s="1"/>
  <c r="R1723" i="1"/>
  <c r="V1723" i="1" s="1"/>
  <c r="R1724" i="1"/>
  <c r="V1724" i="1" s="1"/>
  <c r="R1725" i="1"/>
  <c r="V1725" i="1" s="1"/>
  <c r="R1726" i="1"/>
  <c r="V1726" i="1" s="1"/>
  <c r="R1727" i="1"/>
  <c r="V1727" i="1" s="1"/>
  <c r="R1728" i="1"/>
  <c r="V1728" i="1" s="1"/>
  <c r="R1729" i="1"/>
  <c r="V1729" i="1" s="1"/>
  <c r="R1730" i="1"/>
  <c r="V1730" i="1" s="1"/>
  <c r="R1731" i="1"/>
  <c r="V1731" i="1" s="1"/>
  <c r="R1732" i="1"/>
  <c r="V1732" i="1" s="1"/>
  <c r="R1733" i="1"/>
  <c r="V1733" i="1" s="1"/>
  <c r="R1734" i="1"/>
  <c r="V1734" i="1" s="1"/>
  <c r="R1735" i="1"/>
  <c r="V1735" i="1" s="1"/>
  <c r="R1736" i="1"/>
  <c r="V1736" i="1" s="1"/>
  <c r="R1737" i="1"/>
  <c r="V1737" i="1" s="1"/>
  <c r="R1738" i="1"/>
  <c r="V1738" i="1" s="1"/>
  <c r="R1739" i="1"/>
  <c r="V1739" i="1" s="1"/>
  <c r="R1740" i="1"/>
  <c r="V1740" i="1" s="1"/>
  <c r="R1741" i="1"/>
  <c r="V1741" i="1" s="1"/>
  <c r="R1742" i="1"/>
  <c r="V1742" i="1" s="1"/>
  <c r="R1743" i="1"/>
  <c r="V1743" i="1" s="1"/>
  <c r="R1744" i="1"/>
  <c r="V1744" i="1" s="1"/>
  <c r="R1745" i="1"/>
  <c r="V1745" i="1" s="1"/>
  <c r="R1746" i="1"/>
  <c r="V1746" i="1" s="1"/>
  <c r="R1747" i="1"/>
  <c r="V1747" i="1" s="1"/>
  <c r="R1748" i="1"/>
  <c r="V1748" i="1" s="1"/>
  <c r="R1749" i="1"/>
  <c r="V1749" i="1" s="1"/>
  <c r="R1750" i="1"/>
  <c r="V1750" i="1" s="1"/>
  <c r="R1751" i="1"/>
  <c r="V1751" i="1" s="1"/>
  <c r="R1752" i="1"/>
  <c r="V1752" i="1" s="1"/>
  <c r="R1753" i="1"/>
  <c r="V1753" i="1" s="1"/>
  <c r="R1754" i="1"/>
  <c r="V1754" i="1" s="1"/>
  <c r="R1755" i="1"/>
  <c r="V1755" i="1" s="1"/>
  <c r="R1756" i="1"/>
  <c r="V1756" i="1" s="1"/>
  <c r="R1757" i="1"/>
  <c r="V1757" i="1" s="1"/>
  <c r="R1758" i="1"/>
  <c r="V1758" i="1" s="1"/>
  <c r="R1759" i="1"/>
  <c r="V1759" i="1" s="1"/>
  <c r="R1760" i="1"/>
  <c r="V1760" i="1" s="1"/>
  <c r="R1761" i="1"/>
  <c r="V1761" i="1" s="1"/>
  <c r="R1762" i="1"/>
  <c r="V1762" i="1" s="1"/>
  <c r="R1763" i="1"/>
  <c r="V1763" i="1" s="1"/>
  <c r="R1764" i="1"/>
  <c r="V1764" i="1" s="1"/>
  <c r="R1765" i="1"/>
  <c r="V1765" i="1" s="1"/>
  <c r="R1766" i="1"/>
  <c r="V1766" i="1" s="1"/>
  <c r="R1767" i="1"/>
  <c r="V1767" i="1" s="1"/>
  <c r="R1768" i="1"/>
  <c r="V1768" i="1" s="1"/>
  <c r="R1769" i="1"/>
  <c r="V1769" i="1" s="1"/>
  <c r="R1770" i="1"/>
  <c r="V1770" i="1" s="1"/>
  <c r="R1771" i="1"/>
  <c r="V1771" i="1" s="1"/>
  <c r="R1772" i="1"/>
  <c r="V1772" i="1" s="1"/>
  <c r="R1773" i="1"/>
  <c r="V1773" i="1" s="1"/>
  <c r="R1774" i="1"/>
  <c r="V1774" i="1" s="1"/>
  <c r="R1775" i="1"/>
  <c r="V1775" i="1" s="1"/>
  <c r="R1776" i="1"/>
  <c r="V1776" i="1" s="1"/>
  <c r="R1777" i="1"/>
  <c r="V1777" i="1" s="1"/>
  <c r="R1778" i="1"/>
  <c r="V1778" i="1" s="1"/>
  <c r="R1779" i="1"/>
  <c r="V1779" i="1" s="1"/>
  <c r="R1780" i="1"/>
  <c r="V1780" i="1" s="1"/>
  <c r="R1781" i="1"/>
  <c r="V1781" i="1" s="1"/>
  <c r="R1782" i="1"/>
  <c r="V1782" i="1" s="1"/>
  <c r="R1783" i="1"/>
  <c r="V1783" i="1" s="1"/>
  <c r="R1784" i="1"/>
  <c r="V1784" i="1" s="1"/>
  <c r="R1785" i="1"/>
  <c r="V1785" i="1" s="1"/>
  <c r="R1786" i="1"/>
  <c r="V1786" i="1" s="1"/>
  <c r="R1787" i="1"/>
  <c r="V1787" i="1" s="1"/>
  <c r="R1788" i="1"/>
  <c r="V1788" i="1" s="1"/>
  <c r="R1789" i="1"/>
  <c r="V1789" i="1" s="1"/>
  <c r="R1790" i="1"/>
  <c r="V1790" i="1" s="1"/>
  <c r="R1791" i="1"/>
  <c r="V1791" i="1" s="1"/>
  <c r="R1792" i="1"/>
  <c r="V1792" i="1" s="1"/>
  <c r="R1793" i="1"/>
  <c r="V1793" i="1" s="1"/>
  <c r="R1794" i="1"/>
  <c r="V1794" i="1" s="1"/>
  <c r="R1795" i="1"/>
  <c r="V1795" i="1" s="1"/>
  <c r="R1796" i="1"/>
  <c r="V1796" i="1" s="1"/>
  <c r="R1797" i="1"/>
  <c r="V1797" i="1" s="1"/>
  <c r="R1798" i="1"/>
  <c r="V1798" i="1" s="1"/>
  <c r="R1799" i="1"/>
  <c r="V1799" i="1" s="1"/>
  <c r="R1800" i="1"/>
  <c r="V1800" i="1" s="1"/>
  <c r="R1801" i="1"/>
  <c r="V1801" i="1" s="1"/>
  <c r="R1802" i="1"/>
  <c r="V1802" i="1" s="1"/>
  <c r="R1803" i="1"/>
  <c r="V1803" i="1" s="1"/>
  <c r="R1804" i="1"/>
  <c r="V1804" i="1" s="1"/>
  <c r="R1805" i="1"/>
  <c r="V1805" i="1" s="1"/>
  <c r="R1806" i="1"/>
  <c r="V1806" i="1" s="1"/>
  <c r="R1807" i="1"/>
  <c r="V1807" i="1" s="1"/>
  <c r="R1808" i="1"/>
  <c r="V1808" i="1" s="1"/>
  <c r="R1809" i="1"/>
  <c r="V1809" i="1" s="1"/>
  <c r="R1810" i="1"/>
  <c r="V1810" i="1" s="1"/>
  <c r="R1811" i="1"/>
  <c r="V1811" i="1" s="1"/>
  <c r="R1812" i="1"/>
  <c r="V1812" i="1" s="1"/>
  <c r="R1813" i="1"/>
  <c r="V1813" i="1" s="1"/>
  <c r="R1814" i="1"/>
  <c r="V1814" i="1" s="1"/>
  <c r="R1815" i="1"/>
  <c r="V1815" i="1" s="1"/>
  <c r="R1816" i="1"/>
  <c r="V1816" i="1" s="1"/>
  <c r="R1817" i="1"/>
  <c r="V1817" i="1" s="1"/>
  <c r="R1818" i="1"/>
  <c r="V1818" i="1" s="1"/>
  <c r="R1819" i="1"/>
  <c r="V1819" i="1" s="1"/>
  <c r="R1820" i="1"/>
  <c r="V1820" i="1" s="1"/>
  <c r="R1821" i="1"/>
  <c r="V1821" i="1" s="1"/>
  <c r="R1822" i="1"/>
  <c r="V1822" i="1" s="1"/>
  <c r="R1823" i="1"/>
  <c r="V1823" i="1" s="1"/>
  <c r="R1824" i="1"/>
  <c r="V1824" i="1" s="1"/>
  <c r="R1825" i="1"/>
  <c r="V1825" i="1" s="1"/>
  <c r="R1826" i="1"/>
  <c r="V1826" i="1" s="1"/>
  <c r="R1827" i="1"/>
  <c r="V1827" i="1" s="1"/>
  <c r="R1828" i="1"/>
  <c r="V1828" i="1" s="1"/>
  <c r="R1829" i="1"/>
  <c r="V1829" i="1" s="1"/>
  <c r="R1830" i="1"/>
  <c r="V1830" i="1" s="1"/>
  <c r="R1831" i="1"/>
  <c r="V1831" i="1" s="1"/>
  <c r="R1832" i="1"/>
  <c r="V1832" i="1" s="1"/>
  <c r="R1833" i="1"/>
  <c r="V1833" i="1" s="1"/>
  <c r="R1834" i="1"/>
  <c r="V1834" i="1" s="1"/>
  <c r="R1835" i="1"/>
  <c r="V1835" i="1" s="1"/>
  <c r="R1836" i="1"/>
  <c r="V1836" i="1" s="1"/>
  <c r="R1837" i="1"/>
  <c r="V1837" i="1" s="1"/>
  <c r="R1838" i="1"/>
  <c r="V1838" i="1" s="1"/>
  <c r="R1839" i="1"/>
  <c r="V1839" i="1" s="1"/>
  <c r="R1840" i="1"/>
  <c r="V1840" i="1" s="1"/>
  <c r="R1841" i="1"/>
  <c r="V1841" i="1" s="1"/>
  <c r="R1842" i="1"/>
  <c r="V1842" i="1" s="1"/>
  <c r="R1843" i="1"/>
  <c r="V1843" i="1" s="1"/>
  <c r="R1844" i="1"/>
  <c r="V1844" i="1" s="1"/>
  <c r="R1845" i="1"/>
  <c r="V1845" i="1" s="1"/>
  <c r="R1846" i="1"/>
  <c r="V1846" i="1" s="1"/>
  <c r="R1847" i="1"/>
  <c r="V1847" i="1" s="1"/>
  <c r="R1848" i="1"/>
  <c r="V1848" i="1" s="1"/>
  <c r="R1849" i="1"/>
  <c r="V1849" i="1" s="1"/>
  <c r="R1850" i="1"/>
  <c r="V1850" i="1" s="1"/>
  <c r="R1851" i="1"/>
  <c r="V1851" i="1" s="1"/>
  <c r="R1852" i="1"/>
  <c r="V1852" i="1" s="1"/>
  <c r="R1853" i="1"/>
  <c r="V1853" i="1" s="1"/>
  <c r="R1854" i="1"/>
  <c r="V1854" i="1" s="1"/>
  <c r="R1855" i="1"/>
  <c r="V1855" i="1" s="1"/>
  <c r="R1856" i="1"/>
  <c r="V1856" i="1" s="1"/>
  <c r="R1857" i="1"/>
  <c r="V1857" i="1" s="1"/>
  <c r="R1858" i="1"/>
  <c r="V1858" i="1" s="1"/>
  <c r="R1859" i="1"/>
  <c r="V1859" i="1" s="1"/>
  <c r="R1860" i="1"/>
  <c r="V1860" i="1" s="1"/>
  <c r="R1861" i="1"/>
  <c r="V1861" i="1" s="1"/>
  <c r="R1862" i="1"/>
  <c r="V1862" i="1" s="1"/>
  <c r="R1863" i="1"/>
  <c r="V1863" i="1" s="1"/>
  <c r="R1864" i="1"/>
  <c r="V1864" i="1" s="1"/>
  <c r="R1865" i="1"/>
  <c r="V1865" i="1" s="1"/>
  <c r="R1866" i="1"/>
  <c r="V1866" i="1" s="1"/>
  <c r="R1867" i="1"/>
  <c r="V1867" i="1" s="1"/>
  <c r="R1868" i="1"/>
  <c r="V1868" i="1" s="1"/>
  <c r="R1869" i="1"/>
  <c r="V1869" i="1" s="1"/>
  <c r="R1870" i="1"/>
  <c r="V1870" i="1" s="1"/>
  <c r="R1871" i="1"/>
  <c r="V1871" i="1" s="1"/>
  <c r="R1872" i="1"/>
  <c r="V1872" i="1" s="1"/>
  <c r="R1873" i="1"/>
  <c r="V1873" i="1" s="1"/>
  <c r="R1874" i="1"/>
  <c r="V1874" i="1" s="1"/>
  <c r="R1875" i="1"/>
  <c r="V1875" i="1" s="1"/>
  <c r="R1876" i="1"/>
  <c r="V1876" i="1" s="1"/>
  <c r="R1877" i="1"/>
  <c r="V1877" i="1" s="1"/>
  <c r="R1878" i="1"/>
  <c r="V1878" i="1" s="1"/>
  <c r="R1879" i="1"/>
  <c r="V1879" i="1" s="1"/>
  <c r="R1880" i="1"/>
  <c r="V1880" i="1" s="1"/>
  <c r="R1881" i="1"/>
  <c r="V1881" i="1" s="1"/>
  <c r="R1882" i="1"/>
  <c r="V1882" i="1" s="1"/>
  <c r="R1883" i="1"/>
  <c r="V1883" i="1" s="1"/>
  <c r="R1884" i="1"/>
  <c r="V1884" i="1" s="1"/>
  <c r="R1885" i="1"/>
  <c r="V1885" i="1" s="1"/>
  <c r="R1886" i="1"/>
  <c r="V1886" i="1" s="1"/>
  <c r="R1887" i="1"/>
  <c r="V1887" i="1" s="1"/>
  <c r="R1888" i="1"/>
  <c r="V1888" i="1" s="1"/>
  <c r="R1889" i="1"/>
  <c r="V1889" i="1" s="1"/>
  <c r="R1890" i="1"/>
  <c r="V1890" i="1" s="1"/>
  <c r="R1891" i="1"/>
  <c r="V1891" i="1" s="1"/>
  <c r="R1892" i="1"/>
  <c r="V1892" i="1" s="1"/>
  <c r="R1893" i="1"/>
  <c r="V1893" i="1" s="1"/>
  <c r="R1894" i="1"/>
  <c r="V1894" i="1" s="1"/>
  <c r="R1895" i="1"/>
  <c r="V1895" i="1" s="1"/>
  <c r="R1896" i="1"/>
  <c r="V1896" i="1" s="1"/>
  <c r="R1897" i="1"/>
  <c r="V1897" i="1" s="1"/>
  <c r="R1898" i="1"/>
  <c r="V1898" i="1" s="1"/>
  <c r="R1899" i="1"/>
  <c r="V1899" i="1" s="1"/>
  <c r="R1900" i="1"/>
  <c r="V1900" i="1" s="1"/>
  <c r="R1901" i="1"/>
  <c r="V1901" i="1" s="1"/>
  <c r="R1902" i="1"/>
  <c r="V1902" i="1" s="1"/>
  <c r="R1903" i="1"/>
  <c r="V1903" i="1" s="1"/>
  <c r="R1904" i="1"/>
  <c r="V1904" i="1" s="1"/>
  <c r="R1905" i="1"/>
  <c r="V1905" i="1" s="1"/>
  <c r="R1906" i="1"/>
  <c r="V1906" i="1" s="1"/>
  <c r="R1907" i="1"/>
  <c r="V1907" i="1" s="1"/>
  <c r="R1908" i="1"/>
  <c r="V1908" i="1" s="1"/>
  <c r="R1909" i="1"/>
  <c r="V1909" i="1" s="1"/>
  <c r="R1910" i="1"/>
  <c r="V1910" i="1" s="1"/>
  <c r="R1911" i="1"/>
  <c r="V1911" i="1" s="1"/>
  <c r="R1912" i="1"/>
  <c r="V1912" i="1" s="1"/>
  <c r="R1913" i="1"/>
  <c r="V1913" i="1" s="1"/>
  <c r="R1914" i="1"/>
  <c r="V1914" i="1" s="1"/>
  <c r="R1915" i="1"/>
  <c r="V1915" i="1" s="1"/>
  <c r="R1916" i="1"/>
  <c r="V1916" i="1" s="1"/>
  <c r="R1917" i="1"/>
  <c r="V1917" i="1" s="1"/>
  <c r="R1918" i="1"/>
  <c r="V1918" i="1" s="1"/>
  <c r="R1919" i="1"/>
  <c r="V1919" i="1" s="1"/>
  <c r="R1920" i="1"/>
  <c r="V1920" i="1" s="1"/>
  <c r="R1921" i="1"/>
  <c r="V1921" i="1" s="1"/>
  <c r="R1922" i="1"/>
  <c r="V1922" i="1" s="1"/>
  <c r="R1923" i="1"/>
  <c r="V1923" i="1" s="1"/>
  <c r="R1924" i="1"/>
  <c r="V1924" i="1" s="1"/>
  <c r="R1925" i="1"/>
  <c r="V1925" i="1" s="1"/>
  <c r="R1926" i="1"/>
  <c r="V1926" i="1" s="1"/>
  <c r="R1927" i="1"/>
  <c r="V1927" i="1" s="1"/>
  <c r="R1928" i="1"/>
  <c r="V1928" i="1" s="1"/>
  <c r="R1929" i="1"/>
  <c r="V1929" i="1" s="1"/>
  <c r="R1930" i="1"/>
  <c r="V1930" i="1" s="1"/>
  <c r="R1931" i="1"/>
  <c r="V1931" i="1" s="1"/>
  <c r="R1932" i="1"/>
  <c r="V1932" i="1" s="1"/>
  <c r="R1933" i="1"/>
  <c r="V1933" i="1" s="1"/>
  <c r="R1934" i="1"/>
  <c r="V1934" i="1" s="1"/>
  <c r="R1935" i="1"/>
  <c r="V1935" i="1" s="1"/>
  <c r="R1936" i="1"/>
  <c r="V1936" i="1" s="1"/>
  <c r="R1937" i="1"/>
  <c r="V1937" i="1" s="1"/>
  <c r="R1938" i="1"/>
  <c r="V1938" i="1" s="1"/>
  <c r="R1939" i="1"/>
  <c r="V1939" i="1" s="1"/>
  <c r="R1940" i="1"/>
  <c r="V1940" i="1" s="1"/>
  <c r="R1941" i="1"/>
  <c r="V1941" i="1" s="1"/>
  <c r="R1942" i="1"/>
  <c r="V1942" i="1" s="1"/>
  <c r="R1943" i="1"/>
  <c r="V1943" i="1" s="1"/>
  <c r="R1944" i="1"/>
  <c r="V1944" i="1" s="1"/>
  <c r="R1945" i="1"/>
  <c r="V1945" i="1" s="1"/>
  <c r="R1946" i="1"/>
  <c r="V1946" i="1" s="1"/>
  <c r="R1947" i="1"/>
  <c r="V1947" i="1" s="1"/>
  <c r="R1948" i="1"/>
  <c r="V1948" i="1" s="1"/>
  <c r="R1949" i="1"/>
  <c r="V1949" i="1" s="1"/>
  <c r="R1950" i="1"/>
  <c r="V1950" i="1" s="1"/>
  <c r="R1951" i="1"/>
  <c r="V1951" i="1" s="1"/>
  <c r="R1952" i="1"/>
  <c r="V1952" i="1" s="1"/>
  <c r="R1953" i="1"/>
  <c r="V1953" i="1" s="1"/>
  <c r="R1954" i="1"/>
  <c r="V1954" i="1" s="1"/>
  <c r="R1955" i="1"/>
  <c r="V1955" i="1" s="1"/>
  <c r="R1956" i="1"/>
  <c r="V1956" i="1" s="1"/>
  <c r="R1957" i="1"/>
  <c r="V1957" i="1" s="1"/>
  <c r="R1958" i="1"/>
  <c r="V1958" i="1" s="1"/>
  <c r="R1959" i="1"/>
  <c r="V1959" i="1" s="1"/>
  <c r="R1960" i="1"/>
  <c r="V1960" i="1" s="1"/>
  <c r="R1961" i="1"/>
  <c r="V1961" i="1" s="1"/>
  <c r="R1962" i="1"/>
  <c r="V1962" i="1" s="1"/>
  <c r="R1963" i="1"/>
  <c r="V1963" i="1" s="1"/>
  <c r="R1964" i="1"/>
  <c r="V1964" i="1" s="1"/>
  <c r="R1965" i="1"/>
  <c r="V1965" i="1" s="1"/>
  <c r="R1966" i="1"/>
  <c r="V1966" i="1" s="1"/>
  <c r="R1967" i="1"/>
  <c r="V1967" i="1" s="1"/>
  <c r="R1968" i="1"/>
  <c r="V1968" i="1" s="1"/>
  <c r="R1969" i="1"/>
  <c r="V1969" i="1" s="1"/>
  <c r="R1970" i="1"/>
  <c r="V1970" i="1" s="1"/>
  <c r="R1971" i="1"/>
  <c r="V1971" i="1" s="1"/>
  <c r="R1972" i="1"/>
  <c r="V1972" i="1" s="1"/>
  <c r="R1973" i="1"/>
  <c r="V1973" i="1" s="1"/>
  <c r="R1974" i="1"/>
  <c r="V1974" i="1" s="1"/>
  <c r="R1975" i="1"/>
  <c r="V1975" i="1" s="1"/>
  <c r="R1976" i="1"/>
  <c r="V1976" i="1" s="1"/>
  <c r="R1977" i="1"/>
  <c r="V1977" i="1" s="1"/>
  <c r="R1978" i="1"/>
  <c r="V1978" i="1" s="1"/>
  <c r="R1979" i="1"/>
  <c r="V1979" i="1" s="1"/>
  <c r="R1980" i="1"/>
  <c r="V1980" i="1" s="1"/>
  <c r="R1981" i="1"/>
  <c r="V1981" i="1" s="1"/>
  <c r="R1982" i="1"/>
  <c r="V1982" i="1" s="1"/>
  <c r="R1983" i="1"/>
  <c r="V1983" i="1" s="1"/>
  <c r="R1984" i="1"/>
  <c r="V1984" i="1" s="1"/>
  <c r="R1985" i="1"/>
  <c r="V1985" i="1" s="1"/>
  <c r="R1986" i="1"/>
  <c r="V1986" i="1" s="1"/>
  <c r="R1987" i="1"/>
  <c r="V1987" i="1" s="1"/>
  <c r="R1988" i="1"/>
  <c r="V1988" i="1" s="1"/>
  <c r="R1989" i="1"/>
  <c r="V1989" i="1" s="1"/>
  <c r="R1990" i="1"/>
  <c r="V1990" i="1" s="1"/>
  <c r="R1991" i="1"/>
  <c r="V1991" i="1" s="1"/>
  <c r="R1992" i="1"/>
  <c r="V1992" i="1" s="1"/>
  <c r="R1993" i="1"/>
  <c r="V1993" i="1" s="1"/>
  <c r="R1994" i="1"/>
  <c r="V1994" i="1" s="1"/>
  <c r="R1995" i="1"/>
  <c r="V1995" i="1" s="1"/>
  <c r="R1996" i="1"/>
  <c r="V1996" i="1" s="1"/>
  <c r="R1997" i="1"/>
  <c r="V1997" i="1" s="1"/>
  <c r="R1998" i="1"/>
  <c r="V1998" i="1" s="1"/>
  <c r="R1999" i="1"/>
  <c r="V1999" i="1" s="1"/>
  <c r="R2000" i="1"/>
  <c r="V2000" i="1" s="1"/>
  <c r="R2001" i="1"/>
  <c r="V2001" i="1" s="1"/>
  <c r="R2002" i="1"/>
  <c r="V2002" i="1" s="1"/>
  <c r="R2003" i="1"/>
  <c r="V2003" i="1" s="1"/>
  <c r="R2004" i="1"/>
  <c r="V2004" i="1" s="1"/>
  <c r="R2005" i="1"/>
  <c r="V2005" i="1" s="1"/>
  <c r="R2006" i="1"/>
  <c r="V2006" i="1" s="1"/>
  <c r="R2007" i="1"/>
  <c r="V2007" i="1" s="1"/>
  <c r="R2008" i="1"/>
  <c r="V2008" i="1" s="1"/>
  <c r="R2009" i="1"/>
  <c r="V2009" i="1" s="1"/>
  <c r="R2010" i="1"/>
  <c r="V2010" i="1" s="1"/>
  <c r="R2011" i="1"/>
  <c r="V2011" i="1" s="1"/>
  <c r="R2012" i="1"/>
  <c r="V2012" i="1" s="1"/>
  <c r="R2013" i="1"/>
  <c r="V2013" i="1" s="1"/>
  <c r="R2014" i="1"/>
  <c r="V2014" i="1" s="1"/>
  <c r="R2015" i="1"/>
  <c r="V2015" i="1" s="1"/>
  <c r="R2016" i="1"/>
  <c r="V2016" i="1" s="1"/>
  <c r="R2017" i="1"/>
  <c r="V2017" i="1" s="1"/>
  <c r="R2018" i="1"/>
  <c r="V2018" i="1" s="1"/>
  <c r="R2019" i="1"/>
  <c r="V2019" i="1" s="1"/>
  <c r="R2020" i="1"/>
  <c r="V2020" i="1" s="1"/>
  <c r="R2021" i="1"/>
  <c r="V2021" i="1" s="1"/>
  <c r="R2022" i="1"/>
  <c r="V2022" i="1" s="1"/>
  <c r="R2023" i="1"/>
  <c r="V2023" i="1" s="1"/>
  <c r="R2024" i="1"/>
  <c r="V2024" i="1" s="1"/>
  <c r="R2025" i="1"/>
  <c r="V2025" i="1" s="1"/>
  <c r="R2026" i="1"/>
  <c r="V2026" i="1" s="1"/>
  <c r="R2027" i="1"/>
  <c r="V2027" i="1" s="1"/>
  <c r="R2028" i="1"/>
  <c r="V2028" i="1" s="1"/>
  <c r="R2029" i="1"/>
  <c r="V2029" i="1" s="1"/>
  <c r="R2030" i="1"/>
  <c r="V2030" i="1" s="1"/>
  <c r="R2031" i="1"/>
  <c r="V2031" i="1" s="1"/>
  <c r="R2032" i="1"/>
  <c r="V2032" i="1" s="1"/>
  <c r="R2033" i="1"/>
  <c r="V2033" i="1" s="1"/>
  <c r="R2034" i="1"/>
  <c r="V2034" i="1" s="1"/>
  <c r="R2035" i="1"/>
  <c r="V2035" i="1" s="1"/>
  <c r="R2036" i="1"/>
  <c r="V2036" i="1" s="1"/>
  <c r="R2037" i="1"/>
  <c r="V2037" i="1" s="1"/>
  <c r="R2038" i="1"/>
  <c r="V2038" i="1" s="1"/>
  <c r="R2039" i="1"/>
  <c r="V2039" i="1" s="1"/>
  <c r="R2040" i="1"/>
  <c r="V2040" i="1" s="1"/>
  <c r="R2041" i="1"/>
  <c r="V2041" i="1" s="1"/>
  <c r="R2042" i="1"/>
  <c r="V2042" i="1" s="1"/>
  <c r="R2043" i="1"/>
  <c r="V2043" i="1" s="1"/>
  <c r="AR2043" i="1" s="1"/>
  <c r="R2044" i="1"/>
  <c r="V2044" i="1" s="1"/>
  <c r="R2045" i="1"/>
  <c r="V2045" i="1" s="1"/>
  <c r="R2046" i="1"/>
  <c r="V2046" i="1" s="1"/>
  <c r="R2047" i="1"/>
  <c r="V2047" i="1" s="1"/>
  <c r="R2048" i="1"/>
  <c r="V2048" i="1" s="1"/>
  <c r="R2049" i="1"/>
  <c r="V2049" i="1" s="1"/>
  <c r="R2050" i="1"/>
  <c r="V2050" i="1" s="1"/>
  <c r="R2051" i="1"/>
  <c r="V2051" i="1" s="1"/>
  <c r="R2052" i="1"/>
  <c r="V2052" i="1" s="1"/>
  <c r="R2053" i="1"/>
  <c r="V2053" i="1" s="1"/>
  <c r="AR2053" i="1" s="1"/>
  <c r="R2054" i="1"/>
  <c r="V2054" i="1" s="1"/>
  <c r="R2055" i="1"/>
  <c r="V2055" i="1" s="1"/>
  <c r="R2056" i="1"/>
  <c r="V2056" i="1" s="1"/>
  <c r="R2057" i="1"/>
  <c r="V2057" i="1" s="1"/>
  <c r="R2058" i="1"/>
  <c r="V2058" i="1" s="1"/>
  <c r="R2059" i="1"/>
  <c r="V2059" i="1" s="1"/>
  <c r="AR2059" i="1" s="1"/>
  <c r="R2060" i="1"/>
  <c r="V2060" i="1" s="1"/>
  <c r="R2061" i="1"/>
  <c r="V2061" i="1" s="1"/>
  <c r="R2062" i="1"/>
  <c r="V2062" i="1" s="1"/>
  <c r="R2063" i="1"/>
  <c r="V2063" i="1" s="1"/>
  <c r="R2064" i="1"/>
  <c r="V2064" i="1" s="1"/>
  <c r="R2065" i="1"/>
  <c r="V2065" i="1" s="1"/>
  <c r="R2066" i="1"/>
  <c r="V2066" i="1" s="1"/>
  <c r="R2067" i="1"/>
  <c r="V2067" i="1" s="1"/>
  <c r="R2068" i="1"/>
  <c r="V2068" i="1" s="1"/>
  <c r="R2069" i="1"/>
  <c r="V2069" i="1" s="1"/>
  <c r="R2070" i="1"/>
  <c r="V2070" i="1" s="1"/>
  <c r="R2071" i="1"/>
  <c r="V2071" i="1" s="1"/>
  <c r="R2072" i="1"/>
  <c r="V2072" i="1" s="1"/>
  <c r="R2073" i="1"/>
  <c r="V2073" i="1" s="1"/>
  <c r="R2074" i="1"/>
  <c r="V2074" i="1" s="1"/>
  <c r="R2075" i="1"/>
  <c r="V2075" i="1" s="1"/>
  <c r="R2076" i="1"/>
  <c r="V2076" i="1" s="1"/>
  <c r="R2077" i="1"/>
  <c r="V2077" i="1" s="1"/>
  <c r="R2078" i="1"/>
  <c r="V2078" i="1" s="1"/>
  <c r="R2079" i="1"/>
  <c r="V2079" i="1" s="1"/>
  <c r="R2080" i="1"/>
  <c r="V2080" i="1" s="1"/>
  <c r="R2081" i="1"/>
  <c r="V2081" i="1" s="1"/>
  <c r="R2082" i="1"/>
  <c r="V2082" i="1" s="1"/>
  <c r="R2083" i="1"/>
  <c r="V2083" i="1" s="1"/>
  <c r="R2084" i="1"/>
  <c r="V2084" i="1" s="1"/>
  <c r="R2085" i="1"/>
  <c r="V2085" i="1" s="1"/>
  <c r="R2086" i="1"/>
  <c r="V2086" i="1" s="1"/>
  <c r="R2087" i="1"/>
  <c r="V2087" i="1" s="1"/>
  <c r="R2088" i="1"/>
  <c r="V2088" i="1" s="1"/>
  <c r="R2089" i="1"/>
  <c r="V2089" i="1" s="1"/>
  <c r="R2090" i="1"/>
  <c r="V2090" i="1" s="1"/>
  <c r="R2091" i="1"/>
  <c r="V2091" i="1" s="1"/>
  <c r="R2092" i="1"/>
  <c r="V2092" i="1" s="1"/>
  <c r="R2093" i="1"/>
  <c r="V2093" i="1" s="1"/>
  <c r="R2094" i="1"/>
  <c r="V2094" i="1" s="1"/>
  <c r="R2095" i="1"/>
  <c r="V2095" i="1" s="1"/>
  <c r="R2096" i="1"/>
  <c r="V2096" i="1" s="1"/>
  <c r="R2097" i="1"/>
  <c r="V2097" i="1" s="1"/>
  <c r="R2098" i="1"/>
  <c r="V2098" i="1" s="1"/>
  <c r="R2099" i="1"/>
  <c r="V2099" i="1" s="1"/>
  <c r="R2100" i="1"/>
  <c r="V2100" i="1" s="1"/>
  <c r="R2101" i="1"/>
  <c r="V2101" i="1" s="1"/>
  <c r="R2102" i="1"/>
  <c r="V2102" i="1" s="1"/>
  <c r="R2103" i="1"/>
  <c r="V2103" i="1" s="1"/>
  <c r="R2104" i="1"/>
  <c r="V2104" i="1" s="1"/>
  <c r="R2105" i="1"/>
  <c r="V2105" i="1" s="1"/>
  <c r="R2106" i="1"/>
  <c r="V2106" i="1" s="1"/>
  <c r="R2107" i="1"/>
  <c r="V2107" i="1" s="1"/>
  <c r="AR2107" i="1" s="1"/>
  <c r="R2108" i="1"/>
  <c r="V2108" i="1" s="1"/>
  <c r="R2109" i="1"/>
  <c r="V2109" i="1" s="1"/>
  <c r="R2110" i="1"/>
  <c r="V2110" i="1" s="1"/>
  <c r="R2111" i="1"/>
  <c r="V2111" i="1" s="1"/>
  <c r="R2112" i="1"/>
  <c r="V2112" i="1" s="1"/>
  <c r="R2113" i="1"/>
  <c r="V2113" i="1" s="1"/>
  <c r="R2114" i="1"/>
  <c r="V2114" i="1" s="1"/>
  <c r="R2115" i="1"/>
  <c r="V2115" i="1" s="1"/>
  <c r="R2116" i="1"/>
  <c r="V2116" i="1" s="1"/>
  <c r="R2117" i="1"/>
  <c r="V2117" i="1" s="1"/>
  <c r="AR2117" i="1" s="1"/>
  <c r="R2118" i="1"/>
  <c r="V2118" i="1" s="1"/>
  <c r="R2119" i="1"/>
  <c r="V2119" i="1" s="1"/>
  <c r="R2120" i="1"/>
  <c r="V2120" i="1" s="1"/>
  <c r="R2121" i="1"/>
  <c r="V2121" i="1" s="1"/>
  <c r="R2122" i="1"/>
  <c r="V2122" i="1" s="1"/>
  <c r="R2123" i="1"/>
  <c r="V2123" i="1" s="1"/>
  <c r="AR2123" i="1" s="1"/>
  <c r="R2124" i="1"/>
  <c r="V2124" i="1" s="1"/>
  <c r="R2125" i="1"/>
  <c r="V2125" i="1" s="1"/>
  <c r="R2126" i="1"/>
  <c r="V2126" i="1" s="1"/>
  <c r="R2127" i="1"/>
  <c r="V2127" i="1" s="1"/>
  <c r="R2128" i="1"/>
  <c r="V2128" i="1" s="1"/>
  <c r="R2129" i="1"/>
  <c r="V2129" i="1" s="1"/>
  <c r="R2130" i="1"/>
  <c r="V2130" i="1" s="1"/>
  <c r="R2131" i="1"/>
  <c r="V2131" i="1" s="1"/>
  <c r="R2132" i="1"/>
  <c r="V2132" i="1" s="1"/>
  <c r="R2133" i="1"/>
  <c r="V2133" i="1" s="1"/>
  <c r="R2134" i="1"/>
  <c r="V2134" i="1" s="1"/>
  <c r="R2135" i="1"/>
  <c r="V2135" i="1" s="1"/>
  <c r="R2136" i="1"/>
  <c r="V2136" i="1" s="1"/>
  <c r="R2137" i="1"/>
  <c r="V2137" i="1" s="1"/>
  <c r="R2138" i="1"/>
  <c r="V2138" i="1" s="1"/>
  <c r="R2139" i="1"/>
  <c r="V2139" i="1" s="1"/>
  <c r="R2140" i="1"/>
  <c r="V2140" i="1" s="1"/>
  <c r="R2141" i="1"/>
  <c r="V2141" i="1" s="1"/>
  <c r="R2142" i="1"/>
  <c r="V2142" i="1" s="1"/>
  <c r="R2143" i="1"/>
  <c r="V2143" i="1" s="1"/>
  <c r="R2144" i="1"/>
  <c r="V2144" i="1" s="1"/>
  <c r="R2145" i="1"/>
  <c r="V2145" i="1" s="1"/>
  <c r="R2146" i="1"/>
  <c r="V2146" i="1" s="1"/>
  <c r="R2147" i="1"/>
  <c r="V2147" i="1" s="1"/>
  <c r="R2148" i="1"/>
  <c r="V2148" i="1" s="1"/>
  <c r="R2149" i="1"/>
  <c r="V2149" i="1" s="1"/>
  <c r="R2150" i="1"/>
  <c r="V2150" i="1" s="1"/>
  <c r="R2151" i="1"/>
  <c r="V2151" i="1" s="1"/>
  <c r="R2152" i="1"/>
  <c r="V2152" i="1" s="1"/>
  <c r="R2153" i="1"/>
  <c r="V2153" i="1" s="1"/>
  <c r="R2154" i="1"/>
  <c r="V2154" i="1" s="1"/>
  <c r="R2155" i="1"/>
  <c r="V2155" i="1" s="1"/>
  <c r="R2156" i="1"/>
  <c r="V2156" i="1" s="1"/>
  <c r="R2157" i="1"/>
  <c r="V2157" i="1" s="1"/>
  <c r="R2158" i="1"/>
  <c r="V2158" i="1" s="1"/>
  <c r="R2159" i="1"/>
  <c r="V2159" i="1" s="1"/>
  <c r="R2160" i="1"/>
  <c r="V2160" i="1" s="1"/>
  <c r="R2161" i="1"/>
  <c r="V2161" i="1" s="1"/>
  <c r="R2162" i="1"/>
  <c r="V2162" i="1" s="1"/>
  <c r="R2163" i="1"/>
  <c r="V2163" i="1" s="1"/>
  <c r="R2164" i="1"/>
  <c r="V2164" i="1" s="1"/>
  <c r="R2165" i="1"/>
  <c r="V2165" i="1" s="1"/>
  <c r="R2166" i="1"/>
  <c r="V2166" i="1" s="1"/>
  <c r="R2167" i="1"/>
  <c r="V2167" i="1" s="1"/>
  <c r="R2168" i="1"/>
  <c r="V2168" i="1" s="1"/>
  <c r="R2169" i="1"/>
  <c r="V2169" i="1" s="1"/>
  <c r="R2170" i="1"/>
  <c r="V2170" i="1" s="1"/>
  <c r="R2171" i="1"/>
  <c r="V2171" i="1" s="1"/>
  <c r="AR2171" i="1" s="1"/>
  <c r="R2172" i="1"/>
  <c r="V2172" i="1" s="1"/>
  <c r="R2173" i="1"/>
  <c r="V2173" i="1" s="1"/>
  <c r="R2174" i="1"/>
  <c r="V2174" i="1" s="1"/>
  <c r="R2175" i="1"/>
  <c r="V2175" i="1" s="1"/>
  <c r="R2176" i="1"/>
  <c r="V2176" i="1" s="1"/>
  <c r="R2177" i="1"/>
  <c r="V2177" i="1" s="1"/>
  <c r="R2178" i="1"/>
  <c r="V2178" i="1" s="1"/>
  <c r="R2179" i="1"/>
  <c r="V2179" i="1" s="1"/>
  <c r="R2180" i="1"/>
  <c r="V2180" i="1" s="1"/>
  <c r="R2181" i="1"/>
  <c r="V2181" i="1" s="1"/>
  <c r="AR2181" i="1" s="1"/>
  <c r="R2182" i="1"/>
  <c r="V2182" i="1" s="1"/>
  <c r="R2183" i="1"/>
  <c r="V2183" i="1" s="1"/>
  <c r="R2184" i="1"/>
  <c r="V2184" i="1" s="1"/>
  <c r="R2185" i="1"/>
  <c r="V2185" i="1" s="1"/>
  <c r="R2186" i="1"/>
  <c r="V2186" i="1" s="1"/>
  <c r="R2187" i="1"/>
  <c r="V2187" i="1" s="1"/>
  <c r="AR2187" i="1" s="1"/>
  <c r="R2188" i="1"/>
  <c r="V2188" i="1" s="1"/>
  <c r="R2189" i="1"/>
  <c r="V2189" i="1" s="1"/>
  <c r="R2190" i="1"/>
  <c r="V2190" i="1" s="1"/>
  <c r="R2191" i="1"/>
  <c r="V2191" i="1" s="1"/>
  <c r="R2192" i="1"/>
  <c r="V2192" i="1" s="1"/>
  <c r="R2193" i="1"/>
  <c r="V2193" i="1" s="1"/>
  <c r="R2194" i="1"/>
  <c r="V2194" i="1" s="1"/>
  <c r="R2195" i="1"/>
  <c r="V2195" i="1" s="1"/>
  <c r="R2196" i="1"/>
  <c r="V2196" i="1" s="1"/>
  <c r="R2197" i="1"/>
  <c r="V2197" i="1" s="1"/>
  <c r="R2198" i="1"/>
  <c r="V2198" i="1" s="1"/>
  <c r="R2199" i="1"/>
  <c r="V2199" i="1" s="1"/>
  <c r="R2200" i="1"/>
  <c r="V2200" i="1" s="1"/>
  <c r="R2201" i="1"/>
  <c r="V2201" i="1" s="1"/>
  <c r="R2202" i="1"/>
  <c r="V2202" i="1" s="1"/>
  <c r="R2203" i="1"/>
  <c r="V2203" i="1" s="1"/>
  <c r="R2204" i="1"/>
  <c r="V2204" i="1" s="1"/>
  <c r="R2205" i="1"/>
  <c r="V2205" i="1" s="1"/>
  <c r="R2206" i="1"/>
  <c r="V2206" i="1" s="1"/>
  <c r="R2207" i="1"/>
  <c r="V2207" i="1" s="1"/>
  <c r="R2208" i="1"/>
  <c r="V2208" i="1" s="1"/>
  <c r="R2209" i="1"/>
  <c r="V2209" i="1" s="1"/>
  <c r="R2210" i="1"/>
  <c r="V2210" i="1" s="1"/>
  <c r="R2211" i="1"/>
  <c r="V2211" i="1" s="1"/>
  <c r="R2212" i="1"/>
  <c r="V2212" i="1" s="1"/>
  <c r="R2213" i="1"/>
  <c r="V2213" i="1" s="1"/>
  <c r="R2214" i="1"/>
  <c r="V2214" i="1" s="1"/>
  <c r="R2215" i="1"/>
  <c r="V2215" i="1" s="1"/>
  <c r="R2216" i="1"/>
  <c r="V2216" i="1" s="1"/>
  <c r="R2217" i="1"/>
  <c r="V2217" i="1" s="1"/>
  <c r="R2218" i="1"/>
  <c r="V2218" i="1" s="1"/>
  <c r="R2219" i="1"/>
  <c r="V2219" i="1" s="1"/>
  <c r="R2220" i="1"/>
  <c r="V2220" i="1" s="1"/>
  <c r="R2221" i="1"/>
  <c r="V2221" i="1" s="1"/>
  <c r="R2222" i="1"/>
  <c r="V2222" i="1" s="1"/>
  <c r="R2223" i="1"/>
  <c r="V2223" i="1" s="1"/>
  <c r="R2224" i="1"/>
  <c r="V2224" i="1" s="1"/>
  <c r="R2225" i="1"/>
  <c r="V2225" i="1" s="1"/>
  <c r="R2226" i="1"/>
  <c r="V2226" i="1" s="1"/>
  <c r="R2227" i="1"/>
  <c r="V2227" i="1" s="1"/>
  <c r="R2228" i="1"/>
  <c r="V2228" i="1" s="1"/>
  <c r="R2229" i="1"/>
  <c r="V2229" i="1" s="1"/>
  <c r="R2230" i="1"/>
  <c r="V2230" i="1" s="1"/>
  <c r="R2231" i="1"/>
  <c r="V2231" i="1" s="1"/>
  <c r="R2232" i="1"/>
  <c r="V2232" i="1" s="1"/>
  <c r="R2233" i="1"/>
  <c r="V2233" i="1" s="1"/>
  <c r="R2234" i="1"/>
  <c r="V2234" i="1" s="1"/>
  <c r="R2235" i="1"/>
  <c r="V2235" i="1" s="1"/>
  <c r="R2236" i="1"/>
  <c r="V2236" i="1" s="1"/>
  <c r="R2237" i="1"/>
  <c r="V2237" i="1" s="1"/>
  <c r="R2238" i="1"/>
  <c r="V2238" i="1" s="1"/>
  <c r="R2239" i="1"/>
  <c r="V2239" i="1" s="1"/>
  <c r="R2240" i="1"/>
  <c r="V2240" i="1" s="1"/>
  <c r="R2241" i="1"/>
  <c r="V2241" i="1" s="1"/>
  <c r="R2242" i="1"/>
  <c r="V2242" i="1" s="1"/>
  <c r="R2243" i="1"/>
  <c r="V2243" i="1" s="1"/>
  <c r="R2244" i="1"/>
  <c r="V2244" i="1" s="1"/>
  <c r="R2245" i="1"/>
  <c r="V2245" i="1" s="1"/>
  <c r="AR2245" i="1" s="1"/>
  <c r="R2246" i="1"/>
  <c r="V2246" i="1" s="1"/>
  <c r="R2247" i="1"/>
  <c r="V2247" i="1" s="1"/>
  <c r="R2248" i="1"/>
  <c r="V2248" i="1" s="1"/>
  <c r="R2249" i="1"/>
  <c r="V2249" i="1" s="1"/>
  <c r="R2250" i="1"/>
  <c r="V2250" i="1" s="1"/>
  <c r="R2251" i="1"/>
  <c r="V2251" i="1" s="1"/>
  <c r="R2252" i="1"/>
  <c r="V2252" i="1" s="1"/>
  <c r="R2253" i="1"/>
  <c r="V2253" i="1" s="1"/>
  <c r="R2254" i="1"/>
  <c r="V2254" i="1" s="1"/>
  <c r="R2255" i="1"/>
  <c r="V2255" i="1" s="1"/>
  <c r="R2256" i="1"/>
  <c r="V2256" i="1" s="1"/>
  <c r="R2257" i="1"/>
  <c r="V2257" i="1" s="1"/>
  <c r="R2258" i="1"/>
  <c r="V2258" i="1" s="1"/>
  <c r="R2259" i="1"/>
  <c r="V2259" i="1" s="1"/>
  <c r="R2260" i="1"/>
  <c r="V2260" i="1" s="1"/>
  <c r="R2261" i="1"/>
  <c r="V2261" i="1" s="1"/>
  <c r="R2262" i="1"/>
  <c r="V2262" i="1" s="1"/>
  <c r="R2263" i="1"/>
  <c r="V2263" i="1" s="1"/>
  <c r="R2264" i="1"/>
  <c r="V2264" i="1" s="1"/>
  <c r="R2265" i="1"/>
  <c r="V2265" i="1" s="1"/>
  <c r="R2266" i="1"/>
  <c r="V2266" i="1" s="1"/>
  <c r="R2267" i="1"/>
  <c r="V2267" i="1" s="1"/>
  <c r="R2268" i="1"/>
  <c r="V2268" i="1" s="1"/>
  <c r="R2269" i="1"/>
  <c r="V2269" i="1" s="1"/>
  <c r="R2270" i="1"/>
  <c r="V2270" i="1" s="1"/>
  <c r="R2271" i="1"/>
  <c r="V2271" i="1" s="1"/>
  <c r="R2272" i="1"/>
  <c r="V2272" i="1" s="1"/>
  <c r="R2273" i="1"/>
  <c r="V2273" i="1" s="1"/>
  <c r="R2274" i="1"/>
  <c r="V2274" i="1" s="1"/>
  <c r="R2275" i="1"/>
  <c r="V2275" i="1" s="1"/>
  <c r="R2276" i="1"/>
  <c r="V2276" i="1" s="1"/>
  <c r="R2277" i="1"/>
  <c r="V2277" i="1" s="1"/>
  <c r="R2278" i="1"/>
  <c r="V2278" i="1" s="1"/>
  <c r="R2279" i="1"/>
  <c r="V2279" i="1" s="1"/>
  <c r="R2280" i="1"/>
  <c r="V2280" i="1" s="1"/>
  <c r="R2281" i="1"/>
  <c r="V2281" i="1" s="1"/>
  <c r="R2282" i="1"/>
  <c r="V2282" i="1" s="1"/>
  <c r="R2283" i="1"/>
  <c r="V2283" i="1" s="1"/>
  <c r="R2284" i="1"/>
  <c r="V2284" i="1" s="1"/>
  <c r="R2285" i="1"/>
  <c r="V2285" i="1" s="1"/>
  <c r="R2286" i="1"/>
  <c r="V2286" i="1" s="1"/>
  <c r="R2287" i="1"/>
  <c r="V2287" i="1" s="1"/>
  <c r="R2288" i="1"/>
  <c r="V2288" i="1" s="1"/>
  <c r="R2289" i="1"/>
  <c r="V2289" i="1" s="1"/>
  <c r="R2290" i="1"/>
  <c r="V2290" i="1" s="1"/>
  <c r="R2291" i="1"/>
  <c r="V2291" i="1" s="1"/>
  <c r="R2292" i="1"/>
  <c r="V2292" i="1" s="1"/>
  <c r="R2293" i="1"/>
  <c r="V2293" i="1" s="1"/>
  <c r="R2294" i="1"/>
  <c r="V2294" i="1" s="1"/>
  <c r="R2295" i="1"/>
  <c r="V2295" i="1" s="1"/>
  <c r="R2296" i="1"/>
  <c r="V2296" i="1" s="1"/>
  <c r="R2297" i="1"/>
  <c r="V2297" i="1" s="1"/>
  <c r="R2298" i="1"/>
  <c r="V2298" i="1" s="1"/>
  <c r="R2299" i="1"/>
  <c r="V2299" i="1" s="1"/>
  <c r="R2300" i="1"/>
  <c r="V2300" i="1" s="1"/>
  <c r="R2301" i="1"/>
  <c r="V2301" i="1" s="1"/>
  <c r="R2302" i="1"/>
  <c r="V2302" i="1" s="1"/>
  <c r="R2303" i="1"/>
  <c r="V2303" i="1" s="1"/>
  <c r="R2304" i="1"/>
  <c r="V2304" i="1" s="1"/>
  <c r="R2305" i="1"/>
  <c r="V2305" i="1" s="1"/>
  <c r="R2306" i="1"/>
  <c r="V2306" i="1" s="1"/>
  <c r="R2307" i="1"/>
  <c r="V2307" i="1" s="1"/>
  <c r="R2308" i="1"/>
  <c r="V2308" i="1" s="1"/>
  <c r="R2309" i="1"/>
  <c r="V2309" i="1" s="1"/>
  <c r="R2310" i="1"/>
  <c r="V2310" i="1" s="1"/>
  <c r="R2311" i="1"/>
  <c r="V2311" i="1" s="1"/>
  <c r="R2312" i="1"/>
  <c r="V2312" i="1" s="1"/>
  <c r="R2313" i="1"/>
  <c r="V2313" i="1" s="1"/>
  <c r="R2314" i="1"/>
  <c r="V2314" i="1" s="1"/>
  <c r="R2315" i="1"/>
  <c r="V2315" i="1" s="1"/>
  <c r="R2316" i="1"/>
  <c r="V2316" i="1" s="1"/>
  <c r="R2317" i="1"/>
  <c r="V2317" i="1" s="1"/>
  <c r="R2318" i="1"/>
  <c r="V2318" i="1" s="1"/>
  <c r="R2319" i="1"/>
  <c r="V2319" i="1" s="1"/>
  <c r="R2320" i="1"/>
  <c r="V2320" i="1" s="1"/>
  <c r="R2321" i="1"/>
  <c r="V2321" i="1" s="1"/>
  <c r="R2322" i="1"/>
  <c r="V2322" i="1" s="1"/>
  <c r="R2323" i="1"/>
  <c r="V2323" i="1" s="1"/>
  <c r="R2324" i="1"/>
  <c r="V2324" i="1" s="1"/>
  <c r="R2325" i="1"/>
  <c r="V2325" i="1" s="1"/>
  <c r="R2326" i="1"/>
  <c r="V2326" i="1" s="1"/>
  <c r="R2327" i="1"/>
  <c r="V2327" i="1" s="1"/>
  <c r="V2328" i="1"/>
  <c r="R2329" i="1"/>
  <c r="V2329" i="1" s="1"/>
  <c r="R2330" i="1"/>
  <c r="V2330" i="1" s="1"/>
  <c r="R2331" i="1"/>
  <c r="V2331" i="1" s="1"/>
  <c r="R2332" i="1"/>
  <c r="V2332" i="1" s="1"/>
  <c r="R2333" i="1"/>
  <c r="V2333" i="1" s="1"/>
  <c r="R2334" i="1"/>
  <c r="V2334" i="1" s="1"/>
  <c r="R2335" i="1"/>
  <c r="V2335" i="1" s="1"/>
  <c r="R2336" i="1"/>
  <c r="V2336" i="1" s="1"/>
  <c r="R2337" i="1"/>
  <c r="V2337" i="1" s="1"/>
  <c r="R2338" i="1"/>
  <c r="V2338" i="1" s="1"/>
  <c r="R2339" i="1"/>
  <c r="V2339" i="1" s="1"/>
  <c r="R2340" i="1"/>
  <c r="V2340" i="1" s="1"/>
  <c r="R2341" i="1"/>
  <c r="V2341" i="1" s="1"/>
  <c r="R2342" i="1"/>
  <c r="V2342" i="1" s="1"/>
  <c r="R2343" i="1"/>
  <c r="V2343" i="1" s="1"/>
  <c r="R2344" i="1"/>
  <c r="V2344" i="1" s="1"/>
  <c r="R2345" i="1"/>
  <c r="V2345" i="1" s="1"/>
  <c r="R2346" i="1"/>
  <c r="V2346" i="1" s="1"/>
  <c r="R2347" i="1"/>
  <c r="V2347" i="1" s="1"/>
  <c r="R2348" i="1"/>
  <c r="V2348" i="1" s="1"/>
  <c r="R2349" i="1"/>
  <c r="V2349" i="1" s="1"/>
  <c r="R2350" i="1"/>
  <c r="V2350" i="1" s="1"/>
  <c r="R2351" i="1"/>
  <c r="V2351" i="1" s="1"/>
  <c r="R2352" i="1"/>
  <c r="V2352" i="1" s="1"/>
  <c r="R2353" i="1"/>
  <c r="V2353" i="1" s="1"/>
  <c r="R2354" i="1"/>
  <c r="V2354" i="1" s="1"/>
  <c r="R2355" i="1"/>
  <c r="V2355" i="1" s="1"/>
  <c r="AR2355" i="1" s="1"/>
  <c r="R2356" i="1"/>
  <c r="V2356" i="1" s="1"/>
  <c r="AR2356" i="1" s="1"/>
  <c r="R2357" i="1"/>
  <c r="V2357" i="1" s="1"/>
  <c r="R2358" i="1"/>
  <c r="V2358" i="1" s="1"/>
  <c r="R2359" i="1"/>
  <c r="V2359" i="1" s="1"/>
  <c r="R2360" i="1"/>
  <c r="V2360" i="1" s="1"/>
  <c r="R2361" i="1"/>
  <c r="V2361" i="1" s="1"/>
  <c r="R2362" i="1"/>
  <c r="V2362" i="1" s="1"/>
  <c r="R2363" i="1"/>
  <c r="V2363" i="1" s="1"/>
  <c r="AR2363" i="1" s="1"/>
  <c r="R2364" i="1"/>
  <c r="V2364" i="1" s="1"/>
  <c r="R2365" i="1"/>
  <c r="V2365" i="1" s="1"/>
  <c r="R2366" i="1"/>
  <c r="V2366" i="1" s="1"/>
  <c r="R2367" i="1"/>
  <c r="V2367" i="1" s="1"/>
  <c r="R2368" i="1"/>
  <c r="V2368" i="1" s="1"/>
  <c r="R2369" i="1"/>
  <c r="V2369" i="1" s="1"/>
  <c r="R2370" i="1"/>
  <c r="V2370" i="1" s="1"/>
  <c r="R2371" i="1"/>
  <c r="V2371" i="1" s="1"/>
  <c r="R2372" i="1"/>
  <c r="V2372" i="1" s="1"/>
  <c r="R2373" i="1"/>
  <c r="V2373" i="1" s="1"/>
  <c r="R2374" i="1"/>
  <c r="V2374" i="1" s="1"/>
  <c r="R2375" i="1"/>
  <c r="V2375" i="1" s="1"/>
  <c r="R2376" i="1"/>
  <c r="V2376" i="1" s="1"/>
  <c r="R2377" i="1"/>
  <c r="V2377" i="1" s="1"/>
  <c r="R2378" i="1"/>
  <c r="V2378" i="1" s="1"/>
  <c r="R2379" i="1"/>
  <c r="V2379" i="1" s="1"/>
  <c r="R2380" i="1"/>
  <c r="V2380" i="1" s="1"/>
  <c r="R2381" i="1"/>
  <c r="V2381" i="1" s="1"/>
  <c r="R2382" i="1"/>
  <c r="V2382" i="1" s="1"/>
  <c r="R2383" i="1"/>
  <c r="V2383" i="1" s="1"/>
  <c r="R2384" i="1"/>
  <c r="V2384" i="1" s="1"/>
  <c r="R2385" i="1"/>
  <c r="V2385" i="1" s="1"/>
  <c r="R2386" i="1"/>
  <c r="V2386" i="1" s="1"/>
  <c r="R2387" i="1"/>
  <c r="V2387" i="1" s="1"/>
  <c r="R2388" i="1"/>
  <c r="V2388" i="1" s="1"/>
  <c r="R2389" i="1"/>
  <c r="V2389" i="1" s="1"/>
  <c r="R2390" i="1"/>
  <c r="V2390" i="1" s="1"/>
  <c r="R2391" i="1"/>
  <c r="V2391" i="1" s="1"/>
  <c r="R2392" i="1"/>
  <c r="V2392" i="1" s="1"/>
  <c r="R2393" i="1"/>
  <c r="V2393" i="1" s="1"/>
  <c r="R2394" i="1"/>
  <c r="V2394" i="1" s="1"/>
  <c r="R2395" i="1"/>
  <c r="V2395" i="1" s="1"/>
  <c r="R2396" i="1"/>
  <c r="V2396" i="1" s="1"/>
  <c r="R2397" i="1"/>
  <c r="V2397" i="1" s="1"/>
  <c r="R2398" i="1"/>
  <c r="V2398" i="1" s="1"/>
  <c r="R2399" i="1"/>
  <c r="V2399" i="1" s="1"/>
  <c r="R2400" i="1"/>
  <c r="V2400" i="1" s="1"/>
  <c r="R2401" i="1"/>
  <c r="V2401" i="1" s="1"/>
  <c r="R2402" i="1"/>
  <c r="V2402" i="1" s="1"/>
  <c r="R2403" i="1"/>
  <c r="V2403" i="1" s="1"/>
  <c r="R2404" i="1"/>
  <c r="V2404" i="1" s="1"/>
  <c r="R2405" i="1"/>
  <c r="V2405" i="1" s="1"/>
  <c r="R2406" i="1"/>
  <c r="V2406" i="1" s="1"/>
  <c r="R2407" i="1"/>
  <c r="V2407" i="1" s="1"/>
  <c r="R2408" i="1"/>
  <c r="V2408" i="1" s="1"/>
  <c r="R2409" i="1"/>
  <c r="V2409" i="1" s="1"/>
  <c r="R2410" i="1"/>
  <c r="V2410" i="1" s="1"/>
  <c r="R2411" i="1"/>
  <c r="V2411" i="1" s="1"/>
  <c r="R2412" i="1"/>
  <c r="V2412" i="1" s="1"/>
  <c r="R2413" i="1"/>
  <c r="V2413" i="1" s="1"/>
  <c r="R2414" i="1"/>
  <c r="V2414" i="1" s="1"/>
  <c r="R2415" i="1"/>
  <c r="V2415" i="1" s="1"/>
  <c r="R2416" i="1"/>
  <c r="V2416" i="1" s="1"/>
  <c r="R2417" i="1"/>
  <c r="V2417" i="1" s="1"/>
  <c r="R2418" i="1"/>
  <c r="V2418" i="1" s="1"/>
  <c r="R2419" i="1"/>
  <c r="V2419" i="1" s="1"/>
  <c r="R2420" i="1"/>
  <c r="V2420" i="1" s="1"/>
  <c r="R2421" i="1"/>
  <c r="V2421" i="1" s="1"/>
  <c r="R2422" i="1"/>
  <c r="V2422" i="1" s="1"/>
  <c r="R2423" i="1"/>
  <c r="V2423" i="1" s="1"/>
  <c r="R2424" i="1"/>
  <c r="V2424" i="1" s="1"/>
  <c r="R2425" i="1"/>
  <c r="V2425" i="1" s="1"/>
  <c r="R2426" i="1"/>
  <c r="V2426" i="1" s="1"/>
  <c r="R2427" i="1"/>
  <c r="V2427" i="1" s="1"/>
  <c r="R2428" i="1"/>
  <c r="V2428" i="1" s="1"/>
  <c r="R2429" i="1"/>
  <c r="V2429" i="1" s="1"/>
  <c r="R2430" i="1"/>
  <c r="V2430" i="1" s="1"/>
  <c r="R2431" i="1"/>
  <c r="V2431" i="1" s="1"/>
  <c r="R2432" i="1"/>
  <c r="V2432" i="1" s="1"/>
  <c r="R2433" i="1"/>
  <c r="V2433" i="1" s="1"/>
  <c r="R2434" i="1"/>
  <c r="V2434" i="1" s="1"/>
  <c r="R2435" i="1"/>
  <c r="V2435" i="1" s="1"/>
  <c r="R2436" i="1"/>
  <c r="V2436" i="1" s="1"/>
  <c r="R2437" i="1"/>
  <c r="V2437" i="1" s="1"/>
  <c r="R2438" i="1"/>
  <c r="V2438" i="1" s="1"/>
  <c r="R2439" i="1"/>
  <c r="V2439" i="1" s="1"/>
  <c r="R2440" i="1"/>
  <c r="V2440" i="1" s="1"/>
  <c r="R2441" i="1"/>
  <c r="V2441" i="1" s="1"/>
  <c r="R2442" i="1"/>
  <c r="V2442" i="1" s="1"/>
  <c r="R2443" i="1"/>
  <c r="V2443" i="1" s="1"/>
  <c r="R2444" i="1"/>
  <c r="V2444" i="1" s="1"/>
  <c r="R2445" i="1"/>
  <c r="V2445" i="1" s="1"/>
  <c r="R2446" i="1"/>
  <c r="V2446" i="1" s="1"/>
  <c r="R2447" i="1"/>
  <c r="V2447" i="1" s="1"/>
  <c r="R2448" i="1"/>
  <c r="V2448" i="1" s="1"/>
  <c r="R2449" i="1"/>
  <c r="V2449" i="1" s="1"/>
  <c r="R2450" i="1"/>
  <c r="V2450" i="1" s="1"/>
  <c r="R2451" i="1"/>
  <c r="V2451" i="1" s="1"/>
  <c r="R2452" i="1"/>
  <c r="V2452" i="1" s="1"/>
  <c r="R2453" i="1"/>
  <c r="V2453" i="1" s="1"/>
  <c r="R2454" i="1"/>
  <c r="V2454" i="1" s="1"/>
  <c r="R2455" i="1"/>
  <c r="V2455" i="1" s="1"/>
  <c r="R2456" i="1"/>
  <c r="V2456" i="1" s="1"/>
  <c r="R2457" i="1"/>
  <c r="V2457" i="1" s="1"/>
  <c r="R2458" i="1"/>
  <c r="V2458" i="1" s="1"/>
  <c r="R2459" i="1"/>
  <c r="V2459" i="1" s="1"/>
  <c r="R2460" i="1"/>
  <c r="V2460" i="1" s="1"/>
  <c r="R2461" i="1"/>
  <c r="V2461" i="1" s="1"/>
  <c r="R2462" i="1"/>
  <c r="V2462" i="1" s="1"/>
  <c r="R2463" i="1"/>
  <c r="V2463" i="1" s="1"/>
  <c r="R2464" i="1"/>
  <c r="V2464" i="1" s="1"/>
  <c r="R2465" i="1"/>
  <c r="V2465" i="1" s="1"/>
  <c r="R2466" i="1"/>
  <c r="V2466" i="1" s="1"/>
  <c r="R2467" i="1"/>
  <c r="V2467" i="1" s="1"/>
  <c r="R2468" i="1"/>
  <c r="V2468" i="1" s="1"/>
  <c r="R2469" i="1"/>
  <c r="V2469" i="1" s="1"/>
  <c r="R2470" i="1"/>
  <c r="V2470" i="1" s="1"/>
  <c r="R2471" i="1"/>
  <c r="V2471" i="1" s="1"/>
  <c r="R2472" i="1"/>
  <c r="V2472" i="1" s="1"/>
  <c r="R2473" i="1"/>
  <c r="V2473" i="1" s="1"/>
  <c r="R2474" i="1"/>
  <c r="V2474" i="1" s="1"/>
  <c r="R2475" i="1"/>
  <c r="V2475" i="1" s="1"/>
  <c r="R2476" i="1"/>
  <c r="V2476" i="1" s="1"/>
  <c r="R2477" i="1"/>
  <c r="V2477" i="1" s="1"/>
  <c r="R2478" i="1"/>
  <c r="V2478" i="1" s="1"/>
  <c r="R2479" i="1"/>
  <c r="V2479" i="1" s="1"/>
  <c r="R2480" i="1"/>
  <c r="V2480" i="1" s="1"/>
  <c r="R2481" i="1"/>
  <c r="V2481" i="1" s="1"/>
  <c r="R2482" i="1"/>
  <c r="V2482" i="1" s="1"/>
  <c r="R2483" i="1"/>
  <c r="V2483" i="1" s="1"/>
  <c r="R2484" i="1"/>
  <c r="V2484" i="1" s="1"/>
  <c r="R2485" i="1"/>
  <c r="V2485" i="1" s="1"/>
  <c r="R2486" i="1"/>
  <c r="V2486" i="1" s="1"/>
  <c r="R2487" i="1"/>
  <c r="V2487" i="1" s="1"/>
  <c r="R2488" i="1"/>
  <c r="V2488" i="1" s="1"/>
  <c r="R2489" i="1"/>
  <c r="V2489" i="1" s="1"/>
  <c r="R2490" i="1"/>
  <c r="V2490" i="1" s="1"/>
  <c r="R2491" i="1"/>
  <c r="V2491" i="1" s="1"/>
  <c r="R2492" i="1"/>
  <c r="V2492" i="1" s="1"/>
  <c r="R2493" i="1"/>
  <c r="V2493" i="1" s="1"/>
  <c r="R2494" i="1"/>
  <c r="V2494" i="1" s="1"/>
  <c r="R2495" i="1"/>
  <c r="V2495" i="1" s="1"/>
  <c r="R2496" i="1"/>
  <c r="V2496" i="1" s="1"/>
  <c r="R2497" i="1"/>
  <c r="V2497" i="1" s="1"/>
  <c r="R2498" i="1"/>
  <c r="V2498" i="1" s="1"/>
  <c r="R2499" i="1"/>
  <c r="V2499" i="1" s="1"/>
  <c r="R2500" i="1"/>
  <c r="V2500" i="1" s="1"/>
  <c r="R2501" i="1"/>
  <c r="V2501" i="1" s="1"/>
  <c r="R2502" i="1"/>
  <c r="V2502" i="1" s="1"/>
  <c r="R2503" i="1"/>
  <c r="V2503" i="1" s="1"/>
  <c r="R2504" i="1"/>
  <c r="V2504" i="1" s="1"/>
  <c r="R2505" i="1"/>
  <c r="V2505" i="1" s="1"/>
  <c r="R2506" i="1"/>
  <c r="V2506" i="1" s="1"/>
  <c r="R2507" i="1"/>
  <c r="V2507" i="1" s="1"/>
  <c r="R2508" i="1"/>
  <c r="V2508" i="1" s="1"/>
  <c r="R2509" i="1"/>
  <c r="V2509" i="1" s="1"/>
  <c r="R2510" i="1"/>
  <c r="V2510" i="1" s="1"/>
  <c r="R2511" i="1"/>
  <c r="V2511" i="1" s="1"/>
  <c r="R2512" i="1"/>
  <c r="V2512" i="1" s="1"/>
  <c r="R2513" i="1"/>
  <c r="V2513" i="1" s="1"/>
  <c r="R2514" i="1"/>
  <c r="V2514" i="1" s="1"/>
  <c r="R2515" i="1"/>
  <c r="V2515" i="1" s="1"/>
  <c r="R2516" i="1"/>
  <c r="V2516" i="1" s="1"/>
  <c r="R2517" i="1"/>
  <c r="V2517" i="1" s="1"/>
  <c r="R2518" i="1"/>
  <c r="V2518" i="1" s="1"/>
  <c r="R2519" i="1"/>
  <c r="V2519" i="1" s="1"/>
  <c r="R3631" i="1"/>
  <c r="V3631" i="1" s="1"/>
  <c r="R3632" i="1"/>
  <c r="V3632" i="1" s="1"/>
  <c r="R3633" i="1"/>
  <c r="V3633" i="1" s="1"/>
  <c r="R3634" i="1"/>
  <c r="V3634" i="1" s="1"/>
  <c r="R3635" i="1"/>
  <c r="V3635" i="1" s="1"/>
  <c r="R3636" i="1"/>
  <c r="V3636" i="1" s="1"/>
  <c r="R3637" i="1"/>
  <c r="V3637" i="1" s="1"/>
  <c r="R3638" i="1"/>
  <c r="V3638" i="1" s="1"/>
  <c r="R3639" i="1"/>
  <c r="V3639" i="1" s="1"/>
  <c r="R3640" i="1"/>
  <c r="V3640" i="1" s="1"/>
  <c r="R3641" i="1"/>
  <c r="V3641" i="1" s="1"/>
  <c r="R3642" i="1"/>
  <c r="V3642" i="1" s="1"/>
  <c r="R3643" i="1"/>
  <c r="V3643" i="1" s="1"/>
  <c r="R3644" i="1"/>
  <c r="V3644" i="1" s="1"/>
  <c r="R3645" i="1"/>
  <c r="V3645" i="1" s="1"/>
  <c r="R3646" i="1"/>
  <c r="V3646" i="1" s="1"/>
  <c r="R3647" i="1"/>
  <c r="V3647" i="1" s="1"/>
  <c r="R3648" i="1"/>
  <c r="V3648" i="1" s="1"/>
  <c r="R3649" i="1"/>
  <c r="V3649" i="1" s="1"/>
  <c r="R3650" i="1"/>
  <c r="V3650" i="1" s="1"/>
  <c r="R3651" i="1"/>
  <c r="V3651" i="1" s="1"/>
  <c r="R3652" i="1"/>
  <c r="V3652" i="1" s="1"/>
  <c r="R3653" i="1"/>
  <c r="V3653" i="1" s="1"/>
  <c r="R3654" i="1"/>
  <c r="V3654" i="1" s="1"/>
  <c r="R3655" i="1"/>
  <c r="V3655" i="1" s="1"/>
  <c r="R3656" i="1"/>
  <c r="V3656" i="1" s="1"/>
  <c r="R3657" i="1"/>
  <c r="V3657" i="1" s="1"/>
  <c r="R3658" i="1"/>
  <c r="V3658" i="1" s="1"/>
  <c r="R3659" i="1"/>
  <c r="V3659" i="1" s="1"/>
  <c r="R3660" i="1"/>
  <c r="V3660" i="1" s="1"/>
  <c r="R3661" i="1"/>
  <c r="V3661" i="1" s="1"/>
  <c r="R3662" i="1"/>
  <c r="V3662" i="1" s="1"/>
  <c r="R3663" i="1"/>
  <c r="V3663" i="1" s="1"/>
  <c r="R3664" i="1"/>
  <c r="V3664" i="1" s="1"/>
  <c r="R3665" i="1"/>
  <c r="V3665" i="1" s="1"/>
  <c r="R3666" i="1"/>
  <c r="V3666" i="1" s="1"/>
  <c r="R3667" i="1"/>
  <c r="V3667" i="1" s="1"/>
  <c r="R3668" i="1"/>
  <c r="V3668" i="1" s="1"/>
  <c r="R3669" i="1"/>
  <c r="V3669" i="1" s="1"/>
  <c r="R3670" i="1"/>
  <c r="V3670" i="1" s="1"/>
  <c r="R3671" i="1"/>
  <c r="V3671" i="1" s="1"/>
  <c r="R3672" i="1"/>
  <c r="V3672" i="1" s="1"/>
  <c r="R3673" i="1"/>
  <c r="V3673" i="1" s="1"/>
  <c r="R3674" i="1"/>
  <c r="V3674" i="1" s="1"/>
  <c r="R3675" i="1"/>
  <c r="V3675" i="1" s="1"/>
  <c r="R3676" i="1"/>
  <c r="V3676" i="1" s="1"/>
  <c r="R3677" i="1"/>
  <c r="V3677" i="1" s="1"/>
  <c r="R3678" i="1"/>
  <c r="V3678" i="1" s="1"/>
  <c r="R3679" i="1"/>
  <c r="V3679" i="1" s="1"/>
  <c r="R3680" i="1"/>
  <c r="V3680" i="1" s="1"/>
  <c r="R3681" i="1"/>
  <c r="V3681" i="1" s="1"/>
  <c r="R3682" i="1"/>
  <c r="V3682" i="1" s="1"/>
  <c r="R3683" i="1"/>
  <c r="V3683" i="1" s="1"/>
  <c r="R3684" i="1"/>
  <c r="V3684" i="1" s="1"/>
  <c r="R3685" i="1"/>
  <c r="V3685" i="1" s="1"/>
  <c r="R3686" i="1"/>
  <c r="V3686" i="1" s="1"/>
  <c r="R3687" i="1"/>
  <c r="V3687" i="1" s="1"/>
  <c r="R3688" i="1"/>
  <c r="V3688" i="1" s="1"/>
  <c r="R3689" i="1"/>
  <c r="V3689" i="1" s="1"/>
  <c r="R3690" i="1"/>
  <c r="V3690" i="1" s="1"/>
  <c r="R3691" i="1"/>
  <c r="V3691" i="1" s="1"/>
  <c r="R3692" i="1"/>
  <c r="V3692" i="1" s="1"/>
  <c r="R3693" i="1"/>
  <c r="V3693" i="1" s="1"/>
  <c r="R3694" i="1"/>
  <c r="V3694" i="1" s="1"/>
  <c r="R3695" i="1"/>
  <c r="V3695" i="1" s="1"/>
  <c r="R3696" i="1"/>
  <c r="V3696" i="1" s="1"/>
  <c r="R3697" i="1"/>
  <c r="V3697" i="1" s="1"/>
  <c r="R3698" i="1"/>
  <c r="V3698" i="1" s="1"/>
  <c r="R3699" i="1"/>
  <c r="V3699" i="1" s="1"/>
  <c r="R3700" i="1"/>
  <c r="V3700" i="1" s="1"/>
  <c r="R3701" i="1"/>
  <c r="V3701" i="1" s="1"/>
  <c r="R3702" i="1"/>
  <c r="V3702" i="1" s="1"/>
  <c r="R3703" i="1"/>
  <c r="V3703" i="1" s="1"/>
  <c r="R3704" i="1"/>
  <c r="V3704" i="1" s="1"/>
  <c r="R3705" i="1"/>
  <c r="V3705" i="1" s="1"/>
  <c r="R3706" i="1"/>
  <c r="V3706" i="1" s="1"/>
  <c r="R3707" i="1"/>
  <c r="V3707" i="1" s="1"/>
  <c r="R3708" i="1"/>
  <c r="V3708" i="1" s="1"/>
  <c r="R3709" i="1"/>
  <c r="V3709" i="1" s="1"/>
  <c r="R3710" i="1"/>
  <c r="V3710" i="1" s="1"/>
  <c r="R3711" i="1"/>
  <c r="V3711" i="1" s="1"/>
  <c r="R3712" i="1"/>
  <c r="V3712" i="1" s="1"/>
  <c r="R3713" i="1"/>
  <c r="V3713" i="1" s="1"/>
  <c r="R3714" i="1"/>
  <c r="V3714" i="1" s="1"/>
  <c r="R3715" i="1"/>
  <c r="V3715" i="1" s="1"/>
  <c r="R3716" i="1"/>
  <c r="V3716" i="1" s="1"/>
  <c r="R3717" i="1"/>
  <c r="V3717" i="1" s="1"/>
  <c r="R3718" i="1"/>
  <c r="V3718" i="1" s="1"/>
  <c r="R3719" i="1"/>
  <c r="V3719" i="1" s="1"/>
  <c r="R3720" i="1"/>
  <c r="V3720" i="1" s="1"/>
  <c r="R3721" i="1"/>
  <c r="V3721" i="1" s="1"/>
  <c r="R3722" i="1"/>
  <c r="V3722" i="1" s="1"/>
  <c r="R3723" i="1"/>
  <c r="V3723" i="1" s="1"/>
  <c r="R3724" i="1"/>
  <c r="V3724" i="1" s="1"/>
  <c r="R3725" i="1"/>
  <c r="V3725" i="1" s="1"/>
  <c r="R3726" i="1"/>
  <c r="V3726" i="1" s="1"/>
  <c r="R3727" i="1"/>
  <c r="V3727" i="1" s="1"/>
  <c r="R3728" i="1"/>
  <c r="V3728" i="1" s="1"/>
  <c r="R3729" i="1"/>
  <c r="V3729" i="1" s="1"/>
  <c r="R3730" i="1"/>
  <c r="V3730" i="1" s="1"/>
  <c r="R3731" i="1"/>
  <c r="V3731" i="1" s="1"/>
  <c r="R3732" i="1"/>
  <c r="V3732" i="1" s="1"/>
  <c r="R3733" i="1"/>
  <c r="V3733" i="1" s="1"/>
  <c r="R3734" i="1"/>
  <c r="V3734" i="1" s="1"/>
  <c r="R3735" i="1"/>
  <c r="V3735" i="1" s="1"/>
  <c r="R3736" i="1"/>
  <c r="V3736" i="1" s="1"/>
  <c r="R3737" i="1"/>
  <c r="V3737" i="1" s="1"/>
  <c r="R3738" i="1"/>
  <c r="V3738" i="1" s="1"/>
  <c r="R3739" i="1"/>
  <c r="V3739" i="1" s="1"/>
  <c r="R3740" i="1"/>
  <c r="V3740" i="1" s="1"/>
  <c r="R3741" i="1"/>
  <c r="V3741" i="1" s="1"/>
  <c r="R3742" i="1"/>
  <c r="V3742" i="1" s="1"/>
  <c r="R3743" i="1"/>
  <c r="R3744" i="1"/>
  <c r="V3744" i="1" s="1"/>
  <c r="R3745" i="1"/>
  <c r="V3745" i="1" s="1"/>
  <c r="R3746" i="1"/>
  <c r="V3746" i="1" s="1"/>
  <c r="R3747" i="1"/>
  <c r="V3747" i="1" s="1"/>
  <c r="R3748" i="1"/>
  <c r="V3748" i="1" s="1"/>
  <c r="R3749" i="1"/>
  <c r="V3749" i="1" s="1"/>
  <c r="R3750" i="1"/>
  <c r="V3750" i="1" s="1"/>
  <c r="R3751" i="1"/>
  <c r="V3751" i="1" s="1"/>
  <c r="R3752" i="1"/>
  <c r="V3752" i="1" s="1"/>
  <c r="R3753" i="1"/>
  <c r="V3753" i="1" s="1"/>
  <c r="R3754" i="1"/>
  <c r="V3754" i="1" s="1"/>
  <c r="R3755" i="1"/>
  <c r="V3755" i="1" s="1"/>
  <c r="R3756" i="1"/>
  <c r="V3756" i="1" s="1"/>
  <c r="R3757" i="1"/>
  <c r="V3757" i="1" s="1"/>
  <c r="R3758" i="1"/>
  <c r="R3759" i="1"/>
  <c r="V3759" i="1" s="1"/>
  <c r="R3760" i="1"/>
  <c r="V3760" i="1" s="1"/>
  <c r="R3761" i="1"/>
  <c r="V3761" i="1" s="1"/>
  <c r="R3762" i="1"/>
  <c r="V3762" i="1" s="1"/>
  <c r="R3763" i="1"/>
  <c r="V3763" i="1" s="1"/>
  <c r="R3764" i="1"/>
  <c r="V3764" i="1" s="1"/>
  <c r="R3765" i="1"/>
  <c r="V3765" i="1" s="1"/>
  <c r="R3766" i="1"/>
  <c r="V3766" i="1" s="1"/>
  <c r="R3767" i="1"/>
  <c r="V3767" i="1" s="1"/>
  <c r="R3768" i="1"/>
  <c r="V3768" i="1" s="1"/>
  <c r="R3769" i="1"/>
  <c r="V3769" i="1" s="1"/>
  <c r="R3770" i="1"/>
  <c r="V3770" i="1" s="1"/>
  <c r="R3771" i="1"/>
  <c r="V3771" i="1" s="1"/>
  <c r="R3772" i="1"/>
  <c r="V3772" i="1" s="1"/>
  <c r="R3773" i="1"/>
  <c r="V3773" i="1" s="1"/>
  <c r="R3774" i="1"/>
  <c r="V3774" i="1" s="1"/>
  <c r="R3775" i="1"/>
  <c r="V3775" i="1" s="1"/>
  <c r="R3776" i="1"/>
  <c r="V3776" i="1" s="1"/>
  <c r="R3777" i="1"/>
  <c r="V3777" i="1" s="1"/>
  <c r="R3778" i="1"/>
  <c r="V3778" i="1" s="1"/>
  <c r="R3779" i="1"/>
  <c r="V3779" i="1" s="1"/>
  <c r="R3780" i="1"/>
  <c r="V3780" i="1" s="1"/>
  <c r="R3781" i="1"/>
  <c r="V3781" i="1" s="1"/>
  <c r="R3782" i="1"/>
  <c r="V3782" i="1" s="1"/>
  <c r="R3783" i="1"/>
  <c r="V3783" i="1" s="1"/>
  <c r="R3784" i="1"/>
  <c r="V3784" i="1" s="1"/>
  <c r="R3785" i="1"/>
  <c r="V3785" i="1" s="1"/>
  <c r="R3786" i="1"/>
  <c r="V3786" i="1" s="1"/>
  <c r="R3787" i="1"/>
  <c r="V3787" i="1" s="1"/>
  <c r="R3788" i="1"/>
  <c r="V3788" i="1" s="1"/>
  <c r="R3789" i="1"/>
  <c r="V3789" i="1" s="1"/>
  <c r="R3790" i="1"/>
  <c r="V3790" i="1" s="1"/>
  <c r="R3791" i="1"/>
  <c r="V3791" i="1" s="1"/>
  <c r="R3792" i="1"/>
  <c r="V3792" i="1" s="1"/>
  <c r="R3793" i="1"/>
  <c r="V3793" i="1" s="1"/>
  <c r="R3794" i="1"/>
  <c r="V3794" i="1" s="1"/>
  <c r="R3795" i="1"/>
  <c r="V3795" i="1" s="1"/>
  <c r="R3796" i="1"/>
  <c r="V3796" i="1" s="1"/>
  <c r="R3797" i="1"/>
  <c r="V3797" i="1" s="1"/>
  <c r="R3798" i="1"/>
  <c r="V3798" i="1" s="1"/>
  <c r="R3799" i="1"/>
  <c r="V3799" i="1" s="1"/>
  <c r="R3800" i="1"/>
  <c r="V3800" i="1" s="1"/>
  <c r="R3801" i="1"/>
  <c r="V3801" i="1" s="1"/>
  <c r="R3802" i="1"/>
  <c r="V3802" i="1" s="1"/>
  <c r="R3803" i="1"/>
  <c r="V3803" i="1" s="1"/>
  <c r="R3804" i="1"/>
  <c r="V3804" i="1" s="1"/>
  <c r="R3805" i="1"/>
  <c r="V3805" i="1" s="1"/>
  <c r="R3806" i="1"/>
  <c r="V3806" i="1" s="1"/>
  <c r="R3807" i="1"/>
  <c r="V3807" i="1" s="1"/>
  <c r="R3808" i="1"/>
  <c r="V3808" i="1" s="1"/>
  <c r="R3809" i="1"/>
  <c r="V3809" i="1" s="1"/>
  <c r="R3810" i="1"/>
  <c r="V3810" i="1" s="1"/>
  <c r="R3811" i="1"/>
  <c r="V3811" i="1" s="1"/>
  <c r="R3812" i="1"/>
  <c r="V3812" i="1" s="1"/>
  <c r="R3813" i="1"/>
  <c r="V3813" i="1" s="1"/>
  <c r="R3814" i="1"/>
  <c r="V3814" i="1" s="1"/>
  <c r="R3815" i="1"/>
  <c r="V3815" i="1" s="1"/>
  <c r="R3816" i="1"/>
  <c r="V3816" i="1" s="1"/>
  <c r="R3817" i="1"/>
  <c r="V3817" i="1" s="1"/>
  <c r="R3818" i="1"/>
  <c r="V3818" i="1" s="1"/>
  <c r="V9" i="1"/>
  <c r="R9" i="1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B2" i="2"/>
  <c r="A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2" i="2"/>
  <c r="F2601" i="1" l="1"/>
  <c r="E2592" i="1"/>
  <c r="D2592" i="1"/>
  <c r="Y2586" i="1"/>
  <c r="AB2581" i="1"/>
  <c r="X2584" i="1"/>
  <c r="AC2583" i="1"/>
  <c r="AE2584" i="1"/>
  <c r="AF2585" i="1"/>
  <c r="AA2583" i="1"/>
  <c r="AG2589" i="1"/>
  <c r="AD2589" i="1"/>
  <c r="Z2582" i="1"/>
  <c r="AH2589" i="1"/>
  <c r="J2570" i="1"/>
  <c r="H2571" i="1"/>
  <c r="L2569" i="1"/>
  <c r="P2570" i="1"/>
  <c r="O2569" i="1"/>
  <c r="K2571" i="1"/>
  <c r="N2574" i="1"/>
  <c r="M2569" i="1"/>
  <c r="I2568" i="1"/>
  <c r="AR2272" i="1"/>
  <c r="AR2184" i="1"/>
  <c r="AR2088" i="1"/>
  <c r="AR2000" i="1"/>
  <c r="AR2349" i="1"/>
  <c r="AR2333" i="1"/>
  <c r="AR2309" i="1"/>
  <c r="AR2293" i="1"/>
  <c r="AR2277" i="1"/>
  <c r="AR2261" i="1"/>
  <c r="AR2229" i="1"/>
  <c r="AR2213" i="1"/>
  <c r="AR2197" i="1"/>
  <c r="AR2173" i="1"/>
  <c r="AR2157" i="1"/>
  <c r="AR2133" i="1"/>
  <c r="AR2101" i="1"/>
  <c r="AR2069" i="1"/>
  <c r="AR2013" i="1"/>
  <c r="AR2087" i="1"/>
  <c r="AR2341" i="1"/>
  <c r="AR2325" i="1"/>
  <c r="AR2317" i="1"/>
  <c r="AR2301" i="1"/>
  <c r="AR2285" i="1"/>
  <c r="AR2269" i="1"/>
  <c r="AR2253" i="1"/>
  <c r="AR2237" i="1"/>
  <c r="AR2221" i="1"/>
  <c r="AR2205" i="1"/>
  <c r="AR2189" i="1"/>
  <c r="AR2165" i="1"/>
  <c r="AR2149" i="1"/>
  <c r="AR2141" i="1"/>
  <c r="AR2125" i="1"/>
  <c r="AR2109" i="1"/>
  <c r="AR2093" i="1"/>
  <c r="AR2085" i="1"/>
  <c r="AR2077" i="1"/>
  <c r="AR2061" i="1"/>
  <c r="AR2045" i="1"/>
  <c r="AR2037" i="1"/>
  <c r="AR2029" i="1"/>
  <c r="AR2021" i="1"/>
  <c r="AR2005" i="1"/>
  <c r="AR2304" i="1"/>
  <c r="AR2216" i="1"/>
  <c r="AR2127" i="1"/>
  <c r="AR2047" i="1"/>
  <c r="AR2344" i="1"/>
  <c r="AR2328" i="1"/>
  <c r="AR2312" i="1"/>
  <c r="AR2296" i="1"/>
  <c r="AR2280" i="1"/>
  <c r="AR2256" i="1"/>
  <c r="AR2248" i="1"/>
  <c r="AR2224" i="1"/>
  <c r="AR2208" i="1"/>
  <c r="AR2192" i="1"/>
  <c r="AR2168" i="1"/>
  <c r="AR2160" i="1"/>
  <c r="AR2136" i="1"/>
  <c r="AR2128" i="1"/>
  <c r="AR2104" i="1"/>
  <c r="AR2096" i="1"/>
  <c r="AR2072" i="1"/>
  <c r="AR2064" i="1"/>
  <c r="AR2040" i="1"/>
  <c r="AR2032" i="1"/>
  <c r="AR2008" i="1"/>
  <c r="AR2295" i="1"/>
  <c r="AR2215" i="1"/>
  <c r="AR2375" i="1"/>
  <c r="AR2343" i="1"/>
  <c r="AR2335" i="1"/>
  <c r="AR2327" i="1"/>
  <c r="AR2319" i="1"/>
  <c r="AR2311" i="1"/>
  <c r="AR2303" i="1"/>
  <c r="AR2287" i="1"/>
  <c r="AR2279" i="1"/>
  <c r="AR2271" i="1"/>
  <c r="AR2263" i="1"/>
  <c r="AR2247" i="1"/>
  <c r="AR2239" i="1"/>
  <c r="AR2231" i="1"/>
  <c r="AR2223" i="1"/>
  <c r="AR2207" i="1"/>
  <c r="AR2199" i="1"/>
  <c r="AR2191" i="1"/>
  <c r="AR2183" i="1"/>
  <c r="AR2167" i="1"/>
  <c r="AR2159" i="1"/>
  <c r="AR2151" i="1"/>
  <c r="AR2143" i="1"/>
  <c r="AR2135" i="1"/>
  <c r="AR2119" i="1"/>
  <c r="AR2111" i="1"/>
  <c r="AR2103" i="1"/>
  <c r="AR2095" i="1"/>
  <c r="AR2079" i="1"/>
  <c r="AR2071" i="1"/>
  <c r="AR2063" i="1"/>
  <c r="AR2055" i="1"/>
  <c r="AR2039" i="1"/>
  <c r="AR2031" i="1"/>
  <c r="AR2023" i="1"/>
  <c r="AR2015" i="1"/>
  <c r="AR2007" i="1"/>
  <c r="AR1999" i="1"/>
  <c r="AR2120" i="1"/>
  <c r="AR2024" i="1"/>
  <c r="AR2288" i="1"/>
  <c r="AR2200" i="1"/>
  <c r="AR2112" i="1"/>
  <c r="AR2016" i="1"/>
  <c r="AR2340" i="1"/>
  <c r="AR2324" i="1"/>
  <c r="AR2316" i="1"/>
  <c r="AR2300" i="1"/>
  <c r="AR2284" i="1"/>
  <c r="AR2268" i="1"/>
  <c r="AR2260" i="1"/>
  <c r="AR2252" i="1"/>
  <c r="AR2236" i="1"/>
  <c r="AR2228" i="1"/>
  <c r="AR2220" i="1"/>
  <c r="AR2212" i="1"/>
  <c r="AR2204" i="1"/>
  <c r="AR2196" i="1"/>
  <c r="AR2188" i="1"/>
  <c r="AR2172" i="1"/>
  <c r="AR2164" i="1"/>
  <c r="AR2156" i="1"/>
  <c r="AR2148" i="1"/>
  <c r="AR2140" i="1"/>
  <c r="AR2132" i="1"/>
  <c r="AR2124" i="1"/>
  <c r="AR2116" i="1"/>
  <c r="AR2108" i="1"/>
  <c r="AR2100" i="1"/>
  <c r="AR2092" i="1"/>
  <c r="AR2084" i="1"/>
  <c r="AR2076" i="1"/>
  <c r="AR2068" i="1"/>
  <c r="AR2060" i="1"/>
  <c r="AR2052" i="1"/>
  <c r="AR2044" i="1"/>
  <c r="AR2036" i="1"/>
  <c r="AR2028" i="1"/>
  <c r="AR2020" i="1"/>
  <c r="AR2012" i="1"/>
  <c r="AR2255" i="1"/>
  <c r="AR2175" i="1"/>
  <c r="AR2080" i="1"/>
  <c r="AR2347" i="1"/>
  <c r="AR2339" i="1"/>
  <c r="AR2331" i="1"/>
  <c r="AR2323" i="1"/>
  <c r="AR2315" i="1"/>
  <c r="AR2307" i="1"/>
  <c r="AR2299" i="1"/>
  <c r="AR2291" i="1"/>
  <c r="AR2283" i="1"/>
  <c r="AR2275" i="1"/>
  <c r="AR2267" i="1"/>
  <c r="AR2259" i="1"/>
  <c r="AR2251" i="1"/>
  <c r="AR2243" i="1"/>
  <c r="AR2235" i="1"/>
  <c r="AR2227" i="1"/>
  <c r="AR2219" i="1"/>
  <c r="AR2211" i="1"/>
  <c r="AR2203" i="1"/>
  <c r="AR2195" i="1"/>
  <c r="AR2179" i="1"/>
  <c r="AR2163" i="1"/>
  <c r="AR2155" i="1"/>
  <c r="AR2147" i="1"/>
  <c r="AR2139" i="1"/>
  <c r="AR2131" i="1"/>
  <c r="AR2115" i="1"/>
  <c r="AR2099" i="1"/>
  <c r="AR2091" i="1"/>
  <c r="AR2083" i="1"/>
  <c r="AR2075" i="1"/>
  <c r="AR2067" i="1"/>
  <c r="AR2051" i="1"/>
  <c r="AR2035" i="1"/>
  <c r="AR2027" i="1"/>
  <c r="AR2019" i="1"/>
  <c r="AR2011" i="1"/>
  <c r="AR2003" i="1"/>
  <c r="AR2336" i="1"/>
  <c r="AR2240" i="1"/>
  <c r="AR2152" i="1"/>
  <c r="AR2056" i="1"/>
  <c r="AR2264" i="1"/>
  <c r="AR2176" i="1"/>
  <c r="AR2348" i="1"/>
  <c r="AR2332" i="1"/>
  <c r="AR2308" i="1"/>
  <c r="AR2292" i="1"/>
  <c r="AR2276" i="1"/>
  <c r="AR2244" i="1"/>
  <c r="AR2180" i="1"/>
  <c r="AR2004" i="1"/>
  <c r="AR2320" i="1"/>
  <c r="AR2232" i="1"/>
  <c r="AR2144" i="1"/>
  <c r="AR2048" i="1"/>
  <c r="AR2233" i="1"/>
  <c r="AR2001" i="1"/>
  <c r="AR2376" i="1"/>
  <c r="AR2380" i="1"/>
  <c r="AR2371" i="1"/>
  <c r="AR2372" i="1"/>
  <c r="AR2383" i="1"/>
  <c r="AL2541" i="1"/>
  <c r="AP2541" i="1" s="1"/>
  <c r="AR2373" i="1"/>
  <c r="AR2407" i="1"/>
  <c r="AR2519" i="1"/>
  <c r="AR2495" i="1"/>
  <c r="AR2479" i="1"/>
  <c r="AR2463" i="1"/>
  <c r="AR2447" i="1"/>
  <c r="AR2439" i="1"/>
  <c r="AR2423" i="1"/>
  <c r="AR2391" i="1"/>
  <c r="AR2511" i="1"/>
  <c r="AR2487" i="1"/>
  <c r="AR2471" i="1"/>
  <c r="AR2455" i="1"/>
  <c r="AR2431" i="1"/>
  <c r="AR2399" i="1"/>
  <c r="AR2503" i="1"/>
  <c r="AR2415" i="1"/>
  <c r="AR2508" i="1"/>
  <c r="AR2492" i="1"/>
  <c r="AR2476" i="1"/>
  <c r="AR2460" i="1"/>
  <c r="AR2444" i="1"/>
  <c r="AR2420" i="1"/>
  <c r="AR2388" i="1"/>
  <c r="AR2396" i="1"/>
  <c r="AR2516" i="1"/>
  <c r="AR2500" i="1"/>
  <c r="AR2484" i="1"/>
  <c r="AR2468" i="1"/>
  <c r="AR2452" i="1"/>
  <c r="AR2436" i="1"/>
  <c r="AR2428" i="1"/>
  <c r="AR2412" i="1"/>
  <c r="AR2404" i="1"/>
  <c r="AR2499" i="1"/>
  <c r="AR2475" i="1"/>
  <c r="AR2451" i="1"/>
  <c r="AR2427" i="1"/>
  <c r="AR2411" i="1"/>
  <c r="AR2387" i="1"/>
  <c r="AR2517" i="1"/>
  <c r="AR2509" i="1"/>
  <c r="AR2501" i="1"/>
  <c r="AR2493" i="1"/>
  <c r="AR2485" i="1"/>
  <c r="AR2477" i="1"/>
  <c r="AR2469" i="1"/>
  <c r="AR2461" i="1"/>
  <c r="AR2453" i="1"/>
  <c r="AR2445" i="1"/>
  <c r="AR2437" i="1"/>
  <c r="AR2429" i="1"/>
  <c r="AR2421" i="1"/>
  <c r="AR2413" i="1"/>
  <c r="AR2405" i="1"/>
  <c r="AR2397" i="1"/>
  <c r="AR2389" i="1"/>
  <c r="AR2381" i="1"/>
  <c r="AR2507" i="1"/>
  <c r="AR2483" i="1"/>
  <c r="AR2459" i="1"/>
  <c r="AR2435" i="1"/>
  <c r="AR2395" i="1"/>
  <c r="AR2512" i="1"/>
  <c r="AR2504" i="1"/>
  <c r="AR2496" i="1"/>
  <c r="AR2488" i="1"/>
  <c r="AR2480" i="1"/>
  <c r="AR2472" i="1"/>
  <c r="AR2464" i="1"/>
  <c r="AR2456" i="1"/>
  <c r="AR2448" i="1"/>
  <c r="AR2440" i="1"/>
  <c r="AR2432" i="1"/>
  <c r="AR2424" i="1"/>
  <c r="AR2416" i="1"/>
  <c r="AR2408" i="1"/>
  <c r="AR2400" i="1"/>
  <c r="AR2392" i="1"/>
  <c r="AR2384" i="1"/>
  <c r="AR2515" i="1"/>
  <c r="AR2491" i="1"/>
  <c r="AR2467" i="1"/>
  <c r="AR2443" i="1"/>
  <c r="AR2419" i="1"/>
  <c r="AR2403" i="1"/>
  <c r="AR2379" i="1"/>
  <c r="AR2505" i="1"/>
  <c r="AR2441" i="1"/>
  <c r="AL2543" i="1"/>
  <c r="AP2543" i="1" s="1"/>
  <c r="AL2542" i="1"/>
  <c r="AP2542" i="1" s="1"/>
  <c r="R2520" i="1"/>
  <c r="V2520" i="1" s="1"/>
  <c r="AR2520" i="1" s="1"/>
  <c r="AR2352" i="1"/>
  <c r="AR2351" i="1"/>
  <c r="AR2357" i="1"/>
  <c r="AR2364" i="1"/>
  <c r="AR2367" i="1"/>
  <c r="AR2360" i="1"/>
  <c r="AR2368" i="1"/>
  <c r="AR2365" i="1"/>
  <c r="AR2359" i="1"/>
  <c r="AP2537" i="1"/>
  <c r="AP2529" i="1"/>
  <c r="AP2521" i="1"/>
  <c r="AP2513" i="1"/>
  <c r="AR2513" i="1" s="1"/>
  <c r="AP2497" i="1"/>
  <c r="AR2497" i="1" s="1"/>
  <c r="AP2489" i="1"/>
  <c r="AR2489" i="1" s="1"/>
  <c r="AP2481" i="1"/>
  <c r="AR2481" i="1" s="1"/>
  <c r="AP2473" i="1"/>
  <c r="AR2473" i="1" s="1"/>
  <c r="AP2465" i="1"/>
  <c r="AR2465" i="1" s="1"/>
  <c r="AP2457" i="1"/>
  <c r="AR2457" i="1" s="1"/>
  <c r="AP2449" i="1"/>
  <c r="AR2449" i="1" s="1"/>
  <c r="AP2433" i="1"/>
  <c r="AR2433" i="1" s="1"/>
  <c r="AP2425" i="1"/>
  <c r="AR2425" i="1" s="1"/>
  <c r="AP2417" i="1"/>
  <c r="AR2417" i="1" s="1"/>
  <c r="AP2409" i="1"/>
  <c r="AR2409" i="1" s="1"/>
  <c r="AP2401" i="1"/>
  <c r="AR2401" i="1" s="1"/>
  <c r="AP2393" i="1"/>
  <c r="AR2393" i="1" s="1"/>
  <c r="AP2385" i="1"/>
  <c r="AR2385" i="1" s="1"/>
  <c r="AP2377" i="1"/>
  <c r="AR2377" i="1" s="1"/>
  <c r="AP2369" i="1"/>
  <c r="AR2369" i="1" s="1"/>
  <c r="AP2361" i="1"/>
  <c r="AR2361" i="1" s="1"/>
  <c r="AP2353" i="1"/>
  <c r="AR2353" i="1" s="1"/>
  <c r="AP2345" i="1"/>
  <c r="AR2345" i="1" s="1"/>
  <c r="AP2337" i="1"/>
  <c r="AR2337" i="1" s="1"/>
  <c r="AP2329" i="1"/>
  <c r="AR2329" i="1" s="1"/>
  <c r="AP2321" i="1"/>
  <c r="AR2321" i="1" s="1"/>
  <c r="AP2313" i="1"/>
  <c r="AR2313" i="1" s="1"/>
  <c r="AP2305" i="1"/>
  <c r="AR2305" i="1" s="1"/>
  <c r="AP2297" i="1"/>
  <c r="AR2297" i="1" s="1"/>
  <c r="AP2289" i="1"/>
  <c r="AR2289" i="1" s="1"/>
  <c r="AP2281" i="1"/>
  <c r="AR2281" i="1" s="1"/>
  <c r="AP2273" i="1"/>
  <c r="AR2273" i="1" s="1"/>
  <c r="AP2265" i="1"/>
  <c r="AR2265" i="1" s="1"/>
  <c r="AP2257" i="1"/>
  <c r="AR2257" i="1" s="1"/>
  <c r="AP2249" i="1"/>
  <c r="AR2249" i="1" s="1"/>
  <c r="AP2241" i="1"/>
  <c r="AR2241" i="1" s="1"/>
  <c r="AP2225" i="1"/>
  <c r="AR2225" i="1" s="1"/>
  <c r="AP2217" i="1"/>
  <c r="AR2217" i="1" s="1"/>
  <c r="AP2209" i="1"/>
  <c r="AR2209" i="1" s="1"/>
  <c r="AP2201" i="1"/>
  <c r="AR2201" i="1" s="1"/>
  <c r="AP2193" i="1"/>
  <c r="AR2193" i="1" s="1"/>
  <c r="AP2185" i="1"/>
  <c r="AR2185" i="1" s="1"/>
  <c r="AP2177" i="1"/>
  <c r="AR2177" i="1" s="1"/>
  <c r="AP2169" i="1"/>
  <c r="AR2169" i="1" s="1"/>
  <c r="AP2161" i="1"/>
  <c r="AR2161" i="1" s="1"/>
  <c r="AP2153" i="1"/>
  <c r="AR2153" i="1" s="1"/>
  <c r="AP2145" i="1"/>
  <c r="AR2145" i="1" s="1"/>
  <c r="AP2137" i="1"/>
  <c r="AR2137" i="1" s="1"/>
  <c r="AP2129" i="1"/>
  <c r="AR2129" i="1" s="1"/>
  <c r="AP2121" i="1"/>
  <c r="AR2121" i="1" s="1"/>
  <c r="AP2113" i="1"/>
  <c r="AR2113" i="1" s="1"/>
  <c r="AP2105" i="1"/>
  <c r="AR2105" i="1" s="1"/>
  <c r="AP2097" i="1"/>
  <c r="AR2097" i="1" s="1"/>
  <c r="AP2089" i="1"/>
  <c r="AR2089" i="1" s="1"/>
  <c r="AP2081" i="1"/>
  <c r="AR2081" i="1" s="1"/>
  <c r="AP2073" i="1"/>
  <c r="AR2073" i="1" s="1"/>
  <c r="AP2065" i="1"/>
  <c r="AR2065" i="1" s="1"/>
  <c r="AP2057" i="1"/>
  <c r="AR2057" i="1" s="1"/>
  <c r="AP2049" i="1"/>
  <c r="AR2049" i="1" s="1"/>
  <c r="AP2041" i="1"/>
  <c r="AR2041" i="1" s="1"/>
  <c r="AP2033" i="1"/>
  <c r="AR2033" i="1" s="1"/>
  <c r="AP2025" i="1"/>
  <c r="AR2025" i="1" s="1"/>
  <c r="AP2017" i="1"/>
  <c r="AR2017" i="1" s="1"/>
  <c r="AP2009" i="1"/>
  <c r="AR2009" i="1" s="1"/>
  <c r="AP2538" i="1"/>
  <c r="AP2530" i="1"/>
  <c r="AP2522" i="1"/>
  <c r="AP2514" i="1"/>
  <c r="AR2514" i="1" s="1"/>
  <c r="AP2506" i="1"/>
  <c r="AR2506" i="1" s="1"/>
  <c r="AP2498" i="1"/>
  <c r="AR2498" i="1" s="1"/>
  <c r="AP2490" i="1"/>
  <c r="AR2490" i="1" s="1"/>
  <c r="AP2482" i="1"/>
  <c r="AR2482" i="1" s="1"/>
  <c r="AP2474" i="1"/>
  <c r="AR2474" i="1" s="1"/>
  <c r="AP2466" i="1"/>
  <c r="AR2466" i="1" s="1"/>
  <c r="AP2458" i="1"/>
  <c r="AR2458" i="1" s="1"/>
  <c r="AP2450" i="1"/>
  <c r="AR2450" i="1" s="1"/>
  <c r="AP2442" i="1"/>
  <c r="AR2442" i="1" s="1"/>
  <c r="AP2434" i="1"/>
  <c r="AR2434" i="1" s="1"/>
  <c r="AP2426" i="1"/>
  <c r="AR2426" i="1" s="1"/>
  <c r="AP2418" i="1"/>
  <c r="AR2418" i="1" s="1"/>
  <c r="AP2410" i="1"/>
  <c r="AR2410" i="1" s="1"/>
  <c r="AP2402" i="1"/>
  <c r="AR2402" i="1" s="1"/>
  <c r="AP2394" i="1"/>
  <c r="AR2394" i="1" s="1"/>
  <c r="AP2386" i="1"/>
  <c r="AR2386" i="1" s="1"/>
  <c r="AP2378" i="1"/>
  <c r="AR2378" i="1" s="1"/>
  <c r="AP2370" i="1"/>
  <c r="AR2370" i="1" s="1"/>
  <c r="AP2362" i="1"/>
  <c r="AR2362" i="1" s="1"/>
  <c r="AP2354" i="1"/>
  <c r="AR2354" i="1" s="1"/>
  <c r="AP2346" i="1"/>
  <c r="AR2346" i="1" s="1"/>
  <c r="AP2338" i="1"/>
  <c r="AR2338" i="1" s="1"/>
  <c r="AP2330" i="1"/>
  <c r="AR2330" i="1" s="1"/>
  <c r="AP2322" i="1"/>
  <c r="AR2322" i="1" s="1"/>
  <c r="AP2314" i="1"/>
  <c r="AR2314" i="1" s="1"/>
  <c r="AP2306" i="1"/>
  <c r="AR2306" i="1" s="1"/>
  <c r="AP2298" i="1"/>
  <c r="AR2298" i="1" s="1"/>
  <c r="AP2290" i="1"/>
  <c r="AR2290" i="1" s="1"/>
  <c r="AP2282" i="1"/>
  <c r="AR2282" i="1" s="1"/>
  <c r="AP2274" i="1"/>
  <c r="AR2274" i="1" s="1"/>
  <c r="AP2266" i="1"/>
  <c r="AR2266" i="1" s="1"/>
  <c r="AP2258" i="1"/>
  <c r="AR2258" i="1" s="1"/>
  <c r="AP2250" i="1"/>
  <c r="AR2250" i="1" s="1"/>
  <c r="AP2242" i="1"/>
  <c r="AR2242" i="1" s="1"/>
  <c r="AP2234" i="1"/>
  <c r="AR2234" i="1" s="1"/>
  <c r="AP2226" i="1"/>
  <c r="AR2226" i="1" s="1"/>
  <c r="AP2218" i="1"/>
  <c r="AR2218" i="1" s="1"/>
  <c r="AP2210" i="1"/>
  <c r="AR2210" i="1" s="1"/>
  <c r="AP2202" i="1"/>
  <c r="AR2202" i="1" s="1"/>
  <c r="AP2194" i="1"/>
  <c r="AR2194" i="1" s="1"/>
  <c r="AP2186" i="1"/>
  <c r="AR2186" i="1" s="1"/>
  <c r="AP2178" i="1"/>
  <c r="AR2178" i="1" s="1"/>
  <c r="AP2170" i="1"/>
  <c r="AR2170" i="1" s="1"/>
  <c r="AP2162" i="1"/>
  <c r="AR2162" i="1" s="1"/>
  <c r="AP2154" i="1"/>
  <c r="AR2154" i="1" s="1"/>
  <c r="AP2146" i="1"/>
  <c r="AR2146" i="1" s="1"/>
  <c r="AP2138" i="1"/>
  <c r="AR2138" i="1" s="1"/>
  <c r="AP2130" i="1"/>
  <c r="AR2130" i="1" s="1"/>
  <c r="AP2122" i="1"/>
  <c r="AR2122" i="1" s="1"/>
  <c r="AP2114" i="1"/>
  <c r="AR2114" i="1" s="1"/>
  <c r="AP2106" i="1"/>
  <c r="AR2106" i="1" s="1"/>
  <c r="AP2098" i="1"/>
  <c r="AR2098" i="1" s="1"/>
  <c r="AP2090" i="1"/>
  <c r="AR2090" i="1" s="1"/>
  <c r="AP2082" i="1"/>
  <c r="AR2082" i="1" s="1"/>
  <c r="AP2074" i="1"/>
  <c r="AR2074" i="1" s="1"/>
  <c r="AP2066" i="1"/>
  <c r="AR2066" i="1" s="1"/>
  <c r="AP2058" i="1"/>
  <c r="AR2058" i="1" s="1"/>
  <c r="AP2050" i="1"/>
  <c r="AR2050" i="1" s="1"/>
  <c r="AP2042" i="1"/>
  <c r="AR2042" i="1" s="1"/>
  <c r="AP2034" i="1"/>
  <c r="AR2034" i="1" s="1"/>
  <c r="AP2026" i="1"/>
  <c r="AR2026" i="1" s="1"/>
  <c r="AP2018" i="1"/>
  <c r="AR2018" i="1" s="1"/>
  <c r="AP2010" i="1"/>
  <c r="AR2010" i="1" s="1"/>
  <c r="AP2002" i="1"/>
  <c r="AR2002" i="1" s="1"/>
  <c r="AP2534" i="1"/>
  <c r="AP2526" i="1"/>
  <c r="AP2518" i="1"/>
  <c r="AR2518" i="1" s="1"/>
  <c r="AP2510" i="1"/>
  <c r="AR2510" i="1" s="1"/>
  <c r="AP2502" i="1"/>
  <c r="AR2502" i="1" s="1"/>
  <c r="AP2494" i="1"/>
  <c r="AR2494" i="1" s="1"/>
  <c r="AP2486" i="1"/>
  <c r="AR2486" i="1" s="1"/>
  <c r="AP2478" i="1"/>
  <c r="AR2478" i="1" s="1"/>
  <c r="AP2470" i="1"/>
  <c r="AR2470" i="1" s="1"/>
  <c r="AP2462" i="1"/>
  <c r="AR2462" i="1" s="1"/>
  <c r="AP2454" i="1"/>
  <c r="AR2454" i="1" s="1"/>
  <c r="AP2446" i="1"/>
  <c r="AR2446" i="1" s="1"/>
  <c r="AP2438" i="1"/>
  <c r="AR2438" i="1" s="1"/>
  <c r="AP2430" i="1"/>
  <c r="AR2430" i="1" s="1"/>
  <c r="AP2422" i="1"/>
  <c r="AR2422" i="1" s="1"/>
  <c r="AP2414" i="1"/>
  <c r="AR2414" i="1" s="1"/>
  <c r="AP2406" i="1"/>
  <c r="AR2406" i="1" s="1"/>
  <c r="AP2398" i="1"/>
  <c r="AR2398" i="1" s="1"/>
  <c r="AP2390" i="1"/>
  <c r="AR2390" i="1" s="1"/>
  <c r="AP2382" i="1"/>
  <c r="AR2382" i="1" s="1"/>
  <c r="AP2374" i="1"/>
  <c r="AR2374" i="1" s="1"/>
  <c r="AP2366" i="1"/>
  <c r="AR2366" i="1" s="1"/>
  <c r="AP2358" i="1"/>
  <c r="AR2358" i="1" s="1"/>
  <c r="AP2350" i="1"/>
  <c r="AR2350" i="1" s="1"/>
  <c r="AP2342" i="1"/>
  <c r="AR2342" i="1" s="1"/>
  <c r="AP2334" i="1"/>
  <c r="AR2334" i="1" s="1"/>
  <c r="AP2326" i="1"/>
  <c r="AR2326" i="1" s="1"/>
  <c r="AP2318" i="1"/>
  <c r="AR2318" i="1" s="1"/>
  <c r="AP2310" i="1"/>
  <c r="AR2310" i="1" s="1"/>
  <c r="AP2302" i="1"/>
  <c r="AR2302" i="1" s="1"/>
  <c r="AP2294" i="1"/>
  <c r="AR2294" i="1" s="1"/>
  <c r="AP2286" i="1"/>
  <c r="AR2286" i="1" s="1"/>
  <c r="AP2278" i="1"/>
  <c r="AR2278" i="1" s="1"/>
  <c r="AP2270" i="1"/>
  <c r="AR2270" i="1" s="1"/>
  <c r="AP2262" i="1"/>
  <c r="AR2262" i="1" s="1"/>
  <c r="AP2254" i="1"/>
  <c r="AR2254" i="1" s="1"/>
  <c r="AP2246" i="1"/>
  <c r="AR2246" i="1" s="1"/>
  <c r="AP2238" i="1"/>
  <c r="AR2238" i="1" s="1"/>
  <c r="AP2230" i="1"/>
  <c r="AR2230" i="1" s="1"/>
  <c r="AP2222" i="1"/>
  <c r="AR2222" i="1" s="1"/>
  <c r="AP2214" i="1"/>
  <c r="AR2214" i="1" s="1"/>
  <c r="AP2206" i="1"/>
  <c r="AR2206" i="1" s="1"/>
  <c r="AP2198" i="1"/>
  <c r="AR2198" i="1" s="1"/>
  <c r="AP2190" i="1"/>
  <c r="AR2190" i="1" s="1"/>
  <c r="AP2182" i="1"/>
  <c r="AR2182" i="1" s="1"/>
  <c r="AP2174" i="1"/>
  <c r="AR2174" i="1" s="1"/>
  <c r="AP2166" i="1"/>
  <c r="AR2166" i="1" s="1"/>
  <c r="AP2158" i="1"/>
  <c r="AR2158" i="1" s="1"/>
  <c r="AP2150" i="1"/>
  <c r="AR2150" i="1" s="1"/>
  <c r="AP2142" i="1"/>
  <c r="AR2142" i="1" s="1"/>
  <c r="AP2134" i="1"/>
  <c r="AR2134" i="1" s="1"/>
  <c r="AP2126" i="1"/>
  <c r="AR2126" i="1" s="1"/>
  <c r="AP2118" i="1"/>
  <c r="AR2118" i="1" s="1"/>
  <c r="AP2110" i="1"/>
  <c r="AR2110" i="1" s="1"/>
  <c r="AP2102" i="1"/>
  <c r="AR2102" i="1" s="1"/>
  <c r="AP2094" i="1"/>
  <c r="AR2094" i="1" s="1"/>
  <c r="AP2086" i="1"/>
  <c r="AR2086" i="1" s="1"/>
  <c r="AP2078" i="1"/>
  <c r="AR2078" i="1" s="1"/>
  <c r="AP2070" i="1"/>
  <c r="AR2070" i="1" s="1"/>
  <c r="AP2062" i="1"/>
  <c r="AR2062" i="1" s="1"/>
  <c r="AP2054" i="1"/>
  <c r="AR2054" i="1" s="1"/>
  <c r="AP2046" i="1"/>
  <c r="AR2046" i="1" s="1"/>
  <c r="AP2038" i="1"/>
  <c r="AR2038" i="1" s="1"/>
  <c r="AP2030" i="1"/>
  <c r="AR2030" i="1" s="1"/>
  <c r="AP2022" i="1"/>
  <c r="AR2022" i="1" s="1"/>
  <c r="AP2014" i="1"/>
  <c r="AR2014" i="1" s="1"/>
  <c r="AP2006" i="1"/>
  <c r="AR2006" i="1" s="1"/>
  <c r="AP1998" i="1"/>
  <c r="A3779" i="1"/>
  <c r="A3722" i="1"/>
  <c r="A3636" i="1"/>
  <c r="A3503" i="1"/>
  <c r="A3336" i="1"/>
  <c r="A3151" i="1"/>
  <c r="A3102" i="1"/>
  <c r="A3778" i="1"/>
  <c r="A3698" i="1"/>
  <c r="A3635" i="1"/>
  <c r="A3455" i="1"/>
  <c r="A3295" i="1"/>
  <c r="A3101" i="1"/>
  <c r="A3817" i="1"/>
  <c r="A3737" i="1"/>
  <c r="A3651" i="1"/>
  <c r="A3487" i="1"/>
  <c r="A3246" i="1"/>
  <c r="A3793" i="1"/>
  <c r="A3713" i="1"/>
  <c r="A3533" i="1"/>
  <c r="A3359" i="1"/>
  <c r="A3279" i="1"/>
  <c r="A3812" i="1"/>
  <c r="A3789" i="1"/>
  <c r="A3772" i="1"/>
  <c r="A3749" i="1"/>
  <c r="A3729" i="1"/>
  <c r="A3709" i="1"/>
  <c r="A3689" i="1"/>
  <c r="A3669" i="1"/>
  <c r="A3649" i="1"/>
  <c r="A3626" i="1"/>
  <c r="A3608" i="1"/>
  <c r="A3565" i="1"/>
  <c r="A3528" i="1"/>
  <c r="A3485" i="1"/>
  <c r="A3438" i="1"/>
  <c r="A3405" i="1"/>
  <c r="A3358" i="1"/>
  <c r="A3325" i="1"/>
  <c r="A3278" i="1"/>
  <c r="A3229" i="1"/>
  <c r="A3182" i="1"/>
  <c r="A3120" i="1"/>
  <c r="A3086" i="1"/>
  <c r="A2975" i="1"/>
  <c r="A3762" i="1"/>
  <c r="A3659" i="1"/>
  <c r="A3536" i="1"/>
  <c r="A3376" i="1"/>
  <c r="A3248" i="1"/>
  <c r="A3069" i="1"/>
  <c r="A3761" i="1"/>
  <c r="A3675" i="1"/>
  <c r="A3582" i="1"/>
  <c r="A3408" i="1"/>
  <c r="A3197" i="1"/>
  <c r="A3754" i="1"/>
  <c r="A3674" i="1"/>
  <c r="A3581" i="1"/>
  <c r="A3407" i="1"/>
  <c r="A3280" i="1"/>
  <c r="A3096" i="1"/>
  <c r="A3753" i="1"/>
  <c r="A3690" i="1"/>
  <c r="A3633" i="1"/>
  <c r="A3453" i="1"/>
  <c r="A3245" i="1"/>
  <c r="A3811" i="1"/>
  <c r="A3788" i="1"/>
  <c r="A3765" i="1"/>
  <c r="A3748" i="1"/>
  <c r="A3725" i="1"/>
  <c r="A3708" i="1"/>
  <c r="A3685" i="1"/>
  <c r="A3665" i="1"/>
  <c r="A3645" i="1"/>
  <c r="A3625" i="1"/>
  <c r="A3600" i="1"/>
  <c r="A3560" i="1"/>
  <c r="A3517" i="1"/>
  <c r="A3480" i="1"/>
  <c r="A3437" i="1"/>
  <c r="A3400" i="1"/>
  <c r="A3357" i="1"/>
  <c r="A3310" i="1"/>
  <c r="A3277" i="1"/>
  <c r="A3216" i="1"/>
  <c r="A3181" i="1"/>
  <c r="A3119" i="1"/>
  <c r="A2974" i="1"/>
  <c r="A3802" i="1"/>
  <c r="A3699" i="1"/>
  <c r="A3619" i="1"/>
  <c r="A3423" i="1"/>
  <c r="A3213" i="1"/>
  <c r="A3818" i="1"/>
  <c r="A3738" i="1"/>
  <c r="A3611" i="1"/>
  <c r="A3502" i="1"/>
  <c r="A3375" i="1"/>
  <c r="A3247" i="1"/>
  <c r="A3777" i="1"/>
  <c r="A3714" i="1"/>
  <c r="A3634" i="1"/>
  <c r="A3534" i="1"/>
  <c r="A3374" i="1"/>
  <c r="A3184" i="1"/>
  <c r="A3813" i="1"/>
  <c r="A3733" i="1"/>
  <c r="A3650" i="1"/>
  <c r="A3566" i="1"/>
  <c r="A3486" i="1"/>
  <c r="A3326" i="1"/>
  <c r="A3183" i="1"/>
  <c r="A3804" i="1"/>
  <c r="A3787" i="1"/>
  <c r="A3764" i="1"/>
  <c r="A3747" i="1"/>
  <c r="A3724" i="1"/>
  <c r="A3701" i="1"/>
  <c r="A3684" i="1"/>
  <c r="A3661" i="1"/>
  <c r="A3644" i="1"/>
  <c r="A3621" i="1"/>
  <c r="A3592" i="1"/>
  <c r="A3552" i="1"/>
  <c r="A3512" i="1"/>
  <c r="A3472" i="1"/>
  <c r="A3432" i="1"/>
  <c r="A3389" i="1"/>
  <c r="A3352" i="1"/>
  <c r="A3309" i="1"/>
  <c r="A3272" i="1"/>
  <c r="A3215" i="1"/>
  <c r="A3165" i="1"/>
  <c r="A3118" i="1"/>
  <c r="A3071" i="1"/>
  <c r="A3024" i="1"/>
  <c r="A3739" i="1"/>
  <c r="A3676" i="1"/>
  <c r="A3583" i="1"/>
  <c r="A3456" i="1"/>
  <c r="A3296" i="1"/>
  <c r="A3801" i="1"/>
  <c r="A3715" i="1"/>
  <c r="A3658" i="1"/>
  <c r="A3535" i="1"/>
  <c r="A3328" i="1"/>
  <c r="A3150" i="1"/>
  <c r="A3797" i="1"/>
  <c r="A3697" i="1"/>
  <c r="A3610" i="1"/>
  <c r="A3454" i="1"/>
  <c r="A3327" i="1"/>
  <c r="A3149" i="1"/>
  <c r="A3773" i="1"/>
  <c r="A3673" i="1"/>
  <c r="A3609" i="1"/>
  <c r="A3406" i="1"/>
  <c r="A3133" i="1"/>
  <c r="A3803" i="1"/>
  <c r="A3786" i="1"/>
  <c r="A3763" i="1"/>
  <c r="A3740" i="1"/>
  <c r="A3723" i="1"/>
  <c r="A3700" i="1"/>
  <c r="A3683" i="1"/>
  <c r="A3660" i="1"/>
  <c r="A3637" i="1"/>
  <c r="A3620" i="1"/>
  <c r="A3584" i="1"/>
  <c r="A3551" i="1"/>
  <c r="A3504" i="1"/>
  <c r="A3464" i="1"/>
  <c r="A3424" i="1"/>
  <c r="A3384" i="1"/>
  <c r="A3344" i="1"/>
  <c r="A3304" i="1"/>
  <c r="A3261" i="1"/>
  <c r="A3214" i="1"/>
  <c r="A3152" i="1"/>
  <c r="A3117" i="1"/>
  <c r="A2960" i="1"/>
  <c r="A2953" i="1"/>
  <c r="A2954" i="1"/>
  <c r="A2948" i="1"/>
  <c r="A2949" i="1"/>
  <c r="A2950" i="1"/>
  <c r="A2951" i="1"/>
  <c r="A2952" i="1"/>
  <c r="A3089" i="1"/>
  <c r="A3090" i="1"/>
  <c r="A3091" i="1"/>
  <c r="A3092" i="1"/>
  <c r="A3093" i="1"/>
  <c r="A3094" i="1"/>
  <c r="A2977" i="1"/>
  <c r="A2978" i="1"/>
  <c r="A2979" i="1"/>
  <c r="A2980" i="1"/>
  <c r="A2981" i="1"/>
  <c r="A2982" i="1"/>
  <c r="A3074" i="1"/>
  <c r="A3075" i="1"/>
  <c r="A3076" i="1"/>
  <c r="A3077" i="1"/>
  <c r="A3078" i="1"/>
  <c r="A3079" i="1"/>
  <c r="A3080" i="1"/>
  <c r="A3049" i="1"/>
  <c r="A3050" i="1"/>
  <c r="A3051" i="1"/>
  <c r="A3052" i="1"/>
  <c r="A3046" i="1"/>
  <c r="A3047" i="1"/>
  <c r="A3048" i="1"/>
  <c r="A3018" i="1"/>
  <c r="A3019" i="1"/>
  <c r="A3020" i="1"/>
  <c r="A2993" i="1"/>
  <c r="A2994" i="1"/>
  <c r="A2995" i="1"/>
  <c r="A2996" i="1"/>
  <c r="A2962" i="1"/>
  <c r="A2963" i="1"/>
  <c r="A2964" i="1"/>
  <c r="A2965" i="1"/>
  <c r="A2966" i="1"/>
  <c r="A2967" i="1"/>
  <c r="A2968" i="1"/>
  <c r="A3810" i="1"/>
  <c r="A3796" i="1"/>
  <c r="A3785" i="1"/>
  <c r="A3771" i="1"/>
  <c r="A3757" i="1"/>
  <c r="A3746" i="1"/>
  <c r="A3732" i="1"/>
  <c r="A3721" i="1"/>
  <c r="A3707" i="1"/>
  <c r="A3693" i="1"/>
  <c r="A3682" i="1"/>
  <c r="A3668" i="1"/>
  <c r="A3657" i="1"/>
  <c r="A3643" i="1"/>
  <c r="A3629" i="1"/>
  <c r="A3618" i="1"/>
  <c r="A3599" i="1"/>
  <c r="A3576" i="1"/>
  <c r="A3550" i="1"/>
  <c r="A3520" i="1"/>
  <c r="A3501" i="1"/>
  <c r="F292" i="2" s="1"/>
  <c r="A3471" i="1"/>
  <c r="A3448" i="1"/>
  <c r="A3422" i="1"/>
  <c r="A3392" i="1"/>
  <c r="A3373" i="1"/>
  <c r="A3343" i="1"/>
  <c r="A3320" i="1"/>
  <c r="A3294" i="1"/>
  <c r="A3264" i="1"/>
  <c r="A3232" i="1"/>
  <c r="A3200" i="1"/>
  <c r="A3168" i="1"/>
  <c r="A3136" i="1"/>
  <c r="A3112" i="1"/>
  <c r="A3022" i="1"/>
  <c r="A2991" i="1"/>
  <c r="A2959" i="1"/>
  <c r="A3033" i="1"/>
  <c r="A3034" i="1"/>
  <c r="A3035" i="1"/>
  <c r="A3036" i="1"/>
  <c r="A3032" i="1"/>
  <c r="A3038" i="1"/>
  <c r="A3088" i="1"/>
  <c r="A3809" i="1"/>
  <c r="A3795" i="1"/>
  <c r="A3781" i="1"/>
  <c r="A3770" i="1"/>
  <c r="A3756" i="1"/>
  <c r="A3745" i="1"/>
  <c r="A3731" i="1"/>
  <c r="A3717" i="1"/>
  <c r="A3706" i="1"/>
  <c r="A3692" i="1"/>
  <c r="A3681" i="1"/>
  <c r="A3667" i="1"/>
  <c r="A3653" i="1"/>
  <c r="A3642" i="1"/>
  <c r="A3628" i="1"/>
  <c r="A3617" i="1"/>
  <c r="A3598" i="1"/>
  <c r="A3568" i="1"/>
  <c r="A3549" i="1"/>
  <c r="A3519" i="1"/>
  <c r="A3496" i="1"/>
  <c r="A3470" i="1"/>
  <c r="A3440" i="1"/>
  <c r="A3421" i="1"/>
  <c r="A3391" i="1"/>
  <c r="A3368" i="1"/>
  <c r="A3342" i="1"/>
  <c r="A3312" i="1"/>
  <c r="A3293" i="1"/>
  <c r="A3263" i="1"/>
  <c r="A3231" i="1"/>
  <c r="A3199" i="1"/>
  <c r="A3167" i="1"/>
  <c r="A3135" i="1"/>
  <c r="A3021" i="1"/>
  <c r="A2990" i="1"/>
  <c r="A3065" i="1"/>
  <c r="A3066" i="1"/>
  <c r="A3060" i="1"/>
  <c r="A3061" i="1"/>
  <c r="A3062" i="1"/>
  <c r="A3063" i="1"/>
  <c r="A3064" i="1"/>
  <c r="A3009" i="1"/>
  <c r="A3010" i="1"/>
  <c r="A3004" i="1"/>
  <c r="A3006" i="1"/>
  <c r="A3097" i="1"/>
  <c r="A3105" i="1"/>
  <c r="A3113" i="1"/>
  <c r="A3121" i="1"/>
  <c r="A3129" i="1"/>
  <c r="A3137" i="1"/>
  <c r="A3145" i="1"/>
  <c r="A3153" i="1"/>
  <c r="A3161" i="1"/>
  <c r="A3169" i="1"/>
  <c r="A3177" i="1"/>
  <c r="A3185" i="1"/>
  <c r="A3193" i="1"/>
  <c r="A3201" i="1"/>
  <c r="A3209" i="1"/>
  <c r="A3217" i="1"/>
  <c r="A3225" i="1"/>
  <c r="A3233" i="1"/>
  <c r="A3241" i="1"/>
  <c r="A3249" i="1"/>
  <c r="A3257" i="1"/>
  <c r="A3265" i="1"/>
  <c r="A3273" i="1"/>
  <c r="A3281" i="1"/>
  <c r="A3289" i="1"/>
  <c r="A3297" i="1"/>
  <c r="A3305" i="1"/>
  <c r="A3313" i="1"/>
  <c r="A3321" i="1"/>
  <c r="A3329" i="1"/>
  <c r="A3337" i="1"/>
  <c r="A3345" i="1"/>
  <c r="A3353" i="1"/>
  <c r="A3361" i="1"/>
  <c r="A3369" i="1"/>
  <c r="A3377" i="1"/>
  <c r="A3385" i="1"/>
  <c r="A3393" i="1"/>
  <c r="A3401" i="1"/>
  <c r="A3409" i="1"/>
  <c r="A3417" i="1"/>
  <c r="A3425" i="1"/>
  <c r="A3433" i="1"/>
  <c r="A3441" i="1"/>
  <c r="A3449" i="1"/>
  <c r="A3457" i="1"/>
  <c r="A3465" i="1"/>
  <c r="A3473" i="1"/>
  <c r="A3481" i="1"/>
  <c r="A3489" i="1"/>
  <c r="A3497" i="1"/>
  <c r="A3505" i="1"/>
  <c r="A3513" i="1"/>
  <c r="A3521" i="1"/>
  <c r="A3529" i="1"/>
  <c r="A3537" i="1"/>
  <c r="A3545" i="1"/>
  <c r="A3553" i="1"/>
  <c r="A3561" i="1"/>
  <c r="A3569" i="1"/>
  <c r="A3577" i="1"/>
  <c r="A3585" i="1"/>
  <c r="A3593" i="1"/>
  <c r="A3601" i="1"/>
  <c r="A3098" i="1"/>
  <c r="A3106" i="1"/>
  <c r="A3114" i="1"/>
  <c r="A3122" i="1"/>
  <c r="A3130" i="1"/>
  <c r="A3138" i="1"/>
  <c r="A3146" i="1"/>
  <c r="A3154" i="1"/>
  <c r="A3162" i="1"/>
  <c r="A3170" i="1"/>
  <c r="A3178" i="1"/>
  <c r="A3186" i="1"/>
  <c r="A3194" i="1"/>
  <c r="A3202" i="1"/>
  <c r="A3210" i="1"/>
  <c r="A3218" i="1"/>
  <c r="A3226" i="1"/>
  <c r="A3234" i="1"/>
  <c r="A3242" i="1"/>
  <c r="A3250" i="1"/>
  <c r="A3258" i="1"/>
  <c r="A3266" i="1"/>
  <c r="A3274" i="1"/>
  <c r="A3282" i="1"/>
  <c r="A3290" i="1"/>
  <c r="A3298" i="1"/>
  <c r="A3306" i="1"/>
  <c r="A3314" i="1"/>
  <c r="A3322" i="1"/>
  <c r="A3330" i="1"/>
  <c r="A3338" i="1"/>
  <c r="A3346" i="1"/>
  <c r="A3354" i="1"/>
  <c r="A3362" i="1"/>
  <c r="A3370" i="1"/>
  <c r="A3378" i="1"/>
  <c r="A3386" i="1"/>
  <c r="A3394" i="1"/>
  <c r="A3402" i="1"/>
  <c r="A3410" i="1"/>
  <c r="A3418" i="1"/>
  <c r="A3426" i="1"/>
  <c r="A3434" i="1"/>
  <c r="A3442" i="1"/>
  <c r="A3450" i="1"/>
  <c r="A3458" i="1"/>
  <c r="A3466" i="1"/>
  <c r="A3474" i="1"/>
  <c r="A3482" i="1"/>
  <c r="A3490" i="1"/>
  <c r="A3498" i="1"/>
  <c r="A3506" i="1"/>
  <c r="A3514" i="1"/>
  <c r="A3522" i="1"/>
  <c r="A3530" i="1"/>
  <c r="A3538" i="1"/>
  <c r="A3546" i="1"/>
  <c r="A3554" i="1"/>
  <c r="A3562" i="1"/>
  <c r="A3570" i="1"/>
  <c r="A3578" i="1"/>
  <c r="A3586" i="1"/>
  <c r="A3594" i="1"/>
  <c r="A3602" i="1"/>
  <c r="A3099" i="1"/>
  <c r="A3107" i="1"/>
  <c r="A3115" i="1"/>
  <c r="A3123" i="1"/>
  <c r="A3131" i="1"/>
  <c r="A3139" i="1"/>
  <c r="A3147" i="1"/>
  <c r="A3155" i="1"/>
  <c r="A3163" i="1"/>
  <c r="A3171" i="1"/>
  <c r="A3179" i="1"/>
  <c r="A3187" i="1"/>
  <c r="A3195" i="1"/>
  <c r="A3203" i="1"/>
  <c r="A3211" i="1"/>
  <c r="A3219" i="1"/>
  <c r="A3227" i="1"/>
  <c r="A3235" i="1"/>
  <c r="A3243" i="1"/>
  <c r="A3251" i="1"/>
  <c r="A3259" i="1"/>
  <c r="A3267" i="1"/>
  <c r="A3275" i="1"/>
  <c r="A3283" i="1"/>
  <c r="A3291" i="1"/>
  <c r="A3299" i="1"/>
  <c r="A3307" i="1"/>
  <c r="A3315" i="1"/>
  <c r="A3323" i="1"/>
  <c r="A3331" i="1"/>
  <c r="A3339" i="1"/>
  <c r="A3347" i="1"/>
  <c r="A3355" i="1"/>
  <c r="A3363" i="1"/>
  <c r="A3371" i="1"/>
  <c r="A3379" i="1"/>
  <c r="A3387" i="1"/>
  <c r="A3395" i="1"/>
  <c r="A3403" i="1"/>
  <c r="A3411" i="1"/>
  <c r="A3419" i="1"/>
  <c r="A3427" i="1"/>
  <c r="A3435" i="1"/>
  <c r="A3443" i="1"/>
  <c r="A3451" i="1"/>
  <c r="A3459" i="1"/>
  <c r="A3467" i="1"/>
  <c r="A3475" i="1"/>
  <c r="A3483" i="1"/>
  <c r="A3491" i="1"/>
  <c r="A3499" i="1"/>
  <c r="A3507" i="1"/>
  <c r="A3515" i="1"/>
  <c r="A3523" i="1"/>
  <c r="A3531" i="1"/>
  <c r="A3539" i="1"/>
  <c r="A3547" i="1"/>
  <c r="A3555" i="1"/>
  <c r="A3563" i="1"/>
  <c r="A3571" i="1"/>
  <c r="A3579" i="1"/>
  <c r="A3587" i="1"/>
  <c r="A3595" i="1"/>
  <c r="A3603" i="1"/>
  <c r="A3100" i="1"/>
  <c r="A3108" i="1"/>
  <c r="A3116" i="1"/>
  <c r="A3124" i="1"/>
  <c r="A3132" i="1"/>
  <c r="A3140" i="1"/>
  <c r="A3148" i="1"/>
  <c r="A3156" i="1"/>
  <c r="A3164" i="1"/>
  <c r="A3172" i="1"/>
  <c r="A3180" i="1"/>
  <c r="A3188" i="1"/>
  <c r="A3196" i="1"/>
  <c r="A3204" i="1"/>
  <c r="A3212" i="1"/>
  <c r="A3220" i="1"/>
  <c r="A3228" i="1"/>
  <c r="A3236" i="1"/>
  <c r="A3244" i="1"/>
  <c r="A3252" i="1"/>
  <c r="A3260" i="1"/>
  <c r="A3268" i="1"/>
  <c r="A3276" i="1"/>
  <c r="A3284" i="1"/>
  <c r="A3292" i="1"/>
  <c r="A3300" i="1"/>
  <c r="A3308" i="1"/>
  <c r="A3316" i="1"/>
  <c r="A3324" i="1"/>
  <c r="A3332" i="1"/>
  <c r="A3340" i="1"/>
  <c r="A3348" i="1"/>
  <c r="A3356" i="1"/>
  <c r="A3364" i="1"/>
  <c r="A3372" i="1"/>
  <c r="A3380" i="1"/>
  <c r="A3388" i="1"/>
  <c r="A3396" i="1"/>
  <c r="A3404" i="1"/>
  <c r="A3412" i="1"/>
  <c r="A3420" i="1"/>
  <c r="A3428" i="1"/>
  <c r="A3436" i="1"/>
  <c r="A3444" i="1"/>
  <c r="A3452" i="1"/>
  <c r="A3460" i="1"/>
  <c r="A3468" i="1"/>
  <c r="A3476" i="1"/>
  <c r="A3484" i="1"/>
  <c r="A3492" i="1"/>
  <c r="A3500" i="1"/>
  <c r="A3508" i="1"/>
  <c r="A3516" i="1"/>
  <c r="A3524" i="1"/>
  <c r="A3532" i="1"/>
  <c r="A3540" i="1"/>
  <c r="A3548" i="1"/>
  <c r="A3556" i="1"/>
  <c r="A3564" i="1"/>
  <c r="A3572" i="1"/>
  <c r="A3580" i="1"/>
  <c r="A3588" i="1"/>
  <c r="A3596" i="1"/>
  <c r="A3604" i="1"/>
  <c r="A3612" i="1"/>
  <c r="A3109" i="1"/>
  <c r="A3125" i="1"/>
  <c r="A3141" i="1"/>
  <c r="A3157" i="1"/>
  <c r="A3173" i="1"/>
  <c r="A3189" i="1"/>
  <c r="A3205" i="1"/>
  <c r="A3221" i="1"/>
  <c r="A3237" i="1"/>
  <c r="A3253" i="1"/>
  <c r="A3269" i="1"/>
  <c r="A3285" i="1"/>
  <c r="A3301" i="1"/>
  <c r="A3317" i="1"/>
  <c r="A3333" i="1"/>
  <c r="A3349" i="1"/>
  <c r="A3365" i="1"/>
  <c r="A3381" i="1"/>
  <c r="A3397" i="1"/>
  <c r="A3413" i="1"/>
  <c r="A3429" i="1"/>
  <c r="A3445" i="1"/>
  <c r="A3461" i="1"/>
  <c r="A3477" i="1"/>
  <c r="A3493" i="1"/>
  <c r="A3509" i="1"/>
  <c r="A3525" i="1"/>
  <c r="A3541" i="1"/>
  <c r="A3557" i="1"/>
  <c r="A3573" i="1"/>
  <c r="A3589" i="1"/>
  <c r="A3605" i="1"/>
  <c r="A3614" i="1"/>
  <c r="A3622" i="1"/>
  <c r="A3630" i="1"/>
  <c r="A3638" i="1"/>
  <c r="A3646" i="1"/>
  <c r="A3654" i="1"/>
  <c r="A3662" i="1"/>
  <c r="A3670" i="1"/>
  <c r="A3678" i="1"/>
  <c r="A3686" i="1"/>
  <c r="A3694" i="1"/>
  <c r="A3702" i="1"/>
  <c r="A3710" i="1"/>
  <c r="A3718" i="1"/>
  <c r="A3726" i="1"/>
  <c r="A3734" i="1"/>
  <c r="A3742" i="1"/>
  <c r="A3750" i="1"/>
  <c r="A3758" i="1"/>
  <c r="A3766" i="1"/>
  <c r="A3774" i="1"/>
  <c r="A3782" i="1"/>
  <c r="A3790" i="1"/>
  <c r="A3798" i="1"/>
  <c r="A3806" i="1"/>
  <c r="A3814" i="1"/>
  <c r="A3110" i="1"/>
  <c r="A3126" i="1"/>
  <c r="A3142" i="1"/>
  <c r="A3158" i="1"/>
  <c r="A3174" i="1"/>
  <c r="A3190" i="1"/>
  <c r="A3206" i="1"/>
  <c r="A3222" i="1"/>
  <c r="A3238" i="1"/>
  <c r="A3254" i="1"/>
  <c r="A3270" i="1"/>
  <c r="A3286" i="1"/>
  <c r="A3302" i="1"/>
  <c r="A3318" i="1"/>
  <c r="A3334" i="1"/>
  <c r="A3350" i="1"/>
  <c r="A3366" i="1"/>
  <c r="A3382" i="1"/>
  <c r="A3398" i="1"/>
  <c r="A3414" i="1"/>
  <c r="A3430" i="1"/>
  <c r="A3446" i="1"/>
  <c r="A3462" i="1"/>
  <c r="A3478" i="1"/>
  <c r="A3494" i="1"/>
  <c r="A3510" i="1"/>
  <c r="A3526" i="1"/>
  <c r="A3542" i="1"/>
  <c r="A3558" i="1"/>
  <c r="A3574" i="1"/>
  <c r="A3590" i="1"/>
  <c r="A3606" i="1"/>
  <c r="A3615" i="1"/>
  <c r="A3623" i="1"/>
  <c r="A3631" i="1"/>
  <c r="A3639" i="1"/>
  <c r="A3647" i="1"/>
  <c r="A3655" i="1"/>
  <c r="A3663" i="1"/>
  <c r="A3671" i="1"/>
  <c r="A3679" i="1"/>
  <c r="A3687" i="1"/>
  <c r="A3695" i="1"/>
  <c r="A3703" i="1"/>
  <c r="A3711" i="1"/>
  <c r="A3719" i="1"/>
  <c r="A3727" i="1"/>
  <c r="A3735" i="1"/>
  <c r="A3743" i="1"/>
  <c r="A3751" i="1"/>
  <c r="A3759" i="1"/>
  <c r="A3767" i="1"/>
  <c r="A3775" i="1"/>
  <c r="A3783" i="1"/>
  <c r="A3791" i="1"/>
  <c r="A3799" i="1"/>
  <c r="A3807" i="1"/>
  <c r="A3815" i="1"/>
  <c r="A3095" i="1"/>
  <c r="A3111" i="1"/>
  <c r="A3127" i="1"/>
  <c r="A3143" i="1"/>
  <c r="A3159" i="1"/>
  <c r="A3175" i="1"/>
  <c r="A3191" i="1"/>
  <c r="A3207" i="1"/>
  <c r="A3223" i="1"/>
  <c r="A3239" i="1"/>
  <c r="A3255" i="1"/>
  <c r="A3271" i="1"/>
  <c r="A3287" i="1"/>
  <c r="A3303" i="1"/>
  <c r="A3319" i="1"/>
  <c r="A3335" i="1"/>
  <c r="A3351" i="1"/>
  <c r="A3367" i="1"/>
  <c r="A3383" i="1"/>
  <c r="A3399" i="1"/>
  <c r="A3415" i="1"/>
  <c r="A3431" i="1"/>
  <c r="A3447" i="1"/>
  <c r="A3463" i="1"/>
  <c r="A3479" i="1"/>
  <c r="A3495" i="1"/>
  <c r="A3511" i="1"/>
  <c r="A3527" i="1"/>
  <c r="A3543" i="1"/>
  <c r="A3559" i="1"/>
  <c r="A3575" i="1"/>
  <c r="A3591" i="1"/>
  <c r="A3607" i="1"/>
  <c r="A3616" i="1"/>
  <c r="A3624" i="1"/>
  <c r="A3632" i="1"/>
  <c r="A3640" i="1"/>
  <c r="A3648" i="1"/>
  <c r="A3656" i="1"/>
  <c r="A3664" i="1"/>
  <c r="A3672" i="1"/>
  <c r="A3680" i="1"/>
  <c r="A3688" i="1"/>
  <c r="A3696" i="1"/>
  <c r="A3704" i="1"/>
  <c r="A3712" i="1"/>
  <c r="A3720" i="1"/>
  <c r="A3728" i="1"/>
  <c r="A3736" i="1"/>
  <c r="A3744" i="1"/>
  <c r="A3752" i="1"/>
  <c r="A3760" i="1"/>
  <c r="A3768" i="1"/>
  <c r="A3776" i="1"/>
  <c r="A3784" i="1"/>
  <c r="A3792" i="1"/>
  <c r="A3800" i="1"/>
  <c r="A3808" i="1"/>
  <c r="A3816" i="1"/>
  <c r="A3128" i="1"/>
  <c r="A3144" i="1"/>
  <c r="A3160" i="1"/>
  <c r="A3176" i="1"/>
  <c r="A3192" i="1"/>
  <c r="A3208" i="1"/>
  <c r="A3224" i="1"/>
  <c r="A3240" i="1"/>
  <c r="A3256" i="1"/>
  <c r="A3073" i="1"/>
  <c r="A3067" i="1"/>
  <c r="A3068" i="1"/>
  <c r="A3041" i="1"/>
  <c r="A3042" i="1"/>
  <c r="A3043" i="1"/>
  <c r="A3044" i="1"/>
  <c r="A3045" i="1"/>
  <c r="A3017" i="1"/>
  <c r="A3011" i="1"/>
  <c r="A3012" i="1"/>
  <c r="A3013" i="1"/>
  <c r="A3014" i="1"/>
  <c r="A3015" i="1"/>
  <c r="A3016" i="1"/>
  <c r="A2985" i="1"/>
  <c r="A2986" i="1"/>
  <c r="A2987" i="1"/>
  <c r="A2988" i="1"/>
  <c r="A2983" i="1"/>
  <c r="A2984" i="1"/>
  <c r="A2961" i="1"/>
  <c r="A2955" i="1"/>
  <c r="A2956" i="1"/>
  <c r="A3805" i="1"/>
  <c r="A3794" i="1"/>
  <c r="A3780" i="1"/>
  <c r="A3769" i="1"/>
  <c r="A3755" i="1"/>
  <c r="A3741" i="1"/>
  <c r="A3730" i="1"/>
  <c r="A3716" i="1"/>
  <c r="A3705" i="1"/>
  <c r="A3691" i="1"/>
  <c r="A3677" i="1"/>
  <c r="A3666" i="1"/>
  <c r="A3652" i="1"/>
  <c r="A3641" i="1"/>
  <c r="A3627" i="1"/>
  <c r="A3613" i="1"/>
  <c r="A3597" i="1"/>
  <c r="A3567" i="1"/>
  <c r="A3544" i="1"/>
  <c r="A3518" i="1"/>
  <c r="A3488" i="1"/>
  <c r="A3469" i="1"/>
  <c r="A3439" i="1"/>
  <c r="A3416" i="1"/>
  <c r="A3390" i="1"/>
  <c r="A3360" i="1"/>
  <c r="A3341" i="1"/>
  <c r="A3311" i="1"/>
  <c r="A3288" i="1"/>
  <c r="A3262" i="1"/>
  <c r="A3230" i="1"/>
  <c r="A3198" i="1"/>
  <c r="A3166" i="1"/>
  <c r="A3134" i="1"/>
  <c r="A3103" i="1"/>
  <c r="A3072" i="1"/>
  <c r="A3040" i="1"/>
  <c r="A3008" i="1"/>
  <c r="A2989" i="1"/>
  <c r="A2957" i="1"/>
  <c r="A3081" i="1"/>
  <c r="A3082" i="1"/>
  <c r="A3083" i="1"/>
  <c r="A3084" i="1"/>
  <c r="A3057" i="1"/>
  <c r="A3058" i="1"/>
  <c r="A3059" i="1"/>
  <c r="A3025" i="1"/>
  <c r="A3026" i="1"/>
  <c r="A3027" i="1"/>
  <c r="A3028" i="1"/>
  <c r="A3001" i="1"/>
  <c r="A3002" i="1"/>
  <c r="A3003" i="1"/>
  <c r="A2969" i="1"/>
  <c r="A2970" i="1"/>
  <c r="A2971" i="1"/>
  <c r="A2972" i="1"/>
  <c r="A2945" i="1"/>
  <c r="A2946" i="1"/>
  <c r="A2947" i="1"/>
  <c r="A3030" i="1"/>
  <c r="A2998" i="1"/>
  <c r="A3029" i="1"/>
  <c r="A2997" i="1"/>
  <c r="F337" i="2"/>
  <c r="F2602" i="1" l="1"/>
  <c r="E2593" i="1"/>
  <c r="D2593" i="1"/>
  <c r="AD2590" i="1"/>
  <c r="AA2584" i="1"/>
  <c r="AB2582" i="1"/>
  <c r="AE2585" i="1"/>
  <c r="AC2584" i="1"/>
  <c r="AF2586" i="1"/>
  <c r="Y2587" i="1"/>
  <c r="AH2590" i="1"/>
  <c r="X2585" i="1"/>
  <c r="Z2583" i="1"/>
  <c r="AG2590" i="1"/>
  <c r="O2570" i="1"/>
  <c r="L2570" i="1"/>
  <c r="J2571" i="1"/>
  <c r="M2570" i="1"/>
  <c r="I2569" i="1"/>
  <c r="P2571" i="1"/>
  <c r="K2572" i="1"/>
  <c r="H2572" i="1"/>
  <c r="N2575" i="1"/>
  <c r="AL2544" i="1"/>
  <c r="AP2544" i="1" s="1"/>
  <c r="R2521" i="1"/>
  <c r="V2521" i="1" s="1"/>
  <c r="AR2521" i="1" s="1"/>
  <c r="R2522" i="1"/>
  <c r="V2522" i="1" s="1"/>
  <c r="AR2522" i="1" s="1"/>
  <c r="F30" i="2"/>
  <c r="F171" i="2"/>
  <c r="F66" i="2"/>
  <c r="F137" i="2"/>
  <c r="F167" i="2"/>
  <c r="F322" i="2"/>
  <c r="F150" i="2"/>
  <c r="F297" i="2"/>
  <c r="F243" i="2"/>
  <c r="G144" i="2"/>
  <c r="F179" i="2"/>
  <c r="F87" i="2"/>
  <c r="F196" i="2"/>
  <c r="F27" i="2"/>
  <c r="F38" i="2"/>
  <c r="G242" i="2"/>
  <c r="F176" i="2"/>
  <c r="F145" i="2"/>
  <c r="F157" i="2"/>
  <c r="G145" i="2"/>
  <c r="G205" i="2"/>
  <c r="F42" i="2"/>
  <c r="F180" i="2"/>
  <c r="F44" i="2"/>
  <c r="F273" i="2"/>
  <c r="F320" i="2"/>
  <c r="F10" i="2"/>
  <c r="F270" i="2"/>
  <c r="F67" i="2"/>
  <c r="F211" i="2"/>
  <c r="F153" i="2"/>
  <c r="F101" i="2"/>
  <c r="F206" i="2"/>
  <c r="F298" i="2"/>
  <c r="G193" i="2"/>
  <c r="G21" i="2"/>
  <c r="F302" i="2"/>
  <c r="F183" i="2"/>
  <c r="F68" i="2"/>
  <c r="F50" i="2"/>
  <c r="F17" i="2"/>
  <c r="F3" i="2"/>
  <c r="F49" i="2"/>
  <c r="F278" i="2"/>
  <c r="F168" i="2"/>
  <c r="F217" i="2"/>
  <c r="F69" i="2"/>
  <c r="G295" i="2"/>
  <c r="F55" i="2"/>
  <c r="F287" i="2"/>
  <c r="F307" i="2"/>
  <c r="F7" i="2"/>
  <c r="F129" i="2"/>
  <c r="G127" i="2"/>
  <c r="G321" i="2"/>
  <c r="F106" i="2"/>
  <c r="F249" i="2"/>
  <c r="F97" i="2"/>
  <c r="F40" i="2"/>
  <c r="F64" i="2"/>
  <c r="F155" i="2"/>
  <c r="F188" i="2"/>
  <c r="F299" i="2"/>
  <c r="F47" i="2"/>
  <c r="F241" i="2"/>
  <c r="F21" i="2"/>
  <c r="F226" i="2"/>
  <c r="F164" i="2"/>
  <c r="G249" i="2"/>
  <c r="G87" i="2"/>
  <c r="G121" i="2"/>
  <c r="F214" i="2"/>
  <c r="F54" i="2"/>
  <c r="F253" i="2"/>
  <c r="F238" i="2"/>
  <c r="F20" i="2"/>
  <c r="F220" i="2"/>
  <c r="F115" i="2"/>
  <c r="F162" i="2"/>
  <c r="G150" i="2"/>
  <c r="F248" i="2"/>
  <c r="F39" i="2"/>
  <c r="F182" i="2"/>
  <c r="F233" i="2"/>
  <c r="F181" i="2"/>
  <c r="G319" i="2"/>
  <c r="G16" i="2"/>
  <c r="F111" i="2"/>
  <c r="F323" i="2"/>
  <c r="F104" i="2"/>
  <c r="F123" i="2"/>
  <c r="F75" i="2"/>
  <c r="F192" i="2"/>
  <c r="F62" i="2"/>
  <c r="F303" i="2"/>
  <c r="F59" i="2"/>
  <c r="F280" i="2"/>
  <c r="F53" i="2"/>
  <c r="F117" i="2"/>
  <c r="F202" i="2"/>
  <c r="G276" i="2"/>
  <c r="G66" i="2"/>
  <c r="G290" i="2"/>
  <c r="F125" i="2"/>
  <c r="G63" i="2"/>
  <c r="G60" i="2"/>
  <c r="F92" i="2"/>
  <c r="F57" i="2"/>
  <c r="F288" i="2"/>
  <c r="F190" i="2"/>
  <c r="G123" i="2"/>
  <c r="F113" i="2"/>
  <c r="F332" i="2"/>
  <c r="F166" i="2"/>
  <c r="F152" i="2"/>
  <c r="F148" i="2"/>
  <c r="F230" i="2"/>
  <c r="F83" i="2"/>
  <c r="F81" i="2"/>
  <c r="F336" i="2"/>
  <c r="F58" i="2"/>
  <c r="F141" i="2"/>
  <c r="F208" i="2"/>
  <c r="G210" i="2"/>
  <c r="G272" i="2"/>
  <c r="G236" i="2"/>
  <c r="G164" i="2"/>
  <c r="G151" i="2"/>
  <c r="G222" i="2"/>
  <c r="G143" i="2"/>
  <c r="F234" i="2"/>
  <c r="F301" i="2"/>
  <c r="F156" i="2"/>
  <c r="F312" i="2"/>
  <c r="F70" i="2"/>
  <c r="F227" i="2"/>
  <c r="F63" i="2"/>
  <c r="G198" i="2"/>
  <c r="F9" i="2"/>
  <c r="G217" i="2"/>
  <c r="G219" i="2"/>
  <c r="G80" i="2"/>
  <c r="F116" i="2"/>
  <c r="G158" i="2"/>
  <c r="G322" i="2"/>
  <c r="G327" i="2"/>
  <c r="F224" i="2"/>
  <c r="F131" i="2"/>
  <c r="F8" i="2"/>
  <c r="F198" i="2"/>
  <c r="F90" i="2"/>
  <c r="F296" i="2"/>
  <c r="G314" i="2"/>
  <c r="G240" i="2"/>
  <c r="G212" i="2"/>
  <c r="G82" i="2"/>
  <c r="G294" i="2"/>
  <c r="F300" i="2"/>
  <c r="F279" i="2"/>
  <c r="F165" i="2"/>
  <c r="F247" i="2"/>
  <c r="F289" i="2"/>
  <c r="F91" i="2"/>
  <c r="F231" i="2"/>
  <c r="F187" i="2"/>
  <c r="F172" i="2"/>
  <c r="F215" i="2"/>
  <c r="F56" i="2"/>
  <c r="F267" i="2"/>
  <c r="F114" i="2"/>
  <c r="G248" i="2"/>
  <c r="G34" i="2"/>
  <c r="G303" i="2"/>
  <c r="G161" i="2"/>
  <c r="G267" i="2"/>
  <c r="G95" i="2"/>
  <c r="F304" i="2"/>
  <c r="F186" i="2"/>
  <c r="F185" i="2"/>
  <c r="F177" i="2"/>
  <c r="F99" i="2"/>
  <c r="F31" i="2"/>
  <c r="G59" i="2"/>
  <c r="G141" i="2"/>
  <c r="G260" i="2"/>
  <c r="G17" i="2"/>
  <c r="F325" i="2"/>
  <c r="F223" i="2"/>
  <c r="F77" i="2"/>
  <c r="F146" i="2"/>
  <c r="F103" i="2"/>
  <c r="F232" i="2"/>
  <c r="F71" i="2"/>
  <c r="F329" i="2"/>
  <c r="F19" i="2"/>
  <c r="F324" i="2"/>
  <c r="F120" i="2"/>
  <c r="F195" i="2"/>
  <c r="G135" i="2"/>
  <c r="F147" i="2"/>
  <c r="F225" i="2"/>
  <c r="F318" i="2"/>
  <c r="F32" i="2"/>
  <c r="F80" i="2"/>
  <c r="F161" i="2"/>
  <c r="F268" i="2"/>
  <c r="F283" i="2"/>
  <c r="F11" i="2"/>
  <c r="F112" i="2"/>
  <c r="F52" i="2"/>
  <c r="F139" i="2"/>
  <c r="F254" i="2"/>
  <c r="F142" i="2"/>
  <c r="F12" i="2"/>
  <c r="F159" i="2"/>
  <c r="F22" i="2"/>
  <c r="F140" i="2"/>
  <c r="F275" i="2"/>
  <c r="F41" i="2"/>
  <c r="F134" i="2"/>
  <c r="F199" i="2"/>
  <c r="F276" i="2"/>
  <c r="F229" i="2"/>
  <c r="F48" i="2"/>
  <c r="F98" i="2"/>
  <c r="F13" i="2"/>
  <c r="F306" i="2"/>
  <c r="F109" i="2"/>
  <c r="F160" i="2"/>
  <c r="F222" i="2"/>
  <c r="F29" i="2"/>
  <c r="F122" i="2"/>
  <c r="F317" i="2"/>
  <c r="G47" i="2"/>
  <c r="G239" i="2"/>
  <c r="G113" i="2"/>
  <c r="G277" i="2"/>
  <c r="G194" i="2"/>
  <c r="G312" i="2"/>
  <c r="G86" i="2"/>
  <c r="G289" i="2"/>
  <c r="G23" i="2"/>
  <c r="G253" i="2"/>
  <c r="G176" i="2"/>
  <c r="G213" i="2"/>
  <c r="G45" i="2"/>
  <c r="G92" i="2"/>
  <c r="G131" i="2"/>
  <c r="G73" i="2"/>
  <c r="G325" i="2"/>
  <c r="G74" i="2"/>
  <c r="G233" i="2"/>
  <c r="G166" i="2"/>
  <c r="G329" i="2"/>
  <c r="G103" i="2"/>
  <c r="G298" i="2"/>
  <c r="G264" i="2"/>
  <c r="G120" i="2"/>
  <c r="G173" i="2"/>
  <c r="G13" i="2"/>
  <c r="G36" i="2"/>
  <c r="G91" i="2"/>
  <c r="G137" i="2"/>
  <c r="G30" i="2"/>
  <c r="G324" i="2"/>
  <c r="G112" i="2"/>
  <c r="G149" i="2"/>
  <c r="G188" i="2"/>
  <c r="G28" i="2"/>
  <c r="G67" i="2"/>
  <c r="G201" i="2"/>
  <c r="G94" i="2"/>
  <c r="G292" i="2"/>
  <c r="H292" i="2" s="1"/>
  <c r="F4" i="2"/>
  <c r="F251" i="2"/>
  <c r="F86" i="2"/>
  <c r="F26" i="2"/>
  <c r="F102" i="2"/>
  <c r="F191" i="2"/>
  <c r="F255" i="2"/>
  <c r="F76" i="2"/>
  <c r="F216" i="2"/>
  <c r="F96" i="2"/>
  <c r="F244" i="2"/>
  <c r="F316" i="2"/>
  <c r="F308" i="2"/>
  <c r="F14" i="2"/>
  <c r="F119" i="2"/>
  <c r="F174" i="2"/>
  <c r="F257" i="2"/>
  <c r="F5" i="2"/>
  <c r="F36" i="2"/>
  <c r="F82" i="2"/>
  <c r="F133" i="2"/>
  <c r="F194" i="2"/>
  <c r="F284" i="2"/>
  <c r="F245" i="2"/>
  <c r="F258" i="2"/>
  <c r="F242" i="2"/>
  <c r="F305" i="2"/>
  <c r="G175" i="2"/>
  <c r="G310" i="2"/>
  <c r="G33" i="2"/>
  <c r="G231" i="2"/>
  <c r="G114" i="2"/>
  <c r="G278" i="2"/>
  <c r="G22" i="2"/>
  <c r="G252" i="2"/>
  <c r="G214" i="2"/>
  <c r="G208" i="2"/>
  <c r="G56" i="2"/>
  <c r="G109" i="2"/>
  <c r="G156" i="2"/>
  <c r="G195" i="2"/>
  <c r="G27" i="2"/>
  <c r="G245" i="2"/>
  <c r="G218" i="2"/>
  <c r="G90" i="2"/>
  <c r="F200" i="2"/>
  <c r="F291" i="2"/>
  <c r="F60" i="2"/>
  <c r="F135" i="2"/>
  <c r="F311" i="2"/>
  <c r="F239" i="2"/>
  <c r="F334" i="2"/>
  <c r="F204" i="2"/>
  <c r="F15" i="2"/>
  <c r="F79" i="2"/>
  <c r="F128" i="2"/>
  <c r="F201" i="2"/>
  <c r="F295" i="2"/>
  <c r="F16" i="2"/>
  <c r="F65" i="2"/>
  <c r="F151" i="2"/>
  <c r="F252" i="2"/>
  <c r="F315" i="2"/>
  <c r="F240" i="2"/>
  <c r="F95" i="2"/>
  <c r="F33" i="2"/>
  <c r="F107" i="2"/>
  <c r="F203" i="2"/>
  <c r="F118" i="2"/>
  <c r="F108" i="2"/>
  <c r="F256" i="2"/>
  <c r="F326" i="2"/>
  <c r="F321" i="2"/>
  <c r="F23" i="2"/>
  <c r="F124" i="2"/>
  <c r="F184" i="2"/>
  <c r="F260" i="2"/>
  <c r="F197" i="2"/>
  <c r="F43" i="2"/>
  <c r="F93" i="2"/>
  <c r="F138" i="2"/>
  <c r="F221" i="2"/>
  <c r="F88" i="2"/>
  <c r="F259" i="2"/>
  <c r="F262" i="2"/>
  <c r="F266" i="2"/>
  <c r="F272" i="2"/>
  <c r="F328" i="2"/>
  <c r="G191" i="2"/>
  <c r="G318" i="2"/>
  <c r="G65" i="2"/>
  <c r="G250" i="2"/>
  <c r="G130" i="2"/>
  <c r="G287" i="2"/>
  <c r="G38" i="2"/>
  <c r="G261" i="2"/>
  <c r="G226" i="2"/>
  <c r="G200" i="2"/>
  <c r="G48" i="2"/>
  <c r="G85" i="2"/>
  <c r="G124" i="2"/>
  <c r="G187" i="2"/>
  <c r="G3" i="2"/>
  <c r="G282" i="2"/>
  <c r="G257" i="2"/>
  <c r="G283" i="2"/>
  <c r="F73" i="2"/>
  <c r="F24" i="2"/>
  <c r="F84" i="2"/>
  <c r="F144" i="2"/>
  <c r="F207" i="2"/>
  <c r="F310" i="2"/>
  <c r="F25" i="2"/>
  <c r="F74" i="2"/>
  <c r="F158" i="2"/>
  <c r="F263" i="2"/>
  <c r="F319" i="2"/>
  <c r="F264" i="2"/>
  <c r="F100" i="2"/>
  <c r="F51" i="2"/>
  <c r="F132" i="2"/>
  <c r="F228" i="2"/>
  <c r="F136" i="2"/>
  <c r="F6" i="2"/>
  <c r="F143" i="2"/>
  <c r="F110" i="2"/>
  <c r="F271" i="2"/>
  <c r="F335" i="2"/>
  <c r="F327" i="2"/>
  <c r="F35" i="2"/>
  <c r="F127" i="2"/>
  <c r="F193" i="2"/>
  <c r="F265" i="2"/>
  <c r="F210" i="2"/>
  <c r="F78" i="2"/>
  <c r="F2" i="2"/>
  <c r="F94" i="2"/>
  <c r="F149" i="2"/>
  <c r="F237" i="2"/>
  <c r="F18" i="2"/>
  <c r="F163" i="2"/>
  <c r="F285" i="2"/>
  <c r="F286" i="2"/>
  <c r="F290" i="2"/>
  <c r="G15" i="2"/>
  <c r="G220" i="2"/>
  <c r="G334" i="2"/>
  <c r="G97" i="2"/>
  <c r="G259" i="2"/>
  <c r="G162" i="2"/>
  <c r="G304" i="2"/>
  <c r="G70" i="2"/>
  <c r="G279" i="2"/>
  <c r="G7" i="2"/>
  <c r="G244" i="2"/>
  <c r="G184" i="2"/>
  <c r="G77" i="2"/>
  <c r="G100" i="2"/>
  <c r="G155" i="2"/>
  <c r="G315" i="2"/>
  <c r="G293" i="2"/>
  <c r="G202" i="2"/>
  <c r="G136" i="2"/>
  <c r="G72" i="2"/>
  <c r="G8" i="2"/>
  <c r="G165" i="2"/>
  <c r="G101" i="2"/>
  <c r="G37" i="2"/>
  <c r="G180" i="2"/>
  <c r="G116" i="2"/>
  <c r="G52" i="2"/>
  <c r="G211" i="2"/>
  <c r="G147" i="2"/>
  <c r="G83" i="2"/>
  <c r="G19" i="2"/>
  <c r="G89" i="2"/>
  <c r="G215" i="2"/>
  <c r="G291" i="2"/>
  <c r="G46" i="2"/>
  <c r="G174" i="2"/>
  <c r="G266" i="2"/>
  <c r="G333" i="2"/>
  <c r="G332" i="2"/>
  <c r="G186" i="2"/>
  <c r="G265" i="2"/>
  <c r="G42" i="2"/>
  <c r="F213" i="2"/>
  <c r="F34" i="2"/>
  <c r="F89" i="2"/>
  <c r="F130" i="2"/>
  <c r="F37" i="2"/>
  <c r="F277" i="2"/>
  <c r="F269" i="2"/>
  <c r="F126" i="2"/>
  <c r="F212" i="2"/>
  <c r="F235" i="2"/>
  <c r="F173" i="2"/>
  <c r="F281" i="2"/>
  <c r="F218" i="2"/>
  <c r="F250" i="2"/>
  <c r="F293" i="2"/>
  <c r="F313" i="2"/>
  <c r="G31" i="2"/>
  <c r="G159" i="2"/>
  <c r="G258" i="2"/>
  <c r="G326" i="2"/>
  <c r="G129" i="2"/>
  <c r="G241" i="2"/>
  <c r="G311" i="2"/>
  <c r="G98" i="2"/>
  <c r="G223" i="2"/>
  <c r="G296" i="2"/>
  <c r="G54" i="2"/>
  <c r="G182" i="2"/>
  <c r="G270" i="2"/>
  <c r="G337" i="2"/>
  <c r="H337" i="2" s="1"/>
  <c r="G119" i="2"/>
  <c r="G235" i="2"/>
  <c r="G306" i="2"/>
  <c r="G256" i="2"/>
  <c r="G192" i="2"/>
  <c r="G128" i="2"/>
  <c r="G64" i="2"/>
  <c r="G221" i="2"/>
  <c r="G157" i="2"/>
  <c r="G93" i="2"/>
  <c r="G29" i="2"/>
  <c r="G172" i="2"/>
  <c r="G108" i="2"/>
  <c r="G44" i="2"/>
  <c r="G203" i="2"/>
  <c r="G139" i="2"/>
  <c r="G75" i="2"/>
  <c r="G11" i="2"/>
  <c r="G105" i="2"/>
  <c r="G227" i="2"/>
  <c r="G299" i="2"/>
  <c r="G62" i="2"/>
  <c r="G190" i="2"/>
  <c r="G275" i="2"/>
  <c r="G2" i="2"/>
  <c r="G154" i="2"/>
  <c r="G246" i="2"/>
  <c r="G10" i="2"/>
  <c r="G9" i="2"/>
  <c r="G307" i="2"/>
  <c r="G78" i="2"/>
  <c r="G206" i="2"/>
  <c r="G284" i="2"/>
  <c r="G308" i="2"/>
  <c r="G106" i="2"/>
  <c r="G228" i="2"/>
  <c r="G340" i="2"/>
  <c r="F170" i="2"/>
  <c r="F274" i="2"/>
  <c r="F209" i="2"/>
  <c r="F154" i="2"/>
  <c r="F261" i="2"/>
  <c r="F314" i="2"/>
  <c r="G79" i="2"/>
  <c r="G207" i="2"/>
  <c r="G285" i="2"/>
  <c r="G49" i="2"/>
  <c r="G177" i="2"/>
  <c r="G268" i="2"/>
  <c r="G335" i="2"/>
  <c r="G18" i="2"/>
  <c r="G146" i="2"/>
  <c r="G251" i="2"/>
  <c r="G320" i="2"/>
  <c r="G102" i="2"/>
  <c r="G225" i="2"/>
  <c r="G297" i="2"/>
  <c r="G39" i="2"/>
  <c r="G167" i="2"/>
  <c r="G262" i="2"/>
  <c r="G330" i="2"/>
  <c r="G232" i="2"/>
  <c r="G168" i="2"/>
  <c r="G104" i="2"/>
  <c r="G40" i="2"/>
  <c r="G197" i="2"/>
  <c r="G133" i="2"/>
  <c r="G69" i="2"/>
  <c r="G5" i="2"/>
  <c r="G148" i="2"/>
  <c r="G84" i="2"/>
  <c r="G20" i="2"/>
  <c r="G179" i="2"/>
  <c r="G115" i="2"/>
  <c r="G51" i="2"/>
  <c r="G25" i="2"/>
  <c r="G153" i="2"/>
  <c r="G254" i="2"/>
  <c r="G323" i="2"/>
  <c r="G110" i="2"/>
  <c r="G229" i="2"/>
  <c r="G301" i="2"/>
  <c r="G274" i="2"/>
  <c r="G58" i="2"/>
  <c r="G170" i="2"/>
  <c r="G328" i="2"/>
  <c r="G118" i="2"/>
  <c r="G234" i="2"/>
  <c r="G305" i="2"/>
  <c r="G55" i="2"/>
  <c r="G183" i="2"/>
  <c r="G271" i="2"/>
  <c r="G338" i="2"/>
  <c r="G288" i="2"/>
  <c r="G224" i="2"/>
  <c r="G160" i="2"/>
  <c r="G96" i="2"/>
  <c r="G32" i="2"/>
  <c r="G189" i="2"/>
  <c r="G125" i="2"/>
  <c r="G61" i="2"/>
  <c r="G204" i="2"/>
  <c r="G140" i="2"/>
  <c r="G76" i="2"/>
  <c r="G12" i="2"/>
  <c r="G171" i="2"/>
  <c r="G107" i="2"/>
  <c r="G43" i="2"/>
  <c r="G41" i="2"/>
  <c r="G169" i="2"/>
  <c r="G263" i="2"/>
  <c r="G331" i="2"/>
  <c r="G126" i="2"/>
  <c r="G238" i="2"/>
  <c r="G309" i="2"/>
  <c r="G255" i="2"/>
  <c r="G26" i="2"/>
  <c r="G138" i="2"/>
  <c r="G316" i="2"/>
  <c r="F219" i="2"/>
  <c r="F294" i="2"/>
  <c r="F331" i="2"/>
  <c r="F28" i="2"/>
  <c r="F121" i="2"/>
  <c r="F169" i="2"/>
  <c r="F246" i="2"/>
  <c r="F333" i="2"/>
  <c r="F72" i="2"/>
  <c r="F105" i="2"/>
  <c r="F178" i="2"/>
  <c r="F205" i="2"/>
  <c r="F85" i="2"/>
  <c r="F45" i="2"/>
  <c r="F46" i="2"/>
  <c r="F189" i="2"/>
  <c r="F61" i="2"/>
  <c r="F236" i="2"/>
  <c r="F175" i="2"/>
  <c r="F282" i="2"/>
  <c r="F330" i="2"/>
  <c r="F309" i="2"/>
  <c r="G111" i="2"/>
  <c r="G230" i="2"/>
  <c r="G302" i="2"/>
  <c r="G81" i="2"/>
  <c r="G209" i="2"/>
  <c r="G286" i="2"/>
  <c r="G50" i="2"/>
  <c r="G178" i="2"/>
  <c r="G269" i="2"/>
  <c r="G336" i="2"/>
  <c r="G6" i="2"/>
  <c r="G134" i="2"/>
  <c r="G243" i="2"/>
  <c r="G313" i="2"/>
  <c r="G71" i="2"/>
  <c r="G199" i="2"/>
  <c r="G281" i="2"/>
  <c r="G280" i="2"/>
  <c r="G216" i="2"/>
  <c r="G152" i="2"/>
  <c r="G88" i="2"/>
  <c r="G24" i="2"/>
  <c r="G181" i="2"/>
  <c r="G117" i="2"/>
  <c r="G53" i="2"/>
  <c r="G196" i="2"/>
  <c r="G132" i="2"/>
  <c r="G68" i="2"/>
  <c r="G4" i="2"/>
  <c r="G163" i="2"/>
  <c r="G99" i="2"/>
  <c r="G35" i="2"/>
  <c r="G57" i="2"/>
  <c r="G185" i="2"/>
  <c r="G273" i="2"/>
  <c r="G339" i="2"/>
  <c r="G14" i="2"/>
  <c r="G142" i="2"/>
  <c r="G247" i="2"/>
  <c r="G317" i="2"/>
  <c r="G237" i="2"/>
  <c r="G300" i="2"/>
  <c r="G122" i="2"/>
  <c r="F2603" i="1" l="1"/>
  <c r="E2594" i="1"/>
  <c r="D2594" i="1"/>
  <c r="Z2584" i="1"/>
  <c r="AD2591" i="1"/>
  <c r="AE2586" i="1"/>
  <c r="X2586" i="1"/>
  <c r="AB2583" i="1"/>
  <c r="AF2587" i="1"/>
  <c r="AA2585" i="1"/>
  <c r="AH2591" i="1"/>
  <c r="AG2591" i="1"/>
  <c r="Y2588" i="1"/>
  <c r="AC2585" i="1"/>
  <c r="J2572" i="1"/>
  <c r="H2573" i="1"/>
  <c r="M2571" i="1"/>
  <c r="K2573" i="1"/>
  <c r="N2576" i="1"/>
  <c r="O2571" i="1"/>
  <c r="I2570" i="1"/>
  <c r="P2572" i="1"/>
  <c r="L2571" i="1"/>
  <c r="H323" i="2"/>
  <c r="H16" i="2"/>
  <c r="O16" i="2" s="1"/>
  <c r="H46" i="2"/>
  <c r="O46" i="2" s="1"/>
  <c r="H11" i="2"/>
  <c r="O11" i="2" s="1"/>
  <c r="H150" i="2"/>
  <c r="O150" i="2" s="1"/>
  <c r="H296" i="2"/>
  <c r="L296" i="2" s="1"/>
  <c r="H314" i="2"/>
  <c r="O314" i="2" s="1"/>
  <c r="H82" i="2"/>
  <c r="O82" i="2" s="1"/>
  <c r="H302" i="2"/>
  <c r="O302" i="2" s="1"/>
  <c r="H290" i="2"/>
  <c r="O290" i="2" s="1"/>
  <c r="H177" i="2"/>
  <c r="L177" i="2" s="1"/>
  <c r="H3" i="2"/>
  <c r="O3" i="2" s="1"/>
  <c r="H243" i="2"/>
  <c r="L243" i="2" s="1"/>
  <c r="H159" i="2"/>
  <c r="O159" i="2" s="1"/>
  <c r="H168" i="2"/>
  <c r="O168" i="2" s="1"/>
  <c r="H231" i="2"/>
  <c r="L231" i="2" s="1"/>
  <c r="H183" i="2"/>
  <c r="L183" i="2" s="1"/>
  <c r="H165" i="2"/>
  <c r="L165" i="2" s="1"/>
  <c r="H181" i="2"/>
  <c r="L181" i="2" s="1"/>
  <c r="H106" i="2"/>
  <c r="O106" i="2" s="1"/>
  <c r="H298" i="2"/>
  <c r="O298" i="2" s="1"/>
  <c r="H176" i="2"/>
  <c r="O176" i="2" s="1"/>
  <c r="H30" i="2"/>
  <c r="O30" i="2" s="1"/>
  <c r="H297" i="2"/>
  <c r="L297" i="2" s="1"/>
  <c r="H27" i="2"/>
  <c r="O27" i="2" s="1"/>
  <c r="H273" i="2"/>
  <c r="L273" i="2" s="1"/>
  <c r="H7" i="2"/>
  <c r="O7" i="2" s="1"/>
  <c r="H278" i="2"/>
  <c r="O278" i="2" s="1"/>
  <c r="H151" i="2"/>
  <c r="L151" i="2" s="1"/>
  <c r="H164" i="2"/>
  <c r="O164" i="2" s="1"/>
  <c r="H193" i="2"/>
  <c r="L193" i="2" s="1"/>
  <c r="H92" i="2"/>
  <c r="L92" i="2" s="1"/>
  <c r="H143" i="2"/>
  <c r="O143" i="2" s="1"/>
  <c r="H77" i="2"/>
  <c r="L77" i="2" s="1"/>
  <c r="H295" i="2"/>
  <c r="O295" i="2" s="1"/>
  <c r="H211" i="2"/>
  <c r="L211" i="2" s="1"/>
  <c r="H87" i="2"/>
  <c r="O87" i="2" s="1"/>
  <c r="H319" i="2"/>
  <c r="H60" i="2"/>
  <c r="L60" i="2" s="1"/>
  <c r="H179" i="2"/>
  <c r="L179" i="2" s="1"/>
  <c r="H272" i="2"/>
  <c r="O272" i="2" s="1"/>
  <c r="H24" i="2"/>
  <c r="O24" i="2" s="1"/>
  <c r="H66" i="2"/>
  <c r="L66" i="2" s="1"/>
  <c r="H299" i="2"/>
  <c r="O299" i="2" s="1"/>
  <c r="H192" i="2"/>
  <c r="O192" i="2" s="1"/>
  <c r="H220" i="2"/>
  <c r="O220" i="2" s="1"/>
  <c r="H67" i="2"/>
  <c r="O67" i="2" s="1"/>
  <c r="H137" i="2"/>
  <c r="O137" i="2" s="1"/>
  <c r="H325" i="2"/>
  <c r="H216" i="2"/>
  <c r="L216" i="2" s="1"/>
  <c r="H111" i="2"/>
  <c r="O111" i="2" s="1"/>
  <c r="H17" i="2"/>
  <c r="L17" i="2" s="1"/>
  <c r="H81" i="2"/>
  <c r="L81" i="2" s="1"/>
  <c r="H75" i="2"/>
  <c r="L75" i="2" s="1"/>
  <c r="H47" i="2"/>
  <c r="O47" i="2" s="1"/>
  <c r="H241" i="2"/>
  <c r="O241" i="2" s="1"/>
  <c r="H117" i="2"/>
  <c r="L117" i="2" s="1"/>
  <c r="H115" i="2"/>
  <c r="L115" i="2" s="1"/>
  <c r="H167" i="2"/>
  <c r="O167" i="2" s="1"/>
  <c r="H248" i="2"/>
  <c r="L248" i="2" s="1"/>
  <c r="H97" i="2"/>
  <c r="L97" i="2" s="1"/>
  <c r="H174" i="2"/>
  <c r="L174" i="2" s="1"/>
  <c r="H4" i="2"/>
  <c r="O4" i="2" s="1"/>
  <c r="H267" i="2"/>
  <c r="O267" i="2" s="1"/>
  <c r="H225" i="2"/>
  <c r="O225" i="2" s="1"/>
  <c r="H329" i="2"/>
  <c r="O329" i="2" s="1"/>
  <c r="H113" i="2"/>
  <c r="L113" i="2" s="1"/>
  <c r="H76" i="2"/>
  <c r="O76" i="2" s="1"/>
  <c r="H251" i="2"/>
  <c r="O251" i="2" s="1"/>
  <c r="H199" i="2"/>
  <c r="L199" i="2" s="1"/>
  <c r="H55" i="2"/>
  <c r="L55" i="2" s="1"/>
  <c r="H42" i="2"/>
  <c r="O42" i="2" s="1"/>
  <c r="H52" i="2"/>
  <c r="L52" i="2" s="1"/>
  <c r="H63" i="2"/>
  <c r="L63" i="2" s="1"/>
  <c r="H239" i="2"/>
  <c r="L239" i="2" s="1"/>
  <c r="H223" i="2"/>
  <c r="O223" i="2" s="1"/>
  <c r="H332" i="2"/>
  <c r="O332" i="2" s="1"/>
  <c r="H202" i="2"/>
  <c r="O202" i="2" s="1"/>
  <c r="H259" i="2"/>
  <c r="L259" i="2" s="1"/>
  <c r="H196" i="2"/>
  <c r="O196" i="2" s="1"/>
  <c r="H263" i="2"/>
  <c r="O263" i="2" s="1"/>
  <c r="H234" i="2"/>
  <c r="O234" i="2" s="1"/>
  <c r="H99" i="2"/>
  <c r="L99" i="2" s="1"/>
  <c r="H255" i="2"/>
  <c r="O255" i="2" s="1"/>
  <c r="H307" i="2"/>
  <c r="O307" i="2" s="1"/>
  <c r="H56" i="2"/>
  <c r="L56" i="2" s="1"/>
  <c r="H86" i="2"/>
  <c r="L86" i="2" s="1"/>
  <c r="H37" i="2"/>
  <c r="O37" i="2" s="1"/>
  <c r="H89" i="2"/>
  <c r="O89" i="2" s="1"/>
  <c r="H85" i="2"/>
  <c r="O85" i="2" s="1"/>
  <c r="H218" i="2"/>
  <c r="O218" i="2" s="1"/>
  <c r="H277" i="2"/>
  <c r="L277" i="2" s="1"/>
  <c r="H158" i="2"/>
  <c r="O158" i="2" s="1"/>
  <c r="H236" i="2"/>
  <c r="O236" i="2" s="1"/>
  <c r="H169" i="2"/>
  <c r="O169" i="2" s="1"/>
  <c r="H173" i="2"/>
  <c r="L173" i="2" s="1"/>
  <c r="H252" i="2"/>
  <c r="O252" i="2" s="1"/>
  <c r="H13" i="2"/>
  <c r="L13" i="2" s="1"/>
  <c r="H186" i="2"/>
  <c r="O186" i="2" s="1"/>
  <c r="H182" i="2"/>
  <c r="O182" i="2" s="1"/>
  <c r="H217" i="2"/>
  <c r="O217" i="2" s="1"/>
  <c r="H210" i="2"/>
  <c r="L210" i="2" s="1"/>
  <c r="H242" i="2"/>
  <c r="O242" i="2" s="1"/>
  <c r="H98" i="2"/>
  <c r="O98" i="2" s="1"/>
  <c r="H103" i="2"/>
  <c r="L103" i="2" s="1"/>
  <c r="H39" i="2"/>
  <c r="O39" i="2" s="1"/>
  <c r="H175" i="2"/>
  <c r="O175" i="2" s="1"/>
  <c r="H212" i="2"/>
  <c r="L212" i="2" s="1"/>
  <c r="H294" i="2"/>
  <c r="O294" i="2" s="1"/>
  <c r="H245" i="2"/>
  <c r="O245" i="2" s="1"/>
  <c r="H171" i="2"/>
  <c r="L171" i="2" s="1"/>
  <c r="H282" i="2"/>
  <c r="O282" i="2" s="1"/>
  <c r="H219" i="2"/>
  <c r="L219" i="2" s="1"/>
  <c r="H160" i="2"/>
  <c r="L160" i="2" s="1"/>
  <c r="H301" i="2"/>
  <c r="L301" i="2" s="1"/>
  <c r="H320" i="2"/>
  <c r="H154" i="2"/>
  <c r="L154" i="2" s="1"/>
  <c r="H180" i="2"/>
  <c r="O180" i="2" s="1"/>
  <c r="H184" i="2"/>
  <c r="L184" i="2" s="1"/>
  <c r="H135" i="2"/>
  <c r="O135" i="2" s="1"/>
  <c r="H276" i="2"/>
  <c r="O276" i="2" s="1"/>
  <c r="H322" i="2"/>
  <c r="H145" i="2"/>
  <c r="L145" i="2" s="1"/>
  <c r="H144" i="2"/>
  <c r="L144" i="2" s="1"/>
  <c r="H336" i="2"/>
  <c r="L336" i="2" s="1"/>
  <c r="H178" i="2"/>
  <c r="O178" i="2" s="1"/>
  <c r="H140" i="2"/>
  <c r="O140" i="2" s="1"/>
  <c r="H229" i="2"/>
  <c r="O229" i="2" s="1"/>
  <c r="H38" i="2"/>
  <c r="O38" i="2" s="1"/>
  <c r="H247" i="2"/>
  <c r="O247" i="2" s="1"/>
  <c r="H269" i="2"/>
  <c r="O269" i="2" s="1"/>
  <c r="H230" i="2"/>
  <c r="L230" i="2" s="1"/>
  <c r="H207" i="2"/>
  <c r="O207" i="2" s="1"/>
  <c r="H62" i="2"/>
  <c r="O62" i="2" s="1"/>
  <c r="H64" i="2"/>
  <c r="L64" i="2" s="1"/>
  <c r="H101" i="2"/>
  <c r="O101" i="2" s="1"/>
  <c r="H287" i="2"/>
  <c r="O287" i="2" s="1"/>
  <c r="H119" i="2"/>
  <c r="O119" i="2" s="1"/>
  <c r="H134" i="2"/>
  <c r="O134" i="2" s="1"/>
  <c r="H303" i="2"/>
  <c r="O303" i="2" s="1"/>
  <c r="H279" i="2"/>
  <c r="O279" i="2" s="1"/>
  <c r="H90" i="2"/>
  <c r="O90" i="2" s="1"/>
  <c r="H233" i="2"/>
  <c r="O233" i="2" s="1"/>
  <c r="H270" i="2"/>
  <c r="O270" i="2" s="1"/>
  <c r="H65" i="2"/>
  <c r="L65" i="2" s="1"/>
  <c r="H146" i="2"/>
  <c r="L146" i="2" s="1"/>
  <c r="H156" i="2"/>
  <c r="O156" i="2" s="1"/>
  <c r="H49" i="2"/>
  <c r="O49" i="2" s="1"/>
  <c r="H157" i="2"/>
  <c r="L157" i="2" s="1"/>
  <c r="H224" i="2"/>
  <c r="O224" i="2" s="1"/>
  <c r="H108" i="2"/>
  <c r="O108" i="2" s="1"/>
  <c r="H244" i="2"/>
  <c r="L244" i="2" s="1"/>
  <c r="H57" i="2"/>
  <c r="L57" i="2" s="1"/>
  <c r="H275" i="2"/>
  <c r="L275" i="2" s="1"/>
  <c r="H304" i="2"/>
  <c r="L304" i="2" s="1"/>
  <c r="H132" i="2"/>
  <c r="O132" i="2" s="1"/>
  <c r="H286" i="2"/>
  <c r="O286" i="2" s="1"/>
  <c r="H214" i="2"/>
  <c r="O214" i="2" s="1"/>
  <c r="H253" i="2"/>
  <c r="O253" i="2" s="1"/>
  <c r="H12" i="2"/>
  <c r="L12" i="2" s="1"/>
  <c r="H306" i="2"/>
  <c r="O306" i="2" s="1"/>
  <c r="H6" i="2"/>
  <c r="L6" i="2" s="1"/>
  <c r="H317" i="2"/>
  <c r="L317" i="2" s="1"/>
  <c r="H26" i="2"/>
  <c r="O26" i="2" s="1"/>
  <c r="H197" i="2"/>
  <c r="O197" i="2" s="1"/>
  <c r="H291" i="2"/>
  <c r="O291" i="2" s="1"/>
  <c r="H315" i="2"/>
  <c r="O315" i="2" s="1"/>
  <c r="H188" i="2"/>
  <c r="L188" i="2" s="1"/>
  <c r="H166" i="2"/>
  <c r="L166" i="2" s="1"/>
  <c r="H79" i="2"/>
  <c r="L79" i="2" s="1"/>
  <c r="H31" i="2"/>
  <c r="O31" i="2" s="1"/>
  <c r="H311" i="2"/>
  <c r="O311" i="2" s="1"/>
  <c r="H162" i="2"/>
  <c r="O162" i="2" s="1"/>
  <c r="H112" i="2"/>
  <c r="O112" i="2" s="1"/>
  <c r="H249" i="2"/>
  <c r="O249" i="2" s="1"/>
  <c r="H205" i="2"/>
  <c r="O205" i="2" s="1"/>
  <c r="H80" i="2"/>
  <c r="O80" i="2" s="1"/>
  <c r="H127" i="2"/>
  <c r="O127" i="2" s="1"/>
  <c r="H194" i="2"/>
  <c r="L194" i="2" s="1"/>
  <c r="H138" i="2"/>
  <c r="L138" i="2" s="1"/>
  <c r="H305" i="2"/>
  <c r="O305" i="2" s="1"/>
  <c r="H51" i="2"/>
  <c r="O51" i="2" s="1"/>
  <c r="H133" i="2"/>
  <c r="L133" i="2" s="1"/>
  <c r="H35" i="2"/>
  <c r="O35" i="2" s="1"/>
  <c r="H281" i="2"/>
  <c r="O281" i="2" s="1"/>
  <c r="H21" i="2"/>
  <c r="L21" i="2" s="1"/>
  <c r="H19" i="2"/>
  <c r="L19" i="2" s="1"/>
  <c r="H327" i="2"/>
  <c r="O327" i="2" s="1"/>
  <c r="H261" i="2"/>
  <c r="O261" i="2" s="1"/>
  <c r="H73" i="2"/>
  <c r="O73" i="2" s="1"/>
  <c r="H313" i="2"/>
  <c r="L313" i="2" s="1"/>
  <c r="H147" i="2"/>
  <c r="O147" i="2" s="1"/>
  <c r="H122" i="2"/>
  <c r="O122" i="2" s="1"/>
  <c r="H70" i="2"/>
  <c r="O70" i="2" s="1"/>
  <c r="H155" i="2"/>
  <c r="O155" i="2" s="1"/>
  <c r="H121" i="2"/>
  <c r="O121" i="2" s="1"/>
  <c r="H187" i="2"/>
  <c r="O187" i="2" s="1"/>
  <c r="H198" i="2"/>
  <c r="O198" i="2" s="1"/>
  <c r="H309" i="2"/>
  <c r="L309" i="2" s="1"/>
  <c r="H237" i="2"/>
  <c r="O237" i="2" s="1"/>
  <c r="H240" i="2"/>
  <c r="O240" i="2" s="1"/>
  <c r="H23" i="2"/>
  <c r="O23" i="2" s="1"/>
  <c r="H53" i="2"/>
  <c r="O53" i="2" s="1"/>
  <c r="H123" i="2"/>
  <c r="L123" i="2" s="1"/>
  <c r="H69" i="2"/>
  <c r="L69" i="2" s="1"/>
  <c r="H18" i="2"/>
  <c r="O18" i="2" s="1"/>
  <c r="H265" i="2"/>
  <c r="O265" i="2" s="1"/>
  <c r="H33" i="2"/>
  <c r="O33" i="2" s="1"/>
  <c r="H258" i="2"/>
  <c r="L258" i="2" s="1"/>
  <c r="H29" i="2"/>
  <c r="L29" i="2" s="1"/>
  <c r="H312" i="2"/>
  <c r="L312" i="2" s="1"/>
  <c r="H208" i="2"/>
  <c r="O208" i="2" s="1"/>
  <c r="H61" i="2"/>
  <c r="L61" i="2" s="1"/>
  <c r="H141" i="2"/>
  <c r="O141" i="2" s="1"/>
  <c r="H54" i="2"/>
  <c r="O54" i="2" s="1"/>
  <c r="H88" i="2"/>
  <c r="O88" i="2" s="1"/>
  <c r="H260" i="2"/>
  <c r="O260" i="2" s="1"/>
  <c r="H330" i="2"/>
  <c r="L330" i="2" s="1"/>
  <c r="H45" i="2"/>
  <c r="L45" i="2" s="1"/>
  <c r="H264" i="2"/>
  <c r="O264" i="2" s="1"/>
  <c r="H120" i="2"/>
  <c r="O120" i="2" s="1"/>
  <c r="H333" i="2"/>
  <c r="O333" i="2" s="1"/>
  <c r="H293" i="2"/>
  <c r="O293" i="2" s="1"/>
  <c r="H213" i="2"/>
  <c r="O213" i="2" s="1"/>
  <c r="H221" i="2"/>
  <c r="L221" i="2" s="1"/>
  <c r="H321" i="2"/>
  <c r="O321" i="2" s="1"/>
  <c r="H14" i="2"/>
  <c r="O14" i="2" s="1"/>
  <c r="H50" i="2"/>
  <c r="O50" i="2" s="1"/>
  <c r="H41" i="2"/>
  <c r="O41" i="2" s="1"/>
  <c r="H20" i="2"/>
  <c r="O20" i="2" s="1"/>
  <c r="H104" i="2"/>
  <c r="L104" i="2" s="1"/>
  <c r="H44" i="2"/>
  <c r="O44" i="2" s="1"/>
  <c r="H226" i="2"/>
  <c r="L226" i="2" s="1"/>
  <c r="H262" i="2"/>
  <c r="O262" i="2" s="1"/>
  <c r="H15" i="2"/>
  <c r="O15" i="2" s="1"/>
  <c r="H238" i="2"/>
  <c r="O238" i="2" s="1"/>
  <c r="H58" i="2"/>
  <c r="O58" i="2" s="1"/>
  <c r="H148" i="2"/>
  <c r="L148" i="2" s="1"/>
  <c r="H232" i="2"/>
  <c r="L232" i="2" s="1"/>
  <c r="H8" i="2"/>
  <c r="L8" i="2" s="1"/>
  <c r="H142" i="2"/>
  <c r="O142" i="2" s="1"/>
  <c r="H300" i="2"/>
  <c r="L300" i="2" s="1"/>
  <c r="H280" i="2"/>
  <c r="O280" i="2" s="1"/>
  <c r="H32" i="2"/>
  <c r="L32" i="2" s="1"/>
  <c r="H153" i="2"/>
  <c r="O153" i="2" s="1"/>
  <c r="H129" i="2"/>
  <c r="L129" i="2" s="1"/>
  <c r="H72" i="2"/>
  <c r="L72" i="2" s="1"/>
  <c r="H206" i="2"/>
  <c r="L206" i="2" s="1"/>
  <c r="H334" i="2"/>
  <c r="H163" i="2"/>
  <c r="H71" i="2"/>
  <c r="H28" i="2"/>
  <c r="H204" i="2"/>
  <c r="H288" i="2"/>
  <c r="H110" i="2"/>
  <c r="H40" i="2"/>
  <c r="H190" i="2"/>
  <c r="H139" i="2"/>
  <c r="H222" i="2"/>
  <c r="H116" i="2"/>
  <c r="H68" i="2"/>
  <c r="H152" i="2"/>
  <c r="H125" i="2"/>
  <c r="H328" i="2"/>
  <c r="H335" i="2"/>
  <c r="H10" i="2"/>
  <c r="H128" i="2"/>
  <c r="O337" i="2"/>
  <c r="L337" i="2"/>
  <c r="H34" i="2"/>
  <c r="H149" i="2"/>
  <c r="H136" i="2"/>
  <c r="H118" i="2"/>
  <c r="H201" i="2"/>
  <c r="H310" i="2"/>
  <c r="H257" i="2"/>
  <c r="H36" i="2"/>
  <c r="H109" i="2"/>
  <c r="H22" i="2"/>
  <c r="H318" i="2"/>
  <c r="H59" i="2"/>
  <c r="H114" i="2"/>
  <c r="H289" i="2"/>
  <c r="H326" i="2"/>
  <c r="H254" i="2"/>
  <c r="H94" i="2"/>
  <c r="H107" i="2"/>
  <c r="H308" i="2"/>
  <c r="H185" i="2"/>
  <c r="H172" i="2"/>
  <c r="H268" i="2"/>
  <c r="H5" i="2"/>
  <c r="H102" i="2"/>
  <c r="H227" i="2"/>
  <c r="H96" i="2"/>
  <c r="H284" i="2"/>
  <c r="H2" i="2"/>
  <c r="H250" i="2"/>
  <c r="H266" i="2"/>
  <c r="H83" i="2"/>
  <c r="H285" i="2"/>
  <c r="H78" i="2"/>
  <c r="H74" i="2"/>
  <c r="H48" i="2"/>
  <c r="H130" i="2"/>
  <c r="H200" i="2"/>
  <c r="O292" i="2"/>
  <c r="L292" i="2"/>
  <c r="H105" i="2"/>
  <c r="H93" i="2"/>
  <c r="H191" i="2"/>
  <c r="H100" i="2"/>
  <c r="H161" i="2"/>
  <c r="H331" i="2"/>
  <c r="H43" i="2"/>
  <c r="H271" i="2"/>
  <c r="H84" i="2"/>
  <c r="H228" i="2"/>
  <c r="H9" i="2"/>
  <c r="H203" i="2"/>
  <c r="H95" i="2"/>
  <c r="H195" i="2"/>
  <c r="H91" i="2"/>
  <c r="H131" i="2"/>
  <c r="H124" i="2"/>
  <c r="H324" i="2"/>
  <c r="H209" i="2"/>
  <c r="H316" i="2"/>
  <c r="H25" i="2"/>
  <c r="H256" i="2"/>
  <c r="H215" i="2"/>
  <c r="H283" i="2"/>
  <c r="H126" i="2"/>
  <c r="H246" i="2"/>
  <c r="H189" i="2"/>
  <c r="H274" i="2"/>
  <c r="H170" i="2"/>
  <c r="H235" i="2"/>
  <c r="F2604" i="1" l="1"/>
  <c r="E2595" i="1"/>
  <c r="D2595" i="1"/>
  <c r="Y2589" i="1"/>
  <c r="AH2592" i="1"/>
  <c r="X2587" i="1"/>
  <c r="AF2588" i="1"/>
  <c r="AD2592" i="1"/>
  <c r="AG2592" i="1"/>
  <c r="AA2586" i="1"/>
  <c r="AB2584" i="1"/>
  <c r="AC2586" i="1"/>
  <c r="AE2587" i="1"/>
  <c r="Z2585" i="1"/>
  <c r="O325" i="2"/>
  <c r="J328" i="2"/>
  <c r="J329" i="2" s="1"/>
  <c r="J330" i="2" s="1"/>
  <c r="J331" i="2" s="1"/>
  <c r="J332" i="2" s="1"/>
  <c r="J333" i="2" s="1"/>
  <c r="J334" i="2" s="1"/>
  <c r="J335" i="2" s="1"/>
  <c r="J336" i="2" s="1"/>
  <c r="J337" i="2" s="1"/>
  <c r="L2572" i="1"/>
  <c r="N2577" i="1"/>
  <c r="M2572" i="1"/>
  <c r="H2574" i="1"/>
  <c r="O2572" i="1"/>
  <c r="I2571" i="1"/>
  <c r="K2574" i="1"/>
  <c r="J2573" i="1"/>
  <c r="P2573" i="1"/>
  <c r="O322" i="2"/>
  <c r="Q320" i="2"/>
  <c r="K320" i="2"/>
  <c r="N320" i="2" s="1"/>
  <c r="K321" i="2"/>
  <c r="N321" i="2" s="1"/>
  <c r="O319" i="2"/>
  <c r="O320" i="2"/>
  <c r="AL2545" i="1"/>
  <c r="AP2545" i="1" s="1"/>
  <c r="L16" i="2"/>
  <c r="R2523" i="1"/>
  <c r="V2523" i="1" s="1"/>
  <c r="AR2523" i="1" s="1"/>
  <c r="L150" i="2"/>
  <c r="O157" i="2"/>
  <c r="L11" i="2"/>
  <c r="L46" i="2"/>
  <c r="L314" i="2"/>
  <c r="L302" i="2"/>
  <c r="L82" i="2"/>
  <c r="O177" i="2"/>
  <c r="L3" i="2"/>
  <c r="L290" i="2"/>
  <c r="O243" i="2"/>
  <c r="L159" i="2"/>
  <c r="L168" i="2"/>
  <c r="O231" i="2"/>
  <c r="O183" i="2"/>
  <c r="O181" i="2"/>
  <c r="O165" i="2"/>
  <c r="L106" i="2"/>
  <c r="L278" i="2"/>
  <c r="O297" i="2"/>
  <c r="L298" i="2"/>
  <c r="L176" i="2"/>
  <c r="O193" i="2"/>
  <c r="O273" i="2"/>
  <c r="O151" i="2"/>
  <c r="O66" i="2"/>
  <c r="L30" i="2"/>
  <c r="L27" i="2"/>
  <c r="L7" i="2"/>
  <c r="L164" i="2"/>
  <c r="O92" i="2"/>
  <c r="O60" i="2"/>
  <c r="L272" i="2"/>
  <c r="L299" i="2"/>
  <c r="L143" i="2"/>
  <c r="L295" i="2"/>
  <c r="O77" i="2"/>
  <c r="L319" i="2"/>
  <c r="L87" i="2"/>
  <c r="O179" i="2"/>
  <c r="L47" i="2"/>
  <c r="O211" i="2"/>
  <c r="L24" i="2"/>
  <c r="O117" i="2"/>
  <c r="L267" i="2"/>
  <c r="L196" i="2"/>
  <c r="L218" i="2"/>
  <c r="O154" i="2"/>
  <c r="L225" i="2"/>
  <c r="O63" i="2"/>
  <c r="L220" i="2"/>
  <c r="L192" i="2"/>
  <c r="O57" i="2"/>
  <c r="O277" i="2"/>
  <c r="L134" i="2"/>
  <c r="L217" i="2"/>
  <c r="L303" i="2"/>
  <c r="O17" i="2"/>
  <c r="L39" i="2"/>
  <c r="O239" i="2"/>
  <c r="L67" i="2"/>
  <c r="L4" i="2"/>
  <c r="O113" i="2"/>
  <c r="O55" i="2"/>
  <c r="L332" i="2"/>
  <c r="L252" i="2"/>
  <c r="L167" i="2"/>
  <c r="L307" i="2"/>
  <c r="O216" i="2"/>
  <c r="O171" i="2"/>
  <c r="O188" i="2"/>
  <c r="L137" i="2"/>
  <c r="L37" i="2"/>
  <c r="L325" i="2"/>
  <c r="L241" i="2"/>
  <c r="L111" i="2"/>
  <c r="L76" i="2"/>
  <c r="O81" i="2"/>
  <c r="O99" i="2"/>
  <c r="L182" i="2"/>
  <c r="O248" i="2"/>
  <c r="O115" i="2"/>
  <c r="L329" i="2"/>
  <c r="O296" i="2"/>
  <c r="O75" i="2"/>
  <c r="O174" i="2"/>
  <c r="L276" i="2"/>
  <c r="O199" i="2"/>
  <c r="O313" i="2"/>
  <c r="O160" i="2"/>
  <c r="L162" i="2"/>
  <c r="L255" i="2"/>
  <c r="L202" i="2"/>
  <c r="O97" i="2"/>
  <c r="O56" i="2"/>
  <c r="L234" i="2"/>
  <c r="L251" i="2"/>
  <c r="O219" i="2"/>
  <c r="L156" i="2"/>
  <c r="O336" i="2"/>
  <c r="L119" i="2"/>
  <c r="L236" i="2"/>
  <c r="L158" i="2"/>
  <c r="O184" i="2"/>
  <c r="L263" i="2"/>
  <c r="L178" i="2"/>
  <c r="L169" i="2"/>
  <c r="L73" i="2"/>
  <c r="L282" i="2"/>
  <c r="L207" i="2"/>
  <c r="L35" i="2"/>
  <c r="L175" i="2"/>
  <c r="O304" i="2"/>
  <c r="L153" i="2"/>
  <c r="L135" i="2"/>
  <c r="O317" i="2"/>
  <c r="L253" i="2"/>
  <c r="L58" i="2"/>
  <c r="O144" i="2"/>
  <c r="O86" i="2"/>
  <c r="L291" i="2"/>
  <c r="O301" i="2"/>
  <c r="O52" i="2"/>
  <c r="L51" i="2"/>
  <c r="O244" i="2"/>
  <c r="L223" i="2"/>
  <c r="L294" i="2"/>
  <c r="O221" i="2"/>
  <c r="L89" i="2"/>
  <c r="L247" i="2"/>
  <c r="L112" i="2"/>
  <c r="L186" i="2"/>
  <c r="L242" i="2"/>
  <c r="O173" i="2"/>
  <c r="L42" i="2"/>
  <c r="O259" i="2"/>
  <c r="L121" i="2"/>
  <c r="O145" i="2"/>
  <c r="L287" i="2"/>
  <c r="L18" i="2"/>
  <c r="L214" i="2"/>
  <c r="L270" i="2"/>
  <c r="O210" i="2"/>
  <c r="O13" i="2"/>
  <c r="O65" i="2"/>
  <c r="L233" i="2"/>
  <c r="L108" i="2"/>
  <c r="L85" i="2"/>
  <c r="L38" i="2"/>
  <c r="L279" i="2"/>
  <c r="L229" i="2"/>
  <c r="L132" i="2"/>
  <c r="L180" i="2"/>
  <c r="O103" i="2"/>
  <c r="O64" i="2"/>
  <c r="L306" i="2"/>
  <c r="L26" i="2"/>
  <c r="L90" i="2"/>
  <c r="O146" i="2"/>
  <c r="O212" i="2"/>
  <c r="O230" i="2"/>
  <c r="L245" i="2"/>
  <c r="L269" i="2"/>
  <c r="L31" i="2"/>
  <c r="L98" i="2"/>
  <c r="L62" i="2"/>
  <c r="L101" i="2"/>
  <c r="L140" i="2"/>
  <c r="L49" i="2"/>
  <c r="L286" i="2"/>
  <c r="L322" i="2"/>
  <c r="L293" i="2"/>
  <c r="O6" i="2"/>
  <c r="L224" i="2"/>
  <c r="L281" i="2"/>
  <c r="O29" i="2"/>
  <c r="L205" i="2"/>
  <c r="O166" i="2"/>
  <c r="O8" i="2"/>
  <c r="O275" i="2"/>
  <c r="L147" i="2"/>
  <c r="L333" i="2"/>
  <c r="O258" i="2"/>
  <c r="L122" i="2"/>
  <c r="L197" i="2"/>
  <c r="O330" i="2"/>
  <c r="L50" i="2"/>
  <c r="L142" i="2"/>
  <c r="O21" i="2"/>
  <c r="O12" i="2"/>
  <c r="O138" i="2"/>
  <c r="O69" i="2"/>
  <c r="O79" i="2"/>
  <c r="O123" i="2"/>
  <c r="L249" i="2"/>
  <c r="L80" i="2"/>
  <c r="L44" i="2"/>
  <c r="O133" i="2"/>
  <c r="O226" i="2"/>
  <c r="L33" i="2"/>
  <c r="L327" i="2"/>
  <c r="L311" i="2"/>
  <c r="L315" i="2"/>
  <c r="L15" i="2"/>
  <c r="L70" i="2"/>
  <c r="L127" i="2"/>
  <c r="O19" i="2"/>
  <c r="L240" i="2"/>
  <c r="L41" i="2"/>
  <c r="O45" i="2"/>
  <c r="L262" i="2"/>
  <c r="L261" i="2"/>
  <c r="O194" i="2"/>
  <c r="O309" i="2"/>
  <c r="L305" i="2"/>
  <c r="O61" i="2"/>
  <c r="L213" i="2"/>
  <c r="O300" i="2"/>
  <c r="L88" i="2"/>
  <c r="O312" i="2"/>
  <c r="O32" i="2"/>
  <c r="L14" i="2"/>
  <c r="L53" i="2"/>
  <c r="O232" i="2"/>
  <c r="L54" i="2"/>
  <c r="L237" i="2"/>
  <c r="L155" i="2"/>
  <c r="L120" i="2"/>
  <c r="O104" i="2"/>
  <c r="L23" i="2"/>
  <c r="O72" i="2"/>
  <c r="L187" i="2"/>
  <c r="L280" i="2"/>
  <c r="L198" i="2"/>
  <c r="O148" i="2"/>
  <c r="L264" i="2"/>
  <c r="L208" i="2"/>
  <c r="L141" i="2"/>
  <c r="L260" i="2"/>
  <c r="L265" i="2"/>
  <c r="O206" i="2"/>
  <c r="O129" i="2"/>
  <c r="L20" i="2"/>
  <c r="L238" i="2"/>
  <c r="O228" i="2"/>
  <c r="L228" i="2"/>
  <c r="O284" i="2"/>
  <c r="L284" i="2"/>
  <c r="O131" i="2"/>
  <c r="L131" i="2"/>
  <c r="L83" i="2"/>
  <c r="O83" i="2"/>
  <c r="O235" i="2"/>
  <c r="L235" i="2"/>
  <c r="O274" i="2"/>
  <c r="L274" i="2"/>
  <c r="O209" i="2"/>
  <c r="L209" i="2"/>
  <c r="O9" i="2"/>
  <c r="L9" i="2"/>
  <c r="O331" i="2"/>
  <c r="L331" i="2"/>
  <c r="O130" i="2"/>
  <c r="L130" i="2"/>
  <c r="L268" i="2"/>
  <c r="O268" i="2"/>
  <c r="O114" i="2"/>
  <c r="L114" i="2"/>
  <c r="L257" i="2"/>
  <c r="O257" i="2"/>
  <c r="O34" i="2"/>
  <c r="L34" i="2"/>
  <c r="O128" i="2"/>
  <c r="L128" i="2"/>
  <c r="O189" i="2"/>
  <c r="L189" i="2"/>
  <c r="O48" i="2"/>
  <c r="L48" i="2"/>
  <c r="L59" i="2"/>
  <c r="O59" i="2"/>
  <c r="O310" i="2"/>
  <c r="L310" i="2"/>
  <c r="L136" i="2"/>
  <c r="O136" i="2"/>
  <c r="L152" i="2"/>
  <c r="O152" i="2"/>
  <c r="O222" i="2"/>
  <c r="L222" i="2"/>
  <c r="L40" i="2"/>
  <c r="O40" i="2"/>
  <c r="O215" i="2"/>
  <c r="L215" i="2"/>
  <c r="O124" i="2"/>
  <c r="L124" i="2"/>
  <c r="O84" i="2"/>
  <c r="L84" i="2"/>
  <c r="O161" i="2"/>
  <c r="L161" i="2"/>
  <c r="O74" i="2"/>
  <c r="L74" i="2"/>
  <c r="O318" i="2"/>
  <c r="L318" i="2"/>
  <c r="L149" i="2"/>
  <c r="O149" i="2"/>
  <c r="L323" i="2"/>
  <c r="O323" i="2"/>
  <c r="O68" i="2"/>
  <c r="L68" i="2"/>
  <c r="O110" i="2"/>
  <c r="L110" i="2"/>
  <c r="O28" i="2"/>
  <c r="L28" i="2"/>
  <c r="O256" i="2"/>
  <c r="L256" i="2"/>
  <c r="O100" i="2"/>
  <c r="L100" i="2"/>
  <c r="O91" i="2"/>
  <c r="L91" i="2"/>
  <c r="O43" i="2"/>
  <c r="L43" i="2"/>
  <c r="O191" i="2"/>
  <c r="L191" i="2"/>
  <c r="O285" i="2"/>
  <c r="L285" i="2"/>
  <c r="O266" i="2"/>
  <c r="L266" i="2"/>
  <c r="O96" i="2"/>
  <c r="L96" i="2"/>
  <c r="L185" i="2"/>
  <c r="O185" i="2"/>
  <c r="O326" i="2"/>
  <c r="L326" i="2"/>
  <c r="O201" i="2"/>
  <c r="L201" i="2"/>
  <c r="O10" i="2"/>
  <c r="L10" i="2"/>
  <c r="O125" i="2"/>
  <c r="L125" i="2"/>
  <c r="O116" i="2"/>
  <c r="L116" i="2"/>
  <c r="O288" i="2"/>
  <c r="L288" i="2"/>
  <c r="O324" i="2"/>
  <c r="L324" i="2"/>
  <c r="L271" i="2"/>
  <c r="O271" i="2"/>
  <c r="L227" i="2"/>
  <c r="O227" i="2"/>
  <c r="O170" i="2"/>
  <c r="L170" i="2"/>
  <c r="O246" i="2"/>
  <c r="L246" i="2"/>
  <c r="O25" i="2"/>
  <c r="L25" i="2"/>
  <c r="L195" i="2"/>
  <c r="O195" i="2"/>
  <c r="L93" i="2"/>
  <c r="O93" i="2"/>
  <c r="O250" i="2"/>
  <c r="L250" i="2"/>
  <c r="L172" i="2"/>
  <c r="O172" i="2"/>
  <c r="O94" i="2"/>
  <c r="L94" i="2"/>
  <c r="O139" i="2"/>
  <c r="L139" i="2"/>
  <c r="O204" i="2"/>
  <c r="L204" i="2"/>
  <c r="O71" i="2"/>
  <c r="L71" i="2"/>
  <c r="O283" i="2"/>
  <c r="L283" i="2"/>
  <c r="O78" i="2"/>
  <c r="L78" i="2"/>
  <c r="O328" i="2"/>
  <c r="L328" i="2"/>
  <c r="O316" i="2"/>
  <c r="L316" i="2"/>
  <c r="O95" i="2"/>
  <c r="L95" i="2"/>
  <c r="O102" i="2"/>
  <c r="L102" i="2"/>
  <c r="O107" i="2"/>
  <c r="L107" i="2"/>
  <c r="L109" i="2"/>
  <c r="O109" i="2"/>
  <c r="O118" i="2"/>
  <c r="L118" i="2"/>
  <c r="O190" i="2"/>
  <c r="L190" i="2"/>
  <c r="L163" i="2"/>
  <c r="O163" i="2"/>
  <c r="O254" i="2"/>
  <c r="L254" i="2"/>
  <c r="O22" i="2"/>
  <c r="L22" i="2"/>
  <c r="O126" i="2"/>
  <c r="L126" i="2"/>
  <c r="O203" i="2"/>
  <c r="L203" i="2"/>
  <c r="O105" i="2"/>
  <c r="L105" i="2"/>
  <c r="O200" i="2"/>
  <c r="L200" i="2"/>
  <c r="O5" i="2"/>
  <c r="L5" i="2"/>
  <c r="O308" i="2"/>
  <c r="L308" i="2"/>
  <c r="O289" i="2"/>
  <c r="L289" i="2"/>
  <c r="O36" i="2"/>
  <c r="L36" i="2"/>
  <c r="L335" i="2"/>
  <c r="O335" i="2"/>
  <c r="O334" i="2"/>
  <c r="L334" i="2"/>
  <c r="F2605" i="1" l="1"/>
  <c r="E2596" i="1"/>
  <c r="D2596" i="1"/>
  <c r="AF2589" i="1"/>
  <c r="AH2593" i="1"/>
  <c r="AE2588" i="1"/>
  <c r="AA2587" i="1"/>
  <c r="AC2587" i="1"/>
  <c r="X2588" i="1"/>
  <c r="Z2586" i="1"/>
  <c r="AG2593" i="1"/>
  <c r="AD2593" i="1"/>
  <c r="AB2585" i="1"/>
  <c r="Y2590" i="1"/>
  <c r="H2575" i="1"/>
  <c r="I2572" i="1"/>
  <c r="P2574" i="1"/>
  <c r="M2573" i="1"/>
  <c r="O2573" i="1"/>
  <c r="N2578" i="1"/>
  <c r="L2573" i="1"/>
  <c r="J2574" i="1"/>
  <c r="K2575" i="1"/>
  <c r="L321" i="2"/>
  <c r="L320" i="2"/>
  <c r="AL2548" i="1"/>
  <c r="AP2548" i="1" s="1"/>
  <c r="AL2546" i="1"/>
  <c r="AP2546" i="1" s="1"/>
  <c r="R2524" i="1"/>
  <c r="V2524" i="1" s="1"/>
  <c r="AR2524" i="1" s="1"/>
  <c r="F2606" i="1" l="1"/>
  <c r="E2597" i="1"/>
  <c r="D2597" i="1"/>
  <c r="AG2594" i="1"/>
  <c r="AE2589" i="1"/>
  <c r="AB2586" i="1"/>
  <c r="AC2588" i="1"/>
  <c r="AH2594" i="1"/>
  <c r="AF2590" i="1"/>
  <c r="AD2594" i="1"/>
  <c r="Z2587" i="1"/>
  <c r="X2589" i="1"/>
  <c r="Y2591" i="1"/>
  <c r="AA2588" i="1"/>
  <c r="L2574" i="1"/>
  <c r="O2574" i="1"/>
  <c r="M2574" i="1"/>
  <c r="H2576" i="1"/>
  <c r="K2576" i="1"/>
  <c r="N2579" i="1"/>
  <c r="I2573" i="1"/>
  <c r="J2575" i="1"/>
  <c r="P2575" i="1"/>
  <c r="G341" i="2"/>
  <c r="AL2547" i="1"/>
  <c r="AP2547" i="1" s="1"/>
  <c r="R2525" i="1"/>
  <c r="V2525" i="1" s="1"/>
  <c r="AR2525" i="1" s="1"/>
  <c r="R2527" i="1"/>
  <c r="V2527" i="1" s="1"/>
  <c r="AR2527" i="1" s="1"/>
  <c r="F2607" i="1" l="1"/>
  <c r="E2598" i="1"/>
  <c r="D2598" i="1"/>
  <c r="AB2587" i="1"/>
  <c r="Y2592" i="1"/>
  <c r="AD2595" i="1"/>
  <c r="AG2595" i="1"/>
  <c r="AC2589" i="1"/>
  <c r="AH2595" i="1"/>
  <c r="Z2588" i="1"/>
  <c r="AE2590" i="1"/>
  <c r="X2590" i="1"/>
  <c r="AA2589" i="1"/>
  <c r="AF2591" i="1"/>
  <c r="J2576" i="1"/>
  <c r="N2580" i="1"/>
  <c r="L2575" i="1"/>
  <c r="I2574" i="1"/>
  <c r="K2577" i="1"/>
  <c r="P2576" i="1"/>
  <c r="O2575" i="1"/>
  <c r="H2577" i="1"/>
  <c r="M2575" i="1"/>
  <c r="AL2549" i="1"/>
  <c r="AP2549" i="1" s="1"/>
  <c r="R2526" i="1"/>
  <c r="V2526" i="1" s="1"/>
  <c r="AR2526" i="1" s="1"/>
  <c r="F338" i="2"/>
  <c r="H338" i="2" s="1"/>
  <c r="J338" i="2" s="1"/>
  <c r="F2608" i="1" l="1"/>
  <c r="E2599" i="1"/>
  <c r="D2599" i="1"/>
  <c r="Z2589" i="1"/>
  <c r="AB2588" i="1"/>
  <c r="AH2596" i="1"/>
  <c r="AD2596" i="1"/>
  <c r="AG2596" i="1"/>
  <c r="Y2593" i="1"/>
  <c r="AC2590" i="1"/>
  <c r="X2591" i="1"/>
  <c r="AF2592" i="1"/>
  <c r="AA2590" i="1"/>
  <c r="AE2591" i="1"/>
  <c r="L2576" i="1"/>
  <c r="M2576" i="1"/>
  <c r="H2578" i="1"/>
  <c r="O2576" i="1"/>
  <c r="P2577" i="1"/>
  <c r="J2577" i="1"/>
  <c r="K2578" i="1"/>
  <c r="N2581" i="1"/>
  <c r="I2575" i="1"/>
  <c r="AL2550" i="1"/>
  <c r="AP2550" i="1" s="1"/>
  <c r="O338" i="2"/>
  <c r="L338" i="2"/>
  <c r="R2528" i="1"/>
  <c r="V2528" i="1" s="1"/>
  <c r="AR2528" i="1" s="1"/>
  <c r="R2530" i="1"/>
  <c r="V2530" i="1" s="1"/>
  <c r="AR2530" i="1" s="1"/>
  <c r="F2609" i="1" l="1"/>
  <c r="E2600" i="1"/>
  <c r="D2600" i="1"/>
  <c r="AH2597" i="1"/>
  <c r="AE2592" i="1"/>
  <c r="AC2591" i="1"/>
  <c r="AF2593" i="1"/>
  <c r="AG2597" i="1"/>
  <c r="AD2597" i="1"/>
  <c r="AA2591" i="1"/>
  <c r="X2592" i="1"/>
  <c r="Y2594" i="1"/>
  <c r="Z2590" i="1"/>
  <c r="AB2589" i="1"/>
  <c r="P2578" i="1"/>
  <c r="N2582" i="1"/>
  <c r="J2578" i="1"/>
  <c r="L2577" i="1"/>
  <c r="H2579" i="1"/>
  <c r="K2579" i="1"/>
  <c r="O2577" i="1"/>
  <c r="M2577" i="1"/>
  <c r="I2576" i="1"/>
  <c r="AL2553" i="1"/>
  <c r="AP2553" i="1" s="1"/>
  <c r="AL2551" i="1"/>
  <c r="AP2551" i="1" s="1"/>
  <c r="R2529" i="1"/>
  <c r="V2529" i="1" s="1"/>
  <c r="AR2529" i="1" s="1"/>
  <c r="R2531" i="1"/>
  <c r="V2531" i="1" s="1"/>
  <c r="AR2531" i="1" s="1"/>
  <c r="F2610" i="1" l="1"/>
  <c r="E2601" i="1"/>
  <c r="D2601" i="1"/>
  <c r="X2593" i="1"/>
  <c r="Z2591" i="1"/>
  <c r="AG2598" i="1"/>
  <c r="AE2593" i="1"/>
  <c r="Y2595" i="1"/>
  <c r="AF2594" i="1"/>
  <c r="AC2592" i="1"/>
  <c r="AA2592" i="1"/>
  <c r="AB2590" i="1"/>
  <c r="AD2598" i="1"/>
  <c r="AH2598" i="1"/>
  <c r="I2577" i="1"/>
  <c r="O2578" i="1"/>
  <c r="J2579" i="1"/>
  <c r="M2578" i="1"/>
  <c r="K2580" i="1"/>
  <c r="L2578" i="1"/>
  <c r="N2583" i="1"/>
  <c r="H2580" i="1"/>
  <c r="P2579" i="1"/>
  <c r="AL2552" i="1"/>
  <c r="AP2552" i="1" s="1"/>
  <c r="F2611" i="1" l="1"/>
  <c r="E2602" i="1"/>
  <c r="D2602" i="1"/>
  <c r="X2594" i="1"/>
  <c r="AD2599" i="1"/>
  <c r="AB2591" i="1"/>
  <c r="AF2595" i="1"/>
  <c r="AA2593" i="1"/>
  <c r="Y2596" i="1"/>
  <c r="AG2599" i="1"/>
  <c r="AH2599" i="1"/>
  <c r="AC2593" i="1"/>
  <c r="AE2594" i="1"/>
  <c r="Z2592" i="1"/>
  <c r="J2580" i="1"/>
  <c r="I2578" i="1"/>
  <c r="H2581" i="1"/>
  <c r="N2584" i="1"/>
  <c r="K2581" i="1"/>
  <c r="M2579" i="1"/>
  <c r="P2580" i="1"/>
  <c r="L2579" i="1"/>
  <c r="O2579" i="1"/>
  <c r="AL2554" i="1"/>
  <c r="AP2554" i="1" s="1"/>
  <c r="R2532" i="1"/>
  <c r="V2532" i="1" s="1"/>
  <c r="AR2532" i="1" s="1"/>
  <c r="F2612" i="1" l="1"/>
  <c r="E2603" i="1"/>
  <c r="D2603" i="1"/>
  <c r="Y2597" i="1"/>
  <c r="AD2600" i="1"/>
  <c r="AG2600" i="1"/>
  <c r="AF2596" i="1"/>
  <c r="X2595" i="1"/>
  <c r="AE2595" i="1"/>
  <c r="AC2594" i="1"/>
  <c r="AH2600" i="1"/>
  <c r="AA2594" i="1"/>
  <c r="Z2593" i="1"/>
  <c r="AB2592" i="1"/>
  <c r="N2585" i="1"/>
  <c r="J2581" i="1"/>
  <c r="P2581" i="1"/>
  <c r="M2580" i="1"/>
  <c r="H2582" i="1"/>
  <c r="K2582" i="1"/>
  <c r="O2580" i="1"/>
  <c r="L2580" i="1"/>
  <c r="I2579" i="1"/>
  <c r="AL2555" i="1"/>
  <c r="AP2555" i="1" s="1"/>
  <c r="G342" i="2"/>
  <c r="R2534" i="1"/>
  <c r="V2534" i="1" s="1"/>
  <c r="AR2534" i="1" s="1"/>
  <c r="R2535" i="1"/>
  <c r="V2535" i="1" s="1"/>
  <c r="AR2535" i="1" s="1"/>
  <c r="R2533" i="1"/>
  <c r="V2533" i="1" s="1"/>
  <c r="AR2533" i="1" s="1"/>
  <c r="F339" i="2"/>
  <c r="H339" i="2" s="1"/>
  <c r="J339" i="2" s="1"/>
  <c r="F2613" i="1" l="1"/>
  <c r="E2604" i="1"/>
  <c r="D2604" i="1"/>
  <c r="AC2595" i="1"/>
  <c r="AA2595" i="1"/>
  <c r="AD2601" i="1"/>
  <c r="AF2597" i="1"/>
  <c r="X2596" i="1"/>
  <c r="Z2594" i="1"/>
  <c r="Y2598" i="1"/>
  <c r="AB2593" i="1"/>
  <c r="AH2601" i="1"/>
  <c r="AE2596" i="1"/>
  <c r="AG2601" i="1"/>
  <c r="L2581" i="1"/>
  <c r="I2580" i="1"/>
  <c r="K2583" i="1"/>
  <c r="M2581" i="1"/>
  <c r="O2581" i="1"/>
  <c r="N2586" i="1"/>
  <c r="H2583" i="1"/>
  <c r="P2582" i="1"/>
  <c r="J2582" i="1"/>
  <c r="R2536" i="1"/>
  <c r="V2536" i="1" s="1"/>
  <c r="AR2536" i="1" s="1"/>
  <c r="AL2556" i="1"/>
  <c r="AP2556" i="1" s="1"/>
  <c r="L339" i="2"/>
  <c r="O339" i="2"/>
  <c r="F2614" i="1" l="1"/>
  <c r="E2605" i="1"/>
  <c r="D2605" i="1"/>
  <c r="AH2602" i="1"/>
  <c r="Z2595" i="1"/>
  <c r="AF2598" i="1"/>
  <c r="Y2599" i="1"/>
  <c r="AB2594" i="1"/>
  <c r="AC2596" i="1"/>
  <c r="AE2597" i="1"/>
  <c r="X2597" i="1"/>
  <c r="AD2602" i="1"/>
  <c r="AA2596" i="1"/>
  <c r="AG2602" i="1"/>
  <c r="O2582" i="1"/>
  <c r="M2582" i="1"/>
  <c r="H2584" i="1"/>
  <c r="P2583" i="1"/>
  <c r="N2587" i="1"/>
  <c r="I2581" i="1"/>
  <c r="L2582" i="1"/>
  <c r="J2583" i="1"/>
  <c r="K2584" i="1"/>
  <c r="R2537" i="1"/>
  <c r="V2537" i="1" s="1"/>
  <c r="AR2537" i="1" s="1"/>
  <c r="AL2557" i="1"/>
  <c r="AP2557" i="1" s="1"/>
  <c r="F2615" i="1" l="1"/>
  <c r="E2606" i="1"/>
  <c r="D2606" i="1"/>
  <c r="AD2603" i="1"/>
  <c r="AA2597" i="1"/>
  <c r="AH2603" i="1"/>
  <c r="AE2598" i="1"/>
  <c r="Z2596" i="1"/>
  <c r="AG2603" i="1"/>
  <c r="X2598" i="1"/>
  <c r="AB2595" i="1"/>
  <c r="Y2600" i="1"/>
  <c r="AC2597" i="1"/>
  <c r="AF2599" i="1"/>
  <c r="N2588" i="1"/>
  <c r="L2583" i="1"/>
  <c r="P2584" i="1"/>
  <c r="M2583" i="1"/>
  <c r="K2585" i="1"/>
  <c r="H2585" i="1"/>
  <c r="J2584" i="1"/>
  <c r="I2582" i="1"/>
  <c r="O2583" i="1"/>
  <c r="R2538" i="1"/>
  <c r="V2538" i="1" s="1"/>
  <c r="AR2538" i="1" s="1"/>
  <c r="AL2558" i="1"/>
  <c r="AP2558" i="1" s="1"/>
  <c r="F2616" i="1" l="1"/>
  <c r="E2607" i="1"/>
  <c r="D2607" i="1"/>
  <c r="AA2598" i="1"/>
  <c r="X2599" i="1"/>
  <c r="Z2597" i="1"/>
  <c r="AD2604" i="1"/>
  <c r="AC2598" i="1"/>
  <c r="Y2601" i="1"/>
  <c r="AF2600" i="1"/>
  <c r="AH2604" i="1"/>
  <c r="AE2599" i="1"/>
  <c r="AG2604" i="1"/>
  <c r="AB2596" i="1"/>
  <c r="I2583" i="1"/>
  <c r="L2584" i="1"/>
  <c r="M2584" i="1"/>
  <c r="O2584" i="1"/>
  <c r="P2585" i="1"/>
  <c r="J2585" i="1"/>
  <c r="K2586" i="1"/>
  <c r="N2589" i="1"/>
  <c r="H2586" i="1"/>
  <c r="R2539" i="1"/>
  <c r="V2539" i="1" s="1"/>
  <c r="AR2539" i="1" s="1"/>
  <c r="AL2559" i="1"/>
  <c r="AP2559" i="1" s="1"/>
  <c r="F2617" i="1" l="1"/>
  <c r="E2608" i="1"/>
  <c r="D2608" i="1"/>
  <c r="X2600" i="1"/>
  <c r="AC2599" i="1"/>
  <c r="Z2598" i="1"/>
  <c r="AA2599" i="1"/>
  <c r="AB2597" i="1"/>
  <c r="AD2605" i="1"/>
  <c r="AH2605" i="1"/>
  <c r="AE2600" i="1"/>
  <c r="Y2602" i="1"/>
  <c r="AF2601" i="1"/>
  <c r="AG2605" i="1"/>
  <c r="J2586" i="1"/>
  <c r="O2585" i="1"/>
  <c r="K2587" i="1"/>
  <c r="P2586" i="1"/>
  <c r="H2587" i="1"/>
  <c r="I2584" i="1"/>
  <c r="N2590" i="1"/>
  <c r="M2585" i="1"/>
  <c r="L2585" i="1"/>
  <c r="R2540" i="1"/>
  <c r="V2540" i="1" s="1"/>
  <c r="AR2540" i="1" s="1"/>
  <c r="AL2560" i="1"/>
  <c r="AP2560" i="1" s="1"/>
  <c r="F2618" i="1" l="1"/>
  <c r="E2609" i="1"/>
  <c r="D2609" i="1"/>
  <c r="Y2603" i="1"/>
  <c r="X2601" i="1"/>
  <c r="AA2600" i="1"/>
  <c r="AF2602" i="1"/>
  <c r="AD2606" i="1"/>
  <c r="AE2601" i="1"/>
  <c r="Z2599" i="1"/>
  <c r="AH2606" i="1"/>
  <c r="AG2606" i="1"/>
  <c r="AB2598" i="1"/>
  <c r="AC2600" i="1"/>
  <c r="I2585" i="1"/>
  <c r="L2586" i="1"/>
  <c r="K2588" i="1"/>
  <c r="H2588" i="1"/>
  <c r="M2586" i="1"/>
  <c r="J2587" i="1"/>
  <c r="O2586" i="1"/>
  <c r="N2591" i="1"/>
  <c r="P2587" i="1"/>
  <c r="R2541" i="1"/>
  <c r="V2541" i="1" s="1"/>
  <c r="R2542" i="1"/>
  <c r="V2542" i="1" s="1"/>
  <c r="AR2542" i="1" s="1"/>
  <c r="AL2561" i="1"/>
  <c r="AP2561" i="1" s="1"/>
  <c r="F2619" i="1" l="1"/>
  <c r="E2610" i="1"/>
  <c r="D2610" i="1"/>
  <c r="AD2607" i="1"/>
  <c r="AA2601" i="1"/>
  <c r="Y2604" i="1"/>
  <c r="AF2603" i="1"/>
  <c r="AB2599" i="1"/>
  <c r="AE2602" i="1"/>
  <c r="X2602" i="1"/>
  <c r="AG2607" i="1"/>
  <c r="Z2600" i="1"/>
  <c r="AC2601" i="1"/>
  <c r="AH2607" i="1"/>
  <c r="M2587" i="1"/>
  <c r="O2587" i="1"/>
  <c r="H2589" i="1"/>
  <c r="L2587" i="1"/>
  <c r="I2586" i="1"/>
  <c r="P2588" i="1"/>
  <c r="J2588" i="1"/>
  <c r="N2592" i="1"/>
  <c r="K2589" i="1"/>
  <c r="AR2541" i="1"/>
  <c r="F340" i="2"/>
  <c r="H340" i="2" s="1"/>
  <c r="R2543" i="1"/>
  <c r="V2543" i="1" s="1"/>
  <c r="AR2543" i="1" s="1"/>
  <c r="AL2562" i="1"/>
  <c r="AP2562" i="1" s="1"/>
  <c r="F2620" i="1" l="1"/>
  <c r="E2611" i="1"/>
  <c r="D2611" i="1"/>
  <c r="Y2605" i="1"/>
  <c r="AD2608" i="1"/>
  <c r="AE2603" i="1"/>
  <c r="AA2602" i="1"/>
  <c r="AC2602" i="1"/>
  <c r="AF2604" i="1"/>
  <c r="X2603" i="1"/>
  <c r="AG2608" i="1"/>
  <c r="Z2601" i="1"/>
  <c r="AH2608" i="1"/>
  <c r="AB2600" i="1"/>
  <c r="H2590" i="1"/>
  <c r="J2589" i="1"/>
  <c r="P2589" i="1"/>
  <c r="O2588" i="1"/>
  <c r="M2588" i="1"/>
  <c r="N2593" i="1"/>
  <c r="I2587" i="1"/>
  <c r="L2588" i="1"/>
  <c r="K2590" i="1"/>
  <c r="J340" i="2"/>
  <c r="O340" i="2"/>
  <c r="L340" i="2"/>
  <c r="R2546" i="1"/>
  <c r="V2546" i="1" s="1"/>
  <c r="AR2546" i="1" s="1"/>
  <c r="AL2563" i="1"/>
  <c r="AP2563" i="1" s="1"/>
  <c r="F2621" i="1" l="1"/>
  <c r="E2612" i="1"/>
  <c r="D2612" i="1"/>
  <c r="Z2602" i="1"/>
  <c r="X2604" i="1"/>
  <c r="AD2609" i="1"/>
  <c r="Y2606" i="1"/>
  <c r="AB2601" i="1"/>
  <c r="AH2609" i="1"/>
  <c r="AF2605" i="1"/>
  <c r="AC2603" i="1"/>
  <c r="AG2609" i="1"/>
  <c r="AA2603" i="1"/>
  <c r="AE2604" i="1"/>
  <c r="J2590" i="1"/>
  <c r="K2591" i="1"/>
  <c r="L2589" i="1"/>
  <c r="P2590" i="1"/>
  <c r="H2591" i="1"/>
  <c r="I2588" i="1"/>
  <c r="M2589" i="1"/>
  <c r="O2589" i="1"/>
  <c r="N2594" i="1"/>
  <c r="R2544" i="1"/>
  <c r="V2544" i="1" s="1"/>
  <c r="AR2544" i="1" s="1"/>
  <c r="R2545" i="1"/>
  <c r="V2545" i="1" s="1"/>
  <c r="AR2545" i="1" s="1"/>
  <c r="R2547" i="1"/>
  <c r="V2547" i="1" s="1"/>
  <c r="AR2547" i="1" s="1"/>
  <c r="AL2565" i="1"/>
  <c r="AP2565" i="1" s="1"/>
  <c r="AL2564" i="1"/>
  <c r="AP2564" i="1" s="1"/>
  <c r="F2622" i="1" l="1"/>
  <c r="E2613" i="1"/>
  <c r="D2613" i="1"/>
  <c r="AC2604" i="1"/>
  <c r="AB2602" i="1"/>
  <c r="Z2603" i="1"/>
  <c r="AE2605" i="1"/>
  <c r="Y2607" i="1"/>
  <c r="AG2610" i="1"/>
  <c r="X2605" i="1"/>
  <c r="AH2610" i="1"/>
  <c r="AA2604" i="1"/>
  <c r="AF2606" i="1"/>
  <c r="AD2610" i="1"/>
  <c r="K2592" i="1"/>
  <c r="P2591" i="1"/>
  <c r="J2591" i="1"/>
  <c r="M2590" i="1"/>
  <c r="H2592" i="1"/>
  <c r="N2595" i="1"/>
  <c r="I2589" i="1"/>
  <c r="L2590" i="1"/>
  <c r="O2590" i="1"/>
  <c r="AL2568" i="1"/>
  <c r="AP2568" i="1" s="1"/>
  <c r="AL2567" i="1"/>
  <c r="AP2567" i="1" s="1"/>
  <c r="AL2566" i="1"/>
  <c r="AP2566" i="1" s="1"/>
  <c r="F2623" i="1" l="1"/>
  <c r="E2614" i="1"/>
  <c r="D2614" i="1"/>
  <c r="AD2611" i="1"/>
  <c r="AB2603" i="1"/>
  <c r="Z2604" i="1"/>
  <c r="AE2606" i="1"/>
  <c r="AA2605" i="1"/>
  <c r="AC2605" i="1"/>
  <c r="AF2607" i="1"/>
  <c r="AG2611" i="1"/>
  <c r="AH2611" i="1"/>
  <c r="X2606" i="1"/>
  <c r="Y2608" i="1"/>
  <c r="N2596" i="1"/>
  <c r="L2591" i="1"/>
  <c r="K2593" i="1"/>
  <c r="O2591" i="1"/>
  <c r="P2592" i="1"/>
  <c r="J2592" i="1"/>
  <c r="H2593" i="1"/>
  <c r="M2591" i="1"/>
  <c r="I2590" i="1"/>
  <c r="AL2569" i="1"/>
  <c r="AP2569" i="1" s="1"/>
  <c r="G344" i="2"/>
  <c r="R2548" i="1"/>
  <c r="V2548" i="1" s="1"/>
  <c r="F2624" i="1" l="1"/>
  <c r="E2615" i="1"/>
  <c r="D2615" i="1"/>
  <c r="AE2607" i="1"/>
  <c r="AD2612" i="1"/>
  <c r="AC2606" i="1"/>
  <c r="X2607" i="1"/>
  <c r="AA2606" i="1"/>
  <c r="Z2605" i="1"/>
  <c r="AB2604" i="1"/>
  <c r="AG2612" i="1"/>
  <c r="Y2609" i="1"/>
  <c r="AH2612" i="1"/>
  <c r="AF2608" i="1"/>
  <c r="AL2570" i="1"/>
  <c r="AP2570" i="1" s="1"/>
  <c r="O2592" i="1"/>
  <c r="L2592" i="1"/>
  <c r="J2593" i="1"/>
  <c r="M2592" i="1"/>
  <c r="I2591" i="1"/>
  <c r="P2593" i="1"/>
  <c r="H2594" i="1"/>
  <c r="K2594" i="1"/>
  <c r="N2597" i="1"/>
  <c r="R2549" i="1"/>
  <c r="V2549" i="1" s="1"/>
  <c r="AR2549" i="1" s="1"/>
  <c r="AR2548" i="1"/>
  <c r="F341" i="2"/>
  <c r="H341" i="2" s="1"/>
  <c r="J341" i="2" s="1"/>
  <c r="F2625" i="1" l="1"/>
  <c r="E2616" i="1"/>
  <c r="D2616" i="1"/>
  <c r="AF2609" i="1"/>
  <c r="AC2607" i="1"/>
  <c r="AD2613" i="1"/>
  <c r="AE2608" i="1"/>
  <c r="X2608" i="1"/>
  <c r="AG2613" i="1"/>
  <c r="Z2606" i="1"/>
  <c r="AA2607" i="1"/>
  <c r="AH2613" i="1"/>
  <c r="Y2610" i="1"/>
  <c r="AB2605" i="1"/>
  <c r="L2593" i="1"/>
  <c r="N2598" i="1"/>
  <c r="M2593" i="1"/>
  <c r="O2593" i="1"/>
  <c r="J2594" i="1"/>
  <c r="H2595" i="1"/>
  <c r="K2595" i="1"/>
  <c r="P2594" i="1"/>
  <c r="I2592" i="1"/>
  <c r="O341" i="2"/>
  <c r="L341" i="2"/>
  <c r="R2552" i="1"/>
  <c r="V2552" i="1" s="1"/>
  <c r="AR2552" i="1" s="1"/>
  <c r="R2550" i="1"/>
  <c r="V2550" i="1" s="1"/>
  <c r="AR2550" i="1" s="1"/>
  <c r="AL2573" i="1"/>
  <c r="AP2573" i="1" s="1"/>
  <c r="AL2571" i="1"/>
  <c r="AP2571" i="1" s="1"/>
  <c r="F2626" i="1" l="1"/>
  <c r="E2617" i="1"/>
  <c r="D2617" i="1"/>
  <c r="AH2614" i="1"/>
  <c r="AE2609" i="1"/>
  <c r="AF2610" i="1"/>
  <c r="Y2611" i="1"/>
  <c r="AG2614" i="1"/>
  <c r="AA2608" i="1"/>
  <c r="AC2608" i="1"/>
  <c r="Z2607" i="1"/>
  <c r="X2609" i="1"/>
  <c r="AD2614" i="1"/>
  <c r="AB2606" i="1"/>
  <c r="I2593" i="1"/>
  <c r="M2594" i="1"/>
  <c r="O2594" i="1"/>
  <c r="J2595" i="1"/>
  <c r="N2599" i="1"/>
  <c r="P2595" i="1"/>
  <c r="L2594" i="1"/>
  <c r="K2596" i="1"/>
  <c r="H2596" i="1"/>
  <c r="R2551" i="1"/>
  <c r="V2551" i="1" s="1"/>
  <c r="AR2551" i="1" s="1"/>
  <c r="R2553" i="1"/>
  <c r="V2553" i="1" s="1"/>
  <c r="AR2553" i="1" s="1"/>
  <c r="AL2574" i="1"/>
  <c r="AP2574" i="1" s="1"/>
  <c r="AL2572" i="1"/>
  <c r="AP2572" i="1" s="1"/>
  <c r="F2627" i="1" l="1"/>
  <c r="E2618" i="1"/>
  <c r="D2618" i="1"/>
  <c r="Z2608" i="1"/>
  <c r="AE2610" i="1"/>
  <c r="Y2612" i="1"/>
  <c r="AD2615" i="1"/>
  <c r="AC2609" i="1"/>
  <c r="AF2611" i="1"/>
  <c r="AH2615" i="1"/>
  <c r="AB2607" i="1"/>
  <c r="X2610" i="1"/>
  <c r="AG2615" i="1"/>
  <c r="AA2609" i="1"/>
  <c r="L2595" i="1"/>
  <c r="O2595" i="1"/>
  <c r="N2600" i="1"/>
  <c r="I2594" i="1"/>
  <c r="J2596" i="1"/>
  <c r="H2597" i="1"/>
  <c r="M2595" i="1"/>
  <c r="K2597" i="1"/>
  <c r="P2596" i="1"/>
  <c r="AL2575" i="1"/>
  <c r="AP2575" i="1" s="1"/>
  <c r="F2628" i="1" l="1"/>
  <c r="E2619" i="1"/>
  <c r="D2619" i="1"/>
  <c r="AA2610" i="1"/>
  <c r="Y2613" i="1"/>
  <c r="Z2609" i="1"/>
  <c r="AF2612" i="1"/>
  <c r="AG2616" i="1"/>
  <c r="AH2616" i="1"/>
  <c r="AD2616" i="1"/>
  <c r="X2611" i="1"/>
  <c r="AC2610" i="1"/>
  <c r="AE2611" i="1"/>
  <c r="AB2608" i="1"/>
  <c r="L2596" i="1"/>
  <c r="P2597" i="1"/>
  <c r="N2601" i="1"/>
  <c r="I2595" i="1"/>
  <c r="H2598" i="1"/>
  <c r="O2596" i="1"/>
  <c r="M2596" i="1"/>
  <c r="J2597" i="1"/>
  <c r="K2598" i="1"/>
  <c r="AL2576" i="1"/>
  <c r="AP2576" i="1" s="1"/>
  <c r="G345" i="2" s="1"/>
  <c r="R2556" i="1"/>
  <c r="V2556" i="1" s="1"/>
  <c r="AR2556" i="1" s="1"/>
  <c r="R2554" i="1"/>
  <c r="V2554" i="1" s="1"/>
  <c r="F2629" i="1" l="1"/>
  <c r="E2620" i="1"/>
  <c r="D2620" i="1"/>
  <c r="AA2611" i="1"/>
  <c r="X2612" i="1"/>
  <c r="AC2611" i="1"/>
  <c r="AH2617" i="1"/>
  <c r="AG2617" i="1"/>
  <c r="AB2609" i="1"/>
  <c r="Y2614" i="1"/>
  <c r="AE2612" i="1"/>
  <c r="AF2613" i="1"/>
  <c r="AD2617" i="1"/>
  <c r="Z2610" i="1"/>
  <c r="J2598" i="1"/>
  <c r="O2597" i="1"/>
  <c r="L2597" i="1"/>
  <c r="I2596" i="1"/>
  <c r="N2602" i="1"/>
  <c r="H2599" i="1"/>
  <c r="K2599" i="1"/>
  <c r="M2597" i="1"/>
  <c r="P2598" i="1"/>
  <c r="F342" i="2"/>
  <c r="H342" i="2" s="1"/>
  <c r="J342" i="2" s="1"/>
  <c r="AR2554" i="1"/>
  <c r="R2555" i="1"/>
  <c r="V2555" i="1" s="1"/>
  <c r="AR2555" i="1" s="1"/>
  <c r="AL2577" i="1"/>
  <c r="AP2577" i="1" s="1"/>
  <c r="F2630" i="1" l="1"/>
  <c r="F2631" i="1" s="1"/>
  <c r="F2632" i="1" s="1"/>
  <c r="F2633" i="1" s="1"/>
  <c r="F2634" i="1" s="1"/>
  <c r="F2635" i="1" s="1"/>
  <c r="F2636" i="1" s="1"/>
  <c r="E2621" i="1"/>
  <c r="D2621" i="1"/>
  <c r="D2622" i="1" s="1"/>
  <c r="AG2618" i="1"/>
  <c r="AB2610" i="1"/>
  <c r="AD2618" i="1"/>
  <c r="Y2615" i="1"/>
  <c r="AH2618" i="1"/>
  <c r="X2613" i="1"/>
  <c r="AE2613" i="1"/>
  <c r="Z2611" i="1"/>
  <c r="AF2614" i="1"/>
  <c r="AC2612" i="1"/>
  <c r="AA2612" i="1"/>
  <c r="M2598" i="1"/>
  <c r="K2600" i="1"/>
  <c r="J2599" i="1"/>
  <c r="I2597" i="1"/>
  <c r="O2598" i="1"/>
  <c r="L2598" i="1"/>
  <c r="P2599" i="1"/>
  <c r="H2600" i="1"/>
  <c r="N2603" i="1"/>
  <c r="R2557" i="1"/>
  <c r="V2557" i="1" s="1"/>
  <c r="AR2557" i="1" s="1"/>
  <c r="R2558" i="1"/>
  <c r="V2558" i="1" s="1"/>
  <c r="AR2558" i="1" s="1"/>
  <c r="O342" i="2"/>
  <c r="L342" i="2"/>
  <c r="AL2578" i="1"/>
  <c r="AP2578" i="1" s="1"/>
  <c r="F2637" i="1" l="1"/>
  <c r="F2638" i="1" s="1"/>
  <c r="F2639" i="1" s="1"/>
  <c r="F2640" i="1" s="1"/>
  <c r="E2622" i="1"/>
  <c r="D2623" i="1"/>
  <c r="AC2613" i="1"/>
  <c r="AG2619" i="1"/>
  <c r="AE2614" i="1"/>
  <c r="AD2619" i="1"/>
  <c r="AA2613" i="1"/>
  <c r="X2614" i="1"/>
  <c r="AB2611" i="1"/>
  <c r="Z2612" i="1"/>
  <c r="AH2619" i="1"/>
  <c r="AF2615" i="1"/>
  <c r="Y2616" i="1"/>
  <c r="N2604" i="1"/>
  <c r="L2599" i="1"/>
  <c r="M2599" i="1"/>
  <c r="P2600" i="1"/>
  <c r="K2601" i="1"/>
  <c r="O2599" i="1"/>
  <c r="J2600" i="1"/>
  <c r="H2601" i="1"/>
  <c r="I2598" i="1"/>
  <c r="R2559" i="1"/>
  <c r="V2559" i="1" s="1"/>
  <c r="AR2559" i="1" s="1"/>
  <c r="AL2579" i="1"/>
  <c r="AP2579" i="1" s="1"/>
  <c r="F2641" i="1" l="1"/>
  <c r="F2642" i="1"/>
  <c r="E2623" i="1"/>
  <c r="D2624" i="1"/>
  <c r="AC2614" i="1"/>
  <c r="AH2620" i="1"/>
  <c r="Z2613" i="1"/>
  <c r="Y2617" i="1"/>
  <c r="AB2612" i="1"/>
  <c r="AD2620" i="1"/>
  <c r="AG2620" i="1"/>
  <c r="AE2615" i="1"/>
  <c r="AA2614" i="1"/>
  <c r="X2615" i="1"/>
  <c r="AF2616" i="1"/>
  <c r="P2601" i="1"/>
  <c r="I2599" i="1"/>
  <c r="M2600" i="1"/>
  <c r="K2602" i="1"/>
  <c r="N2605" i="1"/>
  <c r="O2600" i="1"/>
  <c r="H2602" i="1"/>
  <c r="J2601" i="1"/>
  <c r="L2600" i="1"/>
  <c r="R2560" i="1"/>
  <c r="V2560" i="1" s="1"/>
  <c r="R2562" i="1"/>
  <c r="V2562" i="1" s="1"/>
  <c r="AR2562" i="1" s="1"/>
  <c r="AL2580" i="1"/>
  <c r="AP2580" i="1" s="1"/>
  <c r="E2624" i="1" l="1"/>
  <c r="D2625" i="1"/>
  <c r="AA2615" i="1"/>
  <c r="AH2621" i="1"/>
  <c r="AG2621" i="1"/>
  <c r="Y2618" i="1"/>
  <c r="AB2613" i="1"/>
  <c r="AC2615" i="1"/>
  <c r="AF2617" i="1"/>
  <c r="AE2616" i="1"/>
  <c r="AD2621" i="1"/>
  <c r="X2616" i="1"/>
  <c r="Z2614" i="1"/>
  <c r="N2606" i="1"/>
  <c r="O2601" i="1"/>
  <c r="K2603" i="1"/>
  <c r="I2600" i="1"/>
  <c r="P2602" i="1"/>
  <c r="H2603" i="1"/>
  <c r="M2601" i="1"/>
  <c r="L2601" i="1"/>
  <c r="J2602" i="1"/>
  <c r="R2561" i="1"/>
  <c r="V2561" i="1" s="1"/>
  <c r="AR2561" i="1" s="1"/>
  <c r="R2563" i="1"/>
  <c r="V2563" i="1" s="1"/>
  <c r="AR2563" i="1" s="1"/>
  <c r="AR2560" i="1"/>
  <c r="F343" i="2"/>
  <c r="AL2583" i="1"/>
  <c r="AP2583" i="1" s="1"/>
  <c r="AL2581" i="1"/>
  <c r="AP2581" i="1" s="1"/>
  <c r="E2625" i="1" l="1"/>
  <c r="D2626" i="1"/>
  <c r="AH2622" i="1"/>
  <c r="Y2619" i="1"/>
  <c r="AG2622" i="1"/>
  <c r="AB2614" i="1"/>
  <c r="AD2622" i="1"/>
  <c r="AC2616" i="1"/>
  <c r="X2617" i="1"/>
  <c r="Z2615" i="1"/>
  <c r="AF2618" i="1"/>
  <c r="AE2617" i="1"/>
  <c r="AA2616" i="1"/>
  <c r="L2602" i="1"/>
  <c r="M2602" i="1"/>
  <c r="I2601" i="1"/>
  <c r="O2602" i="1"/>
  <c r="J2603" i="1"/>
  <c r="N2607" i="1"/>
  <c r="K2604" i="1"/>
  <c r="P2603" i="1"/>
  <c r="H2604" i="1"/>
  <c r="R2564" i="1"/>
  <c r="V2564" i="1" s="1"/>
  <c r="AR2564" i="1" s="1"/>
  <c r="G346" i="2"/>
  <c r="AL2582" i="1"/>
  <c r="AP2582" i="1" s="1"/>
  <c r="E2626" i="1" l="1"/>
  <c r="D2627" i="1"/>
  <c r="AC2617" i="1"/>
  <c r="AB2615" i="1"/>
  <c r="AA2617" i="1"/>
  <c r="AD2623" i="1"/>
  <c r="Y2620" i="1"/>
  <c r="AF2619" i="1"/>
  <c r="AE2618" i="1"/>
  <c r="X2618" i="1"/>
  <c r="AG2623" i="1"/>
  <c r="AH2623" i="1"/>
  <c r="Z2616" i="1"/>
  <c r="L2603" i="1"/>
  <c r="N2608" i="1"/>
  <c r="H2605" i="1"/>
  <c r="K2605" i="1"/>
  <c r="J2604" i="1"/>
  <c r="O2603" i="1"/>
  <c r="I2602" i="1"/>
  <c r="P2604" i="1"/>
  <c r="M2603" i="1"/>
  <c r="AL2584" i="1"/>
  <c r="AP2584" i="1" s="1"/>
  <c r="E2627" i="1" l="1"/>
  <c r="D2628" i="1"/>
  <c r="Y2621" i="1"/>
  <c r="Z2617" i="1"/>
  <c r="AG2624" i="1"/>
  <c r="AB2616" i="1"/>
  <c r="AE2619" i="1"/>
  <c r="AF2620" i="1"/>
  <c r="AH2624" i="1"/>
  <c r="AD2624" i="1"/>
  <c r="X2619" i="1"/>
  <c r="AA2618" i="1"/>
  <c r="AC2618" i="1"/>
  <c r="O2604" i="1"/>
  <c r="P2605" i="1"/>
  <c r="N2609" i="1"/>
  <c r="I2603" i="1"/>
  <c r="L2604" i="1"/>
  <c r="H2606" i="1"/>
  <c r="K2606" i="1"/>
  <c r="J2605" i="1"/>
  <c r="M2604" i="1"/>
  <c r="R2565" i="1"/>
  <c r="V2565" i="1" s="1"/>
  <c r="AR2565" i="1" s="1"/>
  <c r="AL2585" i="1"/>
  <c r="AP2585" i="1" s="1"/>
  <c r="E2628" i="1" l="1"/>
  <c r="D2629" i="1"/>
  <c r="AC2619" i="1"/>
  <c r="Z2618" i="1"/>
  <c r="AF2621" i="1"/>
  <c r="AH2625" i="1"/>
  <c r="X2620" i="1"/>
  <c r="AG2625" i="1"/>
  <c r="Y2622" i="1"/>
  <c r="AA2619" i="1"/>
  <c r="AE2620" i="1"/>
  <c r="AD2625" i="1"/>
  <c r="AB2617" i="1"/>
  <c r="N2610" i="1"/>
  <c r="M2605" i="1"/>
  <c r="O2605" i="1"/>
  <c r="I2604" i="1"/>
  <c r="K2607" i="1"/>
  <c r="P2606" i="1"/>
  <c r="J2606" i="1"/>
  <c r="L2605" i="1"/>
  <c r="H2607" i="1"/>
  <c r="R2566" i="1"/>
  <c r="V2566" i="1" s="1"/>
  <c r="AR2566" i="1" s="1"/>
  <c r="AL2586" i="1"/>
  <c r="AP2586" i="1" s="1"/>
  <c r="E2629" i="1" l="1"/>
  <c r="D2630" i="1"/>
  <c r="AF2622" i="1"/>
  <c r="AE2621" i="1"/>
  <c r="Z2619" i="1"/>
  <c r="AG2626" i="1"/>
  <c r="AD2626" i="1"/>
  <c r="AB2618" i="1"/>
  <c r="AA2620" i="1"/>
  <c r="AH2626" i="1"/>
  <c r="Y2623" i="1"/>
  <c r="X2621" i="1"/>
  <c r="AC2620" i="1"/>
  <c r="I2605" i="1"/>
  <c r="P2607" i="1"/>
  <c r="H2608" i="1"/>
  <c r="M2606" i="1"/>
  <c r="L2606" i="1"/>
  <c r="K2608" i="1"/>
  <c r="J2607" i="1"/>
  <c r="O2606" i="1"/>
  <c r="N2611" i="1"/>
  <c r="R2567" i="1"/>
  <c r="V2567" i="1" s="1"/>
  <c r="AR2567" i="1" s="1"/>
  <c r="AL2587" i="1"/>
  <c r="AP2587" i="1" s="1"/>
  <c r="E2630" i="1" l="1"/>
  <c r="D2631" i="1"/>
  <c r="D2632" i="1" s="1"/>
  <c r="D2633" i="1" s="1"/>
  <c r="D2634" i="1" s="1"/>
  <c r="D2635" i="1" s="1"/>
  <c r="D2636" i="1" s="1"/>
  <c r="D2637" i="1" s="1"/>
  <c r="AC2621" i="1"/>
  <c r="AE2622" i="1"/>
  <c r="AB2619" i="1"/>
  <c r="Z2620" i="1"/>
  <c r="AF2623" i="1"/>
  <c r="AA2621" i="1"/>
  <c r="AG2627" i="1"/>
  <c r="X2622" i="1"/>
  <c r="AD2627" i="1"/>
  <c r="Y2624" i="1"/>
  <c r="AH2627" i="1"/>
  <c r="H2609" i="1"/>
  <c r="P2608" i="1"/>
  <c r="N2612" i="1"/>
  <c r="M2607" i="1"/>
  <c r="I2606" i="1"/>
  <c r="K2609" i="1"/>
  <c r="J2608" i="1"/>
  <c r="L2607" i="1"/>
  <c r="O2607" i="1"/>
  <c r="R2568" i="1"/>
  <c r="V2568" i="1" s="1"/>
  <c r="AR2568" i="1" s="1"/>
  <c r="AL2588" i="1"/>
  <c r="AP2588" i="1" s="1"/>
  <c r="E2631" i="1" l="1"/>
  <c r="AF2624" i="1"/>
  <c r="AH2628" i="1"/>
  <c r="X2623" i="1"/>
  <c r="AE2623" i="1"/>
  <c r="Z2621" i="1"/>
  <c r="AA2622" i="1"/>
  <c r="AD2628" i="1"/>
  <c r="AG2628" i="1"/>
  <c r="AC2622" i="1"/>
  <c r="AB2620" i="1"/>
  <c r="Y2625" i="1"/>
  <c r="J2609" i="1"/>
  <c r="M2608" i="1"/>
  <c r="H2610" i="1"/>
  <c r="O2608" i="1"/>
  <c r="I2607" i="1"/>
  <c r="K2610" i="1"/>
  <c r="P2609" i="1"/>
  <c r="L2608" i="1"/>
  <c r="N2613" i="1"/>
  <c r="R2569" i="1"/>
  <c r="V2569" i="1" s="1"/>
  <c r="AL2589" i="1"/>
  <c r="AP2589" i="1" s="1"/>
  <c r="E2632" i="1" l="1"/>
  <c r="AB2621" i="1"/>
  <c r="Y2626" i="1"/>
  <c r="AC2623" i="1"/>
  <c r="AG2629" i="1"/>
  <c r="AE2624" i="1"/>
  <c r="X2624" i="1"/>
  <c r="AF2625" i="1"/>
  <c r="AA2623" i="1"/>
  <c r="AH2629" i="1"/>
  <c r="AD2629" i="1"/>
  <c r="Z2622" i="1"/>
  <c r="L2609" i="1"/>
  <c r="H2611" i="1"/>
  <c r="O2609" i="1"/>
  <c r="J2610" i="1"/>
  <c r="M2609" i="1"/>
  <c r="N2614" i="1"/>
  <c r="K2611" i="1"/>
  <c r="P2610" i="1"/>
  <c r="I2608" i="1"/>
  <c r="R2570" i="1"/>
  <c r="V2570" i="1" s="1"/>
  <c r="AR2570" i="1" s="1"/>
  <c r="F344" i="2"/>
  <c r="H344" i="2" s="1"/>
  <c r="AR2569" i="1"/>
  <c r="AL2590" i="1"/>
  <c r="AP2590" i="1" s="1"/>
  <c r="G347" i="2" s="1"/>
  <c r="E2633" i="1" l="1"/>
  <c r="AF2626" i="1"/>
  <c r="AC2624" i="1"/>
  <c r="X2625" i="1"/>
  <c r="AG2630" i="1"/>
  <c r="AD2630" i="1"/>
  <c r="AB2622" i="1"/>
  <c r="AH2630" i="1"/>
  <c r="AA2624" i="1"/>
  <c r="AE2625" i="1"/>
  <c r="Y2627" i="1"/>
  <c r="Z2623" i="1"/>
  <c r="N2615" i="1"/>
  <c r="J2611" i="1"/>
  <c r="L2610" i="1"/>
  <c r="K2612" i="1"/>
  <c r="H2612" i="1"/>
  <c r="P2611" i="1"/>
  <c r="I2609" i="1"/>
  <c r="O2610" i="1"/>
  <c r="M2610" i="1"/>
  <c r="L344" i="2"/>
  <c r="O344" i="2"/>
  <c r="R2571" i="1"/>
  <c r="V2571" i="1" s="1"/>
  <c r="AR2571" i="1" s="1"/>
  <c r="AL2591" i="1"/>
  <c r="AP2591" i="1" s="1"/>
  <c r="AL2593" i="1"/>
  <c r="AP2593" i="1" s="1"/>
  <c r="E2634" i="1" l="1"/>
  <c r="AE2626" i="1"/>
  <c r="Z2624" i="1"/>
  <c r="AF2627" i="1"/>
  <c r="AC2625" i="1"/>
  <c r="AH2631" i="1"/>
  <c r="AB2623" i="1"/>
  <c r="Y2628" i="1"/>
  <c r="AA2625" i="1"/>
  <c r="AG2631" i="1"/>
  <c r="X2626" i="1"/>
  <c r="AD2631" i="1"/>
  <c r="N2616" i="1"/>
  <c r="I2610" i="1"/>
  <c r="L2611" i="1"/>
  <c r="H2613" i="1"/>
  <c r="P2612" i="1"/>
  <c r="K2613" i="1"/>
  <c r="J2612" i="1"/>
  <c r="M2611" i="1"/>
  <c r="O2611" i="1"/>
  <c r="R2572" i="1"/>
  <c r="V2572" i="1" s="1"/>
  <c r="AR2572" i="1" s="1"/>
  <c r="AL2594" i="1"/>
  <c r="AP2594" i="1" s="1"/>
  <c r="AL2592" i="1"/>
  <c r="AP2592" i="1" s="1"/>
  <c r="G343" i="2"/>
  <c r="H343" i="2" s="1"/>
  <c r="J343" i="2" s="1"/>
  <c r="J344" i="2" s="1"/>
  <c r="E2635" i="1" l="1"/>
  <c r="X2627" i="1"/>
  <c r="AD2632" i="1"/>
  <c r="AH2632" i="1"/>
  <c r="AF2628" i="1"/>
  <c r="AC2626" i="1"/>
  <c r="AA2626" i="1"/>
  <c r="AE2627" i="1"/>
  <c r="AG2632" i="1"/>
  <c r="AB2624" i="1"/>
  <c r="Z2625" i="1"/>
  <c r="Y2629" i="1"/>
  <c r="L2612" i="1"/>
  <c r="J2613" i="1"/>
  <c r="M2612" i="1"/>
  <c r="H2614" i="1"/>
  <c r="N2617" i="1"/>
  <c r="P2613" i="1"/>
  <c r="O2612" i="1"/>
  <c r="K2614" i="1"/>
  <c r="I2611" i="1"/>
  <c r="R2574" i="1"/>
  <c r="V2574" i="1" s="1"/>
  <c r="AR2574" i="1" s="1"/>
  <c r="R2573" i="1"/>
  <c r="V2573" i="1" s="1"/>
  <c r="AR2573" i="1" s="1"/>
  <c r="R2575" i="1"/>
  <c r="V2575" i="1" s="1"/>
  <c r="AR2575" i="1" s="1"/>
  <c r="L343" i="2"/>
  <c r="O343" i="2"/>
  <c r="E2636" i="1" l="1"/>
  <c r="AG2633" i="1"/>
  <c r="AB2625" i="1"/>
  <c r="AF2629" i="1"/>
  <c r="AD2633" i="1"/>
  <c r="AE2628" i="1"/>
  <c r="Z2626" i="1"/>
  <c r="AC2627" i="1"/>
  <c r="X2628" i="1"/>
  <c r="Y2630" i="1"/>
  <c r="AA2627" i="1"/>
  <c r="AH2633" i="1"/>
  <c r="L2613" i="1"/>
  <c r="K2615" i="1"/>
  <c r="N2618" i="1"/>
  <c r="P2614" i="1"/>
  <c r="M2613" i="1"/>
  <c r="J2614" i="1"/>
  <c r="I2612" i="1"/>
  <c r="H2615" i="1"/>
  <c r="O2613" i="1"/>
  <c r="AL2595" i="1"/>
  <c r="AP2595" i="1" s="1"/>
  <c r="AL2596" i="1"/>
  <c r="AP2596" i="1" s="1"/>
  <c r="E2637" i="1" l="1"/>
  <c r="X2629" i="1"/>
  <c r="AG2634" i="1"/>
  <c r="AA2628" i="1"/>
  <c r="AE2629" i="1"/>
  <c r="AC2628" i="1"/>
  <c r="AD2634" i="1"/>
  <c r="AB2626" i="1"/>
  <c r="AH2634" i="1"/>
  <c r="Z2627" i="1"/>
  <c r="Y2631" i="1"/>
  <c r="AF2630" i="1"/>
  <c r="N2619" i="1"/>
  <c r="O2614" i="1"/>
  <c r="L2614" i="1"/>
  <c r="I2613" i="1"/>
  <c r="K2616" i="1"/>
  <c r="M2614" i="1"/>
  <c r="P2615" i="1"/>
  <c r="H2616" i="1"/>
  <c r="J2615" i="1"/>
  <c r="R2576" i="1"/>
  <c r="V2576" i="1" s="1"/>
  <c r="AL2597" i="1"/>
  <c r="AP2597" i="1" s="1"/>
  <c r="G348" i="2" s="1"/>
  <c r="E2638" i="1" l="1"/>
  <c r="AB2627" i="1"/>
  <c r="AC2629" i="1"/>
  <c r="X2630" i="1"/>
  <c r="AA2629" i="1"/>
  <c r="AF2631" i="1"/>
  <c r="Z2628" i="1"/>
  <c r="AD2635" i="1"/>
  <c r="AE2630" i="1"/>
  <c r="AH2635" i="1"/>
  <c r="Y2632" i="1"/>
  <c r="AG2635" i="1"/>
  <c r="L2615" i="1"/>
  <c r="P2616" i="1"/>
  <c r="K2617" i="1"/>
  <c r="I2614" i="1"/>
  <c r="N2620" i="1"/>
  <c r="M2615" i="1"/>
  <c r="H2617" i="1"/>
  <c r="O2615" i="1"/>
  <c r="J2616" i="1"/>
  <c r="AL2598" i="1"/>
  <c r="AP2598" i="1" s="1"/>
  <c r="AL2599" i="1"/>
  <c r="AP2599" i="1" s="1"/>
  <c r="AR2576" i="1"/>
  <c r="F345" i="2"/>
  <c r="H345" i="2" s="1"/>
  <c r="J345" i="2" s="1"/>
  <c r="R2577" i="1"/>
  <c r="V2577" i="1" s="1"/>
  <c r="AR2577" i="1" s="1"/>
  <c r="E2639" i="1" l="1"/>
  <c r="AF2632" i="1"/>
  <c r="AG2636" i="1"/>
  <c r="Y2633" i="1"/>
  <c r="AE2631" i="1"/>
  <c r="Z2629" i="1"/>
  <c r="AA2630" i="1"/>
  <c r="AC2630" i="1"/>
  <c r="AB2628" i="1"/>
  <c r="AH2636" i="1"/>
  <c r="X2631" i="1"/>
  <c r="AD2636" i="1"/>
  <c r="P2617" i="1"/>
  <c r="M2616" i="1"/>
  <c r="H2618" i="1"/>
  <c r="N2621" i="1"/>
  <c r="K2618" i="1"/>
  <c r="O2616" i="1"/>
  <c r="L2616" i="1"/>
  <c r="J2617" i="1"/>
  <c r="I2615" i="1"/>
  <c r="AL2600" i="1"/>
  <c r="AP2600" i="1" s="1"/>
  <c r="R2578" i="1"/>
  <c r="V2578" i="1" s="1"/>
  <c r="AR2578" i="1" s="1"/>
  <c r="O345" i="2"/>
  <c r="L345" i="2"/>
  <c r="E2640" i="1" l="1"/>
  <c r="AH2637" i="1"/>
  <c r="AG2637" i="1"/>
  <c r="AC2631" i="1"/>
  <c r="AB2629" i="1"/>
  <c r="Z2630" i="1"/>
  <c r="AA2631" i="1"/>
  <c r="AF2633" i="1"/>
  <c r="Y2634" i="1"/>
  <c r="AD2637" i="1"/>
  <c r="AE2632" i="1"/>
  <c r="X2632" i="1"/>
  <c r="L2617" i="1"/>
  <c r="N2622" i="1"/>
  <c r="P2618" i="1"/>
  <c r="J2618" i="1"/>
  <c r="K2619" i="1"/>
  <c r="H2619" i="1"/>
  <c r="I2616" i="1"/>
  <c r="O2617" i="1"/>
  <c r="M2617" i="1"/>
  <c r="AL2601" i="1"/>
  <c r="AP2601" i="1" s="1"/>
  <c r="R2579" i="1"/>
  <c r="V2579" i="1" s="1"/>
  <c r="AR2579" i="1" s="1"/>
  <c r="E2641" i="1" l="1"/>
  <c r="AA2632" i="1"/>
  <c r="AH2638" i="1"/>
  <c r="Y2635" i="1"/>
  <c r="AB2630" i="1"/>
  <c r="AD2638" i="1"/>
  <c r="AG2638" i="1"/>
  <c r="AF2634" i="1"/>
  <c r="Z2631" i="1"/>
  <c r="X2633" i="1"/>
  <c r="AE2633" i="1"/>
  <c r="AC2632" i="1"/>
  <c r="P2619" i="1"/>
  <c r="I2617" i="1"/>
  <c r="J2619" i="1"/>
  <c r="N2623" i="1"/>
  <c r="O2618" i="1"/>
  <c r="M2618" i="1"/>
  <c r="K2620" i="1"/>
  <c r="L2618" i="1"/>
  <c r="H2620" i="1"/>
  <c r="AL2602" i="1"/>
  <c r="AP2602" i="1" s="1"/>
  <c r="R2581" i="1"/>
  <c r="V2581" i="1" s="1"/>
  <c r="AR2581" i="1" s="1"/>
  <c r="R2580" i="1"/>
  <c r="V2580" i="1" s="1"/>
  <c r="AR2580" i="1" s="1"/>
  <c r="E2642" i="1" l="1"/>
  <c r="AF2635" i="1"/>
  <c r="X2634" i="1"/>
  <c r="AH2639" i="1"/>
  <c r="AD2639" i="1"/>
  <c r="AB2631" i="1"/>
  <c r="AA2633" i="1"/>
  <c r="AC2633" i="1"/>
  <c r="AE2634" i="1"/>
  <c r="Z2632" i="1"/>
  <c r="AG2639" i="1"/>
  <c r="Y2636" i="1"/>
  <c r="K2621" i="1"/>
  <c r="M2619" i="1"/>
  <c r="I2618" i="1"/>
  <c r="H2621" i="1"/>
  <c r="L2619" i="1"/>
  <c r="O2619" i="1"/>
  <c r="J2620" i="1"/>
  <c r="N2624" i="1"/>
  <c r="P2620" i="1"/>
  <c r="AL2603" i="1"/>
  <c r="AP2603" i="1" s="1"/>
  <c r="R2583" i="1"/>
  <c r="V2583" i="1" s="1"/>
  <c r="AR2583" i="1" s="1"/>
  <c r="E2643" i="1" l="1"/>
  <c r="AE2635" i="1"/>
  <c r="AG2640" i="1"/>
  <c r="AD2640" i="1"/>
  <c r="Y2637" i="1"/>
  <c r="X2635" i="1"/>
  <c r="AH2640" i="1"/>
  <c r="AF2636" i="1"/>
  <c r="Z2633" i="1"/>
  <c r="AC2634" i="1"/>
  <c r="AA2634" i="1"/>
  <c r="AB2632" i="1"/>
  <c r="H2622" i="1"/>
  <c r="M2620" i="1"/>
  <c r="K2622" i="1"/>
  <c r="P2621" i="1"/>
  <c r="L2620" i="1"/>
  <c r="I2619" i="1"/>
  <c r="O2620" i="1"/>
  <c r="N2625" i="1"/>
  <c r="J2621" i="1"/>
  <c r="R2582" i="1"/>
  <c r="V2582" i="1" s="1"/>
  <c r="AL2605" i="1"/>
  <c r="AP2605" i="1" s="1"/>
  <c r="AL2604" i="1"/>
  <c r="AP2604" i="1" s="1"/>
  <c r="G349" i="2" s="1"/>
  <c r="R2584" i="1"/>
  <c r="V2584" i="1" s="1"/>
  <c r="AR2584" i="1" s="1"/>
  <c r="E2644" i="1" l="1"/>
  <c r="AA2635" i="1"/>
  <c r="AB2633" i="1"/>
  <c r="AD2641" i="1"/>
  <c r="AC2635" i="1"/>
  <c r="AH2641" i="1"/>
  <c r="Y2638" i="1"/>
  <c r="Z2634" i="1"/>
  <c r="AE2636" i="1"/>
  <c r="AG2641" i="1"/>
  <c r="X2636" i="1"/>
  <c r="AF2637" i="1"/>
  <c r="K2623" i="1"/>
  <c r="O2621" i="1"/>
  <c r="H2623" i="1"/>
  <c r="N2626" i="1"/>
  <c r="I2620" i="1"/>
  <c r="M2621" i="1"/>
  <c r="P2622" i="1"/>
  <c r="L2621" i="1"/>
  <c r="J2622" i="1"/>
  <c r="AR2582" i="1"/>
  <c r="F346" i="2"/>
  <c r="H346" i="2" s="1"/>
  <c r="AL2606" i="1"/>
  <c r="AP2606" i="1" s="1"/>
  <c r="R2585" i="1"/>
  <c r="V2585" i="1" s="1"/>
  <c r="AR2585" i="1" s="1"/>
  <c r="E2645" i="1" l="1"/>
  <c r="AD2642" i="1"/>
  <c r="AA2636" i="1"/>
  <c r="AB2634" i="1"/>
  <c r="AC2636" i="1"/>
  <c r="AG2642" i="1"/>
  <c r="X2637" i="1"/>
  <c r="AH2642" i="1"/>
  <c r="AE2637" i="1"/>
  <c r="AF2638" i="1"/>
  <c r="Z2635" i="1"/>
  <c r="Y2639" i="1"/>
  <c r="P2623" i="1"/>
  <c r="L2622" i="1"/>
  <c r="K2624" i="1"/>
  <c r="J2623" i="1"/>
  <c r="I2621" i="1"/>
  <c r="H2624" i="1"/>
  <c r="O2622" i="1"/>
  <c r="M2622" i="1"/>
  <c r="N2627" i="1"/>
  <c r="J346" i="2"/>
  <c r="O346" i="2"/>
  <c r="L346" i="2"/>
  <c r="AL2607" i="1"/>
  <c r="AP2607" i="1" s="1"/>
  <c r="R2586" i="1"/>
  <c r="V2586" i="1" s="1"/>
  <c r="AR2586" i="1" s="1"/>
  <c r="E2646" i="1" l="1"/>
  <c r="AE2638" i="1"/>
  <c r="Y2640" i="1"/>
  <c r="AG2643" i="1"/>
  <c r="AF2639" i="1"/>
  <c r="AB2635" i="1"/>
  <c r="AA2637" i="1"/>
  <c r="Z2636" i="1"/>
  <c r="X2638" i="1"/>
  <c r="AC2637" i="1"/>
  <c r="AH2643" i="1"/>
  <c r="AD2643" i="1"/>
  <c r="H2625" i="1"/>
  <c r="L2623" i="1"/>
  <c r="K2625" i="1"/>
  <c r="I2622" i="1"/>
  <c r="M2623" i="1"/>
  <c r="P2624" i="1"/>
  <c r="N2628" i="1"/>
  <c r="O2623" i="1"/>
  <c r="J2624" i="1"/>
  <c r="AL2608" i="1"/>
  <c r="AP2608" i="1" s="1"/>
  <c r="R2587" i="1"/>
  <c r="V2587" i="1" s="1"/>
  <c r="AR2587" i="1" s="1"/>
  <c r="E2647" i="1" l="1"/>
  <c r="AC2638" i="1"/>
  <c r="Z2637" i="1"/>
  <c r="Y2641" i="1"/>
  <c r="AF2640" i="1"/>
  <c r="X2639" i="1"/>
  <c r="AE2639" i="1"/>
  <c r="AD2644" i="1"/>
  <c r="AA2638" i="1"/>
  <c r="AH2644" i="1"/>
  <c r="AB2636" i="1"/>
  <c r="AG2644" i="1"/>
  <c r="J2625" i="1"/>
  <c r="P2625" i="1"/>
  <c r="H2626" i="1"/>
  <c r="O2624" i="1"/>
  <c r="K2626" i="1"/>
  <c r="M2624" i="1"/>
  <c r="I2623" i="1"/>
  <c r="N2629" i="1"/>
  <c r="L2624" i="1"/>
  <c r="AL2609" i="1"/>
  <c r="AP2609" i="1" s="1"/>
  <c r="R2588" i="1"/>
  <c r="V2588" i="1" s="1"/>
  <c r="AR2588" i="1" s="1"/>
  <c r="E2648" i="1" l="1"/>
  <c r="AF2641" i="1"/>
  <c r="AB2637" i="1"/>
  <c r="AD2645" i="1"/>
  <c r="Y2642" i="1"/>
  <c r="AC2639" i="1"/>
  <c r="Z2638" i="1"/>
  <c r="AG2645" i="1"/>
  <c r="AH2645" i="1"/>
  <c r="AE2640" i="1"/>
  <c r="AA2639" i="1"/>
  <c r="X2640" i="1"/>
  <c r="L2625" i="1"/>
  <c r="M2625" i="1"/>
  <c r="O2625" i="1"/>
  <c r="J2626" i="1"/>
  <c r="H2627" i="1"/>
  <c r="I2624" i="1"/>
  <c r="N2630" i="1"/>
  <c r="K2627" i="1"/>
  <c r="P2626" i="1"/>
  <c r="G350" i="2"/>
  <c r="AL2611" i="1"/>
  <c r="AP2611" i="1" s="1"/>
  <c r="AL2610" i="1"/>
  <c r="AP2610" i="1" s="1"/>
  <c r="R2589" i="1"/>
  <c r="V2589" i="1" s="1"/>
  <c r="AR2589" i="1" s="1"/>
  <c r="E2649" i="1" l="1"/>
  <c r="Z2639" i="1"/>
  <c r="AH2646" i="1"/>
  <c r="Y2643" i="1"/>
  <c r="AF2642" i="1"/>
  <c r="AD2646" i="1"/>
  <c r="AB2638" i="1"/>
  <c r="X2641" i="1"/>
  <c r="AA2640" i="1"/>
  <c r="AE2641" i="1"/>
  <c r="AG2646" i="1"/>
  <c r="AC2640" i="1"/>
  <c r="AL2612" i="1"/>
  <c r="AP2612" i="1" s="1"/>
  <c r="J2627" i="1"/>
  <c r="K2628" i="1"/>
  <c r="O2626" i="1"/>
  <c r="P2627" i="1"/>
  <c r="N2631" i="1"/>
  <c r="M2626" i="1"/>
  <c r="H2628" i="1"/>
  <c r="L2626" i="1"/>
  <c r="I2625" i="1"/>
  <c r="AL2613" i="1"/>
  <c r="AP2613" i="1" s="1"/>
  <c r="AL2614" i="1"/>
  <c r="AP2614" i="1" s="1"/>
  <c r="F347" i="2"/>
  <c r="H347" i="2" s="1"/>
  <c r="J347" i="2" s="1"/>
  <c r="R2590" i="1"/>
  <c r="V2590" i="1" s="1"/>
  <c r="AR2590" i="1" s="1"/>
  <c r="E2650" i="1" l="1"/>
  <c r="AC2641" i="1"/>
  <c r="AD2647" i="1"/>
  <c r="Z2640" i="1"/>
  <c r="AF2643" i="1"/>
  <c r="AE2642" i="1"/>
  <c r="AA2641" i="1"/>
  <c r="AG2647" i="1"/>
  <c r="X2642" i="1"/>
  <c r="AH2647" i="1"/>
  <c r="AB2639" i="1"/>
  <c r="Y2644" i="1"/>
  <c r="O2627" i="1"/>
  <c r="H2629" i="1"/>
  <c r="N2632" i="1"/>
  <c r="J2628" i="1"/>
  <c r="I2626" i="1"/>
  <c r="L2627" i="1"/>
  <c r="M2627" i="1"/>
  <c r="P2628" i="1"/>
  <c r="K2629" i="1"/>
  <c r="AL2615" i="1"/>
  <c r="AP2615" i="1" s="1"/>
  <c r="R2591" i="1"/>
  <c r="V2591" i="1" s="1"/>
  <c r="AR2591" i="1" s="1"/>
  <c r="L347" i="2"/>
  <c r="O347" i="2"/>
  <c r="E2651" i="1" l="1"/>
  <c r="X2643" i="1"/>
  <c r="Y2645" i="1"/>
  <c r="AE2643" i="1"/>
  <c r="AC2642" i="1"/>
  <c r="AA2642" i="1"/>
  <c r="AD2648" i="1"/>
  <c r="AH2648" i="1"/>
  <c r="AB2640" i="1"/>
  <c r="AG2648" i="1"/>
  <c r="Z2641" i="1"/>
  <c r="AF2644" i="1"/>
  <c r="I2627" i="1"/>
  <c r="J2629" i="1"/>
  <c r="O2628" i="1"/>
  <c r="L2628" i="1"/>
  <c r="K2630" i="1"/>
  <c r="N2633" i="1"/>
  <c r="M2628" i="1"/>
  <c r="H2630" i="1"/>
  <c r="P2629" i="1"/>
  <c r="AL2617" i="1"/>
  <c r="AP2617" i="1" s="1"/>
  <c r="AL2616" i="1"/>
  <c r="AP2616" i="1" s="1"/>
  <c r="R2592" i="1"/>
  <c r="V2592" i="1" s="1"/>
  <c r="AR2592" i="1" s="1"/>
  <c r="E2652" i="1" l="1"/>
  <c r="AH2649" i="1"/>
  <c r="AA2643" i="1"/>
  <c r="X2644" i="1"/>
  <c r="AF2645" i="1"/>
  <c r="AC2643" i="1"/>
  <c r="AB2641" i="1"/>
  <c r="Y2646" i="1"/>
  <c r="AG2649" i="1"/>
  <c r="Z2642" i="1"/>
  <c r="AD2649" i="1"/>
  <c r="AE2644" i="1"/>
  <c r="AL2618" i="1"/>
  <c r="AP2618" i="1" s="1"/>
  <c r="G351" i="2" s="1"/>
  <c r="M2629" i="1"/>
  <c r="O2629" i="1"/>
  <c r="I2628" i="1"/>
  <c r="K2631" i="1"/>
  <c r="P2630" i="1"/>
  <c r="H2631" i="1"/>
  <c r="J2630" i="1"/>
  <c r="N2634" i="1"/>
  <c r="L2629" i="1"/>
  <c r="AL2619" i="1"/>
  <c r="AP2619" i="1" s="1"/>
  <c r="R2593" i="1"/>
  <c r="V2593" i="1" s="1"/>
  <c r="AR2593" i="1" s="1"/>
  <c r="E2653" i="1" l="1"/>
  <c r="Y2647" i="1"/>
  <c r="AD2650" i="1"/>
  <c r="AH2650" i="1"/>
  <c r="AC2644" i="1"/>
  <c r="Z2643" i="1"/>
  <c r="X2645" i="1"/>
  <c r="AE2645" i="1"/>
  <c r="AG2650" i="1"/>
  <c r="AB2642" i="1"/>
  <c r="AA2644" i="1"/>
  <c r="AF2646" i="1"/>
  <c r="L2630" i="1"/>
  <c r="O2630" i="1"/>
  <c r="H2632" i="1"/>
  <c r="J2631" i="1"/>
  <c r="K2632" i="1"/>
  <c r="I2629" i="1"/>
  <c r="P2631" i="1"/>
  <c r="M2630" i="1"/>
  <c r="N2635" i="1"/>
  <c r="AL2620" i="1"/>
  <c r="AP2620" i="1" s="1"/>
  <c r="R2594" i="1"/>
  <c r="V2594" i="1" s="1"/>
  <c r="AR2594" i="1" s="1"/>
  <c r="E2654" i="1" l="1"/>
  <c r="Y2648" i="1"/>
  <c r="AB2643" i="1"/>
  <c r="AC2645" i="1"/>
  <c r="AE2646" i="1"/>
  <c r="AG2651" i="1"/>
  <c r="AA2645" i="1"/>
  <c r="AD2651" i="1"/>
  <c r="X2646" i="1"/>
  <c r="AF2647" i="1"/>
  <c r="Z2644" i="1"/>
  <c r="AH2651" i="1"/>
  <c r="M2631" i="1"/>
  <c r="J2632" i="1"/>
  <c r="H2633" i="1"/>
  <c r="I2630" i="1"/>
  <c r="L2631" i="1"/>
  <c r="N2636" i="1"/>
  <c r="O2631" i="1"/>
  <c r="P2632" i="1"/>
  <c r="K2633" i="1"/>
  <c r="AL2622" i="1"/>
  <c r="AP2622" i="1" s="1"/>
  <c r="AL2621" i="1"/>
  <c r="AP2621" i="1" s="1"/>
  <c r="R2595" i="1"/>
  <c r="V2595" i="1" s="1"/>
  <c r="AR2595" i="1" s="1"/>
  <c r="E2655" i="1" l="1"/>
  <c r="AD2652" i="1"/>
  <c r="AA2646" i="1"/>
  <c r="AE2647" i="1"/>
  <c r="AC2646" i="1"/>
  <c r="AH2652" i="1"/>
  <c r="AF2648" i="1"/>
  <c r="AB2644" i="1"/>
  <c r="Y2649" i="1"/>
  <c r="Z2645" i="1"/>
  <c r="X2647" i="1"/>
  <c r="AG2652" i="1"/>
  <c r="N2637" i="1"/>
  <c r="O2632" i="1"/>
  <c r="L2632" i="1"/>
  <c r="P2633" i="1"/>
  <c r="I2631" i="1"/>
  <c r="H2634" i="1"/>
  <c r="M2632" i="1"/>
  <c r="K2634" i="1"/>
  <c r="J2633" i="1"/>
  <c r="AL2623" i="1"/>
  <c r="AP2623" i="1" s="1"/>
  <c r="R2596" i="1"/>
  <c r="V2596" i="1" s="1"/>
  <c r="AR2596" i="1" s="1"/>
  <c r="E2656" i="1" l="1"/>
  <c r="AH2653" i="1"/>
  <c r="Y2650" i="1"/>
  <c r="AC2647" i="1"/>
  <c r="Z2646" i="1"/>
  <c r="AD2653" i="1"/>
  <c r="AG2653" i="1"/>
  <c r="AF2649" i="1"/>
  <c r="AA2647" i="1"/>
  <c r="X2648" i="1"/>
  <c r="AB2645" i="1"/>
  <c r="AE2648" i="1"/>
  <c r="K2635" i="1"/>
  <c r="I2632" i="1"/>
  <c r="L2633" i="1"/>
  <c r="M2633" i="1"/>
  <c r="H2635" i="1"/>
  <c r="O2633" i="1"/>
  <c r="J2634" i="1"/>
  <c r="N2638" i="1"/>
  <c r="P2634" i="1"/>
  <c r="AL2625" i="1"/>
  <c r="AP2625" i="1" s="1"/>
  <c r="AL2624" i="1"/>
  <c r="AP2624" i="1" s="1"/>
  <c r="G352" i="2" s="1"/>
  <c r="R2597" i="1"/>
  <c r="V2597" i="1" s="1"/>
  <c r="AR2597" i="1" s="1"/>
  <c r="F348" i="2"/>
  <c r="H348" i="2" s="1"/>
  <c r="J348" i="2" s="1"/>
  <c r="E2657" i="1" l="1"/>
  <c r="X2649" i="1"/>
  <c r="AB2646" i="1"/>
  <c r="Y2651" i="1"/>
  <c r="AG2654" i="1"/>
  <c r="AH2654" i="1"/>
  <c r="AC2648" i="1"/>
  <c r="AD2654" i="1"/>
  <c r="AE2649" i="1"/>
  <c r="AA2648" i="1"/>
  <c r="Z2647" i="1"/>
  <c r="AF2650" i="1"/>
  <c r="H2636" i="1"/>
  <c r="L2634" i="1"/>
  <c r="J2635" i="1"/>
  <c r="P2635" i="1"/>
  <c r="N2639" i="1"/>
  <c r="O2634" i="1"/>
  <c r="M2634" i="1"/>
  <c r="I2633" i="1"/>
  <c r="K2636" i="1"/>
  <c r="AL2628" i="1"/>
  <c r="AP2628" i="1" s="1"/>
  <c r="AL2627" i="1"/>
  <c r="AP2627" i="1" s="1"/>
  <c r="AL2626" i="1"/>
  <c r="AP2626" i="1" s="1"/>
  <c r="L348" i="2"/>
  <c r="O348" i="2"/>
  <c r="R2598" i="1"/>
  <c r="V2598" i="1" s="1"/>
  <c r="AR2598" i="1" s="1"/>
  <c r="E2658" i="1" l="1"/>
  <c r="Z2648" i="1"/>
  <c r="X2650" i="1"/>
  <c r="AA2649" i="1"/>
  <c r="AC2649" i="1"/>
  <c r="AG2655" i="1"/>
  <c r="AB2647" i="1"/>
  <c r="AF2651" i="1"/>
  <c r="AD2655" i="1"/>
  <c r="AE2650" i="1"/>
  <c r="Y2652" i="1"/>
  <c r="AH2655" i="1"/>
  <c r="H2637" i="1"/>
  <c r="N2640" i="1"/>
  <c r="L2635" i="1"/>
  <c r="K2637" i="1"/>
  <c r="O2635" i="1"/>
  <c r="I2634" i="1"/>
  <c r="J2636" i="1"/>
  <c r="M2635" i="1"/>
  <c r="P2636" i="1"/>
  <c r="AL2629" i="1"/>
  <c r="AP2629" i="1" s="1"/>
  <c r="R2599" i="1"/>
  <c r="V2599" i="1" s="1"/>
  <c r="AR2599" i="1" s="1"/>
  <c r="E2659" i="1" l="1"/>
  <c r="Z2649" i="1"/>
  <c r="AB2648" i="1"/>
  <c r="AD2656" i="1"/>
  <c r="X2651" i="1"/>
  <c r="AF2652" i="1"/>
  <c r="AG2656" i="1"/>
  <c r="AA2650" i="1"/>
  <c r="Y2653" i="1"/>
  <c r="AE2651" i="1"/>
  <c r="AH2656" i="1"/>
  <c r="AC2650" i="1"/>
  <c r="J2637" i="1"/>
  <c r="P2637" i="1"/>
  <c r="I2635" i="1"/>
  <c r="K2638" i="1"/>
  <c r="L2636" i="1"/>
  <c r="M2636" i="1"/>
  <c r="H2638" i="1"/>
  <c r="O2636" i="1"/>
  <c r="N2641" i="1"/>
  <c r="AL2632" i="1"/>
  <c r="AP2632" i="1" s="1"/>
  <c r="AL2631" i="1"/>
  <c r="AP2631" i="1" s="1"/>
  <c r="AL2630" i="1"/>
  <c r="AP2630" i="1" s="1"/>
  <c r="G353" i="2" s="1"/>
  <c r="R2600" i="1"/>
  <c r="V2600" i="1" s="1"/>
  <c r="AR2600" i="1" s="1"/>
  <c r="E2660" i="1" l="1"/>
  <c r="AH2657" i="1"/>
  <c r="AE2652" i="1"/>
  <c r="AG2657" i="1"/>
  <c r="AF2653" i="1"/>
  <c r="Y2654" i="1"/>
  <c r="Z2650" i="1"/>
  <c r="AA2651" i="1"/>
  <c r="AB2649" i="1"/>
  <c r="AC2651" i="1"/>
  <c r="X2652" i="1"/>
  <c r="AD2657" i="1"/>
  <c r="M2637" i="1"/>
  <c r="K2639" i="1"/>
  <c r="H2639" i="1"/>
  <c r="N2642" i="1"/>
  <c r="J2638" i="1"/>
  <c r="P2638" i="1"/>
  <c r="I2636" i="1"/>
  <c r="O2637" i="1"/>
  <c r="L2637" i="1"/>
  <c r="AL2633" i="1"/>
  <c r="AP2633" i="1" s="1"/>
  <c r="R2601" i="1"/>
  <c r="V2601" i="1" s="1"/>
  <c r="AR2601" i="1" s="1"/>
  <c r="E2661" i="1" l="1"/>
  <c r="AA2652" i="1"/>
  <c r="AH2658" i="1"/>
  <c r="Y2655" i="1"/>
  <c r="AB2650" i="1"/>
  <c r="Z2651" i="1"/>
  <c r="AG2658" i="1"/>
  <c r="AC2652" i="1"/>
  <c r="AF2654" i="1"/>
  <c r="AD2658" i="1"/>
  <c r="X2653" i="1"/>
  <c r="AE2653" i="1"/>
  <c r="M2638" i="1"/>
  <c r="L2638" i="1"/>
  <c r="N2643" i="1"/>
  <c r="P2639" i="1"/>
  <c r="K2640" i="1"/>
  <c r="J2639" i="1"/>
  <c r="I2637" i="1"/>
  <c r="O2638" i="1"/>
  <c r="H2640" i="1"/>
  <c r="AL2634" i="1"/>
  <c r="AP2634" i="1" s="1"/>
  <c r="R2602" i="1"/>
  <c r="V2602" i="1" s="1"/>
  <c r="AR2602" i="1" s="1"/>
  <c r="E2662" i="1" l="1"/>
  <c r="AG2659" i="1"/>
  <c r="Z2652" i="1"/>
  <c r="AB2651" i="1"/>
  <c r="X2654" i="1"/>
  <c r="Y2656" i="1"/>
  <c r="AF2655" i="1"/>
  <c r="AD2659" i="1"/>
  <c r="AA2653" i="1"/>
  <c r="AH2659" i="1"/>
  <c r="AE2654" i="1"/>
  <c r="AC2653" i="1"/>
  <c r="L2639" i="1"/>
  <c r="M2639" i="1"/>
  <c r="H2641" i="1"/>
  <c r="J2640" i="1"/>
  <c r="P2640" i="1"/>
  <c r="I2638" i="1"/>
  <c r="O2639" i="1"/>
  <c r="N2644" i="1"/>
  <c r="K2641" i="1"/>
  <c r="AL2635" i="1"/>
  <c r="AP2635" i="1" s="1"/>
  <c r="R2603" i="1"/>
  <c r="V2603" i="1" s="1"/>
  <c r="E2663" i="1" l="1"/>
  <c r="AB2652" i="1"/>
  <c r="AF2656" i="1"/>
  <c r="AA2654" i="1"/>
  <c r="AH2660" i="1"/>
  <c r="Z2653" i="1"/>
  <c r="AC2654" i="1"/>
  <c r="X2655" i="1"/>
  <c r="AD2660" i="1"/>
  <c r="AG2660" i="1"/>
  <c r="AE2655" i="1"/>
  <c r="Y2657" i="1"/>
  <c r="M2640" i="1"/>
  <c r="N2645" i="1"/>
  <c r="I2639" i="1"/>
  <c r="D2638" i="1"/>
  <c r="L2640" i="1"/>
  <c r="K2642" i="1"/>
  <c r="O2640" i="1"/>
  <c r="H2642" i="1"/>
  <c r="J2641" i="1"/>
  <c r="P2641" i="1"/>
  <c r="AL2636" i="1"/>
  <c r="AP2636" i="1" s="1"/>
  <c r="R2604" i="1"/>
  <c r="V2604" i="1" s="1"/>
  <c r="AR2604" i="1" s="1"/>
  <c r="AR2603" i="1"/>
  <c r="F349" i="2"/>
  <c r="H349" i="2" s="1"/>
  <c r="E2664" i="1" l="1"/>
  <c r="AH2661" i="1"/>
  <c r="AB2653" i="1"/>
  <c r="X2656" i="1"/>
  <c r="AC2655" i="1"/>
  <c r="AE2656" i="1"/>
  <c r="Y2658" i="1"/>
  <c r="AD2661" i="1"/>
  <c r="AG2661" i="1"/>
  <c r="AA2655" i="1"/>
  <c r="Z2654" i="1"/>
  <c r="AF2657" i="1"/>
  <c r="O2641" i="1"/>
  <c r="L2641" i="1"/>
  <c r="K2643" i="1"/>
  <c r="J2642" i="1"/>
  <c r="I2640" i="1"/>
  <c r="M2641" i="1"/>
  <c r="P2642" i="1"/>
  <c r="H2643" i="1"/>
  <c r="D2639" i="1"/>
  <c r="N2646" i="1"/>
  <c r="AL2637" i="1"/>
  <c r="AP2637" i="1" s="1"/>
  <c r="O349" i="2"/>
  <c r="J349" i="2"/>
  <c r="L349" i="2"/>
  <c r="R2605" i="1"/>
  <c r="V2605" i="1" s="1"/>
  <c r="E2665" i="1" l="1"/>
  <c r="X2657" i="1"/>
  <c r="AB2654" i="1"/>
  <c r="AC2656" i="1"/>
  <c r="Z2655" i="1"/>
  <c r="AA2656" i="1"/>
  <c r="AG2662" i="1"/>
  <c r="AE2657" i="1"/>
  <c r="Y2659" i="1"/>
  <c r="AF2658" i="1"/>
  <c r="AD2662" i="1"/>
  <c r="AH2662" i="1"/>
  <c r="D2640" i="1"/>
  <c r="I2641" i="1"/>
  <c r="L2642" i="1"/>
  <c r="O2642" i="1"/>
  <c r="P2643" i="1"/>
  <c r="K2644" i="1"/>
  <c r="H2644" i="1"/>
  <c r="M2642" i="1"/>
  <c r="N2647" i="1"/>
  <c r="J2643" i="1"/>
  <c r="AL2638" i="1"/>
  <c r="AP2638" i="1" s="1"/>
  <c r="R2606" i="1"/>
  <c r="V2606" i="1" s="1"/>
  <c r="AR2606" i="1" s="1"/>
  <c r="AR2605" i="1"/>
  <c r="E2666" i="1" l="1"/>
  <c r="AB2655" i="1"/>
  <c r="Y2660" i="1"/>
  <c r="AG2663" i="1"/>
  <c r="AE2658" i="1"/>
  <c r="Z2656" i="1"/>
  <c r="X2658" i="1"/>
  <c r="AH2663" i="1"/>
  <c r="AA2657" i="1"/>
  <c r="AD2663" i="1"/>
  <c r="AF2659" i="1"/>
  <c r="AC2657" i="1"/>
  <c r="J2644" i="1"/>
  <c r="N2648" i="1"/>
  <c r="P2644" i="1"/>
  <c r="M2643" i="1"/>
  <c r="D2641" i="1"/>
  <c r="H2645" i="1"/>
  <c r="K2645" i="1"/>
  <c r="L2643" i="1"/>
  <c r="O2643" i="1"/>
  <c r="I2642" i="1"/>
  <c r="AL2639" i="1"/>
  <c r="AP2639" i="1" s="1"/>
  <c r="R2607" i="1"/>
  <c r="V2607" i="1" s="1"/>
  <c r="E2667" i="1" l="1"/>
  <c r="AF2660" i="1"/>
  <c r="AG2664" i="1"/>
  <c r="AB2656" i="1"/>
  <c r="AH2664" i="1"/>
  <c r="AC2658" i="1"/>
  <c r="X2659" i="1"/>
  <c r="Y2661" i="1"/>
  <c r="Z2657" i="1"/>
  <c r="AD2664" i="1"/>
  <c r="AE2659" i="1"/>
  <c r="AA2658" i="1"/>
  <c r="N2649" i="1"/>
  <c r="L2644" i="1"/>
  <c r="J2645" i="1"/>
  <c r="O2644" i="1"/>
  <c r="H2646" i="1"/>
  <c r="K2646" i="1"/>
  <c r="D2642" i="1"/>
  <c r="P2645" i="1"/>
  <c r="M2644" i="1"/>
  <c r="I2643" i="1"/>
  <c r="F2643" i="1"/>
  <c r="AL2641" i="1"/>
  <c r="AP2641" i="1" s="1"/>
  <c r="AL2640" i="1"/>
  <c r="AP2640" i="1" s="1"/>
  <c r="R2608" i="1"/>
  <c r="V2608" i="1" s="1"/>
  <c r="AR2608" i="1" s="1"/>
  <c r="AR2607" i="1"/>
  <c r="E2668" i="1" l="1"/>
  <c r="AA2659" i="1"/>
  <c r="AD2665" i="1"/>
  <c r="Y2662" i="1"/>
  <c r="AB2657" i="1"/>
  <c r="AF2661" i="1"/>
  <c r="X2660" i="1"/>
  <c r="AH2665" i="1"/>
  <c r="AG2665" i="1"/>
  <c r="AE2660" i="1"/>
  <c r="Z2658" i="1"/>
  <c r="AC2659" i="1"/>
  <c r="L2645" i="1"/>
  <c r="J2646" i="1"/>
  <c r="N2650" i="1"/>
  <c r="K2647" i="1"/>
  <c r="F2644" i="1"/>
  <c r="O2645" i="1"/>
  <c r="P2646" i="1"/>
  <c r="I2644" i="1"/>
  <c r="M2645" i="1"/>
  <c r="D2643" i="1"/>
  <c r="H2647" i="1"/>
  <c r="AL2642" i="1"/>
  <c r="AP2642" i="1" s="1"/>
  <c r="R2610" i="1"/>
  <c r="V2610" i="1" s="1"/>
  <c r="AR2610" i="1" s="1"/>
  <c r="R2609" i="1"/>
  <c r="V2609" i="1" s="1"/>
  <c r="R2611" i="1"/>
  <c r="V2611" i="1" s="1"/>
  <c r="AR2611" i="1" s="1"/>
  <c r="E2669" i="1" l="1"/>
  <c r="AE2661" i="1"/>
  <c r="Y2663" i="1"/>
  <c r="AB2658" i="1"/>
  <c r="AD2666" i="1"/>
  <c r="AH2666" i="1"/>
  <c r="AC2660" i="1"/>
  <c r="AA2660" i="1"/>
  <c r="AF2662" i="1"/>
  <c r="Z2659" i="1"/>
  <c r="X2661" i="1"/>
  <c r="AG2666" i="1"/>
  <c r="O2646" i="1"/>
  <c r="L2646" i="1"/>
  <c r="K2648" i="1"/>
  <c r="P2647" i="1"/>
  <c r="J2647" i="1"/>
  <c r="D2644" i="1"/>
  <c r="H2648" i="1"/>
  <c r="I2645" i="1"/>
  <c r="M2646" i="1"/>
  <c r="F2645" i="1"/>
  <c r="N2651" i="1"/>
  <c r="AL2643" i="1"/>
  <c r="AP2643" i="1" s="1"/>
  <c r="R2613" i="1"/>
  <c r="V2613" i="1" s="1"/>
  <c r="AR2613" i="1" s="1"/>
  <c r="AR2609" i="1"/>
  <c r="F350" i="2"/>
  <c r="H350" i="2" s="1"/>
  <c r="R2612" i="1"/>
  <c r="V2612" i="1" s="1"/>
  <c r="E2670" i="1" l="1"/>
  <c r="Z2660" i="1"/>
  <c r="AC2661" i="1"/>
  <c r="AD2667" i="1"/>
  <c r="X2662" i="1"/>
  <c r="AF2663" i="1"/>
  <c r="AE2662" i="1"/>
  <c r="AB2659" i="1"/>
  <c r="AH2667" i="1"/>
  <c r="AA2661" i="1"/>
  <c r="AG2667" i="1"/>
  <c r="Y2664" i="1"/>
  <c r="D2645" i="1"/>
  <c r="P2648" i="1"/>
  <c r="L2647" i="1"/>
  <c r="M2647" i="1"/>
  <c r="I2646" i="1"/>
  <c r="O2647" i="1"/>
  <c r="J2648" i="1"/>
  <c r="N2652" i="1"/>
  <c r="K2649" i="1"/>
  <c r="F2646" i="1"/>
  <c r="H2649" i="1"/>
  <c r="AL2644" i="1"/>
  <c r="AP2644" i="1" s="1"/>
  <c r="R2614" i="1"/>
  <c r="V2614" i="1" s="1"/>
  <c r="AR2614" i="1" s="1"/>
  <c r="AR2612" i="1"/>
  <c r="L350" i="2"/>
  <c r="O350" i="2"/>
  <c r="J350" i="2"/>
  <c r="E2671" i="1" l="1"/>
  <c r="AG2668" i="1"/>
  <c r="AD2668" i="1"/>
  <c r="Z2661" i="1"/>
  <c r="AH2668" i="1"/>
  <c r="AC2662" i="1"/>
  <c r="AB2660" i="1"/>
  <c r="AE2663" i="1"/>
  <c r="AA2662" i="1"/>
  <c r="Y2665" i="1"/>
  <c r="X2663" i="1"/>
  <c r="AF2664" i="1"/>
  <c r="J2649" i="1"/>
  <c r="P2649" i="1"/>
  <c r="F2647" i="1"/>
  <c r="N2653" i="1"/>
  <c r="O2648" i="1"/>
  <c r="I2647" i="1"/>
  <c r="L2648" i="1"/>
  <c r="D2646" i="1"/>
  <c r="H2650" i="1"/>
  <c r="K2650" i="1"/>
  <c r="M2648" i="1"/>
  <c r="AL2645" i="1"/>
  <c r="AP2645" i="1" s="1"/>
  <c r="R2617" i="1"/>
  <c r="V2617" i="1" s="1"/>
  <c r="AR2617" i="1" s="1"/>
  <c r="R2615" i="1"/>
  <c r="V2615" i="1" s="1"/>
  <c r="R2616" i="1"/>
  <c r="V2616" i="1" s="1"/>
  <c r="AR2616" i="1" s="1"/>
  <c r="E2672" i="1" l="1"/>
  <c r="AC2663" i="1"/>
  <c r="AA2663" i="1"/>
  <c r="Y2666" i="1"/>
  <c r="AG2669" i="1"/>
  <c r="AE2664" i="1"/>
  <c r="X2664" i="1"/>
  <c r="AH2669" i="1"/>
  <c r="Z2662" i="1"/>
  <c r="AB2661" i="1"/>
  <c r="AD2669" i="1"/>
  <c r="AF2665" i="1"/>
  <c r="I2648" i="1"/>
  <c r="M2649" i="1"/>
  <c r="J2650" i="1"/>
  <c r="F2648" i="1"/>
  <c r="L2649" i="1"/>
  <c r="K2651" i="1"/>
  <c r="P2650" i="1"/>
  <c r="N2654" i="1"/>
  <c r="D2647" i="1"/>
  <c r="O2649" i="1"/>
  <c r="H2651" i="1"/>
  <c r="AL2646" i="1"/>
  <c r="AP2646" i="1" s="1"/>
  <c r="G355" i="2"/>
  <c r="R2619" i="1"/>
  <c r="V2619" i="1" s="1"/>
  <c r="AR2615" i="1"/>
  <c r="F351" i="2"/>
  <c r="H351" i="2" s="1"/>
  <c r="R2618" i="1"/>
  <c r="V2618" i="1" s="1"/>
  <c r="AR2618" i="1" s="1"/>
  <c r="E2673" i="1" l="1"/>
  <c r="AB2662" i="1"/>
  <c r="AC2664" i="1"/>
  <c r="AA2664" i="1"/>
  <c r="X2665" i="1"/>
  <c r="Z2663" i="1"/>
  <c r="Y2667" i="1"/>
  <c r="AD2670" i="1"/>
  <c r="AG2670" i="1"/>
  <c r="AF2666" i="1"/>
  <c r="AH2670" i="1"/>
  <c r="AE2665" i="1"/>
  <c r="K2652" i="1"/>
  <c r="I2649" i="1"/>
  <c r="F2649" i="1"/>
  <c r="D2648" i="1"/>
  <c r="P2651" i="1"/>
  <c r="L2650" i="1"/>
  <c r="J2651" i="1"/>
  <c r="N2655" i="1"/>
  <c r="M2650" i="1"/>
  <c r="O2650" i="1"/>
  <c r="H2652" i="1"/>
  <c r="AL2647" i="1"/>
  <c r="AP2647" i="1" s="1"/>
  <c r="R2621" i="1"/>
  <c r="V2621" i="1" s="1"/>
  <c r="AR2621" i="1" s="1"/>
  <c r="L351" i="2"/>
  <c r="O351" i="2"/>
  <c r="J351" i="2"/>
  <c r="R2620" i="1"/>
  <c r="V2620" i="1" s="1"/>
  <c r="AR2620" i="1" s="1"/>
  <c r="AR2619" i="1"/>
  <c r="E2674" i="1" l="1"/>
  <c r="Z2664" i="1"/>
  <c r="AG2671" i="1"/>
  <c r="X2666" i="1"/>
  <c r="AF2667" i="1"/>
  <c r="AA2665" i="1"/>
  <c r="AH2671" i="1"/>
  <c r="AD2671" i="1"/>
  <c r="Y2668" i="1"/>
  <c r="AC2665" i="1"/>
  <c r="AE2666" i="1"/>
  <c r="AB2663" i="1"/>
  <c r="AL2649" i="1"/>
  <c r="AP2649" i="1" s="1"/>
  <c r="AL2648" i="1"/>
  <c r="AP2648" i="1" s="1"/>
  <c r="F2650" i="1"/>
  <c r="H2653" i="1"/>
  <c r="I2650" i="1"/>
  <c r="O2651" i="1"/>
  <c r="P2652" i="1"/>
  <c r="M2651" i="1"/>
  <c r="J2652" i="1"/>
  <c r="K2653" i="1"/>
  <c r="L2651" i="1"/>
  <c r="N2656" i="1"/>
  <c r="D2649" i="1"/>
  <c r="R2623" i="1"/>
  <c r="V2623" i="1" s="1"/>
  <c r="AR2623" i="1" s="1"/>
  <c r="R2622" i="1"/>
  <c r="V2622" i="1" s="1"/>
  <c r="E2675" i="1" l="1"/>
  <c r="X2667" i="1"/>
  <c r="AC2666" i="1"/>
  <c r="Y2669" i="1"/>
  <c r="AF2668" i="1"/>
  <c r="AB2664" i="1"/>
  <c r="AG2672" i="1"/>
  <c r="Z2665" i="1"/>
  <c r="AE2667" i="1"/>
  <c r="AA2666" i="1"/>
  <c r="AD2672" i="1"/>
  <c r="AH2672" i="1"/>
  <c r="M2652" i="1"/>
  <c r="J2653" i="1"/>
  <c r="O2652" i="1"/>
  <c r="H2654" i="1"/>
  <c r="K2654" i="1"/>
  <c r="N2657" i="1"/>
  <c r="P2653" i="1"/>
  <c r="I2651" i="1"/>
  <c r="F2651" i="1"/>
  <c r="D2650" i="1"/>
  <c r="L2652" i="1"/>
  <c r="R2625" i="1"/>
  <c r="V2625" i="1" s="1"/>
  <c r="AR2625" i="1" s="1"/>
  <c r="AR2622" i="1"/>
  <c r="F352" i="2"/>
  <c r="H352" i="2" s="1"/>
  <c r="R2624" i="1"/>
  <c r="V2624" i="1" s="1"/>
  <c r="AR2624" i="1" s="1"/>
  <c r="E2676" i="1" l="1"/>
  <c r="AF2669" i="1"/>
  <c r="AE2668" i="1"/>
  <c r="AA2667" i="1"/>
  <c r="AC2667" i="1"/>
  <c r="AH2673" i="1"/>
  <c r="AG2673" i="1"/>
  <c r="Y2670" i="1"/>
  <c r="X2668" i="1"/>
  <c r="AD2673" i="1"/>
  <c r="AB2665" i="1"/>
  <c r="Z2666" i="1"/>
  <c r="AL2650" i="1"/>
  <c r="AP2650" i="1" s="1"/>
  <c r="D2651" i="1"/>
  <c r="L2653" i="1"/>
  <c r="I2652" i="1"/>
  <c r="M2653" i="1"/>
  <c r="F2652" i="1"/>
  <c r="K2655" i="1"/>
  <c r="P2654" i="1"/>
  <c r="N2658" i="1"/>
  <c r="H2655" i="1"/>
  <c r="J2654" i="1"/>
  <c r="O2653" i="1"/>
  <c r="R2627" i="1"/>
  <c r="V2627" i="1" s="1"/>
  <c r="AR2627" i="1" s="1"/>
  <c r="O352" i="2"/>
  <c r="L352" i="2"/>
  <c r="J352" i="2"/>
  <c r="R2626" i="1"/>
  <c r="V2626" i="1" s="1"/>
  <c r="E2677" i="1" l="1"/>
  <c r="AD2674" i="1"/>
  <c r="AE2669" i="1"/>
  <c r="AC2668" i="1"/>
  <c r="X2669" i="1"/>
  <c r="AB2666" i="1"/>
  <c r="AH2674" i="1"/>
  <c r="Y2671" i="1"/>
  <c r="Z2667" i="1"/>
  <c r="AF2670" i="1"/>
  <c r="AG2674" i="1"/>
  <c r="AA2668" i="1"/>
  <c r="AL2651" i="1"/>
  <c r="AP2651" i="1" s="1"/>
  <c r="O2654" i="1"/>
  <c r="L2654" i="1"/>
  <c r="N2659" i="1"/>
  <c r="I2653" i="1"/>
  <c r="D2652" i="1"/>
  <c r="J2655" i="1"/>
  <c r="K2656" i="1"/>
  <c r="P2655" i="1"/>
  <c r="M2654" i="1"/>
  <c r="H2656" i="1"/>
  <c r="F2653" i="1"/>
  <c r="R2628" i="1"/>
  <c r="V2628" i="1" s="1"/>
  <c r="AR2628" i="1" s="1"/>
  <c r="AR2626" i="1"/>
  <c r="E2678" i="1" l="1"/>
  <c r="AF2671" i="1"/>
  <c r="Y2672" i="1"/>
  <c r="AE2670" i="1"/>
  <c r="AG2675" i="1"/>
  <c r="AA2669" i="1"/>
  <c r="Z2668" i="1"/>
  <c r="X2670" i="1"/>
  <c r="AH2675" i="1"/>
  <c r="AC2669" i="1"/>
  <c r="AD2675" i="1"/>
  <c r="AB2667" i="1"/>
  <c r="AL2652" i="1"/>
  <c r="AP2652" i="1" s="1"/>
  <c r="D2653" i="1"/>
  <c r="I2654" i="1"/>
  <c r="O2655" i="1"/>
  <c r="L2655" i="1"/>
  <c r="N2660" i="1"/>
  <c r="K2657" i="1"/>
  <c r="J2656" i="1"/>
  <c r="M2655" i="1"/>
  <c r="F2654" i="1"/>
  <c r="H2657" i="1"/>
  <c r="P2656" i="1"/>
  <c r="R2629" i="1"/>
  <c r="V2629" i="1" s="1"/>
  <c r="E2679" i="1" l="1"/>
  <c r="Y2673" i="1"/>
  <c r="AG2676" i="1"/>
  <c r="AF2672" i="1"/>
  <c r="X2671" i="1"/>
  <c r="AD2676" i="1"/>
  <c r="Z2669" i="1"/>
  <c r="AA2670" i="1"/>
  <c r="AE2671" i="1"/>
  <c r="AC2670" i="1"/>
  <c r="AB2668" i="1"/>
  <c r="AH2676" i="1"/>
  <c r="AL2653" i="1"/>
  <c r="AP2653" i="1" s="1"/>
  <c r="G356" i="2" s="1"/>
  <c r="M2656" i="1"/>
  <c r="F2655" i="1"/>
  <c r="H2658" i="1"/>
  <c r="K2658" i="1"/>
  <c r="P2657" i="1"/>
  <c r="N2661" i="1"/>
  <c r="D2654" i="1"/>
  <c r="I2655" i="1"/>
  <c r="J2657" i="1"/>
  <c r="L2656" i="1"/>
  <c r="O2656" i="1"/>
  <c r="R2632" i="1"/>
  <c r="V2632" i="1" s="1"/>
  <c r="R2631" i="1"/>
  <c r="V2631" i="1" s="1"/>
  <c r="AR2631" i="1" s="1"/>
  <c r="R2630" i="1"/>
  <c r="V2630" i="1" s="1"/>
  <c r="AR2630" i="1" s="1"/>
  <c r="AR2629" i="1"/>
  <c r="E2680" i="1" l="1"/>
  <c r="AB2669" i="1"/>
  <c r="AF2673" i="1"/>
  <c r="X2672" i="1"/>
  <c r="AA2671" i="1"/>
  <c r="AG2677" i="1"/>
  <c r="AE2672" i="1"/>
  <c r="Y2674" i="1"/>
  <c r="AH2677" i="1"/>
  <c r="AC2671" i="1"/>
  <c r="Z2670" i="1"/>
  <c r="AD2677" i="1"/>
  <c r="AL2654" i="1"/>
  <c r="AP2654" i="1" s="1"/>
  <c r="P2658" i="1"/>
  <c r="N2662" i="1"/>
  <c r="K2659" i="1"/>
  <c r="M2657" i="1"/>
  <c r="D2655" i="1"/>
  <c r="F2656" i="1"/>
  <c r="O2657" i="1"/>
  <c r="I2656" i="1"/>
  <c r="L2657" i="1"/>
  <c r="J2658" i="1"/>
  <c r="H2659" i="1"/>
  <c r="AR2632" i="1"/>
  <c r="F353" i="2"/>
  <c r="H353" i="2" s="1"/>
  <c r="L353" i="2" s="1"/>
  <c r="R2633" i="1"/>
  <c r="V2633" i="1" s="1"/>
  <c r="E2681" i="1" l="1"/>
  <c r="Z2671" i="1"/>
  <c r="AB2670" i="1"/>
  <c r="AA2672" i="1"/>
  <c r="AF2674" i="1"/>
  <c r="AG2678" i="1"/>
  <c r="AE2673" i="1"/>
  <c r="AC2672" i="1"/>
  <c r="Y2675" i="1"/>
  <c r="X2673" i="1"/>
  <c r="AH2678" i="1"/>
  <c r="AD2678" i="1"/>
  <c r="AL2655" i="1"/>
  <c r="AP2655" i="1" s="1"/>
  <c r="L2658" i="1"/>
  <c r="F2657" i="1"/>
  <c r="K2660" i="1"/>
  <c r="P2659" i="1"/>
  <c r="I2657" i="1"/>
  <c r="J2659" i="1"/>
  <c r="D2656" i="1"/>
  <c r="H2660" i="1"/>
  <c r="O2658" i="1"/>
  <c r="N2663" i="1"/>
  <c r="M2658" i="1"/>
  <c r="R2634" i="1"/>
  <c r="V2634" i="1" s="1"/>
  <c r="AR2634" i="1" s="1"/>
  <c r="J353" i="2"/>
  <c r="O353" i="2"/>
  <c r="AR2633" i="1"/>
  <c r="E2682" i="1" l="1"/>
  <c r="AD2679" i="1"/>
  <c r="AF2675" i="1"/>
  <c r="X2674" i="1"/>
  <c r="Y2676" i="1"/>
  <c r="Z2672" i="1"/>
  <c r="AG2679" i="1"/>
  <c r="AE2674" i="1"/>
  <c r="AB2671" i="1"/>
  <c r="AA2673" i="1"/>
  <c r="AH2679" i="1"/>
  <c r="AC2673" i="1"/>
  <c r="AL2656" i="1"/>
  <c r="AP2656" i="1" s="1"/>
  <c r="H2661" i="1"/>
  <c r="D2657" i="1"/>
  <c r="I2658" i="1"/>
  <c r="L2659" i="1"/>
  <c r="O2659" i="1"/>
  <c r="P2660" i="1"/>
  <c r="F2658" i="1"/>
  <c r="M2659" i="1"/>
  <c r="N2664" i="1"/>
  <c r="J2660" i="1"/>
  <c r="K2661" i="1"/>
  <c r="R2637" i="1"/>
  <c r="V2637" i="1" s="1"/>
  <c r="AR2637" i="1" s="1"/>
  <c r="R2636" i="1"/>
  <c r="V2636" i="1" s="1"/>
  <c r="AR2636" i="1" s="1"/>
  <c r="R2635" i="1"/>
  <c r="V2635" i="1" s="1"/>
  <c r="E2683" i="1" l="1"/>
  <c r="AA2674" i="1"/>
  <c r="AG2680" i="1"/>
  <c r="AD2680" i="1"/>
  <c r="AB2672" i="1"/>
  <c r="AC2674" i="1"/>
  <c r="AE2675" i="1"/>
  <c r="AH2680" i="1"/>
  <c r="Y2677" i="1"/>
  <c r="Z2673" i="1"/>
  <c r="AF2676" i="1"/>
  <c r="X2675" i="1"/>
  <c r="AL2657" i="1"/>
  <c r="AP2657" i="1" s="1"/>
  <c r="N2665" i="1"/>
  <c r="L2660" i="1"/>
  <c r="K2662" i="1"/>
  <c r="F2659" i="1"/>
  <c r="O2660" i="1"/>
  <c r="H2662" i="1"/>
  <c r="D2658" i="1"/>
  <c r="M2660" i="1"/>
  <c r="P2661" i="1"/>
  <c r="J2661" i="1"/>
  <c r="I2659" i="1"/>
  <c r="AR2635" i="1"/>
  <c r="E2684" i="1" l="1"/>
  <c r="Z2674" i="1"/>
  <c r="AH2681" i="1"/>
  <c r="AE2676" i="1"/>
  <c r="AD2681" i="1"/>
  <c r="AA2675" i="1"/>
  <c r="AF2677" i="1"/>
  <c r="X2676" i="1"/>
  <c r="Y2678" i="1"/>
  <c r="AC2675" i="1"/>
  <c r="AG2681" i="1"/>
  <c r="AB2673" i="1"/>
  <c r="AL2658" i="1"/>
  <c r="AP2658" i="1" s="1"/>
  <c r="M2661" i="1"/>
  <c r="F2660" i="1"/>
  <c r="D2659" i="1"/>
  <c r="O2661" i="1"/>
  <c r="L2661" i="1"/>
  <c r="P2662" i="1"/>
  <c r="N2666" i="1"/>
  <c r="I2660" i="1"/>
  <c r="J2662" i="1"/>
  <c r="H2663" i="1"/>
  <c r="K2663" i="1"/>
  <c r="R2638" i="1"/>
  <c r="V2638" i="1" s="1"/>
  <c r="AR2638" i="1" s="1"/>
  <c r="R2639" i="1"/>
  <c r="V2639" i="1" s="1"/>
  <c r="E2685" i="1" l="1"/>
  <c r="AF2678" i="1"/>
  <c r="AC2676" i="1"/>
  <c r="AD2682" i="1"/>
  <c r="X2677" i="1"/>
  <c r="AG2682" i="1"/>
  <c r="AH2682" i="1"/>
  <c r="AB2674" i="1"/>
  <c r="AA2676" i="1"/>
  <c r="Z2675" i="1"/>
  <c r="Y2679" i="1"/>
  <c r="AE2677" i="1"/>
  <c r="AL2659" i="1"/>
  <c r="AP2659" i="1" s="1"/>
  <c r="L2662" i="1"/>
  <c r="J2663" i="1"/>
  <c r="F2661" i="1"/>
  <c r="K2664" i="1"/>
  <c r="D2660" i="1"/>
  <c r="N2667" i="1"/>
  <c r="I2661" i="1"/>
  <c r="P2663" i="1"/>
  <c r="O2662" i="1"/>
  <c r="H2664" i="1"/>
  <c r="M2662" i="1"/>
  <c r="AR2639" i="1"/>
  <c r="F354" i="2"/>
  <c r="R2640" i="1"/>
  <c r="V2640" i="1" s="1"/>
  <c r="E2686" i="1" l="1"/>
  <c r="AE2678" i="1"/>
  <c r="AA2677" i="1"/>
  <c r="AB2675" i="1"/>
  <c r="AF2679" i="1"/>
  <c r="AH2683" i="1"/>
  <c r="Z2676" i="1"/>
  <c r="AG2683" i="1"/>
  <c r="AC2677" i="1"/>
  <c r="AD2683" i="1"/>
  <c r="X2678" i="1"/>
  <c r="Y2680" i="1"/>
  <c r="AL2660" i="1"/>
  <c r="AP2660" i="1" s="1"/>
  <c r="H2665" i="1"/>
  <c r="I2662" i="1"/>
  <c r="D2661" i="1"/>
  <c r="N2668" i="1"/>
  <c r="F2662" i="1"/>
  <c r="P2664" i="1"/>
  <c r="J2664" i="1"/>
  <c r="M2663" i="1"/>
  <c r="L2663" i="1"/>
  <c r="O2663" i="1"/>
  <c r="K2665" i="1"/>
  <c r="AR2640" i="1"/>
  <c r="R2641" i="1"/>
  <c r="V2641" i="1" s="1"/>
  <c r="AR2641" i="1" s="1"/>
  <c r="E2687" i="1" l="1"/>
  <c r="AF2680" i="1"/>
  <c r="Z2677" i="1"/>
  <c r="AB2676" i="1"/>
  <c r="AE2679" i="1"/>
  <c r="X2679" i="1"/>
  <c r="Y2681" i="1"/>
  <c r="AG2684" i="1"/>
  <c r="AH2684" i="1"/>
  <c r="AC2678" i="1"/>
  <c r="AD2684" i="1"/>
  <c r="AA2678" i="1"/>
  <c r="AL2661" i="1"/>
  <c r="AP2661" i="1" s="1"/>
  <c r="I2663" i="1"/>
  <c r="M2664" i="1"/>
  <c r="H2666" i="1"/>
  <c r="O2664" i="1"/>
  <c r="L2664" i="1"/>
  <c r="D2662" i="1"/>
  <c r="K2666" i="1"/>
  <c r="P2665" i="1"/>
  <c r="F2663" i="1"/>
  <c r="J2665" i="1"/>
  <c r="N2669" i="1"/>
  <c r="R2643" i="1"/>
  <c r="V2643" i="1" s="1"/>
  <c r="AR2643" i="1" s="1"/>
  <c r="R2644" i="1"/>
  <c r="V2644" i="1" s="1"/>
  <c r="AR2644" i="1" s="1"/>
  <c r="R2642" i="1"/>
  <c r="V2642" i="1" s="1"/>
  <c r="E2688" i="1" l="1"/>
  <c r="X2680" i="1"/>
  <c r="Y2682" i="1"/>
  <c r="AG2685" i="1"/>
  <c r="Z2678" i="1"/>
  <c r="AH2685" i="1"/>
  <c r="AF2681" i="1"/>
  <c r="AD2685" i="1"/>
  <c r="AA2679" i="1"/>
  <c r="AE2680" i="1"/>
  <c r="AC2679" i="1"/>
  <c r="AB2677" i="1"/>
  <c r="AL2662" i="1"/>
  <c r="AP2662" i="1" s="1"/>
  <c r="N2670" i="1"/>
  <c r="M2665" i="1"/>
  <c r="F2664" i="1"/>
  <c r="J2666" i="1"/>
  <c r="P2666" i="1"/>
  <c r="H2667" i="1"/>
  <c r="O2665" i="1"/>
  <c r="D2663" i="1"/>
  <c r="K2667" i="1"/>
  <c r="L2665" i="1"/>
  <c r="I2664" i="1"/>
  <c r="AR2642" i="1"/>
  <c r="R2645" i="1"/>
  <c r="V2645" i="1" s="1"/>
  <c r="AR2645" i="1" s="1"/>
  <c r="E2689" i="1" l="1"/>
  <c r="AA2680" i="1"/>
  <c r="AH2686" i="1"/>
  <c r="X2681" i="1"/>
  <c r="AG2686" i="1"/>
  <c r="AB2678" i="1"/>
  <c r="AD2686" i="1"/>
  <c r="AE2681" i="1"/>
  <c r="AF2682" i="1"/>
  <c r="Y2683" i="1"/>
  <c r="Z2679" i="1"/>
  <c r="AC2680" i="1"/>
  <c r="AL2663" i="1"/>
  <c r="AP2663" i="1" s="1"/>
  <c r="H2668" i="1"/>
  <c r="N2671" i="1"/>
  <c r="F2665" i="1"/>
  <c r="I2665" i="1"/>
  <c r="K2668" i="1"/>
  <c r="O2666" i="1"/>
  <c r="D2664" i="1"/>
  <c r="M2666" i="1"/>
  <c r="L2666" i="1"/>
  <c r="J2667" i="1"/>
  <c r="P2667" i="1"/>
  <c r="R2646" i="1"/>
  <c r="V2646" i="1" s="1"/>
  <c r="E2690" i="1" l="1"/>
  <c r="AC2681" i="1"/>
  <c r="AE2682" i="1"/>
  <c r="AB2679" i="1"/>
  <c r="Y2684" i="1"/>
  <c r="X2682" i="1"/>
  <c r="AG2687" i="1"/>
  <c r="AA2681" i="1"/>
  <c r="Z2680" i="1"/>
  <c r="AF2683" i="1"/>
  <c r="AD2687" i="1"/>
  <c r="AH2687" i="1"/>
  <c r="AL2664" i="1"/>
  <c r="AP2664" i="1" s="1"/>
  <c r="N2672" i="1"/>
  <c r="P2668" i="1"/>
  <c r="K2669" i="1"/>
  <c r="I2666" i="1"/>
  <c r="M2667" i="1"/>
  <c r="D2665" i="1"/>
  <c r="F2666" i="1"/>
  <c r="L2667" i="1"/>
  <c r="J2668" i="1"/>
  <c r="O2667" i="1"/>
  <c r="H2669" i="1"/>
  <c r="R2647" i="1"/>
  <c r="V2647" i="1" s="1"/>
  <c r="AR2646" i="1"/>
  <c r="F355" i="2"/>
  <c r="H355" i="2" s="1"/>
  <c r="E2691" i="1" l="1"/>
  <c r="Y2685" i="1"/>
  <c r="AE2683" i="1"/>
  <c r="X2683" i="1"/>
  <c r="AB2680" i="1"/>
  <c r="AC2682" i="1"/>
  <c r="AF2684" i="1"/>
  <c r="AA2682" i="1"/>
  <c r="AH2688" i="1"/>
  <c r="Z2681" i="1"/>
  <c r="AG2688" i="1"/>
  <c r="AD2688" i="1"/>
  <c r="AL2665" i="1"/>
  <c r="AP2665" i="1" s="1"/>
  <c r="D2666" i="1"/>
  <c r="O2668" i="1"/>
  <c r="H2670" i="1"/>
  <c r="K2670" i="1"/>
  <c r="M2668" i="1"/>
  <c r="L2668" i="1"/>
  <c r="J2669" i="1"/>
  <c r="N2673" i="1"/>
  <c r="F2667" i="1"/>
  <c r="I2667" i="1"/>
  <c r="P2669" i="1"/>
  <c r="R2648" i="1"/>
  <c r="V2648" i="1" s="1"/>
  <c r="AR2648" i="1" s="1"/>
  <c r="AR2647" i="1"/>
  <c r="L355" i="2"/>
  <c r="O355" i="2"/>
  <c r="E2692" i="1" l="1"/>
  <c r="AG2689" i="1"/>
  <c r="AF2685" i="1"/>
  <c r="AH2689" i="1"/>
  <c r="Y2686" i="1"/>
  <c r="AA2683" i="1"/>
  <c r="AB2681" i="1"/>
  <c r="AC2683" i="1"/>
  <c r="AD2689" i="1"/>
  <c r="Z2682" i="1"/>
  <c r="X2684" i="1"/>
  <c r="AE2684" i="1"/>
  <c r="AL2666" i="1"/>
  <c r="AP2666" i="1" s="1"/>
  <c r="M2669" i="1"/>
  <c r="P2670" i="1"/>
  <c r="L2669" i="1"/>
  <c r="O2669" i="1"/>
  <c r="J2670" i="1"/>
  <c r="I2668" i="1"/>
  <c r="F2668" i="1"/>
  <c r="N2674" i="1"/>
  <c r="K2671" i="1"/>
  <c r="H2671" i="1"/>
  <c r="D2667" i="1"/>
  <c r="R2649" i="1"/>
  <c r="V2649" i="1" s="1"/>
  <c r="E2693" i="1" l="1"/>
  <c r="AH2690" i="1"/>
  <c r="AD2690" i="1"/>
  <c r="Y2687" i="1"/>
  <c r="AG2690" i="1"/>
  <c r="AF2686" i="1"/>
  <c r="AB2682" i="1"/>
  <c r="AE2685" i="1"/>
  <c r="X2685" i="1"/>
  <c r="Z2683" i="1"/>
  <c r="AC2684" i="1"/>
  <c r="AA2684" i="1"/>
  <c r="AL2667" i="1"/>
  <c r="AP2667" i="1" s="1"/>
  <c r="M2670" i="1"/>
  <c r="F2669" i="1"/>
  <c r="O2670" i="1"/>
  <c r="J2671" i="1"/>
  <c r="L2670" i="1"/>
  <c r="P2671" i="1"/>
  <c r="D2668" i="1"/>
  <c r="K2672" i="1"/>
  <c r="H2672" i="1"/>
  <c r="I2669" i="1"/>
  <c r="N2675" i="1"/>
  <c r="R2650" i="1"/>
  <c r="V2650" i="1" s="1"/>
  <c r="AR2650" i="1" s="1"/>
  <c r="AR2649" i="1"/>
  <c r="E2694" i="1" l="1"/>
  <c r="AB2683" i="1"/>
  <c r="X2686" i="1"/>
  <c r="AH2691" i="1"/>
  <c r="AF2687" i="1"/>
  <c r="AA2685" i="1"/>
  <c r="AG2691" i="1"/>
  <c r="AE2686" i="1"/>
  <c r="AD2691" i="1"/>
  <c r="Y2688" i="1"/>
  <c r="AC2685" i="1"/>
  <c r="Z2684" i="1"/>
  <c r="AL2668" i="1"/>
  <c r="AP2668" i="1" s="1"/>
  <c r="J2672" i="1"/>
  <c r="F2670" i="1"/>
  <c r="D2669" i="1"/>
  <c r="N2676" i="1"/>
  <c r="L2671" i="1"/>
  <c r="K2673" i="1"/>
  <c r="O2671" i="1"/>
  <c r="P2672" i="1"/>
  <c r="H2673" i="1"/>
  <c r="M2671" i="1"/>
  <c r="I2670" i="1"/>
  <c r="R2651" i="1"/>
  <c r="V2651" i="1" s="1"/>
  <c r="E2695" i="1" l="1"/>
  <c r="AG2692" i="1"/>
  <c r="X2687" i="1"/>
  <c r="AE2687" i="1"/>
  <c r="AD2692" i="1"/>
  <c r="AF2688" i="1"/>
  <c r="Z2685" i="1"/>
  <c r="AH2692" i="1"/>
  <c r="Y2689" i="1"/>
  <c r="AB2684" i="1"/>
  <c r="AC2686" i="1"/>
  <c r="AA2686" i="1"/>
  <c r="AL2669" i="1"/>
  <c r="AP2669" i="1" s="1"/>
  <c r="O2672" i="1"/>
  <c r="N2677" i="1"/>
  <c r="J2673" i="1"/>
  <c r="I2671" i="1"/>
  <c r="M2672" i="1"/>
  <c r="K2674" i="1"/>
  <c r="P2673" i="1"/>
  <c r="H2674" i="1"/>
  <c r="L2672" i="1"/>
  <c r="D2670" i="1"/>
  <c r="F2671" i="1"/>
  <c r="R2652" i="1"/>
  <c r="V2652" i="1" s="1"/>
  <c r="AR2652" i="1" s="1"/>
  <c r="AR2651" i="1"/>
  <c r="E2696" i="1" l="1"/>
  <c r="AB2685" i="1"/>
  <c r="Z2686" i="1"/>
  <c r="AD2693" i="1"/>
  <c r="AG2693" i="1"/>
  <c r="AH2693" i="1"/>
  <c r="X2688" i="1"/>
  <c r="Y2690" i="1"/>
  <c r="AA2687" i="1"/>
  <c r="AC2687" i="1"/>
  <c r="AF2689" i="1"/>
  <c r="AE2688" i="1"/>
  <c r="AL2670" i="1"/>
  <c r="AP2670" i="1" s="1"/>
  <c r="N2678" i="1"/>
  <c r="D2671" i="1"/>
  <c r="O2673" i="1"/>
  <c r="H2675" i="1"/>
  <c r="M2673" i="1"/>
  <c r="K2675" i="1"/>
  <c r="F2672" i="1"/>
  <c r="L2673" i="1"/>
  <c r="I2672" i="1"/>
  <c r="P2674" i="1"/>
  <c r="J2674" i="1"/>
  <c r="R2654" i="1"/>
  <c r="V2654" i="1" s="1"/>
  <c r="R2653" i="1"/>
  <c r="V2653" i="1" s="1"/>
  <c r="R2655" i="1"/>
  <c r="V2655" i="1" s="1"/>
  <c r="AR2655" i="1" s="1"/>
  <c r="E2697" i="1" l="1"/>
  <c r="X2689" i="1"/>
  <c r="AF2690" i="1"/>
  <c r="AA2688" i="1"/>
  <c r="AH2694" i="1"/>
  <c r="AD2694" i="1"/>
  <c r="AB2686" i="1"/>
  <c r="Y2691" i="1"/>
  <c r="Z2687" i="1"/>
  <c r="AC2688" i="1"/>
  <c r="AE2689" i="1"/>
  <c r="AG2694" i="1"/>
  <c r="AL2671" i="1"/>
  <c r="AP2671" i="1" s="1"/>
  <c r="H2676" i="1"/>
  <c r="D2672" i="1"/>
  <c r="J2675" i="1"/>
  <c r="I2673" i="1"/>
  <c r="O2674" i="1"/>
  <c r="N2679" i="1"/>
  <c r="F2673" i="1"/>
  <c r="L2674" i="1"/>
  <c r="P2675" i="1"/>
  <c r="M2674" i="1"/>
  <c r="K2676" i="1"/>
  <c r="AR2653" i="1"/>
  <c r="F356" i="2"/>
  <c r="H356" i="2" s="1"/>
  <c r="AR2654" i="1"/>
  <c r="R2656" i="1"/>
  <c r="V2656" i="1" s="1"/>
  <c r="AR2656" i="1" s="1"/>
  <c r="E2698" i="1" l="1"/>
  <c r="AB2687" i="1"/>
  <c r="X2690" i="1"/>
  <c r="AH2695" i="1"/>
  <c r="AA2689" i="1"/>
  <c r="Z2688" i="1"/>
  <c r="AE2690" i="1"/>
  <c r="Y2692" i="1"/>
  <c r="AF2691" i="1"/>
  <c r="AG2695" i="1"/>
  <c r="AC2689" i="1"/>
  <c r="AD2695" i="1"/>
  <c r="AL2672" i="1"/>
  <c r="AP2672" i="1" s="1"/>
  <c r="M2675" i="1"/>
  <c r="F2674" i="1"/>
  <c r="O2675" i="1"/>
  <c r="J2676" i="1"/>
  <c r="I2674" i="1"/>
  <c r="K2677" i="1"/>
  <c r="L2675" i="1"/>
  <c r="N2680" i="1"/>
  <c r="D2673" i="1"/>
  <c r="P2676" i="1"/>
  <c r="H2677" i="1"/>
  <c r="R2658" i="1"/>
  <c r="V2658" i="1" s="1"/>
  <c r="AR2658" i="1" s="1"/>
  <c r="R2657" i="1"/>
  <c r="V2657" i="1" s="1"/>
  <c r="O356" i="2"/>
  <c r="L356" i="2"/>
  <c r="E2699" i="1" l="1"/>
  <c r="AD2696" i="1"/>
  <c r="AG2696" i="1"/>
  <c r="AC2690" i="1"/>
  <c r="Y2693" i="1"/>
  <c r="Z2689" i="1"/>
  <c r="AH2696" i="1"/>
  <c r="AB2688" i="1"/>
  <c r="AF2692" i="1"/>
  <c r="AE2691" i="1"/>
  <c r="AA2690" i="1"/>
  <c r="X2691" i="1"/>
  <c r="AL2673" i="1"/>
  <c r="AP2673" i="1" s="1"/>
  <c r="L2676" i="1"/>
  <c r="M2676" i="1"/>
  <c r="K2678" i="1"/>
  <c r="I2675" i="1"/>
  <c r="D2674" i="1"/>
  <c r="P2677" i="1"/>
  <c r="N2681" i="1"/>
  <c r="J2677" i="1"/>
  <c r="H2678" i="1"/>
  <c r="F2675" i="1"/>
  <c r="O2676" i="1"/>
  <c r="R2660" i="1"/>
  <c r="V2660" i="1" s="1"/>
  <c r="AR2660" i="1" s="1"/>
  <c r="R2659" i="1"/>
  <c r="V2659" i="1" s="1"/>
  <c r="AR2659" i="1" s="1"/>
  <c r="AR2657" i="1"/>
  <c r="F357" i="2"/>
  <c r="E2700" i="1" l="1"/>
  <c r="AH2697" i="1"/>
  <c r="AC2691" i="1"/>
  <c r="Y2694" i="1"/>
  <c r="AD2697" i="1"/>
  <c r="AE2692" i="1"/>
  <c r="AF2693" i="1"/>
  <c r="AB2689" i="1"/>
  <c r="AG2697" i="1"/>
  <c r="AA2691" i="1"/>
  <c r="X2692" i="1"/>
  <c r="Z2690" i="1"/>
  <c r="AL2674" i="1"/>
  <c r="AP2674" i="1" s="1"/>
  <c r="K2679" i="1"/>
  <c r="L2677" i="1"/>
  <c r="J2678" i="1"/>
  <c r="F2676" i="1"/>
  <c r="N2682" i="1"/>
  <c r="P2678" i="1"/>
  <c r="M2677" i="1"/>
  <c r="I2676" i="1"/>
  <c r="O2677" i="1"/>
  <c r="D2675" i="1"/>
  <c r="H2679" i="1"/>
  <c r="R2661" i="1"/>
  <c r="V2661" i="1" s="1"/>
  <c r="E2701" i="1" l="1"/>
  <c r="AF2694" i="1"/>
  <c r="AD2698" i="1"/>
  <c r="AG2698" i="1"/>
  <c r="X2693" i="1"/>
  <c r="Z2691" i="1"/>
  <c r="AC2692" i="1"/>
  <c r="AA2692" i="1"/>
  <c r="AB2690" i="1"/>
  <c r="AE2693" i="1"/>
  <c r="Y2695" i="1"/>
  <c r="AH2698" i="1"/>
  <c r="AL2675" i="1"/>
  <c r="AP2675" i="1" s="1"/>
  <c r="D2676" i="1"/>
  <c r="M2678" i="1"/>
  <c r="J2679" i="1"/>
  <c r="P2679" i="1"/>
  <c r="H2680" i="1"/>
  <c r="K2680" i="1"/>
  <c r="L2678" i="1"/>
  <c r="I2677" i="1"/>
  <c r="N2683" i="1"/>
  <c r="F2677" i="1"/>
  <c r="O2678" i="1"/>
  <c r="AR2661" i="1"/>
  <c r="R2662" i="1"/>
  <c r="V2662" i="1" s="1"/>
  <c r="AR2662" i="1" s="1"/>
  <c r="E2702" i="1" l="1"/>
  <c r="AF2695" i="1"/>
  <c r="AH2699" i="1"/>
  <c r="Z2692" i="1"/>
  <c r="AD2699" i="1"/>
  <c r="AC2693" i="1"/>
  <c r="AA2693" i="1"/>
  <c r="AG2699" i="1"/>
  <c r="X2694" i="1"/>
  <c r="AB2691" i="1"/>
  <c r="Y2696" i="1"/>
  <c r="AE2694" i="1"/>
  <c r="AL2676" i="1"/>
  <c r="AP2676" i="1" s="1"/>
  <c r="O2679" i="1"/>
  <c r="J2680" i="1"/>
  <c r="L2679" i="1"/>
  <c r="D2677" i="1"/>
  <c r="K2681" i="1"/>
  <c r="P2680" i="1"/>
  <c r="N2684" i="1"/>
  <c r="F2678" i="1"/>
  <c r="I2678" i="1"/>
  <c r="H2681" i="1"/>
  <c r="M2679" i="1"/>
  <c r="R2663" i="1"/>
  <c r="V2663" i="1" s="1"/>
  <c r="E2703" i="1" l="1"/>
  <c r="AF2696" i="1"/>
  <c r="AC2694" i="1"/>
  <c r="AH2700" i="1"/>
  <c r="X2695" i="1"/>
  <c r="AA2694" i="1"/>
  <c r="AD2700" i="1"/>
  <c r="AB2692" i="1"/>
  <c r="Y2697" i="1"/>
  <c r="Z2693" i="1"/>
  <c r="AG2700" i="1"/>
  <c r="AE2695" i="1"/>
  <c r="AL2677" i="1"/>
  <c r="AP2677" i="1" s="1"/>
  <c r="H2682" i="1"/>
  <c r="N2685" i="1"/>
  <c r="I2679" i="1"/>
  <c r="O2680" i="1"/>
  <c r="L2680" i="1"/>
  <c r="M2680" i="1"/>
  <c r="K2682" i="1"/>
  <c r="J2681" i="1"/>
  <c r="F2679" i="1"/>
  <c r="P2681" i="1"/>
  <c r="D2678" i="1"/>
  <c r="AR2663" i="1"/>
  <c r="R2664" i="1"/>
  <c r="V2664" i="1" s="1"/>
  <c r="AR2664" i="1" s="1"/>
  <c r="E2704" i="1" l="1"/>
  <c r="AE2696" i="1"/>
  <c r="X2696" i="1"/>
  <c r="AG2701" i="1"/>
  <c r="AD2701" i="1"/>
  <c r="AB2693" i="1"/>
  <c r="Z2694" i="1"/>
  <c r="AF2697" i="1"/>
  <c r="AH2701" i="1"/>
  <c r="Y2698" i="1"/>
  <c r="AA2695" i="1"/>
  <c r="AC2695" i="1"/>
  <c r="AL2678" i="1"/>
  <c r="AP2678" i="1" s="1"/>
  <c r="M2681" i="1"/>
  <c r="D2679" i="1"/>
  <c r="P2682" i="1"/>
  <c r="J2682" i="1"/>
  <c r="H2683" i="1"/>
  <c r="I2680" i="1"/>
  <c r="L2681" i="1"/>
  <c r="N2686" i="1"/>
  <c r="F2680" i="1"/>
  <c r="K2683" i="1"/>
  <c r="O2681" i="1"/>
  <c r="R2665" i="1"/>
  <c r="V2665" i="1" s="1"/>
  <c r="E2705" i="1" l="1"/>
  <c r="AF2698" i="1"/>
  <c r="X2697" i="1"/>
  <c r="AH2702" i="1"/>
  <c r="AB2694" i="1"/>
  <c r="Z2695" i="1"/>
  <c r="AG2702" i="1"/>
  <c r="AA2696" i="1"/>
  <c r="AC2696" i="1"/>
  <c r="AD2702" i="1"/>
  <c r="Y2699" i="1"/>
  <c r="AE2697" i="1"/>
  <c r="AL2679" i="1"/>
  <c r="AP2679" i="1" s="1"/>
  <c r="D2680" i="1"/>
  <c r="K2684" i="1"/>
  <c r="N2687" i="1"/>
  <c r="P2683" i="1"/>
  <c r="L2682" i="1"/>
  <c r="J2683" i="1"/>
  <c r="I2681" i="1"/>
  <c r="F2681" i="1"/>
  <c r="M2682" i="1"/>
  <c r="O2682" i="1"/>
  <c r="H2684" i="1"/>
  <c r="AR2665" i="1"/>
  <c r="R2666" i="1"/>
  <c r="V2666" i="1" s="1"/>
  <c r="AR2666" i="1" s="1"/>
  <c r="E2706" i="1" l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Z2696" i="1"/>
  <c r="X2698" i="1"/>
  <c r="AA2697" i="1"/>
  <c r="AH2703" i="1"/>
  <c r="AF2699" i="1"/>
  <c r="AE2698" i="1"/>
  <c r="Y2700" i="1"/>
  <c r="AB2695" i="1"/>
  <c r="AD2703" i="1"/>
  <c r="AC2697" i="1"/>
  <c r="AG2703" i="1"/>
  <c r="AL2680" i="1"/>
  <c r="AP2680" i="1" s="1"/>
  <c r="N2688" i="1"/>
  <c r="J2684" i="1"/>
  <c r="D2681" i="1"/>
  <c r="F2682" i="1"/>
  <c r="I2682" i="1"/>
  <c r="L2683" i="1"/>
  <c r="K2685" i="1"/>
  <c r="H2685" i="1"/>
  <c r="M2683" i="1"/>
  <c r="P2684" i="1"/>
  <c r="O2683" i="1"/>
  <c r="R2669" i="1"/>
  <c r="V2669" i="1" s="1"/>
  <c r="AR2669" i="1" s="1"/>
  <c r="R2668" i="1"/>
  <c r="V2668" i="1" s="1"/>
  <c r="R2667" i="1"/>
  <c r="V2667" i="1" s="1"/>
  <c r="AB2696" i="1" l="1"/>
  <c r="X2699" i="1"/>
  <c r="AE2699" i="1"/>
  <c r="AD2704" i="1"/>
  <c r="AA2698" i="1"/>
  <c r="Z2697" i="1"/>
  <c r="AG2704" i="1"/>
  <c r="Y2701" i="1"/>
  <c r="AC2698" i="1"/>
  <c r="AH2704" i="1"/>
  <c r="AF2700" i="1"/>
  <c r="AL2681" i="1"/>
  <c r="AP2681" i="1" s="1"/>
  <c r="H2686" i="1"/>
  <c r="F2683" i="1"/>
  <c r="O2684" i="1"/>
  <c r="M2684" i="1"/>
  <c r="N2689" i="1"/>
  <c r="K2686" i="1"/>
  <c r="I2683" i="1"/>
  <c r="P2685" i="1"/>
  <c r="L2684" i="1"/>
  <c r="D2682" i="1"/>
  <c r="J2685" i="1"/>
  <c r="AR2668" i="1"/>
  <c r="R2671" i="1"/>
  <c r="V2671" i="1" s="1"/>
  <c r="AR2671" i="1" s="1"/>
  <c r="AR2667" i="1"/>
  <c r="F358" i="2"/>
  <c r="R2670" i="1"/>
  <c r="V2670" i="1" s="1"/>
  <c r="AR2670" i="1" s="1"/>
  <c r="AD2705" i="1" l="1"/>
  <c r="AH2705" i="1"/>
  <c r="AA2699" i="1"/>
  <c r="AE2700" i="1"/>
  <c r="AC2699" i="1"/>
  <c r="AF2701" i="1"/>
  <c r="Y2702" i="1"/>
  <c r="Z2698" i="1"/>
  <c r="AB2697" i="1"/>
  <c r="AG2705" i="1"/>
  <c r="X2700" i="1"/>
  <c r="AL2682" i="1"/>
  <c r="AP2682" i="1" s="1"/>
  <c r="J2686" i="1"/>
  <c r="N2690" i="1"/>
  <c r="F2684" i="1"/>
  <c r="L2685" i="1"/>
  <c r="M2685" i="1"/>
  <c r="D2683" i="1"/>
  <c r="K2687" i="1"/>
  <c r="H2687" i="1"/>
  <c r="P2686" i="1"/>
  <c r="O2685" i="1"/>
  <c r="I2684" i="1"/>
  <c r="R2672" i="1"/>
  <c r="V2672" i="1" s="1"/>
  <c r="Z2699" i="1" l="1"/>
  <c r="X2701" i="1"/>
  <c r="AF2702" i="1"/>
  <c r="AH2706" i="1"/>
  <c r="AG2706" i="1"/>
  <c r="AD2706" i="1"/>
  <c r="AC2700" i="1"/>
  <c r="AA2700" i="1"/>
  <c r="AB2698" i="1"/>
  <c r="AE2701" i="1"/>
  <c r="Y2703" i="1"/>
  <c r="AL2683" i="1"/>
  <c r="AP2683" i="1" s="1"/>
  <c r="H2688" i="1"/>
  <c r="M2686" i="1"/>
  <c r="D2684" i="1"/>
  <c r="I2685" i="1"/>
  <c r="P2687" i="1"/>
  <c r="J2687" i="1"/>
  <c r="K2688" i="1"/>
  <c r="N2691" i="1"/>
  <c r="F2685" i="1"/>
  <c r="L2686" i="1"/>
  <c r="O2686" i="1"/>
  <c r="AR2672" i="1"/>
  <c r="F359" i="2"/>
  <c r="R2673" i="1"/>
  <c r="V2673" i="1" s="1"/>
  <c r="AR2673" i="1" s="1"/>
  <c r="R2674" i="1"/>
  <c r="V2674" i="1" s="1"/>
  <c r="AR2674" i="1" s="1"/>
  <c r="Z2700" i="1" l="1"/>
  <c r="AC2701" i="1"/>
  <c r="AD2707" i="1"/>
  <c r="X2702" i="1"/>
  <c r="AH2707" i="1"/>
  <c r="Y2704" i="1"/>
  <c r="AB2699" i="1"/>
  <c r="AF2703" i="1"/>
  <c r="AE2702" i="1"/>
  <c r="AA2701" i="1"/>
  <c r="AG2707" i="1"/>
  <c r="AL2684" i="1"/>
  <c r="AP2684" i="1" s="1"/>
  <c r="O2687" i="1"/>
  <c r="I2686" i="1"/>
  <c r="F2686" i="1"/>
  <c r="J2688" i="1"/>
  <c r="P2688" i="1"/>
  <c r="L2687" i="1"/>
  <c r="N2692" i="1"/>
  <c r="K2689" i="1"/>
  <c r="D2685" i="1"/>
  <c r="M2687" i="1"/>
  <c r="H2689" i="1"/>
  <c r="R2675" i="1"/>
  <c r="V2675" i="1" s="1"/>
  <c r="X2703" i="1" l="1"/>
  <c r="Z2701" i="1"/>
  <c r="Y2705" i="1"/>
  <c r="AA2702" i="1"/>
  <c r="AH2708" i="1"/>
  <c r="AF2704" i="1"/>
  <c r="AE2703" i="1"/>
  <c r="AG2708" i="1"/>
  <c r="AD2708" i="1"/>
  <c r="AC2702" i="1"/>
  <c r="AB2700" i="1"/>
  <c r="AL2685" i="1"/>
  <c r="AP2685" i="1" s="1"/>
  <c r="L2688" i="1"/>
  <c r="P2689" i="1"/>
  <c r="M2688" i="1"/>
  <c r="F2687" i="1"/>
  <c r="K2690" i="1"/>
  <c r="J2689" i="1"/>
  <c r="I2687" i="1"/>
  <c r="O2688" i="1"/>
  <c r="D2686" i="1"/>
  <c r="N2693" i="1"/>
  <c r="H2690" i="1"/>
  <c r="R2676" i="1"/>
  <c r="V2676" i="1" s="1"/>
  <c r="AR2676" i="1" s="1"/>
  <c r="AR2675" i="1"/>
  <c r="AD2709" i="1" l="1"/>
  <c r="AG2709" i="1"/>
  <c r="X2704" i="1"/>
  <c r="AE2704" i="1"/>
  <c r="AH2709" i="1"/>
  <c r="Y2706" i="1"/>
  <c r="Z2702" i="1"/>
  <c r="AB2701" i="1"/>
  <c r="AC2703" i="1"/>
  <c r="AF2705" i="1"/>
  <c r="AA2703" i="1"/>
  <c r="AL2686" i="1"/>
  <c r="AP2686" i="1" s="1"/>
  <c r="L2689" i="1"/>
  <c r="I2688" i="1"/>
  <c r="M2689" i="1"/>
  <c r="N2694" i="1"/>
  <c r="D2687" i="1"/>
  <c r="J2690" i="1"/>
  <c r="F2688" i="1"/>
  <c r="P2690" i="1"/>
  <c r="H2691" i="1"/>
  <c r="K2691" i="1"/>
  <c r="O2689" i="1"/>
  <c r="R2678" i="1"/>
  <c r="V2678" i="1" s="1"/>
  <c r="AR2678" i="1" s="1"/>
  <c r="R2677" i="1"/>
  <c r="V2677" i="1" s="1"/>
  <c r="AF2706" i="1" l="1"/>
  <c r="Z2703" i="1"/>
  <c r="AH2710" i="1"/>
  <c r="AD2710" i="1"/>
  <c r="AC2704" i="1"/>
  <c r="AB2702" i="1"/>
  <c r="AG2710" i="1"/>
  <c r="X2705" i="1"/>
  <c r="AA2704" i="1"/>
  <c r="Y2707" i="1"/>
  <c r="AE2705" i="1"/>
  <c r="AL2687" i="1"/>
  <c r="AP2687" i="1" s="1"/>
  <c r="O2690" i="1"/>
  <c r="K2692" i="1"/>
  <c r="N2695" i="1"/>
  <c r="M2690" i="1"/>
  <c r="D2688" i="1"/>
  <c r="H2692" i="1"/>
  <c r="J2691" i="1"/>
  <c r="L2690" i="1"/>
  <c r="P2691" i="1"/>
  <c r="F2689" i="1"/>
  <c r="I2689" i="1"/>
  <c r="R2680" i="1"/>
  <c r="V2680" i="1" s="1"/>
  <c r="AR2680" i="1" s="1"/>
  <c r="R2679" i="1"/>
  <c r="V2679" i="1" s="1"/>
  <c r="AR2679" i="1" s="1"/>
  <c r="AR2677" i="1"/>
  <c r="F360" i="2"/>
  <c r="R2681" i="1"/>
  <c r="V2681" i="1" s="1"/>
  <c r="AR2681" i="1" s="1"/>
  <c r="AE2706" i="1" l="1"/>
  <c r="AC2705" i="1"/>
  <c r="AD2711" i="1"/>
  <c r="AF2707" i="1"/>
  <c r="AA2705" i="1"/>
  <c r="AG2711" i="1"/>
  <c r="X2706" i="1"/>
  <c r="Y2708" i="1"/>
  <c r="Z2704" i="1"/>
  <c r="AB2703" i="1"/>
  <c r="AH2711" i="1"/>
  <c r="G361" i="2"/>
  <c r="AL2688" i="1"/>
  <c r="AP2688" i="1" s="1"/>
  <c r="J2692" i="1"/>
  <c r="N2696" i="1"/>
  <c r="O2691" i="1"/>
  <c r="F2690" i="1"/>
  <c r="P2692" i="1"/>
  <c r="H2693" i="1"/>
  <c r="L2691" i="1"/>
  <c r="D2689" i="1"/>
  <c r="M2691" i="1"/>
  <c r="I2690" i="1"/>
  <c r="K2693" i="1"/>
  <c r="R2682" i="1"/>
  <c r="V2682" i="1" s="1"/>
  <c r="AE2707" i="1" l="1"/>
  <c r="AD2712" i="1"/>
  <c r="AF2708" i="1"/>
  <c r="AC2706" i="1"/>
  <c r="AB2704" i="1"/>
  <c r="AA2706" i="1"/>
  <c r="AH2712" i="1"/>
  <c r="AG2712" i="1"/>
  <c r="Y2709" i="1"/>
  <c r="X2707" i="1"/>
  <c r="Z2705" i="1"/>
  <c r="AL2689" i="1"/>
  <c r="AP2689" i="1" s="1"/>
  <c r="M2692" i="1"/>
  <c r="F2691" i="1"/>
  <c r="J2693" i="1"/>
  <c r="D2690" i="1"/>
  <c r="P2693" i="1"/>
  <c r="O2692" i="1"/>
  <c r="H2694" i="1"/>
  <c r="K2694" i="1"/>
  <c r="I2691" i="1"/>
  <c r="L2692" i="1"/>
  <c r="N2697" i="1"/>
  <c r="AR2682" i="1"/>
  <c r="R2683" i="1"/>
  <c r="V2683" i="1" s="1"/>
  <c r="AR2683" i="1" s="1"/>
  <c r="AH2713" i="1" l="1"/>
  <c r="AC2707" i="1"/>
  <c r="AE2708" i="1"/>
  <c r="X2708" i="1"/>
  <c r="AG2713" i="1"/>
  <c r="AF2709" i="1"/>
  <c r="Z2706" i="1"/>
  <c r="AA2707" i="1"/>
  <c r="Y2710" i="1"/>
  <c r="AB2705" i="1"/>
  <c r="AD2713" i="1"/>
  <c r="AL2690" i="1"/>
  <c r="AP2690" i="1" s="1"/>
  <c r="I2692" i="1"/>
  <c r="L2693" i="1"/>
  <c r="F2692" i="1"/>
  <c r="O2693" i="1"/>
  <c r="H2695" i="1"/>
  <c r="J2694" i="1"/>
  <c r="N2698" i="1"/>
  <c r="K2695" i="1"/>
  <c r="M2693" i="1"/>
  <c r="D2691" i="1"/>
  <c r="P2694" i="1"/>
  <c r="R2686" i="1"/>
  <c r="V2686" i="1" s="1"/>
  <c r="AR2686" i="1" s="1"/>
  <c r="R2684" i="1"/>
  <c r="V2684" i="1" s="1"/>
  <c r="Y2711" i="1" l="1"/>
  <c r="AH2714" i="1"/>
  <c r="AE2709" i="1"/>
  <c r="AC2708" i="1"/>
  <c r="X2709" i="1"/>
  <c r="AG2714" i="1"/>
  <c r="AD2714" i="1"/>
  <c r="AB2706" i="1"/>
  <c r="Z2707" i="1"/>
  <c r="AF2710" i="1"/>
  <c r="AA2708" i="1"/>
  <c r="AL2691" i="1"/>
  <c r="AP2691" i="1" s="1"/>
  <c r="P2695" i="1"/>
  <c r="H2696" i="1"/>
  <c r="D2692" i="1"/>
  <c r="K2696" i="1"/>
  <c r="J2695" i="1"/>
  <c r="O2694" i="1"/>
  <c r="N2699" i="1"/>
  <c r="F2693" i="1"/>
  <c r="I2693" i="1"/>
  <c r="L2694" i="1"/>
  <c r="M2694" i="1"/>
  <c r="AR2684" i="1"/>
  <c r="R2685" i="1"/>
  <c r="V2685" i="1" s="1"/>
  <c r="AR2685" i="1" s="1"/>
  <c r="X2710" i="1" l="1"/>
  <c r="AF2711" i="1"/>
  <c r="AC2709" i="1"/>
  <c r="AH2715" i="1"/>
  <c r="Z2708" i="1"/>
  <c r="AG2715" i="1"/>
  <c r="AB2707" i="1"/>
  <c r="AD2715" i="1"/>
  <c r="Y2712" i="1"/>
  <c r="AA2709" i="1"/>
  <c r="AE2710" i="1"/>
  <c r="AL2692" i="1"/>
  <c r="AP2692" i="1" s="1"/>
  <c r="J2696" i="1"/>
  <c r="D2693" i="1"/>
  <c r="F2694" i="1"/>
  <c r="P2696" i="1"/>
  <c r="M2695" i="1"/>
  <c r="L2695" i="1"/>
  <c r="K2697" i="1"/>
  <c r="N2700" i="1"/>
  <c r="H2697" i="1"/>
  <c r="O2695" i="1"/>
  <c r="I2694" i="1"/>
  <c r="R2689" i="1"/>
  <c r="V2689" i="1" s="1"/>
  <c r="R2688" i="1"/>
  <c r="V2688" i="1" s="1"/>
  <c r="AR2688" i="1" s="1"/>
  <c r="R2687" i="1"/>
  <c r="V2687" i="1" s="1"/>
  <c r="AD2716" i="1" l="1"/>
  <c r="AC2710" i="1"/>
  <c r="AG2716" i="1"/>
  <c r="Z2709" i="1"/>
  <c r="AE2711" i="1"/>
  <c r="AH2716" i="1"/>
  <c r="AA2710" i="1"/>
  <c r="X2711" i="1"/>
  <c r="Y2713" i="1"/>
  <c r="AB2708" i="1"/>
  <c r="AF2712" i="1"/>
  <c r="AL2693" i="1"/>
  <c r="AP2693" i="1" s="1"/>
  <c r="P2697" i="1"/>
  <c r="L2696" i="1"/>
  <c r="D2694" i="1"/>
  <c r="F2695" i="1"/>
  <c r="I2695" i="1"/>
  <c r="N2701" i="1"/>
  <c r="K2698" i="1"/>
  <c r="J2697" i="1"/>
  <c r="H2698" i="1"/>
  <c r="O2696" i="1"/>
  <c r="M2696" i="1"/>
  <c r="R2690" i="1"/>
  <c r="V2690" i="1" s="1"/>
  <c r="AR2690" i="1" s="1"/>
  <c r="AR2687" i="1"/>
  <c r="F361" i="2"/>
  <c r="H361" i="2" s="1"/>
  <c r="AR2689" i="1"/>
  <c r="AD2717" i="1" l="1"/>
  <c r="X2712" i="1"/>
  <c r="AB2709" i="1"/>
  <c r="Z2710" i="1"/>
  <c r="AF2713" i="1"/>
  <c r="AE2712" i="1"/>
  <c r="Y2714" i="1"/>
  <c r="AH2717" i="1"/>
  <c r="AA2711" i="1"/>
  <c r="AG2717" i="1"/>
  <c r="AC2711" i="1"/>
  <c r="AL2694" i="1"/>
  <c r="AP2694" i="1" s="1"/>
  <c r="K2699" i="1"/>
  <c r="O2697" i="1"/>
  <c r="J2698" i="1"/>
  <c r="I2696" i="1"/>
  <c r="H2699" i="1"/>
  <c r="M2697" i="1"/>
  <c r="F2696" i="1"/>
  <c r="N2702" i="1"/>
  <c r="L2697" i="1"/>
  <c r="D2695" i="1"/>
  <c r="P2698" i="1"/>
  <c r="R2691" i="1"/>
  <c r="V2691" i="1" s="1"/>
  <c r="O361" i="2"/>
  <c r="L361" i="2"/>
  <c r="AF2714" i="1" l="1"/>
  <c r="AH2718" i="1"/>
  <c r="AD2718" i="1"/>
  <c r="AG2718" i="1"/>
  <c r="AB2710" i="1"/>
  <c r="Y2715" i="1"/>
  <c r="AA2712" i="1"/>
  <c r="X2713" i="1"/>
  <c r="AE2713" i="1"/>
  <c r="Z2711" i="1"/>
  <c r="AC2712" i="1"/>
  <c r="AL2695" i="1"/>
  <c r="AP2695" i="1" s="1"/>
  <c r="M2698" i="1"/>
  <c r="J2699" i="1"/>
  <c r="F2697" i="1"/>
  <c r="I2697" i="1"/>
  <c r="P2699" i="1"/>
  <c r="O2698" i="1"/>
  <c r="K2700" i="1"/>
  <c r="N2703" i="1"/>
  <c r="H2700" i="1"/>
  <c r="D2696" i="1"/>
  <c r="L2698" i="1"/>
  <c r="R2693" i="1"/>
  <c r="V2693" i="1" s="1"/>
  <c r="AR2693" i="1" s="1"/>
  <c r="R2692" i="1"/>
  <c r="V2692" i="1" s="1"/>
  <c r="AR2692" i="1" s="1"/>
  <c r="AR2691" i="1"/>
  <c r="AD2719" i="1" l="1"/>
  <c r="X2714" i="1"/>
  <c r="AF2715" i="1"/>
  <c r="Z2712" i="1"/>
  <c r="AC2713" i="1"/>
  <c r="AH2719" i="1"/>
  <c r="Y2716" i="1"/>
  <c r="AE2714" i="1"/>
  <c r="AA2713" i="1"/>
  <c r="AB2711" i="1"/>
  <c r="AG2719" i="1"/>
  <c r="AL2696" i="1"/>
  <c r="AP2696" i="1" s="1"/>
  <c r="L2699" i="1"/>
  <c r="K2701" i="1"/>
  <c r="F2698" i="1"/>
  <c r="H2701" i="1"/>
  <c r="O2699" i="1"/>
  <c r="I2698" i="1"/>
  <c r="M2699" i="1"/>
  <c r="D2697" i="1"/>
  <c r="P2700" i="1"/>
  <c r="N2704" i="1"/>
  <c r="J2700" i="1"/>
  <c r="R2694" i="1"/>
  <c r="V2694" i="1" s="1"/>
  <c r="AB2712" i="1" l="1"/>
  <c r="Z2713" i="1"/>
  <c r="AG2720" i="1"/>
  <c r="AF2716" i="1"/>
  <c r="AE2715" i="1"/>
  <c r="X2715" i="1"/>
  <c r="AA2714" i="1"/>
  <c r="AC2714" i="1"/>
  <c r="Y2717" i="1"/>
  <c r="AH2720" i="1"/>
  <c r="AD2720" i="1"/>
  <c r="AL2697" i="1"/>
  <c r="AP2697" i="1" s="1"/>
  <c r="O2700" i="1"/>
  <c r="M2700" i="1"/>
  <c r="L2700" i="1"/>
  <c r="I2699" i="1"/>
  <c r="P2701" i="1"/>
  <c r="N2705" i="1"/>
  <c r="J2701" i="1"/>
  <c r="D2698" i="1"/>
  <c r="H2702" i="1"/>
  <c r="F2699" i="1"/>
  <c r="K2702" i="1"/>
  <c r="AR2694" i="1"/>
  <c r="F362" i="2"/>
  <c r="R2695" i="1"/>
  <c r="V2695" i="1" s="1"/>
  <c r="AR2695" i="1" s="1"/>
  <c r="AD2721" i="1" l="1"/>
  <c r="X2716" i="1"/>
  <c r="AG2721" i="1"/>
  <c r="Y2718" i="1"/>
  <c r="AE2716" i="1"/>
  <c r="AF2717" i="1"/>
  <c r="Z2714" i="1"/>
  <c r="AH2721" i="1"/>
  <c r="AA2715" i="1"/>
  <c r="AC2715" i="1"/>
  <c r="AB2713" i="1"/>
  <c r="AL2698" i="1"/>
  <c r="AP2698" i="1" s="1"/>
  <c r="M2701" i="1"/>
  <c r="J2702" i="1"/>
  <c r="I2700" i="1"/>
  <c r="P2702" i="1"/>
  <c r="O2701" i="1"/>
  <c r="F2700" i="1"/>
  <c r="H2703" i="1"/>
  <c r="K2703" i="1"/>
  <c r="L2701" i="1"/>
  <c r="N2706" i="1"/>
  <c r="D2699" i="1"/>
  <c r="R2696" i="1"/>
  <c r="V2696" i="1" s="1"/>
  <c r="AB2714" i="1" l="1"/>
  <c r="AA2716" i="1"/>
  <c r="X2717" i="1"/>
  <c r="AD2722" i="1"/>
  <c r="Y2719" i="1"/>
  <c r="Z2715" i="1"/>
  <c r="AF2718" i="1"/>
  <c r="AC2716" i="1"/>
  <c r="AE2717" i="1"/>
  <c r="AG2722" i="1"/>
  <c r="AH2722" i="1"/>
  <c r="AL2699" i="1"/>
  <c r="AP2699" i="1" s="1"/>
  <c r="L2702" i="1"/>
  <c r="H2704" i="1"/>
  <c r="I2701" i="1"/>
  <c r="P2703" i="1"/>
  <c r="K2704" i="1"/>
  <c r="O2702" i="1"/>
  <c r="D2700" i="1"/>
  <c r="J2703" i="1"/>
  <c r="M2702" i="1"/>
  <c r="N2707" i="1"/>
  <c r="F2701" i="1"/>
  <c r="AR2696" i="1"/>
  <c r="R2697" i="1"/>
  <c r="V2697" i="1" s="1"/>
  <c r="AR2697" i="1" s="1"/>
  <c r="AH2723" i="1" l="1"/>
  <c r="AF2719" i="1"/>
  <c r="Y2720" i="1"/>
  <c r="X2718" i="1"/>
  <c r="AA2717" i="1"/>
  <c r="AG2723" i="1"/>
  <c r="AB2715" i="1"/>
  <c r="AC2717" i="1"/>
  <c r="Z2716" i="1"/>
  <c r="AD2723" i="1"/>
  <c r="AE2718" i="1"/>
  <c r="AL2700" i="1"/>
  <c r="AP2700" i="1" s="1"/>
  <c r="K2705" i="1"/>
  <c r="O2703" i="1"/>
  <c r="H2705" i="1"/>
  <c r="D2701" i="1"/>
  <c r="P2704" i="1"/>
  <c r="L2703" i="1"/>
  <c r="F2702" i="1"/>
  <c r="N2708" i="1"/>
  <c r="J2704" i="1"/>
  <c r="M2703" i="1"/>
  <c r="I2702" i="1"/>
  <c r="R2698" i="1"/>
  <c r="V2698" i="1" s="1"/>
  <c r="AH2724" i="1" l="1"/>
  <c r="AE2719" i="1"/>
  <c r="AD2724" i="1"/>
  <c r="AC2718" i="1"/>
  <c r="AG2724" i="1"/>
  <c r="AA2718" i="1"/>
  <c r="AB2716" i="1"/>
  <c r="AF2720" i="1"/>
  <c r="Y2721" i="1"/>
  <c r="Z2717" i="1"/>
  <c r="X2719" i="1"/>
  <c r="AL2701" i="1"/>
  <c r="AP2701" i="1" s="1"/>
  <c r="P2705" i="1"/>
  <c r="H2706" i="1"/>
  <c r="J2705" i="1"/>
  <c r="K2706" i="1"/>
  <c r="L2704" i="1"/>
  <c r="F2703" i="1"/>
  <c r="D2702" i="1"/>
  <c r="N2709" i="1"/>
  <c r="O2704" i="1"/>
  <c r="I2703" i="1"/>
  <c r="M2704" i="1"/>
  <c r="R2699" i="1"/>
  <c r="V2699" i="1" s="1"/>
  <c r="AR2699" i="1" s="1"/>
  <c r="AR2698" i="1"/>
  <c r="AH2725" i="1" l="1"/>
  <c r="Z2718" i="1"/>
  <c r="AG2725" i="1"/>
  <c r="Y2722" i="1"/>
  <c r="AC2719" i="1"/>
  <c r="AE2720" i="1"/>
  <c r="AB2717" i="1"/>
  <c r="X2720" i="1"/>
  <c r="AA2719" i="1"/>
  <c r="AD2725" i="1"/>
  <c r="AF2721" i="1"/>
  <c r="AL2702" i="1"/>
  <c r="AP2702" i="1" s="1"/>
  <c r="P2706" i="1"/>
  <c r="M2705" i="1"/>
  <c r="D2703" i="1"/>
  <c r="K2707" i="1"/>
  <c r="J2706" i="1"/>
  <c r="H2707" i="1"/>
  <c r="O2705" i="1"/>
  <c r="F2704" i="1"/>
  <c r="L2705" i="1"/>
  <c r="N2710" i="1"/>
  <c r="I2704" i="1"/>
  <c r="R2700" i="1"/>
  <c r="V2700" i="1" s="1"/>
  <c r="R2701" i="1"/>
  <c r="V2701" i="1" s="1"/>
  <c r="AR2701" i="1" s="1"/>
  <c r="AD2726" i="1" l="1"/>
  <c r="AG2726" i="1"/>
  <c r="AF2722" i="1"/>
  <c r="Z2719" i="1"/>
  <c r="AE2721" i="1"/>
  <c r="AC2720" i="1"/>
  <c r="AH2726" i="1"/>
  <c r="Y2723" i="1"/>
  <c r="AB2718" i="1"/>
  <c r="AA2720" i="1"/>
  <c r="X2721" i="1"/>
  <c r="AL2703" i="1"/>
  <c r="AP2703" i="1" s="1"/>
  <c r="I2705" i="1"/>
  <c r="F2705" i="1"/>
  <c r="K2708" i="1"/>
  <c r="O2706" i="1"/>
  <c r="D2704" i="1"/>
  <c r="M2706" i="1"/>
  <c r="H2708" i="1"/>
  <c r="L2706" i="1"/>
  <c r="N2711" i="1"/>
  <c r="J2707" i="1"/>
  <c r="P2707" i="1"/>
  <c r="R2702" i="1"/>
  <c r="V2702" i="1" s="1"/>
  <c r="AR2702" i="1" s="1"/>
  <c r="AR2700" i="1"/>
  <c r="F363" i="2"/>
  <c r="Y2724" i="1" l="1"/>
  <c r="X2722" i="1"/>
  <c r="AG2727" i="1"/>
  <c r="AE2722" i="1"/>
  <c r="Z2720" i="1"/>
  <c r="AA2721" i="1"/>
  <c r="AC2721" i="1"/>
  <c r="AH2727" i="1"/>
  <c r="AB2719" i="1"/>
  <c r="AD2727" i="1"/>
  <c r="AF2723" i="1"/>
  <c r="AL2704" i="1"/>
  <c r="AP2704" i="1" s="1"/>
  <c r="K2709" i="1"/>
  <c r="I2706" i="1"/>
  <c r="M2707" i="1"/>
  <c r="P2708" i="1"/>
  <c r="O2707" i="1"/>
  <c r="D2705" i="1"/>
  <c r="H2709" i="1"/>
  <c r="F2706" i="1"/>
  <c r="N2712" i="1"/>
  <c r="J2708" i="1"/>
  <c r="L2707" i="1"/>
  <c r="R2703" i="1"/>
  <c r="V2703" i="1" s="1"/>
  <c r="AF2724" i="1" l="1"/>
  <c r="AC2722" i="1"/>
  <c r="AA2722" i="1"/>
  <c r="AD2728" i="1"/>
  <c r="AE2723" i="1"/>
  <c r="Y2725" i="1"/>
  <c r="AB2720" i="1"/>
  <c r="AH2728" i="1"/>
  <c r="X2723" i="1"/>
  <c r="Z2721" i="1"/>
  <c r="AG2728" i="1"/>
  <c r="AL2705" i="1"/>
  <c r="AP2705" i="1" s="1"/>
  <c r="D2706" i="1"/>
  <c r="L2708" i="1"/>
  <c r="P2709" i="1"/>
  <c r="I2707" i="1"/>
  <c r="M2708" i="1"/>
  <c r="K2710" i="1"/>
  <c r="O2708" i="1"/>
  <c r="H2710" i="1"/>
  <c r="N2713" i="1"/>
  <c r="F2707" i="1"/>
  <c r="J2709" i="1"/>
  <c r="R2704" i="1"/>
  <c r="V2704" i="1" s="1"/>
  <c r="AR2704" i="1" s="1"/>
  <c r="AR2703" i="1"/>
  <c r="Z2722" i="1" l="1"/>
  <c r="AH2729" i="1"/>
  <c r="AD2729" i="1"/>
  <c r="AB2721" i="1"/>
  <c r="AG2729" i="1"/>
  <c r="AE2724" i="1"/>
  <c r="AA2723" i="1"/>
  <c r="X2724" i="1"/>
  <c r="Y2726" i="1"/>
  <c r="AC2723" i="1"/>
  <c r="AF2725" i="1"/>
  <c r="AL2706" i="1"/>
  <c r="AP2706" i="1" s="1"/>
  <c r="O2709" i="1"/>
  <c r="M2709" i="1"/>
  <c r="F2708" i="1"/>
  <c r="H2711" i="1"/>
  <c r="L2709" i="1"/>
  <c r="N2714" i="1"/>
  <c r="I2708" i="1"/>
  <c r="K2711" i="1"/>
  <c r="J2710" i="1"/>
  <c r="D2707" i="1"/>
  <c r="P2710" i="1"/>
  <c r="R2705" i="1"/>
  <c r="V2705" i="1" s="1"/>
  <c r="AA2724" i="1" l="1"/>
  <c r="AC2724" i="1"/>
  <c r="X2725" i="1"/>
  <c r="AD2730" i="1"/>
  <c r="AG2730" i="1"/>
  <c r="AH2730" i="1"/>
  <c r="Z2723" i="1"/>
  <c r="AF2726" i="1"/>
  <c r="Y2727" i="1"/>
  <c r="AE2725" i="1"/>
  <c r="AB2722" i="1"/>
  <c r="AL2707" i="1"/>
  <c r="AP2707" i="1" s="1"/>
  <c r="P2711" i="1"/>
  <c r="L2710" i="1"/>
  <c r="K2712" i="1"/>
  <c r="I2709" i="1"/>
  <c r="J2711" i="1"/>
  <c r="M2710" i="1"/>
  <c r="H2712" i="1"/>
  <c r="D2708" i="1"/>
  <c r="O2710" i="1"/>
  <c r="N2715" i="1"/>
  <c r="F2709" i="1"/>
  <c r="AR2705" i="1"/>
  <c r="R2707" i="1"/>
  <c r="V2707" i="1" s="1"/>
  <c r="R2706" i="1"/>
  <c r="V2706" i="1" s="1"/>
  <c r="AR2706" i="1" s="1"/>
  <c r="Y2728" i="1" l="1"/>
  <c r="AE2726" i="1"/>
  <c r="Z2724" i="1"/>
  <c r="AA2725" i="1"/>
  <c r="AC2725" i="1"/>
  <c r="X2726" i="1"/>
  <c r="AH2731" i="1"/>
  <c r="AF2727" i="1"/>
  <c r="AG2731" i="1"/>
  <c r="AB2723" i="1"/>
  <c r="AD2731" i="1"/>
  <c r="AR2707" i="1"/>
  <c r="AL2708" i="1"/>
  <c r="AP2708" i="1" s="1"/>
  <c r="D2709" i="1"/>
  <c r="M2711" i="1"/>
  <c r="N2716" i="1"/>
  <c r="P2712" i="1"/>
  <c r="H2713" i="1"/>
  <c r="F2710" i="1"/>
  <c r="I2710" i="1"/>
  <c r="O2711" i="1"/>
  <c r="L2711" i="1"/>
  <c r="K2713" i="1"/>
  <c r="J2712" i="1"/>
  <c r="R2708" i="1"/>
  <c r="V2708" i="1" s="1"/>
  <c r="Y2729" i="1" l="1"/>
  <c r="AF2728" i="1"/>
  <c r="AE2727" i="1"/>
  <c r="AC2726" i="1"/>
  <c r="AB2724" i="1"/>
  <c r="AA2726" i="1"/>
  <c r="X2727" i="1"/>
  <c r="AD2732" i="1"/>
  <c r="AG2732" i="1"/>
  <c r="Z2725" i="1"/>
  <c r="AH2732" i="1"/>
  <c r="AL2709" i="1"/>
  <c r="AP2709" i="1" s="1"/>
  <c r="G364" i="2" s="1"/>
  <c r="I2711" i="1"/>
  <c r="D2710" i="1"/>
  <c r="H2714" i="1"/>
  <c r="N2717" i="1"/>
  <c r="L2712" i="1"/>
  <c r="M2712" i="1"/>
  <c r="O2712" i="1"/>
  <c r="K2714" i="1"/>
  <c r="J2713" i="1"/>
  <c r="F2711" i="1"/>
  <c r="P2713" i="1"/>
  <c r="R2709" i="1"/>
  <c r="V2709" i="1" s="1"/>
  <c r="AR2708" i="1"/>
  <c r="F364" i="2"/>
  <c r="AH2733" i="1" l="1"/>
  <c r="AA2727" i="1"/>
  <c r="Y2730" i="1"/>
  <c r="AG2733" i="1"/>
  <c r="AC2727" i="1"/>
  <c r="AD2733" i="1"/>
  <c r="AB2725" i="1"/>
  <c r="AE2728" i="1"/>
  <c r="AF2729" i="1"/>
  <c r="Z2726" i="1"/>
  <c r="X2728" i="1"/>
  <c r="H364" i="2"/>
  <c r="L364" i="2" s="1"/>
  <c r="AL2710" i="1"/>
  <c r="AP2710" i="1" s="1"/>
  <c r="AR2709" i="1"/>
  <c r="J2714" i="1"/>
  <c r="O2713" i="1"/>
  <c r="I2712" i="1"/>
  <c r="N2718" i="1"/>
  <c r="H2715" i="1"/>
  <c r="P2714" i="1"/>
  <c r="D2711" i="1"/>
  <c r="L2713" i="1"/>
  <c r="M2713" i="1"/>
  <c r="K2715" i="1"/>
  <c r="F2712" i="1"/>
  <c r="R2710" i="1"/>
  <c r="V2710" i="1" s="1"/>
  <c r="Z2727" i="1" l="1"/>
  <c r="AG2734" i="1"/>
  <c r="AE2729" i="1"/>
  <c r="AD2734" i="1"/>
  <c r="Y2731" i="1"/>
  <c r="AF2730" i="1"/>
  <c r="AC2728" i="1"/>
  <c r="AH2734" i="1"/>
  <c r="AB2726" i="1"/>
  <c r="X2729" i="1"/>
  <c r="AA2728" i="1"/>
  <c r="O364" i="2"/>
  <c r="AL2711" i="1"/>
  <c r="AP2711" i="1" s="1"/>
  <c r="K2716" i="1"/>
  <c r="M2714" i="1"/>
  <c r="J2715" i="1"/>
  <c r="D2712" i="1"/>
  <c r="I2713" i="1"/>
  <c r="O2714" i="1"/>
  <c r="H2716" i="1"/>
  <c r="F2713" i="1"/>
  <c r="L2714" i="1"/>
  <c r="P2715" i="1"/>
  <c r="N2719" i="1"/>
  <c r="R2711" i="1"/>
  <c r="V2711" i="1" s="1"/>
  <c r="AR2710" i="1"/>
  <c r="AA2729" i="1" l="1"/>
  <c r="AE2730" i="1"/>
  <c r="AF2731" i="1"/>
  <c r="AB2727" i="1"/>
  <c r="Z2728" i="1"/>
  <c r="AH2735" i="1"/>
  <c r="AC2729" i="1"/>
  <c r="AD2735" i="1"/>
  <c r="X2730" i="1"/>
  <c r="Y2732" i="1"/>
  <c r="AG2735" i="1"/>
  <c r="AR2711" i="1"/>
  <c r="AL2712" i="1"/>
  <c r="AP2712" i="1" s="1"/>
  <c r="L2715" i="1"/>
  <c r="K2717" i="1"/>
  <c r="H2717" i="1"/>
  <c r="I2714" i="1"/>
  <c r="M2715" i="1"/>
  <c r="F2714" i="1"/>
  <c r="P2716" i="1"/>
  <c r="J2716" i="1"/>
  <c r="N2720" i="1"/>
  <c r="O2715" i="1"/>
  <c r="R2712" i="1"/>
  <c r="V2712" i="1" s="1"/>
  <c r="D2713" i="1"/>
  <c r="X2731" i="1" l="1"/>
  <c r="Z2729" i="1"/>
  <c r="AA2730" i="1"/>
  <c r="AE2731" i="1"/>
  <c r="AC2730" i="1"/>
  <c r="Y2733" i="1"/>
  <c r="AG2736" i="1"/>
  <c r="AH2736" i="1"/>
  <c r="AF2732" i="1"/>
  <c r="AD2736" i="1"/>
  <c r="AB2728" i="1"/>
  <c r="AR2712" i="1"/>
  <c r="AL2713" i="1"/>
  <c r="AP2713" i="1" s="1"/>
  <c r="D2714" i="1"/>
  <c r="R2714" i="1" s="1"/>
  <c r="V2714" i="1" s="1"/>
  <c r="O2716" i="1"/>
  <c r="F2715" i="1"/>
  <c r="H2718" i="1"/>
  <c r="P2717" i="1"/>
  <c r="R2713" i="1"/>
  <c r="V2713" i="1" s="1"/>
  <c r="I2715" i="1"/>
  <c r="K2718" i="1"/>
  <c r="L2716" i="1"/>
  <c r="M2716" i="1"/>
  <c r="J2717" i="1"/>
  <c r="N2721" i="1"/>
  <c r="Z2730" i="1" l="1"/>
  <c r="AE2732" i="1"/>
  <c r="AD2737" i="1"/>
  <c r="X2732" i="1"/>
  <c r="AG2737" i="1"/>
  <c r="AC2731" i="1"/>
  <c r="AF2733" i="1"/>
  <c r="AH2737" i="1"/>
  <c r="AA2731" i="1"/>
  <c r="AB2729" i="1"/>
  <c r="Y2734" i="1"/>
  <c r="AR2713" i="1"/>
  <c r="AL2714" i="1"/>
  <c r="AP2714" i="1" s="1"/>
  <c r="AR2714" i="1" s="1"/>
  <c r="H2719" i="1"/>
  <c r="M2717" i="1"/>
  <c r="P2718" i="1"/>
  <c r="D2715" i="1"/>
  <c r="N2722" i="1"/>
  <c r="F2716" i="1"/>
  <c r="I2716" i="1"/>
  <c r="L2717" i="1"/>
  <c r="J2718" i="1"/>
  <c r="K2719" i="1"/>
  <c r="O2717" i="1"/>
  <c r="AC2732" i="1" l="1"/>
  <c r="X2733" i="1"/>
  <c r="AA2732" i="1"/>
  <c r="AG2738" i="1"/>
  <c r="AH2738" i="1"/>
  <c r="AE2733" i="1"/>
  <c r="AF2734" i="1"/>
  <c r="AB2730" i="1"/>
  <c r="Y2735" i="1"/>
  <c r="AD2738" i="1"/>
  <c r="Z2731" i="1"/>
  <c r="R2715" i="1"/>
  <c r="V2715" i="1" s="1"/>
  <c r="AL2715" i="1"/>
  <c r="AP2715" i="1" s="1"/>
  <c r="M2718" i="1"/>
  <c r="O2718" i="1"/>
  <c r="I2717" i="1"/>
  <c r="N2723" i="1"/>
  <c r="P2719" i="1"/>
  <c r="H2720" i="1"/>
  <c r="J2719" i="1"/>
  <c r="D2716" i="1"/>
  <c r="K2720" i="1"/>
  <c r="L2718" i="1"/>
  <c r="F2717" i="1"/>
  <c r="Y2736" i="1" l="1"/>
  <c r="AA2733" i="1"/>
  <c r="AF2735" i="1"/>
  <c r="AC2733" i="1"/>
  <c r="AB2731" i="1"/>
  <c r="AG2739" i="1"/>
  <c r="AD2739" i="1"/>
  <c r="AE2734" i="1"/>
  <c r="Z2732" i="1"/>
  <c r="X2734" i="1"/>
  <c r="AH2739" i="1"/>
  <c r="AR2715" i="1"/>
  <c r="AL2716" i="1"/>
  <c r="AP2716" i="1" s="1"/>
  <c r="G365" i="2" s="1"/>
  <c r="K2721" i="1"/>
  <c r="I2718" i="1"/>
  <c r="M2719" i="1"/>
  <c r="J2720" i="1"/>
  <c r="L2719" i="1"/>
  <c r="O2719" i="1"/>
  <c r="P2720" i="1"/>
  <c r="F2718" i="1"/>
  <c r="D2717" i="1"/>
  <c r="R2716" i="1"/>
  <c r="V2716" i="1" s="1"/>
  <c r="H2721" i="1"/>
  <c r="N2724" i="1"/>
  <c r="Y2737" i="1" l="1"/>
  <c r="AH2740" i="1"/>
  <c r="X2735" i="1"/>
  <c r="AB2732" i="1"/>
  <c r="AG2740" i="1"/>
  <c r="AE2735" i="1"/>
  <c r="AC2734" i="1"/>
  <c r="AA2734" i="1"/>
  <c r="Z2733" i="1"/>
  <c r="AD2740" i="1"/>
  <c r="AF2736" i="1"/>
  <c r="AL2717" i="1"/>
  <c r="AP2717" i="1" s="1"/>
  <c r="K2722" i="1"/>
  <c r="L2720" i="1"/>
  <c r="M2720" i="1"/>
  <c r="O2720" i="1"/>
  <c r="J2721" i="1"/>
  <c r="AR2716" i="1"/>
  <c r="F365" i="2"/>
  <c r="H365" i="2" s="1"/>
  <c r="P2721" i="1"/>
  <c r="I2719" i="1"/>
  <c r="N2725" i="1"/>
  <c r="D2718" i="1"/>
  <c r="R2717" i="1"/>
  <c r="V2717" i="1" s="1"/>
  <c r="F2719" i="1"/>
  <c r="H2722" i="1"/>
  <c r="AC2735" i="1" l="1"/>
  <c r="Z2734" i="1"/>
  <c r="AA2735" i="1"/>
  <c r="X2736" i="1"/>
  <c r="Y2738" i="1"/>
  <c r="AE2736" i="1"/>
  <c r="AD2741" i="1"/>
  <c r="AF2737" i="1"/>
  <c r="AH2741" i="1"/>
  <c r="AG2741" i="1"/>
  <c r="AB2733" i="1"/>
  <c r="AR2717" i="1"/>
  <c r="AL2718" i="1"/>
  <c r="AP2718" i="1" s="1"/>
  <c r="L365" i="2"/>
  <c r="O365" i="2"/>
  <c r="O2721" i="1"/>
  <c r="L2721" i="1"/>
  <c r="I2720" i="1"/>
  <c r="N2726" i="1"/>
  <c r="M2721" i="1"/>
  <c r="K2723" i="1"/>
  <c r="F2720" i="1"/>
  <c r="H2723" i="1"/>
  <c r="P2722" i="1"/>
  <c r="J2722" i="1"/>
  <c r="D2719" i="1"/>
  <c r="R2718" i="1"/>
  <c r="V2718" i="1" s="1"/>
  <c r="Z2735" i="1" l="1"/>
  <c r="AA2736" i="1"/>
  <c r="AG2742" i="1"/>
  <c r="X2737" i="1"/>
  <c r="AE2737" i="1"/>
  <c r="AD2742" i="1"/>
  <c r="AC2736" i="1"/>
  <c r="AB2734" i="1"/>
  <c r="AF2738" i="1"/>
  <c r="AH2742" i="1"/>
  <c r="Y2739" i="1"/>
  <c r="AR2718" i="1"/>
  <c r="AL2719" i="1"/>
  <c r="AP2719" i="1" s="1"/>
  <c r="O2722" i="1"/>
  <c r="J2723" i="1"/>
  <c r="H2724" i="1"/>
  <c r="I2721" i="1"/>
  <c r="K2724" i="1"/>
  <c r="N2727" i="1"/>
  <c r="M2722" i="1"/>
  <c r="L2722" i="1"/>
  <c r="D2720" i="1"/>
  <c r="R2719" i="1"/>
  <c r="V2719" i="1" s="1"/>
  <c r="P2723" i="1"/>
  <c r="F2721" i="1"/>
  <c r="AB2735" i="1" l="1"/>
  <c r="AG2743" i="1"/>
  <c r="Y2740" i="1"/>
  <c r="AF2739" i="1"/>
  <c r="AE2738" i="1"/>
  <c r="X2738" i="1"/>
  <c r="Z2736" i="1"/>
  <c r="AH2743" i="1"/>
  <c r="AC2737" i="1"/>
  <c r="AD2743" i="1"/>
  <c r="AA2737" i="1"/>
  <c r="AR2719" i="1"/>
  <c r="AL2720" i="1"/>
  <c r="AP2720" i="1" s="1"/>
  <c r="N2728" i="1"/>
  <c r="H2725" i="1"/>
  <c r="O2723" i="1"/>
  <c r="D2721" i="1"/>
  <c r="R2720" i="1"/>
  <c r="V2720" i="1" s="1"/>
  <c r="M2723" i="1"/>
  <c r="L2723" i="1"/>
  <c r="I2722" i="1"/>
  <c r="P2724" i="1"/>
  <c r="E2721" i="1"/>
  <c r="F2722" i="1"/>
  <c r="K2725" i="1"/>
  <c r="J2724" i="1"/>
  <c r="AG2744" i="1" l="1"/>
  <c r="AH2744" i="1"/>
  <c r="AE2739" i="1"/>
  <c r="AD2744" i="1"/>
  <c r="AC2738" i="1"/>
  <c r="Y2741" i="1"/>
  <c r="X2739" i="1"/>
  <c r="Z2737" i="1"/>
  <c r="AB2736" i="1"/>
  <c r="AA2738" i="1"/>
  <c r="AF2740" i="1"/>
  <c r="AL2721" i="1"/>
  <c r="AP2721" i="1" s="1"/>
  <c r="D2722" i="1"/>
  <c r="R2721" i="1"/>
  <c r="V2721" i="1" s="1"/>
  <c r="I2723" i="1"/>
  <c r="N2729" i="1"/>
  <c r="F2723" i="1"/>
  <c r="P2725" i="1"/>
  <c r="M2724" i="1"/>
  <c r="K2726" i="1"/>
  <c r="O2724" i="1"/>
  <c r="H2726" i="1"/>
  <c r="J2725" i="1"/>
  <c r="E2722" i="1"/>
  <c r="L2724" i="1"/>
  <c r="AR2720" i="1"/>
  <c r="AA2739" i="1" l="1"/>
  <c r="Y2742" i="1"/>
  <c r="AE2740" i="1"/>
  <c r="AF2741" i="1"/>
  <c r="AB2737" i="1"/>
  <c r="X2740" i="1"/>
  <c r="AD2745" i="1"/>
  <c r="AH2745" i="1"/>
  <c r="Z2738" i="1"/>
  <c r="AC2739" i="1"/>
  <c r="AG2745" i="1"/>
  <c r="AR2721" i="1"/>
  <c r="AL2722" i="1"/>
  <c r="AP2722" i="1" s="1"/>
  <c r="D2723" i="1"/>
  <c r="R2722" i="1"/>
  <c r="V2722" i="1" s="1"/>
  <c r="F2724" i="1"/>
  <c r="P2726" i="1"/>
  <c r="I2724" i="1"/>
  <c r="H2727" i="1"/>
  <c r="M2725" i="1"/>
  <c r="L2725" i="1"/>
  <c r="J2726" i="1"/>
  <c r="K2727" i="1"/>
  <c r="N2730" i="1"/>
  <c r="E2723" i="1"/>
  <c r="O2725" i="1"/>
  <c r="Z2739" i="1" l="1"/>
  <c r="X2741" i="1"/>
  <c r="AF2742" i="1"/>
  <c r="Y2743" i="1"/>
  <c r="AD2746" i="1"/>
  <c r="AC2740" i="1"/>
  <c r="AH2746" i="1"/>
  <c r="AB2738" i="1"/>
  <c r="AA2740" i="1"/>
  <c r="AG2746" i="1"/>
  <c r="AE2741" i="1"/>
  <c r="AL2723" i="1"/>
  <c r="AP2723" i="1" s="1"/>
  <c r="P2727" i="1"/>
  <c r="D2724" i="1"/>
  <c r="R2723" i="1"/>
  <c r="V2723" i="1" s="1"/>
  <c r="O2726" i="1"/>
  <c r="I2725" i="1"/>
  <c r="F2725" i="1"/>
  <c r="K2728" i="1"/>
  <c r="J2727" i="1"/>
  <c r="M2726" i="1"/>
  <c r="N2731" i="1"/>
  <c r="E2724" i="1"/>
  <c r="L2726" i="1"/>
  <c r="H2728" i="1"/>
  <c r="AR2722" i="1"/>
  <c r="F366" i="2"/>
  <c r="AD2747" i="1" l="1"/>
  <c r="Y2744" i="1"/>
  <c r="AC2741" i="1"/>
  <c r="Z2740" i="1"/>
  <c r="AA2741" i="1"/>
  <c r="AH2747" i="1"/>
  <c r="X2742" i="1"/>
  <c r="AB2739" i="1"/>
  <c r="AE2742" i="1"/>
  <c r="AG2747" i="1"/>
  <c r="AF2743" i="1"/>
  <c r="AR2723" i="1"/>
  <c r="AL2724" i="1"/>
  <c r="AP2724" i="1" s="1"/>
  <c r="P2728" i="1"/>
  <c r="H2729" i="1"/>
  <c r="N2732" i="1"/>
  <c r="O2727" i="1"/>
  <c r="F2726" i="1"/>
  <c r="J2728" i="1"/>
  <c r="L2727" i="1"/>
  <c r="E2725" i="1"/>
  <c r="M2727" i="1"/>
  <c r="K2729" i="1"/>
  <c r="D2725" i="1"/>
  <c r="R2724" i="1"/>
  <c r="V2724" i="1" s="1"/>
  <c r="I2726" i="1"/>
  <c r="AG2748" i="1" l="1"/>
  <c r="AD2748" i="1"/>
  <c r="AB2740" i="1"/>
  <c r="AE2743" i="1"/>
  <c r="AF2744" i="1"/>
  <c r="Z2741" i="1"/>
  <c r="AC2742" i="1"/>
  <c r="Y2745" i="1"/>
  <c r="X2743" i="1"/>
  <c r="AH2748" i="1"/>
  <c r="AA2742" i="1"/>
  <c r="AL2725" i="1"/>
  <c r="AP2725" i="1" s="1"/>
  <c r="M2728" i="1"/>
  <c r="F2727" i="1"/>
  <c r="H2730" i="1"/>
  <c r="N2733" i="1"/>
  <c r="E2726" i="1"/>
  <c r="O2728" i="1"/>
  <c r="L2728" i="1"/>
  <c r="P2729" i="1"/>
  <c r="J2729" i="1"/>
  <c r="K2730" i="1"/>
  <c r="AR2724" i="1"/>
  <c r="I2727" i="1"/>
  <c r="D2726" i="1"/>
  <c r="R2725" i="1"/>
  <c r="V2725" i="1" s="1"/>
  <c r="AA2743" i="1" l="1"/>
  <c r="AG2749" i="1"/>
  <c r="Y2746" i="1"/>
  <c r="AE2744" i="1"/>
  <c r="AD2749" i="1"/>
  <c r="AH2749" i="1"/>
  <c r="X2744" i="1"/>
  <c r="Z2742" i="1"/>
  <c r="AF2745" i="1"/>
  <c r="AB2741" i="1"/>
  <c r="AC2743" i="1"/>
  <c r="AR2725" i="1"/>
  <c r="AL2726" i="1"/>
  <c r="AP2726" i="1" s="1"/>
  <c r="M2729" i="1"/>
  <c r="D2727" i="1"/>
  <c r="R2726" i="1"/>
  <c r="V2726" i="1" s="1"/>
  <c r="O2729" i="1"/>
  <c r="F2728" i="1"/>
  <c r="J2730" i="1"/>
  <c r="P2730" i="1"/>
  <c r="K2731" i="1"/>
  <c r="N2734" i="1"/>
  <c r="H2731" i="1"/>
  <c r="I2728" i="1"/>
  <c r="L2729" i="1"/>
  <c r="E2727" i="1"/>
  <c r="AF2746" i="1" l="1"/>
  <c r="AH2750" i="1"/>
  <c r="Z2743" i="1"/>
  <c r="AD2750" i="1"/>
  <c r="Y2747" i="1"/>
  <c r="AB2742" i="1"/>
  <c r="AG2750" i="1"/>
  <c r="AE2745" i="1"/>
  <c r="X2745" i="1"/>
  <c r="AA2744" i="1"/>
  <c r="AC2744" i="1"/>
  <c r="AL2727" i="1"/>
  <c r="AP2727" i="1" s="1"/>
  <c r="I2729" i="1"/>
  <c r="K2732" i="1"/>
  <c r="F2729" i="1"/>
  <c r="L2730" i="1"/>
  <c r="J2731" i="1"/>
  <c r="AR2726" i="1"/>
  <c r="E2728" i="1"/>
  <c r="H2732" i="1"/>
  <c r="N2735" i="1"/>
  <c r="D2728" i="1"/>
  <c r="R2727" i="1"/>
  <c r="V2727" i="1" s="1"/>
  <c r="O2730" i="1"/>
  <c r="P2731" i="1"/>
  <c r="M2730" i="1"/>
  <c r="Z2744" i="1" l="1"/>
  <c r="AH2751" i="1"/>
  <c r="Y2748" i="1"/>
  <c r="AA2745" i="1"/>
  <c r="AF2747" i="1"/>
  <c r="AD2751" i="1"/>
  <c r="AC2745" i="1"/>
  <c r="X2746" i="1"/>
  <c r="AE2746" i="1"/>
  <c r="AG2751" i="1"/>
  <c r="AB2743" i="1"/>
  <c r="AR2727" i="1"/>
  <c r="AL2728" i="1"/>
  <c r="AP2728" i="1" s="1"/>
  <c r="M2731" i="1"/>
  <c r="H2733" i="1"/>
  <c r="L2731" i="1"/>
  <c r="O2731" i="1"/>
  <c r="F2730" i="1"/>
  <c r="I2730" i="1"/>
  <c r="J2732" i="1"/>
  <c r="E2729" i="1"/>
  <c r="K2733" i="1"/>
  <c r="N2736" i="1"/>
  <c r="P2732" i="1"/>
  <c r="D2729" i="1"/>
  <c r="R2728" i="1"/>
  <c r="V2728" i="1" s="1"/>
  <c r="Y2749" i="1" l="1"/>
  <c r="AB2744" i="1"/>
  <c r="AC2746" i="1"/>
  <c r="AF2748" i="1"/>
  <c r="AG2752" i="1"/>
  <c r="X2747" i="1"/>
  <c r="AD2752" i="1"/>
  <c r="AA2746" i="1"/>
  <c r="Z2745" i="1"/>
  <c r="AH2752" i="1"/>
  <c r="AE2747" i="1"/>
  <c r="AL2729" i="1"/>
  <c r="AP2729" i="1" s="1"/>
  <c r="M2732" i="1"/>
  <c r="L2732" i="1"/>
  <c r="P2733" i="1"/>
  <c r="H2734" i="1"/>
  <c r="K2734" i="1"/>
  <c r="I2731" i="1"/>
  <c r="O2732" i="1"/>
  <c r="AR2728" i="1"/>
  <c r="D2730" i="1"/>
  <c r="R2729" i="1"/>
  <c r="V2729" i="1" s="1"/>
  <c r="N2737" i="1"/>
  <c r="F2731" i="1"/>
  <c r="E2730" i="1"/>
  <c r="J2733" i="1"/>
  <c r="Z2746" i="1" l="1"/>
  <c r="AD2753" i="1"/>
  <c r="AA2747" i="1"/>
  <c r="X2748" i="1"/>
  <c r="AE2748" i="1"/>
  <c r="Y2750" i="1"/>
  <c r="AH2753" i="1"/>
  <c r="AB2745" i="1"/>
  <c r="AG2753" i="1"/>
  <c r="AF2749" i="1"/>
  <c r="AC2747" i="1"/>
  <c r="AR2729" i="1"/>
  <c r="AL2730" i="1"/>
  <c r="AP2730" i="1" s="1"/>
  <c r="L2733" i="1"/>
  <c r="F2732" i="1"/>
  <c r="H2735" i="1"/>
  <c r="E2731" i="1"/>
  <c r="J2734" i="1"/>
  <c r="K2735" i="1"/>
  <c r="N2738" i="1"/>
  <c r="M2733" i="1"/>
  <c r="O2733" i="1"/>
  <c r="R2730" i="1"/>
  <c r="V2730" i="1" s="1"/>
  <c r="D2731" i="1"/>
  <c r="I2732" i="1"/>
  <c r="P2734" i="1"/>
  <c r="AB2746" i="1" l="1"/>
  <c r="AD2754" i="1"/>
  <c r="AE2749" i="1"/>
  <c r="X2749" i="1"/>
  <c r="AC2748" i="1"/>
  <c r="Y2751" i="1"/>
  <c r="AG2754" i="1"/>
  <c r="AF2750" i="1"/>
  <c r="AH2754" i="1"/>
  <c r="AA2748" i="1"/>
  <c r="Z2747" i="1"/>
  <c r="AL2731" i="1"/>
  <c r="AP2731" i="1" s="1"/>
  <c r="D2732" i="1"/>
  <c r="R2731" i="1"/>
  <c r="V2731" i="1" s="1"/>
  <c r="M2734" i="1"/>
  <c r="F2733" i="1"/>
  <c r="I2733" i="1"/>
  <c r="AR2730" i="1"/>
  <c r="F367" i="2"/>
  <c r="K2736" i="1"/>
  <c r="E2732" i="1"/>
  <c r="H2736" i="1"/>
  <c r="P2735" i="1"/>
  <c r="O2734" i="1"/>
  <c r="N2739" i="1"/>
  <c r="J2735" i="1"/>
  <c r="L2734" i="1"/>
  <c r="AG2755" i="1" l="1"/>
  <c r="Y2752" i="1"/>
  <c r="Z2748" i="1"/>
  <c r="AB2747" i="1"/>
  <c r="AC2749" i="1"/>
  <c r="AD2755" i="1"/>
  <c r="AF2751" i="1"/>
  <c r="X2750" i="1"/>
  <c r="AA2749" i="1"/>
  <c r="AH2755" i="1"/>
  <c r="AE2750" i="1"/>
  <c r="AR2731" i="1"/>
  <c r="AL2732" i="1"/>
  <c r="AP2732" i="1" s="1"/>
  <c r="N2740" i="1"/>
  <c r="P2736" i="1"/>
  <c r="K2737" i="1"/>
  <c r="I2734" i="1"/>
  <c r="F2734" i="1"/>
  <c r="O2735" i="1"/>
  <c r="E2733" i="1"/>
  <c r="J2736" i="1"/>
  <c r="H2737" i="1"/>
  <c r="R2732" i="1"/>
  <c r="V2732" i="1" s="1"/>
  <c r="D2733" i="1"/>
  <c r="M2735" i="1"/>
  <c r="L2735" i="1"/>
  <c r="AF2752" i="1" l="1"/>
  <c r="Z2749" i="1"/>
  <c r="AG2756" i="1"/>
  <c r="AH2756" i="1"/>
  <c r="X2751" i="1"/>
  <c r="AB2748" i="1"/>
  <c r="AE2751" i="1"/>
  <c r="Y2753" i="1"/>
  <c r="AD2756" i="1"/>
  <c r="AA2750" i="1"/>
  <c r="AC2750" i="1"/>
  <c r="AL2733" i="1"/>
  <c r="AP2733" i="1" s="1"/>
  <c r="K2738" i="1"/>
  <c r="N2741" i="1"/>
  <c r="L2736" i="1"/>
  <c r="P2737" i="1"/>
  <c r="O2736" i="1"/>
  <c r="E2734" i="1"/>
  <c r="R2733" i="1"/>
  <c r="V2733" i="1" s="1"/>
  <c r="D2734" i="1"/>
  <c r="J2737" i="1"/>
  <c r="F2735" i="1"/>
  <c r="I2735" i="1"/>
  <c r="AR2732" i="1"/>
  <c r="M2736" i="1"/>
  <c r="H2738" i="1"/>
  <c r="AF2753" i="1" l="1"/>
  <c r="Z2750" i="1"/>
  <c r="AH2757" i="1"/>
  <c r="Y2754" i="1"/>
  <c r="AA2751" i="1"/>
  <c r="AD2757" i="1"/>
  <c r="AG2757" i="1"/>
  <c r="AC2751" i="1"/>
  <c r="AB2749" i="1"/>
  <c r="AE2752" i="1"/>
  <c r="X2752" i="1"/>
  <c r="AR2733" i="1"/>
  <c r="AL2734" i="1"/>
  <c r="AP2734" i="1" s="1"/>
  <c r="M2737" i="1"/>
  <c r="J2738" i="1"/>
  <c r="P2738" i="1"/>
  <c r="N2742" i="1"/>
  <c r="H2739" i="1"/>
  <c r="E2735" i="1"/>
  <c r="F2736" i="1"/>
  <c r="L2737" i="1"/>
  <c r="K2739" i="1"/>
  <c r="R2734" i="1"/>
  <c r="V2734" i="1" s="1"/>
  <c r="D2735" i="1"/>
  <c r="O2737" i="1"/>
  <c r="I2736" i="1"/>
  <c r="AG2758" i="1" l="1"/>
  <c r="X2753" i="1"/>
  <c r="AD2758" i="1"/>
  <c r="AC2752" i="1"/>
  <c r="AB2750" i="1"/>
  <c r="AH2758" i="1"/>
  <c r="Z2751" i="1"/>
  <c r="Y2755" i="1"/>
  <c r="AE2753" i="1"/>
  <c r="AF2754" i="1"/>
  <c r="AA2752" i="1"/>
  <c r="AL2735" i="1"/>
  <c r="AP2735" i="1" s="1"/>
  <c r="P2739" i="1"/>
  <c r="E2736" i="1"/>
  <c r="AR2734" i="1"/>
  <c r="J2739" i="1"/>
  <c r="N2743" i="1"/>
  <c r="H2740" i="1"/>
  <c r="K2740" i="1"/>
  <c r="I2737" i="1"/>
  <c r="F2737" i="1"/>
  <c r="M2738" i="1"/>
  <c r="O2738" i="1"/>
  <c r="D2736" i="1"/>
  <c r="R2735" i="1"/>
  <c r="V2735" i="1" s="1"/>
  <c r="L2738" i="1"/>
  <c r="AD2759" i="1" l="1"/>
  <c r="Z2752" i="1"/>
  <c r="AG2759" i="1"/>
  <c r="X2754" i="1"/>
  <c r="AB2751" i="1"/>
  <c r="AA2753" i="1"/>
  <c r="Y2756" i="1"/>
  <c r="AC2753" i="1"/>
  <c r="AH2759" i="1"/>
  <c r="AE2754" i="1"/>
  <c r="AF2755" i="1"/>
  <c r="AR2735" i="1"/>
  <c r="AL2736" i="1"/>
  <c r="AP2736" i="1" s="1"/>
  <c r="M2739" i="1"/>
  <c r="H2741" i="1"/>
  <c r="J2740" i="1"/>
  <c r="L2739" i="1"/>
  <c r="I2738" i="1"/>
  <c r="E2737" i="1"/>
  <c r="F2738" i="1"/>
  <c r="P2740" i="1"/>
  <c r="N2744" i="1"/>
  <c r="O2739" i="1"/>
  <c r="K2741" i="1"/>
  <c r="R2736" i="1"/>
  <c r="V2736" i="1" s="1"/>
  <c r="D2737" i="1"/>
  <c r="AC2754" i="1" l="1"/>
  <c r="Y2757" i="1"/>
  <c r="AA2754" i="1"/>
  <c r="AD2760" i="1"/>
  <c r="AE2755" i="1"/>
  <c r="Z2753" i="1"/>
  <c r="AH2760" i="1"/>
  <c r="AF2756" i="1"/>
  <c r="AG2760" i="1"/>
  <c r="AB2752" i="1"/>
  <c r="X2755" i="1"/>
  <c r="AL2737" i="1"/>
  <c r="AP2737" i="1" s="1"/>
  <c r="G368" i="2" s="1"/>
  <c r="E2738" i="1"/>
  <c r="I2739" i="1"/>
  <c r="F2739" i="1"/>
  <c r="M2740" i="1"/>
  <c r="D2738" i="1"/>
  <c r="R2737" i="1"/>
  <c r="V2737" i="1" s="1"/>
  <c r="K2742" i="1"/>
  <c r="J2741" i="1"/>
  <c r="P2741" i="1"/>
  <c r="L2740" i="1"/>
  <c r="O2740" i="1"/>
  <c r="AR2736" i="1"/>
  <c r="F368" i="2"/>
  <c r="H2742" i="1"/>
  <c r="N2745" i="1"/>
  <c r="AF2757" i="1" l="1"/>
  <c r="X2756" i="1"/>
  <c r="Y2758" i="1"/>
  <c r="AD2761" i="1"/>
  <c r="AB2753" i="1"/>
  <c r="AE2756" i="1"/>
  <c r="Z2754" i="1"/>
  <c r="AG2761" i="1"/>
  <c r="AR2737" i="1"/>
  <c r="AA2755" i="1"/>
  <c r="AH2761" i="1"/>
  <c r="AC2755" i="1"/>
  <c r="H368" i="2"/>
  <c r="O368" i="2" s="1"/>
  <c r="AL2738" i="1"/>
  <c r="AP2738" i="1" s="1"/>
  <c r="L2741" i="1"/>
  <c r="F2740" i="1"/>
  <c r="P2742" i="1"/>
  <c r="O2741" i="1"/>
  <c r="K2743" i="1"/>
  <c r="E2739" i="1"/>
  <c r="J2742" i="1"/>
  <c r="H2743" i="1"/>
  <c r="N2746" i="1"/>
  <c r="M2741" i="1"/>
  <c r="I2740" i="1"/>
  <c r="R2738" i="1"/>
  <c r="V2738" i="1" s="1"/>
  <c r="D2739" i="1"/>
  <c r="AB2754" i="1" l="1"/>
  <c r="AG2762" i="1"/>
  <c r="Z2755" i="1"/>
  <c r="AD2762" i="1"/>
  <c r="AC2756" i="1"/>
  <c r="AE2757" i="1"/>
  <c r="AH2762" i="1"/>
  <c r="Y2759" i="1"/>
  <c r="AF2758" i="1"/>
  <c r="AA2756" i="1"/>
  <c r="X2757" i="1"/>
  <c r="L368" i="2"/>
  <c r="AL2739" i="1"/>
  <c r="AP2739" i="1" s="1"/>
  <c r="L2742" i="1"/>
  <c r="AR2738" i="1"/>
  <c r="N2747" i="1"/>
  <c r="M2742" i="1"/>
  <c r="R2739" i="1"/>
  <c r="V2739" i="1" s="1"/>
  <c r="D2740" i="1"/>
  <c r="E2740" i="1"/>
  <c r="O2742" i="1"/>
  <c r="I2741" i="1"/>
  <c r="H2744" i="1"/>
  <c r="P2743" i="1"/>
  <c r="F2741" i="1"/>
  <c r="J2743" i="1"/>
  <c r="K2744" i="1"/>
  <c r="AG2763" i="1" l="1"/>
  <c r="AB2755" i="1"/>
  <c r="AF2759" i="1"/>
  <c r="Z2756" i="1"/>
  <c r="AD2763" i="1"/>
  <c r="X2758" i="1"/>
  <c r="AH2763" i="1"/>
  <c r="AC2757" i="1"/>
  <c r="Y2760" i="1"/>
  <c r="AA2757" i="1"/>
  <c r="AE2758" i="1"/>
  <c r="AR2739" i="1"/>
  <c r="AL2740" i="1"/>
  <c r="AP2740" i="1" s="1"/>
  <c r="I2742" i="1"/>
  <c r="L2743" i="1"/>
  <c r="H2745" i="1"/>
  <c r="M2743" i="1"/>
  <c r="K2745" i="1"/>
  <c r="E2741" i="1"/>
  <c r="J2744" i="1"/>
  <c r="P2744" i="1"/>
  <c r="R2740" i="1"/>
  <c r="V2740" i="1" s="1"/>
  <c r="D2741" i="1"/>
  <c r="F2742" i="1"/>
  <c r="N2748" i="1"/>
  <c r="O2743" i="1"/>
  <c r="AH2764" i="1" l="1"/>
  <c r="AG2764" i="1"/>
  <c r="AE2759" i="1"/>
  <c r="AC2758" i="1"/>
  <c r="AD2764" i="1"/>
  <c r="Y2761" i="1"/>
  <c r="X2759" i="1"/>
  <c r="AF2760" i="1"/>
  <c r="AA2758" i="1"/>
  <c r="Z2757" i="1"/>
  <c r="AB2756" i="1"/>
  <c r="AL2741" i="1"/>
  <c r="AP2741" i="1" s="1"/>
  <c r="F2743" i="1"/>
  <c r="H2746" i="1"/>
  <c r="N2749" i="1"/>
  <c r="AR2740" i="1"/>
  <c r="J2745" i="1"/>
  <c r="R2741" i="1"/>
  <c r="V2741" i="1" s="1"/>
  <c r="D2742" i="1"/>
  <c r="E2742" i="1"/>
  <c r="L2744" i="1"/>
  <c r="I2743" i="1"/>
  <c r="K2746" i="1"/>
  <c r="O2744" i="1"/>
  <c r="P2745" i="1"/>
  <c r="M2744" i="1"/>
  <c r="AG2765" i="1" l="1"/>
  <c r="Y2762" i="1"/>
  <c r="AE2760" i="1"/>
  <c r="AC2759" i="1"/>
  <c r="AB2757" i="1"/>
  <c r="AA2759" i="1"/>
  <c r="Z2758" i="1"/>
  <c r="AD2765" i="1"/>
  <c r="X2760" i="1"/>
  <c r="AH2765" i="1"/>
  <c r="AF2761" i="1"/>
  <c r="AR2741" i="1"/>
  <c r="AL2742" i="1"/>
  <c r="AP2742" i="1" s="1"/>
  <c r="R2742" i="1"/>
  <c r="V2742" i="1" s="1"/>
  <c r="D2743" i="1"/>
  <c r="I2744" i="1"/>
  <c r="F2744" i="1"/>
  <c r="O2745" i="1"/>
  <c r="H2747" i="1"/>
  <c r="N2750" i="1"/>
  <c r="M2745" i="1"/>
  <c r="J2746" i="1"/>
  <c r="E2743" i="1"/>
  <c r="P2746" i="1"/>
  <c r="K2747" i="1"/>
  <c r="L2745" i="1"/>
  <c r="AB2758" i="1" l="1"/>
  <c r="AF2762" i="1"/>
  <c r="Z2759" i="1"/>
  <c r="Y2763" i="1"/>
  <c r="AE2761" i="1"/>
  <c r="AG2766" i="1"/>
  <c r="AA2760" i="1"/>
  <c r="X2761" i="1"/>
  <c r="AH2766" i="1"/>
  <c r="AD2766" i="1"/>
  <c r="AC2760" i="1"/>
  <c r="AL2743" i="1"/>
  <c r="AP2743" i="1" s="1"/>
  <c r="R2743" i="1"/>
  <c r="V2743" i="1" s="1"/>
  <c r="D2744" i="1"/>
  <c r="P2747" i="1"/>
  <c r="E2744" i="1"/>
  <c r="AR2742" i="1"/>
  <c r="F2745" i="1"/>
  <c r="I2745" i="1"/>
  <c r="L2746" i="1"/>
  <c r="H2748" i="1"/>
  <c r="K2748" i="1"/>
  <c r="J2747" i="1"/>
  <c r="N2751" i="1"/>
  <c r="O2746" i="1"/>
  <c r="M2746" i="1"/>
  <c r="AE2762" i="1" l="1"/>
  <c r="X2762" i="1"/>
  <c r="Z2760" i="1"/>
  <c r="Y2764" i="1"/>
  <c r="AB2759" i="1"/>
  <c r="AF2763" i="1"/>
  <c r="AD2767" i="1"/>
  <c r="AG2767" i="1"/>
  <c r="AH2767" i="1"/>
  <c r="AC2761" i="1"/>
  <c r="AA2761" i="1"/>
  <c r="AR2743" i="1"/>
  <c r="AL2744" i="1"/>
  <c r="AP2744" i="1" s="1"/>
  <c r="D2745" i="1"/>
  <c r="R2744" i="1"/>
  <c r="V2744" i="1" s="1"/>
  <c r="E2745" i="1"/>
  <c r="H2749" i="1"/>
  <c r="F2746" i="1"/>
  <c r="P2748" i="1"/>
  <c r="I2746" i="1"/>
  <c r="M2747" i="1"/>
  <c r="N2752" i="1"/>
  <c r="K2749" i="1"/>
  <c r="L2747" i="1"/>
  <c r="O2747" i="1"/>
  <c r="J2748" i="1"/>
  <c r="AE2763" i="1" l="1"/>
  <c r="Y2765" i="1"/>
  <c r="AD2768" i="1"/>
  <c r="AF2764" i="1"/>
  <c r="X2763" i="1"/>
  <c r="AA2762" i="1"/>
  <c r="AG2768" i="1"/>
  <c r="AC2762" i="1"/>
  <c r="AB2760" i="1"/>
  <c r="AH2768" i="1"/>
  <c r="Z2761" i="1"/>
  <c r="AL2745" i="1"/>
  <c r="AP2745" i="1" s="1"/>
  <c r="M2748" i="1"/>
  <c r="H2750" i="1"/>
  <c r="AR2744" i="1"/>
  <c r="F369" i="2"/>
  <c r="O2748" i="1"/>
  <c r="E2746" i="1"/>
  <c r="R2745" i="1"/>
  <c r="V2745" i="1" s="1"/>
  <c r="D2746" i="1"/>
  <c r="J2749" i="1"/>
  <c r="K2750" i="1"/>
  <c r="I2747" i="1"/>
  <c r="P2749" i="1"/>
  <c r="L2748" i="1"/>
  <c r="N2753" i="1"/>
  <c r="F2747" i="1"/>
  <c r="AB2761" i="1" l="1"/>
  <c r="AE2764" i="1"/>
  <c r="AA2763" i="1"/>
  <c r="Z2762" i="1"/>
  <c r="AG2769" i="1"/>
  <c r="X2764" i="1"/>
  <c r="AH2769" i="1"/>
  <c r="AD2769" i="1"/>
  <c r="AC2763" i="1"/>
  <c r="Y2766" i="1"/>
  <c r="AF2765" i="1"/>
  <c r="AL2746" i="1"/>
  <c r="AP2746" i="1" s="1"/>
  <c r="M2749" i="1"/>
  <c r="I2748" i="1"/>
  <c r="K2751" i="1"/>
  <c r="E2747" i="1"/>
  <c r="H2751" i="1"/>
  <c r="P2750" i="1"/>
  <c r="AR2745" i="1"/>
  <c r="F2748" i="1"/>
  <c r="N2754" i="1"/>
  <c r="L2749" i="1"/>
  <c r="O2749" i="1"/>
  <c r="R2746" i="1"/>
  <c r="V2746" i="1" s="1"/>
  <c r="D2747" i="1"/>
  <c r="J2750" i="1"/>
  <c r="X2765" i="1" l="1"/>
  <c r="AB2762" i="1"/>
  <c r="AD2770" i="1"/>
  <c r="AA2764" i="1"/>
  <c r="Y2767" i="1"/>
  <c r="Z2763" i="1"/>
  <c r="AF2766" i="1"/>
  <c r="AG2770" i="1"/>
  <c r="AE2765" i="1"/>
  <c r="AC2764" i="1"/>
  <c r="AH2770" i="1"/>
  <c r="AR2746" i="1"/>
  <c r="AL2747" i="1"/>
  <c r="AP2747" i="1" s="1"/>
  <c r="F2749" i="1"/>
  <c r="P2751" i="1"/>
  <c r="E2748" i="1"/>
  <c r="I2749" i="1"/>
  <c r="H2752" i="1"/>
  <c r="M2750" i="1"/>
  <c r="K2752" i="1"/>
  <c r="R2747" i="1"/>
  <c r="V2747" i="1" s="1"/>
  <c r="D2748" i="1"/>
  <c r="O2750" i="1"/>
  <c r="N2755" i="1"/>
  <c r="J2751" i="1"/>
  <c r="L2750" i="1"/>
  <c r="X2766" i="1" l="1"/>
  <c r="AC2765" i="1"/>
  <c r="AD2771" i="1"/>
  <c r="AF2767" i="1"/>
  <c r="AE2766" i="1"/>
  <c r="AA2765" i="1"/>
  <c r="Z2764" i="1"/>
  <c r="AB2763" i="1"/>
  <c r="AG2771" i="1"/>
  <c r="Y2768" i="1"/>
  <c r="AH2771" i="1"/>
  <c r="AL2748" i="1"/>
  <c r="AP2748" i="1" s="1"/>
  <c r="M2751" i="1"/>
  <c r="E2749" i="1"/>
  <c r="J2752" i="1"/>
  <c r="P2752" i="1"/>
  <c r="R2748" i="1"/>
  <c r="V2748" i="1" s="1"/>
  <c r="D2749" i="1"/>
  <c r="H2753" i="1"/>
  <c r="AR2747" i="1"/>
  <c r="K2753" i="1"/>
  <c r="O2751" i="1"/>
  <c r="N2756" i="1"/>
  <c r="I2750" i="1"/>
  <c r="L2751" i="1"/>
  <c r="F2750" i="1"/>
  <c r="X2767" i="1" l="1"/>
  <c r="AB2764" i="1"/>
  <c r="AH2772" i="1"/>
  <c r="Y2769" i="1"/>
  <c r="AE2767" i="1"/>
  <c r="AC2766" i="1"/>
  <c r="AD2772" i="1"/>
  <c r="AF2768" i="1"/>
  <c r="AA2766" i="1"/>
  <c r="Z2765" i="1"/>
  <c r="AG2772" i="1"/>
  <c r="AR2748" i="1"/>
  <c r="AL2749" i="1"/>
  <c r="AP2749" i="1" s="1"/>
  <c r="O2752" i="1"/>
  <c r="J2753" i="1"/>
  <c r="L2752" i="1"/>
  <c r="H2754" i="1"/>
  <c r="P2753" i="1"/>
  <c r="N2757" i="1"/>
  <c r="R2749" i="1"/>
  <c r="V2749" i="1" s="1"/>
  <c r="D2750" i="1"/>
  <c r="M2752" i="1"/>
  <c r="F2751" i="1"/>
  <c r="I2751" i="1"/>
  <c r="K2754" i="1"/>
  <c r="E2750" i="1"/>
  <c r="X2768" i="1" l="1"/>
  <c r="Y2770" i="1"/>
  <c r="AE2768" i="1"/>
  <c r="AC2767" i="1"/>
  <c r="AB2765" i="1"/>
  <c r="AG2773" i="1"/>
  <c r="AD2773" i="1"/>
  <c r="AF2769" i="1"/>
  <c r="Z2766" i="1"/>
  <c r="AA2767" i="1"/>
  <c r="AH2773" i="1"/>
  <c r="AL2750" i="1"/>
  <c r="AP2750" i="1" s="1"/>
  <c r="I2752" i="1"/>
  <c r="N2758" i="1"/>
  <c r="P2754" i="1"/>
  <c r="F2752" i="1"/>
  <c r="O2753" i="1"/>
  <c r="E2751" i="1"/>
  <c r="H2755" i="1"/>
  <c r="J2754" i="1"/>
  <c r="AR2749" i="1"/>
  <c r="K2755" i="1"/>
  <c r="M2753" i="1"/>
  <c r="L2753" i="1"/>
  <c r="R2750" i="1"/>
  <c r="V2750" i="1" s="1"/>
  <c r="D2751" i="1"/>
  <c r="AG2774" i="1" l="1"/>
  <c r="X2769" i="1"/>
  <c r="AD2774" i="1"/>
  <c r="Y2771" i="1"/>
  <c r="Z2767" i="1"/>
  <c r="AH2774" i="1"/>
  <c r="AB2766" i="1"/>
  <c r="AE2769" i="1"/>
  <c r="AC2768" i="1"/>
  <c r="AA2768" i="1"/>
  <c r="AF2770" i="1"/>
  <c r="AR2750" i="1"/>
  <c r="AL2751" i="1"/>
  <c r="AP2751" i="1" s="1"/>
  <c r="L2754" i="1"/>
  <c r="M2754" i="1"/>
  <c r="K2756" i="1"/>
  <c r="H2756" i="1"/>
  <c r="E2752" i="1"/>
  <c r="P2755" i="1"/>
  <c r="R2751" i="1"/>
  <c r="V2751" i="1" s="1"/>
  <c r="D2752" i="1"/>
  <c r="I2753" i="1"/>
  <c r="N2759" i="1"/>
  <c r="O2754" i="1"/>
  <c r="J2755" i="1"/>
  <c r="F2753" i="1"/>
  <c r="AE2770" i="1" l="1"/>
  <c r="AD2775" i="1"/>
  <c r="AH2775" i="1"/>
  <c r="X2770" i="1"/>
  <c r="AG2775" i="1"/>
  <c r="AC2769" i="1"/>
  <c r="Y2772" i="1"/>
  <c r="AF2771" i="1"/>
  <c r="Z2768" i="1"/>
  <c r="AA2769" i="1"/>
  <c r="AB2767" i="1"/>
  <c r="AL2752" i="1"/>
  <c r="AP2752" i="1" s="1"/>
  <c r="N2760" i="1"/>
  <c r="H2757" i="1"/>
  <c r="K2757" i="1"/>
  <c r="J2756" i="1"/>
  <c r="L2755" i="1"/>
  <c r="P2756" i="1"/>
  <c r="I2754" i="1"/>
  <c r="M2755" i="1"/>
  <c r="O2755" i="1"/>
  <c r="R2752" i="1"/>
  <c r="V2752" i="1" s="1"/>
  <c r="D2753" i="1"/>
  <c r="E2753" i="1"/>
  <c r="F2754" i="1"/>
  <c r="AR2751" i="1"/>
  <c r="F370" i="2"/>
  <c r="AB2768" i="1" l="1"/>
  <c r="AG2776" i="1"/>
  <c r="AD2776" i="1"/>
  <c r="X2771" i="1"/>
  <c r="Y2773" i="1"/>
  <c r="AF2772" i="1"/>
  <c r="AC2770" i="1"/>
  <c r="AA2770" i="1"/>
  <c r="Z2769" i="1"/>
  <c r="AH2776" i="1"/>
  <c r="AE2771" i="1"/>
  <c r="AL2753" i="1"/>
  <c r="AP2753" i="1" s="1"/>
  <c r="M2756" i="1"/>
  <c r="F2755" i="1"/>
  <c r="AR2752" i="1"/>
  <c r="O2756" i="1"/>
  <c r="L2756" i="1"/>
  <c r="N2761" i="1"/>
  <c r="R2753" i="1"/>
  <c r="V2753" i="1" s="1"/>
  <c r="D2754" i="1"/>
  <c r="P2757" i="1"/>
  <c r="J2757" i="1"/>
  <c r="E2754" i="1"/>
  <c r="K2758" i="1"/>
  <c r="I2755" i="1"/>
  <c r="H2758" i="1"/>
  <c r="X2772" i="1" l="1"/>
  <c r="AA2771" i="1"/>
  <c r="AG2777" i="1"/>
  <c r="AH2777" i="1"/>
  <c r="AE2772" i="1"/>
  <c r="AF2773" i="1"/>
  <c r="AC2771" i="1"/>
  <c r="AB2769" i="1"/>
  <c r="Z2770" i="1"/>
  <c r="Y2774" i="1"/>
  <c r="AD2777" i="1"/>
  <c r="AR2753" i="1"/>
  <c r="AL2754" i="1"/>
  <c r="AP2754" i="1" s="1"/>
  <c r="L2757" i="1"/>
  <c r="P2758" i="1"/>
  <c r="H2759" i="1"/>
  <c r="M2757" i="1"/>
  <c r="I2756" i="1"/>
  <c r="J2758" i="1"/>
  <c r="F2756" i="1"/>
  <c r="N2762" i="1"/>
  <c r="O2757" i="1"/>
  <c r="E2755" i="1"/>
  <c r="K2759" i="1"/>
  <c r="R2754" i="1"/>
  <c r="V2754" i="1" s="1"/>
  <c r="D2755" i="1"/>
  <c r="Y2775" i="1" l="1"/>
  <c r="AH2778" i="1"/>
  <c r="AE2773" i="1"/>
  <c r="X2773" i="1"/>
  <c r="AG2778" i="1"/>
  <c r="AB2770" i="1"/>
  <c r="Z2771" i="1"/>
  <c r="AD2778" i="1"/>
  <c r="AF2774" i="1"/>
  <c r="AA2772" i="1"/>
  <c r="AC2772" i="1"/>
  <c r="AL2755" i="1"/>
  <c r="AP2755" i="1" s="1"/>
  <c r="R2755" i="1"/>
  <c r="V2755" i="1" s="1"/>
  <c r="D2756" i="1"/>
  <c r="M2758" i="1"/>
  <c r="L2758" i="1"/>
  <c r="AR2754" i="1"/>
  <c r="F2757" i="1"/>
  <c r="E2756" i="1"/>
  <c r="K2760" i="1"/>
  <c r="J2759" i="1"/>
  <c r="I2757" i="1"/>
  <c r="H2760" i="1"/>
  <c r="N2763" i="1"/>
  <c r="P2759" i="1"/>
  <c r="O2758" i="1"/>
  <c r="AF2775" i="1" l="1"/>
  <c r="AA2773" i="1"/>
  <c r="Z2772" i="1"/>
  <c r="Y2776" i="1"/>
  <c r="AE2774" i="1"/>
  <c r="X2774" i="1"/>
  <c r="AC2773" i="1"/>
  <c r="AD2779" i="1"/>
  <c r="AB2771" i="1"/>
  <c r="AG2779" i="1"/>
  <c r="AH2779" i="1"/>
  <c r="AR2755" i="1"/>
  <c r="AL2756" i="1"/>
  <c r="AP2756" i="1" s="1"/>
  <c r="P2760" i="1"/>
  <c r="J2760" i="1"/>
  <c r="I2758" i="1"/>
  <c r="F2758" i="1"/>
  <c r="M2759" i="1"/>
  <c r="H2761" i="1"/>
  <c r="R2756" i="1"/>
  <c r="V2756" i="1" s="1"/>
  <c r="D2757" i="1"/>
  <c r="N2764" i="1"/>
  <c r="L2759" i="1"/>
  <c r="O2759" i="1"/>
  <c r="K2761" i="1"/>
  <c r="E2757" i="1"/>
  <c r="X2775" i="1" l="1"/>
  <c r="AB2772" i="1"/>
  <c r="AF2776" i="1"/>
  <c r="AE2775" i="1"/>
  <c r="Z2773" i="1"/>
  <c r="AC2774" i="1"/>
  <c r="AG2780" i="1"/>
  <c r="Y2777" i="1"/>
  <c r="AD2780" i="1"/>
  <c r="AA2774" i="1"/>
  <c r="AH2780" i="1"/>
  <c r="AL2757" i="1"/>
  <c r="AP2757" i="1" s="1"/>
  <c r="AR2756" i="1"/>
  <c r="M2760" i="1"/>
  <c r="P2761" i="1"/>
  <c r="E2758" i="1"/>
  <c r="J2761" i="1"/>
  <c r="R2757" i="1"/>
  <c r="V2757" i="1" s="1"/>
  <c r="D2758" i="1"/>
  <c r="F2759" i="1"/>
  <c r="I2759" i="1"/>
  <c r="N2765" i="1"/>
  <c r="K2762" i="1"/>
  <c r="L2760" i="1"/>
  <c r="O2760" i="1"/>
  <c r="H2762" i="1"/>
  <c r="AB2773" i="1" l="1"/>
  <c r="AC2775" i="1"/>
  <c r="AE2776" i="1"/>
  <c r="AF2777" i="1"/>
  <c r="AA2775" i="1"/>
  <c r="Z2774" i="1"/>
  <c r="Y2778" i="1"/>
  <c r="X2776" i="1"/>
  <c r="AH2781" i="1"/>
  <c r="AD2781" i="1"/>
  <c r="AG2781" i="1"/>
  <c r="AR2757" i="1"/>
  <c r="AL2758" i="1"/>
  <c r="AP2758" i="1" s="1"/>
  <c r="I2760" i="1"/>
  <c r="R2758" i="1"/>
  <c r="V2758" i="1" s="1"/>
  <c r="D2759" i="1"/>
  <c r="E2759" i="1"/>
  <c r="M2761" i="1"/>
  <c r="K2763" i="1"/>
  <c r="N2766" i="1"/>
  <c r="F2760" i="1"/>
  <c r="H2763" i="1"/>
  <c r="J2762" i="1"/>
  <c r="P2762" i="1"/>
  <c r="O2761" i="1"/>
  <c r="L2761" i="1"/>
  <c r="AH2782" i="1" l="1"/>
  <c r="Y2779" i="1"/>
  <c r="AA2776" i="1"/>
  <c r="AC2776" i="1"/>
  <c r="AG2782" i="1"/>
  <c r="X2777" i="1"/>
  <c r="AB2774" i="1"/>
  <c r="Z2775" i="1"/>
  <c r="AD2782" i="1"/>
  <c r="AF2778" i="1"/>
  <c r="AE2777" i="1"/>
  <c r="AL2759" i="1"/>
  <c r="AP2759" i="1" s="1"/>
  <c r="F2761" i="1"/>
  <c r="H2764" i="1"/>
  <c r="I2761" i="1"/>
  <c r="J2763" i="1"/>
  <c r="K2764" i="1"/>
  <c r="L2762" i="1"/>
  <c r="O2762" i="1"/>
  <c r="N2767" i="1"/>
  <c r="P2763" i="1"/>
  <c r="R2759" i="1"/>
  <c r="V2759" i="1" s="1"/>
  <c r="D2760" i="1"/>
  <c r="E2760" i="1"/>
  <c r="M2762" i="1"/>
  <c r="AR2758" i="1"/>
  <c r="F371" i="2"/>
  <c r="AE2778" i="1" l="1"/>
  <c r="AD2783" i="1"/>
  <c r="AB2775" i="1"/>
  <c r="AH2783" i="1"/>
  <c r="Z2776" i="1"/>
  <c r="Y2780" i="1"/>
  <c r="AA2777" i="1"/>
  <c r="AG2783" i="1"/>
  <c r="AF2779" i="1"/>
  <c r="X2778" i="1"/>
  <c r="AC2777" i="1"/>
  <c r="AL2760" i="1"/>
  <c r="AP2760" i="1" s="1"/>
  <c r="AR2759" i="1"/>
  <c r="E2761" i="1"/>
  <c r="I2762" i="1"/>
  <c r="L2763" i="1"/>
  <c r="K2765" i="1"/>
  <c r="H2765" i="1"/>
  <c r="P2764" i="1"/>
  <c r="F2762" i="1"/>
  <c r="N2768" i="1"/>
  <c r="J2764" i="1"/>
  <c r="O2763" i="1"/>
  <c r="M2763" i="1"/>
  <c r="R2760" i="1"/>
  <c r="V2760" i="1" s="1"/>
  <c r="D2761" i="1"/>
  <c r="AE2779" i="1" l="1"/>
  <c r="X2779" i="1"/>
  <c r="AF2780" i="1"/>
  <c r="AH2784" i="1"/>
  <c r="Y2781" i="1"/>
  <c r="AC2778" i="1"/>
  <c r="AG2784" i="1"/>
  <c r="AD2784" i="1"/>
  <c r="AB2776" i="1"/>
  <c r="AA2778" i="1"/>
  <c r="Z2777" i="1"/>
  <c r="AR2760" i="1"/>
  <c r="AL2761" i="1"/>
  <c r="AP2761" i="1" s="1"/>
  <c r="K2766" i="1"/>
  <c r="I2763" i="1"/>
  <c r="O2764" i="1"/>
  <c r="R2761" i="1"/>
  <c r="V2761" i="1" s="1"/>
  <c r="D2762" i="1"/>
  <c r="L2764" i="1"/>
  <c r="P2765" i="1"/>
  <c r="J2765" i="1"/>
  <c r="F2763" i="1"/>
  <c r="M2764" i="1"/>
  <c r="N2769" i="1"/>
  <c r="H2766" i="1"/>
  <c r="E2762" i="1"/>
  <c r="AH2785" i="1" l="1"/>
  <c r="X2780" i="1"/>
  <c r="AD2785" i="1"/>
  <c r="AG2785" i="1"/>
  <c r="Y2782" i="1"/>
  <c r="Z2778" i="1"/>
  <c r="AB2777" i="1"/>
  <c r="AA2779" i="1"/>
  <c r="AF2781" i="1"/>
  <c r="AC2779" i="1"/>
  <c r="AE2780" i="1"/>
  <c r="AL2762" i="1"/>
  <c r="AP2762" i="1" s="1"/>
  <c r="E2763" i="1"/>
  <c r="N2770" i="1"/>
  <c r="F2764" i="1"/>
  <c r="R2762" i="1"/>
  <c r="V2762" i="1" s="1"/>
  <c r="D2763" i="1"/>
  <c r="I2764" i="1"/>
  <c r="AR2761" i="1"/>
  <c r="P2766" i="1"/>
  <c r="O2765" i="1"/>
  <c r="H2767" i="1"/>
  <c r="L2765" i="1"/>
  <c r="M2765" i="1"/>
  <c r="J2766" i="1"/>
  <c r="K2767" i="1"/>
  <c r="AB2778" i="1" l="1"/>
  <c r="AG2786" i="1"/>
  <c r="X2781" i="1"/>
  <c r="AE2781" i="1"/>
  <c r="AF2782" i="1"/>
  <c r="AD2786" i="1"/>
  <c r="Y2783" i="1"/>
  <c r="AH2786" i="1"/>
  <c r="AC2780" i="1"/>
  <c r="AA2780" i="1"/>
  <c r="Z2779" i="1"/>
  <c r="AR2762" i="1"/>
  <c r="AL2763" i="1"/>
  <c r="AP2763" i="1" s="1"/>
  <c r="K2768" i="1"/>
  <c r="P2767" i="1"/>
  <c r="E2764" i="1"/>
  <c r="I2765" i="1"/>
  <c r="O2766" i="1"/>
  <c r="J2767" i="1"/>
  <c r="R2763" i="1"/>
  <c r="V2763" i="1" s="1"/>
  <c r="D2764" i="1"/>
  <c r="N2771" i="1"/>
  <c r="M2766" i="1"/>
  <c r="F2765" i="1"/>
  <c r="L2766" i="1"/>
  <c r="H2768" i="1"/>
  <c r="AG2787" i="1" l="1"/>
  <c r="Y2784" i="1"/>
  <c r="AD2787" i="1"/>
  <c r="AF2783" i="1"/>
  <c r="AC2781" i="1"/>
  <c r="AB2779" i="1"/>
  <c r="X2782" i="1"/>
  <c r="Z2780" i="1"/>
  <c r="AH2787" i="1"/>
  <c r="AA2781" i="1"/>
  <c r="AE2782" i="1"/>
  <c r="AL2764" i="1"/>
  <c r="AP2764" i="1" s="1"/>
  <c r="N2772" i="1"/>
  <c r="P2768" i="1"/>
  <c r="K2769" i="1"/>
  <c r="L2767" i="1"/>
  <c r="M2767" i="1"/>
  <c r="J2768" i="1"/>
  <c r="R2764" i="1"/>
  <c r="V2764" i="1" s="1"/>
  <c r="D2765" i="1"/>
  <c r="E2765" i="1"/>
  <c r="H2769" i="1"/>
  <c r="F2766" i="1"/>
  <c r="AR2763" i="1"/>
  <c r="O2767" i="1"/>
  <c r="I2766" i="1"/>
  <c r="AD2788" i="1" l="1"/>
  <c r="AH2788" i="1"/>
  <c r="AE2783" i="1"/>
  <c r="AC2782" i="1"/>
  <c r="AA2782" i="1"/>
  <c r="AB2780" i="1"/>
  <c r="AF2784" i="1"/>
  <c r="AG2788" i="1"/>
  <c r="Y2785" i="1"/>
  <c r="Z2781" i="1"/>
  <c r="X2783" i="1"/>
  <c r="AL2765" i="1"/>
  <c r="AP2765" i="1" s="1"/>
  <c r="AR2764" i="1"/>
  <c r="I2767" i="1"/>
  <c r="F2767" i="1"/>
  <c r="J2769" i="1"/>
  <c r="H2770" i="1"/>
  <c r="E2766" i="1"/>
  <c r="R2765" i="1"/>
  <c r="V2765" i="1" s="1"/>
  <c r="D2766" i="1"/>
  <c r="N2773" i="1"/>
  <c r="K2770" i="1"/>
  <c r="O2768" i="1"/>
  <c r="M2768" i="1"/>
  <c r="L2768" i="1"/>
  <c r="P2769" i="1"/>
  <c r="AG2789" i="1" l="1"/>
  <c r="AC2783" i="1"/>
  <c r="Z2782" i="1"/>
  <c r="AE2784" i="1"/>
  <c r="AD2789" i="1"/>
  <c r="AA2783" i="1"/>
  <c r="AH2789" i="1"/>
  <c r="Y2786" i="1"/>
  <c r="AB2781" i="1"/>
  <c r="AF2785" i="1"/>
  <c r="X2784" i="1"/>
  <c r="AL2766" i="1"/>
  <c r="AP2766" i="1" s="1"/>
  <c r="P2770" i="1"/>
  <c r="I2768" i="1"/>
  <c r="O2769" i="1"/>
  <c r="R2766" i="1"/>
  <c r="V2766" i="1" s="1"/>
  <c r="D2767" i="1"/>
  <c r="AR2765" i="1"/>
  <c r="F372" i="2"/>
  <c r="F2768" i="1"/>
  <c r="E2767" i="1"/>
  <c r="L2769" i="1"/>
  <c r="N2774" i="1"/>
  <c r="J2770" i="1"/>
  <c r="H2771" i="1"/>
  <c r="M2769" i="1"/>
  <c r="K2771" i="1"/>
  <c r="Z2783" i="1" l="1"/>
  <c r="Y2787" i="1"/>
  <c r="AE2785" i="1"/>
  <c r="AF2786" i="1"/>
  <c r="X2785" i="1"/>
  <c r="AH2790" i="1"/>
  <c r="AD2790" i="1"/>
  <c r="AG2790" i="1"/>
  <c r="AB2782" i="1"/>
  <c r="AC2784" i="1"/>
  <c r="AA2784" i="1"/>
  <c r="AL2767" i="1"/>
  <c r="AP2767" i="1" s="1"/>
  <c r="R2767" i="1"/>
  <c r="V2767" i="1" s="1"/>
  <c r="D2768" i="1"/>
  <c r="M2770" i="1"/>
  <c r="AR2766" i="1"/>
  <c r="P2771" i="1"/>
  <c r="J2771" i="1"/>
  <c r="I2769" i="1"/>
  <c r="N2775" i="1"/>
  <c r="K2772" i="1"/>
  <c r="F2769" i="1"/>
  <c r="E2768" i="1"/>
  <c r="L2770" i="1"/>
  <c r="H2772" i="1"/>
  <c r="O2770" i="1"/>
  <c r="AA2785" i="1" l="1"/>
  <c r="AH2791" i="1"/>
  <c r="AD2791" i="1"/>
  <c r="X2786" i="1"/>
  <c r="Z2784" i="1"/>
  <c r="AF2787" i="1"/>
  <c r="AE2786" i="1"/>
  <c r="AC2785" i="1"/>
  <c r="AB2783" i="1"/>
  <c r="Y2788" i="1"/>
  <c r="AG2791" i="1"/>
  <c r="AR2767" i="1"/>
  <c r="AL2768" i="1"/>
  <c r="AP2768" i="1" s="1"/>
  <c r="P2772" i="1"/>
  <c r="M2771" i="1"/>
  <c r="F2770" i="1"/>
  <c r="I2770" i="1"/>
  <c r="J2772" i="1"/>
  <c r="L2771" i="1"/>
  <c r="E2769" i="1"/>
  <c r="O2771" i="1"/>
  <c r="K2773" i="1"/>
  <c r="R2768" i="1"/>
  <c r="V2768" i="1" s="1"/>
  <c r="D2769" i="1"/>
  <c r="H2773" i="1"/>
  <c r="N2776" i="1"/>
  <c r="AA2786" i="1" l="1"/>
  <c r="AE2787" i="1"/>
  <c r="Z2785" i="1"/>
  <c r="AG2792" i="1"/>
  <c r="AF2788" i="1"/>
  <c r="AH2792" i="1"/>
  <c r="AB2784" i="1"/>
  <c r="AC2786" i="1"/>
  <c r="AD2792" i="1"/>
  <c r="X2787" i="1"/>
  <c r="Y2789" i="1"/>
  <c r="AL2769" i="1"/>
  <c r="AP2769" i="1" s="1"/>
  <c r="F2771" i="1"/>
  <c r="R2769" i="1"/>
  <c r="V2769" i="1" s="1"/>
  <c r="D2770" i="1"/>
  <c r="I2771" i="1"/>
  <c r="N2777" i="1"/>
  <c r="K2774" i="1"/>
  <c r="AR2768" i="1"/>
  <c r="O2772" i="1"/>
  <c r="M2772" i="1"/>
  <c r="P2773" i="1"/>
  <c r="L2772" i="1"/>
  <c r="H2774" i="1"/>
  <c r="J2773" i="1"/>
  <c r="E2770" i="1"/>
  <c r="AB2785" i="1" l="1"/>
  <c r="AD2793" i="1"/>
  <c r="AF2789" i="1"/>
  <c r="Y2790" i="1"/>
  <c r="X2788" i="1"/>
  <c r="AC2787" i="1"/>
  <c r="AA2787" i="1"/>
  <c r="AG2793" i="1"/>
  <c r="Z2786" i="1"/>
  <c r="AH2793" i="1"/>
  <c r="AE2788" i="1"/>
  <c r="AR2769" i="1"/>
  <c r="AL2770" i="1"/>
  <c r="AP2770" i="1" s="1"/>
  <c r="L2773" i="1"/>
  <c r="F2772" i="1"/>
  <c r="P2774" i="1"/>
  <c r="O2773" i="1"/>
  <c r="K2775" i="1"/>
  <c r="I2772" i="1"/>
  <c r="H2775" i="1"/>
  <c r="N2778" i="1"/>
  <c r="R2770" i="1"/>
  <c r="V2770" i="1" s="1"/>
  <c r="D2771" i="1"/>
  <c r="M2773" i="1"/>
  <c r="E2771" i="1"/>
  <c r="J2774" i="1"/>
  <c r="AB2786" i="1" l="1"/>
  <c r="AF2790" i="1"/>
  <c r="AH2794" i="1"/>
  <c r="AA2788" i="1"/>
  <c r="Y2791" i="1"/>
  <c r="AD2794" i="1"/>
  <c r="Z2787" i="1"/>
  <c r="AC2788" i="1"/>
  <c r="AE2789" i="1"/>
  <c r="AG2794" i="1"/>
  <c r="X2789" i="1"/>
  <c r="AL2771" i="1"/>
  <c r="AP2771" i="1" s="1"/>
  <c r="M2774" i="1"/>
  <c r="N2779" i="1"/>
  <c r="K2776" i="1"/>
  <c r="P2775" i="1"/>
  <c r="E2772" i="1"/>
  <c r="F2773" i="1"/>
  <c r="H2776" i="1"/>
  <c r="R2771" i="1"/>
  <c r="V2771" i="1" s="1"/>
  <c r="D2772" i="1"/>
  <c r="AR2770" i="1"/>
  <c r="I2773" i="1"/>
  <c r="L2774" i="1"/>
  <c r="O2774" i="1"/>
  <c r="J2775" i="1"/>
  <c r="AF2791" i="1" l="1"/>
  <c r="AC2789" i="1"/>
  <c r="Y2792" i="1"/>
  <c r="AG2795" i="1"/>
  <c r="AE2790" i="1"/>
  <c r="Z2788" i="1"/>
  <c r="AH2795" i="1"/>
  <c r="AD2795" i="1"/>
  <c r="X2790" i="1"/>
  <c r="AA2789" i="1"/>
  <c r="AB2787" i="1"/>
  <c r="AR2771" i="1"/>
  <c r="AL2772" i="1"/>
  <c r="AP2772" i="1" s="1"/>
  <c r="J2776" i="1"/>
  <c r="O2775" i="1"/>
  <c r="L2775" i="1"/>
  <c r="E2773" i="1"/>
  <c r="K2777" i="1"/>
  <c r="M2775" i="1"/>
  <c r="H2777" i="1"/>
  <c r="R2772" i="1"/>
  <c r="V2772" i="1" s="1"/>
  <c r="D2773" i="1"/>
  <c r="I2774" i="1"/>
  <c r="F2774" i="1"/>
  <c r="P2776" i="1"/>
  <c r="N2780" i="1"/>
  <c r="AA2790" i="1" l="1"/>
  <c r="AB2788" i="1"/>
  <c r="AE2791" i="1"/>
  <c r="Y2793" i="1"/>
  <c r="AF2792" i="1"/>
  <c r="X2791" i="1"/>
  <c r="AH2796" i="1"/>
  <c r="AD2796" i="1"/>
  <c r="Z2789" i="1"/>
  <c r="AG2796" i="1"/>
  <c r="AC2790" i="1"/>
  <c r="AL2773" i="1"/>
  <c r="AP2773" i="1" s="1"/>
  <c r="F2775" i="1"/>
  <c r="L2776" i="1"/>
  <c r="N2781" i="1"/>
  <c r="AR2772" i="1"/>
  <c r="F373" i="2"/>
  <c r="R2773" i="1"/>
  <c r="V2773" i="1" s="1"/>
  <c r="D2774" i="1"/>
  <c r="P2777" i="1"/>
  <c r="M2776" i="1"/>
  <c r="J2777" i="1"/>
  <c r="I2775" i="1"/>
  <c r="H2778" i="1"/>
  <c r="K2778" i="1"/>
  <c r="E2774" i="1"/>
  <c r="O2776" i="1"/>
  <c r="AG2797" i="1" l="1"/>
  <c r="Y2794" i="1"/>
  <c r="X2792" i="1"/>
  <c r="AC2791" i="1"/>
  <c r="Z2790" i="1"/>
  <c r="AH2797" i="1"/>
  <c r="AF2793" i="1"/>
  <c r="AE2792" i="1"/>
  <c r="AB2789" i="1"/>
  <c r="AD2797" i="1"/>
  <c r="AA2791" i="1"/>
  <c r="AL2774" i="1"/>
  <c r="AP2774" i="1" s="1"/>
  <c r="H2779" i="1"/>
  <c r="E2775" i="1"/>
  <c r="F2776" i="1"/>
  <c r="N2782" i="1"/>
  <c r="R2774" i="1"/>
  <c r="V2774" i="1" s="1"/>
  <c r="D2775" i="1"/>
  <c r="J2778" i="1"/>
  <c r="AR2773" i="1"/>
  <c r="L2777" i="1"/>
  <c r="M2777" i="1"/>
  <c r="K2779" i="1"/>
  <c r="I2776" i="1"/>
  <c r="O2777" i="1"/>
  <c r="P2778" i="1"/>
  <c r="Z2791" i="1" l="1"/>
  <c r="AC2792" i="1"/>
  <c r="AD2798" i="1"/>
  <c r="AE2793" i="1"/>
  <c r="AH2798" i="1"/>
  <c r="X2793" i="1"/>
  <c r="Y2795" i="1"/>
  <c r="AG2798" i="1"/>
  <c r="AF2794" i="1"/>
  <c r="AA2792" i="1"/>
  <c r="AB2790" i="1"/>
  <c r="AR2774" i="1"/>
  <c r="AL2775" i="1"/>
  <c r="AP2775" i="1" s="1"/>
  <c r="J2779" i="1"/>
  <c r="E2776" i="1"/>
  <c r="N2783" i="1"/>
  <c r="H2780" i="1"/>
  <c r="I2777" i="1"/>
  <c r="M2778" i="1"/>
  <c r="R2775" i="1"/>
  <c r="V2775" i="1" s="1"/>
  <c r="D2776" i="1"/>
  <c r="K2780" i="1"/>
  <c r="F2777" i="1"/>
  <c r="L2778" i="1"/>
  <c r="P2779" i="1"/>
  <c r="O2778" i="1"/>
  <c r="AH2799" i="1" l="1"/>
  <c r="Z2792" i="1"/>
  <c r="AA2793" i="1"/>
  <c r="Y2796" i="1"/>
  <c r="AB2791" i="1"/>
  <c r="X2794" i="1"/>
  <c r="AF2795" i="1"/>
  <c r="AD2799" i="1"/>
  <c r="AE2794" i="1"/>
  <c r="AC2793" i="1"/>
  <c r="AG2799" i="1"/>
  <c r="AL2776" i="1"/>
  <c r="AP2776" i="1" s="1"/>
  <c r="K2781" i="1"/>
  <c r="M2779" i="1"/>
  <c r="H2781" i="1"/>
  <c r="N2784" i="1"/>
  <c r="J2780" i="1"/>
  <c r="O2779" i="1"/>
  <c r="I2778" i="1"/>
  <c r="L2779" i="1"/>
  <c r="F2778" i="1"/>
  <c r="P2780" i="1"/>
  <c r="R2776" i="1"/>
  <c r="V2776" i="1" s="1"/>
  <c r="D2777" i="1"/>
  <c r="AR2775" i="1"/>
  <c r="E2777" i="1"/>
  <c r="AD2800" i="1" l="1"/>
  <c r="Z2793" i="1"/>
  <c r="AG2800" i="1"/>
  <c r="AB2792" i="1"/>
  <c r="AA2794" i="1"/>
  <c r="AH2800" i="1"/>
  <c r="X2795" i="1"/>
  <c r="AE2795" i="1"/>
  <c r="AF2796" i="1"/>
  <c r="AC2794" i="1"/>
  <c r="Y2797" i="1"/>
  <c r="AR2776" i="1"/>
  <c r="AL2777" i="1"/>
  <c r="AP2777" i="1" s="1"/>
  <c r="F2779" i="1"/>
  <c r="N2785" i="1"/>
  <c r="H2782" i="1"/>
  <c r="P2781" i="1"/>
  <c r="L2780" i="1"/>
  <c r="O2780" i="1"/>
  <c r="J2781" i="1"/>
  <c r="I2779" i="1"/>
  <c r="E2778" i="1"/>
  <c r="K2782" i="1"/>
  <c r="R2777" i="1"/>
  <c r="V2777" i="1" s="1"/>
  <c r="D2778" i="1"/>
  <c r="M2780" i="1"/>
  <c r="Y2798" i="1" l="1"/>
  <c r="AG2801" i="1"/>
  <c r="Z2794" i="1"/>
  <c r="AB2793" i="1"/>
  <c r="AC2795" i="1"/>
  <c r="AF2797" i="1"/>
  <c r="AE2796" i="1"/>
  <c r="AA2795" i="1"/>
  <c r="AD2801" i="1"/>
  <c r="X2796" i="1"/>
  <c r="AH2801" i="1"/>
  <c r="AL2778" i="1"/>
  <c r="AP2778" i="1" s="1"/>
  <c r="J2782" i="1"/>
  <c r="H2783" i="1"/>
  <c r="R2778" i="1"/>
  <c r="V2778" i="1" s="1"/>
  <c r="D2779" i="1"/>
  <c r="AR2777" i="1"/>
  <c r="L2781" i="1"/>
  <c r="F2780" i="1"/>
  <c r="M2781" i="1"/>
  <c r="K2783" i="1"/>
  <c r="E2779" i="1"/>
  <c r="N2786" i="1"/>
  <c r="O2781" i="1"/>
  <c r="P2782" i="1"/>
  <c r="I2780" i="1"/>
  <c r="AD2802" i="1" l="1"/>
  <c r="AE2797" i="1"/>
  <c r="Z2795" i="1"/>
  <c r="AC2796" i="1"/>
  <c r="Y2799" i="1"/>
  <c r="AB2794" i="1"/>
  <c r="AG2802" i="1"/>
  <c r="AH2802" i="1"/>
  <c r="X2797" i="1"/>
  <c r="AA2796" i="1"/>
  <c r="AF2798" i="1"/>
  <c r="AR2778" i="1"/>
  <c r="AL2779" i="1"/>
  <c r="AP2779" i="1" s="1"/>
  <c r="E2780" i="1"/>
  <c r="H2784" i="1"/>
  <c r="M2782" i="1"/>
  <c r="N2787" i="1"/>
  <c r="J2783" i="1"/>
  <c r="P2783" i="1"/>
  <c r="L2782" i="1"/>
  <c r="I2781" i="1"/>
  <c r="O2782" i="1"/>
  <c r="K2784" i="1"/>
  <c r="R2779" i="1"/>
  <c r="V2779" i="1" s="1"/>
  <c r="D2780" i="1"/>
  <c r="F2781" i="1"/>
  <c r="Y2800" i="1" l="1"/>
  <c r="AA2797" i="1"/>
  <c r="AC2797" i="1"/>
  <c r="AD2803" i="1"/>
  <c r="AF2799" i="1"/>
  <c r="X2798" i="1"/>
  <c r="AE2798" i="1"/>
  <c r="AH2803" i="1"/>
  <c r="AG2803" i="1"/>
  <c r="AB2795" i="1"/>
  <c r="Z2796" i="1"/>
  <c r="AL2780" i="1"/>
  <c r="AP2780" i="1" s="1"/>
  <c r="R2780" i="1"/>
  <c r="V2780" i="1" s="1"/>
  <c r="D2781" i="1"/>
  <c r="P2784" i="1"/>
  <c r="F2782" i="1"/>
  <c r="AR2779" i="1"/>
  <c r="F374" i="2"/>
  <c r="N2788" i="1"/>
  <c r="L2783" i="1"/>
  <c r="J2784" i="1"/>
  <c r="O2783" i="1"/>
  <c r="M2783" i="1"/>
  <c r="E2781" i="1"/>
  <c r="K2785" i="1"/>
  <c r="I2782" i="1"/>
  <c r="H2785" i="1"/>
  <c r="AH2804" i="1" l="1"/>
  <c r="Y2801" i="1"/>
  <c r="Z2797" i="1"/>
  <c r="AF2800" i="1"/>
  <c r="X2799" i="1"/>
  <c r="AA2798" i="1"/>
  <c r="AE2799" i="1"/>
  <c r="AG2804" i="1"/>
  <c r="AD2804" i="1"/>
  <c r="AC2798" i="1"/>
  <c r="AB2796" i="1"/>
  <c r="AL2781" i="1"/>
  <c r="AP2781" i="1" s="1"/>
  <c r="M2784" i="1"/>
  <c r="O2784" i="1"/>
  <c r="N2789" i="1"/>
  <c r="H2786" i="1"/>
  <c r="F2783" i="1"/>
  <c r="AR2780" i="1"/>
  <c r="K2786" i="1"/>
  <c r="L2784" i="1"/>
  <c r="R2781" i="1"/>
  <c r="V2781" i="1" s="1"/>
  <c r="D2782" i="1"/>
  <c r="I2783" i="1"/>
  <c r="E2782" i="1"/>
  <c r="J2785" i="1"/>
  <c r="P2785" i="1"/>
  <c r="X2800" i="1" l="1"/>
  <c r="AE2800" i="1"/>
  <c r="AF2801" i="1"/>
  <c r="AB2797" i="1"/>
  <c r="AG2805" i="1"/>
  <c r="Z2798" i="1"/>
  <c r="AH2805" i="1"/>
  <c r="AD2805" i="1"/>
  <c r="AC2799" i="1"/>
  <c r="AA2799" i="1"/>
  <c r="Y2802" i="1"/>
  <c r="AL2782" i="1"/>
  <c r="AP2782" i="1" s="1"/>
  <c r="AR2781" i="1"/>
  <c r="K2787" i="1"/>
  <c r="O2785" i="1"/>
  <c r="J2786" i="1"/>
  <c r="E2783" i="1"/>
  <c r="M2785" i="1"/>
  <c r="N2790" i="1"/>
  <c r="I2784" i="1"/>
  <c r="P2786" i="1"/>
  <c r="L2785" i="1"/>
  <c r="R2782" i="1"/>
  <c r="V2782" i="1" s="1"/>
  <c r="D2783" i="1"/>
  <c r="H2787" i="1"/>
  <c r="F2784" i="1"/>
  <c r="AB2798" i="1" l="1"/>
  <c r="AE2801" i="1"/>
  <c r="Z2799" i="1"/>
  <c r="AA2800" i="1"/>
  <c r="AH2806" i="1"/>
  <c r="AF2802" i="1"/>
  <c r="X2801" i="1"/>
  <c r="AD2806" i="1"/>
  <c r="Y2803" i="1"/>
  <c r="AC2800" i="1"/>
  <c r="AG2806" i="1"/>
  <c r="AL2783" i="1"/>
  <c r="AP2783" i="1" s="1"/>
  <c r="L2786" i="1"/>
  <c r="P2787" i="1"/>
  <c r="N2791" i="1"/>
  <c r="O2786" i="1"/>
  <c r="I2785" i="1"/>
  <c r="M2786" i="1"/>
  <c r="E2784" i="1"/>
  <c r="R2783" i="1"/>
  <c r="V2783" i="1" s="1"/>
  <c r="D2784" i="1"/>
  <c r="K2788" i="1"/>
  <c r="H2788" i="1"/>
  <c r="AR2782" i="1"/>
  <c r="F2785" i="1"/>
  <c r="J2787" i="1"/>
  <c r="AB2799" i="1" l="1"/>
  <c r="AF2803" i="1"/>
  <c r="AD2807" i="1"/>
  <c r="AA2801" i="1"/>
  <c r="AE2802" i="1"/>
  <c r="AG2807" i="1"/>
  <c r="AH2807" i="1"/>
  <c r="X2802" i="1"/>
  <c r="Y2804" i="1"/>
  <c r="AC2801" i="1"/>
  <c r="Z2800" i="1"/>
  <c r="AR2783" i="1"/>
  <c r="AL2784" i="1"/>
  <c r="AP2784" i="1" s="1"/>
  <c r="N2792" i="1"/>
  <c r="J2788" i="1"/>
  <c r="I2786" i="1"/>
  <c r="M2787" i="1"/>
  <c r="E2785" i="1"/>
  <c r="L2787" i="1"/>
  <c r="P2788" i="1"/>
  <c r="K2789" i="1"/>
  <c r="F2786" i="1"/>
  <c r="O2787" i="1"/>
  <c r="H2789" i="1"/>
  <c r="R2784" i="1"/>
  <c r="V2784" i="1" s="1"/>
  <c r="D2785" i="1"/>
  <c r="AD2808" i="1" l="1"/>
  <c r="AC2802" i="1"/>
  <c r="AG2808" i="1"/>
  <c r="X2803" i="1"/>
  <c r="AB2800" i="1"/>
  <c r="Z2801" i="1"/>
  <c r="Y2805" i="1"/>
  <c r="AE2803" i="1"/>
  <c r="AH2808" i="1"/>
  <c r="AF2804" i="1"/>
  <c r="AA2802" i="1"/>
  <c r="AL2785" i="1"/>
  <c r="AP2785" i="1" s="1"/>
  <c r="I2787" i="1"/>
  <c r="N2793" i="1"/>
  <c r="AR2784" i="1"/>
  <c r="E2786" i="1"/>
  <c r="K2790" i="1"/>
  <c r="L2788" i="1"/>
  <c r="J2789" i="1"/>
  <c r="R2785" i="1"/>
  <c r="V2785" i="1" s="1"/>
  <c r="D2786" i="1"/>
  <c r="M2788" i="1"/>
  <c r="H2790" i="1"/>
  <c r="O2788" i="1"/>
  <c r="F2787" i="1"/>
  <c r="P2789" i="1"/>
  <c r="AE2804" i="1" l="1"/>
  <c r="AH2809" i="1"/>
  <c r="AD2809" i="1"/>
  <c r="AB2801" i="1"/>
  <c r="Z2802" i="1"/>
  <c r="AG2809" i="1"/>
  <c r="AF2805" i="1"/>
  <c r="AC2803" i="1"/>
  <c r="Y2806" i="1"/>
  <c r="AA2803" i="1"/>
  <c r="X2804" i="1"/>
  <c r="AR2785" i="1"/>
  <c r="AL2786" i="1"/>
  <c r="AP2786" i="1" s="1"/>
  <c r="O2789" i="1"/>
  <c r="J2790" i="1"/>
  <c r="E2787" i="1"/>
  <c r="K2791" i="1"/>
  <c r="F2788" i="1"/>
  <c r="P2790" i="1"/>
  <c r="R2786" i="1"/>
  <c r="V2786" i="1" s="1"/>
  <c r="D2787" i="1"/>
  <c r="L2789" i="1"/>
  <c r="H2791" i="1"/>
  <c r="M2789" i="1"/>
  <c r="N2794" i="1"/>
  <c r="I2788" i="1"/>
  <c r="AE2805" i="1" l="1"/>
  <c r="AF2806" i="1"/>
  <c r="AC2804" i="1"/>
  <c r="AG2810" i="1"/>
  <c r="AH2810" i="1"/>
  <c r="AA2804" i="1"/>
  <c r="Y2807" i="1"/>
  <c r="Z2803" i="1"/>
  <c r="X2805" i="1"/>
  <c r="AB2802" i="1"/>
  <c r="AD2810" i="1"/>
  <c r="AL2787" i="1"/>
  <c r="AP2787" i="1" s="1"/>
  <c r="M2790" i="1"/>
  <c r="K2792" i="1"/>
  <c r="E2788" i="1"/>
  <c r="I2789" i="1"/>
  <c r="R2787" i="1"/>
  <c r="V2787" i="1" s="1"/>
  <c r="D2788" i="1"/>
  <c r="J2791" i="1"/>
  <c r="N2795" i="1"/>
  <c r="L2790" i="1"/>
  <c r="F2789" i="1"/>
  <c r="AR2786" i="1"/>
  <c r="F375" i="2"/>
  <c r="H2792" i="1"/>
  <c r="P2791" i="1"/>
  <c r="O2790" i="1"/>
  <c r="AB2803" i="1" l="1"/>
  <c r="X2806" i="1"/>
  <c r="AF2807" i="1"/>
  <c r="Y2808" i="1"/>
  <c r="Z2804" i="1"/>
  <c r="AD2811" i="1"/>
  <c r="AC2805" i="1"/>
  <c r="AE2806" i="1"/>
  <c r="AA2805" i="1"/>
  <c r="AG2811" i="1"/>
  <c r="AH2811" i="1"/>
  <c r="AL2788" i="1"/>
  <c r="AP2788" i="1" s="1"/>
  <c r="I2790" i="1"/>
  <c r="P2792" i="1"/>
  <c r="R2788" i="1"/>
  <c r="V2788" i="1" s="1"/>
  <c r="D2789" i="1"/>
  <c r="M2791" i="1"/>
  <c r="E2789" i="1"/>
  <c r="F2790" i="1"/>
  <c r="K2793" i="1"/>
  <c r="AR2787" i="1"/>
  <c r="O2791" i="1"/>
  <c r="H2793" i="1"/>
  <c r="N2796" i="1"/>
  <c r="L2791" i="1"/>
  <c r="J2792" i="1"/>
  <c r="AC2806" i="1" l="1"/>
  <c r="Z2805" i="1"/>
  <c r="AA2806" i="1"/>
  <c r="AB2804" i="1"/>
  <c r="AG2812" i="1"/>
  <c r="AE2807" i="1"/>
  <c r="Y2809" i="1"/>
  <c r="AH2812" i="1"/>
  <c r="AD2812" i="1"/>
  <c r="X2807" i="1"/>
  <c r="AF2808" i="1"/>
  <c r="AL2789" i="1"/>
  <c r="AP2789" i="1" s="1"/>
  <c r="AR2788" i="1"/>
  <c r="R2789" i="1"/>
  <c r="V2789" i="1" s="1"/>
  <c r="D2790" i="1"/>
  <c r="J2793" i="1"/>
  <c r="F2791" i="1"/>
  <c r="P2793" i="1"/>
  <c r="K2794" i="1"/>
  <c r="I2791" i="1"/>
  <c r="N2797" i="1"/>
  <c r="H2794" i="1"/>
  <c r="O2792" i="1"/>
  <c r="M2792" i="1"/>
  <c r="L2792" i="1"/>
  <c r="E2790" i="1"/>
  <c r="X2808" i="1" l="1"/>
  <c r="AH2813" i="1"/>
  <c r="AC2807" i="1"/>
  <c r="Y2810" i="1"/>
  <c r="AA2807" i="1"/>
  <c r="AF2809" i="1"/>
  <c r="Z2806" i="1"/>
  <c r="AD2813" i="1"/>
  <c r="AB2805" i="1"/>
  <c r="AG2813" i="1"/>
  <c r="AE2808" i="1"/>
  <c r="AL2790" i="1"/>
  <c r="AP2790" i="1" s="1"/>
  <c r="L2793" i="1"/>
  <c r="M2793" i="1"/>
  <c r="N2798" i="1"/>
  <c r="K2795" i="1"/>
  <c r="P2794" i="1"/>
  <c r="AR2789" i="1"/>
  <c r="R2790" i="1"/>
  <c r="V2790" i="1" s="1"/>
  <c r="D2791" i="1"/>
  <c r="O2793" i="1"/>
  <c r="H2795" i="1"/>
  <c r="E2791" i="1"/>
  <c r="F2792" i="1"/>
  <c r="J2794" i="1"/>
  <c r="I2792" i="1"/>
  <c r="AF2810" i="1" l="1"/>
  <c r="X2809" i="1"/>
  <c r="AB2806" i="1"/>
  <c r="AA2808" i="1"/>
  <c r="AH2814" i="1"/>
  <c r="AG2814" i="1"/>
  <c r="Z2807" i="1"/>
  <c r="Y2811" i="1"/>
  <c r="AC2808" i="1"/>
  <c r="AD2814" i="1"/>
  <c r="AE2809" i="1"/>
  <c r="AL2791" i="1"/>
  <c r="AP2791" i="1" s="1"/>
  <c r="AR2790" i="1"/>
  <c r="E2792" i="1"/>
  <c r="R2791" i="1"/>
  <c r="V2791" i="1" s="1"/>
  <c r="D2792" i="1"/>
  <c r="J2795" i="1"/>
  <c r="O2794" i="1"/>
  <c r="K2796" i="1"/>
  <c r="M2794" i="1"/>
  <c r="F2793" i="1"/>
  <c r="H2796" i="1"/>
  <c r="L2794" i="1"/>
  <c r="I2793" i="1"/>
  <c r="P2795" i="1"/>
  <c r="N2799" i="1"/>
  <c r="AF2811" i="1" l="1"/>
  <c r="AA2809" i="1"/>
  <c r="AG2815" i="1"/>
  <c r="AD2815" i="1"/>
  <c r="AB2807" i="1"/>
  <c r="AH2815" i="1"/>
  <c r="Y2812" i="1"/>
  <c r="Z2808" i="1"/>
  <c r="AC2809" i="1"/>
  <c r="AE2810" i="1"/>
  <c r="X2810" i="1"/>
  <c r="AL2792" i="1"/>
  <c r="AP2792" i="1" s="1"/>
  <c r="AR2791" i="1"/>
  <c r="L2795" i="1"/>
  <c r="E2793" i="1"/>
  <c r="I2794" i="1"/>
  <c r="F2794" i="1"/>
  <c r="N2800" i="1"/>
  <c r="H2797" i="1"/>
  <c r="M2795" i="1"/>
  <c r="J2796" i="1"/>
  <c r="K2797" i="1"/>
  <c r="P2796" i="1"/>
  <c r="O2795" i="1"/>
  <c r="R2792" i="1"/>
  <c r="V2792" i="1" s="1"/>
  <c r="D2793" i="1"/>
  <c r="AB2808" i="1" l="1"/>
  <c r="AG2816" i="1"/>
  <c r="AA2810" i="1"/>
  <c r="AF2812" i="1"/>
  <c r="Y2813" i="1"/>
  <c r="X2811" i="1"/>
  <c r="AE2811" i="1"/>
  <c r="Z2809" i="1"/>
  <c r="AH2816" i="1"/>
  <c r="AD2816" i="1"/>
  <c r="AC2810" i="1"/>
  <c r="AL2793" i="1"/>
  <c r="AP2793" i="1" s="1"/>
  <c r="AR2792" i="1"/>
  <c r="K2798" i="1"/>
  <c r="I2795" i="1"/>
  <c r="P2797" i="1"/>
  <c r="N2801" i="1"/>
  <c r="R2793" i="1"/>
  <c r="V2793" i="1" s="1"/>
  <c r="D2794" i="1"/>
  <c r="J2797" i="1"/>
  <c r="E2794" i="1"/>
  <c r="M2796" i="1"/>
  <c r="O2796" i="1"/>
  <c r="L2796" i="1"/>
  <c r="H2798" i="1"/>
  <c r="F2795" i="1"/>
  <c r="AA2811" i="1" l="1"/>
  <c r="AD2817" i="1"/>
  <c r="AE2812" i="1"/>
  <c r="AF2813" i="1"/>
  <c r="Y2814" i="1"/>
  <c r="AG2817" i="1"/>
  <c r="AB2809" i="1"/>
  <c r="AH2817" i="1"/>
  <c r="AC2811" i="1"/>
  <c r="Z2810" i="1"/>
  <c r="X2812" i="1"/>
  <c r="AL2794" i="1"/>
  <c r="AP2794" i="1" s="1"/>
  <c r="N2802" i="1"/>
  <c r="H2799" i="1"/>
  <c r="L2797" i="1"/>
  <c r="E2795" i="1"/>
  <c r="J2798" i="1"/>
  <c r="R2794" i="1"/>
  <c r="V2794" i="1" s="1"/>
  <c r="D2795" i="1"/>
  <c r="O2797" i="1"/>
  <c r="K2799" i="1"/>
  <c r="AR2793" i="1"/>
  <c r="F376" i="2"/>
  <c r="P2798" i="1"/>
  <c r="M2797" i="1"/>
  <c r="F2796" i="1"/>
  <c r="I2796" i="1"/>
  <c r="Z2811" i="1" l="1"/>
  <c r="AG2818" i="1"/>
  <c r="AA2812" i="1"/>
  <c r="AF2814" i="1"/>
  <c r="AD2818" i="1"/>
  <c r="Y2815" i="1"/>
  <c r="AE2813" i="1"/>
  <c r="X2813" i="1"/>
  <c r="AC2812" i="1"/>
  <c r="AH2818" i="1"/>
  <c r="AB2810" i="1"/>
  <c r="AL2795" i="1"/>
  <c r="AP2795" i="1" s="1"/>
  <c r="I2797" i="1"/>
  <c r="F2797" i="1"/>
  <c r="O2798" i="1"/>
  <c r="H2800" i="1"/>
  <c r="E2796" i="1"/>
  <c r="K2800" i="1"/>
  <c r="AR2794" i="1"/>
  <c r="R2795" i="1"/>
  <c r="V2795" i="1" s="1"/>
  <c r="D2796" i="1"/>
  <c r="N2803" i="1"/>
  <c r="P2799" i="1"/>
  <c r="J2799" i="1"/>
  <c r="M2798" i="1"/>
  <c r="L2798" i="1"/>
  <c r="AA2813" i="1" l="1"/>
  <c r="Z2812" i="1"/>
  <c r="AH2819" i="1"/>
  <c r="Y2816" i="1"/>
  <c r="AG2819" i="1"/>
  <c r="X2814" i="1"/>
  <c r="AC2813" i="1"/>
  <c r="AE2814" i="1"/>
  <c r="AD2819" i="1"/>
  <c r="AB2811" i="1"/>
  <c r="AF2815" i="1"/>
  <c r="AR2795" i="1"/>
  <c r="AL2796" i="1"/>
  <c r="AP2796" i="1" s="1"/>
  <c r="P2800" i="1"/>
  <c r="E2797" i="1"/>
  <c r="M2799" i="1"/>
  <c r="J2800" i="1"/>
  <c r="H2801" i="1"/>
  <c r="N2804" i="1"/>
  <c r="K2801" i="1"/>
  <c r="I2798" i="1"/>
  <c r="L2799" i="1"/>
  <c r="O2799" i="1"/>
  <c r="R2796" i="1"/>
  <c r="V2796" i="1" s="1"/>
  <c r="D2797" i="1"/>
  <c r="F2798" i="1"/>
  <c r="X2815" i="1" l="1"/>
  <c r="Y2817" i="1"/>
  <c r="AE2815" i="1"/>
  <c r="AH2820" i="1"/>
  <c r="AB2812" i="1"/>
  <c r="AC2814" i="1"/>
  <c r="AG2820" i="1"/>
  <c r="Z2813" i="1"/>
  <c r="AF2816" i="1"/>
  <c r="AD2820" i="1"/>
  <c r="AA2814" i="1"/>
  <c r="AL2797" i="1"/>
  <c r="AP2797" i="1" s="1"/>
  <c r="K2802" i="1"/>
  <c r="N2805" i="1"/>
  <c r="P2801" i="1"/>
  <c r="J2801" i="1"/>
  <c r="F2799" i="1"/>
  <c r="R2797" i="1"/>
  <c r="V2797" i="1" s="1"/>
  <c r="D2798" i="1"/>
  <c r="O2800" i="1"/>
  <c r="H2802" i="1"/>
  <c r="E2798" i="1"/>
  <c r="L2800" i="1"/>
  <c r="AR2796" i="1"/>
  <c r="I2799" i="1"/>
  <c r="M2800" i="1"/>
  <c r="AD2821" i="1" l="1"/>
  <c r="AE2816" i="1"/>
  <c r="X2816" i="1"/>
  <c r="AG2821" i="1"/>
  <c r="AB2813" i="1"/>
  <c r="AF2817" i="1"/>
  <c r="AH2821" i="1"/>
  <c r="AC2815" i="1"/>
  <c r="Y2818" i="1"/>
  <c r="AA2815" i="1"/>
  <c r="Z2814" i="1"/>
  <c r="AR2797" i="1"/>
  <c r="AL2798" i="1"/>
  <c r="AP2798" i="1" s="1"/>
  <c r="L2801" i="1"/>
  <c r="H2803" i="1"/>
  <c r="K2803" i="1"/>
  <c r="E2799" i="1"/>
  <c r="N2806" i="1"/>
  <c r="J2802" i="1"/>
  <c r="M2801" i="1"/>
  <c r="F2800" i="1"/>
  <c r="P2802" i="1"/>
  <c r="I2800" i="1"/>
  <c r="R2798" i="1"/>
  <c r="V2798" i="1" s="1"/>
  <c r="D2799" i="1"/>
  <c r="O2801" i="1"/>
  <c r="AC2816" i="1" l="1"/>
  <c r="X2817" i="1"/>
  <c r="AD2822" i="1"/>
  <c r="Y2819" i="1"/>
  <c r="Z2815" i="1"/>
  <c r="AH2822" i="1"/>
  <c r="AE2817" i="1"/>
  <c r="AB2814" i="1"/>
  <c r="AA2816" i="1"/>
  <c r="AF2818" i="1"/>
  <c r="AG2822" i="1"/>
  <c r="AL2799" i="1"/>
  <c r="AP2799" i="1" s="1"/>
  <c r="K2804" i="1"/>
  <c r="L2802" i="1"/>
  <c r="F2801" i="1"/>
  <c r="J2803" i="1"/>
  <c r="I2801" i="1"/>
  <c r="P2803" i="1"/>
  <c r="N2807" i="1"/>
  <c r="O2802" i="1"/>
  <c r="R2799" i="1"/>
  <c r="V2799" i="1" s="1"/>
  <c r="D2800" i="1"/>
  <c r="AR2798" i="1"/>
  <c r="M2802" i="1"/>
  <c r="E2800" i="1"/>
  <c r="H2804" i="1"/>
  <c r="AE2818" i="1" l="1"/>
  <c r="AA2817" i="1"/>
  <c r="Y2820" i="1"/>
  <c r="X2818" i="1"/>
  <c r="AF2819" i="1"/>
  <c r="AD2823" i="1"/>
  <c r="AG2823" i="1"/>
  <c r="AB2815" i="1"/>
  <c r="AH2823" i="1"/>
  <c r="AC2817" i="1"/>
  <c r="Z2816" i="1"/>
  <c r="AR2799" i="1"/>
  <c r="AL2800" i="1"/>
  <c r="AP2800" i="1" s="1"/>
  <c r="O2803" i="1"/>
  <c r="K2805" i="1"/>
  <c r="E2801" i="1"/>
  <c r="J2804" i="1"/>
  <c r="L2803" i="1"/>
  <c r="P2804" i="1"/>
  <c r="F2802" i="1"/>
  <c r="H2805" i="1"/>
  <c r="M2803" i="1"/>
  <c r="N2808" i="1"/>
  <c r="I2802" i="1"/>
  <c r="R2800" i="1"/>
  <c r="V2800" i="1" s="1"/>
  <c r="D2801" i="1"/>
  <c r="AD2824" i="1" l="1"/>
  <c r="AB2816" i="1"/>
  <c r="AC2818" i="1"/>
  <c r="X2819" i="1"/>
  <c r="AF2820" i="1"/>
  <c r="AA2818" i="1"/>
  <c r="AE2819" i="1"/>
  <c r="Z2817" i="1"/>
  <c r="AG2824" i="1"/>
  <c r="AH2824" i="1"/>
  <c r="Y2821" i="1"/>
  <c r="AL2801" i="1"/>
  <c r="AP2801" i="1" s="1"/>
  <c r="H2806" i="1"/>
  <c r="L2804" i="1"/>
  <c r="M2804" i="1"/>
  <c r="P2805" i="1"/>
  <c r="E2802" i="1"/>
  <c r="O2804" i="1"/>
  <c r="R2801" i="1"/>
  <c r="V2801" i="1" s="1"/>
  <c r="D2802" i="1"/>
  <c r="I2803" i="1"/>
  <c r="F2803" i="1"/>
  <c r="AR2800" i="1"/>
  <c r="F377" i="2"/>
  <c r="J2805" i="1"/>
  <c r="K2806" i="1"/>
  <c r="N2809" i="1"/>
  <c r="X2820" i="1" l="1"/>
  <c r="AD2825" i="1"/>
  <c r="Z2818" i="1"/>
  <c r="Y2822" i="1"/>
  <c r="AG2825" i="1"/>
  <c r="AH2825" i="1"/>
  <c r="AC2819" i="1"/>
  <c r="AA2819" i="1"/>
  <c r="AE2820" i="1"/>
  <c r="AF2821" i="1"/>
  <c r="AB2817" i="1"/>
  <c r="AL2802" i="1"/>
  <c r="AP2802" i="1" s="1"/>
  <c r="N2810" i="1"/>
  <c r="F2804" i="1"/>
  <c r="H2807" i="1"/>
  <c r="E2803" i="1"/>
  <c r="M2805" i="1"/>
  <c r="R2802" i="1"/>
  <c r="V2802" i="1" s="1"/>
  <c r="D2803" i="1"/>
  <c r="AR2801" i="1"/>
  <c r="L2805" i="1"/>
  <c r="J2806" i="1"/>
  <c r="O2805" i="1"/>
  <c r="K2807" i="1"/>
  <c r="P2806" i="1"/>
  <c r="I2804" i="1"/>
  <c r="AH2826" i="1" l="1"/>
  <c r="AE2821" i="1"/>
  <c r="Z2819" i="1"/>
  <c r="AF2822" i="1"/>
  <c r="AA2820" i="1"/>
  <c r="Y2823" i="1"/>
  <c r="AC2820" i="1"/>
  <c r="AB2818" i="1"/>
  <c r="AG2826" i="1"/>
  <c r="X2821" i="1"/>
  <c r="AD2826" i="1"/>
  <c r="AR2802" i="1"/>
  <c r="AL2803" i="1"/>
  <c r="AP2803" i="1" s="1"/>
  <c r="M2806" i="1"/>
  <c r="P2807" i="1"/>
  <c r="F2805" i="1"/>
  <c r="E2804" i="1"/>
  <c r="H2808" i="1"/>
  <c r="K2808" i="1"/>
  <c r="L2806" i="1"/>
  <c r="R2803" i="1"/>
  <c r="V2803" i="1" s="1"/>
  <c r="D2804" i="1"/>
  <c r="I2805" i="1"/>
  <c r="O2806" i="1"/>
  <c r="N2811" i="1"/>
  <c r="J2807" i="1"/>
  <c r="Y2824" i="1" l="1"/>
  <c r="AF2823" i="1"/>
  <c r="AB2819" i="1"/>
  <c r="AE2822" i="1"/>
  <c r="X2822" i="1"/>
  <c r="AD2827" i="1"/>
  <c r="AA2821" i="1"/>
  <c r="AG2827" i="1"/>
  <c r="AC2821" i="1"/>
  <c r="Z2820" i="1"/>
  <c r="AH2827" i="1"/>
  <c r="AL2804" i="1"/>
  <c r="AP2804" i="1" s="1"/>
  <c r="M2807" i="1"/>
  <c r="R2804" i="1"/>
  <c r="V2804" i="1" s="1"/>
  <c r="D2805" i="1"/>
  <c r="AR2803" i="1"/>
  <c r="K2809" i="1"/>
  <c r="N2812" i="1"/>
  <c r="J2808" i="1"/>
  <c r="E2805" i="1"/>
  <c r="I2806" i="1"/>
  <c r="H2809" i="1"/>
  <c r="P2808" i="1"/>
  <c r="L2807" i="1"/>
  <c r="O2807" i="1"/>
  <c r="F2806" i="1"/>
  <c r="AF2824" i="1" l="1"/>
  <c r="Y2825" i="1"/>
  <c r="AH2828" i="1"/>
  <c r="Z2821" i="1"/>
  <c r="AA2822" i="1"/>
  <c r="AC2822" i="1"/>
  <c r="AG2828" i="1"/>
  <c r="AB2820" i="1"/>
  <c r="X2823" i="1"/>
  <c r="AE2823" i="1"/>
  <c r="AD2828" i="1"/>
  <c r="AL2805" i="1"/>
  <c r="AP2805" i="1" s="1"/>
  <c r="AR2804" i="1"/>
  <c r="F2807" i="1"/>
  <c r="O2808" i="1"/>
  <c r="K2810" i="1"/>
  <c r="L2808" i="1"/>
  <c r="I2807" i="1"/>
  <c r="R2805" i="1"/>
  <c r="V2805" i="1" s="1"/>
  <c r="D2806" i="1"/>
  <c r="H2810" i="1"/>
  <c r="M2808" i="1"/>
  <c r="P2809" i="1"/>
  <c r="E2806" i="1"/>
  <c r="J2809" i="1"/>
  <c r="N2813" i="1"/>
  <c r="AB2821" i="1" l="1"/>
  <c r="Z2822" i="1"/>
  <c r="AG2829" i="1"/>
  <c r="AA2823" i="1"/>
  <c r="Y2826" i="1"/>
  <c r="AE2824" i="1"/>
  <c r="AF2825" i="1"/>
  <c r="AD2829" i="1"/>
  <c r="AH2829" i="1"/>
  <c r="X2824" i="1"/>
  <c r="AC2823" i="1"/>
  <c r="AL2806" i="1"/>
  <c r="AP2806" i="1" s="1"/>
  <c r="N2814" i="1"/>
  <c r="R2806" i="1"/>
  <c r="V2806" i="1" s="1"/>
  <c r="D2807" i="1"/>
  <c r="K2811" i="1"/>
  <c r="P2810" i="1"/>
  <c r="AR2805" i="1"/>
  <c r="J2810" i="1"/>
  <c r="M2809" i="1"/>
  <c r="L2809" i="1"/>
  <c r="O2809" i="1"/>
  <c r="F2808" i="1"/>
  <c r="E2807" i="1"/>
  <c r="I2808" i="1"/>
  <c r="H2811" i="1"/>
  <c r="AD2830" i="1" l="1"/>
  <c r="Y2827" i="1"/>
  <c r="AG2830" i="1"/>
  <c r="AB2822" i="1"/>
  <c r="Z2823" i="1"/>
  <c r="AC2824" i="1"/>
  <c r="AF2826" i="1"/>
  <c r="AA2824" i="1"/>
  <c r="X2825" i="1"/>
  <c r="AE2825" i="1"/>
  <c r="AH2830" i="1"/>
  <c r="AR2806" i="1"/>
  <c r="AL2807" i="1"/>
  <c r="AP2807" i="1" s="1"/>
  <c r="M2810" i="1"/>
  <c r="K2812" i="1"/>
  <c r="O2810" i="1"/>
  <c r="J2811" i="1"/>
  <c r="E2808" i="1"/>
  <c r="L2810" i="1"/>
  <c r="N2815" i="1"/>
  <c r="F2809" i="1"/>
  <c r="P2811" i="1"/>
  <c r="I2809" i="1"/>
  <c r="R2807" i="1"/>
  <c r="V2807" i="1" s="1"/>
  <c r="D2808" i="1"/>
  <c r="H2812" i="1"/>
  <c r="AA2825" i="1" l="1"/>
  <c r="Y2828" i="1"/>
  <c r="AF2827" i="1"/>
  <c r="AG2831" i="1"/>
  <c r="AD2831" i="1"/>
  <c r="AC2825" i="1"/>
  <c r="AB2823" i="1"/>
  <c r="AE2826" i="1"/>
  <c r="X2826" i="1"/>
  <c r="AH2831" i="1"/>
  <c r="Z2824" i="1"/>
  <c r="AL2808" i="1"/>
  <c r="AP2808" i="1" s="1"/>
  <c r="K2813" i="1"/>
  <c r="H2813" i="1"/>
  <c r="F2810" i="1"/>
  <c r="O2811" i="1"/>
  <c r="I2810" i="1"/>
  <c r="L2811" i="1"/>
  <c r="J2812" i="1"/>
  <c r="M2811" i="1"/>
  <c r="E2809" i="1"/>
  <c r="N2816" i="1"/>
  <c r="P2812" i="1"/>
  <c r="R2808" i="1"/>
  <c r="V2808" i="1" s="1"/>
  <c r="D2809" i="1"/>
  <c r="AR2807" i="1"/>
  <c r="F378" i="2"/>
  <c r="AB2824" i="1" l="1"/>
  <c r="AE2827" i="1"/>
  <c r="AF2828" i="1"/>
  <c r="AD2832" i="1"/>
  <c r="AA2826" i="1"/>
  <c r="AH2832" i="1"/>
  <c r="AC2826" i="1"/>
  <c r="Z2825" i="1"/>
  <c r="AG2832" i="1"/>
  <c r="Y2829" i="1"/>
  <c r="X2827" i="1"/>
  <c r="AL2809" i="1"/>
  <c r="AP2809" i="1" s="1"/>
  <c r="P2813" i="1"/>
  <c r="E2810" i="1"/>
  <c r="R2809" i="1"/>
  <c r="V2809" i="1" s="1"/>
  <c r="D2810" i="1"/>
  <c r="AR2808" i="1"/>
  <c r="L2812" i="1"/>
  <c r="O2812" i="1"/>
  <c r="N2817" i="1"/>
  <c r="M2812" i="1"/>
  <c r="H2814" i="1"/>
  <c r="K2814" i="1"/>
  <c r="J2813" i="1"/>
  <c r="I2811" i="1"/>
  <c r="F2811" i="1"/>
  <c r="AC2827" i="1" l="1"/>
  <c r="AB2825" i="1"/>
  <c r="AD2833" i="1"/>
  <c r="Z2826" i="1"/>
  <c r="AA2827" i="1"/>
  <c r="AF2829" i="1"/>
  <c r="AG2833" i="1"/>
  <c r="Y2830" i="1"/>
  <c r="X2828" i="1"/>
  <c r="AH2833" i="1"/>
  <c r="AE2828" i="1"/>
  <c r="AR2809" i="1"/>
  <c r="AL2810" i="1"/>
  <c r="AP2810" i="1" s="1"/>
  <c r="H2815" i="1"/>
  <c r="R2810" i="1"/>
  <c r="V2810" i="1" s="1"/>
  <c r="D2811" i="1"/>
  <c r="L2813" i="1"/>
  <c r="J2814" i="1"/>
  <c r="I2812" i="1"/>
  <c r="M2813" i="1"/>
  <c r="P2814" i="1"/>
  <c r="K2815" i="1"/>
  <c r="N2818" i="1"/>
  <c r="E2811" i="1"/>
  <c r="O2813" i="1"/>
  <c r="F2812" i="1"/>
  <c r="AC2828" i="1" l="1"/>
  <c r="AF2830" i="1"/>
  <c r="AB2826" i="1"/>
  <c r="Y2831" i="1"/>
  <c r="AE2829" i="1"/>
  <c r="AD2834" i="1"/>
  <c r="AA2828" i="1"/>
  <c r="X2829" i="1"/>
  <c r="AH2834" i="1"/>
  <c r="AG2834" i="1"/>
  <c r="Z2827" i="1"/>
  <c r="AL2811" i="1"/>
  <c r="AP2811" i="1" s="1"/>
  <c r="E2812" i="1"/>
  <c r="R2811" i="1"/>
  <c r="V2811" i="1" s="1"/>
  <c r="D2812" i="1"/>
  <c r="AR2810" i="1"/>
  <c r="O2814" i="1"/>
  <c r="N2819" i="1"/>
  <c r="L2814" i="1"/>
  <c r="I2813" i="1"/>
  <c r="J2815" i="1"/>
  <c r="M2814" i="1"/>
  <c r="H2816" i="1"/>
  <c r="F2813" i="1"/>
  <c r="K2816" i="1"/>
  <c r="P2815" i="1"/>
  <c r="AC2829" i="1" l="1"/>
  <c r="AG2835" i="1"/>
  <c r="AF2831" i="1"/>
  <c r="AE2830" i="1"/>
  <c r="X2830" i="1"/>
  <c r="AA2829" i="1"/>
  <c r="AH2835" i="1"/>
  <c r="AD2835" i="1"/>
  <c r="Y2832" i="1"/>
  <c r="Z2828" i="1"/>
  <c r="AB2827" i="1"/>
  <c r="AL2812" i="1"/>
  <c r="AP2812" i="1" s="1"/>
  <c r="AR2811" i="1"/>
  <c r="F2814" i="1"/>
  <c r="M2815" i="1"/>
  <c r="O2815" i="1"/>
  <c r="E2813" i="1"/>
  <c r="I2814" i="1"/>
  <c r="H2817" i="1"/>
  <c r="P2816" i="1"/>
  <c r="N2820" i="1"/>
  <c r="K2817" i="1"/>
  <c r="J2816" i="1"/>
  <c r="L2815" i="1"/>
  <c r="R2812" i="1"/>
  <c r="V2812" i="1" s="1"/>
  <c r="D2813" i="1"/>
  <c r="AC2830" i="1" l="1"/>
  <c r="AF2832" i="1"/>
  <c r="X2831" i="1"/>
  <c r="AH2836" i="1"/>
  <c r="AG2836" i="1"/>
  <c r="Y2833" i="1"/>
  <c r="AD2836" i="1"/>
  <c r="AE2831" i="1"/>
  <c r="AA2830" i="1"/>
  <c r="AB2828" i="1"/>
  <c r="Z2829" i="1"/>
  <c r="AL2813" i="1"/>
  <c r="AP2813" i="1" s="1"/>
  <c r="O2816" i="1"/>
  <c r="J2817" i="1"/>
  <c r="P2817" i="1"/>
  <c r="R2813" i="1"/>
  <c r="V2813" i="1" s="1"/>
  <c r="D2814" i="1"/>
  <c r="L2816" i="1"/>
  <c r="AR2812" i="1"/>
  <c r="K2818" i="1"/>
  <c r="H2818" i="1"/>
  <c r="F2815" i="1"/>
  <c r="E2814" i="1"/>
  <c r="I2815" i="1"/>
  <c r="N2821" i="1"/>
  <c r="M2816" i="1"/>
  <c r="AB2829" i="1" l="1"/>
  <c r="AF2833" i="1"/>
  <c r="AD2837" i="1"/>
  <c r="AH2837" i="1"/>
  <c r="Z2830" i="1"/>
  <c r="X2832" i="1"/>
  <c r="AE2832" i="1"/>
  <c r="AG2837" i="1"/>
  <c r="AA2831" i="1"/>
  <c r="Y2834" i="1"/>
  <c r="AC2831" i="1"/>
  <c r="AR2813" i="1"/>
  <c r="AL2814" i="1"/>
  <c r="AP2814" i="1" s="1"/>
  <c r="G379" i="2" s="1"/>
  <c r="F2816" i="1"/>
  <c r="K2819" i="1"/>
  <c r="N2822" i="1"/>
  <c r="L2817" i="1"/>
  <c r="P2818" i="1"/>
  <c r="O2817" i="1"/>
  <c r="M2817" i="1"/>
  <c r="E2815" i="1"/>
  <c r="H2819" i="1"/>
  <c r="R2814" i="1"/>
  <c r="V2814" i="1" s="1"/>
  <c r="D2815" i="1"/>
  <c r="I2816" i="1"/>
  <c r="J2818" i="1"/>
  <c r="AD2838" i="1" l="1"/>
  <c r="AC2832" i="1"/>
  <c r="AA2832" i="1"/>
  <c r="Z2831" i="1"/>
  <c r="AB2830" i="1"/>
  <c r="AF2834" i="1"/>
  <c r="AE2833" i="1"/>
  <c r="AG2838" i="1"/>
  <c r="AH2838" i="1"/>
  <c r="Y2835" i="1"/>
  <c r="X2833" i="1"/>
  <c r="AL2815" i="1"/>
  <c r="AP2815" i="1" s="1"/>
  <c r="E2816" i="1"/>
  <c r="L2818" i="1"/>
  <c r="K2820" i="1"/>
  <c r="H2820" i="1"/>
  <c r="J2819" i="1"/>
  <c r="M2818" i="1"/>
  <c r="R2815" i="1"/>
  <c r="V2815" i="1" s="1"/>
  <c r="D2816" i="1"/>
  <c r="AR2814" i="1"/>
  <c r="F379" i="2"/>
  <c r="H379" i="2" s="1"/>
  <c r="N2823" i="1"/>
  <c r="F2817" i="1"/>
  <c r="P2819" i="1"/>
  <c r="O2818" i="1"/>
  <c r="I2817" i="1"/>
  <c r="AA2833" i="1" l="1"/>
  <c r="Y2836" i="1"/>
  <c r="AG2839" i="1"/>
  <c r="AF2835" i="1"/>
  <c r="AD2839" i="1"/>
  <c r="X2834" i="1"/>
  <c r="AC2833" i="1"/>
  <c r="Z2832" i="1"/>
  <c r="AH2839" i="1"/>
  <c r="AE2834" i="1"/>
  <c r="AB2831" i="1"/>
  <c r="AL2816" i="1"/>
  <c r="AP2816" i="1" s="1"/>
  <c r="L379" i="2"/>
  <c r="O379" i="2"/>
  <c r="K2821" i="1"/>
  <c r="M2819" i="1"/>
  <c r="E2817" i="1"/>
  <c r="O2819" i="1"/>
  <c r="F2818" i="1"/>
  <c r="I2818" i="1"/>
  <c r="P2820" i="1"/>
  <c r="R2816" i="1"/>
  <c r="V2816" i="1" s="1"/>
  <c r="D2817" i="1"/>
  <c r="H2821" i="1"/>
  <c r="N2824" i="1"/>
  <c r="AR2815" i="1"/>
  <c r="L2819" i="1"/>
  <c r="J2820" i="1"/>
  <c r="AG2840" i="1" l="1"/>
  <c r="AE2835" i="1"/>
  <c r="AB2832" i="1"/>
  <c r="Y2837" i="1"/>
  <c r="AA2834" i="1"/>
  <c r="Z2833" i="1"/>
  <c r="X2835" i="1"/>
  <c r="AH2840" i="1"/>
  <c r="AC2834" i="1"/>
  <c r="AF2836" i="1"/>
  <c r="AD2840" i="1"/>
  <c r="AL2817" i="1"/>
  <c r="AP2817" i="1" s="1"/>
  <c r="AR2816" i="1"/>
  <c r="R2817" i="1"/>
  <c r="V2817" i="1" s="1"/>
  <c r="D2818" i="1"/>
  <c r="O2820" i="1"/>
  <c r="J2821" i="1"/>
  <c r="N2825" i="1"/>
  <c r="K2822" i="1"/>
  <c r="H2822" i="1"/>
  <c r="P2821" i="1"/>
  <c r="L2820" i="1"/>
  <c r="M2820" i="1"/>
  <c r="F2819" i="1"/>
  <c r="I2819" i="1"/>
  <c r="E2818" i="1"/>
  <c r="Z2834" i="1" l="1"/>
  <c r="AG2841" i="1"/>
  <c r="Y2838" i="1"/>
  <c r="AH2841" i="1"/>
  <c r="AB2833" i="1"/>
  <c r="AD2841" i="1"/>
  <c r="AF2837" i="1"/>
  <c r="AC2835" i="1"/>
  <c r="AA2835" i="1"/>
  <c r="AE2836" i="1"/>
  <c r="X2836" i="1"/>
  <c r="AL2818" i="1"/>
  <c r="AP2818" i="1" s="1"/>
  <c r="N2826" i="1"/>
  <c r="AR2817" i="1"/>
  <c r="O2821" i="1"/>
  <c r="H2823" i="1"/>
  <c r="F2820" i="1"/>
  <c r="R2818" i="1"/>
  <c r="V2818" i="1" s="1"/>
  <c r="D2819" i="1"/>
  <c r="E2819" i="1"/>
  <c r="K2823" i="1"/>
  <c r="M2821" i="1"/>
  <c r="J2822" i="1"/>
  <c r="I2820" i="1"/>
  <c r="P2822" i="1"/>
  <c r="L2821" i="1"/>
  <c r="AC2836" i="1" l="1"/>
  <c r="AB2834" i="1"/>
  <c r="AG2842" i="1"/>
  <c r="AD2842" i="1"/>
  <c r="AH2842" i="1"/>
  <c r="X2837" i="1"/>
  <c r="Y2839" i="1"/>
  <c r="AA2836" i="1"/>
  <c r="AF2838" i="1"/>
  <c r="Z2835" i="1"/>
  <c r="AE2837" i="1"/>
  <c r="AR2818" i="1"/>
  <c r="AL2819" i="1"/>
  <c r="AP2819" i="1" s="1"/>
  <c r="K2824" i="1"/>
  <c r="I2821" i="1"/>
  <c r="F2821" i="1"/>
  <c r="M2822" i="1"/>
  <c r="J2823" i="1"/>
  <c r="R2819" i="1"/>
  <c r="V2819" i="1" s="1"/>
  <c r="D2820" i="1"/>
  <c r="H2824" i="1"/>
  <c r="P2823" i="1"/>
  <c r="N2827" i="1"/>
  <c r="E2820" i="1"/>
  <c r="L2822" i="1"/>
  <c r="O2822" i="1"/>
  <c r="AD2843" i="1" l="1"/>
  <c r="Z2836" i="1"/>
  <c r="AF2839" i="1"/>
  <c r="Y2840" i="1"/>
  <c r="AA2837" i="1"/>
  <c r="AB2835" i="1"/>
  <c r="AH2843" i="1"/>
  <c r="AE2838" i="1"/>
  <c r="X2838" i="1"/>
  <c r="AG2843" i="1"/>
  <c r="AC2837" i="1"/>
  <c r="AL2820" i="1"/>
  <c r="AP2820" i="1" s="1"/>
  <c r="M2823" i="1"/>
  <c r="L2823" i="1"/>
  <c r="R2820" i="1"/>
  <c r="V2820" i="1" s="1"/>
  <c r="D2821" i="1"/>
  <c r="K2825" i="1"/>
  <c r="P2824" i="1"/>
  <c r="I2822" i="1"/>
  <c r="O2823" i="1"/>
  <c r="N2828" i="1"/>
  <c r="AR2819" i="1"/>
  <c r="F2822" i="1"/>
  <c r="E2821" i="1"/>
  <c r="H2825" i="1"/>
  <c r="J2824" i="1"/>
  <c r="AC2838" i="1" l="1"/>
  <c r="AH2844" i="1"/>
  <c r="Y2841" i="1"/>
  <c r="AF2840" i="1"/>
  <c r="Z2837" i="1"/>
  <c r="X2839" i="1"/>
  <c r="AG2844" i="1"/>
  <c r="AA2838" i="1"/>
  <c r="AE2839" i="1"/>
  <c r="AB2836" i="1"/>
  <c r="AD2844" i="1"/>
  <c r="AR2820" i="1"/>
  <c r="G380" i="2"/>
  <c r="AL2821" i="1"/>
  <c r="AP2821" i="1" s="1"/>
  <c r="I2823" i="1"/>
  <c r="E2822" i="1"/>
  <c r="N2829" i="1"/>
  <c r="P2825" i="1"/>
  <c r="J2825" i="1"/>
  <c r="R2821" i="1"/>
  <c r="V2821" i="1" s="1"/>
  <c r="D2822" i="1"/>
  <c r="K2826" i="1"/>
  <c r="O2824" i="1"/>
  <c r="L2824" i="1"/>
  <c r="M2824" i="1"/>
  <c r="F2823" i="1"/>
  <c r="H2826" i="1"/>
  <c r="AF2841" i="1" l="1"/>
  <c r="Z2838" i="1"/>
  <c r="AC2839" i="1"/>
  <c r="AA2839" i="1"/>
  <c r="X2840" i="1"/>
  <c r="AG2845" i="1"/>
  <c r="AD2845" i="1"/>
  <c r="AB2837" i="1"/>
  <c r="AE2840" i="1"/>
  <c r="Y2842" i="1"/>
  <c r="AH2845" i="1"/>
  <c r="AL2822" i="1"/>
  <c r="AP2822" i="1" s="1"/>
  <c r="I2824" i="1"/>
  <c r="K2827" i="1"/>
  <c r="N2830" i="1"/>
  <c r="M2825" i="1"/>
  <c r="O2825" i="1"/>
  <c r="H2827" i="1"/>
  <c r="J2826" i="1"/>
  <c r="P2826" i="1"/>
  <c r="R2822" i="1"/>
  <c r="V2822" i="1" s="1"/>
  <c r="D2823" i="1"/>
  <c r="AR2821" i="1"/>
  <c r="F380" i="2"/>
  <c r="H380" i="2" s="1"/>
  <c r="F2824" i="1"/>
  <c r="L2825" i="1"/>
  <c r="E2823" i="1"/>
  <c r="AB2838" i="1" l="1"/>
  <c r="AG2846" i="1"/>
  <c r="AA2840" i="1"/>
  <c r="Z2839" i="1"/>
  <c r="AE2841" i="1"/>
  <c r="Y2843" i="1"/>
  <c r="AH2846" i="1"/>
  <c r="AD2846" i="1"/>
  <c r="X2841" i="1"/>
  <c r="AC2840" i="1"/>
  <c r="AF2842" i="1"/>
  <c r="AL2823" i="1"/>
  <c r="AP2823" i="1" s="1"/>
  <c r="E2824" i="1"/>
  <c r="J2827" i="1"/>
  <c r="O2826" i="1"/>
  <c r="I2825" i="1"/>
  <c r="N2831" i="1"/>
  <c r="M2826" i="1"/>
  <c r="O380" i="2"/>
  <c r="L380" i="2"/>
  <c r="H2828" i="1"/>
  <c r="L2826" i="1"/>
  <c r="P2827" i="1"/>
  <c r="R2823" i="1"/>
  <c r="V2823" i="1" s="1"/>
  <c r="D2824" i="1"/>
  <c r="AR2822" i="1"/>
  <c r="K2828" i="1"/>
  <c r="F2825" i="1"/>
  <c r="AH2847" i="1" l="1"/>
  <c r="Z2840" i="1"/>
  <c r="AB2839" i="1"/>
  <c r="AC2841" i="1"/>
  <c r="AE2842" i="1"/>
  <c r="X2842" i="1"/>
  <c r="AA2841" i="1"/>
  <c r="AD2847" i="1"/>
  <c r="Y2844" i="1"/>
  <c r="AG2847" i="1"/>
  <c r="AF2843" i="1"/>
  <c r="AR2823" i="1"/>
  <c r="AL2824" i="1"/>
  <c r="AP2824" i="1" s="1"/>
  <c r="O2827" i="1"/>
  <c r="K2829" i="1"/>
  <c r="R2824" i="1"/>
  <c r="V2824" i="1" s="1"/>
  <c r="D2825" i="1"/>
  <c r="M2827" i="1"/>
  <c r="I2826" i="1"/>
  <c r="H2829" i="1"/>
  <c r="E2825" i="1"/>
  <c r="L2827" i="1"/>
  <c r="J2828" i="1"/>
  <c r="N2832" i="1"/>
  <c r="F2826" i="1"/>
  <c r="P2828" i="1"/>
  <c r="AC2842" i="1" l="1"/>
  <c r="AA2842" i="1"/>
  <c r="AG2848" i="1"/>
  <c r="AH2848" i="1"/>
  <c r="X2843" i="1"/>
  <c r="Y2845" i="1"/>
  <c r="AE2843" i="1"/>
  <c r="AB2840" i="1"/>
  <c r="AF2844" i="1"/>
  <c r="AD2848" i="1"/>
  <c r="Z2841" i="1"/>
  <c r="AL2825" i="1"/>
  <c r="AP2825" i="1" s="1"/>
  <c r="R2825" i="1"/>
  <c r="V2825" i="1" s="1"/>
  <c r="D2826" i="1"/>
  <c r="P2829" i="1"/>
  <c r="H2830" i="1"/>
  <c r="K2830" i="1"/>
  <c r="J2829" i="1"/>
  <c r="M2828" i="1"/>
  <c r="O2828" i="1"/>
  <c r="N2833" i="1"/>
  <c r="F2827" i="1"/>
  <c r="L2828" i="1"/>
  <c r="AR2824" i="1"/>
  <c r="E2826" i="1"/>
  <c r="I2827" i="1"/>
  <c r="AC2843" i="1" l="1"/>
  <c r="AB2841" i="1"/>
  <c r="AH2849" i="1"/>
  <c r="Y2846" i="1"/>
  <c r="X2844" i="1"/>
  <c r="AG2849" i="1"/>
  <c r="AD2849" i="1"/>
  <c r="AF2845" i="1"/>
  <c r="AE2844" i="1"/>
  <c r="Z2842" i="1"/>
  <c r="AA2843" i="1"/>
  <c r="AR2825" i="1"/>
  <c r="AL2826" i="1"/>
  <c r="AP2826" i="1" s="1"/>
  <c r="M2829" i="1"/>
  <c r="H2831" i="1"/>
  <c r="E2827" i="1"/>
  <c r="N2834" i="1"/>
  <c r="R2826" i="1"/>
  <c r="V2826" i="1" s="1"/>
  <c r="D2827" i="1"/>
  <c r="I2828" i="1"/>
  <c r="K2831" i="1"/>
  <c r="O2829" i="1"/>
  <c r="F2828" i="1"/>
  <c r="P2830" i="1"/>
  <c r="L2829" i="1"/>
  <c r="J2830" i="1"/>
  <c r="AF2846" i="1" l="1"/>
  <c r="AH2850" i="1"/>
  <c r="AG2850" i="1"/>
  <c r="Y2847" i="1"/>
  <c r="AD2850" i="1"/>
  <c r="AB2842" i="1"/>
  <c r="AE2845" i="1"/>
  <c r="Z2843" i="1"/>
  <c r="X2845" i="1"/>
  <c r="AA2844" i="1"/>
  <c r="AC2844" i="1"/>
  <c r="AL2827" i="1"/>
  <c r="AP2827" i="1" s="1"/>
  <c r="L2830" i="1"/>
  <c r="O2830" i="1"/>
  <c r="N2835" i="1"/>
  <c r="R2827" i="1"/>
  <c r="V2827" i="1" s="1"/>
  <c r="D2828" i="1"/>
  <c r="J2831" i="1"/>
  <c r="F2829" i="1"/>
  <c r="AR2826" i="1"/>
  <c r="M2830" i="1"/>
  <c r="H2832" i="1"/>
  <c r="I2829" i="1"/>
  <c r="P2831" i="1"/>
  <c r="K2832" i="1"/>
  <c r="E2828" i="1"/>
  <c r="AE2846" i="1" l="1"/>
  <c r="AA2845" i="1"/>
  <c r="AG2851" i="1"/>
  <c r="AF2847" i="1"/>
  <c r="AB2843" i="1"/>
  <c r="Z2844" i="1"/>
  <c r="AH2851" i="1"/>
  <c r="AC2845" i="1"/>
  <c r="Y2848" i="1"/>
  <c r="X2846" i="1"/>
  <c r="AD2851" i="1"/>
  <c r="AL2828" i="1"/>
  <c r="AP2828" i="1" s="1"/>
  <c r="G381" i="2" s="1"/>
  <c r="AR2827" i="1"/>
  <c r="K2833" i="1"/>
  <c r="E2829" i="1"/>
  <c r="I2830" i="1"/>
  <c r="N2836" i="1"/>
  <c r="J2832" i="1"/>
  <c r="F2830" i="1"/>
  <c r="M2831" i="1"/>
  <c r="L2831" i="1"/>
  <c r="R2828" i="1"/>
  <c r="V2828" i="1" s="1"/>
  <c r="D2829" i="1"/>
  <c r="O2831" i="1"/>
  <c r="H2833" i="1"/>
  <c r="P2832" i="1"/>
  <c r="Z2845" i="1" l="1"/>
  <c r="AG2852" i="1"/>
  <c r="AE2847" i="1"/>
  <c r="X2847" i="1"/>
  <c r="AF2848" i="1"/>
  <c r="AB2844" i="1"/>
  <c r="Y2849" i="1"/>
  <c r="AH2852" i="1"/>
  <c r="AD2852" i="1"/>
  <c r="AC2846" i="1"/>
  <c r="AA2846" i="1"/>
  <c r="AL2829" i="1"/>
  <c r="AP2829" i="1" s="1"/>
  <c r="H2834" i="1"/>
  <c r="R2829" i="1"/>
  <c r="V2829" i="1" s="1"/>
  <c r="D2830" i="1"/>
  <c r="J2833" i="1"/>
  <c r="AR2828" i="1"/>
  <c r="F381" i="2"/>
  <c r="H381" i="2" s="1"/>
  <c r="L2832" i="1"/>
  <c r="M2832" i="1"/>
  <c r="E2830" i="1"/>
  <c r="P2833" i="1"/>
  <c r="N2837" i="1"/>
  <c r="I2831" i="1"/>
  <c r="F2831" i="1"/>
  <c r="O2832" i="1"/>
  <c r="K2834" i="1"/>
  <c r="AB2845" i="1" l="1"/>
  <c r="X2848" i="1"/>
  <c r="Z2846" i="1"/>
  <c r="AH2853" i="1"/>
  <c r="AG2853" i="1"/>
  <c r="AE2848" i="1"/>
  <c r="AF2849" i="1"/>
  <c r="AA2847" i="1"/>
  <c r="AD2853" i="1"/>
  <c r="AC2847" i="1"/>
  <c r="Y2850" i="1"/>
  <c r="AL2830" i="1"/>
  <c r="AP2830" i="1" s="1"/>
  <c r="L2833" i="1"/>
  <c r="P2834" i="1"/>
  <c r="O2833" i="1"/>
  <c r="AR2829" i="1"/>
  <c r="I2832" i="1"/>
  <c r="N2838" i="1"/>
  <c r="L381" i="2"/>
  <c r="O381" i="2"/>
  <c r="E2831" i="1"/>
  <c r="F2832" i="1"/>
  <c r="M2833" i="1"/>
  <c r="R2830" i="1"/>
  <c r="V2830" i="1" s="1"/>
  <c r="D2831" i="1"/>
  <c r="K2835" i="1"/>
  <c r="J2834" i="1"/>
  <c r="H2835" i="1"/>
  <c r="AR2830" i="1" l="1"/>
  <c r="AB2846" i="1"/>
  <c r="AF2850" i="1"/>
  <c r="AE2849" i="1"/>
  <c r="Z2847" i="1"/>
  <c r="AC2848" i="1"/>
  <c r="Y2851" i="1"/>
  <c r="AA2848" i="1"/>
  <c r="AH2854" i="1"/>
  <c r="AD2854" i="1"/>
  <c r="AG2854" i="1"/>
  <c r="X2849" i="1"/>
  <c r="AL2831" i="1"/>
  <c r="AP2831" i="1" s="1"/>
  <c r="E2832" i="1"/>
  <c r="K2836" i="1"/>
  <c r="I2833" i="1"/>
  <c r="P2835" i="1"/>
  <c r="H2836" i="1"/>
  <c r="F2833" i="1"/>
  <c r="N2839" i="1"/>
  <c r="R2831" i="1"/>
  <c r="V2831" i="1" s="1"/>
  <c r="D2832" i="1"/>
  <c r="M2834" i="1"/>
  <c r="O2834" i="1"/>
  <c r="J2835" i="1"/>
  <c r="L2834" i="1"/>
  <c r="AG2855" i="1" l="1"/>
  <c r="AH2855" i="1"/>
  <c r="AF2851" i="1"/>
  <c r="X2850" i="1"/>
  <c r="AD2855" i="1"/>
  <c r="AB2847" i="1"/>
  <c r="Z2848" i="1"/>
  <c r="Y2852" i="1"/>
  <c r="AA2849" i="1"/>
  <c r="AE2850" i="1"/>
  <c r="AC2849" i="1"/>
  <c r="AL2832" i="1"/>
  <c r="AP2832" i="1" s="1"/>
  <c r="L2835" i="1"/>
  <c r="E2833" i="1"/>
  <c r="H2837" i="1"/>
  <c r="K2837" i="1"/>
  <c r="N2840" i="1"/>
  <c r="M2835" i="1"/>
  <c r="O2835" i="1"/>
  <c r="F2834" i="1"/>
  <c r="J2836" i="1"/>
  <c r="R2832" i="1"/>
  <c r="V2832" i="1" s="1"/>
  <c r="D2833" i="1"/>
  <c r="AR2831" i="1"/>
  <c r="I2834" i="1"/>
  <c r="P2836" i="1"/>
  <c r="AA2850" i="1" l="1"/>
  <c r="X2851" i="1"/>
  <c r="AG2856" i="1"/>
  <c r="AE2851" i="1"/>
  <c r="Z2849" i="1"/>
  <c r="AD2856" i="1"/>
  <c r="AF2852" i="1"/>
  <c r="AC2850" i="1"/>
  <c r="Y2853" i="1"/>
  <c r="AB2848" i="1"/>
  <c r="AH2856" i="1"/>
  <c r="AR2832" i="1"/>
  <c r="AL2833" i="1"/>
  <c r="AP2833" i="1" s="1"/>
  <c r="P2837" i="1"/>
  <c r="O2836" i="1"/>
  <c r="M2836" i="1"/>
  <c r="K2838" i="1"/>
  <c r="L2836" i="1"/>
  <c r="R2833" i="1"/>
  <c r="V2833" i="1" s="1"/>
  <c r="D2834" i="1"/>
  <c r="E2834" i="1"/>
  <c r="I2835" i="1"/>
  <c r="N2841" i="1"/>
  <c r="H2838" i="1"/>
  <c r="F2835" i="1"/>
  <c r="J2837" i="1"/>
  <c r="AF2853" i="1" l="1"/>
  <c r="AA2851" i="1"/>
  <c r="Z2850" i="1"/>
  <c r="X2852" i="1"/>
  <c r="AB2849" i="1"/>
  <c r="AH2857" i="1"/>
  <c r="Y2854" i="1"/>
  <c r="AG2857" i="1"/>
  <c r="AC2851" i="1"/>
  <c r="AD2857" i="1"/>
  <c r="AE2852" i="1"/>
  <c r="AL2834" i="1"/>
  <c r="AP2834" i="1" s="1"/>
  <c r="O2837" i="1"/>
  <c r="R2834" i="1"/>
  <c r="V2834" i="1" s="1"/>
  <c r="D2835" i="1"/>
  <c r="H2839" i="1"/>
  <c r="AR2833" i="1"/>
  <c r="J2838" i="1"/>
  <c r="P2838" i="1"/>
  <c r="F2836" i="1"/>
  <c r="N2842" i="1"/>
  <c r="I2836" i="1"/>
  <c r="K2839" i="1"/>
  <c r="E2835" i="1"/>
  <c r="L2837" i="1"/>
  <c r="M2837" i="1"/>
  <c r="AF2854" i="1" l="1"/>
  <c r="AG2858" i="1"/>
  <c r="X2853" i="1"/>
  <c r="AA2852" i="1"/>
  <c r="AC2852" i="1"/>
  <c r="AE2853" i="1"/>
  <c r="Y2855" i="1"/>
  <c r="AH2858" i="1"/>
  <c r="Z2851" i="1"/>
  <c r="AB2850" i="1"/>
  <c r="AD2858" i="1"/>
  <c r="AL2835" i="1"/>
  <c r="AP2835" i="1" s="1"/>
  <c r="AR2834" i="1"/>
  <c r="M2838" i="1"/>
  <c r="N2843" i="1"/>
  <c r="P2839" i="1"/>
  <c r="I2837" i="1"/>
  <c r="R2835" i="1"/>
  <c r="V2835" i="1" s="1"/>
  <c r="D2836" i="1"/>
  <c r="H2840" i="1"/>
  <c r="L2838" i="1"/>
  <c r="F2837" i="1"/>
  <c r="K2840" i="1"/>
  <c r="E2836" i="1"/>
  <c r="O2838" i="1"/>
  <c r="J2839" i="1"/>
  <c r="Z2852" i="1" l="1"/>
  <c r="Y2856" i="1"/>
  <c r="AG2859" i="1"/>
  <c r="AH2859" i="1"/>
  <c r="AC2853" i="1"/>
  <c r="X2854" i="1"/>
  <c r="AD2859" i="1"/>
  <c r="AB2851" i="1"/>
  <c r="AA2853" i="1"/>
  <c r="AE2854" i="1"/>
  <c r="AF2855" i="1"/>
  <c r="AL2836" i="1"/>
  <c r="AP2836" i="1" s="1"/>
  <c r="M2839" i="1"/>
  <c r="F2838" i="1"/>
  <c r="R2836" i="1"/>
  <c r="V2836" i="1" s="1"/>
  <c r="D2837" i="1"/>
  <c r="I2838" i="1"/>
  <c r="E2837" i="1"/>
  <c r="O2839" i="1"/>
  <c r="AR2835" i="1"/>
  <c r="F382" i="2"/>
  <c r="H2841" i="1"/>
  <c r="P2840" i="1"/>
  <c r="K2841" i="1"/>
  <c r="J2840" i="1"/>
  <c r="L2839" i="1"/>
  <c r="N2844" i="1"/>
  <c r="AC2854" i="1" l="1"/>
  <c r="AE2855" i="1"/>
  <c r="AB2852" i="1"/>
  <c r="Z2853" i="1"/>
  <c r="AH2860" i="1"/>
  <c r="AA2854" i="1"/>
  <c r="AG2860" i="1"/>
  <c r="AF2856" i="1"/>
  <c r="AD2860" i="1"/>
  <c r="X2855" i="1"/>
  <c r="Y2857" i="1"/>
  <c r="AL2837" i="1"/>
  <c r="AP2837" i="1" s="1"/>
  <c r="P2841" i="1"/>
  <c r="O2840" i="1"/>
  <c r="N2845" i="1"/>
  <c r="R2837" i="1"/>
  <c r="V2837" i="1" s="1"/>
  <c r="D2838" i="1"/>
  <c r="K2842" i="1"/>
  <c r="F2839" i="1"/>
  <c r="L2840" i="1"/>
  <c r="H2842" i="1"/>
  <c r="AR2836" i="1"/>
  <c r="M2840" i="1"/>
  <c r="J2841" i="1"/>
  <c r="E2838" i="1"/>
  <c r="I2839" i="1"/>
  <c r="AC2855" i="1" l="1"/>
  <c r="Z2854" i="1"/>
  <c r="AF2857" i="1"/>
  <c r="AD2861" i="1"/>
  <c r="X2856" i="1"/>
  <c r="AA2855" i="1"/>
  <c r="AE2856" i="1"/>
  <c r="AH2861" i="1"/>
  <c r="Y2858" i="1"/>
  <c r="AG2861" i="1"/>
  <c r="AB2853" i="1"/>
  <c r="AR2837" i="1"/>
  <c r="AL2838" i="1"/>
  <c r="AP2838" i="1" s="1"/>
  <c r="L2841" i="1"/>
  <c r="P2842" i="1"/>
  <c r="K2843" i="1"/>
  <c r="H2843" i="1"/>
  <c r="E2839" i="1"/>
  <c r="R2838" i="1"/>
  <c r="V2838" i="1" s="1"/>
  <c r="D2839" i="1"/>
  <c r="N2846" i="1"/>
  <c r="J2842" i="1"/>
  <c r="F2840" i="1"/>
  <c r="O2841" i="1"/>
  <c r="M2841" i="1"/>
  <c r="I2840" i="1"/>
  <c r="AH2862" i="1" l="1"/>
  <c r="X2857" i="1"/>
  <c r="AE2857" i="1"/>
  <c r="AF2858" i="1"/>
  <c r="AB2854" i="1"/>
  <c r="AC2856" i="1"/>
  <c r="AG2862" i="1"/>
  <c r="Y2859" i="1"/>
  <c r="AA2856" i="1"/>
  <c r="AD2862" i="1"/>
  <c r="Z2855" i="1"/>
  <c r="AL2839" i="1"/>
  <c r="AP2839" i="1" s="1"/>
  <c r="N2847" i="1"/>
  <c r="E2840" i="1"/>
  <c r="M2842" i="1"/>
  <c r="AR2838" i="1"/>
  <c r="H2844" i="1"/>
  <c r="I2841" i="1"/>
  <c r="O2842" i="1"/>
  <c r="L2842" i="1"/>
  <c r="F2841" i="1"/>
  <c r="K2844" i="1"/>
  <c r="J2843" i="1"/>
  <c r="R2839" i="1"/>
  <c r="V2839" i="1" s="1"/>
  <c r="D2840" i="1"/>
  <c r="P2843" i="1"/>
  <c r="AB2855" i="1" l="1"/>
  <c r="AH2863" i="1"/>
  <c r="AE2858" i="1"/>
  <c r="Z2856" i="1"/>
  <c r="AC2857" i="1"/>
  <c r="AF2859" i="1"/>
  <c r="Y2860" i="1"/>
  <c r="AD2863" i="1"/>
  <c r="AG2863" i="1"/>
  <c r="X2858" i="1"/>
  <c r="AA2857" i="1"/>
  <c r="AR2839" i="1"/>
  <c r="AL2840" i="1"/>
  <c r="AP2840" i="1" s="1"/>
  <c r="O2843" i="1"/>
  <c r="E2841" i="1"/>
  <c r="R2840" i="1"/>
  <c r="V2840" i="1" s="1"/>
  <c r="D2841" i="1"/>
  <c r="J2844" i="1"/>
  <c r="P2844" i="1"/>
  <c r="I2842" i="1"/>
  <c r="N2848" i="1"/>
  <c r="M2843" i="1"/>
  <c r="K2845" i="1"/>
  <c r="H2845" i="1"/>
  <c r="F2842" i="1"/>
  <c r="L2843" i="1"/>
  <c r="AB2856" i="1" l="1"/>
  <c r="AE2859" i="1"/>
  <c r="Y2861" i="1"/>
  <c r="AA2858" i="1"/>
  <c r="AG2864" i="1"/>
  <c r="AD2864" i="1"/>
  <c r="X2859" i="1"/>
  <c r="Z2857" i="1"/>
  <c r="AH2864" i="1"/>
  <c r="AF2860" i="1"/>
  <c r="AC2858" i="1"/>
  <c r="AL2841" i="1"/>
  <c r="AP2841" i="1" s="1"/>
  <c r="K2846" i="1"/>
  <c r="M2844" i="1"/>
  <c r="P2845" i="1"/>
  <c r="L2844" i="1"/>
  <c r="I2843" i="1"/>
  <c r="O2844" i="1"/>
  <c r="F2843" i="1"/>
  <c r="R2841" i="1"/>
  <c r="V2841" i="1" s="1"/>
  <c r="D2842" i="1"/>
  <c r="H2846" i="1"/>
  <c r="AR2840" i="1"/>
  <c r="N2849" i="1"/>
  <c r="J2845" i="1"/>
  <c r="E2842" i="1"/>
  <c r="AD2865" i="1" l="1"/>
  <c r="Y2862" i="1"/>
  <c r="AH2865" i="1"/>
  <c r="Z2858" i="1"/>
  <c r="X2860" i="1"/>
  <c r="AE2860" i="1"/>
  <c r="AC2859" i="1"/>
  <c r="AA2859" i="1"/>
  <c r="AF2861" i="1"/>
  <c r="AG2865" i="1"/>
  <c r="AB2857" i="1"/>
  <c r="AL2842" i="1"/>
  <c r="AP2842" i="1" s="1"/>
  <c r="G383" i="2" s="1"/>
  <c r="AR2841" i="1"/>
  <c r="K2847" i="1"/>
  <c r="J2846" i="1"/>
  <c r="L2845" i="1"/>
  <c r="P2846" i="1"/>
  <c r="I2844" i="1"/>
  <c r="R2842" i="1"/>
  <c r="V2842" i="1" s="1"/>
  <c r="D2843" i="1"/>
  <c r="F2844" i="1"/>
  <c r="N2850" i="1"/>
  <c r="M2845" i="1"/>
  <c r="E2843" i="1"/>
  <c r="H2847" i="1"/>
  <c r="O2845" i="1"/>
  <c r="AB2858" i="1" l="1"/>
  <c r="AC2860" i="1"/>
  <c r="Y2863" i="1"/>
  <c r="AE2861" i="1"/>
  <c r="X2861" i="1"/>
  <c r="AD2866" i="1"/>
  <c r="Z2859" i="1"/>
  <c r="AG2866" i="1"/>
  <c r="AA2860" i="1"/>
  <c r="AH2866" i="1"/>
  <c r="AF2862" i="1"/>
  <c r="AL2843" i="1"/>
  <c r="AP2843" i="1" s="1"/>
  <c r="E2844" i="1"/>
  <c r="J2847" i="1"/>
  <c r="I2845" i="1"/>
  <c r="N2851" i="1"/>
  <c r="H2848" i="1"/>
  <c r="K2848" i="1"/>
  <c r="O2846" i="1"/>
  <c r="M2846" i="1"/>
  <c r="R2843" i="1"/>
  <c r="V2843" i="1" s="1"/>
  <c r="D2844" i="1"/>
  <c r="L2846" i="1"/>
  <c r="AR2842" i="1"/>
  <c r="F383" i="2"/>
  <c r="H383" i="2" s="1"/>
  <c r="P2847" i="1"/>
  <c r="F2845" i="1"/>
  <c r="AB2859" i="1" l="1"/>
  <c r="AF2863" i="1"/>
  <c r="AA2861" i="1"/>
  <c r="AC2861" i="1"/>
  <c r="Z2860" i="1"/>
  <c r="AD2867" i="1"/>
  <c r="AE2862" i="1"/>
  <c r="X2862" i="1"/>
  <c r="AH2867" i="1"/>
  <c r="AG2867" i="1"/>
  <c r="Y2864" i="1"/>
  <c r="AL2844" i="1"/>
  <c r="AP2844" i="1" s="1"/>
  <c r="L383" i="2"/>
  <c r="O383" i="2"/>
  <c r="K2849" i="1"/>
  <c r="E2845" i="1"/>
  <c r="L2847" i="1"/>
  <c r="N2852" i="1"/>
  <c r="J2848" i="1"/>
  <c r="M2847" i="1"/>
  <c r="F2846" i="1"/>
  <c r="I2846" i="1"/>
  <c r="P2848" i="1"/>
  <c r="R2844" i="1"/>
  <c r="V2844" i="1" s="1"/>
  <c r="D2845" i="1"/>
  <c r="O2847" i="1"/>
  <c r="H2849" i="1"/>
  <c r="AR2843" i="1"/>
  <c r="AB2860" i="1" l="1"/>
  <c r="AG2868" i="1"/>
  <c r="Z2861" i="1"/>
  <c r="X2863" i="1"/>
  <c r="AA2862" i="1"/>
  <c r="AC2862" i="1"/>
  <c r="Y2865" i="1"/>
  <c r="AD2868" i="1"/>
  <c r="AR2844" i="1"/>
  <c r="AH2868" i="1"/>
  <c r="AE2863" i="1"/>
  <c r="AF2864" i="1"/>
  <c r="AL2845" i="1"/>
  <c r="AP2845" i="1" s="1"/>
  <c r="O2848" i="1"/>
  <c r="I2847" i="1"/>
  <c r="E2846" i="1"/>
  <c r="L2848" i="1"/>
  <c r="F2847" i="1"/>
  <c r="H2850" i="1"/>
  <c r="K2850" i="1"/>
  <c r="M2848" i="1"/>
  <c r="R2845" i="1"/>
  <c r="V2845" i="1" s="1"/>
  <c r="D2846" i="1"/>
  <c r="J2849" i="1"/>
  <c r="P2849" i="1"/>
  <c r="N2853" i="1"/>
  <c r="AH2869" i="1" l="1"/>
  <c r="AG2869" i="1"/>
  <c r="AC2863" i="1"/>
  <c r="X2864" i="1"/>
  <c r="AF2865" i="1"/>
  <c r="AB2861" i="1"/>
  <c r="AE2864" i="1"/>
  <c r="Z2862" i="1"/>
  <c r="AD2869" i="1"/>
  <c r="Y2866" i="1"/>
  <c r="AA2863" i="1"/>
  <c r="AL2846" i="1"/>
  <c r="AP2846" i="1" s="1"/>
  <c r="M2849" i="1"/>
  <c r="H2851" i="1"/>
  <c r="E2847" i="1"/>
  <c r="J2850" i="1"/>
  <c r="F2848" i="1"/>
  <c r="R2846" i="1"/>
  <c r="V2846" i="1" s="1"/>
  <c r="D2847" i="1"/>
  <c r="AR2845" i="1"/>
  <c r="P2850" i="1"/>
  <c r="N2854" i="1"/>
  <c r="L2849" i="1"/>
  <c r="I2848" i="1"/>
  <c r="K2851" i="1"/>
  <c r="O2849" i="1"/>
  <c r="AC2864" i="1" l="1"/>
  <c r="AE2865" i="1"/>
  <c r="AA2864" i="1"/>
  <c r="AG2870" i="1"/>
  <c r="AD2870" i="1"/>
  <c r="AF2866" i="1"/>
  <c r="X2865" i="1"/>
  <c r="AH2870" i="1"/>
  <c r="Y2867" i="1"/>
  <c r="Z2863" i="1"/>
  <c r="AB2862" i="1"/>
  <c r="AR2846" i="1"/>
  <c r="AL2847" i="1"/>
  <c r="AP2847" i="1" s="1"/>
  <c r="L2850" i="1"/>
  <c r="N2855" i="1"/>
  <c r="R2847" i="1"/>
  <c r="V2847" i="1" s="1"/>
  <c r="D2848" i="1"/>
  <c r="F2849" i="1"/>
  <c r="E2848" i="1"/>
  <c r="M2850" i="1"/>
  <c r="I2849" i="1"/>
  <c r="J2851" i="1"/>
  <c r="H2852" i="1"/>
  <c r="O2850" i="1"/>
  <c r="K2852" i="1"/>
  <c r="P2851" i="1"/>
  <c r="Y2868" i="1" l="1"/>
  <c r="X2866" i="1"/>
  <c r="AD2871" i="1"/>
  <c r="AG2871" i="1"/>
  <c r="AE2866" i="1"/>
  <c r="AB2863" i="1"/>
  <c r="Z2864" i="1"/>
  <c r="AF2867" i="1"/>
  <c r="AC2865" i="1"/>
  <c r="AH2871" i="1"/>
  <c r="AA2865" i="1"/>
  <c r="AL2848" i="1"/>
  <c r="AP2848" i="1" s="1"/>
  <c r="P2852" i="1"/>
  <c r="O2851" i="1"/>
  <c r="F2850" i="1"/>
  <c r="AR2847" i="1"/>
  <c r="L2851" i="1"/>
  <c r="H2853" i="1"/>
  <c r="I2850" i="1"/>
  <c r="K2853" i="1"/>
  <c r="E2849" i="1"/>
  <c r="R2848" i="1"/>
  <c r="V2848" i="1" s="1"/>
  <c r="D2849" i="1"/>
  <c r="J2852" i="1"/>
  <c r="M2851" i="1"/>
  <c r="N2856" i="1"/>
  <c r="X2867" i="1" l="1"/>
  <c r="AF2868" i="1"/>
  <c r="AB2864" i="1"/>
  <c r="AD2872" i="1"/>
  <c r="AC2866" i="1"/>
  <c r="AE2867" i="1"/>
  <c r="Y2869" i="1"/>
  <c r="AA2866" i="1"/>
  <c r="AR2848" i="1"/>
  <c r="AG2872" i="1"/>
  <c r="AH2872" i="1"/>
  <c r="Z2865" i="1"/>
  <c r="AL2849" i="1"/>
  <c r="AP2849" i="1" s="1"/>
  <c r="G384" i="2" s="1"/>
  <c r="M2852" i="1"/>
  <c r="L2852" i="1"/>
  <c r="O2852" i="1"/>
  <c r="N2857" i="1"/>
  <c r="K2854" i="1"/>
  <c r="E2850" i="1"/>
  <c r="P2853" i="1"/>
  <c r="I2851" i="1"/>
  <c r="F2851" i="1"/>
  <c r="J2853" i="1"/>
  <c r="R2849" i="1"/>
  <c r="V2849" i="1" s="1"/>
  <c r="D2850" i="1"/>
  <c r="H2854" i="1"/>
  <c r="X2868" i="1" l="1"/>
  <c r="Y2870" i="1"/>
  <c r="AF2869" i="1"/>
  <c r="AG2873" i="1"/>
  <c r="AD2873" i="1"/>
  <c r="AH2873" i="1"/>
  <c r="AA2867" i="1"/>
  <c r="AC2867" i="1"/>
  <c r="Z2866" i="1"/>
  <c r="AE2868" i="1"/>
  <c r="AB2865" i="1"/>
  <c r="AL2850" i="1"/>
  <c r="AP2850" i="1" s="1"/>
  <c r="I2852" i="1"/>
  <c r="E2851" i="1"/>
  <c r="M2853" i="1"/>
  <c r="N2858" i="1"/>
  <c r="K2855" i="1"/>
  <c r="R2850" i="1"/>
  <c r="V2850" i="1" s="1"/>
  <c r="D2851" i="1"/>
  <c r="J2854" i="1"/>
  <c r="H2855" i="1"/>
  <c r="P2854" i="1"/>
  <c r="L2853" i="1"/>
  <c r="AR2849" i="1"/>
  <c r="F384" i="2"/>
  <c r="H384" i="2" s="1"/>
  <c r="F2852" i="1"/>
  <c r="O2853" i="1"/>
  <c r="AH2874" i="1" l="1"/>
  <c r="AG2874" i="1"/>
  <c r="Y2871" i="1"/>
  <c r="Z2867" i="1"/>
  <c r="X2869" i="1"/>
  <c r="AB2866" i="1"/>
  <c r="AA2868" i="1"/>
  <c r="AD2874" i="1"/>
  <c r="AF2870" i="1"/>
  <c r="AE2869" i="1"/>
  <c r="AC2868" i="1"/>
  <c r="AL2851" i="1"/>
  <c r="AP2851" i="1" s="1"/>
  <c r="F2853" i="1"/>
  <c r="M2854" i="1"/>
  <c r="I2853" i="1"/>
  <c r="O384" i="2"/>
  <c r="L384" i="2"/>
  <c r="N2859" i="1"/>
  <c r="J2855" i="1"/>
  <c r="L2854" i="1"/>
  <c r="H2856" i="1"/>
  <c r="O2854" i="1"/>
  <c r="AR2850" i="1"/>
  <c r="K2856" i="1"/>
  <c r="R2851" i="1"/>
  <c r="V2851" i="1" s="1"/>
  <c r="D2852" i="1"/>
  <c r="P2855" i="1"/>
  <c r="E2852" i="1"/>
  <c r="AD2875" i="1" l="1"/>
  <c r="Y2872" i="1"/>
  <c r="Z2868" i="1"/>
  <c r="AE2870" i="1"/>
  <c r="AH2875" i="1"/>
  <c r="AF2871" i="1"/>
  <c r="AB2867" i="1"/>
  <c r="X2870" i="1"/>
  <c r="AA2869" i="1"/>
  <c r="AC2869" i="1"/>
  <c r="AG2875" i="1"/>
  <c r="AR2851" i="1"/>
  <c r="AL2852" i="1"/>
  <c r="AP2852" i="1" s="1"/>
  <c r="R2852" i="1"/>
  <c r="V2852" i="1" s="1"/>
  <c r="D2853" i="1"/>
  <c r="I2854" i="1"/>
  <c r="L2855" i="1"/>
  <c r="N2860" i="1"/>
  <c r="F2854" i="1"/>
  <c r="K2857" i="1"/>
  <c r="O2855" i="1"/>
  <c r="P2856" i="1"/>
  <c r="J2856" i="1"/>
  <c r="M2855" i="1"/>
  <c r="E2853" i="1"/>
  <c r="H2857" i="1"/>
  <c r="AC2870" i="1" l="1"/>
  <c r="X2871" i="1"/>
  <c r="AH2876" i="1"/>
  <c r="AB2868" i="1"/>
  <c r="AG2876" i="1"/>
  <c r="AA2870" i="1"/>
  <c r="AF2872" i="1"/>
  <c r="Z2869" i="1"/>
  <c r="Y2873" i="1"/>
  <c r="AE2871" i="1"/>
  <c r="AD2876" i="1"/>
  <c r="AL2853" i="1"/>
  <c r="AP2853" i="1" s="1"/>
  <c r="AR2852" i="1"/>
  <c r="N2861" i="1"/>
  <c r="E2854" i="1"/>
  <c r="L2856" i="1"/>
  <c r="I2855" i="1"/>
  <c r="H2858" i="1"/>
  <c r="M2856" i="1"/>
  <c r="F2855" i="1"/>
  <c r="J2857" i="1"/>
  <c r="P2857" i="1"/>
  <c r="O2856" i="1"/>
  <c r="K2858" i="1"/>
  <c r="R2853" i="1"/>
  <c r="V2853" i="1" s="1"/>
  <c r="D2854" i="1"/>
  <c r="AH2877" i="1" l="1"/>
  <c r="AC2871" i="1"/>
  <c r="Y2874" i="1"/>
  <c r="AE2872" i="1"/>
  <c r="AA2871" i="1"/>
  <c r="AG2877" i="1"/>
  <c r="AD2877" i="1"/>
  <c r="AF2873" i="1"/>
  <c r="X2872" i="1"/>
  <c r="Z2870" i="1"/>
  <c r="AB2869" i="1"/>
  <c r="AR2853" i="1"/>
  <c r="AL2854" i="1"/>
  <c r="AP2854" i="1" s="1"/>
  <c r="R2854" i="1"/>
  <c r="V2854" i="1" s="1"/>
  <c r="D2855" i="1"/>
  <c r="F2856" i="1"/>
  <c r="M2857" i="1"/>
  <c r="E2855" i="1"/>
  <c r="L2857" i="1"/>
  <c r="K2859" i="1"/>
  <c r="P2858" i="1"/>
  <c r="J2858" i="1"/>
  <c r="H2859" i="1"/>
  <c r="N2862" i="1"/>
  <c r="I2856" i="1"/>
  <c r="O2857" i="1"/>
  <c r="AH2878" i="1" l="1"/>
  <c r="AG2878" i="1"/>
  <c r="AC2872" i="1"/>
  <c r="AA2872" i="1"/>
  <c r="AF2874" i="1"/>
  <c r="X2873" i="1"/>
  <c r="AD2878" i="1"/>
  <c r="AE2873" i="1"/>
  <c r="Y2875" i="1"/>
  <c r="AB2870" i="1"/>
  <c r="Z2871" i="1"/>
  <c r="AL2855" i="1"/>
  <c r="AP2855" i="1" s="1"/>
  <c r="E2856" i="1"/>
  <c r="H2860" i="1"/>
  <c r="I2857" i="1"/>
  <c r="O2858" i="1"/>
  <c r="P2859" i="1"/>
  <c r="N2863" i="1"/>
  <c r="M2858" i="1"/>
  <c r="R2855" i="1"/>
  <c r="V2855" i="1" s="1"/>
  <c r="D2856" i="1"/>
  <c r="J2859" i="1"/>
  <c r="F2857" i="1"/>
  <c r="K2860" i="1"/>
  <c r="AR2854" i="1"/>
  <c r="L2858" i="1"/>
  <c r="AD2879" i="1" l="1"/>
  <c r="AH2879" i="1"/>
  <c r="AE2874" i="1"/>
  <c r="AF2875" i="1"/>
  <c r="AB2871" i="1"/>
  <c r="X2874" i="1"/>
  <c r="AA2873" i="1"/>
  <c r="AG2879" i="1"/>
  <c r="Z2872" i="1"/>
  <c r="Y2876" i="1"/>
  <c r="AC2873" i="1"/>
  <c r="AR2855" i="1"/>
  <c r="AL2856" i="1"/>
  <c r="AP2856" i="1" s="1"/>
  <c r="G385" i="2" s="1"/>
  <c r="H2861" i="1"/>
  <c r="I2858" i="1"/>
  <c r="E2857" i="1"/>
  <c r="O2859" i="1"/>
  <c r="M2859" i="1"/>
  <c r="N2864" i="1"/>
  <c r="L2859" i="1"/>
  <c r="R2856" i="1"/>
  <c r="V2856" i="1" s="1"/>
  <c r="D2857" i="1"/>
  <c r="P2860" i="1"/>
  <c r="K2861" i="1"/>
  <c r="J2860" i="1"/>
  <c r="F2858" i="1"/>
  <c r="AC2874" i="1" l="1"/>
  <c r="AB2872" i="1"/>
  <c r="AD2880" i="1"/>
  <c r="AE2875" i="1"/>
  <c r="AG2880" i="1"/>
  <c r="X2875" i="1"/>
  <c r="Y2877" i="1"/>
  <c r="AH2880" i="1"/>
  <c r="Z2873" i="1"/>
  <c r="AA2874" i="1"/>
  <c r="AF2876" i="1"/>
  <c r="AL2857" i="1"/>
  <c r="AP2857" i="1" s="1"/>
  <c r="I2859" i="1"/>
  <c r="R2857" i="1"/>
  <c r="V2857" i="1" s="1"/>
  <c r="D2858" i="1"/>
  <c r="M2860" i="1"/>
  <c r="E2858" i="1"/>
  <c r="F2859" i="1"/>
  <c r="K2862" i="1"/>
  <c r="AR2856" i="1"/>
  <c r="F385" i="2"/>
  <c r="H385" i="2" s="1"/>
  <c r="J2861" i="1"/>
  <c r="O2860" i="1"/>
  <c r="P2861" i="1"/>
  <c r="N2865" i="1"/>
  <c r="L2860" i="1"/>
  <c r="H2862" i="1"/>
  <c r="AH2881" i="1" l="1"/>
  <c r="AG2881" i="1"/>
  <c r="AD2881" i="1"/>
  <c r="Y2878" i="1"/>
  <c r="AA2875" i="1"/>
  <c r="AF2877" i="1"/>
  <c r="AC2875" i="1"/>
  <c r="Z2874" i="1"/>
  <c r="AE2876" i="1"/>
  <c r="X2876" i="1"/>
  <c r="AB2873" i="1"/>
  <c r="AL2858" i="1"/>
  <c r="AP2858" i="1" s="1"/>
  <c r="O2861" i="1"/>
  <c r="F2860" i="1"/>
  <c r="L385" i="2"/>
  <c r="O385" i="2"/>
  <c r="M2861" i="1"/>
  <c r="I2860" i="1"/>
  <c r="P2862" i="1"/>
  <c r="J2862" i="1"/>
  <c r="K2863" i="1"/>
  <c r="E2859" i="1"/>
  <c r="R2858" i="1"/>
  <c r="V2858" i="1" s="1"/>
  <c r="D2859" i="1"/>
  <c r="N2866" i="1"/>
  <c r="L2861" i="1"/>
  <c r="H2863" i="1"/>
  <c r="AR2857" i="1"/>
  <c r="AC2876" i="1" l="1"/>
  <c r="AD2882" i="1"/>
  <c r="AF2878" i="1"/>
  <c r="Y2879" i="1"/>
  <c r="AE2877" i="1"/>
  <c r="AH2882" i="1"/>
  <c r="AG2882" i="1"/>
  <c r="X2877" i="1"/>
  <c r="AB2874" i="1"/>
  <c r="Z2875" i="1"/>
  <c r="AA2876" i="1"/>
  <c r="AR2858" i="1"/>
  <c r="AL2859" i="1"/>
  <c r="AP2859" i="1" s="1"/>
  <c r="E2860" i="1"/>
  <c r="O2862" i="1"/>
  <c r="K2864" i="1"/>
  <c r="I2861" i="1"/>
  <c r="L2862" i="1"/>
  <c r="R2859" i="1"/>
  <c r="V2859" i="1" s="1"/>
  <c r="D2860" i="1"/>
  <c r="F2861" i="1"/>
  <c r="J2863" i="1"/>
  <c r="H2864" i="1"/>
  <c r="P2863" i="1"/>
  <c r="N2867" i="1"/>
  <c r="M2862" i="1"/>
  <c r="AC2877" i="1" l="1"/>
  <c r="AD2883" i="1"/>
  <c r="AA2877" i="1"/>
  <c r="AF2879" i="1"/>
  <c r="AH2883" i="1"/>
  <c r="Y2880" i="1"/>
  <c r="AG2883" i="1"/>
  <c r="Z2876" i="1"/>
  <c r="AE2878" i="1"/>
  <c r="X2878" i="1"/>
  <c r="AB2875" i="1"/>
  <c r="AL2860" i="1"/>
  <c r="AP2860" i="1" s="1"/>
  <c r="R2860" i="1"/>
  <c r="V2860" i="1" s="1"/>
  <c r="D2861" i="1"/>
  <c r="P2864" i="1"/>
  <c r="O2863" i="1"/>
  <c r="N2868" i="1"/>
  <c r="AR2859" i="1"/>
  <c r="I2862" i="1"/>
  <c r="E2861" i="1"/>
  <c r="J2864" i="1"/>
  <c r="H2865" i="1"/>
  <c r="F2862" i="1"/>
  <c r="L2863" i="1"/>
  <c r="M2863" i="1"/>
  <c r="K2865" i="1"/>
  <c r="X2879" i="1" l="1"/>
  <c r="AA2878" i="1"/>
  <c r="Z2877" i="1"/>
  <c r="AF2880" i="1"/>
  <c r="AB2876" i="1"/>
  <c r="AD2884" i="1"/>
  <c r="AE2879" i="1"/>
  <c r="AC2878" i="1"/>
  <c r="Y2881" i="1"/>
  <c r="AG2884" i="1"/>
  <c r="AH2884" i="1"/>
  <c r="AL2861" i="1"/>
  <c r="AP2861" i="1" s="1"/>
  <c r="AR2860" i="1"/>
  <c r="L2864" i="1"/>
  <c r="P2865" i="1"/>
  <c r="H2866" i="1"/>
  <c r="M2864" i="1"/>
  <c r="O2864" i="1"/>
  <c r="F2863" i="1"/>
  <c r="J2865" i="1"/>
  <c r="I2863" i="1"/>
  <c r="N2869" i="1"/>
  <c r="E2862" i="1"/>
  <c r="K2866" i="1"/>
  <c r="R2861" i="1"/>
  <c r="V2861" i="1" s="1"/>
  <c r="D2862" i="1"/>
  <c r="AD2885" i="1" l="1"/>
  <c r="AF2881" i="1"/>
  <c r="AA2879" i="1"/>
  <c r="AE2880" i="1"/>
  <c r="X2880" i="1"/>
  <c r="AH2885" i="1"/>
  <c r="Z2878" i="1"/>
  <c r="AC2879" i="1"/>
  <c r="AG2885" i="1"/>
  <c r="AB2877" i="1"/>
  <c r="Y2882" i="1"/>
  <c r="AL2862" i="1"/>
  <c r="AP2862" i="1" s="1"/>
  <c r="J2866" i="1"/>
  <c r="L2865" i="1"/>
  <c r="I2864" i="1"/>
  <c r="O2865" i="1"/>
  <c r="M2865" i="1"/>
  <c r="AR2861" i="1"/>
  <c r="N2870" i="1"/>
  <c r="E2863" i="1"/>
  <c r="P2866" i="1"/>
  <c r="R2862" i="1"/>
  <c r="V2862" i="1" s="1"/>
  <c r="D2863" i="1"/>
  <c r="F2864" i="1"/>
  <c r="K2867" i="1"/>
  <c r="H2867" i="1"/>
  <c r="AG2886" i="1" l="1"/>
  <c r="Z2879" i="1"/>
  <c r="AE2881" i="1"/>
  <c r="AD2886" i="1"/>
  <c r="AR2862" i="1"/>
  <c r="X2881" i="1"/>
  <c r="Y2883" i="1"/>
  <c r="AC2880" i="1"/>
  <c r="AH2886" i="1"/>
  <c r="AF2882" i="1"/>
  <c r="AB2878" i="1"/>
  <c r="AA2880" i="1"/>
  <c r="AL2863" i="1"/>
  <c r="AP2863" i="1" s="1"/>
  <c r="O2866" i="1"/>
  <c r="P2867" i="1"/>
  <c r="I2865" i="1"/>
  <c r="M2866" i="1"/>
  <c r="J2867" i="1"/>
  <c r="F2865" i="1"/>
  <c r="R2863" i="1"/>
  <c r="V2863" i="1" s="1"/>
  <c r="D2864" i="1"/>
  <c r="K2868" i="1"/>
  <c r="H2868" i="1"/>
  <c r="E2864" i="1"/>
  <c r="N2871" i="1"/>
  <c r="L2866" i="1"/>
  <c r="AG2887" i="1" l="1"/>
  <c r="Y2884" i="1"/>
  <c r="AC2881" i="1"/>
  <c r="AH2887" i="1"/>
  <c r="AF2883" i="1"/>
  <c r="Z2880" i="1"/>
  <c r="AD2887" i="1"/>
  <c r="X2882" i="1"/>
  <c r="AA2881" i="1"/>
  <c r="AE2882" i="1"/>
  <c r="AB2879" i="1"/>
  <c r="AL2864" i="1"/>
  <c r="AP2864" i="1" s="1"/>
  <c r="N2872" i="1"/>
  <c r="I2866" i="1"/>
  <c r="AR2863" i="1"/>
  <c r="F386" i="2"/>
  <c r="E2865" i="1"/>
  <c r="H2869" i="1"/>
  <c r="P2868" i="1"/>
  <c r="M2867" i="1"/>
  <c r="F2866" i="1"/>
  <c r="K2869" i="1"/>
  <c r="O2867" i="1"/>
  <c r="L2867" i="1"/>
  <c r="R2864" i="1"/>
  <c r="V2864" i="1" s="1"/>
  <c r="D2865" i="1"/>
  <c r="J2868" i="1"/>
  <c r="Z2881" i="1" l="1"/>
  <c r="AC2882" i="1"/>
  <c r="AD2888" i="1"/>
  <c r="Y2885" i="1"/>
  <c r="AE2883" i="1"/>
  <c r="AA2882" i="1"/>
  <c r="AG2888" i="1"/>
  <c r="X2883" i="1"/>
  <c r="AF2884" i="1"/>
  <c r="AH2888" i="1"/>
  <c r="AB2880" i="1"/>
  <c r="AL2865" i="1"/>
  <c r="AP2865" i="1" s="1"/>
  <c r="I2867" i="1"/>
  <c r="J2869" i="1"/>
  <c r="AR2864" i="1"/>
  <c r="K2870" i="1"/>
  <c r="O2868" i="1"/>
  <c r="P2869" i="1"/>
  <c r="L2868" i="1"/>
  <c r="M2868" i="1"/>
  <c r="E2866" i="1"/>
  <c r="R2865" i="1"/>
  <c r="V2865" i="1" s="1"/>
  <c r="D2866" i="1"/>
  <c r="H2870" i="1"/>
  <c r="F2867" i="1"/>
  <c r="N2873" i="1"/>
  <c r="AE2884" i="1" l="1"/>
  <c r="AF2885" i="1"/>
  <c r="AG2889" i="1"/>
  <c r="AC2883" i="1"/>
  <c r="Z2882" i="1"/>
  <c r="X2884" i="1"/>
  <c r="AH2889" i="1"/>
  <c r="Y2886" i="1"/>
  <c r="AD2889" i="1"/>
  <c r="AA2883" i="1"/>
  <c r="AB2881" i="1"/>
  <c r="AR2865" i="1"/>
  <c r="AL2866" i="1"/>
  <c r="AP2866" i="1" s="1"/>
  <c r="L2869" i="1"/>
  <c r="E2867" i="1"/>
  <c r="O2869" i="1"/>
  <c r="J2870" i="1"/>
  <c r="M2869" i="1"/>
  <c r="N2874" i="1"/>
  <c r="F2868" i="1"/>
  <c r="H2871" i="1"/>
  <c r="R2866" i="1"/>
  <c r="V2866" i="1" s="1"/>
  <c r="D2867" i="1"/>
  <c r="P2870" i="1"/>
  <c r="K2871" i="1"/>
  <c r="I2868" i="1"/>
  <c r="AA2884" i="1" l="1"/>
  <c r="AH2890" i="1"/>
  <c r="AG2890" i="1"/>
  <c r="X2885" i="1"/>
  <c r="AC2884" i="1"/>
  <c r="AD2890" i="1"/>
  <c r="AB2882" i="1"/>
  <c r="AE2885" i="1"/>
  <c r="Z2883" i="1"/>
  <c r="Y2887" i="1"/>
  <c r="AF2886" i="1"/>
  <c r="AL2867" i="1"/>
  <c r="AP2867" i="1" s="1"/>
  <c r="AR2866" i="1"/>
  <c r="N2875" i="1"/>
  <c r="J2871" i="1"/>
  <c r="O2870" i="1"/>
  <c r="P2871" i="1"/>
  <c r="H2872" i="1"/>
  <c r="F2869" i="1"/>
  <c r="M2870" i="1"/>
  <c r="R2867" i="1"/>
  <c r="V2867" i="1" s="1"/>
  <c r="D2868" i="1"/>
  <c r="E2868" i="1"/>
  <c r="L2870" i="1"/>
  <c r="I2869" i="1"/>
  <c r="K2872" i="1"/>
  <c r="X2886" i="1" l="1"/>
  <c r="AA2885" i="1"/>
  <c r="AG2891" i="1"/>
  <c r="AB2883" i="1"/>
  <c r="AF2887" i="1"/>
  <c r="Y2888" i="1"/>
  <c r="AE2886" i="1"/>
  <c r="Z2884" i="1"/>
  <c r="AD2891" i="1"/>
  <c r="AC2885" i="1"/>
  <c r="AH2891" i="1"/>
  <c r="AR2867" i="1"/>
  <c r="AL2868" i="1"/>
  <c r="AP2868" i="1" s="1"/>
  <c r="H2873" i="1"/>
  <c r="R2868" i="1"/>
  <c r="V2868" i="1" s="1"/>
  <c r="D2869" i="1"/>
  <c r="F2870" i="1"/>
  <c r="P2872" i="1"/>
  <c r="J2872" i="1"/>
  <c r="E2869" i="1"/>
  <c r="M2871" i="1"/>
  <c r="L2871" i="1"/>
  <c r="I2870" i="1"/>
  <c r="N2876" i="1"/>
  <c r="K2873" i="1"/>
  <c r="O2871" i="1"/>
  <c r="AG2892" i="1" l="1"/>
  <c r="Z2885" i="1"/>
  <c r="AE2887" i="1"/>
  <c r="AF2888" i="1"/>
  <c r="AH2892" i="1"/>
  <c r="Y2889" i="1"/>
  <c r="X2887" i="1"/>
  <c r="AC2886" i="1"/>
  <c r="AD2892" i="1"/>
  <c r="AB2884" i="1"/>
  <c r="AA2886" i="1"/>
  <c r="AL2869" i="1"/>
  <c r="AP2869" i="1" s="1"/>
  <c r="N2877" i="1"/>
  <c r="L2872" i="1"/>
  <c r="E2870" i="1"/>
  <c r="K2874" i="1"/>
  <c r="M2872" i="1"/>
  <c r="H2874" i="1"/>
  <c r="O2872" i="1"/>
  <c r="R2869" i="1"/>
  <c r="V2869" i="1" s="1"/>
  <c r="D2870" i="1"/>
  <c r="F2871" i="1"/>
  <c r="I2871" i="1"/>
  <c r="P2873" i="1"/>
  <c r="AR2868" i="1"/>
  <c r="J2873" i="1"/>
  <c r="AG2893" i="1" l="1"/>
  <c r="AC2887" i="1"/>
  <c r="Y2890" i="1"/>
  <c r="AA2887" i="1"/>
  <c r="Z2886" i="1"/>
  <c r="AB2885" i="1"/>
  <c r="AF2889" i="1"/>
  <c r="X2888" i="1"/>
  <c r="AE2888" i="1"/>
  <c r="AD2893" i="1"/>
  <c r="AH2893" i="1"/>
  <c r="AR2869" i="1"/>
  <c r="AL2870" i="1"/>
  <c r="AP2870" i="1" s="1"/>
  <c r="G387" i="2" s="1"/>
  <c r="F2872" i="1"/>
  <c r="P2874" i="1"/>
  <c r="N2878" i="1"/>
  <c r="E2871" i="1"/>
  <c r="M2873" i="1"/>
  <c r="J2874" i="1"/>
  <c r="H2875" i="1"/>
  <c r="R2870" i="1"/>
  <c r="V2870" i="1" s="1"/>
  <c r="D2871" i="1"/>
  <c r="I2872" i="1"/>
  <c r="O2873" i="1"/>
  <c r="K2875" i="1"/>
  <c r="L2873" i="1"/>
  <c r="AB2886" i="1" l="1"/>
  <c r="AG2894" i="1"/>
  <c r="AA2888" i="1"/>
  <c r="Y2891" i="1"/>
  <c r="X2889" i="1"/>
  <c r="AH2894" i="1"/>
  <c r="AF2890" i="1"/>
  <c r="Z2887" i="1"/>
  <c r="AE2889" i="1"/>
  <c r="AD2894" i="1"/>
  <c r="AC2888" i="1"/>
  <c r="AL2871" i="1"/>
  <c r="AP2871" i="1" s="1"/>
  <c r="E2872" i="1"/>
  <c r="P2875" i="1"/>
  <c r="J2875" i="1"/>
  <c r="N2879" i="1"/>
  <c r="R2871" i="1"/>
  <c r="V2871" i="1" s="1"/>
  <c r="D2872" i="1"/>
  <c r="K2876" i="1"/>
  <c r="M2874" i="1"/>
  <c r="O2874" i="1"/>
  <c r="I2873" i="1"/>
  <c r="F2873" i="1"/>
  <c r="AR2870" i="1"/>
  <c r="F387" i="2"/>
  <c r="H387" i="2" s="1"/>
  <c r="L2874" i="1"/>
  <c r="H2876" i="1"/>
  <c r="X2890" i="1" l="1"/>
  <c r="AF2891" i="1"/>
  <c r="AB2887" i="1"/>
  <c r="AE2890" i="1"/>
  <c r="AA2889" i="1"/>
  <c r="Y2892" i="1"/>
  <c r="AC2889" i="1"/>
  <c r="AH2895" i="1"/>
  <c r="AG2895" i="1"/>
  <c r="AD2895" i="1"/>
  <c r="Z2888" i="1"/>
  <c r="AL2872" i="1"/>
  <c r="AP2872" i="1" s="1"/>
  <c r="F2874" i="1"/>
  <c r="AR2871" i="1"/>
  <c r="L2875" i="1"/>
  <c r="O2875" i="1"/>
  <c r="K2877" i="1"/>
  <c r="R2872" i="1"/>
  <c r="V2872" i="1" s="1"/>
  <c r="D2873" i="1"/>
  <c r="E2873" i="1"/>
  <c r="J2876" i="1"/>
  <c r="I2874" i="1"/>
  <c r="P2876" i="1"/>
  <c r="L387" i="2"/>
  <c r="O387" i="2"/>
  <c r="N2880" i="1"/>
  <c r="H2877" i="1"/>
  <c r="M2875" i="1"/>
  <c r="AG2896" i="1" l="1"/>
  <c r="AB2888" i="1"/>
  <c r="X2891" i="1"/>
  <c r="Y2893" i="1"/>
  <c r="AC2890" i="1"/>
  <c r="AE2891" i="1"/>
  <c r="AD2896" i="1"/>
  <c r="Z2889" i="1"/>
  <c r="AH2896" i="1"/>
  <c r="AA2890" i="1"/>
  <c r="AF2892" i="1"/>
  <c r="AR2872" i="1"/>
  <c r="AL2873" i="1"/>
  <c r="AP2873" i="1" s="1"/>
  <c r="L2876" i="1"/>
  <c r="H2878" i="1"/>
  <c r="I2875" i="1"/>
  <c r="K2878" i="1"/>
  <c r="P2877" i="1"/>
  <c r="E2874" i="1"/>
  <c r="N2881" i="1"/>
  <c r="O2876" i="1"/>
  <c r="M2876" i="1"/>
  <c r="F2875" i="1"/>
  <c r="J2877" i="1"/>
  <c r="R2873" i="1"/>
  <c r="V2873" i="1" s="1"/>
  <c r="D2874" i="1"/>
  <c r="AF2893" i="1" l="1"/>
  <c r="AA2891" i="1"/>
  <c r="AG2897" i="1"/>
  <c r="Z2890" i="1"/>
  <c r="X2892" i="1"/>
  <c r="AE2892" i="1"/>
  <c r="AB2889" i="1"/>
  <c r="AC2891" i="1"/>
  <c r="Y2894" i="1"/>
  <c r="AH2897" i="1"/>
  <c r="AD2897" i="1"/>
  <c r="AL2874" i="1"/>
  <c r="AP2874" i="1" s="1"/>
  <c r="F2876" i="1"/>
  <c r="E2875" i="1"/>
  <c r="L2877" i="1"/>
  <c r="I2876" i="1"/>
  <c r="H2879" i="1"/>
  <c r="N2882" i="1"/>
  <c r="R2874" i="1"/>
  <c r="V2874" i="1" s="1"/>
  <c r="D2875" i="1"/>
  <c r="J2878" i="1"/>
  <c r="K2879" i="1"/>
  <c r="O2877" i="1"/>
  <c r="AR2873" i="1"/>
  <c r="M2877" i="1"/>
  <c r="P2878" i="1"/>
  <c r="AH2898" i="1" l="1"/>
  <c r="AG2898" i="1"/>
  <c r="AB2890" i="1"/>
  <c r="AC2892" i="1"/>
  <c r="Z2891" i="1"/>
  <c r="AF2894" i="1"/>
  <c r="X2893" i="1"/>
  <c r="Y2895" i="1"/>
  <c r="AD2898" i="1"/>
  <c r="AA2892" i="1"/>
  <c r="AE2893" i="1"/>
  <c r="AL2875" i="1"/>
  <c r="AP2875" i="1" s="1"/>
  <c r="AR2874" i="1"/>
  <c r="P2879" i="1"/>
  <c r="O2878" i="1"/>
  <c r="H2880" i="1"/>
  <c r="J2879" i="1"/>
  <c r="L2878" i="1"/>
  <c r="I2877" i="1"/>
  <c r="F2877" i="1"/>
  <c r="E2876" i="1"/>
  <c r="M2878" i="1"/>
  <c r="R2875" i="1"/>
  <c r="V2875" i="1" s="1"/>
  <c r="D2876" i="1"/>
  <c r="K2880" i="1"/>
  <c r="N2883" i="1"/>
  <c r="X2894" i="1" l="1"/>
  <c r="AB2891" i="1"/>
  <c r="Z2892" i="1"/>
  <c r="AE2894" i="1"/>
  <c r="AD2899" i="1"/>
  <c r="AF2895" i="1"/>
  <c r="AC2893" i="1"/>
  <c r="Y2896" i="1"/>
  <c r="AH2899" i="1"/>
  <c r="AA2893" i="1"/>
  <c r="AG2899" i="1"/>
  <c r="AL2876" i="1"/>
  <c r="AP2876" i="1" s="1"/>
  <c r="P2880" i="1"/>
  <c r="R2876" i="1"/>
  <c r="V2876" i="1" s="1"/>
  <c r="D2877" i="1"/>
  <c r="J2880" i="1"/>
  <c r="AR2875" i="1"/>
  <c r="E2877" i="1"/>
  <c r="I2878" i="1"/>
  <c r="N2884" i="1"/>
  <c r="K2881" i="1"/>
  <c r="M2879" i="1"/>
  <c r="L2879" i="1"/>
  <c r="H2881" i="1"/>
  <c r="F2878" i="1"/>
  <c r="O2879" i="1"/>
  <c r="AG2900" i="1" l="1"/>
  <c r="X2895" i="1"/>
  <c r="AB2892" i="1"/>
  <c r="AE2895" i="1"/>
  <c r="AC2894" i="1"/>
  <c r="AF2896" i="1"/>
  <c r="AH2900" i="1"/>
  <c r="AA2894" i="1"/>
  <c r="Y2897" i="1"/>
  <c r="AD2900" i="1"/>
  <c r="Z2893" i="1"/>
  <c r="AR2876" i="1"/>
  <c r="AL2877" i="1"/>
  <c r="AP2877" i="1" s="1"/>
  <c r="G388" i="2" s="1"/>
  <c r="K2882" i="1"/>
  <c r="E2878" i="1"/>
  <c r="H2882" i="1"/>
  <c r="L2880" i="1"/>
  <c r="P2881" i="1"/>
  <c r="R2877" i="1"/>
  <c r="V2877" i="1" s="1"/>
  <c r="D2878" i="1"/>
  <c r="O2880" i="1"/>
  <c r="N2885" i="1"/>
  <c r="I2879" i="1"/>
  <c r="F2879" i="1"/>
  <c r="M2880" i="1"/>
  <c r="J2881" i="1"/>
  <c r="AF2897" i="1" l="1"/>
  <c r="AH2901" i="1"/>
  <c r="X2896" i="1"/>
  <c r="Y2898" i="1"/>
  <c r="AD2901" i="1"/>
  <c r="AA2895" i="1"/>
  <c r="AC2895" i="1"/>
  <c r="AE2896" i="1"/>
  <c r="Z2894" i="1"/>
  <c r="AB2893" i="1"/>
  <c r="AG2901" i="1"/>
  <c r="AL2878" i="1"/>
  <c r="AP2878" i="1" s="1"/>
  <c r="M2881" i="1"/>
  <c r="AR2877" i="1"/>
  <c r="F388" i="2"/>
  <c r="H388" i="2" s="1"/>
  <c r="I2880" i="1"/>
  <c r="H2883" i="1"/>
  <c r="N2886" i="1"/>
  <c r="O2881" i="1"/>
  <c r="P2882" i="1"/>
  <c r="J2882" i="1"/>
  <c r="E2879" i="1"/>
  <c r="L2881" i="1"/>
  <c r="K2883" i="1"/>
  <c r="F2880" i="1"/>
  <c r="R2878" i="1"/>
  <c r="V2878" i="1" s="1"/>
  <c r="D2879" i="1"/>
  <c r="AA2896" i="1" l="1"/>
  <c r="AD2902" i="1"/>
  <c r="AH2902" i="1"/>
  <c r="AC2896" i="1"/>
  <c r="AE2897" i="1"/>
  <c r="AG2902" i="1"/>
  <c r="Z2895" i="1"/>
  <c r="AB2894" i="1"/>
  <c r="Y2899" i="1"/>
  <c r="X2897" i="1"/>
  <c r="AF2898" i="1"/>
  <c r="AL2879" i="1"/>
  <c r="AP2879" i="1" s="1"/>
  <c r="AR2878" i="1"/>
  <c r="E2880" i="1"/>
  <c r="J2883" i="1"/>
  <c r="N2887" i="1"/>
  <c r="I2881" i="1"/>
  <c r="M2882" i="1"/>
  <c r="L388" i="2"/>
  <c r="O388" i="2"/>
  <c r="K2884" i="1"/>
  <c r="P2883" i="1"/>
  <c r="L2882" i="1"/>
  <c r="H2884" i="1"/>
  <c r="O2882" i="1"/>
  <c r="R2879" i="1"/>
  <c r="V2879" i="1" s="1"/>
  <c r="D2880" i="1"/>
  <c r="F2881" i="1"/>
  <c r="AH2903" i="1" l="1"/>
  <c r="AE2898" i="1"/>
  <c r="AD2903" i="1"/>
  <c r="AG2903" i="1"/>
  <c r="Z2896" i="1"/>
  <c r="AF2899" i="1"/>
  <c r="AC2897" i="1"/>
  <c r="X2898" i="1"/>
  <c r="AB2895" i="1"/>
  <c r="AA2897" i="1"/>
  <c r="Y2900" i="1"/>
  <c r="AR2879" i="1"/>
  <c r="AL2880" i="1"/>
  <c r="AP2880" i="1" s="1"/>
  <c r="H2885" i="1"/>
  <c r="I2882" i="1"/>
  <c r="F2882" i="1"/>
  <c r="R2880" i="1"/>
  <c r="V2880" i="1" s="1"/>
  <c r="D2881" i="1"/>
  <c r="E2881" i="1"/>
  <c r="J2884" i="1"/>
  <c r="P2884" i="1"/>
  <c r="L2883" i="1"/>
  <c r="N2888" i="1"/>
  <c r="O2883" i="1"/>
  <c r="K2885" i="1"/>
  <c r="M2883" i="1"/>
  <c r="AB2896" i="1" l="1"/>
  <c r="AH2904" i="1"/>
  <c r="X2899" i="1"/>
  <c r="AD2904" i="1"/>
  <c r="AC2898" i="1"/>
  <c r="AA2898" i="1"/>
  <c r="AE2899" i="1"/>
  <c r="Y2901" i="1"/>
  <c r="AG2904" i="1"/>
  <c r="Z2897" i="1"/>
  <c r="AF2900" i="1"/>
  <c r="AL2881" i="1"/>
  <c r="AP2881" i="1" s="1"/>
  <c r="M2884" i="1"/>
  <c r="N2889" i="1"/>
  <c r="R2881" i="1"/>
  <c r="V2881" i="1" s="1"/>
  <c r="D2882" i="1"/>
  <c r="H2886" i="1"/>
  <c r="O2884" i="1"/>
  <c r="AR2880" i="1"/>
  <c r="K2886" i="1"/>
  <c r="L2884" i="1"/>
  <c r="J2885" i="1"/>
  <c r="F2883" i="1"/>
  <c r="I2883" i="1"/>
  <c r="E2882" i="1"/>
  <c r="P2885" i="1"/>
  <c r="AF2901" i="1" l="1"/>
  <c r="AA2899" i="1"/>
  <c r="Z2898" i="1"/>
  <c r="Y2902" i="1"/>
  <c r="AD2905" i="1"/>
  <c r="AG2905" i="1"/>
  <c r="X2900" i="1"/>
  <c r="AH2905" i="1"/>
  <c r="AE2900" i="1"/>
  <c r="AC2899" i="1"/>
  <c r="AB2897" i="1"/>
  <c r="AR2881" i="1"/>
  <c r="AL2882" i="1"/>
  <c r="AP2882" i="1" s="1"/>
  <c r="P2886" i="1"/>
  <c r="J2886" i="1"/>
  <c r="K2887" i="1"/>
  <c r="H2887" i="1"/>
  <c r="N2890" i="1"/>
  <c r="M2885" i="1"/>
  <c r="F2884" i="1"/>
  <c r="E2883" i="1"/>
  <c r="I2884" i="1"/>
  <c r="L2885" i="1"/>
  <c r="O2885" i="1"/>
  <c r="R2882" i="1"/>
  <c r="V2882" i="1" s="1"/>
  <c r="D2883" i="1"/>
  <c r="AD2906" i="1" l="1"/>
  <c r="AH2906" i="1"/>
  <c r="Z2899" i="1"/>
  <c r="AB2898" i="1"/>
  <c r="AE2901" i="1"/>
  <c r="AC2900" i="1"/>
  <c r="Y2903" i="1"/>
  <c r="AG2906" i="1"/>
  <c r="AA2900" i="1"/>
  <c r="X2901" i="1"/>
  <c r="AF2902" i="1"/>
  <c r="AL2883" i="1"/>
  <c r="AP2883" i="1" s="1"/>
  <c r="J2887" i="1"/>
  <c r="I2885" i="1"/>
  <c r="N2891" i="1"/>
  <c r="K2888" i="1"/>
  <c r="O2886" i="1"/>
  <c r="F2885" i="1"/>
  <c r="P2887" i="1"/>
  <c r="H2888" i="1"/>
  <c r="R2883" i="1"/>
  <c r="V2883" i="1" s="1"/>
  <c r="D2884" i="1"/>
  <c r="M2886" i="1"/>
  <c r="L2886" i="1"/>
  <c r="AR2882" i="1"/>
  <c r="E2884" i="1"/>
  <c r="Y2904" i="1" l="1"/>
  <c r="AC2901" i="1"/>
  <c r="AH2907" i="1"/>
  <c r="X2902" i="1"/>
  <c r="AA2901" i="1"/>
  <c r="AF2903" i="1"/>
  <c r="Z2900" i="1"/>
  <c r="AG2907" i="1"/>
  <c r="AE2902" i="1"/>
  <c r="AB2899" i="1"/>
  <c r="AD2907" i="1"/>
  <c r="AL2884" i="1"/>
  <c r="AP2884" i="1" s="1"/>
  <c r="G389" i="2" s="1"/>
  <c r="I2886" i="1"/>
  <c r="P2888" i="1"/>
  <c r="R2884" i="1"/>
  <c r="V2884" i="1" s="1"/>
  <c r="F389" i="2" s="1"/>
  <c r="D2885" i="1"/>
  <c r="M2887" i="1"/>
  <c r="E2885" i="1"/>
  <c r="K2889" i="1"/>
  <c r="H2889" i="1"/>
  <c r="J2888" i="1"/>
  <c r="F2886" i="1"/>
  <c r="N2892" i="1"/>
  <c r="O2887" i="1"/>
  <c r="L2887" i="1"/>
  <c r="AB2900" i="1" l="1"/>
  <c r="Y2905" i="1"/>
  <c r="AG2908" i="1"/>
  <c r="Z2901" i="1"/>
  <c r="AC2902" i="1"/>
  <c r="AA2902" i="1"/>
  <c r="AE2903" i="1"/>
  <c r="AD2908" i="1"/>
  <c r="AF2904" i="1"/>
  <c r="AH2908" i="1"/>
  <c r="X2903" i="1"/>
  <c r="AL2885" i="1"/>
  <c r="AP2885" i="1" s="1"/>
  <c r="H389" i="2"/>
  <c r="O389" i="2" s="1"/>
  <c r="F2887" i="1"/>
  <c r="I2887" i="1"/>
  <c r="O2888" i="1"/>
  <c r="J2889" i="1"/>
  <c r="E2886" i="1"/>
  <c r="K2890" i="1"/>
  <c r="L2888" i="1"/>
  <c r="H2890" i="1"/>
  <c r="M2888" i="1"/>
  <c r="N2893" i="1"/>
  <c r="R2885" i="1"/>
  <c r="V2885" i="1" s="1"/>
  <c r="D2886" i="1"/>
  <c r="P2889" i="1"/>
  <c r="X2904" i="1" l="1"/>
  <c r="AF2905" i="1"/>
  <c r="AE2904" i="1"/>
  <c r="Z2902" i="1"/>
  <c r="AB2901" i="1"/>
  <c r="Y2906" i="1"/>
  <c r="AC2903" i="1"/>
  <c r="AD2909" i="1"/>
  <c r="AH2909" i="1"/>
  <c r="AA2903" i="1"/>
  <c r="AG2909" i="1"/>
  <c r="L389" i="2"/>
  <c r="AL2886" i="1"/>
  <c r="AP2886" i="1" s="1"/>
  <c r="M2889" i="1"/>
  <c r="I2888" i="1"/>
  <c r="L2889" i="1"/>
  <c r="J2890" i="1"/>
  <c r="F2888" i="1"/>
  <c r="P2890" i="1"/>
  <c r="R2886" i="1"/>
  <c r="V2886" i="1" s="1"/>
  <c r="D2887" i="1"/>
  <c r="H2891" i="1"/>
  <c r="E2887" i="1"/>
  <c r="O2889" i="1"/>
  <c r="N2894" i="1"/>
  <c r="K2891" i="1"/>
  <c r="X2905" i="1" l="1"/>
  <c r="AB2902" i="1"/>
  <c r="AF2906" i="1"/>
  <c r="AD2910" i="1"/>
  <c r="AA2904" i="1"/>
  <c r="AE2905" i="1"/>
  <c r="Y2907" i="1"/>
  <c r="Z2903" i="1"/>
  <c r="AC2904" i="1"/>
  <c r="AG2910" i="1"/>
  <c r="AH2910" i="1"/>
  <c r="AL2887" i="1"/>
  <c r="AP2887" i="1" s="1"/>
  <c r="P2891" i="1"/>
  <c r="L2890" i="1"/>
  <c r="K2892" i="1"/>
  <c r="N2895" i="1"/>
  <c r="R2887" i="1"/>
  <c r="V2887" i="1" s="1"/>
  <c r="D2888" i="1"/>
  <c r="J2891" i="1"/>
  <c r="M2890" i="1"/>
  <c r="O2890" i="1"/>
  <c r="I2889" i="1"/>
  <c r="F2889" i="1"/>
  <c r="E2888" i="1"/>
  <c r="H2892" i="1"/>
  <c r="AA2905" i="1" l="1"/>
  <c r="X2906" i="1"/>
  <c r="AH2911" i="1"/>
  <c r="Y2908" i="1"/>
  <c r="AD2911" i="1"/>
  <c r="AC2905" i="1"/>
  <c r="AB2903" i="1"/>
  <c r="AE2906" i="1"/>
  <c r="AF2907" i="1"/>
  <c r="Z2904" i="1"/>
  <c r="AG2911" i="1"/>
  <c r="AL2888" i="1"/>
  <c r="AP2888" i="1" s="1"/>
  <c r="M2891" i="1"/>
  <c r="E2889" i="1"/>
  <c r="N2896" i="1"/>
  <c r="O2891" i="1"/>
  <c r="P2892" i="1"/>
  <c r="L2891" i="1"/>
  <c r="F2890" i="1"/>
  <c r="H2893" i="1"/>
  <c r="J2892" i="1"/>
  <c r="I2890" i="1"/>
  <c r="R2888" i="1"/>
  <c r="V2888" i="1" s="1"/>
  <c r="D2889" i="1"/>
  <c r="K2893" i="1"/>
  <c r="AG2912" i="1" l="1"/>
  <c r="AH2912" i="1"/>
  <c r="AA2906" i="1"/>
  <c r="AE2907" i="1"/>
  <c r="AF2908" i="1"/>
  <c r="X2907" i="1"/>
  <c r="Y2909" i="1"/>
  <c r="AC2906" i="1"/>
  <c r="AD2912" i="1"/>
  <c r="Z2905" i="1"/>
  <c r="AB2904" i="1"/>
  <c r="AL2889" i="1"/>
  <c r="AP2889" i="1" s="1"/>
  <c r="P2893" i="1"/>
  <c r="N2897" i="1"/>
  <c r="J2893" i="1"/>
  <c r="F2891" i="1"/>
  <c r="K2894" i="1"/>
  <c r="I2891" i="1"/>
  <c r="H2894" i="1"/>
  <c r="R2889" i="1"/>
  <c r="V2889" i="1" s="1"/>
  <c r="D2890" i="1"/>
  <c r="O2892" i="1"/>
  <c r="L2892" i="1"/>
  <c r="M2892" i="1"/>
  <c r="E2890" i="1"/>
  <c r="AH2913" i="1" l="1"/>
  <c r="AC2907" i="1"/>
  <c r="Y2910" i="1"/>
  <c r="X2908" i="1"/>
  <c r="Z2906" i="1"/>
  <c r="AB2905" i="1"/>
  <c r="AF2909" i="1"/>
  <c r="AA2907" i="1"/>
  <c r="AD2913" i="1"/>
  <c r="AE2908" i="1"/>
  <c r="AG2913" i="1"/>
  <c r="AL2890" i="1"/>
  <c r="AP2890" i="1" s="1"/>
  <c r="I2892" i="1"/>
  <c r="F2892" i="1"/>
  <c r="P2894" i="1"/>
  <c r="R2890" i="1"/>
  <c r="V2890" i="1" s="1"/>
  <c r="D2891" i="1"/>
  <c r="L2893" i="1"/>
  <c r="O2893" i="1"/>
  <c r="E2891" i="1"/>
  <c r="N2898" i="1"/>
  <c r="H2895" i="1"/>
  <c r="J2894" i="1"/>
  <c r="M2893" i="1"/>
  <c r="K2895" i="1"/>
  <c r="AH2914" i="1" l="1"/>
  <c r="X2909" i="1"/>
  <c r="AA2908" i="1"/>
  <c r="AG2914" i="1"/>
  <c r="AE2909" i="1"/>
  <c r="AD2914" i="1"/>
  <c r="AF2910" i="1"/>
  <c r="Z2907" i="1"/>
  <c r="AC2908" i="1"/>
  <c r="AB2906" i="1"/>
  <c r="Y2911" i="1"/>
  <c r="AL2891" i="1"/>
  <c r="AP2891" i="1" s="1"/>
  <c r="E2892" i="1"/>
  <c r="P2895" i="1"/>
  <c r="N2899" i="1"/>
  <c r="I2893" i="1"/>
  <c r="F2893" i="1"/>
  <c r="J2895" i="1"/>
  <c r="L2894" i="1"/>
  <c r="K2896" i="1"/>
  <c r="M2894" i="1"/>
  <c r="H2896" i="1"/>
  <c r="O2894" i="1"/>
  <c r="R2891" i="1"/>
  <c r="V2891" i="1" s="1"/>
  <c r="D2892" i="1"/>
  <c r="Y2912" i="1" l="1"/>
  <c r="Z2908" i="1"/>
  <c r="AF2911" i="1"/>
  <c r="AE2910" i="1"/>
  <c r="AA2909" i="1"/>
  <c r="AB2907" i="1"/>
  <c r="AC2909" i="1"/>
  <c r="AH2915" i="1"/>
  <c r="AD2915" i="1"/>
  <c r="AG2915" i="1"/>
  <c r="X2910" i="1"/>
  <c r="AL2892" i="1"/>
  <c r="AP2892" i="1" s="1"/>
  <c r="R2892" i="1"/>
  <c r="V2892" i="1" s="1"/>
  <c r="D2893" i="1"/>
  <c r="O2895" i="1"/>
  <c r="N2900" i="1"/>
  <c r="E2893" i="1"/>
  <c r="J2896" i="1"/>
  <c r="H2897" i="1"/>
  <c r="L2895" i="1"/>
  <c r="P2896" i="1"/>
  <c r="K2897" i="1"/>
  <c r="I2894" i="1"/>
  <c r="M2895" i="1"/>
  <c r="F2894" i="1"/>
  <c r="AE2911" i="1" l="1"/>
  <c r="AB2908" i="1"/>
  <c r="AD2916" i="1"/>
  <c r="Z2909" i="1"/>
  <c r="X2911" i="1"/>
  <c r="AH2916" i="1"/>
  <c r="AA2910" i="1"/>
  <c r="Y2913" i="1"/>
  <c r="AC2910" i="1"/>
  <c r="AF2912" i="1"/>
  <c r="AG2916" i="1"/>
  <c r="AL2893" i="1"/>
  <c r="AP2893" i="1" s="1"/>
  <c r="M2896" i="1"/>
  <c r="H2898" i="1"/>
  <c r="E2894" i="1"/>
  <c r="O2896" i="1"/>
  <c r="F2895" i="1"/>
  <c r="J2897" i="1"/>
  <c r="N2901" i="1"/>
  <c r="P2897" i="1"/>
  <c r="K2898" i="1"/>
  <c r="I2895" i="1"/>
  <c r="L2896" i="1"/>
  <c r="R2893" i="1"/>
  <c r="V2893" i="1" s="1"/>
  <c r="D2894" i="1"/>
  <c r="AC2911" i="1" l="1"/>
  <c r="AE2912" i="1"/>
  <c r="Y2914" i="1"/>
  <c r="X2912" i="1"/>
  <c r="Z2910" i="1"/>
  <c r="AG2917" i="1"/>
  <c r="AD2917" i="1"/>
  <c r="AB2909" i="1"/>
  <c r="AF2913" i="1"/>
  <c r="AA2911" i="1"/>
  <c r="AH2917" i="1"/>
  <c r="AL2894" i="1"/>
  <c r="AP2894" i="1" s="1"/>
  <c r="P2898" i="1"/>
  <c r="J2898" i="1"/>
  <c r="F2896" i="1"/>
  <c r="L2897" i="1"/>
  <c r="K2899" i="1"/>
  <c r="E2895" i="1"/>
  <c r="I2896" i="1"/>
  <c r="O2897" i="1"/>
  <c r="R2894" i="1"/>
  <c r="V2894" i="1" s="1"/>
  <c r="D2895" i="1"/>
  <c r="N2902" i="1"/>
  <c r="H2899" i="1"/>
  <c r="M2897" i="1"/>
  <c r="AF2914" i="1" l="1"/>
  <c r="Z2911" i="1"/>
  <c r="AB2910" i="1"/>
  <c r="Y2915" i="1"/>
  <c r="AH2918" i="1"/>
  <c r="AG2918" i="1"/>
  <c r="X2913" i="1"/>
  <c r="AE2913" i="1"/>
  <c r="AA2912" i="1"/>
  <c r="AC2912" i="1"/>
  <c r="AD2918" i="1"/>
  <c r="AL2895" i="1"/>
  <c r="AP2895" i="1" s="1"/>
  <c r="O2898" i="1"/>
  <c r="E2896" i="1"/>
  <c r="F2897" i="1"/>
  <c r="H2900" i="1"/>
  <c r="M2898" i="1"/>
  <c r="N2903" i="1"/>
  <c r="P2899" i="1"/>
  <c r="R2895" i="1"/>
  <c r="V2895" i="1" s="1"/>
  <c r="D2896" i="1"/>
  <c r="K2900" i="1"/>
  <c r="I2897" i="1"/>
  <c r="L2898" i="1"/>
  <c r="J2899" i="1"/>
  <c r="AH2919" i="1" l="1"/>
  <c r="AE2914" i="1"/>
  <c r="AD2919" i="1"/>
  <c r="AF2915" i="1"/>
  <c r="AB2911" i="1"/>
  <c r="AC2913" i="1"/>
  <c r="Z2912" i="1"/>
  <c r="AG2919" i="1"/>
  <c r="AA2913" i="1"/>
  <c r="X2914" i="1"/>
  <c r="Y2916" i="1"/>
  <c r="AL2896" i="1"/>
  <c r="AP2896" i="1" s="1"/>
  <c r="I2898" i="1"/>
  <c r="N2904" i="1"/>
  <c r="O2899" i="1"/>
  <c r="E2897" i="1"/>
  <c r="M2899" i="1"/>
  <c r="J2900" i="1"/>
  <c r="P2900" i="1"/>
  <c r="K2901" i="1"/>
  <c r="L2899" i="1"/>
  <c r="H2901" i="1"/>
  <c r="R2896" i="1"/>
  <c r="V2896" i="1" s="1"/>
  <c r="D2897" i="1"/>
  <c r="F2898" i="1"/>
  <c r="Z2913" i="1" l="1"/>
  <c r="AE2915" i="1"/>
  <c r="AD2920" i="1"/>
  <c r="AH2920" i="1"/>
  <c r="Y2917" i="1"/>
  <c r="X2915" i="1"/>
  <c r="AF2916" i="1"/>
  <c r="AC2914" i="1"/>
  <c r="AB2912" i="1"/>
  <c r="AG2920" i="1"/>
  <c r="AA2914" i="1"/>
  <c r="AL2897" i="1"/>
  <c r="AP2897" i="1" s="1"/>
  <c r="I2899" i="1"/>
  <c r="L2900" i="1"/>
  <c r="N2905" i="1"/>
  <c r="E2898" i="1"/>
  <c r="J2901" i="1"/>
  <c r="P2901" i="1"/>
  <c r="M2900" i="1"/>
  <c r="O2900" i="1"/>
  <c r="F2899" i="1"/>
  <c r="H2902" i="1"/>
  <c r="R2897" i="1"/>
  <c r="V2897" i="1" s="1"/>
  <c r="D2898" i="1"/>
  <c r="K2902" i="1"/>
  <c r="AG2921" i="1" l="1"/>
  <c r="Y2918" i="1"/>
  <c r="X2916" i="1"/>
  <c r="Z2914" i="1"/>
  <c r="AB2913" i="1"/>
  <c r="AF2917" i="1"/>
  <c r="AH2921" i="1"/>
  <c r="AE2916" i="1"/>
  <c r="AA2915" i="1"/>
  <c r="AD2921" i="1"/>
  <c r="AC2915" i="1"/>
  <c r="AL2898" i="1"/>
  <c r="AP2898" i="1" s="1"/>
  <c r="G391" i="2" s="1"/>
  <c r="H2903" i="1"/>
  <c r="R2898" i="1"/>
  <c r="V2898" i="1" s="1"/>
  <c r="D2899" i="1"/>
  <c r="F2900" i="1"/>
  <c r="I2900" i="1"/>
  <c r="K2903" i="1"/>
  <c r="N2906" i="1"/>
  <c r="M2901" i="1"/>
  <c r="O2901" i="1"/>
  <c r="J2902" i="1"/>
  <c r="P2902" i="1"/>
  <c r="E2899" i="1"/>
  <c r="L2901" i="1"/>
  <c r="AD2922" i="1" l="1"/>
  <c r="X2917" i="1"/>
  <c r="AG2922" i="1"/>
  <c r="AC2916" i="1"/>
  <c r="AA2916" i="1"/>
  <c r="Y2919" i="1"/>
  <c r="AB2914" i="1"/>
  <c r="AE2917" i="1"/>
  <c r="Z2915" i="1"/>
  <c r="AH2922" i="1"/>
  <c r="AF2918" i="1"/>
  <c r="AL2899" i="1"/>
  <c r="AP2899" i="1" s="1"/>
  <c r="M2902" i="1"/>
  <c r="K2904" i="1"/>
  <c r="R2899" i="1"/>
  <c r="V2899" i="1" s="1"/>
  <c r="D2900" i="1"/>
  <c r="H2904" i="1"/>
  <c r="O2902" i="1"/>
  <c r="E2900" i="1"/>
  <c r="I2901" i="1"/>
  <c r="P2903" i="1"/>
  <c r="J2903" i="1"/>
  <c r="F2901" i="1"/>
  <c r="N2907" i="1"/>
  <c r="L2902" i="1"/>
  <c r="AE2918" i="1" l="1"/>
  <c r="Y2920" i="1"/>
  <c r="AC2917" i="1"/>
  <c r="X2918" i="1"/>
  <c r="AH2923" i="1"/>
  <c r="AA2917" i="1"/>
  <c r="Z2916" i="1"/>
  <c r="AB2915" i="1"/>
  <c r="AD2923" i="1"/>
  <c r="AF2919" i="1"/>
  <c r="AG2923" i="1"/>
  <c r="AL2900" i="1"/>
  <c r="AP2900" i="1" s="1"/>
  <c r="F2902" i="1"/>
  <c r="N2908" i="1"/>
  <c r="E2901" i="1"/>
  <c r="H2905" i="1"/>
  <c r="P2904" i="1"/>
  <c r="J2904" i="1"/>
  <c r="M2903" i="1"/>
  <c r="R2900" i="1"/>
  <c r="V2900" i="1" s="1"/>
  <c r="D2901" i="1"/>
  <c r="L2903" i="1"/>
  <c r="O2903" i="1"/>
  <c r="K2905" i="1"/>
  <c r="I2902" i="1"/>
  <c r="AD2924" i="1" l="1"/>
  <c r="AG2924" i="1"/>
  <c r="AH2924" i="1"/>
  <c r="AC2918" i="1"/>
  <c r="AE2919" i="1"/>
  <c r="Y2921" i="1"/>
  <c r="AA2918" i="1"/>
  <c r="Z2917" i="1"/>
  <c r="AF2920" i="1"/>
  <c r="AB2916" i="1"/>
  <c r="X2919" i="1"/>
  <c r="AL2901" i="1"/>
  <c r="AP2901" i="1" s="1"/>
  <c r="R2901" i="1"/>
  <c r="V2901" i="1" s="1"/>
  <c r="D2902" i="1"/>
  <c r="O2904" i="1"/>
  <c r="H2906" i="1"/>
  <c r="N2909" i="1"/>
  <c r="F2903" i="1"/>
  <c r="M2904" i="1"/>
  <c r="I2903" i="1"/>
  <c r="P2905" i="1"/>
  <c r="L2904" i="1"/>
  <c r="K2906" i="1"/>
  <c r="J2905" i="1"/>
  <c r="E2902" i="1"/>
  <c r="AE2920" i="1" l="1"/>
  <c r="AG2925" i="1"/>
  <c r="AC2919" i="1"/>
  <c r="Y2922" i="1"/>
  <c r="AA2919" i="1"/>
  <c r="AB2917" i="1"/>
  <c r="AH2925" i="1"/>
  <c r="AF2921" i="1"/>
  <c r="Z2918" i="1"/>
  <c r="X2920" i="1"/>
  <c r="AD2925" i="1"/>
  <c r="AL2902" i="1"/>
  <c r="AP2902" i="1" s="1"/>
  <c r="R2902" i="1"/>
  <c r="V2902" i="1" s="1"/>
  <c r="D2903" i="1"/>
  <c r="K2907" i="1"/>
  <c r="J2906" i="1"/>
  <c r="O2905" i="1"/>
  <c r="H2907" i="1"/>
  <c r="P2906" i="1"/>
  <c r="I2904" i="1"/>
  <c r="N2910" i="1"/>
  <c r="M2905" i="1"/>
  <c r="E2903" i="1"/>
  <c r="L2905" i="1"/>
  <c r="F2904" i="1"/>
  <c r="AH2926" i="1" l="1"/>
  <c r="Z2919" i="1"/>
  <c r="X2921" i="1"/>
  <c r="Y2923" i="1"/>
  <c r="AB2918" i="1"/>
  <c r="AG2926" i="1"/>
  <c r="AF2922" i="1"/>
  <c r="AD2926" i="1"/>
  <c r="AA2920" i="1"/>
  <c r="AC2920" i="1"/>
  <c r="AE2921" i="1"/>
  <c r="AL2903" i="1"/>
  <c r="AP2903" i="1" s="1"/>
  <c r="P2907" i="1"/>
  <c r="E2904" i="1"/>
  <c r="L2906" i="1"/>
  <c r="I2905" i="1"/>
  <c r="O2906" i="1"/>
  <c r="J2907" i="1"/>
  <c r="F2905" i="1"/>
  <c r="M2906" i="1"/>
  <c r="K2908" i="1"/>
  <c r="R2903" i="1"/>
  <c r="V2903" i="1" s="1"/>
  <c r="D2904" i="1"/>
  <c r="N2911" i="1"/>
  <c r="H2908" i="1"/>
  <c r="Y2924" i="1" l="1"/>
  <c r="AE2922" i="1"/>
  <c r="AH2927" i="1"/>
  <c r="Z2920" i="1"/>
  <c r="AA2921" i="1"/>
  <c r="AC2921" i="1"/>
  <c r="AG2927" i="1"/>
  <c r="AD2927" i="1"/>
  <c r="AF2923" i="1"/>
  <c r="AB2919" i="1"/>
  <c r="X2922" i="1"/>
  <c r="AL2904" i="1"/>
  <c r="AP2904" i="1" s="1"/>
  <c r="N2912" i="1"/>
  <c r="M2907" i="1"/>
  <c r="J2908" i="1"/>
  <c r="P2908" i="1"/>
  <c r="O2907" i="1"/>
  <c r="L2907" i="1"/>
  <c r="E2905" i="1"/>
  <c r="H2909" i="1"/>
  <c r="K2909" i="1"/>
  <c r="R2904" i="1"/>
  <c r="V2904" i="1" s="1"/>
  <c r="D2905" i="1"/>
  <c r="F2906" i="1"/>
  <c r="I2906" i="1"/>
  <c r="AB2920" i="1" l="1"/>
  <c r="AA2922" i="1"/>
  <c r="AH2928" i="1"/>
  <c r="AD2928" i="1"/>
  <c r="X2923" i="1"/>
  <c r="AC2922" i="1"/>
  <c r="Z2921" i="1"/>
  <c r="Y2925" i="1"/>
  <c r="AF2924" i="1"/>
  <c r="AE2923" i="1"/>
  <c r="AG2928" i="1"/>
  <c r="AL2905" i="1"/>
  <c r="AP2905" i="1" s="1"/>
  <c r="G392" i="2" s="1"/>
  <c r="E2906" i="1"/>
  <c r="R2905" i="1"/>
  <c r="V2905" i="1" s="1"/>
  <c r="D2906" i="1"/>
  <c r="M2908" i="1"/>
  <c r="I2907" i="1"/>
  <c r="K2910" i="1"/>
  <c r="O2908" i="1"/>
  <c r="F2907" i="1"/>
  <c r="J2909" i="1"/>
  <c r="P2909" i="1"/>
  <c r="N2913" i="1"/>
  <c r="F392" i="2"/>
  <c r="H2910" i="1"/>
  <c r="L2908" i="1"/>
  <c r="AC2923" i="1" l="1"/>
  <c r="AE2924" i="1"/>
  <c r="AH2929" i="1"/>
  <c r="AD2929" i="1"/>
  <c r="AB2921" i="1"/>
  <c r="AF2925" i="1"/>
  <c r="AG2929" i="1"/>
  <c r="Z2922" i="1"/>
  <c r="X2924" i="1"/>
  <c r="AA2923" i="1"/>
  <c r="Y2926" i="1"/>
  <c r="AL2906" i="1"/>
  <c r="AP2906" i="1" s="1"/>
  <c r="H392" i="2"/>
  <c r="O392" i="2" s="1"/>
  <c r="N2914" i="1"/>
  <c r="J2910" i="1"/>
  <c r="K2911" i="1"/>
  <c r="O2909" i="1"/>
  <c r="L2909" i="1"/>
  <c r="I2908" i="1"/>
  <c r="R2906" i="1"/>
  <c r="V2906" i="1" s="1"/>
  <c r="D2907" i="1"/>
  <c r="P2910" i="1"/>
  <c r="M2909" i="1"/>
  <c r="E2907" i="1"/>
  <c r="H2911" i="1"/>
  <c r="F2908" i="1"/>
  <c r="AC2924" i="1" l="1"/>
  <c r="AG2930" i="1"/>
  <c r="AD2930" i="1"/>
  <c r="AA2924" i="1"/>
  <c r="Z2923" i="1"/>
  <c r="AE2925" i="1"/>
  <c r="AB2922" i="1"/>
  <c r="AH2930" i="1"/>
  <c r="AF2926" i="1"/>
  <c r="Y2927" i="1"/>
  <c r="X2925" i="1"/>
  <c r="L392" i="2"/>
  <c r="AL2907" i="1"/>
  <c r="AP2907" i="1" s="1"/>
  <c r="R2907" i="1"/>
  <c r="V2907" i="1" s="1"/>
  <c r="D2908" i="1"/>
  <c r="K2912" i="1"/>
  <c r="P2911" i="1"/>
  <c r="E2908" i="1"/>
  <c r="J2911" i="1"/>
  <c r="I2909" i="1"/>
  <c r="H2912" i="1"/>
  <c r="M2910" i="1"/>
  <c r="N2915" i="1"/>
  <c r="O2910" i="1"/>
  <c r="F2909" i="1"/>
  <c r="L2910" i="1"/>
  <c r="AA2925" i="1" l="1"/>
  <c r="AB2923" i="1"/>
  <c r="AH2931" i="1"/>
  <c r="AE2926" i="1"/>
  <c r="Y2928" i="1"/>
  <c r="Z2924" i="1"/>
  <c r="AC2925" i="1"/>
  <c r="X2926" i="1"/>
  <c r="AG2931" i="1"/>
  <c r="AF2927" i="1"/>
  <c r="AD2931" i="1"/>
  <c r="AL2908" i="1"/>
  <c r="AP2908" i="1" s="1"/>
  <c r="K2913" i="1"/>
  <c r="H2913" i="1"/>
  <c r="J2912" i="1"/>
  <c r="O2911" i="1"/>
  <c r="N2916" i="1"/>
  <c r="L2911" i="1"/>
  <c r="R2908" i="1"/>
  <c r="V2908" i="1" s="1"/>
  <c r="D2909" i="1"/>
  <c r="F2910" i="1"/>
  <c r="P2912" i="1"/>
  <c r="I2910" i="1"/>
  <c r="M2911" i="1"/>
  <c r="E2909" i="1"/>
  <c r="Z2925" i="1" l="1"/>
  <c r="AA2926" i="1"/>
  <c r="AG2932" i="1"/>
  <c r="X2927" i="1"/>
  <c r="AF2928" i="1"/>
  <c r="AB2924" i="1"/>
  <c r="AH2932" i="1"/>
  <c r="AE2927" i="1"/>
  <c r="AC2926" i="1"/>
  <c r="AD2932" i="1"/>
  <c r="Y2929" i="1"/>
  <c r="AL2909" i="1"/>
  <c r="AP2909" i="1" s="1"/>
  <c r="M2912" i="1"/>
  <c r="K2914" i="1"/>
  <c r="J2913" i="1"/>
  <c r="L2912" i="1"/>
  <c r="P2913" i="1"/>
  <c r="F2911" i="1"/>
  <c r="R2909" i="1"/>
  <c r="V2909" i="1" s="1"/>
  <c r="D2910" i="1"/>
  <c r="O2912" i="1"/>
  <c r="I2911" i="1"/>
  <c r="N2917" i="1"/>
  <c r="E2910" i="1"/>
  <c r="H2914" i="1"/>
  <c r="X2928" i="1" l="1"/>
  <c r="AC2927" i="1"/>
  <c r="AA2927" i="1"/>
  <c r="AB2925" i="1"/>
  <c r="AE2928" i="1"/>
  <c r="AD2933" i="1"/>
  <c r="AF2929" i="1"/>
  <c r="Y2930" i="1"/>
  <c r="AH2933" i="1"/>
  <c r="AG2933" i="1"/>
  <c r="Z2926" i="1"/>
  <c r="AL2910" i="1"/>
  <c r="AP2910" i="1" s="1"/>
  <c r="M2913" i="1"/>
  <c r="L2913" i="1"/>
  <c r="F2912" i="1"/>
  <c r="H2915" i="1"/>
  <c r="I2912" i="1"/>
  <c r="R2910" i="1"/>
  <c r="V2910" i="1" s="1"/>
  <c r="D2911" i="1"/>
  <c r="K2915" i="1"/>
  <c r="P2914" i="1"/>
  <c r="E2911" i="1"/>
  <c r="N2918" i="1"/>
  <c r="O2913" i="1"/>
  <c r="J2914" i="1"/>
  <c r="X2929" i="1" l="1"/>
  <c r="AG2934" i="1"/>
  <c r="AA2928" i="1"/>
  <c r="AF2930" i="1"/>
  <c r="AD2934" i="1"/>
  <c r="AH2934" i="1"/>
  <c r="Y2931" i="1"/>
  <c r="AE2929" i="1"/>
  <c r="AB2926" i="1"/>
  <c r="AC2928" i="1"/>
  <c r="Z2927" i="1"/>
  <c r="AL2911" i="1"/>
  <c r="AP2911" i="1" s="1"/>
  <c r="R2911" i="1"/>
  <c r="V2911" i="1" s="1"/>
  <c r="D2912" i="1"/>
  <c r="O2914" i="1"/>
  <c r="K2916" i="1"/>
  <c r="P2915" i="1"/>
  <c r="M2914" i="1"/>
  <c r="I2913" i="1"/>
  <c r="L2914" i="1"/>
  <c r="H2916" i="1"/>
  <c r="N2919" i="1"/>
  <c r="F2913" i="1"/>
  <c r="E2912" i="1"/>
  <c r="J2915" i="1"/>
  <c r="AG2935" i="1" l="1"/>
  <c r="AC2929" i="1"/>
  <c r="AD2935" i="1"/>
  <c r="AE2930" i="1"/>
  <c r="AH2935" i="1"/>
  <c r="AA2929" i="1"/>
  <c r="AF2931" i="1"/>
  <c r="Z2928" i="1"/>
  <c r="X2930" i="1"/>
  <c r="AB2927" i="1"/>
  <c r="Y2932" i="1"/>
  <c r="AL2912" i="1"/>
  <c r="AP2912" i="1" s="1"/>
  <c r="G393" i="2" s="1"/>
  <c r="I2914" i="1"/>
  <c r="M2915" i="1"/>
  <c r="K2917" i="1"/>
  <c r="P2916" i="1"/>
  <c r="L2915" i="1"/>
  <c r="N2920" i="1"/>
  <c r="J2916" i="1"/>
  <c r="H2917" i="1"/>
  <c r="R2912" i="1"/>
  <c r="V2912" i="1" s="1"/>
  <c r="F393" i="2" s="1"/>
  <c r="D2913" i="1"/>
  <c r="O2915" i="1"/>
  <c r="E2913" i="1"/>
  <c r="F2914" i="1"/>
  <c r="AG2936" i="1" l="1"/>
  <c r="AC2930" i="1"/>
  <c r="Y2933" i="1"/>
  <c r="AE2931" i="1"/>
  <c r="Z2929" i="1"/>
  <c r="AH2936" i="1"/>
  <c r="AB2928" i="1"/>
  <c r="AF2932" i="1"/>
  <c r="AA2930" i="1"/>
  <c r="AD2936" i="1"/>
  <c r="X2931" i="1"/>
  <c r="AL2913" i="1"/>
  <c r="AP2913" i="1" s="1"/>
  <c r="H393" i="2"/>
  <c r="L393" i="2" s="1"/>
  <c r="N2921" i="1"/>
  <c r="P2917" i="1"/>
  <c r="O2916" i="1"/>
  <c r="H2918" i="1"/>
  <c r="J2917" i="1"/>
  <c r="E2914" i="1"/>
  <c r="L2916" i="1"/>
  <c r="K2918" i="1"/>
  <c r="M2916" i="1"/>
  <c r="I2915" i="1"/>
  <c r="F2915" i="1"/>
  <c r="R2913" i="1"/>
  <c r="V2913" i="1" s="1"/>
  <c r="D2914" i="1"/>
  <c r="AF2933" i="1" l="1"/>
  <c r="Z2930" i="1"/>
  <c r="X2932" i="1"/>
  <c r="Y2934" i="1"/>
  <c r="AH2937" i="1"/>
  <c r="AE2932" i="1"/>
  <c r="AC2931" i="1"/>
  <c r="AD2937" i="1"/>
  <c r="AA2931" i="1"/>
  <c r="AB2929" i="1"/>
  <c r="AG2937" i="1"/>
  <c r="O393" i="2"/>
  <c r="AL2914" i="1"/>
  <c r="AP2914" i="1" s="1"/>
  <c r="P2918" i="1"/>
  <c r="R2914" i="1"/>
  <c r="V2914" i="1" s="1"/>
  <c r="D2915" i="1"/>
  <c r="L2917" i="1"/>
  <c r="J2918" i="1"/>
  <c r="K2919" i="1"/>
  <c r="F2916" i="1"/>
  <c r="O2917" i="1"/>
  <c r="I2916" i="1"/>
  <c r="N2922" i="1"/>
  <c r="H2919" i="1"/>
  <c r="M2917" i="1"/>
  <c r="E2915" i="1"/>
  <c r="AA2932" i="1" l="1"/>
  <c r="AC2932" i="1"/>
  <c r="X2933" i="1"/>
  <c r="AF2934" i="1"/>
  <c r="AG2938" i="1"/>
  <c r="AD2938" i="1"/>
  <c r="AE2933" i="1"/>
  <c r="Y2935" i="1"/>
  <c r="Z2931" i="1"/>
  <c r="AB2930" i="1"/>
  <c r="AH2938" i="1"/>
  <c r="AL2915" i="1"/>
  <c r="AP2915" i="1" s="1"/>
  <c r="P2919" i="1"/>
  <c r="R2915" i="1"/>
  <c r="V2915" i="1" s="1"/>
  <c r="D2916" i="1"/>
  <c r="N2923" i="1"/>
  <c r="L2918" i="1"/>
  <c r="F2917" i="1"/>
  <c r="M2918" i="1"/>
  <c r="E2916" i="1"/>
  <c r="O2918" i="1"/>
  <c r="H2920" i="1"/>
  <c r="I2917" i="1"/>
  <c r="K2920" i="1"/>
  <c r="J2919" i="1"/>
  <c r="AE2934" i="1" l="1"/>
  <c r="AB2931" i="1"/>
  <c r="AA2933" i="1"/>
  <c r="AC2933" i="1"/>
  <c r="Y2936" i="1"/>
  <c r="AF2935" i="1"/>
  <c r="Z2932" i="1"/>
  <c r="X2934" i="1"/>
  <c r="AH2939" i="1"/>
  <c r="AD2939" i="1"/>
  <c r="AG2939" i="1"/>
  <c r="AL2916" i="1"/>
  <c r="AP2916" i="1" s="1"/>
  <c r="P2920" i="1"/>
  <c r="H2921" i="1"/>
  <c r="R2916" i="1"/>
  <c r="V2916" i="1" s="1"/>
  <c r="D2917" i="1"/>
  <c r="E2917" i="1"/>
  <c r="J2920" i="1"/>
  <c r="F2918" i="1"/>
  <c r="M2919" i="1"/>
  <c r="N2924" i="1"/>
  <c r="K2921" i="1"/>
  <c r="I2918" i="1"/>
  <c r="O2919" i="1"/>
  <c r="L2919" i="1"/>
  <c r="AB2932" i="1" l="1"/>
  <c r="AD2940" i="1"/>
  <c r="AA2934" i="1"/>
  <c r="Y2937" i="1"/>
  <c r="AF2936" i="1"/>
  <c r="X2935" i="1"/>
  <c r="AH2940" i="1"/>
  <c r="AE2935" i="1"/>
  <c r="AG2940" i="1"/>
  <c r="Z2933" i="1"/>
  <c r="AC2934" i="1"/>
  <c r="AL2917" i="1"/>
  <c r="AP2917" i="1" s="1"/>
  <c r="L2920" i="1"/>
  <c r="O2920" i="1"/>
  <c r="N2925" i="1"/>
  <c r="F2919" i="1"/>
  <c r="H2922" i="1"/>
  <c r="K2922" i="1"/>
  <c r="E2918" i="1"/>
  <c r="R2917" i="1"/>
  <c r="V2917" i="1" s="1"/>
  <c r="D2918" i="1"/>
  <c r="P2921" i="1"/>
  <c r="I2919" i="1"/>
  <c r="M2920" i="1"/>
  <c r="J2921" i="1"/>
  <c r="AG2941" i="1" l="1"/>
  <c r="X2936" i="1"/>
  <c r="Y2938" i="1"/>
  <c r="AB2933" i="1"/>
  <c r="AF2937" i="1"/>
  <c r="Z2934" i="1"/>
  <c r="AC2935" i="1"/>
  <c r="AE2936" i="1"/>
  <c r="AA2935" i="1"/>
  <c r="AH2941" i="1"/>
  <c r="AD2941" i="1"/>
  <c r="AL2918" i="1"/>
  <c r="AP2918" i="1" s="1"/>
  <c r="L2921" i="1"/>
  <c r="N2926" i="1"/>
  <c r="J2922" i="1"/>
  <c r="H2923" i="1"/>
  <c r="O2921" i="1"/>
  <c r="I2920" i="1"/>
  <c r="F2920" i="1"/>
  <c r="P2922" i="1"/>
  <c r="K2923" i="1"/>
  <c r="M2921" i="1"/>
  <c r="R2918" i="1"/>
  <c r="V2918" i="1" s="1"/>
  <c r="D2919" i="1"/>
  <c r="E2919" i="1"/>
  <c r="AA2936" i="1" l="1"/>
  <c r="AG2942" i="1"/>
  <c r="AC2936" i="1"/>
  <c r="AF2938" i="1"/>
  <c r="Y2939" i="1"/>
  <c r="X2937" i="1"/>
  <c r="AB2934" i="1"/>
  <c r="AH2942" i="1"/>
  <c r="AD2942" i="1"/>
  <c r="AE2937" i="1"/>
  <c r="Z2935" i="1"/>
  <c r="AL2919" i="1"/>
  <c r="AP2919" i="1" s="1"/>
  <c r="M2922" i="1"/>
  <c r="N2927" i="1"/>
  <c r="O2922" i="1"/>
  <c r="P2923" i="1"/>
  <c r="H2924" i="1"/>
  <c r="J2923" i="1"/>
  <c r="E2920" i="1"/>
  <c r="I2921" i="1"/>
  <c r="R2919" i="1"/>
  <c r="V2919" i="1" s="1"/>
  <c r="F394" i="2" s="1"/>
  <c r="D2920" i="1"/>
  <c r="L2922" i="1"/>
  <c r="K2924" i="1"/>
  <c r="F2921" i="1"/>
  <c r="AC2937" i="1" l="1"/>
  <c r="AD2943" i="1"/>
  <c r="X2938" i="1"/>
  <c r="AF2939" i="1"/>
  <c r="AA2937" i="1"/>
  <c r="AH2943" i="1"/>
  <c r="Y2940" i="1"/>
  <c r="Z2936" i="1"/>
  <c r="AG2943" i="1"/>
  <c r="AB2935" i="1"/>
  <c r="AE2938" i="1"/>
  <c r="AL2920" i="1"/>
  <c r="AP2920" i="1" s="1"/>
  <c r="J2924" i="1"/>
  <c r="K2925" i="1"/>
  <c r="L2923" i="1"/>
  <c r="O2923" i="1"/>
  <c r="N2928" i="1"/>
  <c r="M2923" i="1"/>
  <c r="R2920" i="1"/>
  <c r="V2920" i="1" s="1"/>
  <c r="D2921" i="1"/>
  <c r="H2925" i="1"/>
  <c r="F2922" i="1"/>
  <c r="E2921" i="1"/>
  <c r="P2924" i="1"/>
  <c r="I2922" i="1"/>
  <c r="AE2939" i="1" l="1"/>
  <c r="AH2944" i="1"/>
  <c r="Y2941" i="1"/>
  <c r="AF2940" i="1"/>
  <c r="Z2937" i="1"/>
  <c r="AG2944" i="1"/>
  <c r="AB2936" i="1"/>
  <c r="AA2938" i="1"/>
  <c r="AD2944" i="1"/>
  <c r="X2939" i="1"/>
  <c r="AC2938" i="1"/>
  <c r="AL2921" i="1"/>
  <c r="AP2921" i="1" s="1"/>
  <c r="I2923" i="1"/>
  <c r="M2924" i="1"/>
  <c r="F2923" i="1"/>
  <c r="R2921" i="1"/>
  <c r="V2921" i="1" s="1"/>
  <c r="D2922" i="1"/>
  <c r="O2924" i="1"/>
  <c r="K2926" i="1"/>
  <c r="P2925" i="1"/>
  <c r="L2924" i="1"/>
  <c r="N2929" i="1"/>
  <c r="E2922" i="1"/>
  <c r="J2925" i="1"/>
  <c r="H2926" i="1"/>
  <c r="AB2937" i="1" l="1"/>
  <c r="AC2939" i="1"/>
  <c r="AD2945" i="1"/>
  <c r="AH2945" i="1"/>
  <c r="X2940" i="1"/>
  <c r="AG2945" i="1"/>
  <c r="AA2939" i="1"/>
  <c r="Z2938" i="1"/>
  <c r="Y2942" i="1"/>
  <c r="AF2941" i="1"/>
  <c r="AE2940" i="1"/>
  <c r="AL2922" i="1"/>
  <c r="AP2922" i="1" s="1"/>
  <c r="P2926" i="1"/>
  <c r="O2925" i="1"/>
  <c r="I2924" i="1"/>
  <c r="E2923" i="1"/>
  <c r="K2927" i="1"/>
  <c r="F2924" i="1"/>
  <c r="H2927" i="1"/>
  <c r="L2925" i="1"/>
  <c r="R2922" i="1"/>
  <c r="V2922" i="1" s="1"/>
  <c r="D2923" i="1"/>
  <c r="M2925" i="1"/>
  <c r="J2926" i="1"/>
  <c r="N2930" i="1"/>
  <c r="Y2943" i="1" l="1"/>
  <c r="AH2946" i="1"/>
  <c r="AA2940" i="1"/>
  <c r="AC2940" i="1"/>
  <c r="AB2938" i="1"/>
  <c r="AG2946" i="1"/>
  <c r="AE2941" i="1"/>
  <c r="AD2946" i="1"/>
  <c r="Z2939" i="1"/>
  <c r="AF2942" i="1"/>
  <c r="X2941" i="1"/>
  <c r="AL2923" i="1"/>
  <c r="AP2923" i="1" s="1"/>
  <c r="M2926" i="1"/>
  <c r="L2926" i="1"/>
  <c r="E2924" i="1"/>
  <c r="K2928" i="1"/>
  <c r="I2925" i="1"/>
  <c r="R2923" i="1"/>
  <c r="V2923" i="1" s="1"/>
  <c r="D2924" i="1"/>
  <c r="F2925" i="1"/>
  <c r="O2926" i="1"/>
  <c r="H2928" i="1"/>
  <c r="J2927" i="1"/>
  <c r="N2931" i="1"/>
  <c r="P2927" i="1"/>
  <c r="AB2939" i="1" l="1"/>
  <c r="AF2943" i="1"/>
  <c r="AE2942" i="1"/>
  <c r="AC2941" i="1"/>
  <c r="AH2947" i="1"/>
  <c r="Y2944" i="1"/>
  <c r="AD2947" i="1"/>
  <c r="Z2940" i="1"/>
  <c r="AG2947" i="1"/>
  <c r="X2942" i="1"/>
  <c r="AA2941" i="1"/>
  <c r="AL2924" i="1"/>
  <c r="AP2924" i="1" s="1"/>
  <c r="M2927" i="1"/>
  <c r="R2924" i="1"/>
  <c r="V2924" i="1" s="1"/>
  <c r="D2925" i="1"/>
  <c r="E2925" i="1"/>
  <c r="J2928" i="1"/>
  <c r="K2929" i="1"/>
  <c r="N2932" i="1"/>
  <c r="H2929" i="1"/>
  <c r="O2927" i="1"/>
  <c r="P2928" i="1"/>
  <c r="F2926" i="1"/>
  <c r="I2926" i="1"/>
  <c r="L2927" i="1"/>
  <c r="X2943" i="1" l="1"/>
  <c r="AC2942" i="1"/>
  <c r="Y2945" i="1"/>
  <c r="AG2948" i="1"/>
  <c r="AE2943" i="1"/>
  <c r="AF2944" i="1"/>
  <c r="AD2948" i="1"/>
  <c r="AB2940" i="1"/>
  <c r="AH2948" i="1"/>
  <c r="AA2942" i="1"/>
  <c r="Z2941" i="1"/>
  <c r="AL2925" i="1"/>
  <c r="AP2925" i="1" s="1"/>
  <c r="I2927" i="1"/>
  <c r="O2928" i="1"/>
  <c r="H2930" i="1"/>
  <c r="E2926" i="1"/>
  <c r="N2933" i="1"/>
  <c r="J2929" i="1"/>
  <c r="R2925" i="1"/>
  <c r="V2925" i="1" s="1"/>
  <c r="D2926" i="1"/>
  <c r="P2929" i="1"/>
  <c r="M2928" i="1"/>
  <c r="F2927" i="1"/>
  <c r="L2928" i="1"/>
  <c r="K2930" i="1"/>
  <c r="Z2942" i="1" l="1"/>
  <c r="AF2945" i="1"/>
  <c r="Y2946" i="1"/>
  <c r="X2944" i="1"/>
  <c r="AC2943" i="1"/>
  <c r="AB2941" i="1"/>
  <c r="AH2949" i="1"/>
  <c r="AE2944" i="1"/>
  <c r="AG2949" i="1"/>
  <c r="AA2943" i="1"/>
  <c r="AD2949" i="1"/>
  <c r="AL2926" i="1"/>
  <c r="AP2926" i="1" s="1"/>
  <c r="H2931" i="1"/>
  <c r="I2928" i="1"/>
  <c r="R2926" i="1"/>
  <c r="V2926" i="1" s="1"/>
  <c r="D2927" i="1"/>
  <c r="M2929" i="1"/>
  <c r="J2930" i="1"/>
  <c r="O2929" i="1"/>
  <c r="F2928" i="1"/>
  <c r="K2931" i="1"/>
  <c r="L2929" i="1"/>
  <c r="E2927" i="1"/>
  <c r="N2934" i="1"/>
  <c r="P2930" i="1"/>
  <c r="AE2945" i="1" l="1"/>
  <c r="AB2942" i="1"/>
  <c r="Z2943" i="1"/>
  <c r="Y2947" i="1"/>
  <c r="AC2944" i="1"/>
  <c r="AD2950" i="1"/>
  <c r="X2945" i="1"/>
  <c r="AA2944" i="1"/>
  <c r="AG2950" i="1"/>
  <c r="AF2946" i="1"/>
  <c r="AH2950" i="1"/>
  <c r="AL2927" i="1"/>
  <c r="AP2927" i="1" s="1"/>
  <c r="L2930" i="1"/>
  <c r="P2931" i="1"/>
  <c r="H2932" i="1"/>
  <c r="J2931" i="1"/>
  <c r="E2928" i="1"/>
  <c r="R2927" i="1"/>
  <c r="V2927" i="1" s="1"/>
  <c r="D2928" i="1"/>
  <c r="K2932" i="1"/>
  <c r="M2930" i="1"/>
  <c r="I2929" i="1"/>
  <c r="F2929" i="1"/>
  <c r="O2930" i="1"/>
  <c r="N2935" i="1"/>
  <c r="AG2951" i="1" l="1"/>
  <c r="AB2943" i="1"/>
  <c r="AH2951" i="1"/>
  <c r="AD2951" i="1"/>
  <c r="Y2948" i="1"/>
  <c r="X2946" i="1"/>
  <c r="AC2945" i="1"/>
  <c r="Z2944" i="1"/>
  <c r="AF2947" i="1"/>
  <c r="AA2945" i="1"/>
  <c r="AE2946" i="1"/>
  <c r="AL2928" i="1"/>
  <c r="AP2928" i="1" s="1"/>
  <c r="F2930" i="1"/>
  <c r="I2930" i="1"/>
  <c r="M2931" i="1"/>
  <c r="R2928" i="1"/>
  <c r="V2928" i="1" s="1"/>
  <c r="D2929" i="1"/>
  <c r="P2932" i="1"/>
  <c r="K2933" i="1"/>
  <c r="H2933" i="1"/>
  <c r="J2932" i="1"/>
  <c r="N2936" i="1"/>
  <c r="O2931" i="1"/>
  <c r="E2929" i="1"/>
  <c r="L2931" i="1"/>
  <c r="AD2952" i="1" l="1"/>
  <c r="AE2947" i="1"/>
  <c r="AC2946" i="1"/>
  <c r="Y2949" i="1"/>
  <c r="AH2952" i="1"/>
  <c r="Z2945" i="1"/>
  <c r="AF2948" i="1"/>
  <c r="AG2952" i="1"/>
  <c r="AA2946" i="1"/>
  <c r="X2947" i="1"/>
  <c r="AB2944" i="1"/>
  <c r="AL2929" i="1"/>
  <c r="AP2929" i="1" s="1"/>
  <c r="N2937" i="1"/>
  <c r="N2938" i="1" s="1"/>
  <c r="N2939" i="1" s="1"/>
  <c r="N2940" i="1" s="1"/>
  <c r="F2931" i="1"/>
  <c r="M2932" i="1"/>
  <c r="O2932" i="1"/>
  <c r="J2933" i="1"/>
  <c r="P2933" i="1"/>
  <c r="K2934" i="1"/>
  <c r="E2930" i="1"/>
  <c r="H2934" i="1"/>
  <c r="R2929" i="1"/>
  <c r="V2929" i="1" s="1"/>
  <c r="D2930" i="1"/>
  <c r="L2932" i="1"/>
  <c r="I2931" i="1"/>
  <c r="Z2946" i="1" l="1"/>
  <c r="AA2947" i="1"/>
  <c r="Y2950" i="1"/>
  <c r="AD2953" i="1"/>
  <c r="AB2945" i="1"/>
  <c r="AH2953" i="1"/>
  <c r="X2948" i="1"/>
  <c r="AE2948" i="1"/>
  <c r="AG2953" i="1"/>
  <c r="AF2949" i="1"/>
  <c r="AC2947" i="1"/>
  <c r="AL2930" i="1"/>
  <c r="AP2930" i="1" s="1"/>
  <c r="N2941" i="1"/>
  <c r="N2942" i="1" s="1"/>
  <c r="P2934" i="1"/>
  <c r="K2935" i="1"/>
  <c r="R2930" i="1"/>
  <c r="V2930" i="1" s="1"/>
  <c r="D2931" i="1"/>
  <c r="M2933" i="1"/>
  <c r="H2935" i="1"/>
  <c r="H2936" i="1" s="1"/>
  <c r="H2937" i="1" s="1"/>
  <c r="H2938" i="1" s="1"/>
  <c r="H2939" i="1" s="1"/>
  <c r="H2940" i="1" s="1"/>
  <c r="L2933" i="1"/>
  <c r="I2932" i="1"/>
  <c r="O2933" i="1"/>
  <c r="O2934" i="1" s="1"/>
  <c r="O2935" i="1" s="1"/>
  <c r="O2936" i="1" s="1"/>
  <c r="O2937" i="1" s="1"/>
  <c r="O2938" i="1" s="1"/>
  <c r="O2939" i="1" s="1"/>
  <c r="E2931" i="1"/>
  <c r="J2934" i="1"/>
  <c r="F2932" i="1"/>
  <c r="AH2954" i="1" l="1"/>
  <c r="AB2946" i="1"/>
  <c r="Z2947" i="1"/>
  <c r="AF2950" i="1"/>
  <c r="AD2954" i="1"/>
  <c r="Y2951" i="1"/>
  <c r="X2949" i="1"/>
  <c r="AA2948" i="1"/>
  <c r="AE2949" i="1"/>
  <c r="AC2948" i="1"/>
  <c r="AG2954" i="1"/>
  <c r="AL2931" i="1"/>
  <c r="AP2931" i="1" s="1"/>
  <c r="I2933" i="1"/>
  <c r="I2934" i="1" s="1"/>
  <c r="I2935" i="1" s="1"/>
  <c r="I2936" i="1" s="1"/>
  <c r="I2937" i="1" s="1"/>
  <c r="H2941" i="1"/>
  <c r="L2934" i="1"/>
  <c r="L2935" i="1" s="1"/>
  <c r="L2936" i="1" s="1"/>
  <c r="L2937" i="1" s="1"/>
  <c r="L2938" i="1" s="1"/>
  <c r="P2935" i="1"/>
  <c r="R2931" i="1"/>
  <c r="V2931" i="1" s="1"/>
  <c r="D2932" i="1"/>
  <c r="M2934" i="1"/>
  <c r="J2935" i="1"/>
  <c r="K2936" i="1"/>
  <c r="O2940" i="1"/>
  <c r="F2933" i="1"/>
  <c r="E2932" i="1"/>
  <c r="N2943" i="1"/>
  <c r="Y2952" i="1" l="1"/>
  <c r="Z2948" i="1"/>
  <c r="AG2955" i="1"/>
  <c r="AD2955" i="1"/>
  <c r="AA2949" i="1"/>
  <c r="X2950" i="1"/>
  <c r="AE2950" i="1"/>
  <c r="AC2949" i="1"/>
  <c r="AH2955" i="1"/>
  <c r="AF2951" i="1"/>
  <c r="AB2947" i="1"/>
  <c r="I2938" i="1"/>
  <c r="I2939" i="1" s="1"/>
  <c r="I2940" i="1" s="1"/>
  <c r="AL2932" i="1"/>
  <c r="AP2932" i="1" s="1"/>
  <c r="L2939" i="1"/>
  <c r="L2940" i="1" s="1"/>
  <c r="L2941" i="1" s="1"/>
  <c r="O2941" i="1"/>
  <c r="H2942" i="1"/>
  <c r="M2935" i="1"/>
  <c r="E2933" i="1"/>
  <c r="P2936" i="1"/>
  <c r="J2936" i="1"/>
  <c r="N2944" i="1"/>
  <c r="K2937" i="1"/>
  <c r="R2932" i="1"/>
  <c r="V2932" i="1" s="1"/>
  <c r="D2933" i="1"/>
  <c r="F2934" i="1"/>
  <c r="X2951" i="1" l="1"/>
  <c r="AF2952" i="1"/>
  <c r="AH2956" i="1"/>
  <c r="AD2956" i="1"/>
  <c r="AC2950" i="1"/>
  <c r="AE2951" i="1"/>
  <c r="AA2950" i="1"/>
  <c r="Z2949" i="1"/>
  <c r="Y2953" i="1"/>
  <c r="AG2956" i="1"/>
  <c r="AB2948" i="1"/>
  <c r="L2942" i="1"/>
  <c r="L2943" i="1" s="1"/>
  <c r="L2944" i="1" s="1"/>
  <c r="AL2933" i="1"/>
  <c r="AP2933" i="1" s="1"/>
  <c r="G396" i="2" s="1"/>
  <c r="F2935" i="1"/>
  <c r="I2941" i="1"/>
  <c r="J2937" i="1"/>
  <c r="J2938" i="1" s="1"/>
  <c r="J2939" i="1" s="1"/>
  <c r="J2940" i="1" s="1"/>
  <c r="P2937" i="1"/>
  <c r="O2942" i="1"/>
  <c r="H2943" i="1"/>
  <c r="E2934" i="1"/>
  <c r="N2945" i="1"/>
  <c r="K2938" i="1"/>
  <c r="K2939" i="1" s="1"/>
  <c r="K2940" i="1" s="1"/>
  <c r="R2933" i="1"/>
  <c r="V2933" i="1" s="1"/>
  <c r="F396" i="2" s="1"/>
  <c r="D2934" i="1"/>
  <c r="M2936" i="1"/>
  <c r="Z2950" i="1" l="1"/>
  <c r="AG2957" i="1"/>
  <c r="X2952" i="1"/>
  <c r="AC2951" i="1"/>
  <c r="Y2954" i="1"/>
  <c r="AA2951" i="1"/>
  <c r="AF2953" i="1"/>
  <c r="AD2957" i="1"/>
  <c r="AB2949" i="1"/>
  <c r="AE2952" i="1"/>
  <c r="AH2957" i="1"/>
  <c r="AL2934" i="1"/>
  <c r="AP2934" i="1" s="1"/>
  <c r="H396" i="2"/>
  <c r="O396" i="2" s="1"/>
  <c r="J2941" i="1"/>
  <c r="M2937" i="1"/>
  <c r="M2938" i="1" s="1"/>
  <c r="M2939" i="1" s="1"/>
  <c r="M2940" i="1" s="1"/>
  <c r="R2934" i="1"/>
  <c r="V2934" i="1" s="1"/>
  <c r="D2935" i="1"/>
  <c r="L2945" i="1"/>
  <c r="L2946" i="1" s="1"/>
  <c r="O2943" i="1"/>
  <c r="O2944" i="1" s="1"/>
  <c r="K2941" i="1"/>
  <c r="K2942" i="1" s="1"/>
  <c r="E2935" i="1"/>
  <c r="F2936" i="1"/>
  <c r="I2942" i="1"/>
  <c r="I2943" i="1" s="1"/>
  <c r="P2938" i="1"/>
  <c r="P2939" i="1" s="1"/>
  <c r="P2940" i="1" s="1"/>
  <c r="N2946" i="1"/>
  <c r="H2944" i="1"/>
  <c r="H2945" i="1" s="1"/>
  <c r="Y2955" i="1" l="1"/>
  <c r="AH2958" i="1"/>
  <c r="X2953" i="1"/>
  <c r="Z2951" i="1"/>
  <c r="AB2950" i="1"/>
  <c r="AC2952" i="1"/>
  <c r="AA2952" i="1"/>
  <c r="AG2958" i="1"/>
  <c r="AD2958" i="1"/>
  <c r="AE2953" i="1"/>
  <c r="AF2954" i="1"/>
  <c r="L396" i="2"/>
  <c r="O2945" i="1"/>
  <c r="O2946" i="1" s="1"/>
  <c r="AL2935" i="1"/>
  <c r="AP2935" i="1" s="1"/>
  <c r="P2941" i="1"/>
  <c r="J2942" i="1"/>
  <c r="I2944" i="1"/>
  <c r="E2936" i="1"/>
  <c r="F2937" i="1"/>
  <c r="F2938" i="1" s="1"/>
  <c r="L2947" i="1"/>
  <c r="L2948" i="1" s="1"/>
  <c r="N2947" i="1"/>
  <c r="N2948" i="1" s="1"/>
  <c r="N2949" i="1" s="1"/>
  <c r="K2943" i="1"/>
  <c r="R2935" i="1"/>
  <c r="V2935" i="1" s="1"/>
  <c r="D2936" i="1"/>
  <c r="H2946" i="1"/>
  <c r="M2941" i="1"/>
  <c r="AE2954" i="1" l="1"/>
  <c r="X2954" i="1"/>
  <c r="AC2953" i="1"/>
  <c r="Z2952" i="1"/>
  <c r="AD2959" i="1"/>
  <c r="Y2956" i="1"/>
  <c r="AH2959" i="1"/>
  <c r="AF2955" i="1"/>
  <c r="AA2953" i="1"/>
  <c r="AB2951" i="1"/>
  <c r="AG2959" i="1"/>
  <c r="AL2936" i="1"/>
  <c r="AP2936" i="1" s="1"/>
  <c r="I2945" i="1"/>
  <c r="I2946" i="1" s="1"/>
  <c r="J2943" i="1"/>
  <c r="L2949" i="1"/>
  <c r="E2937" i="1"/>
  <c r="E2938" i="1" s="1"/>
  <c r="M2942" i="1"/>
  <c r="M2943" i="1" s="1"/>
  <c r="K2944" i="1"/>
  <c r="K2945" i="1" s="1"/>
  <c r="K2946" i="1" s="1"/>
  <c r="K2947" i="1" s="1"/>
  <c r="P2942" i="1"/>
  <c r="R2936" i="1"/>
  <c r="V2936" i="1" s="1"/>
  <c r="D2937" i="1"/>
  <c r="F2939" i="1"/>
  <c r="O2947" i="1"/>
  <c r="O2948" i="1" s="1"/>
  <c r="N2950" i="1"/>
  <c r="H2947" i="1"/>
  <c r="AF2956" i="1" l="1"/>
  <c r="AE2955" i="1"/>
  <c r="AG2960" i="1"/>
  <c r="Z2953" i="1"/>
  <c r="AA2954" i="1"/>
  <c r="AH2960" i="1"/>
  <c r="Y2957" i="1"/>
  <c r="AB2952" i="1"/>
  <c r="X2955" i="1"/>
  <c r="AD2960" i="1"/>
  <c r="AC2954" i="1"/>
  <c r="O2949" i="1"/>
  <c r="O2950" i="1" s="1"/>
  <c r="O2951" i="1" s="1"/>
  <c r="O2952" i="1" s="1"/>
  <c r="K2948" i="1"/>
  <c r="K2949" i="1" s="1"/>
  <c r="AL2937" i="1"/>
  <c r="AP2937" i="1" s="1"/>
  <c r="H2948" i="1"/>
  <c r="H2949" i="1" s="1"/>
  <c r="H2950" i="1" s="1"/>
  <c r="I2947" i="1"/>
  <c r="I2948" i="1" s="1"/>
  <c r="J2944" i="1"/>
  <c r="R2937" i="1"/>
  <c r="V2937" i="1" s="1"/>
  <c r="D2938" i="1"/>
  <c r="N2951" i="1"/>
  <c r="F2940" i="1"/>
  <c r="F2941" i="1" s="1"/>
  <c r="L2950" i="1"/>
  <c r="M2944" i="1"/>
  <c r="P2943" i="1"/>
  <c r="P2944" i="1" s="1"/>
  <c r="E2939" i="1"/>
  <c r="X2956" i="1" l="1"/>
  <c r="AD2961" i="1"/>
  <c r="AG2961" i="1"/>
  <c r="Z2954" i="1"/>
  <c r="AE2956" i="1"/>
  <c r="AH2961" i="1"/>
  <c r="AF2957" i="1"/>
  <c r="AA2955" i="1"/>
  <c r="AB2953" i="1"/>
  <c r="AC2955" i="1"/>
  <c r="Y2958" i="1"/>
  <c r="I2949" i="1"/>
  <c r="I2950" i="1" s="1"/>
  <c r="AL2938" i="1"/>
  <c r="AP2938" i="1" s="1"/>
  <c r="R2938" i="1"/>
  <c r="V2938" i="1" s="1"/>
  <c r="D2939" i="1"/>
  <c r="O2953" i="1"/>
  <c r="M2945" i="1"/>
  <c r="M2946" i="1" s="1"/>
  <c r="M2947" i="1" s="1"/>
  <c r="J2945" i="1"/>
  <c r="J2946" i="1" s="1"/>
  <c r="K2950" i="1"/>
  <c r="N2952" i="1"/>
  <c r="L2951" i="1"/>
  <c r="L2952" i="1" s="1"/>
  <c r="P2945" i="1"/>
  <c r="E2940" i="1"/>
  <c r="F2942" i="1"/>
  <c r="H2951" i="1"/>
  <c r="H2952" i="1" s="1"/>
  <c r="AA2956" i="1" l="1"/>
  <c r="AG2962" i="1"/>
  <c r="AB2954" i="1"/>
  <c r="AF2958" i="1"/>
  <c r="X2957" i="1"/>
  <c r="Z2955" i="1"/>
  <c r="AD2962" i="1"/>
  <c r="AC2956" i="1"/>
  <c r="Y2959" i="1"/>
  <c r="AE2957" i="1"/>
  <c r="AH2962" i="1"/>
  <c r="AL2939" i="1"/>
  <c r="AP2939" i="1" s="1"/>
  <c r="E2941" i="1"/>
  <c r="E2942" i="1" s="1"/>
  <c r="E2943" i="1" s="1"/>
  <c r="F2943" i="1"/>
  <c r="K2951" i="1"/>
  <c r="H2953" i="1"/>
  <c r="H2954" i="1" s="1"/>
  <c r="R2939" i="1"/>
  <c r="V2939" i="1" s="1"/>
  <c r="D2940" i="1"/>
  <c r="I2951" i="1"/>
  <c r="L2953" i="1"/>
  <c r="J2947" i="1"/>
  <c r="P2946" i="1"/>
  <c r="N2953" i="1"/>
  <c r="O2954" i="1"/>
  <c r="O2955" i="1" s="1"/>
  <c r="M2948" i="1"/>
  <c r="AH2963" i="1" l="1"/>
  <c r="X2958" i="1"/>
  <c r="Z2956" i="1"/>
  <c r="AB2955" i="1"/>
  <c r="AA2957" i="1"/>
  <c r="Y2960" i="1"/>
  <c r="AC2957" i="1"/>
  <c r="AF2959" i="1"/>
  <c r="AG2963" i="1"/>
  <c r="AE2958" i="1"/>
  <c r="AD2963" i="1"/>
  <c r="G397" i="2"/>
  <c r="AL2940" i="1"/>
  <c r="AP2940" i="1" s="1"/>
  <c r="H2955" i="1"/>
  <c r="H2956" i="1" s="1"/>
  <c r="L2954" i="1"/>
  <c r="L2955" i="1" s="1"/>
  <c r="N2954" i="1"/>
  <c r="N2955" i="1" s="1"/>
  <c r="P2947" i="1"/>
  <c r="J2948" i="1"/>
  <c r="O2956" i="1"/>
  <c r="K2952" i="1"/>
  <c r="I2952" i="1"/>
  <c r="E2944" i="1"/>
  <c r="M2949" i="1"/>
  <c r="M2950" i="1" s="1"/>
  <c r="R2940" i="1"/>
  <c r="V2940" i="1" s="1"/>
  <c r="D2941" i="1"/>
  <c r="F2944" i="1"/>
  <c r="Z2957" i="1" l="1"/>
  <c r="AG2964" i="1"/>
  <c r="Y2961" i="1"/>
  <c r="AB2956" i="1"/>
  <c r="AF2960" i="1"/>
  <c r="AH2964" i="1"/>
  <c r="AE2959" i="1"/>
  <c r="AD2964" i="1"/>
  <c r="AC2958" i="1"/>
  <c r="AA2958" i="1"/>
  <c r="X2959" i="1"/>
  <c r="AL2941" i="1"/>
  <c r="AP2941" i="1" s="1"/>
  <c r="N2956" i="1"/>
  <c r="N2957" i="1" s="1"/>
  <c r="H2957" i="1"/>
  <c r="I2953" i="1"/>
  <c r="I2954" i="1" s="1"/>
  <c r="F2945" i="1"/>
  <c r="F2946" i="1" s="1"/>
  <c r="M2951" i="1"/>
  <c r="M2952" i="1" s="1"/>
  <c r="E2945" i="1"/>
  <c r="E2946" i="1" s="1"/>
  <c r="E2947" i="1" s="1"/>
  <c r="K2953" i="1"/>
  <c r="J2949" i="1"/>
  <c r="J2950" i="1" s="1"/>
  <c r="R2941" i="1"/>
  <c r="V2941" i="1" s="1"/>
  <c r="D2942" i="1"/>
  <c r="L2956" i="1"/>
  <c r="L2957" i="1" s="1"/>
  <c r="P2948" i="1"/>
  <c r="O2957" i="1"/>
  <c r="O2958" i="1" s="1"/>
  <c r="AF2961" i="1" l="1"/>
  <c r="AC2959" i="1"/>
  <c r="X2960" i="1"/>
  <c r="AH2965" i="1"/>
  <c r="Y2962" i="1"/>
  <c r="Z2958" i="1"/>
  <c r="AD2965" i="1"/>
  <c r="AG2965" i="1"/>
  <c r="AB2957" i="1"/>
  <c r="AA2959" i="1"/>
  <c r="AE2960" i="1"/>
  <c r="L2958" i="1"/>
  <c r="F2947" i="1"/>
  <c r="F2948" i="1" s="1"/>
  <c r="F2949" i="1" s="1"/>
  <c r="F2950" i="1" s="1"/>
  <c r="AL2942" i="1"/>
  <c r="AP2942" i="1" s="1"/>
  <c r="J2951" i="1"/>
  <c r="J2952" i="1" s="1"/>
  <c r="E2948" i="1"/>
  <c r="E2949" i="1" s="1"/>
  <c r="K2954" i="1"/>
  <c r="K2955" i="1" s="1"/>
  <c r="K2956" i="1" s="1"/>
  <c r="R2942" i="1"/>
  <c r="V2942" i="1" s="1"/>
  <c r="D2943" i="1"/>
  <c r="M2953" i="1"/>
  <c r="H2958" i="1"/>
  <c r="P2949" i="1"/>
  <c r="P2950" i="1" s="1"/>
  <c r="P2951" i="1" s="1"/>
  <c r="N2958" i="1"/>
  <c r="N2959" i="1" s="1"/>
  <c r="O2959" i="1"/>
  <c r="I2955" i="1"/>
  <c r="AA2960" i="1" l="1"/>
  <c r="AC2960" i="1"/>
  <c r="Y2963" i="1"/>
  <c r="AF2962" i="1"/>
  <c r="AG2966" i="1"/>
  <c r="AD2966" i="1"/>
  <c r="AE2961" i="1"/>
  <c r="AB2958" i="1"/>
  <c r="AH2966" i="1"/>
  <c r="X2961" i="1"/>
  <c r="Z2959" i="1"/>
  <c r="L2959" i="1"/>
  <c r="L2960" i="1" s="1"/>
  <c r="L2961" i="1" s="1"/>
  <c r="L2962" i="1" s="1"/>
  <c r="AL2943" i="1"/>
  <c r="AP2943" i="1" s="1"/>
  <c r="F2951" i="1"/>
  <c r="F2952" i="1" s="1"/>
  <c r="P2952" i="1"/>
  <c r="P2953" i="1" s="1"/>
  <c r="J2953" i="1"/>
  <c r="J2954" i="1" s="1"/>
  <c r="O2960" i="1"/>
  <c r="H2959" i="1"/>
  <c r="M2954" i="1"/>
  <c r="M2955" i="1" s="1"/>
  <c r="R2943" i="1"/>
  <c r="V2943" i="1" s="1"/>
  <c r="D2944" i="1"/>
  <c r="E2950" i="1"/>
  <c r="I2956" i="1"/>
  <c r="K2957" i="1"/>
  <c r="N2960" i="1"/>
  <c r="AE2962" i="1" l="1"/>
  <c r="AB2959" i="1"/>
  <c r="X2962" i="1"/>
  <c r="AH2967" i="1"/>
  <c r="Y2964" i="1"/>
  <c r="AG2967" i="1"/>
  <c r="AF2963" i="1"/>
  <c r="AA2961" i="1"/>
  <c r="Z2960" i="1"/>
  <c r="AD2967" i="1"/>
  <c r="AC2961" i="1"/>
  <c r="P2954" i="1"/>
  <c r="P2955" i="1" s="1"/>
  <c r="M2956" i="1"/>
  <c r="M2957" i="1" s="1"/>
  <c r="M2958" i="1" s="1"/>
  <c r="M2959" i="1" s="1"/>
  <c r="M2960" i="1" s="1"/>
  <c r="AL2944" i="1"/>
  <c r="AP2944" i="1" s="1"/>
  <c r="E2951" i="1"/>
  <c r="J2955" i="1"/>
  <c r="F2953" i="1"/>
  <c r="N2961" i="1"/>
  <c r="N2962" i="1" s="1"/>
  <c r="L2963" i="1"/>
  <c r="L2964" i="1" s="1"/>
  <c r="R2944" i="1"/>
  <c r="V2944" i="1" s="1"/>
  <c r="D2945" i="1"/>
  <c r="O2961" i="1"/>
  <c r="K2958" i="1"/>
  <c r="I2957" i="1"/>
  <c r="H2960" i="1"/>
  <c r="Y2965" i="1" l="1"/>
  <c r="AD2968" i="1"/>
  <c r="AG2968" i="1"/>
  <c r="AH2968" i="1"/>
  <c r="AE2963" i="1"/>
  <c r="AB2960" i="1"/>
  <c r="Z2961" i="1"/>
  <c r="AA2962" i="1"/>
  <c r="X2963" i="1"/>
  <c r="AC2962" i="1"/>
  <c r="AF2964" i="1"/>
  <c r="N2963" i="1"/>
  <c r="N2964" i="1" s="1"/>
  <c r="AL2945" i="1"/>
  <c r="AP2945" i="1" s="1"/>
  <c r="M2961" i="1"/>
  <c r="M2962" i="1" s="1"/>
  <c r="P2956" i="1"/>
  <c r="K2959" i="1"/>
  <c r="K2960" i="1" s="1"/>
  <c r="F2954" i="1"/>
  <c r="F2955" i="1" s="1"/>
  <c r="R2945" i="1"/>
  <c r="V2945" i="1" s="1"/>
  <c r="D2946" i="1"/>
  <c r="D2947" i="1" s="1"/>
  <c r="H2961" i="1"/>
  <c r="H2962" i="1" s="1"/>
  <c r="I2958" i="1"/>
  <c r="J2956" i="1"/>
  <c r="O2962" i="1"/>
  <c r="L2965" i="1"/>
  <c r="L2966" i="1" s="1"/>
  <c r="E2952" i="1"/>
  <c r="X2964" i="1" l="1"/>
  <c r="AH2969" i="1"/>
  <c r="AD2969" i="1"/>
  <c r="AC2963" i="1"/>
  <c r="AA2963" i="1"/>
  <c r="AF2965" i="1"/>
  <c r="Z2962" i="1"/>
  <c r="AE2964" i="1"/>
  <c r="AB2961" i="1"/>
  <c r="AG2969" i="1"/>
  <c r="Y2966" i="1"/>
  <c r="N2965" i="1"/>
  <c r="N2966" i="1" s="1"/>
  <c r="AL2946" i="1"/>
  <c r="AP2946" i="1" s="1"/>
  <c r="L2967" i="1"/>
  <c r="L2968" i="1" s="1"/>
  <c r="L2969" i="1" s="1"/>
  <c r="J2957" i="1"/>
  <c r="J2958" i="1" s="1"/>
  <c r="M2963" i="1"/>
  <c r="M2964" i="1" s="1"/>
  <c r="R2946" i="1"/>
  <c r="V2946" i="1" s="1"/>
  <c r="P2957" i="1"/>
  <c r="I2959" i="1"/>
  <c r="I2960" i="1" s="1"/>
  <c r="I2961" i="1" s="1"/>
  <c r="R2947" i="1"/>
  <c r="V2947" i="1" s="1"/>
  <c r="F398" i="2" s="1"/>
  <c r="D2948" i="1"/>
  <c r="F2956" i="1"/>
  <c r="K2961" i="1"/>
  <c r="E2953" i="1"/>
  <c r="O2963" i="1"/>
  <c r="O2964" i="1" s="1"/>
  <c r="H2963" i="1"/>
  <c r="AE2965" i="1" l="1"/>
  <c r="X2965" i="1"/>
  <c r="AA2964" i="1"/>
  <c r="AG2970" i="1"/>
  <c r="AD2970" i="1"/>
  <c r="AB2962" i="1"/>
  <c r="Z2963" i="1"/>
  <c r="Y2967" i="1"/>
  <c r="AF2966" i="1"/>
  <c r="AC2964" i="1"/>
  <c r="AH2970" i="1"/>
  <c r="N2967" i="1"/>
  <c r="N2968" i="1" s="1"/>
  <c r="AL2947" i="1"/>
  <c r="AP2947" i="1" s="1"/>
  <c r="G398" i="2" s="1"/>
  <c r="H398" i="2" s="1"/>
  <c r="P2958" i="1"/>
  <c r="E2954" i="1"/>
  <c r="K2962" i="1"/>
  <c r="H2964" i="1"/>
  <c r="J2959" i="1"/>
  <c r="J2960" i="1" s="1"/>
  <c r="R2948" i="1"/>
  <c r="V2948" i="1" s="1"/>
  <c r="L2970" i="1"/>
  <c r="L2971" i="1" s="1"/>
  <c r="F2957" i="1"/>
  <c r="F2958" i="1" s="1"/>
  <c r="D2949" i="1"/>
  <c r="M2965" i="1"/>
  <c r="I2962" i="1"/>
  <c r="O2965" i="1"/>
  <c r="AD2971" i="1" l="1"/>
  <c r="AE2966" i="1"/>
  <c r="AG2971" i="1"/>
  <c r="AC2965" i="1"/>
  <c r="X2966" i="1"/>
  <c r="AA2965" i="1"/>
  <c r="AB2963" i="1"/>
  <c r="Y2968" i="1"/>
  <c r="Z2964" i="1"/>
  <c r="AH2971" i="1"/>
  <c r="AF2967" i="1"/>
  <c r="N2969" i="1"/>
  <c r="N2970" i="1" s="1"/>
  <c r="N2971" i="1" s="1"/>
  <c r="N2972" i="1" s="1"/>
  <c r="O398" i="2"/>
  <c r="L398" i="2"/>
  <c r="AL2948" i="1"/>
  <c r="AP2948" i="1" s="1"/>
  <c r="F2959" i="1"/>
  <c r="F2960" i="1" s="1"/>
  <c r="E2955" i="1"/>
  <c r="K2963" i="1"/>
  <c r="I2963" i="1"/>
  <c r="I2964" i="1" s="1"/>
  <c r="P2959" i="1"/>
  <c r="P2960" i="1" s="1"/>
  <c r="P2961" i="1" s="1"/>
  <c r="P2962" i="1" s="1"/>
  <c r="L2972" i="1"/>
  <c r="R2949" i="1"/>
  <c r="V2949" i="1" s="1"/>
  <c r="M2966" i="1"/>
  <c r="M2967" i="1" s="1"/>
  <c r="H2965" i="1"/>
  <c r="D2950" i="1"/>
  <c r="O2966" i="1"/>
  <c r="J2961" i="1"/>
  <c r="X2967" i="1" l="1"/>
  <c r="AB2964" i="1"/>
  <c r="Z2965" i="1"/>
  <c r="AF2968" i="1"/>
  <c r="AA2966" i="1"/>
  <c r="AE2967" i="1"/>
  <c r="AH2972" i="1"/>
  <c r="AD2972" i="1"/>
  <c r="Y2969" i="1"/>
  <c r="AC2966" i="1"/>
  <c r="AG2972" i="1"/>
  <c r="I2965" i="1"/>
  <c r="I2966" i="1" s="1"/>
  <c r="M2968" i="1"/>
  <c r="M2969" i="1" s="1"/>
  <c r="M2970" i="1" s="1"/>
  <c r="F2961" i="1"/>
  <c r="F2962" i="1" s="1"/>
  <c r="F2963" i="1" s="1"/>
  <c r="F2964" i="1" s="1"/>
  <c r="AL2949" i="1"/>
  <c r="AP2949" i="1" s="1"/>
  <c r="P2963" i="1"/>
  <c r="P2964" i="1" s="1"/>
  <c r="L2973" i="1"/>
  <c r="E2956" i="1"/>
  <c r="E2957" i="1" s="1"/>
  <c r="N2973" i="1"/>
  <c r="J2962" i="1"/>
  <c r="H2966" i="1"/>
  <c r="K2964" i="1"/>
  <c r="K2965" i="1" s="1"/>
  <c r="R2950" i="1"/>
  <c r="V2950" i="1" s="1"/>
  <c r="O2967" i="1"/>
  <c r="D2951" i="1"/>
  <c r="AE2968" i="1" l="1"/>
  <c r="Y2970" i="1"/>
  <c r="AA2967" i="1"/>
  <c r="AB2965" i="1"/>
  <c r="Z2966" i="1"/>
  <c r="AF2969" i="1"/>
  <c r="AG2973" i="1"/>
  <c r="AD2973" i="1"/>
  <c r="AC2967" i="1"/>
  <c r="AH2973" i="1"/>
  <c r="X2968" i="1"/>
  <c r="AL2950" i="1"/>
  <c r="AP2950" i="1" s="1"/>
  <c r="O2968" i="1"/>
  <c r="O2969" i="1" s="1"/>
  <c r="K2966" i="1"/>
  <c r="K2967" i="1" s="1"/>
  <c r="M2971" i="1"/>
  <c r="M2972" i="1" s="1"/>
  <c r="L2974" i="1"/>
  <c r="H2967" i="1"/>
  <c r="F2965" i="1"/>
  <c r="I2967" i="1"/>
  <c r="N2974" i="1"/>
  <c r="E2958" i="1"/>
  <c r="J2963" i="1"/>
  <c r="D2952" i="1"/>
  <c r="R2951" i="1"/>
  <c r="V2951" i="1" s="1"/>
  <c r="P2965" i="1"/>
  <c r="AC2968" i="1" l="1"/>
  <c r="AG2974" i="1"/>
  <c r="AE2969" i="1"/>
  <c r="Z2967" i="1"/>
  <c r="AA2968" i="1"/>
  <c r="AH2974" i="1"/>
  <c r="X2969" i="1"/>
  <c r="Y2971" i="1"/>
  <c r="AF2970" i="1"/>
  <c r="AD2974" i="1"/>
  <c r="AB2966" i="1"/>
  <c r="AL2951" i="1"/>
  <c r="AP2951" i="1" s="1"/>
  <c r="L2975" i="1"/>
  <c r="P2966" i="1"/>
  <c r="P2967" i="1" s="1"/>
  <c r="F2966" i="1"/>
  <c r="F2967" i="1" s="1"/>
  <c r="F2968" i="1" s="1"/>
  <c r="J2964" i="1"/>
  <c r="K2968" i="1"/>
  <c r="N2975" i="1"/>
  <c r="N2976" i="1" s="1"/>
  <c r="O2970" i="1"/>
  <c r="O2971" i="1" s="1"/>
  <c r="H2968" i="1"/>
  <c r="R2952" i="1"/>
  <c r="V2952" i="1" s="1"/>
  <c r="D2953" i="1"/>
  <c r="R2953" i="1" s="1"/>
  <c r="V2953" i="1" s="1"/>
  <c r="E2959" i="1"/>
  <c r="I2968" i="1"/>
  <c r="I2969" i="1" s="1"/>
  <c r="M2973" i="1"/>
  <c r="AG2975" i="1" l="1"/>
  <c r="AH2975" i="1"/>
  <c r="Y2972" i="1"/>
  <c r="X2970" i="1"/>
  <c r="AE2970" i="1"/>
  <c r="AD2975" i="1"/>
  <c r="AB2967" i="1"/>
  <c r="Z2968" i="1"/>
  <c r="AF2971" i="1"/>
  <c r="AA2969" i="1"/>
  <c r="AC2969" i="1"/>
  <c r="O2972" i="1"/>
  <c r="O2973" i="1" s="1"/>
  <c r="O2974" i="1" s="1"/>
  <c r="O2975" i="1" s="1"/>
  <c r="F2969" i="1"/>
  <c r="F2970" i="1" s="1"/>
  <c r="F2971" i="1" s="1"/>
  <c r="AL2952" i="1"/>
  <c r="AP2952" i="1" s="1"/>
  <c r="I2970" i="1"/>
  <c r="I2971" i="1" s="1"/>
  <c r="E2960" i="1"/>
  <c r="L2976" i="1"/>
  <c r="L2977" i="1" s="1"/>
  <c r="M2974" i="1"/>
  <c r="M2975" i="1" s="1"/>
  <c r="P2968" i="1"/>
  <c r="P2969" i="1" s="1"/>
  <c r="N2977" i="1"/>
  <c r="D2954" i="1"/>
  <c r="K2969" i="1"/>
  <c r="H2969" i="1"/>
  <c r="H2970" i="1" s="1"/>
  <c r="J2965" i="1"/>
  <c r="X2971" i="1" l="1"/>
  <c r="AH2976" i="1"/>
  <c r="Z2969" i="1"/>
  <c r="AC2970" i="1"/>
  <c r="AB2968" i="1"/>
  <c r="Y2973" i="1"/>
  <c r="AE2971" i="1"/>
  <c r="AA2970" i="1"/>
  <c r="AF2972" i="1"/>
  <c r="AG2976" i="1"/>
  <c r="AD2976" i="1"/>
  <c r="AL2953" i="1"/>
  <c r="AP2953" i="1" s="1"/>
  <c r="M2976" i="1"/>
  <c r="M2977" i="1" s="1"/>
  <c r="H2971" i="1"/>
  <c r="N2978" i="1"/>
  <c r="N2979" i="1" s="1"/>
  <c r="F2972" i="1"/>
  <c r="F2973" i="1" s="1"/>
  <c r="I2972" i="1"/>
  <c r="I2973" i="1" s="1"/>
  <c r="O2976" i="1"/>
  <c r="E2961" i="1"/>
  <c r="J2966" i="1"/>
  <c r="J2967" i="1" s="1"/>
  <c r="P2970" i="1"/>
  <c r="P2971" i="1" s="1"/>
  <c r="O2977" i="1"/>
  <c r="D2955" i="1"/>
  <c r="R2954" i="1"/>
  <c r="V2954" i="1" s="1"/>
  <c r="L2978" i="1"/>
  <c r="K2970" i="1"/>
  <c r="K2971" i="1" s="1"/>
  <c r="K2972" i="1" s="1"/>
  <c r="Z2970" i="1" l="1"/>
  <c r="AF2973" i="1"/>
  <c r="AC2971" i="1"/>
  <c r="AH2977" i="1"/>
  <c r="X2972" i="1"/>
  <c r="AG2977" i="1"/>
  <c r="AB2969" i="1"/>
  <c r="AD2977" i="1"/>
  <c r="AE2972" i="1"/>
  <c r="AA2971" i="1"/>
  <c r="Y2974" i="1"/>
  <c r="M2978" i="1"/>
  <c r="M2979" i="1" s="1"/>
  <c r="M2980" i="1" s="1"/>
  <c r="M2981" i="1" s="1"/>
  <c r="M2982" i="1" s="1"/>
  <c r="M2983" i="1" s="1"/>
  <c r="K2973" i="1"/>
  <c r="K2974" i="1" s="1"/>
  <c r="J2968" i="1"/>
  <c r="J2969" i="1" s="1"/>
  <c r="J2970" i="1" s="1"/>
  <c r="AL2954" i="1"/>
  <c r="AP2954" i="1" s="1"/>
  <c r="G399" i="2" s="1"/>
  <c r="I2974" i="1"/>
  <c r="R2955" i="1"/>
  <c r="V2955" i="1" s="1"/>
  <c r="D2956" i="1"/>
  <c r="P2972" i="1"/>
  <c r="P2973" i="1" s="1"/>
  <c r="O2978" i="1"/>
  <c r="F2974" i="1"/>
  <c r="N2980" i="1"/>
  <c r="N2981" i="1" s="1"/>
  <c r="N2982" i="1" s="1"/>
  <c r="L2979" i="1"/>
  <c r="L2980" i="1" s="1"/>
  <c r="E2962" i="1"/>
  <c r="H2972" i="1"/>
  <c r="H2973" i="1" s="1"/>
  <c r="Y2975" i="1" l="1"/>
  <c r="Z2971" i="1"/>
  <c r="AA2972" i="1"/>
  <c r="AF2974" i="1"/>
  <c r="AC2972" i="1"/>
  <c r="X2973" i="1"/>
  <c r="AE2973" i="1"/>
  <c r="AH2978" i="1"/>
  <c r="AD2978" i="1"/>
  <c r="AB2970" i="1"/>
  <c r="AG2978" i="1"/>
  <c r="K2975" i="1"/>
  <c r="K2976" i="1" s="1"/>
  <c r="M2984" i="1"/>
  <c r="M2985" i="1" s="1"/>
  <c r="M2986" i="1" s="1"/>
  <c r="AL2955" i="1"/>
  <c r="AP2955" i="1" s="1"/>
  <c r="P2974" i="1"/>
  <c r="L2981" i="1"/>
  <c r="L2982" i="1" s="1"/>
  <c r="L2983" i="1" s="1"/>
  <c r="F2975" i="1"/>
  <c r="D2957" i="1"/>
  <c r="R2956" i="1"/>
  <c r="V2956" i="1" s="1"/>
  <c r="N2983" i="1"/>
  <c r="O2979" i="1"/>
  <c r="E2963" i="1"/>
  <c r="I2975" i="1"/>
  <c r="H2974" i="1"/>
  <c r="H2975" i="1" s="1"/>
  <c r="J2971" i="1"/>
  <c r="AH2979" i="1" l="1"/>
  <c r="Z2972" i="1"/>
  <c r="AA2973" i="1"/>
  <c r="X2974" i="1"/>
  <c r="AB2971" i="1"/>
  <c r="AC2973" i="1"/>
  <c r="AF2975" i="1"/>
  <c r="AG2979" i="1"/>
  <c r="AD2979" i="1"/>
  <c r="Y2976" i="1"/>
  <c r="AE2974" i="1"/>
  <c r="H2976" i="1"/>
  <c r="H2977" i="1" s="1"/>
  <c r="AL2956" i="1"/>
  <c r="AP2956" i="1" s="1"/>
  <c r="L2984" i="1"/>
  <c r="E2964" i="1"/>
  <c r="R2957" i="1"/>
  <c r="V2957" i="1" s="1"/>
  <c r="J2972" i="1"/>
  <c r="M2987" i="1"/>
  <c r="N2984" i="1"/>
  <c r="D2958" i="1"/>
  <c r="P2975" i="1"/>
  <c r="I2976" i="1"/>
  <c r="O2980" i="1"/>
  <c r="K2977" i="1"/>
  <c r="F2976" i="1"/>
  <c r="Y2977" i="1" l="1"/>
  <c r="AG2980" i="1"/>
  <c r="Z2973" i="1"/>
  <c r="AE2975" i="1"/>
  <c r="AD2980" i="1"/>
  <c r="AA2974" i="1"/>
  <c r="AF2976" i="1"/>
  <c r="AH2980" i="1"/>
  <c r="AC2974" i="1"/>
  <c r="AB2972" i="1"/>
  <c r="X2975" i="1"/>
  <c r="H2978" i="1"/>
  <c r="H2979" i="1" s="1"/>
  <c r="AL2957" i="1"/>
  <c r="AP2957" i="1" s="1"/>
  <c r="P2976" i="1"/>
  <c r="P2977" i="1" s="1"/>
  <c r="M2988" i="1"/>
  <c r="M2989" i="1" s="1"/>
  <c r="M2990" i="1" s="1"/>
  <c r="R2958" i="1"/>
  <c r="V2958" i="1" s="1"/>
  <c r="D2959" i="1"/>
  <c r="E2965" i="1"/>
  <c r="J2973" i="1"/>
  <c r="J2974" i="1" s="1"/>
  <c r="I2977" i="1"/>
  <c r="N2985" i="1"/>
  <c r="O2981" i="1"/>
  <c r="F2977" i="1"/>
  <c r="L2985" i="1"/>
  <c r="L2986" i="1" s="1"/>
  <c r="K2978" i="1"/>
  <c r="AF2977" i="1" l="1"/>
  <c r="X2976" i="1"/>
  <c r="Y2978" i="1"/>
  <c r="AA2975" i="1"/>
  <c r="AB2973" i="1"/>
  <c r="AD2981" i="1"/>
  <c r="Z2974" i="1"/>
  <c r="AE2976" i="1"/>
  <c r="AG2981" i="1"/>
  <c r="AH2981" i="1"/>
  <c r="AC2975" i="1"/>
  <c r="H2980" i="1"/>
  <c r="H2981" i="1" s="1"/>
  <c r="H2982" i="1" s="1"/>
  <c r="AL2958" i="1"/>
  <c r="AP2958" i="1" s="1"/>
  <c r="P2978" i="1"/>
  <c r="E2966" i="1"/>
  <c r="I2978" i="1"/>
  <c r="K2979" i="1"/>
  <c r="O2982" i="1"/>
  <c r="D2960" i="1"/>
  <c r="R2959" i="1"/>
  <c r="V2959" i="1" s="1"/>
  <c r="J2975" i="1"/>
  <c r="M2991" i="1"/>
  <c r="L2987" i="1"/>
  <c r="L2988" i="1" s="1"/>
  <c r="F2978" i="1"/>
  <c r="F2979" i="1" s="1"/>
  <c r="F2980" i="1" s="1"/>
  <c r="N2986" i="1"/>
  <c r="AG2982" i="1" l="1"/>
  <c r="AD2982" i="1"/>
  <c r="X2977" i="1"/>
  <c r="Y2979" i="1"/>
  <c r="AE2977" i="1"/>
  <c r="AF2978" i="1"/>
  <c r="AH2982" i="1"/>
  <c r="AA2976" i="1"/>
  <c r="AB2974" i="1"/>
  <c r="Z2975" i="1"/>
  <c r="AC2976" i="1"/>
  <c r="H2983" i="1"/>
  <c r="H2984" i="1" s="1"/>
  <c r="H2985" i="1" s="1"/>
  <c r="H2986" i="1" s="1"/>
  <c r="H2987" i="1" s="1"/>
  <c r="P2979" i="1"/>
  <c r="F2981" i="1"/>
  <c r="F2982" i="1" s="1"/>
  <c r="AL2959" i="1"/>
  <c r="AP2959" i="1" s="1"/>
  <c r="D2961" i="1"/>
  <c r="R2960" i="1"/>
  <c r="V2960" i="1" s="1"/>
  <c r="O2983" i="1"/>
  <c r="I2979" i="1"/>
  <c r="M2992" i="1"/>
  <c r="M2993" i="1" s="1"/>
  <c r="N2987" i="1"/>
  <c r="E2967" i="1"/>
  <c r="E2968" i="1" s="1"/>
  <c r="K2980" i="1"/>
  <c r="J2976" i="1"/>
  <c r="J2977" i="1" s="1"/>
  <c r="J2978" i="1" s="1"/>
  <c r="J2979" i="1" s="1"/>
  <c r="L2989" i="1"/>
  <c r="L2990" i="1" s="1"/>
  <c r="AG2983" i="1" l="1"/>
  <c r="AF2979" i="1"/>
  <c r="Z2976" i="1"/>
  <c r="AA2977" i="1"/>
  <c r="AE2978" i="1"/>
  <c r="AB2975" i="1"/>
  <c r="AH2983" i="1"/>
  <c r="AD2983" i="1"/>
  <c r="Y2980" i="1"/>
  <c r="X2978" i="1"/>
  <c r="AC2977" i="1"/>
  <c r="P2980" i="1"/>
  <c r="AL2960" i="1"/>
  <c r="AP2960" i="1" s="1"/>
  <c r="M2994" i="1"/>
  <c r="M2995" i="1" s="1"/>
  <c r="J2980" i="1"/>
  <c r="J2981" i="1" s="1"/>
  <c r="I2980" i="1"/>
  <c r="R2961" i="1"/>
  <c r="V2961" i="1" s="1"/>
  <c r="F400" i="2" s="1"/>
  <c r="D2962" i="1"/>
  <c r="R2962" i="1" s="1"/>
  <c r="V2962" i="1" s="1"/>
  <c r="F2983" i="1"/>
  <c r="F2984" i="1" s="1"/>
  <c r="E2969" i="1"/>
  <c r="E2970" i="1" s="1"/>
  <c r="O2984" i="1"/>
  <c r="O2985" i="1" s="1"/>
  <c r="L2991" i="1"/>
  <c r="L2992" i="1" s="1"/>
  <c r="K2981" i="1"/>
  <c r="N2988" i="1"/>
  <c r="N2989" i="1" s="1"/>
  <c r="H2988" i="1"/>
  <c r="H2989" i="1" s="1"/>
  <c r="AC2978" i="1" l="1"/>
  <c r="X2979" i="1"/>
  <c r="AA2978" i="1"/>
  <c r="AB2976" i="1"/>
  <c r="AD2984" i="1"/>
  <c r="AF2980" i="1"/>
  <c r="Y2981" i="1"/>
  <c r="AH2984" i="1"/>
  <c r="AE2979" i="1"/>
  <c r="Z2977" i="1"/>
  <c r="AG2984" i="1"/>
  <c r="P2981" i="1"/>
  <c r="H2990" i="1"/>
  <c r="H2991" i="1" s="1"/>
  <c r="H2992" i="1" s="1"/>
  <c r="AL2961" i="1"/>
  <c r="AP2961" i="1" s="1"/>
  <c r="G400" i="2" s="1"/>
  <c r="H400" i="2" s="1"/>
  <c r="L2993" i="1"/>
  <c r="J2982" i="1"/>
  <c r="K2982" i="1"/>
  <c r="F2985" i="1"/>
  <c r="N2990" i="1"/>
  <c r="N2991" i="1" s="1"/>
  <c r="M2996" i="1"/>
  <c r="M2997" i="1" s="1"/>
  <c r="M2998" i="1" s="1"/>
  <c r="D2963" i="1"/>
  <c r="O2986" i="1"/>
  <c r="E2971" i="1"/>
  <c r="I2981" i="1"/>
  <c r="AG2985" i="1" l="1"/>
  <c r="AC2979" i="1"/>
  <c r="AB2977" i="1"/>
  <c r="AF2981" i="1"/>
  <c r="AD2985" i="1"/>
  <c r="X2980" i="1"/>
  <c r="Y2982" i="1"/>
  <c r="Z2978" i="1"/>
  <c r="AE2980" i="1"/>
  <c r="AA2979" i="1"/>
  <c r="AH2985" i="1"/>
  <c r="H2993" i="1"/>
  <c r="H2994" i="1" s="1"/>
  <c r="H2995" i="1" s="1"/>
  <c r="H2996" i="1" s="1"/>
  <c r="P2982" i="1"/>
  <c r="L400" i="2"/>
  <c r="O400" i="2"/>
  <c r="AL2962" i="1"/>
  <c r="AP2962" i="1" s="1"/>
  <c r="M2999" i="1"/>
  <c r="I2982" i="1"/>
  <c r="D2964" i="1"/>
  <c r="R2963" i="1"/>
  <c r="V2963" i="1" s="1"/>
  <c r="F2986" i="1"/>
  <c r="N2992" i="1"/>
  <c r="L2994" i="1"/>
  <c r="K2983" i="1"/>
  <c r="E2972" i="1"/>
  <c r="E2973" i="1" s="1"/>
  <c r="E2974" i="1" s="1"/>
  <c r="J2983" i="1"/>
  <c r="J2984" i="1" s="1"/>
  <c r="O2987" i="1"/>
  <c r="O2988" i="1" s="1"/>
  <c r="AB2978" i="1" l="1"/>
  <c r="AE2981" i="1"/>
  <c r="AG2986" i="1"/>
  <c r="AF2982" i="1"/>
  <c r="X2981" i="1"/>
  <c r="AC2980" i="1"/>
  <c r="Z2979" i="1"/>
  <c r="AA2980" i="1"/>
  <c r="AH2986" i="1"/>
  <c r="AD2986" i="1"/>
  <c r="Y2983" i="1"/>
  <c r="P2983" i="1"/>
  <c r="P2984" i="1" s="1"/>
  <c r="K2984" i="1"/>
  <c r="K2985" i="1" s="1"/>
  <c r="AL2963" i="1"/>
  <c r="AP2963" i="1" s="1"/>
  <c r="E2975" i="1"/>
  <c r="H2997" i="1"/>
  <c r="H2998" i="1" s="1"/>
  <c r="J2985" i="1"/>
  <c r="J2986" i="1" s="1"/>
  <c r="F2987" i="1"/>
  <c r="F2988" i="1" s="1"/>
  <c r="N2993" i="1"/>
  <c r="N2994" i="1" s="1"/>
  <c r="M3000" i="1"/>
  <c r="O2989" i="1"/>
  <c r="I2983" i="1"/>
  <c r="I2984" i="1" s="1"/>
  <c r="R2964" i="1"/>
  <c r="V2964" i="1" s="1"/>
  <c r="D2965" i="1"/>
  <c r="L2995" i="1"/>
  <c r="AB2979" i="1" l="1"/>
  <c r="Y2984" i="1"/>
  <c r="AD2987" i="1"/>
  <c r="AC2981" i="1"/>
  <c r="Z2980" i="1"/>
  <c r="AF2983" i="1"/>
  <c r="AH2987" i="1"/>
  <c r="AG2987" i="1"/>
  <c r="AA2981" i="1"/>
  <c r="AE2982" i="1"/>
  <c r="X2982" i="1"/>
  <c r="P2985" i="1"/>
  <c r="K2986" i="1"/>
  <c r="K2987" i="1" s="1"/>
  <c r="AL2964" i="1"/>
  <c r="AP2964" i="1" s="1"/>
  <c r="F2989" i="1"/>
  <c r="F2990" i="1" s="1"/>
  <c r="I2985" i="1"/>
  <c r="I2986" i="1" s="1"/>
  <c r="I2987" i="1" s="1"/>
  <c r="J2987" i="1"/>
  <c r="J2988" i="1" s="1"/>
  <c r="E2976" i="1"/>
  <c r="L2996" i="1"/>
  <c r="L2997" i="1" s="1"/>
  <c r="M3001" i="1"/>
  <c r="H2999" i="1"/>
  <c r="H3000" i="1" s="1"/>
  <c r="R2965" i="1"/>
  <c r="V2965" i="1" s="1"/>
  <c r="D2966" i="1"/>
  <c r="O2990" i="1"/>
  <c r="N2995" i="1"/>
  <c r="AG2988" i="1" l="1"/>
  <c r="AA2982" i="1"/>
  <c r="AH2988" i="1"/>
  <c r="Y2985" i="1"/>
  <c r="AC2982" i="1"/>
  <c r="Z2981" i="1"/>
  <c r="X2983" i="1"/>
  <c r="AE2983" i="1"/>
  <c r="AD2988" i="1"/>
  <c r="AF2984" i="1"/>
  <c r="AB2980" i="1"/>
  <c r="P2986" i="1"/>
  <c r="K2988" i="1"/>
  <c r="K2989" i="1" s="1"/>
  <c r="K2990" i="1" s="1"/>
  <c r="AL2965" i="1"/>
  <c r="AP2965" i="1" s="1"/>
  <c r="H3001" i="1"/>
  <c r="H3002" i="1" s="1"/>
  <c r="H3003" i="1" s="1"/>
  <c r="E2977" i="1"/>
  <c r="N2996" i="1"/>
  <c r="D2967" i="1"/>
  <c r="R2966" i="1"/>
  <c r="V2966" i="1" s="1"/>
  <c r="J2989" i="1"/>
  <c r="J2990" i="1" s="1"/>
  <c r="J2991" i="1" s="1"/>
  <c r="F2991" i="1"/>
  <c r="O2991" i="1"/>
  <c r="O2992" i="1" s="1"/>
  <c r="M3002" i="1"/>
  <c r="L2998" i="1"/>
  <c r="I2988" i="1"/>
  <c r="AA2983" i="1" l="1"/>
  <c r="AB2981" i="1"/>
  <c r="X2984" i="1"/>
  <c r="Y2986" i="1"/>
  <c r="AG2989" i="1"/>
  <c r="AE2984" i="1"/>
  <c r="Z2982" i="1"/>
  <c r="AD2989" i="1"/>
  <c r="AF2985" i="1"/>
  <c r="AH2989" i="1"/>
  <c r="AC2983" i="1"/>
  <c r="K2991" i="1"/>
  <c r="K2992" i="1" s="1"/>
  <c r="K2993" i="1" s="1"/>
  <c r="K2994" i="1" s="1"/>
  <c r="P2987" i="1"/>
  <c r="AL2966" i="1"/>
  <c r="AP2966" i="1" s="1"/>
  <c r="O2993" i="1"/>
  <c r="O2994" i="1" s="1"/>
  <c r="E2978" i="1"/>
  <c r="M3003" i="1"/>
  <c r="J2992" i="1"/>
  <c r="J2993" i="1" s="1"/>
  <c r="I2989" i="1"/>
  <c r="H3004" i="1"/>
  <c r="L2999" i="1"/>
  <c r="L3000" i="1" s="1"/>
  <c r="L3001" i="1" s="1"/>
  <c r="R2967" i="1"/>
  <c r="V2967" i="1" s="1"/>
  <c r="D2968" i="1"/>
  <c r="N2997" i="1"/>
  <c r="F2992" i="1"/>
  <c r="F2993" i="1" s="1"/>
  <c r="AF2986" i="1" l="1"/>
  <c r="AD2990" i="1"/>
  <c r="AA2984" i="1"/>
  <c r="AG2990" i="1"/>
  <c r="Y2987" i="1"/>
  <c r="AH2990" i="1"/>
  <c r="X2985" i="1"/>
  <c r="AB2982" i="1"/>
  <c r="AE2985" i="1"/>
  <c r="Z2983" i="1"/>
  <c r="AC2984" i="1"/>
  <c r="P2988" i="1"/>
  <c r="P2989" i="1" s="1"/>
  <c r="O2995" i="1"/>
  <c r="O2996" i="1" s="1"/>
  <c r="J2994" i="1"/>
  <c r="J2995" i="1" s="1"/>
  <c r="J2996" i="1" s="1"/>
  <c r="AL2967" i="1"/>
  <c r="AP2967" i="1" s="1"/>
  <c r="D2969" i="1"/>
  <c r="R2968" i="1"/>
  <c r="V2968" i="1" s="1"/>
  <c r="F401" i="2" s="1"/>
  <c r="N2998" i="1"/>
  <c r="M3004" i="1"/>
  <c r="E2979" i="1"/>
  <c r="E2980" i="1" s="1"/>
  <c r="K2995" i="1"/>
  <c r="I2990" i="1"/>
  <c r="L3002" i="1"/>
  <c r="L3003" i="1" s="1"/>
  <c r="H3005" i="1"/>
  <c r="H3006" i="1" s="1"/>
  <c r="F2994" i="1"/>
  <c r="F2995" i="1" s="1"/>
  <c r="Z2984" i="1" l="1"/>
  <c r="AG2991" i="1"/>
  <c r="AF2987" i="1"/>
  <c r="X2986" i="1"/>
  <c r="AB2983" i="1"/>
  <c r="AA2985" i="1"/>
  <c r="Y2988" i="1"/>
  <c r="AD2991" i="1"/>
  <c r="AE2986" i="1"/>
  <c r="AC2985" i="1"/>
  <c r="AH2991" i="1"/>
  <c r="J2997" i="1"/>
  <c r="J2998" i="1" s="1"/>
  <c r="J2999" i="1" s="1"/>
  <c r="J3000" i="1" s="1"/>
  <c r="P2990" i="1"/>
  <c r="L3004" i="1"/>
  <c r="L3005" i="1" s="1"/>
  <c r="AL2968" i="1"/>
  <c r="AP2968" i="1" s="1"/>
  <c r="H3007" i="1"/>
  <c r="O2997" i="1"/>
  <c r="D2970" i="1"/>
  <c r="R2969" i="1"/>
  <c r="V2969" i="1" s="1"/>
  <c r="E2981" i="1"/>
  <c r="E2982" i="1" s="1"/>
  <c r="F2996" i="1"/>
  <c r="M3005" i="1"/>
  <c r="M3006" i="1" s="1"/>
  <c r="M3007" i="1" s="1"/>
  <c r="M3008" i="1" s="1"/>
  <c r="N2999" i="1"/>
  <c r="I2991" i="1"/>
  <c r="I2992" i="1" s="1"/>
  <c r="I2993" i="1" s="1"/>
  <c r="I2994" i="1" s="1"/>
  <c r="K2996" i="1"/>
  <c r="AG2992" i="1" l="1"/>
  <c r="AB2984" i="1"/>
  <c r="Y2989" i="1"/>
  <c r="X2987" i="1"/>
  <c r="AC2986" i="1"/>
  <c r="AD2992" i="1"/>
  <c r="AE2987" i="1"/>
  <c r="AF2988" i="1"/>
  <c r="AH2992" i="1"/>
  <c r="Z2985" i="1"/>
  <c r="AA2986" i="1"/>
  <c r="L3006" i="1"/>
  <c r="L3007" i="1" s="1"/>
  <c r="P2991" i="1"/>
  <c r="AL2969" i="1"/>
  <c r="AP2969" i="1" s="1"/>
  <c r="N3000" i="1"/>
  <c r="N3001" i="1" s="1"/>
  <c r="M3009" i="1"/>
  <c r="M3010" i="1" s="1"/>
  <c r="E2983" i="1"/>
  <c r="E2984" i="1" s="1"/>
  <c r="J3001" i="1"/>
  <c r="F2997" i="1"/>
  <c r="R2970" i="1"/>
  <c r="V2970" i="1" s="1"/>
  <c r="D2971" i="1"/>
  <c r="I2995" i="1"/>
  <c r="O2998" i="1"/>
  <c r="O2999" i="1" s="1"/>
  <c r="K2997" i="1"/>
  <c r="H3008" i="1"/>
  <c r="AH2993" i="1" l="1"/>
  <c r="X2988" i="1"/>
  <c r="AE2988" i="1"/>
  <c r="Z2986" i="1"/>
  <c r="Y2990" i="1"/>
  <c r="AG2993" i="1"/>
  <c r="AA2987" i="1"/>
  <c r="AC2987" i="1"/>
  <c r="AB2985" i="1"/>
  <c r="AF2989" i="1"/>
  <c r="AD2993" i="1"/>
  <c r="L3008" i="1"/>
  <c r="L3009" i="1" s="1"/>
  <c r="P2992" i="1"/>
  <c r="AL2970" i="1"/>
  <c r="AP2970" i="1" s="1"/>
  <c r="K2998" i="1"/>
  <c r="R2971" i="1"/>
  <c r="V2971" i="1" s="1"/>
  <c r="N3002" i="1"/>
  <c r="J3002" i="1"/>
  <c r="J3003" i="1" s="1"/>
  <c r="O3000" i="1"/>
  <c r="O3001" i="1" s="1"/>
  <c r="F2998" i="1"/>
  <c r="F2999" i="1" s="1"/>
  <c r="M3011" i="1"/>
  <c r="M3012" i="1" s="1"/>
  <c r="I2996" i="1"/>
  <c r="D2972" i="1"/>
  <c r="H3009" i="1"/>
  <c r="H3010" i="1" s="1"/>
  <c r="E2985" i="1"/>
  <c r="AF2990" i="1" l="1"/>
  <c r="AH2994" i="1"/>
  <c r="Z2987" i="1"/>
  <c r="AD2994" i="1"/>
  <c r="AG2994" i="1"/>
  <c r="AC2988" i="1"/>
  <c r="AE2989" i="1"/>
  <c r="X2989" i="1"/>
  <c r="AA2988" i="1"/>
  <c r="AB2986" i="1"/>
  <c r="Y2991" i="1"/>
  <c r="L3010" i="1"/>
  <c r="L3011" i="1" s="1"/>
  <c r="P2993" i="1"/>
  <c r="P2994" i="1" s="1"/>
  <c r="AL2971" i="1"/>
  <c r="AP2971" i="1" s="1"/>
  <c r="H3011" i="1"/>
  <c r="H3012" i="1" s="1"/>
  <c r="I2997" i="1"/>
  <c r="I2998" i="1" s="1"/>
  <c r="F3000" i="1"/>
  <c r="F3001" i="1" s="1"/>
  <c r="N3003" i="1"/>
  <c r="O3002" i="1"/>
  <c r="O3003" i="1" s="1"/>
  <c r="K2999" i="1"/>
  <c r="J3004" i="1"/>
  <c r="J3005" i="1" s="1"/>
  <c r="M3013" i="1"/>
  <c r="R2972" i="1"/>
  <c r="V2972" i="1" s="1"/>
  <c r="D2973" i="1"/>
  <c r="E2986" i="1"/>
  <c r="AE2990" i="1" l="1"/>
  <c r="AF2991" i="1"/>
  <c r="AB2987" i="1"/>
  <c r="X2990" i="1"/>
  <c r="Y2992" i="1"/>
  <c r="AH2995" i="1"/>
  <c r="AD2995" i="1"/>
  <c r="AG2995" i="1"/>
  <c r="AA2989" i="1"/>
  <c r="AC2989" i="1"/>
  <c r="Z2988" i="1"/>
  <c r="P2995" i="1"/>
  <c r="P2996" i="1" s="1"/>
  <c r="I2999" i="1"/>
  <c r="I3000" i="1" s="1"/>
  <c r="I3001" i="1" s="1"/>
  <c r="AL2972" i="1"/>
  <c r="AP2972" i="1" s="1"/>
  <c r="J3006" i="1"/>
  <c r="J3007" i="1" s="1"/>
  <c r="L3012" i="1"/>
  <c r="O3004" i="1"/>
  <c r="R2973" i="1"/>
  <c r="V2973" i="1" s="1"/>
  <c r="F3002" i="1"/>
  <c r="M3014" i="1"/>
  <c r="E2987" i="1"/>
  <c r="E2988" i="1" s="1"/>
  <c r="E2989" i="1" s="1"/>
  <c r="H3013" i="1"/>
  <c r="H3014" i="1" s="1"/>
  <c r="N3004" i="1"/>
  <c r="N3005" i="1" s="1"/>
  <c r="D2974" i="1"/>
  <c r="K3000" i="1"/>
  <c r="K3001" i="1" s="1"/>
  <c r="K3002" i="1" s="1"/>
  <c r="AE2991" i="1" l="1"/>
  <c r="AD2996" i="1"/>
  <c r="X2991" i="1"/>
  <c r="Y2993" i="1"/>
  <c r="AA2990" i="1"/>
  <c r="AG2996" i="1"/>
  <c r="AH2996" i="1"/>
  <c r="AF2992" i="1"/>
  <c r="AB2988" i="1"/>
  <c r="Z2989" i="1"/>
  <c r="AC2990" i="1"/>
  <c r="P2997" i="1"/>
  <c r="P2998" i="1" s="1"/>
  <c r="AL2973" i="1"/>
  <c r="AP2973" i="1" s="1"/>
  <c r="N3006" i="1"/>
  <c r="N3007" i="1" s="1"/>
  <c r="D2975" i="1"/>
  <c r="R2974" i="1"/>
  <c r="V2974" i="1" s="1"/>
  <c r="O3005" i="1"/>
  <c r="H3015" i="1"/>
  <c r="H3016" i="1" s="1"/>
  <c r="H3017" i="1" s="1"/>
  <c r="L3013" i="1"/>
  <c r="L3014" i="1" s="1"/>
  <c r="J3008" i="1"/>
  <c r="K3003" i="1"/>
  <c r="F3003" i="1"/>
  <c r="F3004" i="1" s="1"/>
  <c r="I3002" i="1"/>
  <c r="E2990" i="1"/>
  <c r="E2991" i="1" s="1"/>
  <c r="E2992" i="1" s="1"/>
  <c r="M3015" i="1"/>
  <c r="M3016" i="1" s="1"/>
  <c r="AB2989" i="1" l="1"/>
  <c r="AC2991" i="1"/>
  <c r="AF2993" i="1"/>
  <c r="Y2994" i="1"/>
  <c r="AE2992" i="1"/>
  <c r="AD2997" i="1"/>
  <c r="Z2990" i="1"/>
  <c r="AG2997" i="1"/>
  <c r="AH2997" i="1"/>
  <c r="AA2991" i="1"/>
  <c r="X2992" i="1"/>
  <c r="P2999" i="1"/>
  <c r="H3018" i="1"/>
  <c r="H3019" i="1" s="1"/>
  <c r="H3020" i="1" s="1"/>
  <c r="H3021" i="1" s="1"/>
  <c r="H3022" i="1" s="1"/>
  <c r="H3023" i="1" s="1"/>
  <c r="AL2974" i="1"/>
  <c r="AP2974" i="1" s="1"/>
  <c r="F3005" i="1"/>
  <c r="F3006" i="1" s="1"/>
  <c r="N3008" i="1"/>
  <c r="J3009" i="1"/>
  <c r="K3004" i="1"/>
  <c r="K3005" i="1" s="1"/>
  <c r="K3006" i="1" s="1"/>
  <c r="K3007" i="1" s="1"/>
  <c r="O3006" i="1"/>
  <c r="F402" i="2"/>
  <c r="R2975" i="1"/>
  <c r="V2975" i="1" s="1"/>
  <c r="D2976" i="1"/>
  <c r="L3015" i="1"/>
  <c r="M3017" i="1"/>
  <c r="I3003" i="1"/>
  <c r="E2993" i="1"/>
  <c r="AE2993" i="1" l="1"/>
  <c r="X2993" i="1"/>
  <c r="AF2994" i="1"/>
  <c r="AB2990" i="1"/>
  <c r="AC2992" i="1"/>
  <c r="Z2991" i="1"/>
  <c r="AG2998" i="1"/>
  <c r="AA2992" i="1"/>
  <c r="Y2995" i="1"/>
  <c r="AH2998" i="1"/>
  <c r="AD2998" i="1"/>
  <c r="P3000" i="1"/>
  <c r="AL2975" i="1"/>
  <c r="AP2975" i="1" s="1"/>
  <c r="E2994" i="1"/>
  <c r="D2977" i="1"/>
  <c r="D2978" i="1" s="1"/>
  <c r="R2976" i="1"/>
  <c r="V2976" i="1" s="1"/>
  <c r="I3004" i="1"/>
  <c r="O3007" i="1"/>
  <c r="M3018" i="1"/>
  <c r="K3008" i="1"/>
  <c r="K3009" i="1" s="1"/>
  <c r="J3010" i="1"/>
  <c r="J3011" i="1" s="1"/>
  <c r="F3007" i="1"/>
  <c r="H3024" i="1"/>
  <c r="L3016" i="1"/>
  <c r="L3017" i="1" s="1"/>
  <c r="N3009" i="1"/>
  <c r="X2994" i="1" l="1"/>
  <c r="Z2992" i="1"/>
  <c r="AH2999" i="1"/>
  <c r="AA2993" i="1"/>
  <c r="AD2999" i="1"/>
  <c r="AF2995" i="1"/>
  <c r="AE2994" i="1"/>
  <c r="AC2993" i="1"/>
  <c r="Y2996" i="1"/>
  <c r="AG2999" i="1"/>
  <c r="AB2991" i="1"/>
  <c r="P3001" i="1"/>
  <c r="AL2976" i="1"/>
  <c r="AP2976" i="1" s="1"/>
  <c r="R2978" i="1"/>
  <c r="V2978" i="1" s="1"/>
  <c r="D2979" i="1"/>
  <c r="D2980" i="1" s="1"/>
  <c r="R2980" i="1" s="1"/>
  <c r="V2980" i="1" s="1"/>
  <c r="J3012" i="1"/>
  <c r="H3025" i="1"/>
  <c r="E2995" i="1"/>
  <c r="E2996" i="1" s="1"/>
  <c r="F3008" i="1"/>
  <c r="F3009" i="1" s="1"/>
  <c r="F3010" i="1" s="1"/>
  <c r="O3008" i="1"/>
  <c r="R2977" i="1"/>
  <c r="V2977" i="1" s="1"/>
  <c r="L3018" i="1"/>
  <c r="K3010" i="1"/>
  <c r="N3010" i="1"/>
  <c r="M3019" i="1"/>
  <c r="I3005" i="1"/>
  <c r="I3006" i="1" s="1"/>
  <c r="AC2994" i="1" l="1"/>
  <c r="AA2994" i="1"/>
  <c r="AG3000" i="1"/>
  <c r="AB2992" i="1"/>
  <c r="AE2995" i="1"/>
  <c r="AD3000" i="1"/>
  <c r="X2995" i="1"/>
  <c r="Z2993" i="1"/>
  <c r="Y2997" i="1"/>
  <c r="AF2996" i="1"/>
  <c r="AH3000" i="1"/>
  <c r="P3002" i="1"/>
  <c r="AL2977" i="1"/>
  <c r="AP2977" i="1" s="1"/>
  <c r="E2997" i="1"/>
  <c r="M3020" i="1"/>
  <c r="M3021" i="1" s="1"/>
  <c r="H3026" i="1"/>
  <c r="R2979" i="1"/>
  <c r="V2979" i="1" s="1"/>
  <c r="D2981" i="1"/>
  <c r="O3009" i="1"/>
  <c r="L3019" i="1"/>
  <c r="K3011" i="1"/>
  <c r="F3011" i="1"/>
  <c r="J3013" i="1"/>
  <c r="I3007" i="1"/>
  <c r="N3011" i="1"/>
  <c r="AH3001" i="1" l="1"/>
  <c r="AC2995" i="1"/>
  <c r="Y2998" i="1"/>
  <c r="AE2996" i="1"/>
  <c r="X2996" i="1"/>
  <c r="AG3001" i="1"/>
  <c r="AA2995" i="1"/>
  <c r="AF2997" i="1"/>
  <c r="Z2994" i="1"/>
  <c r="AD3001" i="1"/>
  <c r="AB2993" i="1"/>
  <c r="P3003" i="1"/>
  <c r="M3022" i="1"/>
  <c r="M3023" i="1" s="1"/>
  <c r="AL2978" i="1"/>
  <c r="AP2978" i="1" s="1"/>
  <c r="L3020" i="1"/>
  <c r="L3021" i="1" s="1"/>
  <c r="E2998" i="1"/>
  <c r="H3027" i="1"/>
  <c r="O3010" i="1"/>
  <c r="O3011" i="1" s="1"/>
  <c r="F3012" i="1"/>
  <c r="J3014" i="1"/>
  <c r="K3012" i="1"/>
  <c r="D2982" i="1"/>
  <c r="R2981" i="1"/>
  <c r="V2981" i="1" s="1"/>
  <c r="N3012" i="1"/>
  <c r="I3008" i="1"/>
  <c r="AC2996" i="1" l="1"/>
  <c r="AH3002" i="1"/>
  <c r="AF2998" i="1"/>
  <c r="Z2995" i="1"/>
  <c r="X2997" i="1"/>
  <c r="Y2999" i="1"/>
  <c r="AE2997" i="1"/>
  <c r="AD3002" i="1"/>
  <c r="AB2994" i="1"/>
  <c r="AA2996" i="1"/>
  <c r="AG3002" i="1"/>
  <c r="P3004" i="1"/>
  <c r="O3012" i="1"/>
  <c r="O3013" i="1" s="1"/>
  <c r="O3014" i="1" s="1"/>
  <c r="AL2979" i="1"/>
  <c r="AP2979" i="1" s="1"/>
  <c r="J3015" i="1"/>
  <c r="N3013" i="1"/>
  <c r="F3013" i="1"/>
  <c r="E2999" i="1"/>
  <c r="R2982" i="1"/>
  <c r="V2982" i="1" s="1"/>
  <c r="F403" i="2" s="1"/>
  <c r="D2983" i="1"/>
  <c r="R2983" i="1" s="1"/>
  <c r="V2983" i="1" s="1"/>
  <c r="L3022" i="1"/>
  <c r="I3009" i="1"/>
  <c r="I3010" i="1" s="1"/>
  <c r="K3013" i="1"/>
  <c r="M3024" i="1"/>
  <c r="M3025" i="1" s="1"/>
  <c r="H3028" i="1"/>
  <c r="AD3003" i="1" l="1"/>
  <c r="AA2997" i="1"/>
  <c r="X2998" i="1"/>
  <c r="AC2997" i="1"/>
  <c r="AB2995" i="1"/>
  <c r="AE2998" i="1"/>
  <c r="Y3000" i="1"/>
  <c r="AF2999" i="1"/>
  <c r="AH3003" i="1"/>
  <c r="AG3003" i="1"/>
  <c r="Z2996" i="1"/>
  <c r="O3015" i="1"/>
  <c r="O3016" i="1" s="1"/>
  <c r="P3005" i="1"/>
  <c r="P3006" i="1" s="1"/>
  <c r="D2984" i="1"/>
  <c r="D2985" i="1" s="1"/>
  <c r="R2985" i="1" s="1"/>
  <c r="V2985" i="1" s="1"/>
  <c r="AL2980" i="1"/>
  <c r="AP2980" i="1" s="1"/>
  <c r="I3011" i="1"/>
  <c r="I3012" i="1" s="1"/>
  <c r="K3014" i="1"/>
  <c r="K3015" i="1" s="1"/>
  <c r="K3016" i="1" s="1"/>
  <c r="F3014" i="1"/>
  <c r="J3016" i="1"/>
  <c r="H3029" i="1"/>
  <c r="H3030" i="1" s="1"/>
  <c r="H3031" i="1" s="1"/>
  <c r="M3026" i="1"/>
  <c r="N3014" i="1"/>
  <c r="N3015" i="1" s="1"/>
  <c r="N3016" i="1" s="1"/>
  <c r="L3023" i="1"/>
  <c r="E3000" i="1"/>
  <c r="Z2997" i="1" l="1"/>
  <c r="Y3001" i="1"/>
  <c r="X2999" i="1"/>
  <c r="AA2998" i="1"/>
  <c r="AD3004" i="1"/>
  <c r="AB2996" i="1"/>
  <c r="AH3004" i="1"/>
  <c r="AE2999" i="1"/>
  <c r="AC2998" i="1"/>
  <c r="AG3004" i="1"/>
  <c r="AF3000" i="1"/>
  <c r="O3017" i="1"/>
  <c r="O3018" i="1" s="1"/>
  <c r="O3019" i="1" s="1"/>
  <c r="D2986" i="1"/>
  <c r="D2987" i="1" s="1"/>
  <c r="R2984" i="1"/>
  <c r="V2984" i="1" s="1"/>
  <c r="P3007" i="1"/>
  <c r="AL2981" i="1"/>
  <c r="AP2981" i="1" s="1"/>
  <c r="H3032" i="1"/>
  <c r="N3017" i="1"/>
  <c r="M3027" i="1"/>
  <c r="E3001" i="1"/>
  <c r="F3015" i="1"/>
  <c r="J3017" i="1"/>
  <c r="I3013" i="1"/>
  <c r="I3014" i="1" s="1"/>
  <c r="L3024" i="1"/>
  <c r="L3025" i="1" s="1"/>
  <c r="K3017" i="1"/>
  <c r="K3018" i="1" s="1"/>
  <c r="R2986" i="1" l="1"/>
  <c r="V2986" i="1" s="1"/>
  <c r="AE3000" i="1"/>
  <c r="AB2997" i="1"/>
  <c r="AA2999" i="1"/>
  <c r="Y3002" i="1"/>
  <c r="AH3005" i="1"/>
  <c r="AF3001" i="1"/>
  <c r="AC2999" i="1"/>
  <c r="X3000" i="1"/>
  <c r="Z2998" i="1"/>
  <c r="AD3005" i="1"/>
  <c r="AG3005" i="1"/>
  <c r="O3020" i="1"/>
  <c r="O3021" i="1" s="1"/>
  <c r="P3008" i="1"/>
  <c r="AL2982" i="1"/>
  <c r="AP2982" i="1" s="1"/>
  <c r="L3026" i="1"/>
  <c r="L3027" i="1" s="1"/>
  <c r="F3016" i="1"/>
  <c r="E3002" i="1"/>
  <c r="E3003" i="1" s="1"/>
  <c r="N3018" i="1"/>
  <c r="K3019" i="1"/>
  <c r="M3028" i="1"/>
  <c r="H3033" i="1"/>
  <c r="D2988" i="1"/>
  <c r="R2987" i="1"/>
  <c r="V2987" i="1" s="1"/>
  <c r="I3015" i="1"/>
  <c r="J3018" i="1"/>
  <c r="AE3001" i="1" l="1"/>
  <c r="AD3006" i="1"/>
  <c r="AB2998" i="1"/>
  <c r="AA3000" i="1"/>
  <c r="AH3006" i="1"/>
  <c r="AC3000" i="1"/>
  <c r="AF3002" i="1"/>
  <c r="X3001" i="1"/>
  <c r="AG3006" i="1"/>
  <c r="Z2999" i="1"/>
  <c r="Y3003" i="1"/>
  <c r="P3009" i="1"/>
  <c r="AL2983" i="1"/>
  <c r="AP2983" i="1" s="1"/>
  <c r="E3004" i="1"/>
  <c r="E3005" i="1" s="1"/>
  <c r="O3022" i="1"/>
  <c r="H3034" i="1"/>
  <c r="H3035" i="1" s="1"/>
  <c r="M3029" i="1"/>
  <c r="J3019" i="1"/>
  <c r="K3020" i="1"/>
  <c r="K3021" i="1" s="1"/>
  <c r="K3022" i="1" s="1"/>
  <c r="K3023" i="1" s="1"/>
  <c r="L3028" i="1"/>
  <c r="L3029" i="1" s="1"/>
  <c r="I3016" i="1"/>
  <c r="I3017" i="1" s="1"/>
  <c r="I3018" i="1" s="1"/>
  <c r="D2989" i="1"/>
  <c r="D2990" i="1" s="1"/>
  <c r="R2988" i="1"/>
  <c r="V2988" i="1" s="1"/>
  <c r="N3019" i="1"/>
  <c r="F3017" i="1"/>
  <c r="AA3001" i="1" l="1"/>
  <c r="AC3001" i="1"/>
  <c r="AH3007" i="1"/>
  <c r="AB2999" i="1"/>
  <c r="Y3004" i="1"/>
  <c r="X3002" i="1"/>
  <c r="AE3002" i="1"/>
  <c r="Z3000" i="1"/>
  <c r="AG3007" i="1"/>
  <c r="AD3007" i="1"/>
  <c r="AF3003" i="1"/>
  <c r="H3036" i="1"/>
  <c r="H3037" i="1" s="1"/>
  <c r="E3006" i="1"/>
  <c r="E3007" i="1" s="1"/>
  <c r="E3008" i="1" s="1"/>
  <c r="E3009" i="1" s="1"/>
  <c r="E3010" i="1" s="1"/>
  <c r="P3010" i="1"/>
  <c r="AL2984" i="1"/>
  <c r="AP2984" i="1" s="1"/>
  <c r="D2991" i="1"/>
  <c r="D2992" i="1" s="1"/>
  <c r="R2990" i="1"/>
  <c r="V2990" i="1" s="1"/>
  <c r="K3024" i="1"/>
  <c r="K3025" i="1" s="1"/>
  <c r="J3020" i="1"/>
  <c r="R2989" i="1"/>
  <c r="V2989" i="1" s="1"/>
  <c r="F404" i="2" s="1"/>
  <c r="I3019" i="1"/>
  <c r="N3020" i="1"/>
  <c r="N3021" i="1" s="1"/>
  <c r="L3030" i="1"/>
  <c r="L3031" i="1" s="1"/>
  <c r="M3030" i="1"/>
  <c r="O3023" i="1"/>
  <c r="F3018" i="1"/>
  <c r="Y3005" i="1" l="1"/>
  <c r="AH3008" i="1"/>
  <c r="AD3008" i="1"/>
  <c r="AF3004" i="1"/>
  <c r="X3003" i="1"/>
  <c r="AG3008" i="1"/>
  <c r="AE3003" i="1"/>
  <c r="AC3002" i="1"/>
  <c r="Z3001" i="1"/>
  <c r="AB3000" i="1"/>
  <c r="AA3002" i="1"/>
  <c r="P3011" i="1"/>
  <c r="AL2985" i="1"/>
  <c r="AP2985" i="1" s="1"/>
  <c r="F3019" i="1"/>
  <c r="O3024" i="1"/>
  <c r="J3021" i="1"/>
  <c r="N3022" i="1"/>
  <c r="R2991" i="1"/>
  <c r="V2991" i="1" s="1"/>
  <c r="E3011" i="1"/>
  <c r="H3038" i="1"/>
  <c r="D2993" i="1"/>
  <c r="D2994" i="1" s="1"/>
  <c r="R2992" i="1"/>
  <c r="V2992" i="1" s="1"/>
  <c r="K3026" i="1"/>
  <c r="K3027" i="1" s="1"/>
  <c r="M3031" i="1"/>
  <c r="L3032" i="1"/>
  <c r="L3033" i="1" s="1"/>
  <c r="I3020" i="1"/>
  <c r="Z3002" i="1" l="1"/>
  <c r="AE3004" i="1"/>
  <c r="AD3009" i="1"/>
  <c r="AC3003" i="1"/>
  <c r="AG3009" i="1"/>
  <c r="AA3003" i="1"/>
  <c r="Y3006" i="1"/>
  <c r="AB3001" i="1"/>
  <c r="X3004" i="1"/>
  <c r="AF3005" i="1"/>
  <c r="AH3009" i="1"/>
  <c r="P3012" i="1"/>
  <c r="AL2986" i="1"/>
  <c r="AP2986" i="1" s="1"/>
  <c r="L3034" i="1"/>
  <c r="L3035" i="1" s="1"/>
  <c r="D2995" i="1"/>
  <c r="D2996" i="1" s="1"/>
  <c r="R2994" i="1"/>
  <c r="V2994" i="1" s="1"/>
  <c r="I3021" i="1"/>
  <c r="I3022" i="1" s="1"/>
  <c r="I3023" i="1" s="1"/>
  <c r="K3028" i="1"/>
  <c r="R2993" i="1"/>
  <c r="V2993" i="1" s="1"/>
  <c r="J3022" i="1"/>
  <c r="O3025" i="1"/>
  <c r="M3032" i="1"/>
  <c r="N3023" i="1"/>
  <c r="N3024" i="1" s="1"/>
  <c r="N3025" i="1" s="1"/>
  <c r="F3020" i="1"/>
  <c r="E3012" i="1"/>
  <c r="H3039" i="1"/>
  <c r="AC3004" i="1" l="1"/>
  <c r="Y3007" i="1"/>
  <c r="AA3004" i="1"/>
  <c r="AF3006" i="1"/>
  <c r="AD3010" i="1"/>
  <c r="AH3010" i="1"/>
  <c r="X3005" i="1"/>
  <c r="Z3003" i="1"/>
  <c r="AE3005" i="1"/>
  <c r="AB3002" i="1"/>
  <c r="AG3010" i="1"/>
  <c r="P3013" i="1"/>
  <c r="N3026" i="1"/>
  <c r="N3027" i="1" s="1"/>
  <c r="N3028" i="1" s="1"/>
  <c r="N3029" i="1" s="1"/>
  <c r="R2996" i="1"/>
  <c r="V2996" i="1" s="1"/>
  <c r="D2997" i="1"/>
  <c r="R2997" i="1" s="1"/>
  <c r="V2997" i="1" s="1"/>
  <c r="AL2987" i="1"/>
  <c r="AP2987" i="1" s="1"/>
  <c r="H3040" i="1"/>
  <c r="H3041" i="1" s="1"/>
  <c r="F405" i="2"/>
  <c r="L3036" i="1"/>
  <c r="L3037" i="1" s="1"/>
  <c r="E3013" i="1"/>
  <c r="M3033" i="1"/>
  <c r="O3026" i="1"/>
  <c r="O3027" i="1" s="1"/>
  <c r="K3029" i="1"/>
  <c r="F3021" i="1"/>
  <c r="J3023" i="1"/>
  <c r="J3024" i="1" s="1"/>
  <c r="J3025" i="1" s="1"/>
  <c r="I3024" i="1"/>
  <c r="I3025" i="1" s="1"/>
  <c r="R2995" i="1"/>
  <c r="V2995" i="1" s="1"/>
  <c r="AA3005" i="1" l="1"/>
  <c r="AD3011" i="1"/>
  <c r="Y3008" i="1"/>
  <c r="AC3005" i="1"/>
  <c r="AE3006" i="1"/>
  <c r="Z3004" i="1"/>
  <c r="AG3011" i="1"/>
  <c r="AH3011" i="1"/>
  <c r="AF3007" i="1"/>
  <c r="AB3003" i="1"/>
  <c r="X3006" i="1"/>
  <c r="D2998" i="1"/>
  <c r="D2999" i="1" s="1"/>
  <c r="R2999" i="1" s="1"/>
  <c r="V2999" i="1" s="1"/>
  <c r="P3014" i="1"/>
  <c r="H3042" i="1"/>
  <c r="H3043" i="1" s="1"/>
  <c r="H3044" i="1" s="1"/>
  <c r="AL2988" i="1"/>
  <c r="AP2988" i="1" s="1"/>
  <c r="O3028" i="1"/>
  <c r="O3029" i="1" s="1"/>
  <c r="O3030" i="1" s="1"/>
  <c r="M3034" i="1"/>
  <c r="E3014" i="1"/>
  <c r="E3015" i="1" s="1"/>
  <c r="J3026" i="1"/>
  <c r="J3027" i="1" s="1"/>
  <c r="F3022" i="1"/>
  <c r="F3023" i="1" s="1"/>
  <c r="F3024" i="1" s="1"/>
  <c r="I3026" i="1"/>
  <c r="I3027" i="1" s="1"/>
  <c r="N3030" i="1"/>
  <c r="N3031" i="1" s="1"/>
  <c r="K3030" i="1"/>
  <c r="K3031" i="1" s="1"/>
  <c r="L3038" i="1"/>
  <c r="L3039" i="1" s="1"/>
  <c r="Z3005" i="1" l="1"/>
  <c r="AF3008" i="1"/>
  <c r="Y3009" i="1"/>
  <c r="AA3006" i="1"/>
  <c r="AG3012" i="1"/>
  <c r="AB3004" i="1"/>
  <c r="X3007" i="1"/>
  <c r="AC3006" i="1"/>
  <c r="AH3012" i="1"/>
  <c r="AE3007" i="1"/>
  <c r="AD3012" i="1"/>
  <c r="D3000" i="1"/>
  <c r="R3000" i="1" s="1"/>
  <c r="V3000" i="1" s="1"/>
  <c r="R2998" i="1"/>
  <c r="V2998" i="1" s="1"/>
  <c r="P3015" i="1"/>
  <c r="J3028" i="1"/>
  <c r="J3029" i="1" s="1"/>
  <c r="AL2989" i="1"/>
  <c r="AP2989" i="1" s="1"/>
  <c r="G404" i="2"/>
  <c r="H404" i="2" s="1"/>
  <c r="F3025" i="1"/>
  <c r="F3026" i="1" s="1"/>
  <c r="K3032" i="1"/>
  <c r="O3031" i="1"/>
  <c r="O3032" i="1" s="1"/>
  <c r="E3016" i="1"/>
  <c r="I3028" i="1"/>
  <c r="I3029" i="1" s="1"/>
  <c r="H3045" i="1"/>
  <c r="H3046" i="1" s="1"/>
  <c r="L3040" i="1"/>
  <c r="M3035" i="1"/>
  <c r="M3036" i="1" s="1"/>
  <c r="N3032" i="1"/>
  <c r="Y3010" i="1" l="1"/>
  <c r="AF3009" i="1"/>
  <c r="AC3007" i="1"/>
  <c r="AD3013" i="1"/>
  <c r="AH3013" i="1"/>
  <c r="X3008" i="1"/>
  <c r="AA3007" i="1"/>
  <c r="Z3006" i="1"/>
  <c r="AG3013" i="1"/>
  <c r="AE3008" i="1"/>
  <c r="AB3005" i="1"/>
  <c r="D3001" i="1"/>
  <c r="R3001" i="1" s="1"/>
  <c r="V3001" i="1" s="1"/>
  <c r="P3016" i="1"/>
  <c r="P3017" i="1" s="1"/>
  <c r="P3018" i="1" s="1"/>
  <c r="AL2990" i="1"/>
  <c r="AP2990" i="1" s="1"/>
  <c r="L404" i="2"/>
  <c r="O404" i="2"/>
  <c r="M3037" i="1"/>
  <c r="H3047" i="1"/>
  <c r="H3048" i="1" s="1"/>
  <c r="N3033" i="1"/>
  <c r="L3041" i="1"/>
  <c r="J3030" i="1"/>
  <c r="E3017" i="1"/>
  <c r="F3027" i="1"/>
  <c r="K3033" i="1"/>
  <c r="I3030" i="1"/>
  <c r="I3031" i="1" s="1"/>
  <c r="I3032" i="1" s="1"/>
  <c r="O3033" i="1"/>
  <c r="O3034" i="1" s="1"/>
  <c r="Z3007" i="1" l="1"/>
  <c r="AC3008" i="1"/>
  <c r="AH3014" i="1"/>
  <c r="X3009" i="1"/>
  <c r="AB3006" i="1"/>
  <c r="AE3009" i="1"/>
  <c r="AF3010" i="1"/>
  <c r="AG3014" i="1"/>
  <c r="Y3011" i="1"/>
  <c r="AA3008" i="1"/>
  <c r="AD3014" i="1"/>
  <c r="D3002" i="1"/>
  <c r="P3019" i="1"/>
  <c r="P3020" i="1" s="1"/>
  <c r="H3049" i="1"/>
  <c r="H3050" i="1" s="1"/>
  <c r="AL2991" i="1"/>
  <c r="AP2991" i="1" s="1"/>
  <c r="I3033" i="1"/>
  <c r="N3034" i="1"/>
  <c r="N3035" i="1" s="1"/>
  <c r="L3042" i="1"/>
  <c r="O3035" i="1"/>
  <c r="O3036" i="1" s="1"/>
  <c r="F3028" i="1"/>
  <c r="F3029" i="1" s="1"/>
  <c r="E3018" i="1"/>
  <c r="J3031" i="1"/>
  <c r="J3032" i="1" s="1"/>
  <c r="K3034" i="1"/>
  <c r="M3038" i="1"/>
  <c r="M3039" i="1" s="1"/>
  <c r="AA3009" i="1" l="1"/>
  <c r="AE3010" i="1"/>
  <c r="AG3015" i="1"/>
  <c r="X3010" i="1"/>
  <c r="AH3015" i="1"/>
  <c r="Y3012" i="1"/>
  <c r="AC3009" i="1"/>
  <c r="AD3015" i="1"/>
  <c r="AF3011" i="1"/>
  <c r="AB3007" i="1"/>
  <c r="Z3008" i="1"/>
  <c r="P3021" i="1"/>
  <c r="P3022" i="1" s="1"/>
  <c r="D3003" i="1"/>
  <c r="R3003" i="1" s="1"/>
  <c r="V3003" i="1" s="1"/>
  <c r="F406" i="2" s="1"/>
  <c r="R3002" i="1"/>
  <c r="V3002" i="1" s="1"/>
  <c r="I3034" i="1"/>
  <c r="O3037" i="1"/>
  <c r="O3038" i="1" s="1"/>
  <c r="O3039" i="1" s="1"/>
  <c r="H3051" i="1"/>
  <c r="H3052" i="1" s="1"/>
  <c r="M3040" i="1"/>
  <c r="M3041" i="1" s="1"/>
  <c r="M3042" i="1" s="1"/>
  <c r="M3043" i="1" s="1"/>
  <c r="AL2992" i="1"/>
  <c r="AP2992" i="1" s="1"/>
  <c r="J3033" i="1"/>
  <c r="J3034" i="1" s="1"/>
  <c r="N3036" i="1"/>
  <c r="F3030" i="1"/>
  <c r="E3019" i="1"/>
  <c r="E3020" i="1" s="1"/>
  <c r="E3021" i="1" s="1"/>
  <c r="K3035" i="1"/>
  <c r="L3043" i="1"/>
  <c r="L3044" i="1" s="1"/>
  <c r="X3011" i="1" l="1"/>
  <c r="AE3011" i="1"/>
  <c r="AB3008" i="1"/>
  <c r="AH3016" i="1"/>
  <c r="AF3012" i="1"/>
  <c r="AD3016" i="1"/>
  <c r="Y3013" i="1"/>
  <c r="AG3016" i="1"/>
  <c r="AC3010" i="1"/>
  <c r="Z3009" i="1"/>
  <c r="AA3010" i="1"/>
  <c r="D3004" i="1"/>
  <c r="R3004" i="1" s="1"/>
  <c r="V3004" i="1" s="1"/>
  <c r="H3053" i="1"/>
  <c r="H3054" i="1" s="1"/>
  <c r="I3035" i="1"/>
  <c r="P3023" i="1"/>
  <c r="AL2993" i="1"/>
  <c r="AP2993" i="1" s="1"/>
  <c r="O3040" i="1"/>
  <c r="E3022" i="1"/>
  <c r="E3023" i="1" s="1"/>
  <c r="J3035" i="1"/>
  <c r="J3036" i="1" s="1"/>
  <c r="L3045" i="1"/>
  <c r="L3046" i="1" s="1"/>
  <c r="M3044" i="1"/>
  <c r="M3045" i="1" s="1"/>
  <c r="F3031" i="1"/>
  <c r="N3037" i="1"/>
  <c r="K3036" i="1"/>
  <c r="K3037" i="1" s="1"/>
  <c r="H3055" i="1" l="1"/>
  <c r="H3056" i="1" s="1"/>
  <c r="Y3014" i="1"/>
  <c r="AF3013" i="1"/>
  <c r="AC3011" i="1"/>
  <c r="AD3017" i="1"/>
  <c r="AH3017" i="1"/>
  <c r="X3012" i="1"/>
  <c r="AE3012" i="1"/>
  <c r="AB3009" i="1"/>
  <c r="AG3017" i="1"/>
  <c r="AA3011" i="1"/>
  <c r="Z3010" i="1"/>
  <c r="D3005" i="1"/>
  <c r="I3036" i="1"/>
  <c r="P3024" i="1"/>
  <c r="AL2994" i="1"/>
  <c r="AP2994" i="1" s="1"/>
  <c r="J3037" i="1"/>
  <c r="E3024" i="1"/>
  <c r="N3038" i="1"/>
  <c r="M3046" i="1"/>
  <c r="M3047" i="1" s="1"/>
  <c r="O3041" i="1"/>
  <c r="L3047" i="1"/>
  <c r="F3032" i="1"/>
  <c r="F3033" i="1" s="1"/>
  <c r="K3038" i="1"/>
  <c r="AG3018" i="1" l="1"/>
  <c r="Z3011" i="1"/>
  <c r="AH3018" i="1"/>
  <c r="X3013" i="1"/>
  <c r="AC3012" i="1"/>
  <c r="Y3015" i="1"/>
  <c r="AF3014" i="1"/>
  <c r="AB3010" i="1"/>
  <c r="AA3012" i="1"/>
  <c r="AD3018" i="1"/>
  <c r="AE3013" i="1"/>
  <c r="R3005" i="1"/>
  <c r="V3005" i="1" s="1"/>
  <c r="D3006" i="1"/>
  <c r="I3037" i="1"/>
  <c r="P3025" i="1"/>
  <c r="P3026" i="1" s="1"/>
  <c r="P3027" i="1" s="1"/>
  <c r="F3034" i="1"/>
  <c r="F3035" i="1" s="1"/>
  <c r="AL2995" i="1"/>
  <c r="AP2995" i="1" s="1"/>
  <c r="N3039" i="1"/>
  <c r="M3048" i="1"/>
  <c r="K3039" i="1"/>
  <c r="K3040" i="1" s="1"/>
  <c r="L3048" i="1"/>
  <c r="L3049" i="1" s="1"/>
  <c r="H3057" i="1"/>
  <c r="H3058" i="1" s="1"/>
  <c r="J3038" i="1"/>
  <c r="O3042" i="1"/>
  <c r="E3025" i="1"/>
  <c r="AF3015" i="1" l="1"/>
  <c r="AE3014" i="1"/>
  <c r="Y3016" i="1"/>
  <c r="AG3019" i="1"/>
  <c r="Z3012" i="1"/>
  <c r="AB3011" i="1"/>
  <c r="AA3013" i="1"/>
  <c r="X3014" i="1"/>
  <c r="AD3019" i="1"/>
  <c r="AC3013" i="1"/>
  <c r="AH3019" i="1"/>
  <c r="D3007" i="1"/>
  <c r="R3006" i="1"/>
  <c r="V3006" i="1" s="1"/>
  <c r="I3038" i="1"/>
  <c r="P3028" i="1"/>
  <c r="L3050" i="1"/>
  <c r="L3051" i="1" s="1"/>
  <c r="L3052" i="1" s="1"/>
  <c r="F3036" i="1"/>
  <c r="F3037" i="1" s="1"/>
  <c r="AL2996" i="1"/>
  <c r="AP2996" i="1" s="1"/>
  <c r="G405" i="2" s="1"/>
  <c r="H405" i="2" s="1"/>
  <c r="K3041" i="1"/>
  <c r="K3042" i="1" s="1"/>
  <c r="M3049" i="1"/>
  <c r="H3059" i="1"/>
  <c r="O3043" i="1"/>
  <c r="O3044" i="1" s="1"/>
  <c r="E3026" i="1"/>
  <c r="J3039" i="1"/>
  <c r="J3040" i="1" s="1"/>
  <c r="N3040" i="1"/>
  <c r="AD3020" i="1" l="1"/>
  <c r="AH3020" i="1"/>
  <c r="AB3012" i="1"/>
  <c r="AA3014" i="1"/>
  <c r="Y3017" i="1"/>
  <c r="AC3014" i="1"/>
  <c r="Z3013" i="1"/>
  <c r="AE3015" i="1"/>
  <c r="X3015" i="1"/>
  <c r="AG3020" i="1"/>
  <c r="AF3016" i="1"/>
  <c r="R3007" i="1"/>
  <c r="V3007" i="1" s="1"/>
  <c r="D3008" i="1"/>
  <c r="R3008" i="1" s="1"/>
  <c r="V3008" i="1" s="1"/>
  <c r="I3039" i="1"/>
  <c r="P3029" i="1"/>
  <c r="F3038" i="1"/>
  <c r="F3039" i="1" s="1"/>
  <c r="L405" i="2"/>
  <c r="O405" i="2"/>
  <c r="AL2997" i="1"/>
  <c r="AP2997" i="1" s="1"/>
  <c r="K3043" i="1"/>
  <c r="M3050" i="1"/>
  <c r="O3045" i="1"/>
  <c r="O3046" i="1" s="1"/>
  <c r="H3060" i="1"/>
  <c r="E3027" i="1"/>
  <c r="J3041" i="1"/>
  <c r="J3042" i="1" s="1"/>
  <c r="J3043" i="1" s="1"/>
  <c r="N3041" i="1"/>
  <c r="L3053" i="1"/>
  <c r="L3054" i="1" s="1"/>
  <c r="L3055" i="1" s="1"/>
  <c r="D3009" i="1" l="1"/>
  <c r="R3009" i="1" s="1"/>
  <c r="V3009" i="1" s="1"/>
  <c r="Y3018" i="1"/>
  <c r="AD3021" i="1"/>
  <c r="AB3013" i="1"/>
  <c r="AG3021" i="1"/>
  <c r="AE3016" i="1"/>
  <c r="AH3021" i="1"/>
  <c r="AC3015" i="1"/>
  <c r="AF3017" i="1"/>
  <c r="X3016" i="1"/>
  <c r="Z3014" i="1"/>
  <c r="AA3015" i="1"/>
  <c r="I3040" i="1"/>
  <c r="P3030" i="1"/>
  <c r="P3031" i="1" s="1"/>
  <c r="F3040" i="1"/>
  <c r="F3041" i="1" s="1"/>
  <c r="F3042" i="1" s="1"/>
  <c r="AL2998" i="1"/>
  <c r="AP2998" i="1" s="1"/>
  <c r="H3061" i="1"/>
  <c r="L3056" i="1"/>
  <c r="L3057" i="1" s="1"/>
  <c r="N3042" i="1"/>
  <c r="K3044" i="1"/>
  <c r="J3044" i="1"/>
  <c r="O3047" i="1"/>
  <c r="O3048" i="1" s="1"/>
  <c r="E3028" i="1"/>
  <c r="M3051" i="1"/>
  <c r="M3052" i="1" s="1"/>
  <c r="D3010" i="1" l="1"/>
  <c r="R3010" i="1" s="1"/>
  <c r="V3010" i="1" s="1"/>
  <c r="F407" i="2" s="1"/>
  <c r="AB3014" i="1"/>
  <c r="AG3022" i="1"/>
  <c r="Y3019" i="1"/>
  <c r="AH3022" i="1"/>
  <c r="AA3016" i="1"/>
  <c r="X3017" i="1"/>
  <c r="Z3015" i="1"/>
  <c r="AF3018" i="1"/>
  <c r="AC3016" i="1"/>
  <c r="AD3022" i="1"/>
  <c r="AE3017" i="1"/>
  <c r="I3041" i="1"/>
  <c r="P3032" i="1"/>
  <c r="L3058" i="1"/>
  <c r="L3059" i="1" s="1"/>
  <c r="F3043" i="1"/>
  <c r="AL2999" i="1"/>
  <c r="AP2999" i="1" s="1"/>
  <c r="N3043" i="1"/>
  <c r="O3049" i="1"/>
  <c r="H3062" i="1"/>
  <c r="M3053" i="1"/>
  <c r="E3029" i="1"/>
  <c r="J3045" i="1"/>
  <c r="K3045" i="1"/>
  <c r="D3011" i="1" l="1"/>
  <c r="D3012" i="1" s="1"/>
  <c r="D3013" i="1" s="1"/>
  <c r="AC3017" i="1"/>
  <c r="Y3020" i="1"/>
  <c r="Z3016" i="1"/>
  <c r="X3018" i="1"/>
  <c r="AE3018" i="1"/>
  <c r="AF3019" i="1"/>
  <c r="AH3023" i="1"/>
  <c r="AG3023" i="1"/>
  <c r="AA3017" i="1"/>
  <c r="AD3023" i="1"/>
  <c r="AB3015" i="1"/>
  <c r="F3044" i="1"/>
  <c r="F3045" i="1" s="1"/>
  <c r="F3046" i="1" s="1"/>
  <c r="I3042" i="1"/>
  <c r="I3043" i="1" s="1"/>
  <c r="P3033" i="1"/>
  <c r="P3034" i="1" s="1"/>
  <c r="AL3000" i="1"/>
  <c r="AP3000" i="1" s="1"/>
  <c r="H3063" i="1"/>
  <c r="M3054" i="1"/>
  <c r="K3046" i="1"/>
  <c r="K3047" i="1" s="1"/>
  <c r="E3030" i="1"/>
  <c r="O3050" i="1"/>
  <c r="N3044" i="1"/>
  <c r="L3060" i="1"/>
  <c r="J3046" i="1"/>
  <c r="R3011" i="1" l="1"/>
  <c r="V3011" i="1" s="1"/>
  <c r="AG3024" i="1"/>
  <c r="AD3024" i="1"/>
  <c r="AE3019" i="1"/>
  <c r="Z3017" i="1"/>
  <c r="AC3018" i="1"/>
  <c r="X3019" i="1"/>
  <c r="AF3020" i="1"/>
  <c r="AA3018" i="1"/>
  <c r="AH3024" i="1"/>
  <c r="Y3021" i="1"/>
  <c r="AB3016" i="1"/>
  <c r="D3014" i="1"/>
  <c r="D3015" i="1" s="1"/>
  <c r="R3015" i="1" s="1"/>
  <c r="V3015" i="1" s="1"/>
  <c r="R3013" i="1"/>
  <c r="V3013" i="1" s="1"/>
  <c r="R3012" i="1"/>
  <c r="V3012" i="1" s="1"/>
  <c r="K3048" i="1"/>
  <c r="K3049" i="1" s="1"/>
  <c r="I3044" i="1"/>
  <c r="F3047" i="1"/>
  <c r="F3048" i="1" s="1"/>
  <c r="F3049" i="1" s="1"/>
  <c r="F3050" i="1" s="1"/>
  <c r="P3035" i="1"/>
  <c r="AL3001" i="1"/>
  <c r="AP3001" i="1" s="1"/>
  <c r="J3047" i="1"/>
  <c r="J3048" i="1" s="1"/>
  <c r="M3055" i="1"/>
  <c r="E3031" i="1"/>
  <c r="H3064" i="1"/>
  <c r="H3065" i="1" s="1"/>
  <c r="H3066" i="1" s="1"/>
  <c r="L3061" i="1"/>
  <c r="N3045" i="1"/>
  <c r="O3051" i="1"/>
  <c r="O3052" i="1" s="1"/>
  <c r="AA3019" i="1" l="1"/>
  <c r="AB3017" i="1"/>
  <c r="AC3019" i="1"/>
  <c r="AH3025" i="1"/>
  <c r="AE3020" i="1"/>
  <c r="Z3018" i="1"/>
  <c r="AD3025" i="1"/>
  <c r="AG3025" i="1"/>
  <c r="Y3022" i="1"/>
  <c r="AF3021" i="1"/>
  <c r="X3020" i="1"/>
  <c r="R3014" i="1"/>
  <c r="V3014" i="1" s="1"/>
  <c r="D3016" i="1"/>
  <c r="I3045" i="1"/>
  <c r="I3046" i="1" s="1"/>
  <c r="N3046" i="1"/>
  <c r="N3047" i="1" s="1"/>
  <c r="N3048" i="1" s="1"/>
  <c r="P3036" i="1"/>
  <c r="AL3002" i="1"/>
  <c r="AP3002" i="1" s="1"/>
  <c r="H3067" i="1"/>
  <c r="H3068" i="1" s="1"/>
  <c r="H3069" i="1" s="1"/>
  <c r="H3070" i="1" s="1"/>
  <c r="O3053" i="1"/>
  <c r="F3051" i="1"/>
  <c r="L3062" i="1"/>
  <c r="E3032" i="1"/>
  <c r="E3033" i="1" s="1"/>
  <c r="J3049" i="1"/>
  <c r="M3056" i="1"/>
  <c r="M3057" i="1" s="1"/>
  <c r="K3050" i="1"/>
  <c r="K3051" i="1" s="1"/>
  <c r="Z3019" i="1" l="1"/>
  <c r="Y3023" i="1"/>
  <c r="AG3026" i="1"/>
  <c r="AA3020" i="1"/>
  <c r="AE3021" i="1"/>
  <c r="X3021" i="1"/>
  <c r="AD3026" i="1"/>
  <c r="AH3026" i="1"/>
  <c r="AB3018" i="1"/>
  <c r="AF3022" i="1"/>
  <c r="AC3020" i="1"/>
  <c r="D3017" i="1"/>
  <c r="D3018" i="1" s="1"/>
  <c r="R3016" i="1"/>
  <c r="V3016" i="1" s="1"/>
  <c r="I3047" i="1"/>
  <c r="N3049" i="1"/>
  <c r="P3037" i="1"/>
  <c r="AL3003" i="1"/>
  <c r="AP3003" i="1" s="1"/>
  <c r="G406" i="2" s="1"/>
  <c r="H406" i="2" s="1"/>
  <c r="K3052" i="1"/>
  <c r="K3053" i="1" s="1"/>
  <c r="L3063" i="1"/>
  <c r="M3058" i="1"/>
  <c r="F3052" i="1"/>
  <c r="J3050" i="1"/>
  <c r="J3051" i="1" s="1"/>
  <c r="H3071" i="1"/>
  <c r="O3054" i="1"/>
  <c r="E3034" i="1"/>
  <c r="AB3019" i="1" l="1"/>
  <c r="AA3021" i="1"/>
  <c r="AC3021" i="1"/>
  <c r="AF3023" i="1"/>
  <c r="Y3024" i="1"/>
  <c r="AD3027" i="1"/>
  <c r="X3022" i="1"/>
  <c r="AE3022" i="1"/>
  <c r="AG3027" i="1"/>
  <c r="Z3020" i="1"/>
  <c r="AH3027" i="1"/>
  <c r="D3019" i="1"/>
  <c r="D3020" i="1" s="1"/>
  <c r="R3020" i="1" s="1"/>
  <c r="V3020" i="1" s="1"/>
  <c r="R3018" i="1"/>
  <c r="V3018" i="1" s="1"/>
  <c r="R3017" i="1"/>
  <c r="V3017" i="1" s="1"/>
  <c r="F408" i="2" s="1"/>
  <c r="N3050" i="1"/>
  <c r="N3051" i="1" s="1"/>
  <c r="I3048" i="1"/>
  <c r="I3049" i="1" s="1"/>
  <c r="P3038" i="1"/>
  <c r="P3039" i="1" s="1"/>
  <c r="O406" i="2"/>
  <c r="L406" i="2"/>
  <c r="AL3004" i="1"/>
  <c r="AP3004" i="1" s="1"/>
  <c r="F3053" i="1"/>
  <c r="L3064" i="1"/>
  <c r="L3065" i="1" s="1"/>
  <c r="E3035" i="1"/>
  <c r="H3072" i="1"/>
  <c r="J3052" i="1"/>
  <c r="J3053" i="1" s="1"/>
  <c r="M3059" i="1"/>
  <c r="O3055" i="1"/>
  <c r="K3054" i="1"/>
  <c r="AD3028" i="1" l="1"/>
  <c r="X3023" i="1"/>
  <c r="AH3028" i="1"/>
  <c r="AB3020" i="1"/>
  <c r="AC3022" i="1"/>
  <c r="AF3024" i="1"/>
  <c r="AE3023" i="1"/>
  <c r="Z3021" i="1"/>
  <c r="AG3028" i="1"/>
  <c r="Y3025" i="1"/>
  <c r="AA3022" i="1"/>
  <c r="R3019" i="1"/>
  <c r="V3019" i="1" s="1"/>
  <c r="D3021" i="1"/>
  <c r="N3052" i="1"/>
  <c r="N3053" i="1" s="1"/>
  <c r="N3054" i="1" s="1"/>
  <c r="I3050" i="1"/>
  <c r="P3040" i="1"/>
  <c r="AL3005" i="1"/>
  <c r="AP3005" i="1" s="1"/>
  <c r="L3066" i="1"/>
  <c r="L3067" i="1" s="1"/>
  <c r="O3056" i="1"/>
  <c r="F3054" i="1"/>
  <c r="K3055" i="1"/>
  <c r="J3054" i="1"/>
  <c r="M3060" i="1"/>
  <c r="M3061" i="1" s="1"/>
  <c r="E3036" i="1"/>
  <c r="E3037" i="1" s="1"/>
  <c r="H3073" i="1"/>
  <c r="H3074" i="1" s="1"/>
  <c r="H3075" i="1" s="1"/>
  <c r="Z3022" i="1" l="1"/>
  <c r="X3024" i="1"/>
  <c r="AA3023" i="1"/>
  <c r="AC3023" i="1"/>
  <c r="AE3024" i="1"/>
  <c r="AD3029" i="1"/>
  <c r="AG3029" i="1"/>
  <c r="AF3025" i="1"/>
  <c r="AB3021" i="1"/>
  <c r="AH3029" i="1"/>
  <c r="Y3026" i="1"/>
  <c r="R3021" i="1"/>
  <c r="V3021" i="1" s="1"/>
  <c r="D3022" i="1"/>
  <c r="N3055" i="1"/>
  <c r="N3056" i="1" s="1"/>
  <c r="I3051" i="1"/>
  <c r="P3041" i="1"/>
  <c r="P3042" i="1" s="1"/>
  <c r="AL3006" i="1"/>
  <c r="AP3006" i="1" s="1"/>
  <c r="L3068" i="1"/>
  <c r="L3069" i="1" s="1"/>
  <c r="O3057" i="1"/>
  <c r="M3062" i="1"/>
  <c r="K3056" i="1"/>
  <c r="E3038" i="1"/>
  <c r="F3055" i="1"/>
  <c r="H3076" i="1"/>
  <c r="J3055" i="1"/>
  <c r="J3056" i="1" s="1"/>
  <c r="AG3030" i="1" l="1"/>
  <c r="AB3022" i="1"/>
  <c r="Y3027" i="1"/>
  <c r="AE3025" i="1"/>
  <c r="AA3024" i="1"/>
  <c r="AF3026" i="1"/>
  <c r="Z3023" i="1"/>
  <c r="AH3030" i="1"/>
  <c r="AD3030" i="1"/>
  <c r="AC3024" i="1"/>
  <c r="X3025" i="1"/>
  <c r="R3022" i="1"/>
  <c r="V3022" i="1" s="1"/>
  <c r="D3023" i="1"/>
  <c r="J3057" i="1"/>
  <c r="J3058" i="1" s="1"/>
  <c r="I3052" i="1"/>
  <c r="P3043" i="1"/>
  <c r="AL3007" i="1"/>
  <c r="AP3007" i="1" s="1"/>
  <c r="M3063" i="1"/>
  <c r="M3064" i="1" s="1"/>
  <c r="M3065" i="1" s="1"/>
  <c r="N3057" i="1"/>
  <c r="N3058" i="1" s="1"/>
  <c r="L3070" i="1"/>
  <c r="O3058" i="1"/>
  <c r="O3059" i="1" s="1"/>
  <c r="F3056" i="1"/>
  <c r="H3077" i="1"/>
  <c r="K3057" i="1"/>
  <c r="K3058" i="1" s="1"/>
  <c r="E3039" i="1"/>
  <c r="AG3031" i="1" l="1"/>
  <c r="Y3028" i="1"/>
  <c r="AH3031" i="1"/>
  <c r="AF3027" i="1"/>
  <c r="AA3025" i="1"/>
  <c r="Z3024" i="1"/>
  <c r="AB3023" i="1"/>
  <c r="AD3031" i="1"/>
  <c r="X3026" i="1"/>
  <c r="AE3026" i="1"/>
  <c r="AC3025" i="1"/>
  <c r="J3059" i="1"/>
  <c r="J3060" i="1" s="1"/>
  <c r="J3061" i="1" s="1"/>
  <c r="J3062" i="1" s="1"/>
  <c r="D3024" i="1"/>
  <c r="R3024" i="1" s="1"/>
  <c r="V3024" i="1" s="1"/>
  <c r="R3023" i="1"/>
  <c r="V3023" i="1" s="1"/>
  <c r="F409" i="2"/>
  <c r="I3053" i="1"/>
  <c r="P3044" i="1"/>
  <c r="P3045" i="1" s="1"/>
  <c r="O3060" i="1"/>
  <c r="O3061" i="1" s="1"/>
  <c r="AL3008" i="1"/>
  <c r="AP3008" i="1" s="1"/>
  <c r="L3071" i="1"/>
  <c r="E3040" i="1"/>
  <c r="F3057" i="1"/>
  <c r="K3059" i="1"/>
  <c r="N3059" i="1"/>
  <c r="M3066" i="1"/>
  <c r="H3078" i="1"/>
  <c r="Y3029" i="1" l="1"/>
  <c r="AA3026" i="1"/>
  <c r="AD3032" i="1"/>
  <c r="AH3032" i="1"/>
  <c r="X3027" i="1"/>
  <c r="AF3028" i="1"/>
  <c r="Z3025" i="1"/>
  <c r="AG3032" i="1"/>
  <c r="AC3026" i="1"/>
  <c r="AE3027" i="1"/>
  <c r="AB3024" i="1"/>
  <c r="D3025" i="1"/>
  <c r="I3054" i="1"/>
  <c r="P3046" i="1"/>
  <c r="AL3009" i="1"/>
  <c r="AP3009" i="1" s="1"/>
  <c r="E3041" i="1"/>
  <c r="F3058" i="1"/>
  <c r="O3062" i="1"/>
  <c r="J3063" i="1"/>
  <c r="J3064" i="1" s="1"/>
  <c r="H3079" i="1"/>
  <c r="K3060" i="1"/>
  <c r="K3061" i="1" s="1"/>
  <c r="N3060" i="1"/>
  <c r="M3067" i="1"/>
  <c r="M3068" i="1" s="1"/>
  <c r="L3072" i="1"/>
  <c r="AH3033" i="1" l="1"/>
  <c r="AE3028" i="1"/>
  <c r="AC3027" i="1"/>
  <c r="AD3033" i="1"/>
  <c r="AA3027" i="1"/>
  <c r="AB3025" i="1"/>
  <c r="X3028" i="1"/>
  <c r="AG3033" i="1"/>
  <c r="AF3029" i="1"/>
  <c r="Z3026" i="1"/>
  <c r="Y3030" i="1"/>
  <c r="D3026" i="1"/>
  <c r="R3025" i="1"/>
  <c r="V3025" i="1" s="1"/>
  <c r="I3055" i="1"/>
  <c r="P3047" i="1"/>
  <c r="J3065" i="1"/>
  <c r="J3066" i="1" s="1"/>
  <c r="AL3010" i="1"/>
  <c r="AP3010" i="1" s="1"/>
  <c r="L3073" i="1"/>
  <c r="H3080" i="1"/>
  <c r="H3081" i="1" s="1"/>
  <c r="F3059" i="1"/>
  <c r="M3069" i="1"/>
  <c r="M3070" i="1" s="1"/>
  <c r="E3042" i="1"/>
  <c r="E3043" i="1" s="1"/>
  <c r="N3061" i="1"/>
  <c r="K3062" i="1"/>
  <c r="O3063" i="1"/>
  <c r="AF3030" i="1" l="1"/>
  <c r="AG3034" i="1"/>
  <c r="Y3031" i="1"/>
  <c r="AH3034" i="1"/>
  <c r="AB3026" i="1"/>
  <c r="X3029" i="1"/>
  <c r="AD3034" i="1"/>
  <c r="AE3029" i="1"/>
  <c r="AC3028" i="1"/>
  <c r="AA3028" i="1"/>
  <c r="Z3027" i="1"/>
  <c r="R3026" i="1"/>
  <c r="V3026" i="1" s="1"/>
  <c r="D3027" i="1"/>
  <c r="R3027" i="1" s="1"/>
  <c r="V3027" i="1" s="1"/>
  <c r="I3056" i="1"/>
  <c r="P3048" i="1"/>
  <c r="J3067" i="1"/>
  <c r="H3082" i="1"/>
  <c r="H3083" i="1" s="1"/>
  <c r="AL3011" i="1"/>
  <c r="AP3011" i="1" s="1"/>
  <c r="O3064" i="1"/>
  <c r="O3065" i="1" s="1"/>
  <c r="N3062" i="1"/>
  <c r="N3063" i="1" s="1"/>
  <c r="E3044" i="1"/>
  <c r="L3074" i="1"/>
  <c r="F3060" i="1"/>
  <c r="K3063" i="1"/>
  <c r="K3064" i="1" s="1"/>
  <c r="M3071" i="1"/>
  <c r="AH3035" i="1" l="1"/>
  <c r="AF3031" i="1"/>
  <c r="AD3035" i="1"/>
  <c r="Y3032" i="1"/>
  <c r="AE3030" i="1"/>
  <c r="AA3029" i="1"/>
  <c r="Z3028" i="1"/>
  <c r="X3030" i="1"/>
  <c r="AB3027" i="1"/>
  <c r="AG3035" i="1"/>
  <c r="AC3029" i="1"/>
  <c r="D3028" i="1"/>
  <c r="D3029" i="1" s="1"/>
  <c r="I3057" i="1"/>
  <c r="I3058" i="1" s="1"/>
  <c r="P3049" i="1"/>
  <c r="P3050" i="1" s="1"/>
  <c r="J3068" i="1"/>
  <c r="E3045" i="1"/>
  <c r="E3046" i="1" s="1"/>
  <c r="E3047" i="1" s="1"/>
  <c r="AL3012" i="1"/>
  <c r="AP3012" i="1" s="1"/>
  <c r="M3072" i="1"/>
  <c r="H3084" i="1"/>
  <c r="H3085" i="1" s="1"/>
  <c r="H3086" i="1" s="1"/>
  <c r="L3075" i="1"/>
  <c r="F3061" i="1"/>
  <c r="F3062" i="1" s="1"/>
  <c r="O3066" i="1"/>
  <c r="K3065" i="1"/>
  <c r="K3066" i="1" s="1"/>
  <c r="N3064" i="1"/>
  <c r="N3065" i="1" s="1"/>
  <c r="AE3031" i="1" l="1"/>
  <c r="AA3030" i="1"/>
  <c r="AH3036" i="1"/>
  <c r="Y3033" i="1"/>
  <c r="AD3036" i="1"/>
  <c r="AG3036" i="1"/>
  <c r="AF3032" i="1"/>
  <c r="Z3029" i="1"/>
  <c r="X3031" i="1"/>
  <c r="AC3030" i="1"/>
  <c r="AB3028" i="1"/>
  <c r="R3028" i="1"/>
  <c r="V3028" i="1" s="1"/>
  <c r="R3029" i="1"/>
  <c r="V3029" i="1" s="1"/>
  <c r="D3030" i="1"/>
  <c r="I3059" i="1"/>
  <c r="P3051" i="1"/>
  <c r="P3052" i="1" s="1"/>
  <c r="K3067" i="1"/>
  <c r="K3068" i="1" s="1"/>
  <c r="J3069" i="1"/>
  <c r="J3070" i="1" s="1"/>
  <c r="J3071" i="1" s="1"/>
  <c r="AL3013" i="1"/>
  <c r="AP3013" i="1" s="1"/>
  <c r="N3066" i="1"/>
  <c r="N3067" i="1" s="1"/>
  <c r="O3067" i="1"/>
  <c r="O3068" i="1" s="1"/>
  <c r="F3063" i="1"/>
  <c r="L3076" i="1"/>
  <c r="H3087" i="1"/>
  <c r="M3073" i="1"/>
  <c r="E3048" i="1"/>
  <c r="AC3031" i="1" l="1"/>
  <c r="X3032" i="1"/>
  <c r="AG3037" i="1"/>
  <c r="AH3037" i="1"/>
  <c r="AD3037" i="1"/>
  <c r="Y3034" i="1"/>
  <c r="AA3031" i="1"/>
  <c r="Z3030" i="1"/>
  <c r="AB3029" i="1"/>
  <c r="AF3033" i="1"/>
  <c r="AE3032" i="1"/>
  <c r="R3030" i="1"/>
  <c r="V3030" i="1" s="1"/>
  <c r="D3031" i="1"/>
  <c r="R3031" i="1" s="1"/>
  <c r="V3031" i="1" s="1"/>
  <c r="F410" i="2" s="1"/>
  <c r="I3060" i="1"/>
  <c r="P3053" i="1"/>
  <c r="K3069" i="1"/>
  <c r="K3070" i="1" s="1"/>
  <c r="J3072" i="1"/>
  <c r="AL3014" i="1"/>
  <c r="AP3014" i="1" s="1"/>
  <c r="N3068" i="1"/>
  <c r="M3074" i="1"/>
  <c r="E3049" i="1"/>
  <c r="E3050" i="1" s="1"/>
  <c r="E3051" i="1" s="1"/>
  <c r="L3077" i="1"/>
  <c r="H3088" i="1"/>
  <c r="H3089" i="1" s="1"/>
  <c r="F3064" i="1"/>
  <c r="O3069" i="1"/>
  <c r="AG3038" i="1" l="1"/>
  <c r="Y3035" i="1"/>
  <c r="AD3038" i="1"/>
  <c r="AB3030" i="1"/>
  <c r="Z3031" i="1"/>
  <c r="X3033" i="1"/>
  <c r="AF3034" i="1"/>
  <c r="AC3032" i="1"/>
  <c r="AA3032" i="1"/>
  <c r="AH3038" i="1"/>
  <c r="AE3033" i="1"/>
  <c r="D3032" i="1"/>
  <c r="R3032" i="1" s="1"/>
  <c r="V3032" i="1" s="1"/>
  <c r="K3071" i="1"/>
  <c r="K3072" i="1" s="1"/>
  <c r="I3061" i="1"/>
  <c r="P3054" i="1"/>
  <c r="J3073" i="1"/>
  <c r="E3052" i="1"/>
  <c r="E3053" i="1" s="1"/>
  <c r="AL3015" i="1"/>
  <c r="AP3015" i="1" s="1"/>
  <c r="O3070" i="1"/>
  <c r="O3071" i="1" s="1"/>
  <c r="O3072" i="1" s="1"/>
  <c r="F3065" i="1"/>
  <c r="L3078" i="1"/>
  <c r="M3075" i="1"/>
  <c r="N3069" i="1"/>
  <c r="H3090" i="1"/>
  <c r="AE3034" i="1" l="1"/>
  <c r="AH3039" i="1"/>
  <c r="X3034" i="1"/>
  <c r="Z3032" i="1"/>
  <c r="Y3036" i="1"/>
  <c r="AD3039" i="1"/>
  <c r="AC3033" i="1"/>
  <c r="AB3031" i="1"/>
  <c r="AF3035" i="1"/>
  <c r="AA3033" i="1"/>
  <c r="AG3039" i="1"/>
  <c r="D3033" i="1"/>
  <c r="R3033" i="1" s="1"/>
  <c r="V3033" i="1" s="1"/>
  <c r="E3054" i="1"/>
  <c r="E3055" i="1" s="1"/>
  <c r="E3056" i="1" s="1"/>
  <c r="E3057" i="1" s="1"/>
  <c r="I3062" i="1"/>
  <c r="P3055" i="1"/>
  <c r="P3056" i="1" s="1"/>
  <c r="O3073" i="1"/>
  <c r="O3074" i="1" s="1"/>
  <c r="J3074" i="1"/>
  <c r="AL3016" i="1"/>
  <c r="AP3016" i="1" s="1"/>
  <c r="N3070" i="1"/>
  <c r="M3076" i="1"/>
  <c r="F3066" i="1"/>
  <c r="H3091" i="1"/>
  <c r="L3079" i="1"/>
  <c r="L3080" i="1" s="1"/>
  <c r="K3073" i="1"/>
  <c r="X3035" i="1" l="1"/>
  <c r="AA3034" i="1"/>
  <c r="AB3032" i="1"/>
  <c r="AE3035" i="1"/>
  <c r="AD3040" i="1"/>
  <c r="Y3037" i="1"/>
  <c r="AG3040" i="1"/>
  <c r="Z3033" i="1"/>
  <c r="AH3040" i="1"/>
  <c r="AF3036" i="1"/>
  <c r="AC3034" i="1"/>
  <c r="D3034" i="1"/>
  <c r="R3034" i="1" s="1"/>
  <c r="V3034" i="1" s="1"/>
  <c r="I3063" i="1"/>
  <c r="P3057" i="1"/>
  <c r="J3075" i="1"/>
  <c r="J3076" i="1" s="1"/>
  <c r="AL3017" i="1"/>
  <c r="AP3017" i="1" s="1"/>
  <c r="N3071" i="1"/>
  <c r="M3077" i="1"/>
  <c r="M3078" i="1" s="1"/>
  <c r="M3079" i="1" s="1"/>
  <c r="E3058" i="1"/>
  <c r="H3092" i="1"/>
  <c r="K3074" i="1"/>
  <c r="F3067" i="1"/>
  <c r="L3081" i="1"/>
  <c r="L3082" i="1" s="1"/>
  <c r="O3075" i="1"/>
  <c r="O3076" i="1" s="1"/>
  <c r="AA3035" i="1" l="1"/>
  <c r="X3036" i="1"/>
  <c r="AC3035" i="1"/>
  <c r="AE3036" i="1"/>
  <c r="AH3041" i="1"/>
  <c r="AG3041" i="1"/>
  <c r="AD3041" i="1"/>
  <c r="AB3033" i="1"/>
  <c r="AF3037" i="1"/>
  <c r="Z3034" i="1"/>
  <c r="Y3038" i="1"/>
  <c r="D3035" i="1"/>
  <c r="D3036" i="1" s="1"/>
  <c r="R3036" i="1" s="1"/>
  <c r="V3036" i="1" s="1"/>
  <c r="I3064" i="1"/>
  <c r="P3058" i="1"/>
  <c r="P3059" i="1" s="1"/>
  <c r="P3060" i="1" s="1"/>
  <c r="J3077" i="1"/>
  <c r="AL3018" i="1"/>
  <c r="AP3018" i="1" s="1"/>
  <c r="L3083" i="1"/>
  <c r="L3084" i="1" s="1"/>
  <c r="F3068" i="1"/>
  <c r="N3072" i="1"/>
  <c r="O3077" i="1"/>
  <c r="O3078" i="1" s="1"/>
  <c r="O3079" i="1" s="1"/>
  <c r="E3059" i="1"/>
  <c r="K3075" i="1"/>
  <c r="K3076" i="1" s="1"/>
  <c r="H3093" i="1"/>
  <c r="M3080" i="1"/>
  <c r="D3037" i="1" l="1"/>
  <c r="R3037" i="1" s="1"/>
  <c r="V3037" i="1" s="1"/>
  <c r="AF3038" i="1"/>
  <c r="AE3037" i="1"/>
  <c r="AH3042" i="1"/>
  <c r="Z3035" i="1"/>
  <c r="AD3042" i="1"/>
  <c r="AG3042" i="1"/>
  <c r="AC3036" i="1"/>
  <c r="X3037" i="1"/>
  <c r="Y3039" i="1"/>
  <c r="AA3036" i="1"/>
  <c r="AB3034" i="1"/>
  <c r="R3035" i="1"/>
  <c r="V3035" i="1" s="1"/>
  <c r="I3065" i="1"/>
  <c r="P3061" i="1"/>
  <c r="P3062" i="1" s="1"/>
  <c r="J3078" i="1"/>
  <c r="AL3019" i="1"/>
  <c r="AP3019" i="1" s="1"/>
  <c r="F3069" i="1"/>
  <c r="H3094" i="1"/>
  <c r="K3077" i="1"/>
  <c r="E3060" i="1"/>
  <c r="O3080" i="1"/>
  <c r="N3073" i="1"/>
  <c r="L3085" i="1"/>
  <c r="M3081" i="1"/>
  <c r="D3038" i="1" l="1"/>
  <c r="D3039" i="1" s="1"/>
  <c r="Z3036" i="1"/>
  <c r="AB3035" i="1"/>
  <c r="AC3037" i="1"/>
  <c r="AF3039" i="1"/>
  <c r="AH3043" i="1"/>
  <c r="AE3038" i="1"/>
  <c r="AD3043" i="1"/>
  <c r="AA3037" i="1"/>
  <c r="Y3040" i="1"/>
  <c r="X3038" i="1"/>
  <c r="AG3043" i="1"/>
  <c r="I3066" i="1"/>
  <c r="P3063" i="1"/>
  <c r="M3082" i="1"/>
  <c r="M3083" i="1" s="1"/>
  <c r="J3079" i="1"/>
  <c r="J3080" i="1" s="1"/>
  <c r="J3081" i="1" s="1"/>
  <c r="H3095" i="1"/>
  <c r="H3096" i="1" s="1"/>
  <c r="AL3020" i="1"/>
  <c r="AP3020" i="1" s="1"/>
  <c r="N3074" i="1"/>
  <c r="N3075" i="1" s="1"/>
  <c r="K3078" i="1"/>
  <c r="F3070" i="1"/>
  <c r="L3086" i="1"/>
  <c r="O3081" i="1"/>
  <c r="O3082" i="1" s="1"/>
  <c r="E3061" i="1"/>
  <c r="R3038" i="1" l="1"/>
  <c r="V3038" i="1" s="1"/>
  <c r="AD3044" i="1"/>
  <c r="AH3044" i="1"/>
  <c r="Z3037" i="1"/>
  <c r="X3039" i="1"/>
  <c r="AB3036" i="1"/>
  <c r="Y3041" i="1"/>
  <c r="AC3038" i="1"/>
  <c r="AA3038" i="1"/>
  <c r="AF3040" i="1"/>
  <c r="AG3044" i="1"/>
  <c r="AE3039" i="1"/>
  <c r="D3040" i="1"/>
  <c r="D3041" i="1" s="1"/>
  <c r="R3041" i="1" s="1"/>
  <c r="V3041" i="1" s="1"/>
  <c r="R3039" i="1"/>
  <c r="V3039" i="1" s="1"/>
  <c r="I3067" i="1"/>
  <c r="H3097" i="1"/>
  <c r="P3064" i="1"/>
  <c r="P3065" i="1" s="1"/>
  <c r="M3084" i="1"/>
  <c r="M3085" i="1" s="1"/>
  <c r="M3086" i="1" s="1"/>
  <c r="J3082" i="1"/>
  <c r="AL3021" i="1"/>
  <c r="AP3021" i="1" s="1"/>
  <c r="F3071" i="1"/>
  <c r="F3072" i="1" s="1"/>
  <c r="E3062" i="1"/>
  <c r="N3076" i="1"/>
  <c r="L3087" i="1"/>
  <c r="O3083" i="1"/>
  <c r="K3079" i="1"/>
  <c r="AG3045" i="1" l="1"/>
  <c r="AA3039" i="1"/>
  <c r="Z3038" i="1"/>
  <c r="AH3045" i="1"/>
  <c r="AC3039" i="1"/>
  <c r="X3040" i="1"/>
  <c r="AD3045" i="1"/>
  <c r="AE3040" i="1"/>
  <c r="Y3042" i="1"/>
  <c r="AB3037" i="1"/>
  <c r="AF3041" i="1"/>
  <c r="R3040" i="1"/>
  <c r="V3040" i="1" s="1"/>
  <c r="D3042" i="1"/>
  <c r="H3098" i="1"/>
  <c r="H3099" i="1" s="1"/>
  <c r="I3068" i="1"/>
  <c r="P3066" i="1"/>
  <c r="J3083" i="1"/>
  <c r="AL3022" i="1"/>
  <c r="AP3022" i="1" s="1"/>
  <c r="L3088" i="1"/>
  <c r="M3087" i="1"/>
  <c r="M3088" i="1" s="1"/>
  <c r="F3073" i="1"/>
  <c r="F3074" i="1" s="1"/>
  <c r="E3063" i="1"/>
  <c r="K3080" i="1"/>
  <c r="O3084" i="1"/>
  <c r="O3085" i="1" s="1"/>
  <c r="O3086" i="1" s="1"/>
  <c r="N3077" i="1"/>
  <c r="AC3040" i="1" l="1"/>
  <c r="AB3038" i="1"/>
  <c r="AD3046" i="1"/>
  <c r="X3041" i="1"/>
  <c r="Z3039" i="1"/>
  <c r="AF3042" i="1"/>
  <c r="Y3043" i="1"/>
  <c r="AH3046" i="1"/>
  <c r="AA3040" i="1"/>
  <c r="AE3041" i="1"/>
  <c r="AG3046" i="1"/>
  <c r="R3042" i="1"/>
  <c r="V3042" i="1" s="1"/>
  <c r="D3043" i="1"/>
  <c r="I3069" i="1"/>
  <c r="I3070" i="1" s="1"/>
  <c r="H3100" i="1"/>
  <c r="P3067" i="1"/>
  <c r="P3068" i="1" s="1"/>
  <c r="J3084" i="1"/>
  <c r="AL3023" i="1"/>
  <c r="AP3023" i="1" s="1"/>
  <c r="F3075" i="1"/>
  <c r="F3076" i="1" s="1"/>
  <c r="O3087" i="1"/>
  <c r="E3064" i="1"/>
  <c r="L3089" i="1"/>
  <c r="L3090" i="1" s="1"/>
  <c r="M3089" i="1"/>
  <c r="K3081" i="1"/>
  <c r="K3082" i="1" s="1"/>
  <c r="K3083" i="1" s="1"/>
  <c r="N3078" i="1"/>
  <c r="AA3041" i="1" l="1"/>
  <c r="AF3043" i="1"/>
  <c r="AB3039" i="1"/>
  <c r="AC3041" i="1"/>
  <c r="Y3044" i="1"/>
  <c r="Z3040" i="1"/>
  <c r="AE3042" i="1"/>
  <c r="AD3047" i="1"/>
  <c r="AG3047" i="1"/>
  <c r="AH3047" i="1"/>
  <c r="X3042" i="1"/>
  <c r="D3044" i="1"/>
  <c r="R3043" i="1"/>
  <c r="V3043" i="1" s="1"/>
  <c r="H3101" i="1"/>
  <c r="H3102" i="1" s="1"/>
  <c r="I3071" i="1"/>
  <c r="P3069" i="1"/>
  <c r="P3070" i="1" s="1"/>
  <c r="J3085" i="1"/>
  <c r="J3086" i="1" s="1"/>
  <c r="AL3024" i="1"/>
  <c r="AP3024" i="1" s="1"/>
  <c r="E3065" i="1"/>
  <c r="E3066" i="1" s="1"/>
  <c r="K3084" i="1"/>
  <c r="K3085" i="1" s="1"/>
  <c r="L3091" i="1"/>
  <c r="L3092" i="1" s="1"/>
  <c r="F3077" i="1"/>
  <c r="N3079" i="1"/>
  <c r="N3080" i="1" s="1"/>
  <c r="M3090" i="1"/>
  <c r="M3091" i="1" s="1"/>
  <c r="M3092" i="1" s="1"/>
  <c r="O3088" i="1"/>
  <c r="Y3045" i="1" l="1"/>
  <c r="Z3041" i="1"/>
  <c r="AG3048" i="1"/>
  <c r="X3043" i="1"/>
  <c r="AA3042" i="1"/>
  <c r="AC3042" i="1"/>
  <c r="AB3040" i="1"/>
  <c r="AE3043" i="1"/>
  <c r="AH3048" i="1"/>
  <c r="AD3048" i="1"/>
  <c r="AF3044" i="1"/>
  <c r="D3045" i="1"/>
  <c r="D3046" i="1" s="1"/>
  <c r="R3046" i="1" s="1"/>
  <c r="V3046" i="1" s="1"/>
  <c r="R3044" i="1"/>
  <c r="V3044" i="1" s="1"/>
  <c r="L3093" i="1"/>
  <c r="L3094" i="1" s="1"/>
  <c r="L3095" i="1" s="1"/>
  <c r="P3071" i="1"/>
  <c r="H3103" i="1"/>
  <c r="I3072" i="1"/>
  <c r="J3087" i="1"/>
  <c r="J3088" i="1" s="1"/>
  <c r="E3067" i="1"/>
  <c r="E3068" i="1" s="1"/>
  <c r="E3069" i="1" s="1"/>
  <c r="E3070" i="1" s="1"/>
  <c r="AL3025" i="1"/>
  <c r="AP3025" i="1" s="1"/>
  <c r="F3078" i="1"/>
  <c r="K3086" i="1"/>
  <c r="K3087" i="1" s="1"/>
  <c r="M3093" i="1"/>
  <c r="M3094" i="1" s="1"/>
  <c r="N3081" i="1"/>
  <c r="N3082" i="1" s="1"/>
  <c r="O3089" i="1"/>
  <c r="O3090" i="1" s="1"/>
  <c r="Y3046" i="1" l="1"/>
  <c r="X3044" i="1"/>
  <c r="AB3041" i="1"/>
  <c r="AC3043" i="1"/>
  <c r="AH3049" i="1"/>
  <c r="Z3042" i="1"/>
  <c r="AD3049" i="1"/>
  <c r="AF3045" i="1"/>
  <c r="AG3049" i="1"/>
  <c r="AE3044" i="1"/>
  <c r="AA3043" i="1"/>
  <c r="R3045" i="1"/>
  <c r="V3045" i="1" s="1"/>
  <c r="F412" i="2" s="1"/>
  <c r="D3047" i="1"/>
  <c r="H3104" i="1"/>
  <c r="H3105" i="1" s="1"/>
  <c r="I3073" i="1"/>
  <c r="I3074" i="1" s="1"/>
  <c r="P3072" i="1"/>
  <c r="L3096" i="1"/>
  <c r="L3097" i="1" s="1"/>
  <c r="L3098" i="1" s="1"/>
  <c r="J3089" i="1"/>
  <c r="AL3026" i="1"/>
  <c r="AP3026" i="1" s="1"/>
  <c r="N3083" i="1"/>
  <c r="M3095" i="1"/>
  <c r="M3096" i="1" s="1"/>
  <c r="O3091" i="1"/>
  <c r="O3092" i="1" s="1"/>
  <c r="O3093" i="1" s="1"/>
  <c r="K3088" i="1"/>
  <c r="E3071" i="1"/>
  <c r="F3079" i="1"/>
  <c r="AE3045" i="1" l="1"/>
  <c r="AA3044" i="1"/>
  <c r="AD3050" i="1"/>
  <c r="AH3050" i="1"/>
  <c r="AC3044" i="1"/>
  <c r="X3045" i="1"/>
  <c r="AF3046" i="1"/>
  <c r="Y3047" i="1"/>
  <c r="AG3050" i="1"/>
  <c r="Z3043" i="1"/>
  <c r="AB3042" i="1"/>
  <c r="R3047" i="1"/>
  <c r="V3047" i="1" s="1"/>
  <c r="D3048" i="1"/>
  <c r="H3106" i="1"/>
  <c r="H3107" i="1" s="1"/>
  <c r="I3075" i="1"/>
  <c r="I3076" i="1" s="1"/>
  <c r="P3073" i="1"/>
  <c r="P3074" i="1" s="1"/>
  <c r="P3075" i="1" s="1"/>
  <c r="J3090" i="1"/>
  <c r="J3091" i="1" s="1"/>
  <c r="J3092" i="1" s="1"/>
  <c r="AL3027" i="1"/>
  <c r="AP3027" i="1" s="1"/>
  <c r="M3097" i="1"/>
  <c r="M3098" i="1" s="1"/>
  <c r="F3080" i="1"/>
  <c r="F3081" i="1" s="1"/>
  <c r="E3072" i="1"/>
  <c r="E3073" i="1" s="1"/>
  <c r="E3074" i="1" s="1"/>
  <c r="N3084" i="1"/>
  <c r="N3085" i="1" s="1"/>
  <c r="L3099" i="1"/>
  <c r="K3089" i="1"/>
  <c r="O3094" i="1"/>
  <c r="AF3047" i="1" l="1"/>
  <c r="Y3048" i="1"/>
  <c r="AD3051" i="1"/>
  <c r="AC3045" i="1"/>
  <c r="X3046" i="1"/>
  <c r="AE3046" i="1"/>
  <c r="Z3044" i="1"/>
  <c r="AG3051" i="1"/>
  <c r="AA3045" i="1"/>
  <c r="AB3043" i="1"/>
  <c r="AH3051" i="1"/>
  <c r="R3048" i="1"/>
  <c r="V3048" i="1" s="1"/>
  <c r="D3049" i="1"/>
  <c r="I3077" i="1"/>
  <c r="I3078" i="1" s="1"/>
  <c r="H3108" i="1"/>
  <c r="H3109" i="1" s="1"/>
  <c r="H3110" i="1" s="1"/>
  <c r="H3111" i="1" s="1"/>
  <c r="P3076" i="1"/>
  <c r="J3093" i="1"/>
  <c r="F3082" i="1"/>
  <c r="F3083" i="1" s="1"/>
  <c r="AL3028" i="1"/>
  <c r="AP3028" i="1" s="1"/>
  <c r="E3075" i="1"/>
  <c r="M3099" i="1"/>
  <c r="L3100" i="1"/>
  <c r="K3090" i="1"/>
  <c r="N3086" i="1"/>
  <c r="N3087" i="1" s="1"/>
  <c r="O3095" i="1"/>
  <c r="O3096" i="1" s="1"/>
  <c r="AG3052" i="1" l="1"/>
  <c r="AA3046" i="1"/>
  <c r="AE3047" i="1"/>
  <c r="AC3046" i="1"/>
  <c r="AF3048" i="1"/>
  <c r="AB3044" i="1"/>
  <c r="AH3052" i="1"/>
  <c r="AD3052" i="1"/>
  <c r="X3047" i="1"/>
  <c r="Y3049" i="1"/>
  <c r="Z3045" i="1"/>
  <c r="R3049" i="1"/>
  <c r="V3049" i="1" s="1"/>
  <c r="D3050" i="1"/>
  <c r="I3079" i="1"/>
  <c r="I3080" i="1" s="1"/>
  <c r="H3112" i="1"/>
  <c r="H3113" i="1" s="1"/>
  <c r="P3077" i="1"/>
  <c r="O3097" i="1"/>
  <c r="O3098" i="1" s="1"/>
  <c r="O3099" i="1" s="1"/>
  <c r="J3094" i="1"/>
  <c r="F3084" i="1"/>
  <c r="AL3029" i="1"/>
  <c r="AP3029" i="1" s="1"/>
  <c r="K3091" i="1"/>
  <c r="E3076" i="1"/>
  <c r="N3088" i="1"/>
  <c r="L3101" i="1"/>
  <c r="M3100" i="1"/>
  <c r="AB3045" i="1" l="1"/>
  <c r="AE3048" i="1"/>
  <c r="AD3053" i="1"/>
  <c r="X3048" i="1"/>
  <c r="Y3050" i="1"/>
  <c r="AF3049" i="1"/>
  <c r="AC3047" i="1"/>
  <c r="AG3053" i="1"/>
  <c r="AH3053" i="1"/>
  <c r="AA3047" i="1"/>
  <c r="Z3046" i="1"/>
  <c r="R3050" i="1"/>
  <c r="V3050" i="1" s="1"/>
  <c r="D3051" i="1"/>
  <c r="I3081" i="1"/>
  <c r="I3082" i="1" s="1"/>
  <c r="H3114" i="1"/>
  <c r="H3115" i="1" s="1"/>
  <c r="H3116" i="1" s="1"/>
  <c r="K3092" i="1"/>
  <c r="K3093" i="1" s="1"/>
  <c r="K3094" i="1" s="1"/>
  <c r="P3078" i="1"/>
  <c r="J3095" i="1"/>
  <c r="J3096" i="1" s="1"/>
  <c r="F3085" i="1"/>
  <c r="F3086" i="1" s="1"/>
  <c r="F3087" i="1" s="1"/>
  <c r="AL3030" i="1"/>
  <c r="AP3030" i="1" s="1"/>
  <c r="N3089" i="1"/>
  <c r="M3101" i="1"/>
  <c r="M3102" i="1" s="1"/>
  <c r="M3103" i="1" s="1"/>
  <c r="E3077" i="1"/>
  <c r="L3102" i="1"/>
  <c r="L3103" i="1" s="1"/>
  <c r="L3104" i="1" s="1"/>
  <c r="O3100" i="1"/>
  <c r="AD3054" i="1" l="1"/>
  <c r="AA3048" i="1"/>
  <c r="AF3050" i="1"/>
  <c r="AC3048" i="1"/>
  <c r="AB3046" i="1"/>
  <c r="Z3047" i="1"/>
  <c r="AG3054" i="1"/>
  <c r="AH3054" i="1"/>
  <c r="X3049" i="1"/>
  <c r="AE3049" i="1"/>
  <c r="Y3051" i="1"/>
  <c r="D3052" i="1"/>
  <c r="D3053" i="1" s="1"/>
  <c r="R3053" i="1" s="1"/>
  <c r="V3053" i="1" s="1"/>
  <c r="R3051" i="1"/>
  <c r="V3051" i="1" s="1"/>
  <c r="H3117" i="1"/>
  <c r="H3118" i="1" s="1"/>
  <c r="H3119" i="1" s="1"/>
  <c r="I3083" i="1"/>
  <c r="P3079" i="1"/>
  <c r="M3104" i="1"/>
  <c r="M3105" i="1" s="1"/>
  <c r="J3097" i="1"/>
  <c r="J3098" i="1" s="1"/>
  <c r="F3088" i="1"/>
  <c r="F3089" i="1" s="1"/>
  <c r="F3090" i="1" s="1"/>
  <c r="F3091" i="1" s="1"/>
  <c r="AL3031" i="1"/>
  <c r="AP3031" i="1" s="1"/>
  <c r="L3105" i="1"/>
  <c r="K3095" i="1"/>
  <c r="E3078" i="1"/>
  <c r="N3090" i="1"/>
  <c r="O3101" i="1"/>
  <c r="X3050" i="1" l="1"/>
  <c r="AD3055" i="1"/>
  <c r="AG3055" i="1"/>
  <c r="Z3048" i="1"/>
  <c r="AB3047" i="1"/>
  <c r="AF3051" i="1"/>
  <c r="AE3050" i="1"/>
  <c r="AA3049" i="1"/>
  <c r="AH3055" i="1"/>
  <c r="Y3052" i="1"/>
  <c r="AC3049" i="1"/>
  <c r="R3052" i="1"/>
  <c r="V3052" i="1" s="1"/>
  <c r="F413" i="2" s="1"/>
  <c r="D3054" i="1"/>
  <c r="H3120" i="1"/>
  <c r="H3121" i="1" s="1"/>
  <c r="H3122" i="1" s="1"/>
  <c r="I3084" i="1"/>
  <c r="I3085" i="1" s="1"/>
  <c r="P3080" i="1"/>
  <c r="J3099" i="1"/>
  <c r="AL3032" i="1"/>
  <c r="AP3032" i="1" s="1"/>
  <c r="O3102" i="1"/>
  <c r="O3103" i="1" s="1"/>
  <c r="E3079" i="1"/>
  <c r="F3092" i="1"/>
  <c r="K3096" i="1"/>
  <c r="M3106" i="1"/>
  <c r="M3107" i="1" s="1"/>
  <c r="N3091" i="1"/>
  <c r="L3106" i="1"/>
  <c r="L3107" i="1" s="1"/>
  <c r="AH3056" i="1" l="1"/>
  <c r="AB3048" i="1"/>
  <c r="X3051" i="1"/>
  <c r="AD3056" i="1"/>
  <c r="AC3050" i="1"/>
  <c r="Y3053" i="1"/>
  <c r="AE3051" i="1"/>
  <c r="Z3049" i="1"/>
  <c r="AF3052" i="1"/>
  <c r="AG3056" i="1"/>
  <c r="AA3050" i="1"/>
  <c r="D3055" i="1"/>
  <c r="R3054" i="1"/>
  <c r="V3054" i="1" s="1"/>
  <c r="H3123" i="1"/>
  <c r="H3124" i="1" s="1"/>
  <c r="I3086" i="1"/>
  <c r="I3087" i="1" s="1"/>
  <c r="I3088" i="1" s="1"/>
  <c r="P3081" i="1"/>
  <c r="L3108" i="1"/>
  <c r="L3109" i="1" s="1"/>
  <c r="K3097" i="1"/>
  <c r="K3098" i="1" s="1"/>
  <c r="K3099" i="1" s="1"/>
  <c r="J3100" i="1"/>
  <c r="J3101" i="1" s="1"/>
  <c r="AL3033" i="1"/>
  <c r="AP3033" i="1" s="1"/>
  <c r="F3093" i="1"/>
  <c r="N3092" i="1"/>
  <c r="N3093" i="1" s="1"/>
  <c r="N3094" i="1" s="1"/>
  <c r="M3108" i="1"/>
  <c r="M3109" i="1" s="1"/>
  <c r="E3080" i="1"/>
  <c r="E3081" i="1" s="1"/>
  <c r="O3104" i="1"/>
  <c r="O3105" i="1" s="1"/>
  <c r="Z3050" i="1" l="1"/>
  <c r="AE3052" i="1"/>
  <c r="AD3057" i="1"/>
  <c r="AB3049" i="1"/>
  <c r="AG3057" i="1"/>
  <c r="AC3051" i="1"/>
  <c r="AA3051" i="1"/>
  <c r="Y3054" i="1"/>
  <c r="X3052" i="1"/>
  <c r="AF3053" i="1"/>
  <c r="AH3057" i="1"/>
  <c r="D3056" i="1"/>
  <c r="R3055" i="1"/>
  <c r="V3055" i="1" s="1"/>
  <c r="L3110" i="1"/>
  <c r="L3111" i="1" s="1"/>
  <c r="L3112" i="1" s="1"/>
  <c r="I3089" i="1"/>
  <c r="P3082" i="1"/>
  <c r="J3102" i="1"/>
  <c r="AL3034" i="1"/>
  <c r="AP3034" i="1" s="1"/>
  <c r="N3095" i="1"/>
  <c r="N3096" i="1" s="1"/>
  <c r="O3106" i="1"/>
  <c r="O3107" i="1" s="1"/>
  <c r="F3094" i="1"/>
  <c r="F3095" i="1" s="1"/>
  <c r="F3096" i="1" s="1"/>
  <c r="M3110" i="1"/>
  <c r="M3111" i="1" s="1"/>
  <c r="E3082" i="1"/>
  <c r="K3100" i="1"/>
  <c r="K3101" i="1" s="1"/>
  <c r="K3102" i="1" s="1"/>
  <c r="H3125" i="1"/>
  <c r="X3053" i="1" l="1"/>
  <c r="AH3058" i="1"/>
  <c r="AG3058" i="1"/>
  <c r="AC3052" i="1"/>
  <c r="Y3055" i="1"/>
  <c r="AD3058" i="1"/>
  <c r="AE3053" i="1"/>
  <c r="AB3050" i="1"/>
  <c r="AF3054" i="1"/>
  <c r="AA3052" i="1"/>
  <c r="Z3051" i="1"/>
  <c r="R3056" i="1"/>
  <c r="V3056" i="1" s="1"/>
  <c r="D3057" i="1"/>
  <c r="L3113" i="1"/>
  <c r="L3114" i="1" s="1"/>
  <c r="I3090" i="1"/>
  <c r="P3083" i="1"/>
  <c r="J3103" i="1"/>
  <c r="J3104" i="1" s="1"/>
  <c r="AL3035" i="1"/>
  <c r="AP3035" i="1" s="1"/>
  <c r="M3112" i="1"/>
  <c r="M3113" i="1" s="1"/>
  <c r="K3103" i="1"/>
  <c r="K3104" i="1" s="1"/>
  <c r="F3097" i="1"/>
  <c r="F3098" i="1" s="1"/>
  <c r="O3108" i="1"/>
  <c r="O3109" i="1" s="1"/>
  <c r="N3097" i="1"/>
  <c r="E3083" i="1"/>
  <c r="H3126" i="1"/>
  <c r="H3127" i="1" s="1"/>
  <c r="H3128" i="1" s="1"/>
  <c r="Z3052" i="1" l="1"/>
  <c r="Y3056" i="1"/>
  <c r="AE3054" i="1"/>
  <c r="AD3059" i="1"/>
  <c r="AB3051" i="1"/>
  <c r="X3054" i="1"/>
  <c r="AF3055" i="1"/>
  <c r="AC3053" i="1"/>
  <c r="AG3059" i="1"/>
  <c r="AH3059" i="1"/>
  <c r="AA3053" i="1"/>
  <c r="D3058" i="1"/>
  <c r="D3059" i="1" s="1"/>
  <c r="R3059" i="1" s="1"/>
  <c r="V3059" i="1" s="1"/>
  <c r="R3057" i="1"/>
  <c r="V3057" i="1" s="1"/>
  <c r="I3091" i="1"/>
  <c r="P3084" i="1"/>
  <c r="P3085" i="1" s="1"/>
  <c r="J3105" i="1"/>
  <c r="AL3036" i="1"/>
  <c r="AP3036" i="1" s="1"/>
  <c r="K3105" i="1"/>
  <c r="K3106" i="1" s="1"/>
  <c r="E3084" i="1"/>
  <c r="F3099" i="1"/>
  <c r="F3100" i="1" s="1"/>
  <c r="L3115" i="1"/>
  <c r="M3114" i="1"/>
  <c r="M3115" i="1" s="1"/>
  <c r="O3110" i="1"/>
  <c r="H3129" i="1"/>
  <c r="N3098" i="1"/>
  <c r="X3055" i="1" l="1"/>
  <c r="Y3057" i="1"/>
  <c r="AA3054" i="1"/>
  <c r="AC3054" i="1"/>
  <c r="AE3055" i="1"/>
  <c r="AG3060" i="1"/>
  <c r="AH3060" i="1"/>
  <c r="AF3056" i="1"/>
  <c r="AB3052" i="1"/>
  <c r="AD3060" i="1"/>
  <c r="Z3053" i="1"/>
  <c r="R3058" i="1"/>
  <c r="V3058" i="1" s="1"/>
  <c r="D3060" i="1"/>
  <c r="E3085" i="1"/>
  <c r="E3086" i="1" s="1"/>
  <c r="I3092" i="1"/>
  <c r="I3093" i="1" s="1"/>
  <c r="I3094" i="1" s="1"/>
  <c r="P3086" i="1"/>
  <c r="J3106" i="1"/>
  <c r="J3107" i="1" s="1"/>
  <c r="J3108" i="1" s="1"/>
  <c r="AL3037" i="1"/>
  <c r="AP3037" i="1" s="1"/>
  <c r="N3099" i="1"/>
  <c r="M3116" i="1"/>
  <c r="O3111" i="1"/>
  <c r="O3112" i="1" s="1"/>
  <c r="O3113" i="1" s="1"/>
  <c r="F3101" i="1"/>
  <c r="L3116" i="1"/>
  <c r="K3107" i="1"/>
  <c r="H3130" i="1"/>
  <c r="H3131" i="1" s="1"/>
  <c r="AG3061" i="1" l="1"/>
  <c r="AH3061" i="1"/>
  <c r="AF3057" i="1"/>
  <c r="AA3055" i="1"/>
  <c r="Z3054" i="1"/>
  <c r="AD3061" i="1"/>
  <c r="AE3056" i="1"/>
  <c r="AC3055" i="1"/>
  <c r="AB3053" i="1"/>
  <c r="Y3058" i="1"/>
  <c r="X3056" i="1"/>
  <c r="D3061" i="1"/>
  <c r="R3060" i="1"/>
  <c r="V3060" i="1" s="1"/>
  <c r="I3095" i="1"/>
  <c r="E3087" i="1"/>
  <c r="E3088" i="1" s="1"/>
  <c r="P3087" i="1"/>
  <c r="J3109" i="1"/>
  <c r="AL3038" i="1"/>
  <c r="AP3038" i="1" s="1"/>
  <c r="G411" i="2" s="1"/>
  <c r="O3114" i="1"/>
  <c r="O3115" i="1" s="1"/>
  <c r="K3108" i="1"/>
  <c r="K3109" i="1" s="1"/>
  <c r="F3102" i="1"/>
  <c r="H3132" i="1"/>
  <c r="M3117" i="1"/>
  <c r="L3117" i="1"/>
  <c r="N3100" i="1"/>
  <c r="AF3058" i="1" l="1"/>
  <c r="AB3054" i="1"/>
  <c r="Y3059" i="1"/>
  <c r="Z3055" i="1"/>
  <c r="X3057" i="1"/>
  <c r="AH3062" i="1"/>
  <c r="AD3062" i="1"/>
  <c r="AA3056" i="1"/>
  <c r="AC3056" i="1"/>
  <c r="AE3057" i="1"/>
  <c r="AG3062" i="1"/>
  <c r="R3061" i="1"/>
  <c r="V3061" i="1" s="1"/>
  <c r="D3062" i="1"/>
  <c r="I3096" i="1"/>
  <c r="P3088" i="1"/>
  <c r="J3110" i="1"/>
  <c r="AL3039" i="1"/>
  <c r="AP3039" i="1" s="1"/>
  <c r="E3089" i="1"/>
  <c r="K3110" i="1"/>
  <c r="O3116" i="1"/>
  <c r="O3117" i="1" s="1"/>
  <c r="M3118" i="1"/>
  <c r="M3119" i="1" s="1"/>
  <c r="M3120" i="1" s="1"/>
  <c r="N3101" i="1"/>
  <c r="N3102" i="1" s="1"/>
  <c r="H3133" i="1"/>
  <c r="F3103" i="1"/>
  <c r="F3104" i="1" s="1"/>
  <c r="F3105" i="1" s="1"/>
  <c r="L3118" i="1"/>
  <c r="AH3063" i="1" l="1"/>
  <c r="Z3056" i="1"/>
  <c r="AF3059" i="1"/>
  <c r="X3058" i="1"/>
  <c r="AC3057" i="1"/>
  <c r="Y3060" i="1"/>
  <c r="AE3058" i="1"/>
  <c r="AA3057" i="1"/>
  <c r="AG3063" i="1"/>
  <c r="AD3063" i="1"/>
  <c r="AB3055" i="1"/>
  <c r="R3062" i="1"/>
  <c r="V3062" i="1" s="1"/>
  <c r="D3063" i="1"/>
  <c r="I3097" i="1"/>
  <c r="P3089" i="1"/>
  <c r="J3111" i="1"/>
  <c r="AL3040" i="1"/>
  <c r="AP3040" i="1" s="1"/>
  <c r="N3103" i="1"/>
  <c r="E3090" i="1"/>
  <c r="E3091" i="1" s="1"/>
  <c r="E3092" i="1" s="1"/>
  <c r="F3106" i="1"/>
  <c r="O3118" i="1"/>
  <c r="L3119" i="1"/>
  <c r="H3134" i="1"/>
  <c r="M3121" i="1"/>
  <c r="K3111" i="1"/>
  <c r="AG3064" i="1" l="1"/>
  <c r="AD3064" i="1"/>
  <c r="AC3058" i="1"/>
  <c r="AA3058" i="1"/>
  <c r="AF3060" i="1"/>
  <c r="AE3059" i="1"/>
  <c r="X3059" i="1"/>
  <c r="Y3061" i="1"/>
  <c r="Z3057" i="1"/>
  <c r="AH3064" i="1"/>
  <c r="AB3056" i="1"/>
  <c r="D3064" i="1"/>
  <c r="R3063" i="1"/>
  <c r="V3063" i="1" s="1"/>
  <c r="I3098" i="1"/>
  <c r="P3090" i="1"/>
  <c r="J3112" i="1"/>
  <c r="AL3041" i="1"/>
  <c r="AP3041" i="1" s="1"/>
  <c r="E3093" i="1"/>
  <c r="E3094" i="1" s="1"/>
  <c r="K3112" i="1"/>
  <c r="F3107" i="1"/>
  <c r="L3120" i="1"/>
  <c r="L3121" i="1" s="1"/>
  <c r="H3135" i="1"/>
  <c r="H3136" i="1" s="1"/>
  <c r="M3122" i="1"/>
  <c r="M3123" i="1" s="1"/>
  <c r="N3104" i="1"/>
  <c r="O3119" i="1"/>
  <c r="AC3059" i="1" l="1"/>
  <c r="Z3058" i="1"/>
  <c r="AH3065" i="1"/>
  <c r="AB3057" i="1"/>
  <c r="AE3060" i="1"/>
  <c r="AA3059" i="1"/>
  <c r="Y3062" i="1"/>
  <c r="AG3065" i="1"/>
  <c r="AF3061" i="1"/>
  <c r="AD3065" i="1"/>
  <c r="X3060" i="1"/>
  <c r="R3064" i="1"/>
  <c r="V3064" i="1" s="1"/>
  <c r="D3065" i="1"/>
  <c r="I3099" i="1"/>
  <c r="P3091" i="1"/>
  <c r="J3113" i="1"/>
  <c r="AL3042" i="1"/>
  <c r="AP3042" i="1" s="1"/>
  <c r="E3095" i="1"/>
  <c r="H3137" i="1"/>
  <c r="L3122" i="1"/>
  <c r="L3123" i="1" s="1"/>
  <c r="L3124" i="1" s="1"/>
  <c r="N3105" i="1"/>
  <c r="O3120" i="1"/>
  <c r="O3121" i="1" s="1"/>
  <c r="O3122" i="1" s="1"/>
  <c r="O3123" i="1" s="1"/>
  <c r="K3113" i="1"/>
  <c r="F3108" i="1"/>
  <c r="F3109" i="1" s="1"/>
  <c r="M3124" i="1"/>
  <c r="AG3066" i="1" l="1"/>
  <c r="AB3058" i="1"/>
  <c r="AC3060" i="1"/>
  <c r="Y3063" i="1"/>
  <c r="AA3060" i="1"/>
  <c r="Z3059" i="1"/>
  <c r="AF3062" i="1"/>
  <c r="X3061" i="1"/>
  <c r="AE3061" i="1"/>
  <c r="AH3066" i="1"/>
  <c r="AD3066" i="1"/>
  <c r="D3066" i="1"/>
  <c r="R3065" i="1"/>
  <c r="V3065" i="1" s="1"/>
  <c r="I3100" i="1"/>
  <c r="I3101" i="1" s="1"/>
  <c r="I3102" i="1" s="1"/>
  <c r="P3092" i="1"/>
  <c r="J3114" i="1"/>
  <c r="AL3043" i="1"/>
  <c r="AP3043" i="1" s="1"/>
  <c r="O3124" i="1"/>
  <c r="L3125" i="1"/>
  <c r="E3096" i="1"/>
  <c r="K3114" i="1"/>
  <c r="F3110" i="1"/>
  <c r="M3125" i="1"/>
  <c r="N3106" i="1"/>
  <c r="H3138" i="1"/>
  <c r="AB3059" i="1" l="1"/>
  <c r="AH3067" i="1"/>
  <c r="Z3060" i="1"/>
  <c r="AG3067" i="1"/>
  <c r="AF3063" i="1"/>
  <c r="AA3061" i="1"/>
  <c r="AC3061" i="1"/>
  <c r="Y3064" i="1"/>
  <c r="X3062" i="1"/>
  <c r="AD3067" i="1"/>
  <c r="AE3062" i="1"/>
  <c r="D3067" i="1"/>
  <c r="R3066" i="1"/>
  <c r="V3066" i="1" s="1"/>
  <c r="F415" i="2" s="1"/>
  <c r="I3103" i="1"/>
  <c r="P3093" i="1"/>
  <c r="J3115" i="1"/>
  <c r="AL3044" i="1"/>
  <c r="AP3044" i="1" s="1"/>
  <c r="K3115" i="1"/>
  <c r="K3116" i="1" s="1"/>
  <c r="K3117" i="1" s="1"/>
  <c r="M3126" i="1"/>
  <c r="M3127" i="1" s="1"/>
  <c r="M3128" i="1" s="1"/>
  <c r="L3126" i="1"/>
  <c r="L3127" i="1" s="1"/>
  <c r="N3107" i="1"/>
  <c r="H3139" i="1"/>
  <c r="E3097" i="1"/>
  <c r="O3125" i="1"/>
  <c r="F3111" i="1"/>
  <c r="F3112" i="1" s="1"/>
  <c r="AA3062" i="1" l="1"/>
  <c r="AB3060" i="1"/>
  <c r="AF3064" i="1"/>
  <c r="AH3068" i="1"/>
  <c r="AE3063" i="1"/>
  <c r="AG3068" i="1"/>
  <c r="X3063" i="1"/>
  <c r="AD3068" i="1"/>
  <c r="Y3065" i="1"/>
  <c r="AC3062" i="1"/>
  <c r="Z3061" i="1"/>
  <c r="R3067" i="1"/>
  <c r="V3067" i="1" s="1"/>
  <c r="D3068" i="1"/>
  <c r="J3116" i="1"/>
  <c r="J3117" i="1" s="1"/>
  <c r="J3118" i="1" s="1"/>
  <c r="I3104" i="1"/>
  <c r="I3105" i="1" s="1"/>
  <c r="P3094" i="1"/>
  <c r="AL3045" i="1"/>
  <c r="AP3045" i="1" s="1"/>
  <c r="G412" i="2" s="1"/>
  <c r="H412" i="2" s="1"/>
  <c r="F3113" i="1"/>
  <c r="N3108" i="1"/>
  <c r="N3109" i="1" s="1"/>
  <c r="N3110" i="1" s="1"/>
  <c r="K3118" i="1"/>
  <c r="K3119" i="1" s="1"/>
  <c r="E3098" i="1"/>
  <c r="M3129" i="1"/>
  <c r="O3126" i="1"/>
  <c r="L3128" i="1"/>
  <c r="L3129" i="1" s="1"/>
  <c r="H3140" i="1"/>
  <c r="Z3062" i="1" l="1"/>
  <c r="AG3069" i="1"/>
  <c r="AD3069" i="1"/>
  <c r="AE3064" i="1"/>
  <c r="AF3065" i="1"/>
  <c r="AA3063" i="1"/>
  <c r="AC3063" i="1"/>
  <c r="AB3061" i="1"/>
  <c r="Y3066" i="1"/>
  <c r="X3064" i="1"/>
  <c r="AH3069" i="1"/>
  <c r="R3068" i="1"/>
  <c r="V3068" i="1" s="1"/>
  <c r="D3069" i="1"/>
  <c r="I3106" i="1"/>
  <c r="P3095" i="1"/>
  <c r="N3111" i="1"/>
  <c r="N3112" i="1" s="1"/>
  <c r="N3113" i="1" s="1"/>
  <c r="J3119" i="1"/>
  <c r="O412" i="2"/>
  <c r="L412" i="2"/>
  <c r="AL3046" i="1"/>
  <c r="AP3046" i="1" s="1"/>
  <c r="E3099" i="1"/>
  <c r="E3100" i="1" s="1"/>
  <c r="K3120" i="1"/>
  <c r="K3121" i="1" s="1"/>
  <c r="M3130" i="1"/>
  <c r="L3130" i="1"/>
  <c r="L3131" i="1" s="1"/>
  <c r="F3114" i="1"/>
  <c r="O3127" i="1"/>
  <c r="H3141" i="1"/>
  <c r="AE3065" i="1" l="1"/>
  <c r="X3065" i="1"/>
  <c r="Y3067" i="1"/>
  <c r="AF3066" i="1"/>
  <c r="Z3063" i="1"/>
  <c r="AC3064" i="1"/>
  <c r="AA3064" i="1"/>
  <c r="AH3070" i="1"/>
  <c r="AD3070" i="1"/>
  <c r="AG3070" i="1"/>
  <c r="AB3062" i="1"/>
  <c r="D3070" i="1"/>
  <c r="R3069" i="1"/>
  <c r="V3069" i="1" s="1"/>
  <c r="I3107" i="1"/>
  <c r="P3096" i="1"/>
  <c r="J3120" i="1"/>
  <c r="AL3047" i="1"/>
  <c r="AP3047" i="1" s="1"/>
  <c r="L3132" i="1"/>
  <c r="L3133" i="1" s="1"/>
  <c r="H3142" i="1"/>
  <c r="F3115" i="1"/>
  <c r="N3114" i="1"/>
  <c r="N3115" i="1" s="1"/>
  <c r="K3122" i="1"/>
  <c r="O3128" i="1"/>
  <c r="M3131" i="1"/>
  <c r="M3132" i="1" s="1"/>
  <c r="E3101" i="1"/>
  <c r="AA3065" i="1" l="1"/>
  <c r="AE3066" i="1"/>
  <c r="AD3071" i="1"/>
  <c r="AC3065" i="1"/>
  <c r="AB3063" i="1"/>
  <c r="AF3067" i="1"/>
  <c r="AH3071" i="1"/>
  <c r="AG3071" i="1"/>
  <c r="X3066" i="1"/>
  <c r="Z3064" i="1"/>
  <c r="Y3068" i="1"/>
  <c r="D3071" i="1"/>
  <c r="D3072" i="1" s="1"/>
  <c r="R3072" i="1" s="1"/>
  <c r="V3072" i="1" s="1"/>
  <c r="R3070" i="1"/>
  <c r="V3070" i="1" s="1"/>
  <c r="N3116" i="1"/>
  <c r="N3117" i="1" s="1"/>
  <c r="I3108" i="1"/>
  <c r="I3109" i="1" s="1"/>
  <c r="P3097" i="1"/>
  <c r="P3098" i="1" s="1"/>
  <c r="J3121" i="1"/>
  <c r="AL3048" i="1"/>
  <c r="AP3048" i="1" s="1"/>
  <c r="M3133" i="1"/>
  <c r="M3134" i="1" s="1"/>
  <c r="K3123" i="1"/>
  <c r="E3102" i="1"/>
  <c r="E3103" i="1" s="1"/>
  <c r="O3129" i="1"/>
  <c r="F3116" i="1"/>
  <c r="L3134" i="1"/>
  <c r="H3143" i="1"/>
  <c r="AE3067" i="1" l="1"/>
  <c r="Y3069" i="1"/>
  <c r="AA3066" i="1"/>
  <c r="AH3072" i="1"/>
  <c r="AB3064" i="1"/>
  <c r="AF3068" i="1"/>
  <c r="AD3072" i="1"/>
  <c r="X3067" i="1"/>
  <c r="Z3065" i="1"/>
  <c r="AG3072" i="1"/>
  <c r="AC3066" i="1"/>
  <c r="D3073" i="1"/>
  <c r="R3071" i="1"/>
  <c r="V3071" i="1" s="1"/>
  <c r="I3110" i="1"/>
  <c r="P3099" i="1"/>
  <c r="P3100" i="1" s="1"/>
  <c r="J3122" i="1"/>
  <c r="J3123" i="1" s="1"/>
  <c r="J3124" i="1" s="1"/>
  <c r="AL3049" i="1"/>
  <c r="AP3049" i="1" s="1"/>
  <c r="L3135" i="1"/>
  <c r="E3104" i="1"/>
  <c r="M3135" i="1"/>
  <c r="M3136" i="1" s="1"/>
  <c r="O3130" i="1"/>
  <c r="N3118" i="1"/>
  <c r="F3117" i="1"/>
  <c r="K3124" i="1"/>
  <c r="H3144" i="1"/>
  <c r="AC3067" i="1" l="1"/>
  <c r="AB3065" i="1"/>
  <c r="AH3073" i="1"/>
  <c r="AF3069" i="1"/>
  <c r="AE3068" i="1"/>
  <c r="Z3066" i="1"/>
  <c r="AD3073" i="1"/>
  <c r="AA3067" i="1"/>
  <c r="Y3070" i="1"/>
  <c r="X3068" i="1"/>
  <c r="AG3073" i="1"/>
  <c r="D3074" i="1"/>
  <c r="R3073" i="1"/>
  <c r="V3073" i="1" s="1"/>
  <c r="F416" i="2" s="1"/>
  <c r="I3111" i="1"/>
  <c r="P3101" i="1"/>
  <c r="P3102" i="1" s="1"/>
  <c r="O3131" i="1"/>
  <c r="O3132" i="1" s="1"/>
  <c r="O3133" i="1" s="1"/>
  <c r="J3125" i="1"/>
  <c r="J3126" i="1" s="1"/>
  <c r="AL3050" i="1"/>
  <c r="AP3050" i="1" s="1"/>
  <c r="H3145" i="1"/>
  <c r="F3118" i="1"/>
  <c r="F3119" i="1" s="1"/>
  <c r="N3119" i="1"/>
  <c r="M3137" i="1"/>
  <c r="E3105" i="1"/>
  <c r="K3125" i="1"/>
  <c r="K3126" i="1" s="1"/>
  <c r="K3127" i="1" s="1"/>
  <c r="L3136" i="1"/>
  <c r="Y3071" i="1" l="1"/>
  <c r="AF3070" i="1"/>
  <c r="Z3067" i="1"/>
  <c r="X3069" i="1"/>
  <c r="AD3074" i="1"/>
  <c r="AE3069" i="1"/>
  <c r="AH3074" i="1"/>
  <c r="AC3068" i="1"/>
  <c r="AG3074" i="1"/>
  <c r="AA3068" i="1"/>
  <c r="AB3066" i="1"/>
  <c r="R3074" i="1"/>
  <c r="V3074" i="1" s="1"/>
  <c r="D3075" i="1"/>
  <c r="I3112" i="1"/>
  <c r="I3113" i="1" s="1"/>
  <c r="P3103" i="1"/>
  <c r="P3104" i="1" s="1"/>
  <c r="O3134" i="1"/>
  <c r="O3135" i="1" s="1"/>
  <c r="O3136" i="1" s="1"/>
  <c r="O3137" i="1" s="1"/>
  <c r="J3127" i="1"/>
  <c r="J3128" i="1" s="1"/>
  <c r="J3129" i="1" s="1"/>
  <c r="J3130" i="1" s="1"/>
  <c r="AL3051" i="1"/>
  <c r="AP3051" i="1" s="1"/>
  <c r="M3138" i="1"/>
  <c r="F3120" i="1"/>
  <c r="H3146" i="1"/>
  <c r="N3120" i="1"/>
  <c r="N3121" i="1" s="1"/>
  <c r="L3137" i="1"/>
  <c r="E3106" i="1"/>
  <c r="E3107" i="1" s="1"/>
  <c r="E3108" i="1" s="1"/>
  <c r="K3128" i="1"/>
  <c r="Y3072" i="1" l="1"/>
  <c r="AH3075" i="1"/>
  <c r="AB3067" i="1"/>
  <c r="AC3069" i="1"/>
  <c r="AF3071" i="1"/>
  <c r="AG3075" i="1"/>
  <c r="AD3075" i="1"/>
  <c r="AA3069" i="1"/>
  <c r="AE3070" i="1"/>
  <c r="X3070" i="1"/>
  <c r="Z3068" i="1"/>
  <c r="R3075" i="1"/>
  <c r="V3075" i="1" s="1"/>
  <c r="D3076" i="1"/>
  <c r="N3122" i="1"/>
  <c r="N3123" i="1" s="1"/>
  <c r="I3114" i="1"/>
  <c r="P3105" i="1"/>
  <c r="P3106" i="1" s="1"/>
  <c r="P3107" i="1" s="1"/>
  <c r="P3108" i="1" s="1"/>
  <c r="J3131" i="1"/>
  <c r="J3132" i="1" s="1"/>
  <c r="AL3052" i="1"/>
  <c r="AP3052" i="1" s="1"/>
  <c r="G413" i="2" s="1"/>
  <c r="H413" i="2" s="1"/>
  <c r="E3109" i="1"/>
  <c r="O3138" i="1"/>
  <c r="F3121" i="1"/>
  <c r="K3129" i="1"/>
  <c r="L3138" i="1"/>
  <c r="L3139" i="1" s="1"/>
  <c r="M3139" i="1"/>
  <c r="H3147" i="1"/>
  <c r="AB3068" i="1" l="1"/>
  <c r="AA3070" i="1"/>
  <c r="AG3076" i="1"/>
  <c r="X3071" i="1"/>
  <c r="Y3073" i="1"/>
  <c r="AC3070" i="1"/>
  <c r="AF3072" i="1"/>
  <c r="AD3076" i="1"/>
  <c r="AH3076" i="1"/>
  <c r="Z3069" i="1"/>
  <c r="AE3071" i="1"/>
  <c r="R3076" i="1"/>
  <c r="V3076" i="1" s="1"/>
  <c r="D3077" i="1"/>
  <c r="I3115" i="1"/>
  <c r="I3116" i="1" s="1"/>
  <c r="P3109" i="1"/>
  <c r="P3110" i="1" s="1"/>
  <c r="J3133" i="1"/>
  <c r="L413" i="2"/>
  <c r="O413" i="2"/>
  <c r="AL3053" i="1"/>
  <c r="AP3053" i="1" s="1"/>
  <c r="L3140" i="1"/>
  <c r="M3140" i="1"/>
  <c r="M3141" i="1" s="1"/>
  <c r="M3142" i="1" s="1"/>
  <c r="E3110" i="1"/>
  <c r="N3124" i="1"/>
  <c r="K3130" i="1"/>
  <c r="H3148" i="1"/>
  <c r="F3122" i="1"/>
  <c r="O3139" i="1"/>
  <c r="AA3071" i="1" l="1"/>
  <c r="Z3070" i="1"/>
  <c r="AH3077" i="1"/>
  <c r="AF3073" i="1"/>
  <c r="AG3077" i="1"/>
  <c r="AC3071" i="1"/>
  <c r="AB3069" i="1"/>
  <c r="AE3072" i="1"/>
  <c r="Y3074" i="1"/>
  <c r="X3072" i="1"/>
  <c r="AD3077" i="1"/>
  <c r="D3078" i="1"/>
  <c r="D3079" i="1" s="1"/>
  <c r="R3077" i="1"/>
  <c r="V3077" i="1" s="1"/>
  <c r="P3111" i="1"/>
  <c r="P3112" i="1" s="1"/>
  <c r="I3117" i="1"/>
  <c r="I3118" i="1" s="1"/>
  <c r="I3119" i="1" s="1"/>
  <c r="J3134" i="1"/>
  <c r="J3135" i="1" s="1"/>
  <c r="AL3054" i="1"/>
  <c r="AP3054" i="1" s="1"/>
  <c r="M3143" i="1"/>
  <c r="M3144" i="1" s="1"/>
  <c r="O3140" i="1"/>
  <c r="H3149" i="1"/>
  <c r="F3123" i="1"/>
  <c r="F3124" i="1" s="1"/>
  <c r="K3131" i="1"/>
  <c r="K3132" i="1" s="1"/>
  <c r="E3111" i="1"/>
  <c r="L3141" i="1"/>
  <c r="N3125" i="1"/>
  <c r="N3126" i="1" s="1"/>
  <c r="X3073" i="1" l="1"/>
  <c r="AC3072" i="1"/>
  <c r="AG3078" i="1"/>
  <c r="AH3078" i="1"/>
  <c r="AE3073" i="1"/>
  <c r="AB3070" i="1"/>
  <c r="AF3074" i="1"/>
  <c r="Z3071" i="1"/>
  <c r="AA3072" i="1"/>
  <c r="Y3075" i="1"/>
  <c r="AD3078" i="1"/>
  <c r="D3080" i="1"/>
  <c r="R3079" i="1"/>
  <c r="V3079" i="1" s="1"/>
  <c r="P3113" i="1"/>
  <c r="P3114" i="1" s="1"/>
  <c r="P3115" i="1" s="1"/>
  <c r="P3116" i="1" s="1"/>
  <c r="P3117" i="1" s="1"/>
  <c r="R3078" i="1"/>
  <c r="V3078" i="1" s="1"/>
  <c r="I3120" i="1"/>
  <c r="J3136" i="1"/>
  <c r="J3137" i="1" s="1"/>
  <c r="F3125" i="1"/>
  <c r="F3126" i="1" s="1"/>
  <c r="AL3055" i="1"/>
  <c r="AP3055" i="1" s="1"/>
  <c r="L3142" i="1"/>
  <c r="L3143" i="1" s="1"/>
  <c r="K3133" i="1"/>
  <c r="H3150" i="1"/>
  <c r="E3112" i="1"/>
  <c r="N3127" i="1"/>
  <c r="M3145" i="1"/>
  <c r="M3146" i="1" s="1"/>
  <c r="M3147" i="1" s="1"/>
  <c r="O3141" i="1"/>
  <c r="AD3079" i="1" l="1"/>
  <c r="X3074" i="1"/>
  <c r="AF3075" i="1"/>
  <c r="AE3074" i="1"/>
  <c r="AB3071" i="1"/>
  <c r="AH3079" i="1"/>
  <c r="Y3076" i="1"/>
  <c r="AA3073" i="1"/>
  <c r="AC3073" i="1"/>
  <c r="AG3079" i="1"/>
  <c r="Z3072" i="1"/>
  <c r="R3080" i="1"/>
  <c r="V3080" i="1" s="1"/>
  <c r="D3081" i="1"/>
  <c r="I3121" i="1"/>
  <c r="P3118" i="1"/>
  <c r="J3138" i="1"/>
  <c r="J3139" i="1" s="1"/>
  <c r="F3127" i="1"/>
  <c r="AL3056" i="1"/>
  <c r="AP3056" i="1" s="1"/>
  <c r="H3151" i="1"/>
  <c r="L3144" i="1"/>
  <c r="M3148" i="1"/>
  <c r="M3149" i="1" s="1"/>
  <c r="N3128" i="1"/>
  <c r="N3129" i="1" s="1"/>
  <c r="E3113" i="1"/>
  <c r="K3134" i="1"/>
  <c r="O3142" i="1"/>
  <c r="AA3074" i="1" l="1"/>
  <c r="Y3077" i="1"/>
  <c r="AD3080" i="1"/>
  <c r="AG3080" i="1"/>
  <c r="AH3080" i="1"/>
  <c r="AE3075" i="1"/>
  <c r="AF3076" i="1"/>
  <c r="AC3074" i="1"/>
  <c r="Z3073" i="1"/>
  <c r="AB3072" i="1"/>
  <c r="X3075" i="1"/>
  <c r="R3081" i="1"/>
  <c r="V3081" i="1" s="1"/>
  <c r="D3082" i="1"/>
  <c r="I3122" i="1"/>
  <c r="I3123" i="1" s="1"/>
  <c r="P3119" i="1"/>
  <c r="P3120" i="1" s="1"/>
  <c r="J3140" i="1"/>
  <c r="J3141" i="1" s="1"/>
  <c r="F3128" i="1"/>
  <c r="AL3057" i="1"/>
  <c r="AP3057" i="1" s="1"/>
  <c r="E3114" i="1"/>
  <c r="E3115" i="1" s="1"/>
  <c r="E3116" i="1" s="1"/>
  <c r="M3150" i="1"/>
  <c r="O3143" i="1"/>
  <c r="N3130" i="1"/>
  <c r="N3131" i="1" s="1"/>
  <c r="N3132" i="1" s="1"/>
  <c r="N3133" i="1" s="1"/>
  <c r="H3152" i="1"/>
  <c r="H3153" i="1" s="1"/>
  <c r="K3135" i="1"/>
  <c r="K3136" i="1" s="1"/>
  <c r="L3145" i="1"/>
  <c r="L3146" i="1" s="1"/>
  <c r="AE3076" i="1" l="1"/>
  <c r="Z3074" i="1"/>
  <c r="X3076" i="1"/>
  <c r="AG3081" i="1"/>
  <c r="AD3081" i="1"/>
  <c r="AB3073" i="1"/>
  <c r="AF3077" i="1"/>
  <c r="AC3075" i="1"/>
  <c r="AA3075" i="1"/>
  <c r="AH3081" i="1"/>
  <c r="Y3078" i="1"/>
  <c r="D3083" i="1"/>
  <c r="D3084" i="1" s="1"/>
  <c r="R3084" i="1" s="1"/>
  <c r="V3084" i="1" s="1"/>
  <c r="R3082" i="1"/>
  <c r="V3082" i="1" s="1"/>
  <c r="J3142" i="1"/>
  <c r="J3143" i="1" s="1"/>
  <c r="I3124" i="1"/>
  <c r="P3121" i="1"/>
  <c r="F3129" i="1"/>
  <c r="E3117" i="1"/>
  <c r="E3118" i="1" s="1"/>
  <c r="AL3058" i="1"/>
  <c r="AP3058" i="1" s="1"/>
  <c r="H3154" i="1"/>
  <c r="H3155" i="1" s="1"/>
  <c r="O3144" i="1"/>
  <c r="O3145" i="1" s="1"/>
  <c r="K3137" i="1"/>
  <c r="K3138" i="1" s="1"/>
  <c r="N3134" i="1"/>
  <c r="N3135" i="1" s="1"/>
  <c r="L3147" i="1"/>
  <c r="M3151" i="1"/>
  <c r="M3152" i="1" s="1"/>
  <c r="AH3082" i="1" l="1"/>
  <c r="AB3074" i="1"/>
  <c r="AD3082" i="1"/>
  <c r="Z3075" i="1"/>
  <c r="X3077" i="1"/>
  <c r="AC3076" i="1"/>
  <c r="AE3077" i="1"/>
  <c r="Y3079" i="1"/>
  <c r="AA3076" i="1"/>
  <c r="AF3078" i="1"/>
  <c r="AG3082" i="1"/>
  <c r="R3083" i="1"/>
  <c r="V3083" i="1" s="1"/>
  <c r="D3085" i="1"/>
  <c r="E3119" i="1"/>
  <c r="E3120" i="1" s="1"/>
  <c r="I3125" i="1"/>
  <c r="I3126" i="1" s="1"/>
  <c r="P3122" i="1"/>
  <c r="P3123" i="1" s="1"/>
  <c r="K3139" i="1"/>
  <c r="K3140" i="1" s="1"/>
  <c r="J3144" i="1"/>
  <c r="F3130" i="1"/>
  <c r="F3131" i="1" s="1"/>
  <c r="AL3059" i="1"/>
  <c r="AP3059" i="1" s="1"/>
  <c r="G414" i="2" s="1"/>
  <c r="O3146" i="1"/>
  <c r="O3147" i="1" s="1"/>
  <c r="N3136" i="1"/>
  <c r="N3137" i="1" s="1"/>
  <c r="L3148" i="1"/>
  <c r="H3156" i="1"/>
  <c r="H3157" i="1" s="1"/>
  <c r="M3153" i="1"/>
  <c r="AH3083" i="1" l="1"/>
  <c r="AG3083" i="1"/>
  <c r="X3078" i="1"/>
  <c r="AB3075" i="1"/>
  <c r="AA3077" i="1"/>
  <c r="AE3078" i="1"/>
  <c r="AF3079" i="1"/>
  <c r="Y3080" i="1"/>
  <c r="AC3077" i="1"/>
  <c r="Z3076" i="1"/>
  <c r="AD3083" i="1"/>
  <c r="E3121" i="1"/>
  <c r="E3122" i="1" s="1"/>
  <c r="R3085" i="1"/>
  <c r="V3085" i="1" s="1"/>
  <c r="D3086" i="1"/>
  <c r="D3087" i="1" s="1"/>
  <c r="I3127" i="1"/>
  <c r="P3124" i="1"/>
  <c r="K3141" i="1"/>
  <c r="K3142" i="1" s="1"/>
  <c r="J3145" i="1"/>
  <c r="F3132" i="1"/>
  <c r="F3133" i="1" s="1"/>
  <c r="AL3060" i="1"/>
  <c r="AP3060" i="1" s="1"/>
  <c r="O3148" i="1"/>
  <c r="M3154" i="1"/>
  <c r="N3138" i="1"/>
  <c r="L3149" i="1"/>
  <c r="L3150" i="1" s="1"/>
  <c r="H3158" i="1"/>
  <c r="Y3081" i="1" l="1"/>
  <c r="Z3077" i="1"/>
  <c r="X3079" i="1"/>
  <c r="AE3079" i="1"/>
  <c r="AB3076" i="1"/>
  <c r="AG3084" i="1"/>
  <c r="AH3084" i="1"/>
  <c r="AC3078" i="1"/>
  <c r="AF3080" i="1"/>
  <c r="AD3084" i="1"/>
  <c r="AA3078" i="1"/>
  <c r="R3087" i="1"/>
  <c r="V3087" i="1" s="1"/>
  <c r="D3088" i="1"/>
  <c r="R3088" i="1" s="1"/>
  <c r="V3088" i="1" s="1"/>
  <c r="F418" i="2"/>
  <c r="R3086" i="1"/>
  <c r="V3086" i="1" s="1"/>
  <c r="I3128" i="1"/>
  <c r="P3125" i="1"/>
  <c r="K3143" i="1"/>
  <c r="K3144" i="1" s="1"/>
  <c r="J3146" i="1"/>
  <c r="F3134" i="1"/>
  <c r="AL3061" i="1"/>
  <c r="AP3061" i="1" s="1"/>
  <c r="E3123" i="1"/>
  <c r="E3124" i="1" s="1"/>
  <c r="N3139" i="1"/>
  <c r="M3155" i="1"/>
  <c r="H3159" i="1"/>
  <c r="O3149" i="1"/>
  <c r="L3151" i="1"/>
  <c r="AB3077" i="1" l="1"/>
  <c r="AF3081" i="1"/>
  <c r="AH3085" i="1"/>
  <c r="AA3079" i="1"/>
  <c r="AE3080" i="1"/>
  <c r="AD3085" i="1"/>
  <c r="Z3078" i="1"/>
  <c r="AG3085" i="1"/>
  <c r="X3080" i="1"/>
  <c r="Y3082" i="1"/>
  <c r="AC3079" i="1"/>
  <c r="D3089" i="1"/>
  <c r="D3090" i="1" s="1"/>
  <c r="R3090" i="1" s="1"/>
  <c r="V3090" i="1" s="1"/>
  <c r="K3145" i="1"/>
  <c r="K3146" i="1" s="1"/>
  <c r="I3129" i="1"/>
  <c r="I3130" i="1" s="1"/>
  <c r="P3126" i="1"/>
  <c r="P3127" i="1" s="1"/>
  <c r="J3147" i="1"/>
  <c r="F3135" i="1"/>
  <c r="AL3062" i="1"/>
  <c r="AP3062" i="1" s="1"/>
  <c r="E3125" i="1"/>
  <c r="E3126" i="1" s="1"/>
  <c r="O3150" i="1"/>
  <c r="M3156" i="1"/>
  <c r="H3160" i="1"/>
  <c r="L3152" i="1"/>
  <c r="L3153" i="1" s="1"/>
  <c r="N3140" i="1"/>
  <c r="AG3086" i="1" l="1"/>
  <c r="AH3086" i="1"/>
  <c r="AF3082" i="1"/>
  <c r="AD3086" i="1"/>
  <c r="Y3083" i="1"/>
  <c r="Z3079" i="1"/>
  <c r="AC3080" i="1"/>
  <c r="X3081" i="1"/>
  <c r="AE3081" i="1"/>
  <c r="AA3080" i="1"/>
  <c r="AB3078" i="1"/>
  <c r="R3089" i="1"/>
  <c r="V3089" i="1" s="1"/>
  <c r="D3091" i="1"/>
  <c r="D3092" i="1" s="1"/>
  <c r="I3131" i="1"/>
  <c r="P3128" i="1"/>
  <c r="P3129" i="1" s="1"/>
  <c r="J3148" i="1"/>
  <c r="F3136" i="1"/>
  <c r="AL3063" i="1"/>
  <c r="AP3063" i="1" s="1"/>
  <c r="E3127" i="1"/>
  <c r="H3161" i="1"/>
  <c r="H3162" i="1" s="1"/>
  <c r="N3141" i="1"/>
  <c r="M3157" i="1"/>
  <c r="M3158" i="1" s="1"/>
  <c r="M3159" i="1" s="1"/>
  <c r="L3154" i="1"/>
  <c r="O3151" i="1"/>
  <c r="K3147" i="1"/>
  <c r="AB3079" i="1" l="1"/>
  <c r="AC3081" i="1"/>
  <c r="Z3080" i="1"/>
  <c r="AD3087" i="1"/>
  <c r="X3082" i="1"/>
  <c r="AF3083" i="1"/>
  <c r="AA3081" i="1"/>
  <c r="Y3084" i="1"/>
  <c r="AG3087" i="1"/>
  <c r="AE3082" i="1"/>
  <c r="AH3087" i="1"/>
  <c r="R3091" i="1"/>
  <c r="V3091" i="1" s="1"/>
  <c r="D3093" i="1"/>
  <c r="R3092" i="1"/>
  <c r="V3092" i="1" s="1"/>
  <c r="I3132" i="1"/>
  <c r="P3130" i="1"/>
  <c r="P3131" i="1" s="1"/>
  <c r="P3132" i="1" s="1"/>
  <c r="J3149" i="1"/>
  <c r="F3137" i="1"/>
  <c r="AL3064" i="1"/>
  <c r="AP3064" i="1" s="1"/>
  <c r="O3152" i="1"/>
  <c r="K3148" i="1"/>
  <c r="K3149" i="1" s="1"/>
  <c r="K3150" i="1" s="1"/>
  <c r="L3155" i="1"/>
  <c r="L3156" i="1" s="1"/>
  <c r="L3157" i="1" s="1"/>
  <c r="H3163" i="1"/>
  <c r="M3160" i="1"/>
  <c r="M3161" i="1" s="1"/>
  <c r="M3162" i="1" s="1"/>
  <c r="N3142" i="1"/>
  <c r="E3128" i="1"/>
  <c r="E3129" i="1" s="1"/>
  <c r="E3130" i="1" s="1"/>
  <c r="Y3085" i="1" l="1"/>
  <c r="AG3088" i="1"/>
  <c r="Z3081" i="1"/>
  <c r="AB3080" i="1"/>
  <c r="X3083" i="1"/>
  <c r="AH3088" i="1"/>
  <c r="AF3084" i="1"/>
  <c r="AC3082" i="1"/>
  <c r="AA3082" i="1"/>
  <c r="AE3083" i="1"/>
  <c r="AD3088" i="1"/>
  <c r="R3093" i="1"/>
  <c r="V3093" i="1" s="1"/>
  <c r="D3094" i="1"/>
  <c r="I3133" i="1"/>
  <c r="I3134" i="1" s="1"/>
  <c r="P3133" i="1"/>
  <c r="J3150" i="1"/>
  <c r="F3138" i="1"/>
  <c r="F3139" i="1" s="1"/>
  <c r="AL3065" i="1"/>
  <c r="AP3065" i="1" s="1"/>
  <c r="L3158" i="1"/>
  <c r="O3153" i="1"/>
  <c r="K3151" i="1"/>
  <c r="N3143" i="1"/>
  <c r="M3163" i="1"/>
  <c r="M3164" i="1" s="1"/>
  <c r="H3164" i="1"/>
  <c r="E3131" i="1"/>
  <c r="AB3081" i="1" l="1"/>
  <c r="X3084" i="1"/>
  <c r="AG3089" i="1"/>
  <c r="AD3089" i="1"/>
  <c r="AC3083" i="1"/>
  <c r="AA3083" i="1"/>
  <c r="AF3085" i="1"/>
  <c r="Z3082" i="1"/>
  <c r="AE3084" i="1"/>
  <c r="AH3089" i="1"/>
  <c r="Y3086" i="1"/>
  <c r="R3094" i="1"/>
  <c r="V3094" i="1" s="1"/>
  <c r="F419" i="2" s="1"/>
  <c r="D3095" i="1"/>
  <c r="I3135" i="1"/>
  <c r="P3134" i="1"/>
  <c r="J3151" i="1"/>
  <c r="J3152" i="1" s="1"/>
  <c r="F3140" i="1"/>
  <c r="AL3066" i="1"/>
  <c r="AP3066" i="1" s="1"/>
  <c r="G415" i="2" s="1"/>
  <c r="H415" i="2" s="1"/>
  <c r="E3132" i="1"/>
  <c r="H3165" i="1"/>
  <c r="M3165" i="1"/>
  <c r="N3144" i="1"/>
  <c r="N3145" i="1" s="1"/>
  <c r="K3152" i="1"/>
  <c r="O3154" i="1"/>
  <c r="L3159" i="1"/>
  <c r="AB3082" i="1" l="1"/>
  <c r="AC3084" i="1"/>
  <c r="X3085" i="1"/>
  <c r="AA3084" i="1"/>
  <c r="AG3090" i="1"/>
  <c r="AF3086" i="1"/>
  <c r="AH3090" i="1"/>
  <c r="Z3083" i="1"/>
  <c r="AE3085" i="1"/>
  <c r="Y3087" i="1"/>
  <c r="AD3090" i="1"/>
  <c r="R3095" i="1"/>
  <c r="V3095" i="1" s="1"/>
  <c r="D3096" i="1"/>
  <c r="N3146" i="1"/>
  <c r="N3147" i="1" s="1"/>
  <c r="I3136" i="1"/>
  <c r="I3137" i="1" s="1"/>
  <c r="P3135" i="1"/>
  <c r="P3136" i="1" s="1"/>
  <c r="J3153" i="1"/>
  <c r="F3141" i="1"/>
  <c r="F3142" i="1" s="1"/>
  <c r="AL3067" i="1"/>
  <c r="AP3067" i="1" s="1"/>
  <c r="L415" i="2"/>
  <c r="O415" i="2"/>
  <c r="E3133" i="1"/>
  <c r="E3134" i="1" s="1"/>
  <c r="E3135" i="1" s="1"/>
  <c r="K3153" i="1"/>
  <c r="K3154" i="1" s="1"/>
  <c r="M3166" i="1"/>
  <c r="H3166" i="1"/>
  <c r="L3160" i="1"/>
  <c r="O3155" i="1"/>
  <c r="AA3085" i="1" l="1"/>
  <c r="AB3083" i="1"/>
  <c r="AC3085" i="1"/>
  <c r="AE3086" i="1"/>
  <c r="AG3091" i="1"/>
  <c r="X3086" i="1"/>
  <c r="Z3084" i="1"/>
  <c r="AD3091" i="1"/>
  <c r="AF3087" i="1"/>
  <c r="AH3091" i="1"/>
  <c r="Y3088" i="1"/>
  <c r="D3097" i="1"/>
  <c r="R3096" i="1"/>
  <c r="V3096" i="1" s="1"/>
  <c r="N3148" i="1"/>
  <c r="N3149" i="1" s="1"/>
  <c r="N3150" i="1" s="1"/>
  <c r="P3137" i="1"/>
  <c r="P3138" i="1" s="1"/>
  <c r="P3139" i="1" s="1"/>
  <c r="I3138" i="1"/>
  <c r="J3154" i="1"/>
  <c r="J3155" i="1" s="1"/>
  <c r="F3143" i="1"/>
  <c r="AL3068" i="1"/>
  <c r="AP3068" i="1" s="1"/>
  <c r="O3156" i="1"/>
  <c r="E3136" i="1"/>
  <c r="M3167" i="1"/>
  <c r="L3161" i="1"/>
  <c r="H3167" i="1"/>
  <c r="H3168" i="1" s="1"/>
  <c r="K3155" i="1"/>
  <c r="AG3092" i="1" l="1"/>
  <c r="AF3088" i="1"/>
  <c r="AD3092" i="1"/>
  <c r="AA3086" i="1"/>
  <c r="AC3086" i="1"/>
  <c r="AB3084" i="1"/>
  <c r="Y3089" i="1"/>
  <c r="AH3092" i="1"/>
  <c r="Z3085" i="1"/>
  <c r="X3087" i="1"/>
  <c r="AE3087" i="1"/>
  <c r="D3098" i="1"/>
  <c r="R3097" i="1"/>
  <c r="V3097" i="1" s="1"/>
  <c r="J3156" i="1"/>
  <c r="J3157" i="1" s="1"/>
  <c r="I3139" i="1"/>
  <c r="P3140" i="1"/>
  <c r="F3144" i="1"/>
  <c r="AL3069" i="1"/>
  <c r="AP3069" i="1" s="1"/>
  <c r="H3169" i="1"/>
  <c r="H3170" i="1" s="1"/>
  <c r="M3168" i="1"/>
  <c r="O3157" i="1"/>
  <c r="N3151" i="1"/>
  <c r="L3162" i="1"/>
  <c r="L3163" i="1" s="1"/>
  <c r="K3156" i="1"/>
  <c r="E3137" i="1"/>
  <c r="Z3086" i="1" l="1"/>
  <c r="AG3093" i="1"/>
  <c r="AB3085" i="1"/>
  <c r="X3088" i="1"/>
  <c r="AE3088" i="1"/>
  <c r="AD3093" i="1"/>
  <c r="Y3090" i="1"/>
  <c r="AA3087" i="1"/>
  <c r="AC3087" i="1"/>
  <c r="AH3093" i="1"/>
  <c r="AF3089" i="1"/>
  <c r="R3098" i="1"/>
  <c r="V3098" i="1" s="1"/>
  <c r="D3099" i="1"/>
  <c r="I3140" i="1"/>
  <c r="P3141" i="1"/>
  <c r="N3152" i="1"/>
  <c r="N3153" i="1" s="1"/>
  <c r="N3154" i="1" s="1"/>
  <c r="J3158" i="1"/>
  <c r="F3145" i="1"/>
  <c r="AL3070" i="1"/>
  <c r="AP3070" i="1" s="1"/>
  <c r="E3138" i="1"/>
  <c r="E3139" i="1" s="1"/>
  <c r="L3164" i="1"/>
  <c r="L3165" i="1" s="1"/>
  <c r="K3157" i="1"/>
  <c r="H3171" i="1"/>
  <c r="O3158" i="1"/>
  <c r="M3169" i="1"/>
  <c r="AB3086" i="1" l="1"/>
  <c r="AC3088" i="1"/>
  <c r="AA3088" i="1"/>
  <c r="AH3094" i="1"/>
  <c r="AG3094" i="1"/>
  <c r="AE3089" i="1"/>
  <c r="AD3094" i="1"/>
  <c r="Y3091" i="1"/>
  <c r="AF3090" i="1"/>
  <c r="X3089" i="1"/>
  <c r="Z3087" i="1"/>
  <c r="D3100" i="1"/>
  <c r="R3099" i="1"/>
  <c r="V3099" i="1" s="1"/>
  <c r="F3146" i="1"/>
  <c r="F3147" i="1" s="1"/>
  <c r="F3148" i="1" s="1"/>
  <c r="I3141" i="1"/>
  <c r="P3142" i="1"/>
  <c r="P3143" i="1" s="1"/>
  <c r="L3166" i="1"/>
  <c r="L3167" i="1" s="1"/>
  <c r="J3159" i="1"/>
  <c r="AL3073" i="1"/>
  <c r="AP3073" i="1" s="1"/>
  <c r="AL3071" i="1"/>
  <c r="AP3071" i="1" s="1"/>
  <c r="N3155" i="1"/>
  <c r="E3140" i="1"/>
  <c r="E3141" i="1" s="1"/>
  <c r="K3158" i="1"/>
  <c r="K3159" i="1" s="1"/>
  <c r="M3170" i="1"/>
  <c r="H3172" i="1"/>
  <c r="O3159" i="1"/>
  <c r="AG3095" i="1" l="1"/>
  <c r="AC3089" i="1"/>
  <c r="AH3095" i="1"/>
  <c r="AD3095" i="1"/>
  <c r="AA3089" i="1"/>
  <c r="AE3090" i="1"/>
  <c r="AB3087" i="1"/>
  <c r="X3090" i="1"/>
  <c r="AF3091" i="1"/>
  <c r="Y3092" i="1"/>
  <c r="Z3088" i="1"/>
  <c r="D3101" i="1"/>
  <c r="R3100" i="1"/>
  <c r="V3100" i="1" s="1"/>
  <c r="L3168" i="1"/>
  <c r="L3169" i="1" s="1"/>
  <c r="I3142" i="1"/>
  <c r="P3144" i="1"/>
  <c r="J3160" i="1"/>
  <c r="F3149" i="1"/>
  <c r="AL3072" i="1"/>
  <c r="AP3072" i="1" s="1"/>
  <c r="G416" i="2"/>
  <c r="H416" i="2" s="1"/>
  <c r="N3156" i="1"/>
  <c r="N3157" i="1" s="1"/>
  <c r="H3173" i="1"/>
  <c r="K3160" i="1"/>
  <c r="E3142" i="1"/>
  <c r="M3171" i="1"/>
  <c r="M3172" i="1" s="1"/>
  <c r="O3160" i="1"/>
  <c r="Z3089" i="1" l="1"/>
  <c r="AD3096" i="1"/>
  <c r="AG3096" i="1"/>
  <c r="AF3092" i="1"/>
  <c r="AE3091" i="1"/>
  <c r="AH3096" i="1"/>
  <c r="AB3088" i="1"/>
  <c r="Y3093" i="1"/>
  <c r="AC3090" i="1"/>
  <c r="X3091" i="1"/>
  <c r="AA3090" i="1"/>
  <c r="R3101" i="1"/>
  <c r="V3101" i="1" s="1"/>
  <c r="D3102" i="1"/>
  <c r="L3170" i="1"/>
  <c r="L3171" i="1" s="1"/>
  <c r="L3172" i="1" s="1"/>
  <c r="I3143" i="1"/>
  <c r="P3145" i="1"/>
  <c r="M3173" i="1"/>
  <c r="M3174" i="1" s="1"/>
  <c r="M3175" i="1" s="1"/>
  <c r="M3176" i="1" s="1"/>
  <c r="J3161" i="1"/>
  <c r="F3150" i="1"/>
  <c r="L416" i="2"/>
  <c r="O416" i="2"/>
  <c r="AL3074" i="1"/>
  <c r="AP3074" i="1" s="1"/>
  <c r="K3161" i="1"/>
  <c r="E3143" i="1"/>
  <c r="O3161" i="1"/>
  <c r="N3158" i="1"/>
  <c r="N3159" i="1" s="1"/>
  <c r="H3174" i="1"/>
  <c r="AA3091" i="1" l="1"/>
  <c r="Z3090" i="1"/>
  <c r="AC3091" i="1"/>
  <c r="AG3097" i="1"/>
  <c r="AD3097" i="1"/>
  <c r="AB3089" i="1"/>
  <c r="AE3092" i="1"/>
  <c r="AF3093" i="1"/>
  <c r="X3092" i="1"/>
  <c r="Y3094" i="1"/>
  <c r="AH3097" i="1"/>
  <c r="R3102" i="1"/>
  <c r="V3102" i="1" s="1"/>
  <c r="D3103" i="1"/>
  <c r="L3173" i="1"/>
  <c r="I3144" i="1"/>
  <c r="N3160" i="1"/>
  <c r="N3161" i="1" s="1"/>
  <c r="N3162" i="1" s="1"/>
  <c r="P3146" i="1"/>
  <c r="J3162" i="1"/>
  <c r="F3151" i="1"/>
  <c r="AL3075" i="1"/>
  <c r="AP3075" i="1" s="1"/>
  <c r="AL3077" i="1"/>
  <c r="AP3077" i="1" s="1"/>
  <c r="M3177" i="1"/>
  <c r="O3162" i="1"/>
  <c r="K3162" i="1"/>
  <c r="K3163" i="1" s="1"/>
  <c r="H3175" i="1"/>
  <c r="H3176" i="1" s="1"/>
  <c r="H3177" i="1" s="1"/>
  <c r="H3178" i="1" s="1"/>
  <c r="E3144" i="1"/>
  <c r="AC3092" i="1" l="1"/>
  <c r="Z3091" i="1"/>
  <c r="AE3093" i="1"/>
  <c r="AB3090" i="1"/>
  <c r="AG3098" i="1"/>
  <c r="AD3098" i="1"/>
  <c r="AF3094" i="1"/>
  <c r="X3093" i="1"/>
  <c r="Y3095" i="1"/>
  <c r="AH3098" i="1"/>
  <c r="AA3092" i="1"/>
  <c r="R3103" i="1"/>
  <c r="V3103" i="1" s="1"/>
  <c r="D3104" i="1"/>
  <c r="L3174" i="1"/>
  <c r="I3145" i="1"/>
  <c r="P3147" i="1"/>
  <c r="J3163" i="1"/>
  <c r="F3152" i="1"/>
  <c r="AL3076" i="1"/>
  <c r="AP3076" i="1" s="1"/>
  <c r="K3164" i="1"/>
  <c r="H3179" i="1"/>
  <c r="O3163" i="1"/>
  <c r="M3178" i="1"/>
  <c r="E3145" i="1"/>
  <c r="N3163" i="1"/>
  <c r="N3164" i="1" s="1"/>
  <c r="N3165" i="1" s="1"/>
  <c r="AA3093" i="1" l="1"/>
  <c r="AG3099" i="1"/>
  <c r="AE3094" i="1"/>
  <c r="Y3096" i="1"/>
  <c r="AF3095" i="1"/>
  <c r="AB3091" i="1"/>
  <c r="AC3093" i="1"/>
  <c r="X3094" i="1"/>
  <c r="AD3099" i="1"/>
  <c r="AH3099" i="1"/>
  <c r="Z3092" i="1"/>
  <c r="R3104" i="1"/>
  <c r="V3104" i="1" s="1"/>
  <c r="D3105" i="1"/>
  <c r="L3175" i="1"/>
  <c r="N3166" i="1"/>
  <c r="N3167" i="1" s="1"/>
  <c r="I3146" i="1"/>
  <c r="P3148" i="1"/>
  <c r="J3164" i="1"/>
  <c r="F3153" i="1"/>
  <c r="F3154" i="1" s="1"/>
  <c r="F3155" i="1" s="1"/>
  <c r="AL3080" i="1"/>
  <c r="AP3080" i="1" s="1"/>
  <c r="G417" i="2" s="1"/>
  <c r="AL3079" i="1"/>
  <c r="AP3079" i="1" s="1"/>
  <c r="AL3078" i="1"/>
  <c r="AP3078" i="1" s="1"/>
  <c r="M3179" i="1"/>
  <c r="M3180" i="1" s="1"/>
  <c r="H3180" i="1"/>
  <c r="K3165" i="1"/>
  <c r="E3146" i="1"/>
  <c r="O3164" i="1"/>
  <c r="O3165" i="1" s="1"/>
  <c r="AF3096" i="1" l="1"/>
  <c r="AB3092" i="1"/>
  <c r="AA3094" i="1"/>
  <c r="Y3097" i="1"/>
  <c r="AG3100" i="1"/>
  <c r="AH3100" i="1"/>
  <c r="Z3093" i="1"/>
  <c r="X3095" i="1"/>
  <c r="AC3094" i="1"/>
  <c r="AD3100" i="1"/>
  <c r="AE3095" i="1"/>
  <c r="R3105" i="1"/>
  <c r="V3105" i="1" s="1"/>
  <c r="D3106" i="1"/>
  <c r="L3176" i="1"/>
  <c r="L3177" i="1" s="1"/>
  <c r="I3147" i="1"/>
  <c r="P3149" i="1"/>
  <c r="J3165" i="1"/>
  <c r="J3166" i="1" s="1"/>
  <c r="F3156" i="1"/>
  <c r="AL3081" i="1"/>
  <c r="AP3081" i="1" s="1"/>
  <c r="O3166" i="1"/>
  <c r="O3167" i="1" s="1"/>
  <c r="N3168" i="1"/>
  <c r="E3147" i="1"/>
  <c r="K3166" i="1"/>
  <c r="M3181" i="1"/>
  <c r="M3182" i="1" s="1"/>
  <c r="H3181" i="1"/>
  <c r="H3182" i="1" s="1"/>
  <c r="H3183" i="1" s="1"/>
  <c r="AF3097" i="1" l="1"/>
  <c r="X3096" i="1"/>
  <c r="AG3101" i="1"/>
  <c r="AA3095" i="1"/>
  <c r="AB3093" i="1"/>
  <c r="AE3096" i="1"/>
  <c r="AC3095" i="1"/>
  <c r="AD3101" i="1"/>
  <c r="Z3094" i="1"/>
  <c r="Y3098" i="1"/>
  <c r="AH3101" i="1"/>
  <c r="R3106" i="1"/>
  <c r="V3106" i="1" s="1"/>
  <c r="D3107" i="1"/>
  <c r="D3108" i="1" s="1"/>
  <c r="R3108" i="1" s="1"/>
  <c r="V3108" i="1" s="1"/>
  <c r="L3178" i="1"/>
  <c r="AL3083" i="1"/>
  <c r="AP3083" i="1" s="1"/>
  <c r="P3150" i="1"/>
  <c r="P3151" i="1" s="1"/>
  <c r="P3152" i="1" s="1"/>
  <c r="I3148" i="1"/>
  <c r="J3167" i="1"/>
  <c r="J3168" i="1" s="1"/>
  <c r="F3157" i="1"/>
  <c r="F3158" i="1" s="1"/>
  <c r="H3184" i="1"/>
  <c r="H3185" i="1" s="1"/>
  <c r="H3186" i="1" s="1"/>
  <c r="N3169" i="1"/>
  <c r="M3183" i="1"/>
  <c r="M3184" i="1" s="1"/>
  <c r="E3148" i="1"/>
  <c r="O3168" i="1"/>
  <c r="K3167" i="1"/>
  <c r="AH3102" i="1" l="1"/>
  <c r="AF3098" i="1"/>
  <c r="AG3102" i="1"/>
  <c r="AA3096" i="1"/>
  <c r="AB3094" i="1"/>
  <c r="Z3095" i="1"/>
  <c r="AE3097" i="1"/>
  <c r="AC3096" i="1"/>
  <c r="AD3102" i="1"/>
  <c r="X3097" i="1"/>
  <c r="Y3099" i="1"/>
  <c r="R3107" i="1"/>
  <c r="V3107" i="1" s="1"/>
  <c r="D3109" i="1"/>
  <c r="AL3082" i="1"/>
  <c r="AP3082" i="1" s="1"/>
  <c r="AL3084" i="1"/>
  <c r="AP3084" i="1" s="1"/>
  <c r="L3179" i="1"/>
  <c r="L3180" i="1" s="1"/>
  <c r="I3149" i="1"/>
  <c r="I3150" i="1" s="1"/>
  <c r="P3153" i="1"/>
  <c r="P3154" i="1" s="1"/>
  <c r="P3155" i="1" s="1"/>
  <c r="J3169" i="1"/>
  <c r="F3159" i="1"/>
  <c r="F3160" i="1" s="1"/>
  <c r="M3185" i="1"/>
  <c r="M3186" i="1" s="1"/>
  <c r="K3168" i="1"/>
  <c r="E3149" i="1"/>
  <c r="E3150" i="1" s="1"/>
  <c r="O3169" i="1"/>
  <c r="N3170" i="1"/>
  <c r="H3187" i="1"/>
  <c r="H3188" i="1" s="1"/>
  <c r="Y3100" i="1" l="1"/>
  <c r="AH3103" i="1"/>
  <c r="AE3098" i="1"/>
  <c r="AC3097" i="1"/>
  <c r="AG3103" i="1"/>
  <c r="AB3095" i="1"/>
  <c r="Z3096" i="1"/>
  <c r="X3098" i="1"/>
  <c r="AD3103" i="1"/>
  <c r="AF3099" i="1"/>
  <c r="AA3097" i="1"/>
  <c r="R3109" i="1"/>
  <c r="V3109" i="1" s="1"/>
  <c r="D3110" i="1"/>
  <c r="L3181" i="1"/>
  <c r="L3182" i="1" s="1"/>
  <c r="AL3085" i="1"/>
  <c r="AP3085" i="1" s="1"/>
  <c r="I3151" i="1"/>
  <c r="I3152" i="1" s="1"/>
  <c r="P3156" i="1"/>
  <c r="J3170" i="1"/>
  <c r="F3161" i="1"/>
  <c r="AL3086" i="1"/>
  <c r="AP3086" i="1" s="1"/>
  <c r="M3187" i="1"/>
  <c r="M3188" i="1" s="1"/>
  <c r="M3189" i="1" s="1"/>
  <c r="O3170" i="1"/>
  <c r="O3171" i="1" s="1"/>
  <c r="H3189" i="1"/>
  <c r="N3171" i="1"/>
  <c r="E3151" i="1"/>
  <c r="K3169" i="1"/>
  <c r="AD3104" i="1" l="1"/>
  <c r="AD3105" i="1" s="1"/>
  <c r="AD3106" i="1" s="1"/>
  <c r="AD3107" i="1" s="1"/>
  <c r="AD3108" i="1" s="1"/>
  <c r="AD3109" i="1" s="1"/>
  <c r="AD3110" i="1" s="1"/>
  <c r="AD3111" i="1" s="1"/>
  <c r="AD3112" i="1" s="1"/>
  <c r="AD3113" i="1" s="1"/>
  <c r="AB3096" i="1"/>
  <c r="AG3104" i="1"/>
  <c r="Y3101" i="1"/>
  <c r="AF3100" i="1"/>
  <c r="AH3104" i="1"/>
  <c r="AH3105" i="1" s="1"/>
  <c r="AH3106" i="1" s="1"/>
  <c r="AH3107" i="1" s="1"/>
  <c r="AH3108" i="1" s="1"/>
  <c r="AH3109" i="1" s="1"/>
  <c r="AH3110" i="1" s="1"/>
  <c r="AH3111" i="1" s="1"/>
  <c r="AH3112" i="1" s="1"/>
  <c r="AH3113" i="1" s="1"/>
  <c r="AA3098" i="1"/>
  <c r="AE3099" i="1"/>
  <c r="X3099" i="1"/>
  <c r="Z3097" i="1"/>
  <c r="AC3098" i="1"/>
  <c r="R3110" i="1"/>
  <c r="V3110" i="1" s="1"/>
  <c r="D3111" i="1"/>
  <c r="L3183" i="1"/>
  <c r="L3184" i="1" s="1"/>
  <c r="L3185" i="1" s="1"/>
  <c r="I3153" i="1"/>
  <c r="P3157" i="1"/>
  <c r="J3171" i="1"/>
  <c r="J3172" i="1" s="1"/>
  <c r="F3162" i="1"/>
  <c r="AL3087" i="1"/>
  <c r="AP3087" i="1" s="1"/>
  <c r="G418" i="2" s="1"/>
  <c r="H418" i="2" s="1"/>
  <c r="O3172" i="1"/>
  <c r="O3173" i="1" s="1"/>
  <c r="O3174" i="1" s="1"/>
  <c r="K3170" i="1"/>
  <c r="N3172" i="1"/>
  <c r="E3152" i="1"/>
  <c r="M3190" i="1"/>
  <c r="H3190" i="1"/>
  <c r="AD3114" i="1" l="1"/>
  <c r="AD3115" i="1" s="1"/>
  <c r="Y3102" i="1"/>
  <c r="AH3114" i="1"/>
  <c r="AH3115" i="1" s="1"/>
  <c r="AC3099" i="1"/>
  <c r="AD3116" i="1"/>
  <c r="AD3117" i="1" s="1"/>
  <c r="Z3098" i="1"/>
  <c r="AA3099" i="1"/>
  <c r="AF3101" i="1"/>
  <c r="X3100" i="1"/>
  <c r="AB3097" i="1"/>
  <c r="AE3100" i="1"/>
  <c r="AG3105" i="1"/>
  <c r="R3111" i="1"/>
  <c r="V3111" i="1" s="1"/>
  <c r="D3112" i="1"/>
  <c r="L3186" i="1"/>
  <c r="L3187" i="1" s="1"/>
  <c r="L3188" i="1" s="1"/>
  <c r="L3189" i="1" s="1"/>
  <c r="L3190" i="1" s="1"/>
  <c r="L3191" i="1" s="1"/>
  <c r="I3154" i="1"/>
  <c r="O3175" i="1"/>
  <c r="O3176" i="1" s="1"/>
  <c r="P3158" i="1"/>
  <c r="P3159" i="1" s="1"/>
  <c r="J3173" i="1"/>
  <c r="F3163" i="1"/>
  <c r="AL3088" i="1"/>
  <c r="AP3088" i="1" s="1"/>
  <c r="L418" i="2"/>
  <c r="O418" i="2"/>
  <c r="AL3089" i="1"/>
  <c r="AP3089" i="1" s="1"/>
  <c r="N3173" i="1"/>
  <c r="E3153" i="1"/>
  <c r="H3191" i="1"/>
  <c r="M3191" i="1"/>
  <c r="K3171" i="1"/>
  <c r="AA3100" i="1" l="1"/>
  <c r="AH3116" i="1"/>
  <c r="AH3117" i="1" s="1"/>
  <c r="X3101" i="1"/>
  <c r="AF3102" i="1"/>
  <c r="AC3100" i="1"/>
  <c r="Y3103" i="1"/>
  <c r="AE3101" i="1"/>
  <c r="AB3098" i="1"/>
  <c r="AG3106" i="1"/>
  <c r="Z3099" i="1"/>
  <c r="R3112" i="1"/>
  <c r="V3112" i="1" s="1"/>
  <c r="D3113" i="1"/>
  <c r="O3177" i="1"/>
  <c r="O3178" i="1" s="1"/>
  <c r="O3179" i="1" s="1"/>
  <c r="I3155" i="1"/>
  <c r="P3160" i="1"/>
  <c r="J3174" i="1"/>
  <c r="J3175" i="1" s="1"/>
  <c r="J3176" i="1" s="1"/>
  <c r="F3164" i="1"/>
  <c r="AL3092" i="1"/>
  <c r="AP3092" i="1" s="1"/>
  <c r="AL3090" i="1"/>
  <c r="AP3090" i="1" s="1"/>
  <c r="K3172" i="1"/>
  <c r="K3173" i="1" s="1"/>
  <c r="K3174" i="1" s="1"/>
  <c r="N3174" i="1"/>
  <c r="M3192" i="1"/>
  <c r="L3192" i="1"/>
  <c r="E3154" i="1"/>
  <c r="H3192" i="1"/>
  <c r="AB3099" i="1" l="1"/>
  <c r="Y3104" i="1"/>
  <c r="AA3101" i="1"/>
  <c r="Z3100" i="1"/>
  <c r="AC3101" i="1"/>
  <c r="X3102" i="1"/>
  <c r="AE3102" i="1"/>
  <c r="AF3103" i="1"/>
  <c r="AG3107" i="1"/>
  <c r="R3113" i="1"/>
  <c r="V3113" i="1" s="1"/>
  <c r="D3114" i="1"/>
  <c r="I3156" i="1"/>
  <c r="P3161" i="1"/>
  <c r="J3177" i="1"/>
  <c r="F3165" i="1"/>
  <c r="AL3091" i="1"/>
  <c r="AP3091" i="1" s="1"/>
  <c r="L3193" i="1"/>
  <c r="E3155" i="1"/>
  <c r="K3175" i="1"/>
  <c r="K3176" i="1" s="1"/>
  <c r="N3175" i="1"/>
  <c r="H3193" i="1"/>
  <c r="M3193" i="1"/>
  <c r="O3180" i="1"/>
  <c r="AA3102" i="1" l="1"/>
  <c r="AB3100" i="1"/>
  <c r="Z3101" i="1"/>
  <c r="AC3102" i="1"/>
  <c r="AF3104" i="1"/>
  <c r="Y3105" i="1"/>
  <c r="X3103" i="1"/>
  <c r="AE3103" i="1"/>
  <c r="AE3104" i="1" s="1"/>
  <c r="AE3105" i="1" s="1"/>
  <c r="AE3106" i="1" s="1"/>
  <c r="AE3107" i="1" s="1"/>
  <c r="AE3108" i="1" s="1"/>
  <c r="AE3109" i="1" s="1"/>
  <c r="AE3110" i="1" s="1"/>
  <c r="AE3111" i="1" s="1"/>
  <c r="AE3112" i="1" s="1"/>
  <c r="AG3108" i="1"/>
  <c r="AG3109" i="1" s="1"/>
  <c r="AG3110" i="1" s="1"/>
  <c r="AG3111" i="1" s="1"/>
  <c r="AG3112" i="1" s="1"/>
  <c r="AG3113" i="1" s="1"/>
  <c r="AG3114" i="1" s="1"/>
  <c r="AG3115" i="1" s="1"/>
  <c r="R3114" i="1"/>
  <c r="V3114" i="1" s="1"/>
  <c r="D3115" i="1"/>
  <c r="I3157" i="1"/>
  <c r="P3162" i="1"/>
  <c r="P3163" i="1" s="1"/>
  <c r="K3177" i="1"/>
  <c r="K3178" i="1" s="1"/>
  <c r="K3179" i="1" s="1"/>
  <c r="K3180" i="1" s="1"/>
  <c r="J3178" i="1"/>
  <c r="F3166" i="1"/>
  <c r="AL3093" i="1"/>
  <c r="AP3093" i="1" s="1"/>
  <c r="L3194" i="1"/>
  <c r="H3194" i="1"/>
  <c r="N3176" i="1"/>
  <c r="M3194" i="1"/>
  <c r="O3181" i="1"/>
  <c r="O3182" i="1" s="1"/>
  <c r="E3156" i="1"/>
  <c r="AE3113" i="1" l="1"/>
  <c r="AG3116" i="1"/>
  <c r="AG3117" i="1" s="1"/>
  <c r="Y3106" i="1"/>
  <c r="Y3107" i="1" s="1"/>
  <c r="Y3108" i="1" s="1"/>
  <c r="Y3109" i="1" s="1"/>
  <c r="Y3110" i="1" s="1"/>
  <c r="Y3111" i="1" s="1"/>
  <c r="Y3112" i="1" s="1"/>
  <c r="AE3114" i="1"/>
  <c r="AE3115" i="1" s="1"/>
  <c r="AF3105" i="1"/>
  <c r="AB3101" i="1"/>
  <c r="X3104" i="1"/>
  <c r="Z3102" i="1"/>
  <c r="AC3103" i="1"/>
  <c r="AC3104" i="1" s="1"/>
  <c r="AC3105" i="1" s="1"/>
  <c r="AC3106" i="1" s="1"/>
  <c r="AC3107" i="1" s="1"/>
  <c r="AC3108" i="1" s="1"/>
  <c r="AC3109" i="1" s="1"/>
  <c r="AC3110" i="1" s="1"/>
  <c r="AA3103" i="1"/>
  <c r="R3115" i="1"/>
  <c r="V3115" i="1" s="1"/>
  <c r="D3116" i="1"/>
  <c r="P3164" i="1"/>
  <c r="P3165" i="1" s="1"/>
  <c r="I3158" i="1"/>
  <c r="I3159" i="1" s="1"/>
  <c r="J3179" i="1"/>
  <c r="F3167" i="1"/>
  <c r="F3168" i="1" s="1"/>
  <c r="AL3094" i="1"/>
  <c r="AP3094" i="1" s="1"/>
  <c r="G419" i="2" s="1"/>
  <c r="H419" i="2" s="1"/>
  <c r="AL3095" i="1"/>
  <c r="AP3095" i="1" s="1"/>
  <c r="K3181" i="1"/>
  <c r="H3195" i="1"/>
  <c r="H3196" i="1" s="1"/>
  <c r="H3197" i="1" s="1"/>
  <c r="L3195" i="1"/>
  <c r="M3195" i="1"/>
  <c r="M3196" i="1" s="1"/>
  <c r="M3197" i="1" s="1"/>
  <c r="N3177" i="1"/>
  <c r="E3157" i="1"/>
  <c r="O3183" i="1"/>
  <c r="AE3116" i="1" l="1"/>
  <c r="AE3117" i="1"/>
  <c r="Y3113" i="1"/>
  <c r="Y3114" i="1" s="1"/>
  <c r="Y3115" i="1" s="1"/>
  <c r="X3105" i="1"/>
  <c r="AB3102" i="1"/>
  <c r="Z3103" i="1"/>
  <c r="AA3104" i="1"/>
  <c r="AA3105" i="1" s="1"/>
  <c r="AA3106" i="1" s="1"/>
  <c r="AA3107" i="1" s="1"/>
  <c r="AA3108" i="1" s="1"/>
  <c r="AA3109" i="1" s="1"/>
  <c r="AA3110" i="1" s="1"/>
  <c r="AA3111" i="1" s="1"/>
  <c r="AA3112" i="1" s="1"/>
  <c r="AC3111" i="1"/>
  <c r="AF3106" i="1"/>
  <c r="AF3107" i="1" s="1"/>
  <c r="AF3108" i="1" s="1"/>
  <c r="AF3109" i="1" s="1"/>
  <c r="AF3110" i="1" s="1"/>
  <c r="AF3111" i="1" s="1"/>
  <c r="AF3112" i="1" s="1"/>
  <c r="AF3113" i="1" s="1"/>
  <c r="AF3114" i="1" s="1"/>
  <c r="R3116" i="1"/>
  <c r="V3116" i="1" s="1"/>
  <c r="D3117" i="1"/>
  <c r="I3160" i="1"/>
  <c r="I3161" i="1" s="1"/>
  <c r="F3169" i="1"/>
  <c r="F3170" i="1" s="1"/>
  <c r="P3166" i="1"/>
  <c r="P3167" i="1" s="1"/>
  <c r="P3168" i="1" s="1"/>
  <c r="P3169" i="1" s="1"/>
  <c r="J3180" i="1"/>
  <c r="O3184" i="1"/>
  <c r="O3185" i="1" s="1"/>
  <c r="O3186" i="1" s="1"/>
  <c r="O3187" i="1" s="1"/>
  <c r="AL3097" i="1"/>
  <c r="AP3097" i="1" s="1"/>
  <c r="O419" i="2"/>
  <c r="L419" i="2"/>
  <c r="AL3096" i="1"/>
  <c r="AP3096" i="1" s="1"/>
  <c r="M3198" i="1"/>
  <c r="M3199" i="1" s="1"/>
  <c r="L3196" i="1"/>
  <c r="K3182" i="1"/>
  <c r="N3178" i="1"/>
  <c r="E3158" i="1"/>
  <c r="H3198" i="1"/>
  <c r="H3199" i="1" s="1"/>
  <c r="AA3113" i="1" l="1"/>
  <c r="Y3116" i="1"/>
  <c r="Y3117" i="1" s="1"/>
  <c r="AA3114" i="1"/>
  <c r="AB3103" i="1"/>
  <c r="X3106" i="1"/>
  <c r="AC3112" i="1"/>
  <c r="Z3104" i="1"/>
  <c r="AF3115" i="1"/>
  <c r="AF3116" i="1" s="1"/>
  <c r="R3117" i="1"/>
  <c r="V3117" i="1" s="1"/>
  <c r="D3118" i="1"/>
  <c r="D3119" i="1" s="1"/>
  <c r="R3119" i="1" s="1"/>
  <c r="V3119" i="1" s="1"/>
  <c r="P3170" i="1"/>
  <c r="P3171" i="1" s="1"/>
  <c r="F3171" i="1"/>
  <c r="F3172" i="1" s="1"/>
  <c r="F3173" i="1" s="1"/>
  <c r="J3181" i="1"/>
  <c r="J3182" i="1" s="1"/>
  <c r="I3162" i="1"/>
  <c r="AL3098" i="1"/>
  <c r="AP3098" i="1" s="1"/>
  <c r="O3188" i="1"/>
  <c r="O3189" i="1" s="1"/>
  <c r="H3200" i="1"/>
  <c r="L3197" i="1"/>
  <c r="L3198" i="1" s="1"/>
  <c r="L3199" i="1" s="1"/>
  <c r="N3179" i="1"/>
  <c r="M3200" i="1"/>
  <c r="K3183" i="1"/>
  <c r="E3159" i="1"/>
  <c r="AA3115" i="1" l="1"/>
  <c r="AA3116" i="1" s="1"/>
  <c r="AF3117" i="1"/>
  <c r="Z3105" i="1"/>
  <c r="Z3106" i="1" s="1"/>
  <c r="Z3107" i="1" s="1"/>
  <c r="Z3108" i="1" s="1"/>
  <c r="Z3109" i="1" s="1"/>
  <c r="Z3110" i="1" s="1"/>
  <c r="Z3111" i="1" s="1"/>
  <c r="Z3112" i="1" s="1"/>
  <c r="Z3113" i="1" s="1"/>
  <c r="Z3114" i="1" s="1"/>
  <c r="AB3104" i="1"/>
  <c r="X3107" i="1"/>
  <c r="X3108" i="1" s="1"/>
  <c r="X3109" i="1" s="1"/>
  <c r="X3110" i="1" s="1"/>
  <c r="X3111" i="1" s="1"/>
  <c r="X3112" i="1" s="1"/>
  <c r="X3113" i="1" s="1"/>
  <c r="X3114" i="1" s="1"/>
  <c r="AC3113" i="1"/>
  <c r="AF3118" i="1"/>
  <c r="AF3119" i="1" s="1"/>
  <c r="R3118" i="1"/>
  <c r="V3118" i="1" s="1"/>
  <c r="D3120" i="1"/>
  <c r="J3183" i="1"/>
  <c r="J3184" i="1" s="1"/>
  <c r="I3163" i="1"/>
  <c r="F3174" i="1"/>
  <c r="P3172" i="1"/>
  <c r="AL3099" i="1"/>
  <c r="AP3099" i="1" s="1"/>
  <c r="AD3118" i="1"/>
  <c r="K3184" i="1"/>
  <c r="L3200" i="1"/>
  <c r="H3201" i="1"/>
  <c r="O3190" i="1"/>
  <c r="M3201" i="1"/>
  <c r="E3160" i="1"/>
  <c r="N3180" i="1"/>
  <c r="N3181" i="1" s="1"/>
  <c r="AA3117" i="1" l="1"/>
  <c r="Z3115" i="1"/>
  <c r="Z3116" i="1" s="1"/>
  <c r="Z3117" i="1" s="1"/>
  <c r="X3115" i="1"/>
  <c r="X3116" i="1" s="1"/>
  <c r="AC3114" i="1"/>
  <c r="AC3115" i="1" s="1"/>
  <c r="AB3105" i="1"/>
  <c r="AB3106" i="1" s="1"/>
  <c r="AB3107" i="1" s="1"/>
  <c r="AB3108" i="1" s="1"/>
  <c r="AB3109" i="1" s="1"/>
  <c r="AB3110" i="1" s="1"/>
  <c r="AB3111" i="1" s="1"/>
  <c r="AF3120" i="1"/>
  <c r="AF3121" i="1" s="1"/>
  <c r="AF3122" i="1" s="1"/>
  <c r="R3120" i="1"/>
  <c r="V3120" i="1" s="1"/>
  <c r="D3121" i="1"/>
  <c r="J3185" i="1"/>
  <c r="J3186" i="1" s="1"/>
  <c r="F3175" i="1"/>
  <c r="F3176" i="1" s="1"/>
  <c r="F3177" i="1" s="1"/>
  <c r="F3178" i="1" s="1"/>
  <c r="F3179" i="1" s="1"/>
  <c r="F3180" i="1" s="1"/>
  <c r="I3164" i="1"/>
  <c r="P3173" i="1"/>
  <c r="P3174" i="1" s="1"/>
  <c r="AL3100" i="1"/>
  <c r="AP3100" i="1" s="1"/>
  <c r="AL3101" i="1"/>
  <c r="AP3101" i="1" s="1"/>
  <c r="AD3119" i="1"/>
  <c r="N3182" i="1"/>
  <c r="L3201" i="1"/>
  <c r="L3202" i="1" s="1"/>
  <c r="M3202" i="1"/>
  <c r="M3203" i="1" s="1"/>
  <c r="M3204" i="1" s="1"/>
  <c r="E3161" i="1"/>
  <c r="O3191" i="1"/>
  <c r="K3185" i="1"/>
  <c r="H3202" i="1"/>
  <c r="H3203" i="1" s="1"/>
  <c r="AA3118" i="1" l="1"/>
  <c r="AB3112" i="1"/>
  <c r="AF3123" i="1"/>
  <c r="AF3124" i="1" s="1"/>
  <c r="X3117" i="1"/>
  <c r="AC3116" i="1"/>
  <c r="R3121" i="1"/>
  <c r="V3121" i="1" s="1"/>
  <c r="D3122" i="1"/>
  <c r="J3187" i="1"/>
  <c r="J3188" i="1" s="1"/>
  <c r="I3165" i="1"/>
  <c r="I3166" i="1" s="1"/>
  <c r="P3175" i="1"/>
  <c r="P3176" i="1" s="1"/>
  <c r="AL3102" i="1"/>
  <c r="AP3102" i="1" s="1"/>
  <c r="AD3120" i="1"/>
  <c r="O3192" i="1"/>
  <c r="E3162" i="1"/>
  <c r="H3204" i="1"/>
  <c r="H3205" i="1" s="1"/>
  <c r="F3181" i="1"/>
  <c r="N3183" i="1"/>
  <c r="M3205" i="1"/>
  <c r="K3186" i="1"/>
  <c r="K3187" i="1" s="1"/>
  <c r="K3188" i="1" s="1"/>
  <c r="L3203" i="1"/>
  <c r="AA3119" i="1" l="1"/>
  <c r="AB3113" i="1"/>
  <c r="AC3117" i="1"/>
  <c r="R3122" i="1"/>
  <c r="V3122" i="1" s="1"/>
  <c r="D3123" i="1"/>
  <c r="J3189" i="1"/>
  <c r="J3190" i="1" s="1"/>
  <c r="P3177" i="1"/>
  <c r="P3178" i="1" s="1"/>
  <c r="P3179" i="1" s="1"/>
  <c r="I3167" i="1"/>
  <c r="Z3118" i="1"/>
  <c r="AF3125" i="1"/>
  <c r="AD3121" i="1"/>
  <c r="AD3122" i="1" s="1"/>
  <c r="AL3103" i="1"/>
  <c r="AP3103" i="1" s="1"/>
  <c r="L3204" i="1"/>
  <c r="M3206" i="1"/>
  <c r="M3207" i="1" s="1"/>
  <c r="M3208" i="1" s="1"/>
  <c r="F3182" i="1"/>
  <c r="F3183" i="1" s="1"/>
  <c r="F3184" i="1" s="1"/>
  <c r="E3163" i="1"/>
  <c r="E3164" i="1" s="1"/>
  <c r="H3206" i="1"/>
  <c r="H3207" i="1" s="1"/>
  <c r="O3193" i="1"/>
  <c r="N3184" i="1"/>
  <c r="K3189" i="1"/>
  <c r="K3190" i="1" s="1"/>
  <c r="AA3120" i="1" l="1"/>
  <c r="AC3118" i="1"/>
  <c r="AB3114" i="1"/>
  <c r="R3123" i="1"/>
  <c r="V3123" i="1" s="1"/>
  <c r="D3124" i="1"/>
  <c r="J3191" i="1"/>
  <c r="J3192" i="1" s="1"/>
  <c r="J3193" i="1" s="1"/>
  <c r="P3180" i="1"/>
  <c r="P3181" i="1" s="1"/>
  <c r="P3182" i="1" s="1"/>
  <c r="I3168" i="1"/>
  <c r="K3191" i="1"/>
  <c r="K3192" i="1" s="1"/>
  <c r="AL3105" i="1"/>
  <c r="AP3105" i="1" s="1"/>
  <c r="AL3107" i="1"/>
  <c r="AP3107" i="1" s="1"/>
  <c r="AD3123" i="1"/>
  <c r="AG3118" i="1"/>
  <c r="AG3119" i="1" s="1"/>
  <c r="Z3119" i="1"/>
  <c r="AL3104" i="1"/>
  <c r="AP3104" i="1" s="1"/>
  <c r="AF3126" i="1"/>
  <c r="M3209" i="1"/>
  <c r="E3165" i="1"/>
  <c r="F3185" i="1"/>
  <c r="F3186" i="1" s="1"/>
  <c r="F3187" i="1" s="1"/>
  <c r="H3208" i="1"/>
  <c r="L3205" i="1"/>
  <c r="O3194" i="1"/>
  <c r="N3185" i="1"/>
  <c r="N3186" i="1" s="1"/>
  <c r="AA3121" i="1" l="1"/>
  <c r="AB3115" i="1"/>
  <c r="AC3119" i="1"/>
  <c r="AC3120" i="1" s="1"/>
  <c r="R3124" i="1"/>
  <c r="V3124" i="1" s="1"/>
  <c r="D3125" i="1"/>
  <c r="J3194" i="1"/>
  <c r="J3195" i="1" s="1"/>
  <c r="J3196" i="1" s="1"/>
  <c r="I3169" i="1"/>
  <c r="I3170" i="1" s="1"/>
  <c r="P3183" i="1"/>
  <c r="P3184" i="1" s="1"/>
  <c r="AG3120" i="1"/>
  <c r="AG3121" i="1" s="1"/>
  <c r="AG3122" i="1" s="1"/>
  <c r="AG3123" i="1" s="1"/>
  <c r="AH3118" i="1"/>
  <c r="AF3127" i="1"/>
  <c r="AL3106" i="1"/>
  <c r="AP3106" i="1" s="1"/>
  <c r="AD3124" i="1"/>
  <c r="Z3120" i="1"/>
  <c r="L3206" i="1"/>
  <c r="N3187" i="1"/>
  <c r="F3188" i="1"/>
  <c r="M3210" i="1"/>
  <c r="E3166" i="1"/>
  <c r="K3193" i="1"/>
  <c r="K3194" i="1" s="1"/>
  <c r="K3195" i="1" s="1"/>
  <c r="H3209" i="1"/>
  <c r="O3195" i="1"/>
  <c r="AA3122" i="1" l="1"/>
  <c r="AC3121" i="1"/>
  <c r="AC3122" i="1" s="1"/>
  <c r="AC3123" i="1" s="1"/>
  <c r="AB3116" i="1"/>
  <c r="R3125" i="1"/>
  <c r="V3125" i="1" s="1"/>
  <c r="D3126" i="1"/>
  <c r="I3171" i="1"/>
  <c r="I3172" i="1" s="1"/>
  <c r="P3185" i="1"/>
  <c r="P3186" i="1" s="1"/>
  <c r="L3207" i="1"/>
  <c r="L3208" i="1" s="1"/>
  <c r="K3196" i="1"/>
  <c r="K3197" i="1" s="1"/>
  <c r="J3197" i="1"/>
  <c r="J3198" i="1" s="1"/>
  <c r="AF3128" i="1"/>
  <c r="AD3125" i="1"/>
  <c r="Z3121" i="1"/>
  <c r="AG3124" i="1"/>
  <c r="AL3108" i="1"/>
  <c r="AP3108" i="1" s="1"/>
  <c r="AH3119" i="1"/>
  <c r="M3211" i="1"/>
  <c r="F3189" i="1"/>
  <c r="F3190" i="1" s="1"/>
  <c r="E3167" i="1"/>
  <c r="O3196" i="1"/>
  <c r="N3188" i="1"/>
  <c r="H3210" i="1"/>
  <c r="H3211" i="1" s="1"/>
  <c r="AA3123" i="1" l="1"/>
  <c r="AA3124" i="1"/>
  <c r="AA3125" i="1" s="1"/>
  <c r="AA3126" i="1" s="1"/>
  <c r="AB3117" i="1"/>
  <c r="AC3124" i="1"/>
  <c r="AC3125" i="1" s="1"/>
  <c r="R3126" i="1"/>
  <c r="V3126" i="1" s="1"/>
  <c r="D3127" i="1"/>
  <c r="P3187" i="1"/>
  <c r="P3188" i="1" s="1"/>
  <c r="I3173" i="1"/>
  <c r="L3209" i="1"/>
  <c r="K3198" i="1"/>
  <c r="K3199" i="1" s="1"/>
  <c r="J3199" i="1"/>
  <c r="AD3126" i="1"/>
  <c r="AF3129" i="1"/>
  <c r="AL3109" i="1"/>
  <c r="AP3109" i="1" s="1"/>
  <c r="Z3122" i="1"/>
  <c r="Z3123" i="1" s="1"/>
  <c r="Z3124" i="1" s="1"/>
  <c r="Z3125" i="1" s="1"/>
  <c r="Z3126" i="1" s="1"/>
  <c r="AH3120" i="1"/>
  <c r="AH3121" i="1" s="1"/>
  <c r="AG3125" i="1"/>
  <c r="F3191" i="1"/>
  <c r="F3192" i="1" s="1"/>
  <c r="N3189" i="1"/>
  <c r="H3212" i="1"/>
  <c r="H3213" i="1" s="1"/>
  <c r="H3214" i="1" s="1"/>
  <c r="M3212" i="1"/>
  <c r="O3197" i="1"/>
  <c r="E3168" i="1"/>
  <c r="AA3127" i="1" l="1"/>
  <c r="AC3126" i="1"/>
  <c r="AC3127" i="1" s="1"/>
  <c r="AB3118" i="1"/>
  <c r="R3127" i="1"/>
  <c r="V3127" i="1" s="1"/>
  <c r="D3128" i="1"/>
  <c r="I3174" i="1"/>
  <c r="I3175" i="1" s="1"/>
  <c r="P3189" i="1"/>
  <c r="P3190" i="1" s="1"/>
  <c r="P3191" i="1" s="1"/>
  <c r="L3210" i="1"/>
  <c r="K3200" i="1"/>
  <c r="K3201" i="1" s="1"/>
  <c r="K3202" i="1" s="1"/>
  <c r="K3203" i="1" s="1"/>
  <c r="J3200" i="1"/>
  <c r="H3215" i="1"/>
  <c r="H3216" i="1" s="1"/>
  <c r="Z3127" i="1"/>
  <c r="Z3128" i="1" s="1"/>
  <c r="AL3110" i="1"/>
  <c r="AP3110" i="1" s="1"/>
  <c r="AH3122" i="1"/>
  <c r="AF3130" i="1"/>
  <c r="AD3127" i="1"/>
  <c r="AD3128" i="1" s="1"/>
  <c r="AG3126" i="1"/>
  <c r="AG3127" i="1" s="1"/>
  <c r="N3190" i="1"/>
  <c r="N3191" i="1" s="1"/>
  <c r="O3198" i="1"/>
  <c r="O3199" i="1" s="1"/>
  <c r="F3193" i="1"/>
  <c r="M3213" i="1"/>
  <c r="M3214" i="1" s="1"/>
  <c r="E3169" i="1"/>
  <c r="AA3128" i="1" l="1"/>
  <c r="AC3128" i="1"/>
  <c r="AB3119" i="1"/>
  <c r="R3128" i="1"/>
  <c r="V3128" i="1" s="1"/>
  <c r="D3129" i="1"/>
  <c r="N3192" i="1"/>
  <c r="N3193" i="1" s="1"/>
  <c r="Z3129" i="1"/>
  <c r="Z3130" i="1" s="1"/>
  <c r="I3176" i="1"/>
  <c r="I3177" i="1" s="1"/>
  <c r="P3192" i="1"/>
  <c r="L3211" i="1"/>
  <c r="K3204" i="1"/>
  <c r="K3205" i="1" s="1"/>
  <c r="J3201" i="1"/>
  <c r="J3202" i="1" s="1"/>
  <c r="AG3128" i="1"/>
  <c r="AL3111" i="1"/>
  <c r="AP3111" i="1" s="1"/>
  <c r="AD3129" i="1"/>
  <c r="AF3131" i="1"/>
  <c r="AH3123" i="1"/>
  <c r="H3217" i="1"/>
  <c r="E3170" i="1"/>
  <c r="E3171" i="1" s="1"/>
  <c r="E3172" i="1" s="1"/>
  <c r="M3215" i="1"/>
  <c r="F3194" i="1"/>
  <c r="O3200" i="1"/>
  <c r="O3201" i="1" s="1"/>
  <c r="AA3129" i="1" l="1"/>
  <c r="AB3120" i="1"/>
  <c r="AC3129" i="1"/>
  <c r="AC3130" i="1" s="1"/>
  <c r="R3129" i="1"/>
  <c r="V3129" i="1" s="1"/>
  <c r="D3130" i="1"/>
  <c r="N3194" i="1"/>
  <c r="N3195" i="1" s="1"/>
  <c r="J3203" i="1"/>
  <c r="J3204" i="1" s="1"/>
  <c r="I3178" i="1"/>
  <c r="I3179" i="1" s="1"/>
  <c r="I3180" i="1" s="1"/>
  <c r="P3193" i="1"/>
  <c r="L3212" i="1"/>
  <c r="Z3131" i="1"/>
  <c r="Z3132" i="1" s="1"/>
  <c r="AG3129" i="1"/>
  <c r="AL3112" i="1"/>
  <c r="AP3112" i="1" s="1"/>
  <c r="AF3132" i="1"/>
  <c r="AF3133" i="1" s="1"/>
  <c r="AD3130" i="1"/>
  <c r="AD3131" i="1" s="1"/>
  <c r="AH3124" i="1"/>
  <c r="AH3125" i="1" s="1"/>
  <c r="H3218" i="1"/>
  <c r="H3219" i="1" s="1"/>
  <c r="F3195" i="1"/>
  <c r="F3196" i="1" s="1"/>
  <c r="M3216" i="1"/>
  <c r="E3173" i="1"/>
  <c r="K3206" i="1"/>
  <c r="O3202" i="1"/>
  <c r="O3203" i="1" s="1"/>
  <c r="AA3130" i="1" l="1"/>
  <c r="AC3131" i="1"/>
  <c r="AC3132" i="1" s="1"/>
  <c r="AC3133" i="1" s="1"/>
  <c r="AC3134" i="1" s="1"/>
  <c r="AB3121" i="1"/>
  <c r="R3130" i="1"/>
  <c r="V3130" i="1" s="1"/>
  <c r="D3131" i="1"/>
  <c r="N3196" i="1"/>
  <c r="N3197" i="1" s="1"/>
  <c r="J3205" i="1"/>
  <c r="J3206" i="1" s="1"/>
  <c r="AH3126" i="1"/>
  <c r="AH3127" i="1" s="1"/>
  <c r="AH3128" i="1" s="1"/>
  <c r="M3217" i="1"/>
  <c r="M3218" i="1" s="1"/>
  <c r="I3181" i="1"/>
  <c r="P3194" i="1"/>
  <c r="L3213" i="1"/>
  <c r="AD3132" i="1"/>
  <c r="AD3133" i="1" s="1"/>
  <c r="AD3134" i="1" s="1"/>
  <c r="AE3118" i="1"/>
  <c r="Z3133" i="1"/>
  <c r="Z3134" i="1" s="1"/>
  <c r="AG3130" i="1"/>
  <c r="AG3131" i="1" s="1"/>
  <c r="AF3134" i="1"/>
  <c r="AL3113" i="1"/>
  <c r="AP3113" i="1" s="1"/>
  <c r="X3118" i="1"/>
  <c r="F3197" i="1"/>
  <c r="O3204" i="1"/>
  <c r="O3205" i="1" s="1"/>
  <c r="H3220" i="1"/>
  <c r="E3174" i="1"/>
  <c r="K3207" i="1"/>
  <c r="AA3131" i="1" l="1"/>
  <c r="AA3132" i="1" s="1"/>
  <c r="AA3133" i="1" s="1"/>
  <c r="AB3122" i="1"/>
  <c r="AC3135" i="1"/>
  <c r="R3131" i="1"/>
  <c r="V3131" i="1" s="1"/>
  <c r="D3132" i="1"/>
  <c r="AH3129" i="1"/>
  <c r="AH3130" i="1" s="1"/>
  <c r="AH3131" i="1" s="1"/>
  <c r="AF3135" i="1"/>
  <c r="AF3136" i="1" s="1"/>
  <c r="M3219" i="1"/>
  <c r="M3220" i="1" s="1"/>
  <c r="M3221" i="1" s="1"/>
  <c r="I3182" i="1"/>
  <c r="I3183" i="1" s="1"/>
  <c r="I3184" i="1" s="1"/>
  <c r="P3195" i="1"/>
  <c r="P3196" i="1" s="1"/>
  <c r="L3214" i="1"/>
  <c r="L3215" i="1" s="1"/>
  <c r="J3207" i="1"/>
  <c r="AE3119" i="1"/>
  <c r="AL3114" i="1"/>
  <c r="AP3114" i="1" s="1"/>
  <c r="X3119" i="1"/>
  <c r="X3120" i="1" s="1"/>
  <c r="Z3135" i="1"/>
  <c r="Z3136" i="1" s="1"/>
  <c r="AG3132" i="1"/>
  <c r="AD3135" i="1"/>
  <c r="AD3136" i="1" s="1"/>
  <c r="O3206" i="1"/>
  <c r="K3208" i="1"/>
  <c r="K3209" i="1" s="1"/>
  <c r="H3221" i="1"/>
  <c r="F3198" i="1"/>
  <c r="N3198" i="1"/>
  <c r="E3175" i="1"/>
  <c r="AA3134" i="1" l="1"/>
  <c r="AA3135" i="1" s="1"/>
  <c r="AA3136" i="1" s="1"/>
  <c r="AA3137" i="1" s="1"/>
  <c r="AB3123" i="1"/>
  <c r="AC3136" i="1"/>
  <c r="D3133" i="1"/>
  <c r="D3134" i="1" s="1"/>
  <c r="R3134" i="1" s="1"/>
  <c r="V3134" i="1" s="1"/>
  <c r="R3132" i="1"/>
  <c r="V3132" i="1" s="1"/>
  <c r="AH3132" i="1"/>
  <c r="AH3133" i="1" s="1"/>
  <c r="AF3137" i="1"/>
  <c r="AF3138" i="1" s="1"/>
  <c r="AD3137" i="1"/>
  <c r="Z3137" i="1"/>
  <c r="Z3138" i="1" s="1"/>
  <c r="Z3139" i="1" s="1"/>
  <c r="I3185" i="1"/>
  <c r="M3222" i="1"/>
  <c r="M3223" i="1" s="1"/>
  <c r="M3224" i="1" s="1"/>
  <c r="P3197" i="1"/>
  <c r="P3198" i="1" s="1"/>
  <c r="P3199" i="1" s="1"/>
  <c r="L3216" i="1"/>
  <c r="J3208" i="1"/>
  <c r="AL3115" i="1"/>
  <c r="AP3115" i="1" s="1"/>
  <c r="AE3120" i="1"/>
  <c r="AG3133" i="1"/>
  <c r="X3121" i="1"/>
  <c r="N3199" i="1"/>
  <c r="K3210" i="1"/>
  <c r="E3176" i="1"/>
  <c r="E3177" i="1" s="1"/>
  <c r="O3207" i="1"/>
  <c r="H3222" i="1"/>
  <c r="H3223" i="1" s="1"/>
  <c r="F3199" i="1"/>
  <c r="AA3138" i="1" l="1"/>
  <c r="AB3124" i="1"/>
  <c r="AC3137" i="1"/>
  <c r="AC3138" i="1" s="1"/>
  <c r="D3135" i="1"/>
  <c r="R3133" i="1"/>
  <c r="V3133" i="1" s="1"/>
  <c r="AF3139" i="1"/>
  <c r="AF3140" i="1" s="1"/>
  <c r="AD3138" i="1"/>
  <c r="M3225" i="1"/>
  <c r="M3226" i="1" s="1"/>
  <c r="I3186" i="1"/>
  <c r="P3200" i="1"/>
  <c r="P3201" i="1" s="1"/>
  <c r="L3217" i="1"/>
  <c r="J3209" i="1"/>
  <c r="AH3134" i="1"/>
  <c r="Z3140" i="1"/>
  <c r="Z3141" i="1" s="1"/>
  <c r="Y3118" i="1"/>
  <c r="AL3116" i="1"/>
  <c r="AP3116" i="1" s="1"/>
  <c r="AG3134" i="1"/>
  <c r="AG3135" i="1" s="1"/>
  <c r="X3122" i="1"/>
  <c r="X3123" i="1" s="1"/>
  <c r="AE3121" i="1"/>
  <c r="H3224" i="1"/>
  <c r="H3225" i="1" s="1"/>
  <c r="O3208" i="1"/>
  <c r="E3178" i="1"/>
  <c r="F3200" i="1"/>
  <c r="K3211" i="1"/>
  <c r="K3212" i="1" s="1"/>
  <c r="N3200" i="1"/>
  <c r="N3201" i="1" s="1"/>
  <c r="AA3139" i="1" l="1"/>
  <c r="AB3125" i="1"/>
  <c r="AB3126" i="1" s="1"/>
  <c r="AC3139" i="1"/>
  <c r="R3135" i="1"/>
  <c r="V3135" i="1" s="1"/>
  <c r="D3136" i="1"/>
  <c r="AD3139" i="1"/>
  <c r="I3187" i="1"/>
  <c r="I3188" i="1" s="1"/>
  <c r="P3202" i="1"/>
  <c r="P3203" i="1" s="1"/>
  <c r="P3204" i="1" s="1"/>
  <c r="L3218" i="1"/>
  <c r="J3210" i="1"/>
  <c r="J3211" i="1" s="1"/>
  <c r="Z3142" i="1"/>
  <c r="Z3143" i="1" s="1"/>
  <c r="AH3135" i="1"/>
  <c r="X3124" i="1"/>
  <c r="AE3122" i="1"/>
  <c r="Y3119" i="1"/>
  <c r="Y3120" i="1" s="1"/>
  <c r="AL3118" i="1"/>
  <c r="AP3118" i="1" s="1"/>
  <c r="AF3141" i="1"/>
  <c r="AF3142" i="1" s="1"/>
  <c r="AG3136" i="1"/>
  <c r="AL3117" i="1"/>
  <c r="AP3117" i="1" s="1"/>
  <c r="M3227" i="1"/>
  <c r="M3228" i="1" s="1"/>
  <c r="K3213" i="1"/>
  <c r="K3214" i="1" s="1"/>
  <c r="F3201" i="1"/>
  <c r="N3202" i="1"/>
  <c r="E3179" i="1"/>
  <c r="O3209" i="1"/>
  <c r="H3226" i="1"/>
  <c r="AA3140" i="1" l="1"/>
  <c r="AB3127" i="1"/>
  <c r="AC3140" i="1"/>
  <c r="AB3128" i="1"/>
  <c r="AB3129" i="1" s="1"/>
  <c r="R3136" i="1"/>
  <c r="V3136" i="1" s="1"/>
  <c r="D3137" i="1"/>
  <c r="D3138" i="1" s="1"/>
  <c r="AD3140" i="1"/>
  <c r="AD3141" i="1" s="1"/>
  <c r="Z3144" i="1"/>
  <c r="I3189" i="1"/>
  <c r="P3205" i="1"/>
  <c r="P3206" i="1" s="1"/>
  <c r="L3219" i="1"/>
  <c r="J3212" i="1"/>
  <c r="J3213" i="1" s="1"/>
  <c r="Y3121" i="1"/>
  <c r="Y3122" i="1" s="1"/>
  <c r="AL3120" i="1"/>
  <c r="AP3120" i="1" s="1"/>
  <c r="AG3137" i="1"/>
  <c r="AG3138" i="1" s="1"/>
  <c r="AH3136" i="1"/>
  <c r="X3125" i="1"/>
  <c r="AL3119" i="1"/>
  <c r="AP3119" i="1" s="1"/>
  <c r="AF3143" i="1"/>
  <c r="AF3144" i="1" s="1"/>
  <c r="AE3123" i="1"/>
  <c r="E3180" i="1"/>
  <c r="K3215" i="1"/>
  <c r="K3216" i="1" s="1"/>
  <c r="H3227" i="1"/>
  <c r="O3210" i="1"/>
  <c r="O3211" i="1" s="1"/>
  <c r="O3212" i="1" s="1"/>
  <c r="N3203" i="1"/>
  <c r="F3202" i="1"/>
  <c r="M3229" i="1"/>
  <c r="AA3141" i="1" l="1"/>
  <c r="AA3142" i="1" s="1"/>
  <c r="AC3141" i="1"/>
  <c r="AB3130" i="1"/>
  <c r="AB3131" i="1" s="1"/>
  <c r="D3139" i="1"/>
  <c r="D3140" i="1" s="1"/>
  <c r="R3140" i="1" s="1"/>
  <c r="V3140" i="1" s="1"/>
  <c r="R3138" i="1"/>
  <c r="V3138" i="1" s="1"/>
  <c r="R3137" i="1"/>
  <c r="V3137" i="1" s="1"/>
  <c r="P3207" i="1"/>
  <c r="P3208" i="1" s="1"/>
  <c r="AD3142" i="1"/>
  <c r="Z3145" i="1"/>
  <c r="I3190" i="1"/>
  <c r="O3213" i="1"/>
  <c r="O3214" i="1" s="1"/>
  <c r="L3220" i="1"/>
  <c r="J3214" i="1"/>
  <c r="J3215" i="1" s="1"/>
  <c r="AG3139" i="1"/>
  <c r="X3126" i="1"/>
  <c r="X3127" i="1" s="1"/>
  <c r="AL3121" i="1"/>
  <c r="AP3121" i="1" s="1"/>
  <c r="AE3124" i="1"/>
  <c r="AF3145" i="1"/>
  <c r="AF3146" i="1" s="1"/>
  <c r="Y3123" i="1"/>
  <c r="AL3122" i="1"/>
  <c r="AP3122" i="1" s="1"/>
  <c r="AH3137" i="1"/>
  <c r="K3217" i="1"/>
  <c r="K3218" i="1" s="1"/>
  <c r="H3228" i="1"/>
  <c r="N3204" i="1"/>
  <c r="N3205" i="1" s="1"/>
  <c r="M3230" i="1"/>
  <c r="F3203" i="1"/>
  <c r="E3181" i="1"/>
  <c r="AA3143" i="1" l="1"/>
  <c r="AC3142" i="1"/>
  <c r="AB3132" i="1"/>
  <c r="D3141" i="1"/>
  <c r="D3142" i="1" s="1"/>
  <c r="R3142" i="1" s="1"/>
  <c r="V3142" i="1" s="1"/>
  <c r="R3139" i="1"/>
  <c r="V3139" i="1" s="1"/>
  <c r="AD3143" i="1"/>
  <c r="AD3144" i="1" s="1"/>
  <c r="AD3145" i="1" s="1"/>
  <c r="Z3146" i="1"/>
  <c r="X3128" i="1"/>
  <c r="X3129" i="1" s="1"/>
  <c r="I3191" i="1"/>
  <c r="I3192" i="1" s="1"/>
  <c r="P3209" i="1"/>
  <c r="O3215" i="1"/>
  <c r="L3221" i="1"/>
  <c r="J3216" i="1"/>
  <c r="AL3123" i="1"/>
  <c r="AP3123" i="1" s="1"/>
  <c r="AF3147" i="1"/>
  <c r="AF3148" i="1" s="1"/>
  <c r="AH3138" i="1"/>
  <c r="Y3124" i="1"/>
  <c r="AE3125" i="1"/>
  <c r="AG3140" i="1"/>
  <c r="AG3141" i="1" s="1"/>
  <c r="M3231" i="1"/>
  <c r="E3182" i="1"/>
  <c r="E3183" i="1" s="1"/>
  <c r="K3219" i="1"/>
  <c r="H3229" i="1"/>
  <c r="H3230" i="1" s="1"/>
  <c r="F3204" i="1"/>
  <c r="N3206" i="1"/>
  <c r="AA3144" i="1" l="1"/>
  <c r="AC3143" i="1"/>
  <c r="AB3133" i="1"/>
  <c r="R3141" i="1"/>
  <c r="V3141" i="1" s="1"/>
  <c r="D3143" i="1"/>
  <c r="AD3146" i="1"/>
  <c r="AD3147" i="1" s="1"/>
  <c r="AD3148" i="1" s="1"/>
  <c r="Z3147" i="1"/>
  <c r="Z3148" i="1" s="1"/>
  <c r="Z3149" i="1" s="1"/>
  <c r="X3130" i="1"/>
  <c r="X3131" i="1" s="1"/>
  <c r="X3132" i="1" s="1"/>
  <c r="I3193" i="1"/>
  <c r="P3210" i="1"/>
  <c r="O3216" i="1"/>
  <c r="O3217" i="1" s="1"/>
  <c r="O3218" i="1" s="1"/>
  <c r="L3222" i="1"/>
  <c r="L3223" i="1" s="1"/>
  <c r="K3220" i="1"/>
  <c r="K3221" i="1" s="1"/>
  <c r="J3217" i="1"/>
  <c r="AE3126" i="1"/>
  <c r="AE3127" i="1" s="1"/>
  <c r="AF3149" i="1"/>
  <c r="AH3139" i="1"/>
  <c r="Y3125" i="1"/>
  <c r="AL3124" i="1"/>
  <c r="AP3124" i="1" s="1"/>
  <c r="AG3142" i="1"/>
  <c r="E3184" i="1"/>
  <c r="E3185" i="1" s="1"/>
  <c r="N3207" i="1"/>
  <c r="N3208" i="1" s="1"/>
  <c r="M3232" i="1"/>
  <c r="M3233" i="1" s="1"/>
  <c r="H3231" i="1"/>
  <c r="F3205" i="1"/>
  <c r="AA3145" i="1" l="1"/>
  <c r="AA3146" i="1" s="1"/>
  <c r="AA3147" i="1" s="1"/>
  <c r="AB3134" i="1"/>
  <c r="AC3144" i="1"/>
  <c r="R3143" i="1"/>
  <c r="V3143" i="1" s="1"/>
  <c r="D3144" i="1"/>
  <c r="AD3149" i="1"/>
  <c r="Z3150" i="1"/>
  <c r="Z3151" i="1" s="1"/>
  <c r="Z3152" i="1" s="1"/>
  <c r="I3194" i="1"/>
  <c r="P3211" i="1"/>
  <c r="P3212" i="1" s="1"/>
  <c r="O3219" i="1"/>
  <c r="O3220" i="1" s="1"/>
  <c r="O3221" i="1" s="1"/>
  <c r="N3209" i="1"/>
  <c r="N3210" i="1" s="1"/>
  <c r="N3211" i="1" s="1"/>
  <c r="L3224" i="1"/>
  <c r="K3222" i="1"/>
  <c r="K3223" i="1" s="1"/>
  <c r="K3224" i="1" s="1"/>
  <c r="J3218" i="1"/>
  <c r="J3219" i="1" s="1"/>
  <c r="AG3143" i="1"/>
  <c r="AL3125" i="1"/>
  <c r="AP3125" i="1" s="1"/>
  <c r="Y3126" i="1"/>
  <c r="AH3140" i="1"/>
  <c r="AE3128" i="1"/>
  <c r="AF3150" i="1"/>
  <c r="AF3151" i="1" s="1"/>
  <c r="X3133" i="1"/>
  <c r="H3232" i="1"/>
  <c r="E3186" i="1"/>
  <c r="M3234" i="1"/>
  <c r="M3235" i="1" s="1"/>
  <c r="F3206" i="1"/>
  <c r="AA3148" i="1" l="1"/>
  <c r="AA3149" i="1" s="1"/>
  <c r="AB3135" i="1"/>
  <c r="AC3145" i="1"/>
  <c r="R3144" i="1"/>
  <c r="V3144" i="1" s="1"/>
  <c r="D3145" i="1"/>
  <c r="AD3150" i="1"/>
  <c r="I3195" i="1"/>
  <c r="P3213" i="1"/>
  <c r="P3214" i="1" s="1"/>
  <c r="P3215" i="1" s="1"/>
  <c r="P3216" i="1" s="1"/>
  <c r="N3212" i="1"/>
  <c r="N3213" i="1" s="1"/>
  <c r="L3225" i="1"/>
  <c r="K3225" i="1"/>
  <c r="K3226" i="1" s="1"/>
  <c r="K3227" i="1" s="1"/>
  <c r="K3228" i="1" s="1"/>
  <c r="J3220" i="1"/>
  <c r="J3221" i="1" s="1"/>
  <c r="X3134" i="1"/>
  <c r="Z3153" i="1"/>
  <c r="AF3152" i="1"/>
  <c r="Y3127" i="1"/>
  <c r="AL3126" i="1"/>
  <c r="AP3126" i="1" s="1"/>
  <c r="AE3129" i="1"/>
  <c r="AG3144" i="1"/>
  <c r="AH3141" i="1"/>
  <c r="AH3142" i="1" s="1"/>
  <c r="AH3143" i="1" s="1"/>
  <c r="O3222" i="1"/>
  <c r="E3187" i="1"/>
  <c r="H3233" i="1"/>
  <c r="F3207" i="1"/>
  <c r="F3208" i="1" s="1"/>
  <c r="M3236" i="1"/>
  <c r="AA3150" i="1" l="1"/>
  <c r="AC3146" i="1"/>
  <c r="AB3136" i="1"/>
  <c r="R3145" i="1"/>
  <c r="V3145" i="1" s="1"/>
  <c r="D3146" i="1"/>
  <c r="N3214" i="1"/>
  <c r="N3215" i="1" s="1"/>
  <c r="AH3144" i="1"/>
  <c r="AH3145" i="1" s="1"/>
  <c r="AH3146" i="1" s="1"/>
  <c r="AD3151" i="1"/>
  <c r="I3196" i="1"/>
  <c r="P3217" i="1"/>
  <c r="L3226" i="1"/>
  <c r="J3222" i="1"/>
  <c r="J3223" i="1" s="1"/>
  <c r="AE3130" i="1"/>
  <c r="Z3154" i="1"/>
  <c r="Z3155" i="1" s="1"/>
  <c r="Z3156" i="1" s="1"/>
  <c r="AG3145" i="1"/>
  <c r="X3135" i="1"/>
  <c r="AL3127" i="1"/>
  <c r="AP3127" i="1" s="1"/>
  <c r="Y3128" i="1"/>
  <c r="AF3153" i="1"/>
  <c r="M3237" i="1"/>
  <c r="F3209" i="1"/>
  <c r="F3210" i="1" s="1"/>
  <c r="E3188" i="1"/>
  <c r="K3229" i="1"/>
  <c r="O3223" i="1"/>
  <c r="H3234" i="1"/>
  <c r="AA3151" i="1" l="1"/>
  <c r="AB3137" i="1"/>
  <c r="AC3147" i="1"/>
  <c r="D3147" i="1"/>
  <c r="D3148" i="1" s="1"/>
  <c r="R3148" i="1" s="1"/>
  <c r="V3148" i="1" s="1"/>
  <c r="R3146" i="1"/>
  <c r="V3146" i="1" s="1"/>
  <c r="N3216" i="1"/>
  <c r="N3217" i="1" s="1"/>
  <c r="AD3152" i="1"/>
  <c r="AD3153" i="1" s="1"/>
  <c r="I3197" i="1"/>
  <c r="I3198" i="1" s="1"/>
  <c r="P3218" i="1"/>
  <c r="L3227" i="1"/>
  <c r="L3228" i="1" s="1"/>
  <c r="L3229" i="1" s="1"/>
  <c r="J3224" i="1"/>
  <c r="Y3129" i="1"/>
  <c r="AE3131" i="1"/>
  <c r="AG3146" i="1"/>
  <c r="AL3128" i="1"/>
  <c r="AP3128" i="1" s="1"/>
  <c r="AH3147" i="1"/>
  <c r="AF3154" i="1"/>
  <c r="X3136" i="1"/>
  <c r="Z3157" i="1"/>
  <c r="H3235" i="1"/>
  <c r="E3189" i="1"/>
  <c r="M3238" i="1"/>
  <c r="F3211" i="1"/>
  <c r="F3212" i="1" s="1"/>
  <c r="O3224" i="1"/>
  <c r="K3230" i="1"/>
  <c r="AA3152" i="1" l="1"/>
  <c r="AC3148" i="1"/>
  <c r="AB3138" i="1"/>
  <c r="D3149" i="1"/>
  <c r="D3150" i="1" s="1"/>
  <c r="R3150" i="1" s="1"/>
  <c r="V3150" i="1" s="1"/>
  <c r="R3147" i="1"/>
  <c r="V3147" i="1" s="1"/>
  <c r="N3218" i="1"/>
  <c r="N3219" i="1" s="1"/>
  <c r="N3220" i="1" s="1"/>
  <c r="AD3154" i="1"/>
  <c r="AD3155" i="1" s="1"/>
  <c r="AD3156" i="1" s="1"/>
  <c r="AD3157" i="1" s="1"/>
  <c r="I3199" i="1"/>
  <c r="P3219" i="1"/>
  <c r="L3230" i="1"/>
  <c r="J3225" i="1"/>
  <c r="J3226" i="1" s="1"/>
  <c r="AF3155" i="1"/>
  <c r="AL3129" i="1"/>
  <c r="AP3129" i="1" s="1"/>
  <c r="AG3147" i="1"/>
  <c r="AG3148" i="1" s="1"/>
  <c r="AE3132" i="1"/>
  <c r="Z3158" i="1"/>
  <c r="AH3148" i="1"/>
  <c r="Y3130" i="1"/>
  <c r="Y3131" i="1" s="1"/>
  <c r="AL3131" i="1" s="1"/>
  <c r="AP3131" i="1" s="1"/>
  <c r="X3137" i="1"/>
  <c r="H3236" i="1"/>
  <c r="H3237" i="1" s="1"/>
  <c r="K3231" i="1"/>
  <c r="K3232" i="1" s="1"/>
  <c r="K3233" i="1" s="1"/>
  <c r="E3190" i="1"/>
  <c r="F3213" i="1"/>
  <c r="M3239" i="1"/>
  <c r="M3240" i="1" s="1"/>
  <c r="O3225" i="1"/>
  <c r="AA3153" i="1" l="1"/>
  <c r="AC3149" i="1"/>
  <c r="AB3139" i="1"/>
  <c r="R3149" i="1"/>
  <c r="V3149" i="1" s="1"/>
  <c r="D3151" i="1"/>
  <c r="AD3158" i="1"/>
  <c r="AD3159" i="1" s="1"/>
  <c r="N3221" i="1"/>
  <c r="N3222" i="1" s="1"/>
  <c r="N3223" i="1" s="1"/>
  <c r="I3200" i="1"/>
  <c r="I3201" i="1" s="1"/>
  <c r="P3220" i="1"/>
  <c r="P3221" i="1" s="1"/>
  <c r="P3222" i="1" s="1"/>
  <c r="L3231" i="1"/>
  <c r="K3234" i="1"/>
  <c r="K3235" i="1" s="1"/>
  <c r="J3227" i="1"/>
  <c r="Z3159" i="1"/>
  <c r="AE3133" i="1"/>
  <c r="AG3149" i="1"/>
  <c r="AG3150" i="1" s="1"/>
  <c r="X3138" i="1"/>
  <c r="X3139" i="1" s="1"/>
  <c r="AF3156" i="1"/>
  <c r="AF3157" i="1" s="1"/>
  <c r="AL3130" i="1"/>
  <c r="AP3130" i="1" s="1"/>
  <c r="AH3149" i="1"/>
  <c r="Y3132" i="1"/>
  <c r="Y3133" i="1" s="1"/>
  <c r="H3238" i="1"/>
  <c r="H3239" i="1" s="1"/>
  <c r="O3226" i="1"/>
  <c r="O3227" i="1" s="1"/>
  <c r="M3241" i="1"/>
  <c r="M3242" i="1" s="1"/>
  <c r="M3243" i="1" s="1"/>
  <c r="F3214" i="1"/>
  <c r="E3191" i="1"/>
  <c r="AA3154" i="1" l="1"/>
  <c r="AC3150" i="1"/>
  <c r="AC3151" i="1" s="1"/>
  <c r="AC3152" i="1" s="1"/>
  <c r="AB3140" i="1"/>
  <c r="D3152" i="1"/>
  <c r="R3151" i="1"/>
  <c r="V3151" i="1" s="1"/>
  <c r="K3236" i="1"/>
  <c r="K3237" i="1" s="1"/>
  <c r="AD3160" i="1"/>
  <c r="AD3161" i="1" s="1"/>
  <c r="AD3162" i="1" s="1"/>
  <c r="AD3163" i="1" s="1"/>
  <c r="AD3164" i="1" s="1"/>
  <c r="AD3165" i="1" s="1"/>
  <c r="P3223" i="1"/>
  <c r="I3202" i="1"/>
  <c r="L3232" i="1"/>
  <c r="L3233" i="1" s="1"/>
  <c r="J3228" i="1"/>
  <c r="J3229" i="1" s="1"/>
  <c r="AF3158" i="1"/>
  <c r="AL3132" i="1"/>
  <c r="AP3132" i="1" s="1"/>
  <c r="X3140" i="1"/>
  <c r="X3141" i="1" s="1"/>
  <c r="AH3150" i="1"/>
  <c r="AG3151" i="1"/>
  <c r="AL3133" i="1"/>
  <c r="AP3133" i="1" s="1"/>
  <c r="Z3160" i="1"/>
  <c r="Z3161" i="1" s="1"/>
  <c r="Z3162" i="1" s="1"/>
  <c r="Y3134" i="1"/>
  <c r="AE3134" i="1"/>
  <c r="AE3135" i="1" s="1"/>
  <c r="N3224" i="1"/>
  <c r="N3225" i="1" s="1"/>
  <c r="N3226" i="1" s="1"/>
  <c r="N3227" i="1" s="1"/>
  <c r="F3215" i="1"/>
  <c r="H3240" i="1"/>
  <c r="E3192" i="1"/>
  <c r="O3228" i="1"/>
  <c r="O3229" i="1" s="1"/>
  <c r="M3244" i="1"/>
  <c r="M3245" i="1" s="1"/>
  <c r="AA3155" i="1" l="1"/>
  <c r="AA3156" i="1"/>
  <c r="AC3153" i="1"/>
  <c r="AB3141" i="1"/>
  <c r="R3152" i="1"/>
  <c r="V3152" i="1" s="1"/>
  <c r="D3153" i="1"/>
  <c r="P3224" i="1"/>
  <c r="P3225" i="1" s="1"/>
  <c r="P3226" i="1" s="1"/>
  <c r="K3238" i="1"/>
  <c r="K3239" i="1" s="1"/>
  <c r="I3203" i="1"/>
  <c r="I3204" i="1" s="1"/>
  <c r="O3230" i="1"/>
  <c r="O3231" i="1" s="1"/>
  <c r="L3234" i="1"/>
  <c r="L3235" i="1" s="1"/>
  <c r="J3230" i="1"/>
  <c r="J3231" i="1" s="1"/>
  <c r="AL3134" i="1"/>
  <c r="AP3134" i="1" s="1"/>
  <c r="AG3152" i="1"/>
  <c r="AG3153" i="1" s="1"/>
  <c r="X3142" i="1"/>
  <c r="X3143" i="1" s="1"/>
  <c r="AH3151" i="1"/>
  <c r="Z3163" i="1"/>
  <c r="AF3159" i="1"/>
  <c r="AE3136" i="1"/>
  <c r="AE3137" i="1" s="1"/>
  <c r="AD3166" i="1"/>
  <c r="Y3135" i="1"/>
  <c r="F3216" i="1"/>
  <c r="M3246" i="1"/>
  <c r="H3241" i="1"/>
  <c r="N3228" i="1"/>
  <c r="N3229" i="1" s="1"/>
  <c r="E3193" i="1"/>
  <c r="AA3157" i="1" l="1"/>
  <c r="AB3142" i="1"/>
  <c r="AB3143" i="1" s="1"/>
  <c r="AB3144" i="1" s="1"/>
  <c r="AC3154" i="1"/>
  <c r="D3154" i="1"/>
  <c r="D3155" i="1" s="1"/>
  <c r="R3155" i="1" s="1"/>
  <c r="V3155" i="1" s="1"/>
  <c r="R3153" i="1"/>
  <c r="V3153" i="1" s="1"/>
  <c r="AE3138" i="1"/>
  <c r="AE3139" i="1" s="1"/>
  <c r="K3240" i="1"/>
  <c r="K3241" i="1" s="1"/>
  <c r="I3205" i="1"/>
  <c r="I3206" i="1" s="1"/>
  <c r="O3232" i="1"/>
  <c r="O3233" i="1" s="1"/>
  <c r="P3227" i="1"/>
  <c r="L3236" i="1"/>
  <c r="J3232" i="1"/>
  <c r="J3233" i="1" s="1"/>
  <c r="X3144" i="1"/>
  <c r="X3145" i="1" s="1"/>
  <c r="AH3152" i="1"/>
  <c r="AH3153" i="1" s="1"/>
  <c r="AH3154" i="1" s="1"/>
  <c r="AL3135" i="1"/>
  <c r="AP3135" i="1" s="1"/>
  <c r="Y3136" i="1"/>
  <c r="AF3160" i="1"/>
  <c r="AG3154" i="1"/>
  <c r="Z3164" i="1"/>
  <c r="Z3165" i="1" s="1"/>
  <c r="AD3167" i="1"/>
  <c r="AF3161" i="1"/>
  <c r="AF3162" i="1" s="1"/>
  <c r="N3230" i="1"/>
  <c r="H3242" i="1"/>
  <c r="F3217" i="1"/>
  <c r="E3194" i="1"/>
  <c r="M3247" i="1"/>
  <c r="AA3158" i="1" l="1"/>
  <c r="AB3145" i="1"/>
  <c r="AB3146" i="1" s="1"/>
  <c r="AC3155" i="1"/>
  <c r="R3154" i="1"/>
  <c r="V3154" i="1" s="1"/>
  <c r="D3156" i="1"/>
  <c r="O3234" i="1"/>
  <c r="O3235" i="1" s="1"/>
  <c r="O3236" i="1" s="1"/>
  <c r="O3237" i="1" s="1"/>
  <c r="O3238" i="1" s="1"/>
  <c r="I3207" i="1"/>
  <c r="I3208" i="1" s="1"/>
  <c r="P3228" i="1"/>
  <c r="L3237" i="1"/>
  <c r="L3238" i="1" s="1"/>
  <c r="J3234" i="1"/>
  <c r="J3235" i="1" s="1"/>
  <c r="X3146" i="1"/>
  <c r="AL3136" i="1"/>
  <c r="AP3136" i="1" s="1"/>
  <c r="AD3168" i="1"/>
  <c r="AD3169" i="1" s="1"/>
  <c r="AD3170" i="1" s="1"/>
  <c r="Z3166" i="1"/>
  <c r="Y3137" i="1"/>
  <c r="AF3163" i="1"/>
  <c r="AG3155" i="1"/>
  <c r="AE3140" i="1"/>
  <c r="AH3155" i="1"/>
  <c r="K3242" i="1"/>
  <c r="K3243" i="1" s="1"/>
  <c r="N3231" i="1"/>
  <c r="F3218" i="1"/>
  <c r="M3248" i="1"/>
  <c r="H3243" i="1"/>
  <c r="E3195" i="1"/>
  <c r="AA3159" i="1" l="1"/>
  <c r="AB3147" i="1"/>
  <c r="AC3156" i="1"/>
  <c r="R3156" i="1"/>
  <c r="V3156" i="1" s="1"/>
  <c r="D3157" i="1"/>
  <c r="I3209" i="1"/>
  <c r="P3229" i="1"/>
  <c r="L3239" i="1"/>
  <c r="J3236" i="1"/>
  <c r="X3147" i="1"/>
  <c r="X3148" i="1" s="1"/>
  <c r="AD3171" i="1"/>
  <c r="Y3138" i="1"/>
  <c r="AL3137" i="1"/>
  <c r="AP3137" i="1" s="1"/>
  <c r="AH3156" i="1"/>
  <c r="AG3156" i="1"/>
  <c r="AF3164" i="1"/>
  <c r="AE3141" i="1"/>
  <c r="AE3142" i="1" s="1"/>
  <c r="AE3143" i="1" s="1"/>
  <c r="AE3144" i="1" s="1"/>
  <c r="AE3145" i="1" s="1"/>
  <c r="Z3167" i="1"/>
  <c r="M3249" i="1"/>
  <c r="M3250" i="1" s="1"/>
  <c r="M3251" i="1" s="1"/>
  <c r="N3232" i="1"/>
  <c r="N3233" i="1" s="1"/>
  <c r="H3244" i="1"/>
  <c r="H3245" i="1" s="1"/>
  <c r="K3244" i="1"/>
  <c r="K3245" i="1" s="1"/>
  <c r="F3219" i="1"/>
  <c r="F3220" i="1" s="1"/>
  <c r="E3196" i="1"/>
  <c r="O3239" i="1"/>
  <c r="O3240" i="1" s="1"/>
  <c r="AA3160" i="1" l="1"/>
  <c r="AA3161" i="1" s="1"/>
  <c r="AA3162" i="1" s="1"/>
  <c r="AB3148" i="1"/>
  <c r="AB3149" i="1" s="1"/>
  <c r="AC3157" i="1"/>
  <c r="AC3158" i="1" s="1"/>
  <c r="R3157" i="1"/>
  <c r="V3157" i="1" s="1"/>
  <c r="D3158" i="1"/>
  <c r="N3234" i="1"/>
  <c r="I3210" i="1"/>
  <c r="I3211" i="1" s="1"/>
  <c r="P3230" i="1"/>
  <c r="P3231" i="1" s="1"/>
  <c r="P3232" i="1" s="1"/>
  <c r="L3240" i="1"/>
  <c r="L3241" i="1" s="1"/>
  <c r="J3237" i="1"/>
  <c r="F3221" i="1"/>
  <c r="F3222" i="1" s="1"/>
  <c r="AE3146" i="1"/>
  <c r="AE3147" i="1" s="1"/>
  <c r="AE3148" i="1" s="1"/>
  <c r="Z3168" i="1"/>
  <c r="Z3169" i="1" s="1"/>
  <c r="Z3170" i="1" s="1"/>
  <c r="AL3138" i="1"/>
  <c r="AP3138" i="1" s="1"/>
  <c r="AH3157" i="1"/>
  <c r="AH3158" i="1" s="1"/>
  <c r="AG3157" i="1"/>
  <c r="AD3172" i="1"/>
  <c r="AF3165" i="1"/>
  <c r="AF3166" i="1" s="1"/>
  <c r="Y3139" i="1"/>
  <c r="X3149" i="1"/>
  <c r="K3246" i="1"/>
  <c r="O3241" i="1"/>
  <c r="M3252" i="1"/>
  <c r="H3246" i="1"/>
  <c r="E3197" i="1"/>
  <c r="AA3163" i="1" l="1"/>
  <c r="AA3164" i="1" s="1"/>
  <c r="AA3165" i="1" s="1"/>
  <c r="AB3150" i="1"/>
  <c r="AB3151" i="1" s="1"/>
  <c r="AB3152" i="1" s="1"/>
  <c r="AC3159" i="1"/>
  <c r="D3159" i="1"/>
  <c r="R3158" i="1"/>
  <c r="V3158" i="1" s="1"/>
  <c r="N3235" i="1"/>
  <c r="N3236" i="1" s="1"/>
  <c r="N3237" i="1" s="1"/>
  <c r="I3212" i="1"/>
  <c r="I3213" i="1" s="1"/>
  <c r="AF3167" i="1"/>
  <c r="AF3168" i="1" s="1"/>
  <c r="AF3169" i="1" s="1"/>
  <c r="P3233" i="1"/>
  <c r="L3242" i="1"/>
  <c r="J3238" i="1"/>
  <c r="F3223" i="1"/>
  <c r="F3224" i="1" s="1"/>
  <c r="F3225" i="1" s="1"/>
  <c r="F3226" i="1" s="1"/>
  <c r="F3227" i="1" s="1"/>
  <c r="AD3173" i="1"/>
  <c r="Z3171" i="1"/>
  <c r="AL3139" i="1"/>
  <c r="AP3139" i="1" s="1"/>
  <c r="AE3149" i="1"/>
  <c r="X3150" i="1"/>
  <c r="AG3158" i="1"/>
  <c r="AG3159" i="1" s="1"/>
  <c r="AG3160" i="1" s="1"/>
  <c r="AH3159" i="1"/>
  <c r="Y3140" i="1"/>
  <c r="O3242" i="1"/>
  <c r="K3247" i="1"/>
  <c r="H3247" i="1"/>
  <c r="E3198" i="1"/>
  <c r="M3253" i="1"/>
  <c r="M3254" i="1" s="1"/>
  <c r="M3255" i="1" s="1"/>
  <c r="AA3166" i="1" l="1"/>
  <c r="AC3160" i="1"/>
  <c r="AB3153" i="1"/>
  <c r="D3160" i="1"/>
  <c r="R3159" i="1"/>
  <c r="V3159" i="1" s="1"/>
  <c r="I3214" i="1"/>
  <c r="I3215" i="1" s="1"/>
  <c r="AF3170" i="1"/>
  <c r="AF3171" i="1" s="1"/>
  <c r="P3234" i="1"/>
  <c r="N3238" i="1"/>
  <c r="N3239" i="1" s="1"/>
  <c r="L3243" i="1"/>
  <c r="J3239" i="1"/>
  <c r="F3228" i="1"/>
  <c r="F3229" i="1" s="1"/>
  <c r="AG3161" i="1"/>
  <c r="AG3162" i="1" s="1"/>
  <c r="AD3174" i="1"/>
  <c r="AE3150" i="1"/>
  <c r="AE3151" i="1" s="1"/>
  <c r="AL3140" i="1"/>
  <c r="AP3140" i="1" s="1"/>
  <c r="Y3141" i="1"/>
  <c r="X3151" i="1"/>
  <c r="X3152" i="1" s="1"/>
  <c r="AH3160" i="1"/>
  <c r="Z3172" i="1"/>
  <c r="K3248" i="1"/>
  <c r="E3199" i="1"/>
  <c r="O3243" i="1"/>
  <c r="H3248" i="1"/>
  <c r="M3256" i="1"/>
  <c r="AA3167" i="1" l="1"/>
  <c r="AA3168" i="1" s="1"/>
  <c r="AA3169" i="1" s="1"/>
  <c r="AB3154" i="1"/>
  <c r="AC3161" i="1"/>
  <c r="D3161" i="1"/>
  <c r="R3160" i="1"/>
  <c r="V3160" i="1" s="1"/>
  <c r="I3216" i="1"/>
  <c r="N3240" i="1"/>
  <c r="N3241" i="1" s="1"/>
  <c r="N3242" i="1" s="1"/>
  <c r="N3243" i="1" s="1"/>
  <c r="N3244" i="1" s="1"/>
  <c r="P3235" i="1"/>
  <c r="L3244" i="1"/>
  <c r="J3240" i="1"/>
  <c r="AG3163" i="1"/>
  <c r="AE3152" i="1"/>
  <c r="AE3153" i="1" s="1"/>
  <c r="AE3154" i="1" s="1"/>
  <c r="AD3175" i="1"/>
  <c r="Z3173" i="1"/>
  <c r="AL3141" i="1"/>
  <c r="AP3141" i="1" s="1"/>
  <c r="Y3142" i="1"/>
  <c r="Y3143" i="1" s="1"/>
  <c r="AL3143" i="1" s="1"/>
  <c r="AP3143" i="1" s="1"/>
  <c r="X3153" i="1"/>
  <c r="X3154" i="1" s="1"/>
  <c r="AH3161" i="1"/>
  <c r="AF3172" i="1"/>
  <c r="O3244" i="1"/>
  <c r="K3249" i="1"/>
  <c r="E3200" i="1"/>
  <c r="M3257" i="1"/>
  <c r="M3258" i="1" s="1"/>
  <c r="F3230" i="1"/>
  <c r="H3249" i="1"/>
  <c r="AA3170" i="1" l="1"/>
  <c r="AC3162" i="1"/>
  <c r="AC3163" i="1" s="1"/>
  <c r="AB3155" i="1"/>
  <c r="D3162" i="1"/>
  <c r="R3161" i="1"/>
  <c r="V3161" i="1" s="1"/>
  <c r="I3217" i="1"/>
  <c r="P3236" i="1"/>
  <c r="P3237" i="1" s="1"/>
  <c r="L3245" i="1"/>
  <c r="J3241" i="1"/>
  <c r="AH3162" i="1"/>
  <c r="AE3155" i="1"/>
  <c r="AE3156" i="1" s="1"/>
  <c r="X3155" i="1"/>
  <c r="X3156" i="1" s="1"/>
  <c r="X3157" i="1" s="1"/>
  <c r="AL3142" i="1"/>
  <c r="AP3142" i="1" s="1"/>
  <c r="Y3144" i="1"/>
  <c r="AF3173" i="1"/>
  <c r="AF3174" i="1" s="1"/>
  <c r="AD3176" i="1"/>
  <c r="AG3164" i="1"/>
  <c r="AG3165" i="1" s="1"/>
  <c r="Z3174" i="1"/>
  <c r="Z3175" i="1" s="1"/>
  <c r="O3245" i="1"/>
  <c r="O3246" i="1" s="1"/>
  <c r="O3247" i="1" s="1"/>
  <c r="H3250" i="1"/>
  <c r="K3250" i="1"/>
  <c r="K3251" i="1" s="1"/>
  <c r="M3259" i="1"/>
  <c r="F3231" i="1"/>
  <c r="F3232" i="1" s="1"/>
  <c r="E3201" i="1"/>
  <c r="N3245" i="1"/>
  <c r="AA3171" i="1" l="1"/>
  <c r="AB3156" i="1"/>
  <c r="AC3164" i="1"/>
  <c r="AC3165" i="1" s="1"/>
  <c r="AC3166" i="1" s="1"/>
  <c r="R3162" i="1"/>
  <c r="V3162" i="1" s="1"/>
  <c r="D3163" i="1"/>
  <c r="I3218" i="1"/>
  <c r="I3219" i="1" s="1"/>
  <c r="I3220" i="1" s="1"/>
  <c r="P3238" i="1"/>
  <c r="P3239" i="1" s="1"/>
  <c r="L3246" i="1"/>
  <c r="J3242" i="1"/>
  <c r="Z3176" i="1"/>
  <c r="AH3163" i="1"/>
  <c r="AH3164" i="1" s="1"/>
  <c r="AF3175" i="1"/>
  <c r="AF3176" i="1" s="1"/>
  <c r="AG3166" i="1"/>
  <c r="AG3167" i="1" s="1"/>
  <c r="X3158" i="1"/>
  <c r="X3159" i="1" s="1"/>
  <c r="AE3157" i="1"/>
  <c r="AE3158" i="1" s="1"/>
  <c r="AD3177" i="1"/>
  <c r="AD3178" i="1" s="1"/>
  <c r="AD3179" i="1" s="1"/>
  <c r="AL3144" i="1"/>
  <c r="AP3144" i="1" s="1"/>
  <c r="Y3145" i="1"/>
  <c r="O3248" i="1"/>
  <c r="M3260" i="1"/>
  <c r="E3202" i="1"/>
  <c r="F3233" i="1"/>
  <c r="K3252" i="1"/>
  <c r="K3253" i="1" s="1"/>
  <c r="N3246" i="1"/>
  <c r="N3247" i="1" s="1"/>
  <c r="H3251" i="1"/>
  <c r="AA3172" i="1" l="1"/>
  <c r="AC3167" i="1"/>
  <c r="AB3157" i="1"/>
  <c r="R3163" i="1"/>
  <c r="V3163" i="1" s="1"/>
  <c r="D3164" i="1"/>
  <c r="P3240" i="1"/>
  <c r="P3241" i="1" s="1"/>
  <c r="I3221" i="1"/>
  <c r="I3222" i="1" s="1"/>
  <c r="AE3159" i="1"/>
  <c r="AE3160" i="1" s="1"/>
  <c r="AG3168" i="1"/>
  <c r="AG3169" i="1" s="1"/>
  <c r="AF3177" i="1"/>
  <c r="AF3178" i="1" s="1"/>
  <c r="AF3179" i="1" s="1"/>
  <c r="L3247" i="1"/>
  <c r="J3243" i="1"/>
  <c r="X3160" i="1"/>
  <c r="X3161" i="1" s="1"/>
  <c r="Z3177" i="1"/>
  <c r="Z3178" i="1" s="1"/>
  <c r="Z3179" i="1" s="1"/>
  <c r="AH3166" i="1"/>
  <c r="AL3145" i="1"/>
  <c r="AP3145" i="1" s="1"/>
  <c r="Y3146" i="1"/>
  <c r="AL3146" i="1" s="1"/>
  <c r="AP3146" i="1" s="1"/>
  <c r="AH3165" i="1"/>
  <c r="AD3180" i="1"/>
  <c r="N3248" i="1"/>
  <c r="H3252" i="1"/>
  <c r="K3254" i="1"/>
  <c r="E3203" i="1"/>
  <c r="O3249" i="1"/>
  <c r="M3261" i="1"/>
  <c r="F3234" i="1"/>
  <c r="AA3173" i="1" l="1"/>
  <c r="AB3158" i="1"/>
  <c r="AB3159" i="1" s="1"/>
  <c r="AC3168" i="1"/>
  <c r="R3164" i="1"/>
  <c r="V3164" i="1" s="1"/>
  <c r="D3165" i="1"/>
  <c r="AE3161" i="1"/>
  <c r="AE3162" i="1" s="1"/>
  <c r="AE3163" i="1" s="1"/>
  <c r="AE3164" i="1" s="1"/>
  <c r="P3242" i="1"/>
  <c r="P3243" i="1" s="1"/>
  <c r="P3244" i="1" s="1"/>
  <c r="AG3170" i="1"/>
  <c r="AG3171" i="1" s="1"/>
  <c r="AG3172" i="1" s="1"/>
  <c r="AG3173" i="1" s="1"/>
  <c r="I3223" i="1"/>
  <c r="I3224" i="1" s="1"/>
  <c r="AF3180" i="1"/>
  <c r="AF3181" i="1" s="1"/>
  <c r="L3248" i="1"/>
  <c r="L3249" i="1" s="1"/>
  <c r="J3244" i="1"/>
  <c r="J3245" i="1" s="1"/>
  <c r="AD3181" i="1"/>
  <c r="Z3180" i="1"/>
  <c r="AH3167" i="1"/>
  <c r="Y3147" i="1"/>
  <c r="AL3147" i="1" s="1"/>
  <c r="AP3147" i="1" s="1"/>
  <c r="X3162" i="1"/>
  <c r="K3255" i="1"/>
  <c r="M3262" i="1"/>
  <c r="F3235" i="1"/>
  <c r="H3253" i="1"/>
  <c r="E3204" i="1"/>
  <c r="N3249" i="1"/>
  <c r="O3250" i="1"/>
  <c r="O3251" i="1" s="1"/>
  <c r="O3252" i="1" s="1"/>
  <c r="AA3174" i="1" l="1"/>
  <c r="AA3175" i="1"/>
  <c r="AC3169" i="1"/>
  <c r="AB3160" i="1"/>
  <c r="D3166" i="1"/>
  <c r="R3165" i="1"/>
  <c r="V3165" i="1" s="1"/>
  <c r="I3225" i="1"/>
  <c r="I3226" i="1" s="1"/>
  <c r="AF3182" i="1"/>
  <c r="AF3183" i="1" s="1"/>
  <c r="AF3184" i="1" s="1"/>
  <c r="Y3148" i="1"/>
  <c r="Y3149" i="1" s="1"/>
  <c r="P3245" i="1"/>
  <c r="P3246" i="1" s="1"/>
  <c r="L3250" i="1"/>
  <c r="L3251" i="1" s="1"/>
  <c r="L3252" i="1" s="1"/>
  <c r="L3253" i="1" s="1"/>
  <c r="J3246" i="1"/>
  <c r="J3247" i="1" s="1"/>
  <c r="AH3168" i="1"/>
  <c r="X3163" i="1"/>
  <c r="Z3181" i="1"/>
  <c r="AG3174" i="1"/>
  <c r="AD3182" i="1"/>
  <c r="AD3183" i="1" s="1"/>
  <c r="AE3165" i="1"/>
  <c r="AE3166" i="1" s="1"/>
  <c r="E3205" i="1"/>
  <c r="F3236" i="1"/>
  <c r="K3256" i="1"/>
  <c r="K3257" i="1" s="1"/>
  <c r="H3254" i="1"/>
  <c r="O3253" i="1"/>
  <c r="O3254" i="1" s="1"/>
  <c r="M3263" i="1"/>
  <c r="N3250" i="1"/>
  <c r="AA3176" i="1" l="1"/>
  <c r="AA3177" i="1" s="1"/>
  <c r="AA3178" i="1" s="1"/>
  <c r="AC3170" i="1"/>
  <c r="AC3171" i="1" s="1"/>
  <c r="AB3161" i="1"/>
  <c r="D3167" i="1"/>
  <c r="R3166" i="1"/>
  <c r="V3166" i="1" s="1"/>
  <c r="AF3185" i="1"/>
  <c r="AF3186" i="1" s="1"/>
  <c r="AL3148" i="1"/>
  <c r="AP3148" i="1" s="1"/>
  <c r="P3247" i="1"/>
  <c r="P3248" i="1" s="1"/>
  <c r="P3249" i="1" s="1"/>
  <c r="I3227" i="1"/>
  <c r="I3228" i="1" s="1"/>
  <c r="I3229" i="1" s="1"/>
  <c r="L3254" i="1"/>
  <c r="J3248" i="1"/>
  <c r="J3249" i="1" s="1"/>
  <c r="J3250" i="1" s="1"/>
  <c r="AE3167" i="1"/>
  <c r="Y3150" i="1"/>
  <c r="AL3149" i="1"/>
  <c r="AP3149" i="1" s="1"/>
  <c r="X3164" i="1"/>
  <c r="Z3182" i="1"/>
  <c r="AG3175" i="1"/>
  <c r="AG3176" i="1" s="1"/>
  <c r="AD3184" i="1"/>
  <c r="AH3169" i="1"/>
  <c r="N3251" i="1"/>
  <c r="K3258" i="1"/>
  <c r="O3255" i="1"/>
  <c r="O3256" i="1" s="1"/>
  <c r="E3206" i="1"/>
  <c r="E3207" i="1" s="1"/>
  <c r="H3255" i="1"/>
  <c r="H3256" i="1" s="1"/>
  <c r="M3264" i="1"/>
  <c r="M3265" i="1" s="1"/>
  <c r="F3237" i="1"/>
  <c r="AA3179" i="1" l="1"/>
  <c r="AB3162" i="1"/>
  <c r="AC3172" i="1"/>
  <c r="AC3173" i="1" s="1"/>
  <c r="D3168" i="1"/>
  <c r="D3169" i="1" s="1"/>
  <c r="R3169" i="1" s="1"/>
  <c r="V3169" i="1" s="1"/>
  <c r="R3167" i="1"/>
  <c r="V3167" i="1" s="1"/>
  <c r="I3230" i="1"/>
  <c r="J3251" i="1"/>
  <c r="P3250" i="1"/>
  <c r="M3266" i="1"/>
  <c r="M3267" i="1" s="1"/>
  <c r="L3255" i="1"/>
  <c r="L3256" i="1" s="1"/>
  <c r="L3257" i="1" s="1"/>
  <c r="L3258" i="1" s="1"/>
  <c r="Z3183" i="1"/>
  <c r="Y3151" i="1"/>
  <c r="AL3150" i="1"/>
  <c r="AP3150" i="1" s="1"/>
  <c r="AD3185" i="1"/>
  <c r="AE3168" i="1"/>
  <c r="AE3169" i="1" s="1"/>
  <c r="X3165" i="1"/>
  <c r="AF3187" i="1"/>
  <c r="AH3170" i="1"/>
  <c r="AH3171" i="1" s="1"/>
  <c r="AH3172" i="1" s="1"/>
  <c r="AG3177" i="1"/>
  <c r="AG3178" i="1" s="1"/>
  <c r="AG3179" i="1" s="1"/>
  <c r="E3208" i="1"/>
  <c r="O3257" i="1"/>
  <c r="O3258" i="1" s="1"/>
  <c r="F3238" i="1"/>
  <c r="F3239" i="1" s="1"/>
  <c r="N3252" i="1"/>
  <c r="N3253" i="1" s="1"/>
  <c r="K3259" i="1"/>
  <c r="H3257" i="1"/>
  <c r="AA3180" i="1" l="1"/>
  <c r="AA3181" i="1" s="1"/>
  <c r="AA3182" i="1" s="1"/>
  <c r="AA3183" i="1" s="1"/>
  <c r="AB3163" i="1"/>
  <c r="AB3164" i="1" s="1"/>
  <c r="AB3165" i="1" s="1"/>
  <c r="AC3174" i="1"/>
  <c r="AC3175" i="1" s="1"/>
  <c r="D3170" i="1"/>
  <c r="R3168" i="1"/>
  <c r="V3168" i="1" s="1"/>
  <c r="J3252" i="1"/>
  <c r="J3253" i="1" s="1"/>
  <c r="J3254" i="1" s="1"/>
  <c r="I3231" i="1"/>
  <c r="P3251" i="1"/>
  <c r="L3259" i="1"/>
  <c r="L3260" i="1" s="1"/>
  <c r="AD3186" i="1"/>
  <c r="AF3188" i="1"/>
  <c r="AL3151" i="1"/>
  <c r="AP3151" i="1" s="1"/>
  <c r="Y3152" i="1"/>
  <c r="AE3170" i="1"/>
  <c r="AH3173" i="1"/>
  <c r="X3166" i="1"/>
  <c r="AG3180" i="1"/>
  <c r="Z3184" i="1"/>
  <c r="N3254" i="1"/>
  <c r="O3259" i="1"/>
  <c r="M3268" i="1"/>
  <c r="E3209" i="1"/>
  <c r="H3258" i="1"/>
  <c r="K3260" i="1"/>
  <c r="F3240" i="1"/>
  <c r="AA3184" i="1" l="1"/>
  <c r="AA3185" i="1" s="1"/>
  <c r="AB3166" i="1"/>
  <c r="AC3176" i="1"/>
  <c r="D3171" i="1"/>
  <c r="R3170" i="1"/>
  <c r="V3170" i="1" s="1"/>
  <c r="I3232" i="1"/>
  <c r="N3255" i="1"/>
  <c r="N3256" i="1" s="1"/>
  <c r="N3257" i="1" s="1"/>
  <c r="N3258" i="1" s="1"/>
  <c r="P3252" i="1"/>
  <c r="L3261" i="1"/>
  <c r="L3262" i="1" s="1"/>
  <c r="J3255" i="1"/>
  <c r="J3256" i="1" s="1"/>
  <c r="J3257" i="1" s="1"/>
  <c r="AH3174" i="1"/>
  <c r="AH3175" i="1" s="1"/>
  <c r="AH3176" i="1" s="1"/>
  <c r="AD3187" i="1"/>
  <c r="AF3189" i="1"/>
  <c r="AF3190" i="1" s="1"/>
  <c r="Z3185" i="1"/>
  <c r="AE3171" i="1"/>
  <c r="X3167" i="1"/>
  <c r="Y3153" i="1"/>
  <c r="AL3152" i="1"/>
  <c r="AP3152" i="1" s="1"/>
  <c r="AG3181" i="1"/>
  <c r="M3269" i="1"/>
  <c r="K3261" i="1"/>
  <c r="O3260" i="1"/>
  <c r="O3261" i="1" s="1"/>
  <c r="H3259" i="1"/>
  <c r="H3260" i="1" s="1"/>
  <c r="E3210" i="1"/>
  <c r="F3241" i="1"/>
  <c r="AA3186" i="1" l="1"/>
  <c r="AA3187" i="1" s="1"/>
  <c r="AA3188" i="1" s="1"/>
  <c r="AB3167" i="1"/>
  <c r="AC3177" i="1"/>
  <c r="R3171" i="1"/>
  <c r="V3171" i="1" s="1"/>
  <c r="D3172" i="1"/>
  <c r="I3233" i="1"/>
  <c r="P3253" i="1"/>
  <c r="P3254" i="1" s="1"/>
  <c r="P3255" i="1" s="1"/>
  <c r="P3256" i="1" s="1"/>
  <c r="N3259" i="1"/>
  <c r="N3260" i="1" s="1"/>
  <c r="L3263" i="1"/>
  <c r="J3258" i="1"/>
  <c r="AD3188" i="1"/>
  <c r="AF3191" i="1"/>
  <c r="Y3154" i="1"/>
  <c r="AL3153" i="1"/>
  <c r="AP3153" i="1" s="1"/>
  <c r="X3168" i="1"/>
  <c r="AE3172" i="1"/>
  <c r="AE3173" i="1" s="1"/>
  <c r="AG3182" i="1"/>
  <c r="AG3183" i="1" s="1"/>
  <c r="AH3177" i="1"/>
  <c r="Z3186" i="1"/>
  <c r="H3261" i="1"/>
  <c r="H3262" i="1" s="1"/>
  <c r="H3263" i="1" s="1"/>
  <c r="E3211" i="1"/>
  <c r="E3212" i="1" s="1"/>
  <c r="E3213" i="1" s="1"/>
  <c r="F3242" i="1"/>
  <c r="M3270" i="1"/>
  <c r="M3271" i="1" s="1"/>
  <c r="O3262" i="1"/>
  <c r="O3263" i="1" s="1"/>
  <c r="K3262" i="1"/>
  <c r="K3263" i="1" s="1"/>
  <c r="AA3189" i="1" l="1"/>
  <c r="AA3190" i="1" s="1"/>
  <c r="AB3168" i="1"/>
  <c r="AB3169" i="1" s="1"/>
  <c r="AB3170" i="1" s="1"/>
  <c r="AB3171" i="1" s="1"/>
  <c r="AB3172" i="1" s="1"/>
  <c r="AC3178" i="1"/>
  <c r="R3172" i="1"/>
  <c r="V3172" i="1" s="1"/>
  <c r="D3173" i="1"/>
  <c r="I3234" i="1"/>
  <c r="P3257" i="1"/>
  <c r="P3258" i="1" s="1"/>
  <c r="P3259" i="1" s="1"/>
  <c r="H3264" i="1"/>
  <c r="H3265" i="1" s="1"/>
  <c r="H3266" i="1" s="1"/>
  <c r="H3267" i="1" s="1"/>
  <c r="H3268" i="1" s="1"/>
  <c r="L3264" i="1"/>
  <c r="J3259" i="1"/>
  <c r="J3260" i="1" s="1"/>
  <c r="AG3184" i="1"/>
  <c r="AG3185" i="1" s="1"/>
  <c r="AF3192" i="1"/>
  <c r="AE3174" i="1"/>
  <c r="AE3175" i="1" s="1"/>
  <c r="AD3189" i="1"/>
  <c r="AH3178" i="1"/>
  <c r="AH3179" i="1" s="1"/>
  <c r="AH3180" i="1" s="1"/>
  <c r="AH3181" i="1" s="1"/>
  <c r="AH3182" i="1" s="1"/>
  <c r="X3169" i="1"/>
  <c r="AL3154" i="1"/>
  <c r="AP3154" i="1" s="1"/>
  <c r="Y3155" i="1"/>
  <c r="Z3187" i="1"/>
  <c r="Z3188" i="1" s="1"/>
  <c r="O3264" i="1"/>
  <c r="K3264" i="1"/>
  <c r="K3265" i="1" s="1"/>
  <c r="K3266" i="1" s="1"/>
  <c r="N3261" i="1"/>
  <c r="M3272" i="1"/>
  <c r="E3214" i="1"/>
  <c r="F3243" i="1"/>
  <c r="AA3191" i="1" l="1"/>
  <c r="AC3179" i="1"/>
  <c r="AB3173" i="1"/>
  <c r="R3173" i="1"/>
  <c r="V3173" i="1" s="1"/>
  <c r="D3174" i="1"/>
  <c r="I3235" i="1"/>
  <c r="J3261" i="1"/>
  <c r="J3262" i="1" s="1"/>
  <c r="J3263" i="1" s="1"/>
  <c r="J3264" i="1" s="1"/>
  <c r="J3265" i="1" s="1"/>
  <c r="P3260" i="1"/>
  <c r="P3261" i="1" s="1"/>
  <c r="L3265" i="1"/>
  <c r="L3266" i="1" s="1"/>
  <c r="AH3183" i="1"/>
  <c r="AH3184" i="1" s="1"/>
  <c r="AH3185" i="1" s="1"/>
  <c r="Y3156" i="1"/>
  <c r="X3170" i="1"/>
  <c r="AE3176" i="1"/>
  <c r="AF3193" i="1"/>
  <c r="AL3155" i="1"/>
  <c r="AP3155" i="1" s="1"/>
  <c r="AG3186" i="1"/>
  <c r="AD3190" i="1"/>
  <c r="AD3191" i="1" s="1"/>
  <c r="Z3189" i="1"/>
  <c r="E3215" i="1"/>
  <c r="E3216" i="1" s="1"/>
  <c r="E3217" i="1" s="1"/>
  <c r="M3273" i="1"/>
  <c r="K3267" i="1"/>
  <c r="K3268" i="1" s="1"/>
  <c r="K3269" i="1" s="1"/>
  <c r="N3262" i="1"/>
  <c r="F3244" i="1"/>
  <c r="H3269" i="1"/>
  <c r="O3265" i="1"/>
  <c r="AA3192" i="1" l="1"/>
  <c r="AC3180" i="1"/>
  <c r="AB3174" i="1"/>
  <c r="D3175" i="1"/>
  <c r="D3176" i="1" s="1"/>
  <c r="R3176" i="1" s="1"/>
  <c r="V3176" i="1" s="1"/>
  <c r="R3174" i="1"/>
  <c r="V3174" i="1" s="1"/>
  <c r="I3236" i="1"/>
  <c r="AH3186" i="1"/>
  <c r="AH3187" i="1" s="1"/>
  <c r="AH3188" i="1" s="1"/>
  <c r="AH3189" i="1" s="1"/>
  <c r="AH3190" i="1" s="1"/>
  <c r="P3262" i="1"/>
  <c r="P3263" i="1" s="1"/>
  <c r="L3267" i="1"/>
  <c r="J3266" i="1"/>
  <c r="Z3190" i="1"/>
  <c r="AE3177" i="1"/>
  <c r="AD3192" i="1"/>
  <c r="AD3193" i="1" s="1"/>
  <c r="AF3194" i="1"/>
  <c r="AF3195" i="1" s="1"/>
  <c r="AG3187" i="1"/>
  <c r="AG3188" i="1" s="1"/>
  <c r="X3171" i="1"/>
  <c r="Y3157" i="1"/>
  <c r="AL3156" i="1"/>
  <c r="AP3156" i="1" s="1"/>
  <c r="E3218" i="1"/>
  <c r="E3219" i="1" s="1"/>
  <c r="E3220" i="1" s="1"/>
  <c r="N3263" i="1"/>
  <c r="O3266" i="1"/>
  <c r="O3267" i="1" s="1"/>
  <c r="F3245" i="1"/>
  <c r="H3270" i="1"/>
  <c r="K3270" i="1"/>
  <c r="M3274" i="1"/>
  <c r="M3275" i="1" s="1"/>
  <c r="M3276" i="1" s="1"/>
  <c r="AA3193" i="1" l="1"/>
  <c r="AA3194" i="1" s="1"/>
  <c r="AC3181" i="1"/>
  <c r="AB3175" i="1"/>
  <c r="D3177" i="1"/>
  <c r="R3175" i="1"/>
  <c r="V3175" i="1" s="1"/>
  <c r="I3237" i="1"/>
  <c r="P3264" i="1"/>
  <c r="L3268" i="1"/>
  <c r="J3267" i="1"/>
  <c r="AL3157" i="1"/>
  <c r="AP3157" i="1" s="1"/>
  <c r="Y3158" i="1"/>
  <c r="X3172" i="1"/>
  <c r="Z3191" i="1"/>
  <c r="AE3178" i="1"/>
  <c r="AE3179" i="1" s="1"/>
  <c r="AF3196" i="1"/>
  <c r="AH3191" i="1"/>
  <c r="AD3194" i="1"/>
  <c r="AD3195" i="1" s="1"/>
  <c r="AG3189" i="1"/>
  <c r="M3277" i="1"/>
  <c r="N3264" i="1"/>
  <c r="F3246" i="1"/>
  <c r="K3271" i="1"/>
  <c r="E3221" i="1"/>
  <c r="O3268" i="1"/>
  <c r="O3269" i="1" s="1"/>
  <c r="H3271" i="1"/>
  <c r="H3272" i="1" s="1"/>
  <c r="AA3195" i="1" l="1"/>
  <c r="AB3176" i="1"/>
  <c r="AC3182" i="1"/>
  <c r="AC3183" i="1" s="1"/>
  <c r="AC3184" i="1" s="1"/>
  <c r="R3177" i="1"/>
  <c r="V3177" i="1" s="1"/>
  <c r="D3178" i="1"/>
  <c r="I3238" i="1"/>
  <c r="AE3180" i="1"/>
  <c r="AE3181" i="1" s="1"/>
  <c r="P3265" i="1"/>
  <c r="L3269" i="1"/>
  <c r="J3268" i="1"/>
  <c r="J3269" i="1" s="1"/>
  <c r="AF3197" i="1"/>
  <c r="X3173" i="1"/>
  <c r="Y3159" i="1"/>
  <c r="AL3158" i="1"/>
  <c r="AP3158" i="1" s="1"/>
  <c r="AG3190" i="1"/>
  <c r="AH3192" i="1"/>
  <c r="AD3196" i="1"/>
  <c r="Z3192" i="1"/>
  <c r="H3273" i="1"/>
  <c r="E3222" i="1"/>
  <c r="O3270" i="1"/>
  <c r="M3278" i="1"/>
  <c r="M3279" i="1" s="1"/>
  <c r="M3280" i="1" s="1"/>
  <c r="F3247" i="1"/>
  <c r="K3272" i="1"/>
  <c r="N3265" i="1"/>
  <c r="AA3196" i="1" l="1"/>
  <c r="AB3177" i="1"/>
  <c r="AC3185" i="1"/>
  <c r="AC3186" i="1" s="1"/>
  <c r="AC3187" i="1" s="1"/>
  <c r="R3178" i="1"/>
  <c r="V3178" i="1" s="1"/>
  <c r="D3179" i="1"/>
  <c r="I3239" i="1"/>
  <c r="P3266" i="1"/>
  <c r="L3270" i="1"/>
  <c r="L3271" i="1" s="1"/>
  <c r="J3270" i="1"/>
  <c r="X3174" i="1"/>
  <c r="AF3198" i="1"/>
  <c r="AF3199" i="1" s="1"/>
  <c r="Z3193" i="1"/>
  <c r="Z3194" i="1" s="1"/>
  <c r="AE3182" i="1"/>
  <c r="AH3193" i="1"/>
  <c r="AL3159" i="1"/>
  <c r="AP3159" i="1" s="1"/>
  <c r="Y3160" i="1"/>
  <c r="AD3197" i="1"/>
  <c r="AD3198" i="1" s="1"/>
  <c r="AD3199" i="1" s="1"/>
  <c r="AG3191" i="1"/>
  <c r="E3223" i="1"/>
  <c r="M3281" i="1"/>
  <c r="M3282" i="1" s="1"/>
  <c r="N3266" i="1"/>
  <c r="O3271" i="1"/>
  <c r="O3272" i="1" s="1"/>
  <c r="H3274" i="1"/>
  <c r="K3273" i="1"/>
  <c r="F3248" i="1"/>
  <c r="AA3197" i="1" l="1"/>
  <c r="AA3198" i="1" s="1"/>
  <c r="AC3188" i="1"/>
  <c r="AC3189" i="1" s="1"/>
  <c r="AB3178" i="1"/>
  <c r="R3179" i="1"/>
  <c r="V3179" i="1" s="1"/>
  <c r="D3180" i="1"/>
  <c r="I3240" i="1"/>
  <c r="I3241" i="1" s="1"/>
  <c r="I3242" i="1" s="1"/>
  <c r="I3243" i="1" s="1"/>
  <c r="I3244" i="1" s="1"/>
  <c r="P3267" i="1"/>
  <c r="P3268" i="1" s="1"/>
  <c r="L3272" i="1"/>
  <c r="J3271" i="1"/>
  <c r="AH3194" i="1"/>
  <c r="AH3195" i="1" s="1"/>
  <c r="AD3200" i="1"/>
  <c r="Z3195" i="1"/>
  <c r="X3175" i="1"/>
  <c r="Y3161" i="1"/>
  <c r="AL3160" i="1"/>
  <c r="AP3160" i="1" s="1"/>
  <c r="AF3200" i="1"/>
  <c r="AG3192" i="1"/>
  <c r="AE3183" i="1"/>
  <c r="M3283" i="1"/>
  <c r="F3249" i="1"/>
  <c r="F3250" i="1" s="1"/>
  <c r="H3275" i="1"/>
  <c r="H3276" i="1" s="1"/>
  <c r="K3274" i="1"/>
  <c r="O3273" i="1"/>
  <c r="E3224" i="1"/>
  <c r="N3267" i="1"/>
  <c r="N3268" i="1" s="1"/>
  <c r="AC3190" i="1" l="1"/>
  <c r="AC3191" i="1" s="1"/>
  <c r="AA3199" i="1"/>
  <c r="AB3179" i="1"/>
  <c r="AB3180" i="1" s="1"/>
  <c r="AB3181" i="1" s="1"/>
  <c r="R3180" i="1"/>
  <c r="V3180" i="1" s="1"/>
  <c r="D3181" i="1"/>
  <c r="I3245" i="1"/>
  <c r="I3246" i="1" s="1"/>
  <c r="P3269" i="1"/>
  <c r="L3273" i="1"/>
  <c r="J3272" i="1"/>
  <c r="J3273" i="1" s="1"/>
  <c r="J3274" i="1" s="1"/>
  <c r="J3275" i="1" s="1"/>
  <c r="AF3201" i="1"/>
  <c r="AF3202" i="1" s="1"/>
  <c r="AF3203" i="1" s="1"/>
  <c r="AF3204" i="1" s="1"/>
  <c r="AF3205" i="1" s="1"/>
  <c r="AL3161" i="1"/>
  <c r="AP3161" i="1" s="1"/>
  <c r="Y3162" i="1"/>
  <c r="Y3163" i="1" s="1"/>
  <c r="AE3184" i="1"/>
  <c r="AH3196" i="1"/>
  <c r="Z3196" i="1"/>
  <c r="AG3193" i="1"/>
  <c r="X3176" i="1"/>
  <c r="X3177" i="1" s="1"/>
  <c r="AD3201" i="1"/>
  <c r="AD3202" i="1" s="1"/>
  <c r="H3277" i="1"/>
  <c r="H3278" i="1" s="1"/>
  <c r="E3225" i="1"/>
  <c r="O3274" i="1"/>
  <c r="O3275" i="1" s="1"/>
  <c r="F3251" i="1"/>
  <c r="N3269" i="1"/>
  <c r="K3275" i="1"/>
  <c r="M3284" i="1"/>
  <c r="AC3192" i="1" l="1"/>
  <c r="AC3193" i="1" s="1"/>
  <c r="AC3194" i="1"/>
  <c r="AC3195" i="1" s="1"/>
  <c r="AA3200" i="1"/>
  <c r="AC3196" i="1"/>
  <c r="AC3197" i="1" s="1"/>
  <c r="AC3198" i="1" s="1"/>
  <c r="AC3199" i="1" s="1"/>
  <c r="AC3200" i="1" s="1"/>
  <c r="AB3182" i="1"/>
  <c r="R3181" i="1"/>
  <c r="V3181" i="1" s="1"/>
  <c r="D3182" i="1"/>
  <c r="I3247" i="1"/>
  <c r="I3248" i="1" s="1"/>
  <c r="AF3206" i="1"/>
  <c r="AF3207" i="1" s="1"/>
  <c r="J3276" i="1"/>
  <c r="J3277" i="1" s="1"/>
  <c r="P3270" i="1"/>
  <c r="L3274" i="1"/>
  <c r="X3178" i="1"/>
  <c r="X3179" i="1" s="1"/>
  <c r="AL3163" i="1"/>
  <c r="AP3163" i="1" s="1"/>
  <c r="Z3197" i="1"/>
  <c r="AE3185" i="1"/>
  <c r="AD3203" i="1"/>
  <c r="AL3162" i="1"/>
  <c r="AP3162" i="1" s="1"/>
  <c r="Y3164" i="1"/>
  <c r="AH3197" i="1"/>
  <c r="AG3194" i="1"/>
  <c r="N3270" i="1"/>
  <c r="E3226" i="1"/>
  <c r="K3276" i="1"/>
  <c r="M3285" i="1"/>
  <c r="F3252" i="1"/>
  <c r="H3279" i="1"/>
  <c r="O3276" i="1"/>
  <c r="O3277" i="1" s="1"/>
  <c r="O3278" i="1" s="1"/>
  <c r="AA3201" i="1" l="1"/>
  <c r="AA3202" i="1"/>
  <c r="AC3201" i="1"/>
  <c r="AB3183" i="1"/>
  <c r="R3182" i="1"/>
  <c r="V3182" i="1" s="1"/>
  <c r="D3183" i="1"/>
  <c r="AF3208" i="1"/>
  <c r="AF3209" i="1" s="1"/>
  <c r="AF3210" i="1" s="1"/>
  <c r="J3278" i="1"/>
  <c r="J3279" i="1" s="1"/>
  <c r="I3249" i="1"/>
  <c r="Z3198" i="1"/>
  <c r="Z3199" i="1" s="1"/>
  <c r="Z3200" i="1" s="1"/>
  <c r="P3271" i="1"/>
  <c r="P3272" i="1" s="1"/>
  <c r="N3271" i="1"/>
  <c r="L3275" i="1"/>
  <c r="X3180" i="1"/>
  <c r="AG3195" i="1"/>
  <c r="AC3202" i="1"/>
  <c r="AL3164" i="1"/>
  <c r="AP3164" i="1" s="1"/>
  <c r="AH3198" i="1"/>
  <c r="AE3186" i="1"/>
  <c r="AE3187" i="1" s="1"/>
  <c r="Y3165" i="1"/>
  <c r="AD3204" i="1"/>
  <c r="H3280" i="1"/>
  <c r="H3281" i="1" s="1"/>
  <c r="K3277" i="1"/>
  <c r="O3279" i="1"/>
  <c r="E3227" i="1"/>
  <c r="F3253" i="1"/>
  <c r="M3286" i="1"/>
  <c r="AA3203" i="1" l="1"/>
  <c r="AB3184" i="1"/>
  <c r="R3183" i="1"/>
  <c r="V3183" i="1" s="1"/>
  <c r="D3184" i="1"/>
  <c r="J3280" i="1"/>
  <c r="J3281" i="1" s="1"/>
  <c r="J3282" i="1" s="1"/>
  <c r="J3283" i="1" s="1"/>
  <c r="J3284" i="1" s="1"/>
  <c r="J3285" i="1" s="1"/>
  <c r="I3250" i="1"/>
  <c r="AE3188" i="1"/>
  <c r="AE3189" i="1" s="1"/>
  <c r="AE3190" i="1" s="1"/>
  <c r="X3181" i="1"/>
  <c r="X3182" i="1" s="1"/>
  <c r="X3183" i="1" s="1"/>
  <c r="X3184" i="1" s="1"/>
  <c r="P3273" i="1"/>
  <c r="N3272" i="1"/>
  <c r="L3276" i="1"/>
  <c r="AF3211" i="1"/>
  <c r="AD3205" i="1"/>
  <c r="AL3165" i="1"/>
  <c r="AP3165" i="1" s="1"/>
  <c r="Y3166" i="1"/>
  <c r="AH3199" i="1"/>
  <c r="AG3196" i="1"/>
  <c r="Z3201" i="1"/>
  <c r="AC3203" i="1"/>
  <c r="E3228" i="1"/>
  <c r="F3254" i="1"/>
  <c r="M3287" i="1"/>
  <c r="H3282" i="1"/>
  <c r="H3283" i="1" s="1"/>
  <c r="H3284" i="1" s="1"/>
  <c r="O3280" i="1"/>
  <c r="O3281" i="1" s="1"/>
  <c r="K3278" i="1"/>
  <c r="AA3204" i="1" l="1"/>
  <c r="AB3185" i="1"/>
  <c r="R3184" i="1"/>
  <c r="V3184" i="1" s="1"/>
  <c r="D3185" i="1"/>
  <c r="I3251" i="1"/>
  <c r="I3252" i="1" s="1"/>
  <c r="AE3191" i="1"/>
  <c r="AE3192" i="1" s="1"/>
  <c r="P3274" i="1"/>
  <c r="N3273" i="1"/>
  <c r="N3274" i="1" s="1"/>
  <c r="L3277" i="1"/>
  <c r="J3286" i="1"/>
  <c r="J3287" i="1" s="1"/>
  <c r="J3288" i="1" s="1"/>
  <c r="J3289" i="1" s="1"/>
  <c r="X3185" i="1"/>
  <c r="AF3212" i="1"/>
  <c r="Y3167" i="1"/>
  <c r="AL3167" i="1" s="1"/>
  <c r="AP3167" i="1" s="1"/>
  <c r="AL3166" i="1"/>
  <c r="AP3166" i="1" s="1"/>
  <c r="AG3197" i="1"/>
  <c r="Z3202" i="1"/>
  <c r="AC3204" i="1"/>
  <c r="AH3200" i="1"/>
  <c r="AD3206" i="1"/>
  <c r="O3282" i="1"/>
  <c r="F3255" i="1"/>
  <c r="F3256" i="1" s="1"/>
  <c r="F3257" i="1" s="1"/>
  <c r="H3285" i="1"/>
  <c r="H3286" i="1" s="1"/>
  <c r="M3288" i="1"/>
  <c r="K3279" i="1"/>
  <c r="E3229" i="1"/>
  <c r="AA3205" i="1" l="1"/>
  <c r="AA3206" i="1" s="1"/>
  <c r="AB3186" i="1"/>
  <c r="AB3187" i="1" s="1"/>
  <c r="Y3168" i="1"/>
  <c r="Y3169" i="1" s="1"/>
  <c r="AL3169" i="1" s="1"/>
  <c r="AP3169" i="1" s="1"/>
  <c r="R3185" i="1"/>
  <c r="V3185" i="1" s="1"/>
  <c r="D3186" i="1"/>
  <c r="AE3193" i="1"/>
  <c r="AE3194" i="1" s="1"/>
  <c r="N3275" i="1"/>
  <c r="N3276" i="1" s="1"/>
  <c r="I3253" i="1"/>
  <c r="P3275" i="1"/>
  <c r="P3276" i="1" s="1"/>
  <c r="L3278" i="1"/>
  <c r="Z3203" i="1"/>
  <c r="AG3198" i="1"/>
  <c r="AD3207" i="1"/>
  <c r="AD3208" i="1" s="1"/>
  <c r="X3186" i="1"/>
  <c r="X3187" i="1" s="1"/>
  <c r="AL3168" i="1"/>
  <c r="AP3168" i="1" s="1"/>
  <c r="AC3205" i="1"/>
  <c r="AF3213" i="1"/>
  <c r="AF3214" i="1" s="1"/>
  <c r="AH3201" i="1"/>
  <c r="AH3202" i="1" s="1"/>
  <c r="E3230" i="1"/>
  <c r="F3258" i="1"/>
  <c r="O3283" i="1"/>
  <c r="K3280" i="1"/>
  <c r="J3290" i="1"/>
  <c r="M3289" i="1"/>
  <c r="M3290" i="1" s="1"/>
  <c r="H3287" i="1"/>
  <c r="H3288" i="1" s="1"/>
  <c r="AA3207" i="1" l="1"/>
  <c r="AA3208" i="1" s="1"/>
  <c r="AB3188" i="1"/>
  <c r="Y3170" i="1"/>
  <c r="Y3171" i="1" s="1"/>
  <c r="AL3171" i="1" s="1"/>
  <c r="AP3171" i="1" s="1"/>
  <c r="R3186" i="1"/>
  <c r="V3186" i="1" s="1"/>
  <c r="D3187" i="1"/>
  <c r="D3188" i="1" s="1"/>
  <c r="R3188" i="1" s="1"/>
  <c r="V3188" i="1" s="1"/>
  <c r="N3277" i="1"/>
  <c r="N3278" i="1" s="1"/>
  <c r="N3279" i="1" s="1"/>
  <c r="N3280" i="1" s="1"/>
  <c r="I3254" i="1"/>
  <c r="AD3209" i="1"/>
  <c r="AD3210" i="1" s="1"/>
  <c r="AD3211" i="1" s="1"/>
  <c r="AD3212" i="1" s="1"/>
  <c r="P3277" i="1"/>
  <c r="P3278" i="1" s="1"/>
  <c r="L3279" i="1"/>
  <c r="X3188" i="1"/>
  <c r="X3189" i="1" s="1"/>
  <c r="AF3215" i="1"/>
  <c r="AC3206" i="1"/>
  <c r="AC3207" i="1" s="1"/>
  <c r="AE3195" i="1"/>
  <c r="AH3203" i="1"/>
  <c r="AH3204" i="1" s="1"/>
  <c r="AG3199" i="1"/>
  <c r="AG3200" i="1" s="1"/>
  <c r="Z3204" i="1"/>
  <c r="Z3205" i="1" s="1"/>
  <c r="Z3206" i="1" s="1"/>
  <c r="M3291" i="1"/>
  <c r="M3292" i="1" s="1"/>
  <c r="O3284" i="1"/>
  <c r="K3281" i="1"/>
  <c r="K3282" i="1" s="1"/>
  <c r="F3259" i="1"/>
  <c r="F3260" i="1" s="1"/>
  <c r="J3291" i="1"/>
  <c r="J3292" i="1" s="1"/>
  <c r="J3293" i="1" s="1"/>
  <c r="E3231" i="1"/>
  <c r="H3289" i="1"/>
  <c r="AA3209" i="1" l="1"/>
  <c r="AA3210" i="1" s="1"/>
  <c r="AA3211" i="1" s="1"/>
  <c r="AA3212" i="1" s="1"/>
  <c r="AA3213" i="1" s="1"/>
  <c r="AL3170" i="1"/>
  <c r="AP3170" i="1" s="1"/>
  <c r="Y3172" i="1"/>
  <c r="Y3173" i="1" s="1"/>
  <c r="Y3174" i="1" s="1"/>
  <c r="Y3175" i="1" s="1"/>
  <c r="AB3189" i="1"/>
  <c r="R3187" i="1"/>
  <c r="V3187" i="1" s="1"/>
  <c r="D3189" i="1"/>
  <c r="N3281" i="1"/>
  <c r="N3282" i="1" s="1"/>
  <c r="I3255" i="1"/>
  <c r="I3256" i="1" s="1"/>
  <c r="AD3213" i="1"/>
  <c r="AD3214" i="1" s="1"/>
  <c r="P3279" i="1"/>
  <c r="P3280" i="1" s="1"/>
  <c r="L3280" i="1"/>
  <c r="L3281" i="1" s="1"/>
  <c r="J3294" i="1"/>
  <c r="J3295" i="1" s="1"/>
  <c r="AG3201" i="1"/>
  <c r="AG3202" i="1" s="1"/>
  <c r="AG3203" i="1" s="1"/>
  <c r="AC3208" i="1"/>
  <c r="X3190" i="1"/>
  <c r="AF3216" i="1"/>
  <c r="AE3196" i="1"/>
  <c r="Z3207" i="1"/>
  <c r="AH3205" i="1"/>
  <c r="M3293" i="1"/>
  <c r="M3294" i="1" s="1"/>
  <c r="E3232" i="1"/>
  <c r="F3261" i="1"/>
  <c r="F3262" i="1" s="1"/>
  <c r="H3290" i="1"/>
  <c r="K3283" i="1"/>
  <c r="K3284" i="1" s="1"/>
  <c r="O3285" i="1"/>
  <c r="AL3172" i="1" l="1"/>
  <c r="AP3172" i="1" s="1"/>
  <c r="AL3173" i="1"/>
  <c r="AP3173" i="1" s="1"/>
  <c r="AA3214" i="1"/>
  <c r="AA3215" i="1" s="1"/>
  <c r="AA3216" i="1" s="1"/>
  <c r="AB3190" i="1"/>
  <c r="AB3191" i="1" s="1"/>
  <c r="AB3192" i="1" s="1"/>
  <c r="R3189" i="1"/>
  <c r="V3189" i="1" s="1"/>
  <c r="D3190" i="1"/>
  <c r="P3281" i="1"/>
  <c r="P3282" i="1" s="1"/>
  <c r="P3283" i="1" s="1"/>
  <c r="P3284" i="1" s="1"/>
  <c r="I3257" i="1"/>
  <c r="L3282" i="1"/>
  <c r="L3283" i="1" s="1"/>
  <c r="AL3175" i="1"/>
  <c r="AP3175" i="1" s="1"/>
  <c r="AC3209" i="1"/>
  <c r="AC3210" i="1" s="1"/>
  <c r="X3191" i="1"/>
  <c r="AG3204" i="1"/>
  <c r="AH3206" i="1"/>
  <c r="AE3197" i="1"/>
  <c r="AF3217" i="1"/>
  <c r="Z3208" i="1"/>
  <c r="AL3174" i="1"/>
  <c r="AP3174" i="1" s="1"/>
  <c r="AD3215" i="1"/>
  <c r="Y3176" i="1"/>
  <c r="O3286" i="1"/>
  <c r="E3233" i="1"/>
  <c r="E3234" i="1" s="1"/>
  <c r="H3291" i="1"/>
  <c r="H3292" i="1" s="1"/>
  <c r="H3293" i="1" s="1"/>
  <c r="M3295" i="1"/>
  <c r="M3296" i="1" s="1"/>
  <c r="N3283" i="1"/>
  <c r="N3284" i="1" s="1"/>
  <c r="J3296" i="1"/>
  <c r="J3297" i="1" s="1"/>
  <c r="J3298" i="1" s="1"/>
  <c r="K3285" i="1"/>
  <c r="F3263" i="1"/>
  <c r="F3264" i="1" s="1"/>
  <c r="AA3217" i="1" l="1"/>
  <c r="AB3193" i="1"/>
  <c r="AB3194" i="1" s="1"/>
  <c r="R3190" i="1"/>
  <c r="V3190" i="1" s="1"/>
  <c r="D3191" i="1"/>
  <c r="R3191" i="1" s="1"/>
  <c r="V3191" i="1" s="1"/>
  <c r="I3258" i="1"/>
  <c r="P3285" i="1"/>
  <c r="L3284" i="1"/>
  <c r="L3285" i="1" s="1"/>
  <c r="AF3218" i="1"/>
  <c r="AD3216" i="1"/>
  <c r="AD3217" i="1" s="1"/>
  <c r="AD3218" i="1" s="1"/>
  <c r="AL3176" i="1"/>
  <c r="AP3176" i="1" s="1"/>
  <c r="AH3207" i="1"/>
  <c r="AH3208" i="1" s="1"/>
  <c r="AH3209" i="1" s="1"/>
  <c r="AH3210" i="1" s="1"/>
  <c r="Z3209" i="1"/>
  <c r="Z3210" i="1" s="1"/>
  <c r="Z3211" i="1" s="1"/>
  <c r="AE3198" i="1"/>
  <c r="Y3177" i="1"/>
  <c r="AG3205" i="1"/>
  <c r="AC3211" i="1"/>
  <c r="AC3212" i="1" s="1"/>
  <c r="X3192" i="1"/>
  <c r="N3285" i="1"/>
  <c r="N3286" i="1" s="1"/>
  <c r="K3286" i="1"/>
  <c r="H3294" i="1"/>
  <c r="O3287" i="1"/>
  <c r="F3265" i="1"/>
  <c r="F3266" i="1" s="1"/>
  <c r="E3235" i="1"/>
  <c r="E3236" i="1" s="1"/>
  <c r="J3299" i="1"/>
  <c r="J3300" i="1" s="1"/>
  <c r="J3301" i="1" s="1"/>
  <c r="M3297" i="1"/>
  <c r="M3298" i="1" s="1"/>
  <c r="AA3218" i="1" l="1"/>
  <c r="AA3219" i="1"/>
  <c r="D3192" i="1"/>
  <c r="R3192" i="1" s="1"/>
  <c r="V3192" i="1" s="1"/>
  <c r="AB3195" i="1"/>
  <c r="AB3196" i="1" s="1"/>
  <c r="I3259" i="1"/>
  <c r="P3286" i="1"/>
  <c r="L3286" i="1"/>
  <c r="AH3211" i="1"/>
  <c r="AH3212" i="1" s="1"/>
  <c r="Z3212" i="1"/>
  <c r="Z3213" i="1" s="1"/>
  <c r="X3193" i="1"/>
  <c r="AE3199" i="1"/>
  <c r="AD3219" i="1"/>
  <c r="AF3219" i="1"/>
  <c r="AG3206" i="1"/>
  <c r="Y3178" i="1"/>
  <c r="AL3177" i="1"/>
  <c r="AP3177" i="1" s="1"/>
  <c r="AC3213" i="1"/>
  <c r="AC3214" i="1" s="1"/>
  <c r="E3237" i="1"/>
  <c r="O3288" i="1"/>
  <c r="F3267" i="1"/>
  <c r="F3268" i="1" s="1"/>
  <c r="F3269" i="1" s="1"/>
  <c r="H3295" i="1"/>
  <c r="M3299" i="1"/>
  <c r="M3300" i="1" s="1"/>
  <c r="M3301" i="1" s="1"/>
  <c r="J3302" i="1"/>
  <c r="N3287" i="1"/>
  <c r="K3287" i="1"/>
  <c r="AA3220" i="1" l="1"/>
  <c r="D3193" i="1"/>
  <c r="D3194" i="1" s="1"/>
  <c r="R3194" i="1" s="1"/>
  <c r="V3194" i="1" s="1"/>
  <c r="AB3197" i="1"/>
  <c r="AB3198" i="1"/>
  <c r="AB3199" i="1" s="1"/>
  <c r="I3260" i="1"/>
  <c r="P3287" i="1"/>
  <c r="L3287" i="1"/>
  <c r="AE3200" i="1"/>
  <c r="AE3201" i="1" s="1"/>
  <c r="AF3220" i="1"/>
  <c r="AF3221" i="1" s="1"/>
  <c r="AL3178" i="1"/>
  <c r="AP3178" i="1" s="1"/>
  <c r="Y3179" i="1"/>
  <c r="Z3214" i="1"/>
  <c r="AD3220" i="1"/>
  <c r="X3194" i="1"/>
  <c r="X3195" i="1" s="1"/>
  <c r="AC3215" i="1"/>
  <c r="AG3207" i="1"/>
  <c r="AH3213" i="1"/>
  <c r="F3270" i="1"/>
  <c r="N3288" i="1"/>
  <c r="N3289" i="1" s="1"/>
  <c r="J3303" i="1"/>
  <c r="E3238" i="1"/>
  <c r="E3239" i="1" s="1"/>
  <c r="E3240" i="1" s="1"/>
  <c r="O3289" i="1"/>
  <c r="O3290" i="1" s="1"/>
  <c r="O3291" i="1" s="1"/>
  <c r="K3288" i="1"/>
  <c r="H3296" i="1"/>
  <c r="M3302" i="1"/>
  <c r="AA3221" i="1" l="1"/>
  <c r="AA3222" i="1" s="1"/>
  <c r="AA3223" i="1" s="1"/>
  <c r="AA3224" i="1" s="1"/>
  <c r="R3193" i="1"/>
  <c r="V3193" i="1" s="1"/>
  <c r="D3195" i="1"/>
  <c r="R3195" i="1" s="1"/>
  <c r="V3195" i="1" s="1"/>
  <c r="AB3200" i="1"/>
  <c r="AB3201" i="1" s="1"/>
  <c r="N3290" i="1"/>
  <c r="N3291" i="1" s="1"/>
  <c r="I3261" i="1"/>
  <c r="I3262" i="1" s="1"/>
  <c r="P3288" i="1"/>
  <c r="L3288" i="1"/>
  <c r="AG3208" i="1"/>
  <c r="AG3209" i="1" s="1"/>
  <c r="AF3222" i="1"/>
  <c r="AC3216" i="1"/>
  <c r="AC3217" i="1" s="1"/>
  <c r="X3196" i="1"/>
  <c r="X3197" i="1" s="1"/>
  <c r="Z3215" i="1"/>
  <c r="AD3221" i="1"/>
  <c r="Y3180" i="1"/>
  <c r="AL3179" i="1"/>
  <c r="AP3179" i="1" s="1"/>
  <c r="AH3214" i="1"/>
  <c r="AE3202" i="1"/>
  <c r="H3297" i="1"/>
  <c r="J3304" i="1"/>
  <c r="E3241" i="1"/>
  <c r="E3242" i="1" s="1"/>
  <c r="M3303" i="1"/>
  <c r="K3289" i="1"/>
  <c r="O3292" i="1"/>
  <c r="F3271" i="1"/>
  <c r="D3196" i="1" l="1"/>
  <c r="R3196" i="1" s="1"/>
  <c r="V3196" i="1" s="1"/>
  <c r="AA3225" i="1"/>
  <c r="AA3226" i="1" s="1"/>
  <c r="AB3202" i="1"/>
  <c r="AB3203" i="1" s="1"/>
  <c r="AB3204" i="1" s="1"/>
  <c r="N3292" i="1"/>
  <c r="N3293" i="1" s="1"/>
  <c r="I3263" i="1"/>
  <c r="I3264" i="1" s="1"/>
  <c r="AG3210" i="1"/>
  <c r="AG3211" i="1" s="1"/>
  <c r="P3289" i="1"/>
  <c r="P3290" i="1" s="1"/>
  <c r="L3289" i="1"/>
  <c r="AE3203" i="1"/>
  <c r="AL3180" i="1"/>
  <c r="AP3180" i="1" s="1"/>
  <c r="Y3181" i="1"/>
  <c r="Z3216" i="1"/>
  <c r="AH3215" i="1"/>
  <c r="AC3218" i="1"/>
  <c r="X3198" i="1"/>
  <c r="X3199" i="1" s="1"/>
  <c r="AF3223" i="1"/>
  <c r="AF3224" i="1" s="1"/>
  <c r="AD3222" i="1"/>
  <c r="H3298" i="1"/>
  <c r="E3243" i="1"/>
  <c r="F3272" i="1"/>
  <c r="F3273" i="1" s="1"/>
  <c r="M3304" i="1"/>
  <c r="O3293" i="1"/>
  <c r="J3305" i="1"/>
  <c r="K3290" i="1"/>
  <c r="K3291" i="1" s="1"/>
  <c r="D3197" i="1" l="1"/>
  <c r="R3197" i="1" s="1"/>
  <c r="V3197" i="1" s="1"/>
  <c r="AA3227" i="1"/>
  <c r="AB3205" i="1"/>
  <c r="I3265" i="1"/>
  <c r="I3266" i="1" s="1"/>
  <c r="AF3225" i="1"/>
  <c r="AF3226" i="1" s="1"/>
  <c r="P3291" i="1"/>
  <c r="P3292" i="1" s="1"/>
  <c r="P3293" i="1" s="1"/>
  <c r="L3290" i="1"/>
  <c r="F3274" i="1"/>
  <c r="X3200" i="1"/>
  <c r="X3201" i="1" s="1"/>
  <c r="AE3204" i="1"/>
  <c r="AG3212" i="1"/>
  <c r="AC3219" i="1"/>
  <c r="AH3216" i="1"/>
  <c r="Z3217" i="1"/>
  <c r="Y3182" i="1"/>
  <c r="Y3183" i="1" s="1"/>
  <c r="AL3181" i="1"/>
  <c r="AP3181" i="1" s="1"/>
  <c r="AD3223" i="1"/>
  <c r="O3294" i="1"/>
  <c r="O3295" i="1" s="1"/>
  <c r="H3299" i="1"/>
  <c r="N3294" i="1"/>
  <c r="N3295" i="1" s="1"/>
  <c r="K3292" i="1"/>
  <c r="K3293" i="1" s="1"/>
  <c r="M3305" i="1"/>
  <c r="M3306" i="1" s="1"/>
  <c r="J3306" i="1"/>
  <c r="J3307" i="1" s="1"/>
  <c r="E3244" i="1"/>
  <c r="D3198" i="1" l="1"/>
  <c r="R3198" i="1" s="1"/>
  <c r="V3198" i="1" s="1"/>
  <c r="AA3228" i="1"/>
  <c r="AA3229" i="1" s="1"/>
  <c r="AA3230" i="1" s="1"/>
  <c r="AB3206" i="1"/>
  <c r="I3267" i="1"/>
  <c r="F3275" i="1"/>
  <c r="F3276" i="1" s="1"/>
  <c r="P3294" i="1"/>
  <c r="P3295" i="1" s="1"/>
  <c r="L3291" i="1"/>
  <c r="L3292" i="1" s="1"/>
  <c r="L3293" i="1" s="1"/>
  <c r="AD3224" i="1"/>
  <c r="AD3225" i="1" s="1"/>
  <c r="AC3220" i="1"/>
  <c r="AC3221" i="1" s="1"/>
  <c r="Y3184" i="1"/>
  <c r="AL3183" i="1"/>
  <c r="AP3183" i="1" s="1"/>
  <c r="Z3218" i="1"/>
  <c r="Z3219" i="1" s="1"/>
  <c r="AG3213" i="1"/>
  <c r="AH3217" i="1"/>
  <c r="AH3218" i="1" s="1"/>
  <c r="AH3219" i="1" s="1"/>
  <c r="X3202" i="1"/>
  <c r="X3203" i="1" s="1"/>
  <c r="AL3182" i="1"/>
  <c r="AP3182" i="1" s="1"/>
  <c r="AF3227" i="1"/>
  <c r="AE3205" i="1"/>
  <c r="AE3206" i="1" s="1"/>
  <c r="AE3207" i="1" s="1"/>
  <c r="M3307" i="1"/>
  <c r="M3308" i="1" s="1"/>
  <c r="O3296" i="1"/>
  <c r="K3294" i="1"/>
  <c r="E3245" i="1"/>
  <c r="N3296" i="1"/>
  <c r="J3308" i="1"/>
  <c r="H3300" i="1"/>
  <c r="H3301" i="1" s="1"/>
  <c r="D3199" i="1" l="1"/>
  <c r="R3199" i="1" s="1"/>
  <c r="V3199" i="1" s="1"/>
  <c r="AA3231" i="1"/>
  <c r="AA3232" i="1" s="1"/>
  <c r="AB3207" i="1"/>
  <c r="AB3208" i="1" s="1"/>
  <c r="AB3209" i="1" s="1"/>
  <c r="AB3210" i="1" s="1"/>
  <c r="AB3211" i="1" s="1"/>
  <c r="I3268" i="1"/>
  <c r="I3269" i="1" s="1"/>
  <c r="F3277" i="1"/>
  <c r="F3278" i="1" s="1"/>
  <c r="P3296" i="1"/>
  <c r="L3294" i="1"/>
  <c r="L3295" i="1" s="1"/>
  <c r="L3296" i="1" s="1"/>
  <c r="L3297" i="1" s="1"/>
  <c r="H3302" i="1"/>
  <c r="H3303" i="1" s="1"/>
  <c r="AE3208" i="1"/>
  <c r="AE3209" i="1" s="1"/>
  <c r="AH3220" i="1"/>
  <c r="AH3221" i="1" s="1"/>
  <c r="AL3184" i="1"/>
  <c r="AP3184" i="1" s="1"/>
  <c r="AF3228" i="1"/>
  <c r="X3204" i="1"/>
  <c r="AG3214" i="1"/>
  <c r="AD3226" i="1"/>
  <c r="AC3222" i="1"/>
  <c r="AC3223" i="1" s="1"/>
  <c r="Y3185" i="1"/>
  <c r="Z3220" i="1"/>
  <c r="Z3221" i="1" s="1"/>
  <c r="J3309" i="1"/>
  <c r="N3297" i="1"/>
  <c r="E3246" i="1"/>
  <c r="E3247" i="1" s="1"/>
  <c r="M3309" i="1"/>
  <c r="M3310" i="1" s="1"/>
  <c r="O3297" i="1"/>
  <c r="K3295" i="1"/>
  <c r="D3200" i="1" l="1"/>
  <c r="D3201" i="1" s="1"/>
  <c r="AA3233" i="1"/>
  <c r="AB3212" i="1"/>
  <c r="AB3213" i="1" s="1"/>
  <c r="AB3214" i="1" s="1"/>
  <c r="I3270" i="1"/>
  <c r="I3271" i="1" s="1"/>
  <c r="F3279" i="1"/>
  <c r="F3280" i="1" s="1"/>
  <c r="E3248" i="1"/>
  <c r="E3249" i="1" s="1"/>
  <c r="P3297" i="1"/>
  <c r="L3298" i="1"/>
  <c r="L3299" i="1" s="1"/>
  <c r="L3300" i="1" s="1"/>
  <c r="Z3222" i="1"/>
  <c r="Z3223" i="1" s="1"/>
  <c r="Z3224" i="1" s="1"/>
  <c r="AH3222" i="1"/>
  <c r="AH3223" i="1" s="1"/>
  <c r="AL3185" i="1"/>
  <c r="AP3185" i="1" s="1"/>
  <c r="Y3186" i="1"/>
  <c r="AF3229" i="1"/>
  <c r="AE3210" i="1"/>
  <c r="AE3211" i="1" s="1"/>
  <c r="X3205" i="1"/>
  <c r="X3206" i="1" s="1"/>
  <c r="AC3224" i="1"/>
  <c r="AD3227" i="1"/>
  <c r="AD3228" i="1" s="1"/>
  <c r="AD3229" i="1" s="1"/>
  <c r="AG3215" i="1"/>
  <c r="M3311" i="1"/>
  <c r="O3298" i="1"/>
  <c r="K3296" i="1"/>
  <c r="J3310" i="1"/>
  <c r="H3304" i="1"/>
  <c r="H3305" i="1" s="1"/>
  <c r="N3298" i="1"/>
  <c r="N3299" i="1" s="1"/>
  <c r="R3200" i="1" l="1"/>
  <c r="V3200" i="1" s="1"/>
  <c r="AA3234" i="1"/>
  <c r="AB3215" i="1"/>
  <c r="AB3216" i="1" s="1"/>
  <c r="AB3217" i="1" s="1"/>
  <c r="R3201" i="1"/>
  <c r="V3201" i="1" s="1"/>
  <c r="D3202" i="1"/>
  <c r="I3272" i="1"/>
  <c r="AD3230" i="1"/>
  <c r="AD3231" i="1" s="1"/>
  <c r="AD3232" i="1" s="1"/>
  <c r="P3298" i="1"/>
  <c r="L3301" i="1"/>
  <c r="AH3224" i="1"/>
  <c r="AH3225" i="1" s="1"/>
  <c r="AG3216" i="1"/>
  <c r="AE3212" i="1"/>
  <c r="AE3213" i="1" s="1"/>
  <c r="AE3214" i="1" s="1"/>
  <c r="Z3225" i="1"/>
  <c r="AL3186" i="1"/>
  <c r="AP3186" i="1" s="1"/>
  <c r="Y3187" i="1"/>
  <c r="AC3225" i="1"/>
  <c r="AF3230" i="1"/>
  <c r="X3207" i="1"/>
  <c r="X3208" i="1" s="1"/>
  <c r="N3300" i="1"/>
  <c r="N3301" i="1" s="1"/>
  <c r="F3281" i="1"/>
  <c r="F3282" i="1" s="1"/>
  <c r="F3283" i="1" s="1"/>
  <c r="O3299" i="1"/>
  <c r="O3300" i="1" s="1"/>
  <c r="J3311" i="1"/>
  <c r="J3312" i="1" s="1"/>
  <c r="J3313" i="1" s="1"/>
  <c r="M3312" i="1"/>
  <c r="K3297" i="1"/>
  <c r="E3250" i="1"/>
  <c r="E3251" i="1" s="1"/>
  <c r="E3252" i="1" s="1"/>
  <c r="H3306" i="1"/>
  <c r="AB3218" i="1" l="1"/>
  <c r="AB3219" i="1" s="1"/>
  <c r="AB3220" i="1" s="1"/>
  <c r="AB3221" i="1" s="1"/>
  <c r="AB3222" i="1" s="1"/>
  <c r="AA3235" i="1"/>
  <c r="R3202" i="1"/>
  <c r="V3202" i="1" s="1"/>
  <c r="D3203" i="1"/>
  <c r="I3273" i="1"/>
  <c r="I3274" i="1" s="1"/>
  <c r="P3299" i="1"/>
  <c r="L3302" i="1"/>
  <c r="L3303" i="1" s="1"/>
  <c r="AL3187" i="1"/>
  <c r="AP3187" i="1" s="1"/>
  <c r="Y3188" i="1"/>
  <c r="Y3189" i="1" s="1"/>
  <c r="AD3233" i="1"/>
  <c r="AD3234" i="1" s="1"/>
  <c r="AG3217" i="1"/>
  <c r="AE3215" i="1"/>
  <c r="AE3216" i="1" s="1"/>
  <c r="AF3231" i="1"/>
  <c r="AH3226" i="1"/>
  <c r="X3209" i="1"/>
  <c r="Z3226" i="1"/>
  <c r="Z3227" i="1" s="1"/>
  <c r="AC3226" i="1"/>
  <c r="N3302" i="1"/>
  <c r="N3303" i="1" s="1"/>
  <c r="J3314" i="1"/>
  <c r="H3307" i="1"/>
  <c r="H3308" i="1" s="1"/>
  <c r="M3313" i="1"/>
  <c r="K3298" i="1"/>
  <c r="O3301" i="1"/>
  <c r="F3284" i="1"/>
  <c r="E3253" i="1"/>
  <c r="E3254" i="1" s="1"/>
  <c r="AB3223" i="1" l="1"/>
  <c r="AA3236" i="1"/>
  <c r="R3203" i="1"/>
  <c r="V3203" i="1" s="1"/>
  <c r="D3204" i="1"/>
  <c r="I3275" i="1"/>
  <c r="P3300" i="1"/>
  <c r="L3304" i="1"/>
  <c r="AC3227" i="1"/>
  <c r="AC3228" i="1" s="1"/>
  <c r="X3210" i="1"/>
  <c r="AH3227" i="1"/>
  <c r="AH3228" i="1" s="1"/>
  <c r="AF3232" i="1"/>
  <c r="AF3233" i="1" s="1"/>
  <c r="AG3218" i="1"/>
  <c r="AB3224" i="1"/>
  <c r="Z3228" i="1"/>
  <c r="Z3229" i="1" s="1"/>
  <c r="Y3190" i="1"/>
  <c r="AL3189" i="1"/>
  <c r="AP3189" i="1" s="1"/>
  <c r="AD3235" i="1"/>
  <c r="AD3236" i="1" s="1"/>
  <c r="AE3217" i="1"/>
  <c r="AL3188" i="1"/>
  <c r="AP3188" i="1" s="1"/>
  <c r="F3285" i="1"/>
  <c r="F3286" i="1" s="1"/>
  <c r="F3287" i="1" s="1"/>
  <c r="J3315" i="1"/>
  <c r="M3314" i="1"/>
  <c r="N3304" i="1"/>
  <c r="H3309" i="1"/>
  <c r="O3302" i="1"/>
  <c r="O3303" i="1" s="1"/>
  <c r="E3255" i="1"/>
  <c r="K3299" i="1"/>
  <c r="AA3237" i="1" l="1"/>
  <c r="R3204" i="1"/>
  <c r="V3204" i="1" s="1"/>
  <c r="D3205" i="1"/>
  <c r="I3276" i="1"/>
  <c r="I3277" i="1" s="1"/>
  <c r="P3301" i="1"/>
  <c r="P3302" i="1" s="1"/>
  <c r="L3305" i="1"/>
  <c r="AC3229" i="1"/>
  <c r="Z3230" i="1"/>
  <c r="X3211" i="1"/>
  <c r="AF3234" i="1"/>
  <c r="AF3235" i="1" s="1"/>
  <c r="AF3236" i="1" s="1"/>
  <c r="AL3190" i="1"/>
  <c r="AP3190" i="1" s="1"/>
  <c r="Y3191" i="1"/>
  <c r="AH3229" i="1"/>
  <c r="AH3230" i="1" s="1"/>
  <c r="AE3218" i="1"/>
  <c r="AE3219" i="1" s="1"/>
  <c r="AG3219" i="1"/>
  <c r="AG3220" i="1" s="1"/>
  <c r="AD3237" i="1"/>
  <c r="AB3225" i="1"/>
  <c r="E3256" i="1"/>
  <c r="E3257" i="1" s="1"/>
  <c r="F3288" i="1"/>
  <c r="N3305" i="1"/>
  <c r="O3304" i="1"/>
  <c r="K3300" i="1"/>
  <c r="H3310" i="1"/>
  <c r="H3311" i="1" s="1"/>
  <c r="J3316" i="1"/>
  <c r="M3315" i="1"/>
  <c r="AA3238" i="1" l="1"/>
  <c r="R3205" i="1"/>
  <c r="V3205" i="1" s="1"/>
  <c r="D3206" i="1"/>
  <c r="I3278" i="1"/>
  <c r="AG3221" i="1"/>
  <c r="AG3222" i="1" s="1"/>
  <c r="AF3237" i="1"/>
  <c r="AF3238" i="1" s="1"/>
  <c r="AF3239" i="1" s="1"/>
  <c r="AF3240" i="1" s="1"/>
  <c r="AE3220" i="1"/>
  <c r="AE3221" i="1" s="1"/>
  <c r="P3303" i="1"/>
  <c r="P3304" i="1" s="1"/>
  <c r="L3306" i="1"/>
  <c r="F3289" i="1"/>
  <c r="F3290" i="1" s="1"/>
  <c r="AH3231" i="1"/>
  <c r="AB3226" i="1"/>
  <c r="AB3227" i="1" s="1"/>
  <c r="Z3231" i="1"/>
  <c r="AD3238" i="1"/>
  <c r="AC3230" i="1"/>
  <c r="AL3191" i="1"/>
  <c r="AP3191" i="1" s="1"/>
  <c r="Y3192" i="1"/>
  <c r="X3212" i="1"/>
  <c r="M3316" i="1"/>
  <c r="N3306" i="1"/>
  <c r="H3312" i="1"/>
  <c r="H3313" i="1" s="1"/>
  <c r="J3317" i="1"/>
  <c r="K3301" i="1"/>
  <c r="K3302" i="1" s="1"/>
  <c r="O3305" i="1"/>
  <c r="E3258" i="1"/>
  <c r="AA3239" i="1" l="1"/>
  <c r="R3206" i="1"/>
  <c r="V3206" i="1" s="1"/>
  <c r="D3207" i="1"/>
  <c r="I3279" i="1"/>
  <c r="AB3228" i="1"/>
  <c r="AB3229" i="1" s="1"/>
  <c r="AB3230" i="1" s="1"/>
  <c r="AB3231" i="1" s="1"/>
  <c r="AB3232" i="1" s="1"/>
  <c r="P3305" i="1"/>
  <c r="P3306" i="1" s="1"/>
  <c r="L3307" i="1"/>
  <c r="F3291" i="1"/>
  <c r="AF3241" i="1"/>
  <c r="AF3242" i="1" s="1"/>
  <c r="X3213" i="1"/>
  <c r="AC3231" i="1"/>
  <c r="AG3223" i="1"/>
  <c r="AH3232" i="1"/>
  <c r="Z3232" i="1"/>
  <c r="AE3222" i="1"/>
  <c r="AE3223" i="1" s="1"/>
  <c r="AL3192" i="1"/>
  <c r="AP3192" i="1" s="1"/>
  <c r="Y3193" i="1"/>
  <c r="AD3239" i="1"/>
  <c r="H3314" i="1"/>
  <c r="H3315" i="1" s="1"/>
  <c r="J3318" i="1"/>
  <c r="J3319" i="1" s="1"/>
  <c r="J3320" i="1" s="1"/>
  <c r="J3321" i="1" s="1"/>
  <c r="O3306" i="1"/>
  <c r="M3317" i="1"/>
  <c r="M3318" i="1" s="1"/>
  <c r="E3259" i="1"/>
  <c r="N3307" i="1"/>
  <c r="N3308" i="1" s="1"/>
  <c r="K3303" i="1"/>
  <c r="AA3240" i="1" l="1"/>
  <c r="R3207" i="1"/>
  <c r="V3207" i="1" s="1"/>
  <c r="D3208" i="1"/>
  <c r="I3280" i="1"/>
  <c r="P3307" i="1"/>
  <c r="P3308" i="1" s="1"/>
  <c r="L3308" i="1"/>
  <c r="F3292" i="1"/>
  <c r="F3293" i="1" s="1"/>
  <c r="AD3240" i="1"/>
  <c r="AL3193" i="1"/>
  <c r="AP3193" i="1" s="1"/>
  <c r="Y3194" i="1"/>
  <c r="AE3224" i="1"/>
  <c r="X3214" i="1"/>
  <c r="AB3233" i="1"/>
  <c r="AH3233" i="1"/>
  <c r="AH3234" i="1" s="1"/>
  <c r="AF3243" i="1"/>
  <c r="AC3232" i="1"/>
  <c r="Z3233" i="1"/>
  <c r="AG3224" i="1"/>
  <c r="AG3225" i="1" s="1"/>
  <c r="AG3226" i="1" s="1"/>
  <c r="AG3227" i="1" s="1"/>
  <c r="N3309" i="1"/>
  <c r="N3310" i="1" s="1"/>
  <c r="N3311" i="1" s="1"/>
  <c r="K3304" i="1"/>
  <c r="H3316" i="1"/>
  <c r="H3317" i="1" s="1"/>
  <c r="M3319" i="1"/>
  <c r="E3260" i="1"/>
  <c r="O3307" i="1"/>
  <c r="J3322" i="1"/>
  <c r="J3323" i="1" s="1"/>
  <c r="AA3241" i="1" l="1"/>
  <c r="R3208" i="1"/>
  <c r="V3208" i="1" s="1"/>
  <c r="D3209" i="1"/>
  <c r="I3281" i="1"/>
  <c r="I3282" i="1" s="1"/>
  <c r="I3283" i="1" s="1"/>
  <c r="AG3228" i="1"/>
  <c r="AG3229" i="1" s="1"/>
  <c r="AG3230" i="1" s="1"/>
  <c r="P3309" i="1"/>
  <c r="P3310" i="1" s="1"/>
  <c r="P3311" i="1" s="1"/>
  <c r="L3309" i="1"/>
  <c r="J3324" i="1"/>
  <c r="J3325" i="1" s="1"/>
  <c r="F3294" i="1"/>
  <c r="AE3225" i="1"/>
  <c r="AE3226" i="1" s="1"/>
  <c r="AD3241" i="1"/>
  <c r="AH3235" i="1"/>
  <c r="AH3236" i="1" s="1"/>
  <c r="X3215" i="1"/>
  <c r="AF3244" i="1"/>
  <c r="AL3194" i="1"/>
  <c r="AP3194" i="1" s="1"/>
  <c r="Y3195" i="1"/>
  <c r="Z3234" i="1"/>
  <c r="AC3233" i="1"/>
  <c r="AB3234" i="1"/>
  <c r="N3312" i="1"/>
  <c r="N3313" i="1" s="1"/>
  <c r="H3318" i="1"/>
  <c r="M3320" i="1"/>
  <c r="M3321" i="1" s="1"/>
  <c r="E3261" i="1"/>
  <c r="O3308" i="1"/>
  <c r="K3305" i="1"/>
  <c r="AA3242" i="1" l="1"/>
  <c r="R3209" i="1"/>
  <c r="V3209" i="1" s="1"/>
  <c r="D3210" i="1"/>
  <c r="I3284" i="1"/>
  <c r="P3312" i="1"/>
  <c r="L3310" i="1"/>
  <c r="F3295" i="1"/>
  <c r="AH3237" i="1"/>
  <c r="AE3227" i="1"/>
  <c r="Z3235" i="1"/>
  <c r="AD3242" i="1"/>
  <c r="AD3243" i="1" s="1"/>
  <c r="Y3196" i="1"/>
  <c r="AL3195" i="1"/>
  <c r="AP3195" i="1" s="1"/>
  <c r="AB3235" i="1"/>
  <c r="AC3234" i="1"/>
  <c r="AF3245" i="1"/>
  <c r="AG3231" i="1"/>
  <c r="X3216" i="1"/>
  <c r="N3314" i="1"/>
  <c r="N3315" i="1" s="1"/>
  <c r="K3306" i="1"/>
  <c r="E3262" i="1"/>
  <c r="E3263" i="1" s="1"/>
  <c r="E3264" i="1" s="1"/>
  <c r="E3265" i="1" s="1"/>
  <c r="H3319" i="1"/>
  <c r="O3309" i="1"/>
  <c r="O3310" i="1" s="1"/>
  <c r="O3311" i="1" s="1"/>
  <c r="J3326" i="1"/>
  <c r="M3322" i="1"/>
  <c r="AA3243" i="1" l="1"/>
  <c r="R3210" i="1"/>
  <c r="V3210" i="1" s="1"/>
  <c r="D3211" i="1"/>
  <c r="I3285" i="1"/>
  <c r="I3286" i="1" s="1"/>
  <c r="E3266" i="1"/>
  <c r="E3267" i="1" s="1"/>
  <c r="P3313" i="1"/>
  <c r="P3314" i="1" s="1"/>
  <c r="L3311" i="1"/>
  <c r="F3296" i="1"/>
  <c r="F3297" i="1" s="1"/>
  <c r="AD3244" i="1"/>
  <c r="AL3196" i="1"/>
  <c r="AP3196" i="1" s="1"/>
  <c r="Y3197" i="1"/>
  <c r="X3217" i="1"/>
  <c r="AB3236" i="1"/>
  <c r="AH3238" i="1"/>
  <c r="AG3232" i="1"/>
  <c r="AF3246" i="1"/>
  <c r="AC3235" i="1"/>
  <c r="Z3236" i="1"/>
  <c r="AE3228" i="1"/>
  <c r="J3327" i="1"/>
  <c r="N3316" i="1"/>
  <c r="K3307" i="1"/>
  <c r="O3312" i="1"/>
  <c r="H3320" i="1"/>
  <c r="H3321" i="1" s="1"/>
  <c r="H3322" i="1" s="1"/>
  <c r="M3323" i="1"/>
  <c r="AA3244" i="1" l="1"/>
  <c r="R3211" i="1"/>
  <c r="V3211" i="1" s="1"/>
  <c r="D3212" i="1"/>
  <c r="I3287" i="1"/>
  <c r="P3315" i="1"/>
  <c r="P3316" i="1" s="1"/>
  <c r="L3312" i="1"/>
  <c r="F3298" i="1"/>
  <c r="AH3239" i="1"/>
  <c r="AF3247" i="1"/>
  <c r="AD3245" i="1"/>
  <c r="X3218" i="1"/>
  <c r="AE3229" i="1"/>
  <c r="AE3230" i="1" s="1"/>
  <c r="AE3231" i="1" s="1"/>
  <c r="AC3236" i="1"/>
  <c r="AB3237" i="1"/>
  <c r="AG3233" i="1"/>
  <c r="Y3198" i="1"/>
  <c r="AL3198" i="1" s="1"/>
  <c r="AP3198" i="1" s="1"/>
  <c r="AL3197" i="1"/>
  <c r="AP3197" i="1" s="1"/>
  <c r="Z3237" i="1"/>
  <c r="N3317" i="1"/>
  <c r="J3328" i="1"/>
  <c r="J3329" i="1" s="1"/>
  <c r="J3330" i="1" s="1"/>
  <c r="E3268" i="1"/>
  <c r="K3308" i="1"/>
  <c r="K3309" i="1" s="1"/>
  <c r="M3324" i="1"/>
  <c r="O3313" i="1"/>
  <c r="H3323" i="1"/>
  <c r="AA3245" i="1" l="1"/>
  <c r="R3212" i="1"/>
  <c r="V3212" i="1" s="1"/>
  <c r="D3213" i="1"/>
  <c r="D3214" i="1" s="1"/>
  <c r="R3214" i="1" s="1"/>
  <c r="V3214" i="1" s="1"/>
  <c r="I3288" i="1"/>
  <c r="P3317" i="1"/>
  <c r="P3318" i="1" s="1"/>
  <c r="P3319" i="1" s="1"/>
  <c r="L3313" i="1"/>
  <c r="F3299" i="1"/>
  <c r="AG3234" i="1"/>
  <c r="AE3232" i="1"/>
  <c r="AD3246" i="1"/>
  <c r="X3219" i="1"/>
  <c r="AF3248" i="1"/>
  <c r="AB3238" i="1"/>
  <c r="AC3237" i="1"/>
  <c r="X3220" i="1"/>
  <c r="X3221" i="1" s="1"/>
  <c r="Z3238" i="1"/>
  <c r="AH3240" i="1"/>
  <c r="AH3241" i="1" s="1"/>
  <c r="Y3199" i="1"/>
  <c r="AL3199" i="1" s="1"/>
  <c r="AP3199" i="1" s="1"/>
  <c r="N3318" i="1"/>
  <c r="E3269" i="1"/>
  <c r="E3270" i="1" s="1"/>
  <c r="O3314" i="1"/>
  <c r="M3325" i="1"/>
  <c r="M3326" i="1" s="1"/>
  <c r="H3324" i="1"/>
  <c r="J3331" i="1"/>
  <c r="J3332" i="1" s="1"/>
  <c r="K3310" i="1"/>
  <c r="K3311" i="1" s="1"/>
  <c r="AA3246" i="1" l="1"/>
  <c r="R3213" i="1"/>
  <c r="V3213" i="1" s="1"/>
  <c r="D3215" i="1"/>
  <c r="I3289" i="1"/>
  <c r="P3320" i="1"/>
  <c r="P3321" i="1" s="1"/>
  <c r="P3322" i="1" s="1"/>
  <c r="L3314" i="1"/>
  <c r="J3333" i="1"/>
  <c r="F3300" i="1"/>
  <c r="AH3242" i="1"/>
  <c r="AG3235" i="1"/>
  <c r="AD3247" i="1"/>
  <c r="AD3248" i="1" s="1"/>
  <c r="AD3249" i="1" s="1"/>
  <c r="Y3200" i="1"/>
  <c r="AC3238" i="1"/>
  <c r="AC3239" i="1" s="1"/>
  <c r="X3222" i="1"/>
  <c r="X3223" i="1" s="1"/>
  <c r="AE3233" i="1"/>
  <c r="AF3249" i="1"/>
  <c r="AB3239" i="1"/>
  <c r="AB3240" i="1" s="1"/>
  <c r="Z3239" i="1"/>
  <c r="N3319" i="1"/>
  <c r="O3315" i="1"/>
  <c r="K3312" i="1"/>
  <c r="K3313" i="1" s="1"/>
  <c r="M3327" i="1"/>
  <c r="E3271" i="1"/>
  <c r="E3272" i="1" s="1"/>
  <c r="E3273" i="1" s="1"/>
  <c r="H3325" i="1"/>
  <c r="AA3247" i="1" l="1"/>
  <c r="R3215" i="1"/>
  <c r="V3215" i="1" s="1"/>
  <c r="D3216" i="1"/>
  <c r="I3290" i="1"/>
  <c r="P3323" i="1"/>
  <c r="L3315" i="1"/>
  <c r="J3334" i="1"/>
  <c r="J3335" i="1" s="1"/>
  <c r="F3301" i="1"/>
  <c r="AC3240" i="1"/>
  <c r="AC3241" i="1" s="1"/>
  <c r="Y3201" i="1"/>
  <c r="AL3200" i="1"/>
  <c r="AP3200" i="1" s="1"/>
  <c r="AD3250" i="1"/>
  <c r="Z3240" i="1"/>
  <c r="AE3234" i="1"/>
  <c r="AB3241" i="1"/>
  <c r="AH3243" i="1"/>
  <c r="X3224" i="1"/>
  <c r="AF3250" i="1"/>
  <c r="AG3236" i="1"/>
  <c r="K3314" i="1"/>
  <c r="E3274" i="1"/>
  <c r="M3328" i="1"/>
  <c r="H3326" i="1"/>
  <c r="H3327" i="1" s="1"/>
  <c r="O3316" i="1"/>
  <c r="N3320" i="1"/>
  <c r="AA3248" i="1" l="1"/>
  <c r="AA3249" i="1"/>
  <c r="R3216" i="1"/>
  <c r="V3216" i="1" s="1"/>
  <c r="D3217" i="1"/>
  <c r="D3218" i="1" s="1"/>
  <c r="R3218" i="1" s="1"/>
  <c r="V3218" i="1" s="1"/>
  <c r="I3291" i="1"/>
  <c r="J3336" i="1"/>
  <c r="J3337" i="1" s="1"/>
  <c r="P3324" i="1"/>
  <c r="P3325" i="1" s="1"/>
  <c r="L3316" i="1"/>
  <c r="L3317" i="1" s="1"/>
  <c r="F3302" i="1"/>
  <c r="F3303" i="1" s="1"/>
  <c r="AF3251" i="1"/>
  <c r="AL3201" i="1"/>
  <c r="AP3201" i="1" s="1"/>
  <c r="Y3202" i="1"/>
  <c r="AH3244" i="1"/>
  <c r="AD3251" i="1"/>
  <c r="AE3235" i="1"/>
  <c r="AC3242" i="1"/>
  <c r="AB3242" i="1"/>
  <c r="AB3243" i="1" s="1"/>
  <c r="AB3244" i="1" s="1"/>
  <c r="X3225" i="1"/>
  <c r="AG3237" i="1"/>
  <c r="AG3238" i="1" s="1"/>
  <c r="Z3241" i="1"/>
  <c r="H3328" i="1"/>
  <c r="E3275" i="1"/>
  <c r="M3329" i="1"/>
  <c r="O3317" i="1"/>
  <c r="N3321" i="1"/>
  <c r="N3322" i="1" s="1"/>
  <c r="K3315" i="1"/>
  <c r="AA3250" i="1" l="1"/>
  <c r="AA3251" i="1"/>
  <c r="AA3252" i="1" s="1"/>
  <c r="R3217" i="1"/>
  <c r="V3217" i="1" s="1"/>
  <c r="D3219" i="1"/>
  <c r="J3338" i="1"/>
  <c r="J3339" i="1" s="1"/>
  <c r="I3292" i="1"/>
  <c r="AC3243" i="1"/>
  <c r="AC3244" i="1" s="1"/>
  <c r="AC3245" i="1" s="1"/>
  <c r="P3326" i="1"/>
  <c r="L3318" i="1"/>
  <c r="F3304" i="1"/>
  <c r="AB3245" i="1"/>
  <c r="Z3242" i="1"/>
  <c r="Z3243" i="1" s="1"/>
  <c r="AD3252" i="1"/>
  <c r="AF3252" i="1"/>
  <c r="AE3236" i="1"/>
  <c r="AH3245" i="1"/>
  <c r="AG3239" i="1"/>
  <c r="Y3203" i="1"/>
  <c r="AL3202" i="1"/>
  <c r="AP3202" i="1" s="1"/>
  <c r="X3226" i="1"/>
  <c r="K3316" i="1"/>
  <c r="K3317" i="1" s="1"/>
  <c r="N3323" i="1"/>
  <c r="N3324" i="1" s="1"/>
  <c r="M3330" i="1"/>
  <c r="O3318" i="1"/>
  <c r="O3319" i="1" s="1"/>
  <c r="E3276" i="1"/>
  <c r="H3329" i="1"/>
  <c r="H3330" i="1" s="1"/>
  <c r="AA3253" i="1" l="1"/>
  <c r="R3219" i="1"/>
  <c r="V3219" i="1" s="1"/>
  <c r="D3220" i="1"/>
  <c r="J3340" i="1"/>
  <c r="J3341" i="1" s="1"/>
  <c r="I3293" i="1"/>
  <c r="I3294" i="1" s="1"/>
  <c r="P3327" i="1"/>
  <c r="P3328" i="1" s="1"/>
  <c r="L3319" i="1"/>
  <c r="K3318" i="1"/>
  <c r="K3319" i="1" s="1"/>
  <c r="H3331" i="1"/>
  <c r="H3332" i="1" s="1"/>
  <c r="H3333" i="1" s="1"/>
  <c r="F3305" i="1"/>
  <c r="Z3244" i="1"/>
  <c r="AF3253" i="1"/>
  <c r="Y3204" i="1"/>
  <c r="AL3203" i="1"/>
  <c r="AP3203" i="1" s="1"/>
  <c r="AC3246" i="1"/>
  <c r="X3227" i="1"/>
  <c r="AE3237" i="1"/>
  <c r="AH3246" i="1"/>
  <c r="AH3247" i="1" s="1"/>
  <c r="AH3248" i="1" s="1"/>
  <c r="AD3253" i="1"/>
  <c r="AG3240" i="1"/>
  <c r="AB3246" i="1"/>
  <c r="O3320" i="1"/>
  <c r="O3321" i="1" s="1"/>
  <c r="O3322" i="1" s="1"/>
  <c r="M3331" i="1"/>
  <c r="E3277" i="1"/>
  <c r="E3278" i="1" s="1"/>
  <c r="N3325" i="1"/>
  <c r="N3326" i="1" s="1"/>
  <c r="N3327" i="1" s="1"/>
  <c r="AA3254" i="1" l="1"/>
  <c r="AA3255" i="1" s="1"/>
  <c r="AA3256" i="1" s="1"/>
  <c r="AA3257" i="1" s="1"/>
  <c r="R3220" i="1"/>
  <c r="V3220" i="1" s="1"/>
  <c r="D3221" i="1"/>
  <c r="J3342" i="1"/>
  <c r="J3343" i="1" s="1"/>
  <c r="I3295" i="1"/>
  <c r="I3296" i="1" s="1"/>
  <c r="F3306" i="1"/>
  <c r="F3307" i="1" s="1"/>
  <c r="P3329" i="1"/>
  <c r="L3320" i="1"/>
  <c r="L3321" i="1" s="1"/>
  <c r="K3320" i="1"/>
  <c r="AE3238" i="1"/>
  <c r="Z3245" i="1"/>
  <c r="X3228" i="1"/>
  <c r="AC3247" i="1"/>
  <c r="Y3205" i="1"/>
  <c r="AL3204" i="1"/>
  <c r="AP3204" i="1" s="1"/>
  <c r="AF3254" i="1"/>
  <c r="AG3241" i="1"/>
  <c r="AG3242" i="1" s="1"/>
  <c r="AH3249" i="1"/>
  <c r="AH3250" i="1" s="1"/>
  <c r="AH3251" i="1" s="1"/>
  <c r="AB3247" i="1"/>
  <c r="AD3254" i="1"/>
  <c r="N3328" i="1"/>
  <c r="O3323" i="1"/>
  <c r="O3324" i="1" s="1"/>
  <c r="E3279" i="1"/>
  <c r="E3280" i="1" s="1"/>
  <c r="H3334" i="1"/>
  <c r="H3335" i="1" s="1"/>
  <c r="M3332" i="1"/>
  <c r="AA3258" i="1" l="1"/>
  <c r="AA3259" i="1" s="1"/>
  <c r="AA3260" i="1" s="1"/>
  <c r="AA3261" i="1" s="1"/>
  <c r="AA3262" i="1" s="1"/>
  <c r="AA3263" i="1" s="1"/>
  <c r="R3221" i="1"/>
  <c r="V3221" i="1" s="1"/>
  <c r="D3222" i="1"/>
  <c r="J3344" i="1"/>
  <c r="J3345" i="1" s="1"/>
  <c r="I3297" i="1"/>
  <c r="AH3252" i="1"/>
  <c r="AH3253" i="1" s="1"/>
  <c r="F3308" i="1"/>
  <c r="F3309" i="1" s="1"/>
  <c r="P3330" i="1"/>
  <c r="L3322" i="1"/>
  <c r="K3321" i="1"/>
  <c r="AC3248" i="1"/>
  <c r="AC3249" i="1" s="1"/>
  <c r="Z3246" i="1"/>
  <c r="Z3247" i="1" s="1"/>
  <c r="X3229" i="1"/>
  <c r="AD3255" i="1"/>
  <c r="Y3206" i="1"/>
  <c r="Y3207" i="1" s="1"/>
  <c r="AL3205" i="1"/>
  <c r="AP3205" i="1" s="1"/>
  <c r="AF3255" i="1"/>
  <c r="AG3243" i="1"/>
  <c r="AB3248" i="1"/>
  <c r="AE3239" i="1"/>
  <c r="M3333" i="1"/>
  <c r="N3329" i="1"/>
  <c r="O3325" i="1"/>
  <c r="H3336" i="1"/>
  <c r="H3337" i="1" s="1"/>
  <c r="H3338" i="1" s="1"/>
  <c r="E3281" i="1"/>
  <c r="AA3264" i="1" l="1"/>
  <c r="AA3265" i="1" s="1"/>
  <c r="AA3266" i="1" s="1"/>
  <c r="AA3267" i="1" s="1"/>
  <c r="AA3268" i="1" s="1"/>
  <c r="R3222" i="1"/>
  <c r="V3222" i="1" s="1"/>
  <c r="D3223" i="1"/>
  <c r="I3298" i="1"/>
  <c r="I3299" i="1" s="1"/>
  <c r="P3331" i="1"/>
  <c r="L3323" i="1"/>
  <c r="L3324" i="1" s="1"/>
  <c r="K3322" i="1"/>
  <c r="K3323" i="1" s="1"/>
  <c r="K3324" i="1" s="1"/>
  <c r="F3310" i="1"/>
  <c r="F3311" i="1" s="1"/>
  <c r="F3312" i="1" s="1"/>
  <c r="AL3207" i="1"/>
  <c r="AP3207" i="1" s="1"/>
  <c r="AL3206" i="1"/>
  <c r="AP3206" i="1" s="1"/>
  <c r="Y3208" i="1"/>
  <c r="Y3209" i="1" s="1"/>
  <c r="X3230" i="1"/>
  <c r="AB3249" i="1"/>
  <c r="AF3256" i="1"/>
  <c r="AE3240" i="1"/>
  <c r="AD3256" i="1"/>
  <c r="AC3250" i="1"/>
  <c r="AH3254" i="1"/>
  <c r="AG3244" i="1"/>
  <c r="Z3248" i="1"/>
  <c r="Z3249" i="1" s="1"/>
  <c r="H3339" i="1"/>
  <c r="H3340" i="1" s="1"/>
  <c r="N3330" i="1"/>
  <c r="O3326" i="1"/>
  <c r="M3334" i="1"/>
  <c r="J3346" i="1"/>
  <c r="J3347" i="1" s="1"/>
  <c r="E3282" i="1"/>
  <c r="E3283" i="1" s="1"/>
  <c r="AA3269" i="1" l="1"/>
  <c r="AA3270" i="1" s="1"/>
  <c r="AA3271" i="1" s="1"/>
  <c r="R3223" i="1"/>
  <c r="V3223" i="1" s="1"/>
  <c r="D3224" i="1"/>
  <c r="I3300" i="1"/>
  <c r="I3301" i="1" s="1"/>
  <c r="P3332" i="1"/>
  <c r="P3333" i="1" s="1"/>
  <c r="L3325" i="1"/>
  <c r="L3326" i="1" s="1"/>
  <c r="K3325" i="1"/>
  <c r="K3326" i="1" s="1"/>
  <c r="F3313" i="1"/>
  <c r="F3314" i="1" s="1"/>
  <c r="F3315" i="1" s="1"/>
  <c r="AH3255" i="1"/>
  <c r="AF3257" i="1"/>
  <c r="AF3258" i="1" s="1"/>
  <c r="X3231" i="1"/>
  <c r="X3232" i="1" s="1"/>
  <c r="AE3241" i="1"/>
  <c r="AB3250" i="1"/>
  <c r="AD3257" i="1"/>
  <c r="Z3250" i="1"/>
  <c r="AL3208" i="1"/>
  <c r="AP3208" i="1" s="1"/>
  <c r="Y3210" i="1"/>
  <c r="AL3209" i="1"/>
  <c r="AP3209" i="1" s="1"/>
  <c r="AG3245" i="1"/>
  <c r="AG3246" i="1" s="1"/>
  <c r="AC3251" i="1"/>
  <c r="AC3252" i="1" s="1"/>
  <c r="O3327" i="1"/>
  <c r="O3328" i="1" s="1"/>
  <c r="O3329" i="1" s="1"/>
  <c r="E3284" i="1"/>
  <c r="E3285" i="1" s="1"/>
  <c r="M3335" i="1"/>
  <c r="N3331" i="1"/>
  <c r="H3341" i="1"/>
  <c r="H3342" i="1" s="1"/>
  <c r="J3348" i="1"/>
  <c r="J3349" i="1" s="1"/>
  <c r="R3224" i="1" l="1"/>
  <c r="V3224" i="1" s="1"/>
  <c r="D3225" i="1"/>
  <c r="I3302" i="1"/>
  <c r="I3303" i="1" s="1"/>
  <c r="K3327" i="1"/>
  <c r="K3328" i="1" s="1"/>
  <c r="K3329" i="1" s="1"/>
  <c r="P3334" i="1"/>
  <c r="P3335" i="1" s="1"/>
  <c r="L3327" i="1"/>
  <c r="F3316" i="1"/>
  <c r="F3317" i="1" s="1"/>
  <c r="AF3259" i="1"/>
  <c r="AF3260" i="1" s="1"/>
  <c r="X3233" i="1"/>
  <c r="X3234" i="1" s="1"/>
  <c r="AA3272" i="1"/>
  <c r="AA3273" i="1" s="1"/>
  <c r="AE3242" i="1"/>
  <c r="AE3243" i="1" s="1"/>
  <c r="AE3244" i="1" s="1"/>
  <c r="AH3256" i="1"/>
  <c r="AH3257" i="1" s="1"/>
  <c r="Y3211" i="1"/>
  <c r="Y3212" i="1" s="1"/>
  <c r="AL3210" i="1"/>
  <c r="AP3210" i="1" s="1"/>
  <c r="AC3253" i="1"/>
  <c r="AG3247" i="1"/>
  <c r="Z3251" i="1"/>
  <c r="AB3251" i="1"/>
  <c r="AD3258" i="1"/>
  <c r="H3343" i="1"/>
  <c r="H3344" i="1" s="1"/>
  <c r="E3286" i="1"/>
  <c r="M3336" i="1"/>
  <c r="M3337" i="1" s="1"/>
  <c r="N3332" i="1"/>
  <c r="N3333" i="1" s="1"/>
  <c r="O3330" i="1"/>
  <c r="J3350" i="1"/>
  <c r="R3225" i="1" l="1"/>
  <c r="V3225" i="1" s="1"/>
  <c r="D3226" i="1"/>
  <c r="I3304" i="1"/>
  <c r="I3305" i="1" s="1"/>
  <c r="I3306" i="1" s="1"/>
  <c r="AA3274" i="1"/>
  <c r="AA3275" i="1" s="1"/>
  <c r="AA3276" i="1" s="1"/>
  <c r="AA3277" i="1" s="1"/>
  <c r="AA3278" i="1" s="1"/>
  <c r="AF3261" i="1"/>
  <c r="AF3262" i="1" s="1"/>
  <c r="AF3263" i="1" s="1"/>
  <c r="K3330" i="1"/>
  <c r="K3331" i="1" s="1"/>
  <c r="K3332" i="1" s="1"/>
  <c r="K3333" i="1" s="1"/>
  <c r="P3336" i="1"/>
  <c r="L3328" i="1"/>
  <c r="F3318" i="1"/>
  <c r="F3319" i="1" s="1"/>
  <c r="AH3258" i="1"/>
  <c r="Z3252" i="1"/>
  <c r="Z3253" i="1" s="1"/>
  <c r="Z3254" i="1" s="1"/>
  <c r="Z3255" i="1" s="1"/>
  <c r="AG3248" i="1"/>
  <c r="AG3249" i="1" s="1"/>
  <c r="AG3250" i="1" s="1"/>
  <c r="AG3251" i="1" s="1"/>
  <c r="AB3252" i="1"/>
  <c r="X3235" i="1"/>
  <c r="AH3259" i="1"/>
  <c r="AH3260" i="1" s="1"/>
  <c r="AD3259" i="1"/>
  <c r="AC3254" i="1"/>
  <c r="AC3255" i="1" s="1"/>
  <c r="AL3212" i="1"/>
  <c r="AP3212" i="1" s="1"/>
  <c r="AL3211" i="1"/>
  <c r="AP3211" i="1" s="1"/>
  <c r="Y3213" i="1"/>
  <c r="AE3245" i="1"/>
  <c r="M3338" i="1"/>
  <c r="H3345" i="1"/>
  <c r="H3346" i="1" s="1"/>
  <c r="J3351" i="1"/>
  <c r="O3331" i="1"/>
  <c r="O3332" i="1" s="1"/>
  <c r="N3334" i="1"/>
  <c r="E3287" i="1"/>
  <c r="E3288" i="1" s="1"/>
  <c r="E3289" i="1" s="1"/>
  <c r="R3226" i="1" l="1"/>
  <c r="V3226" i="1" s="1"/>
  <c r="D3227" i="1"/>
  <c r="P3337" i="1"/>
  <c r="P3338" i="1" s="1"/>
  <c r="P3339" i="1" s="1"/>
  <c r="I3307" i="1"/>
  <c r="I3308" i="1" s="1"/>
  <c r="F3320" i="1"/>
  <c r="F3321" i="1" s="1"/>
  <c r="L3329" i="1"/>
  <c r="L3330" i="1" s="1"/>
  <c r="AA3279" i="1"/>
  <c r="AA3280" i="1" s="1"/>
  <c r="AG3252" i="1"/>
  <c r="AG3253" i="1" s="1"/>
  <c r="AB3253" i="1"/>
  <c r="AB3254" i="1" s="1"/>
  <c r="AB3255" i="1" s="1"/>
  <c r="AE3246" i="1"/>
  <c r="AL3213" i="1"/>
  <c r="AP3213" i="1" s="1"/>
  <c r="Y3214" i="1"/>
  <c r="AC3256" i="1"/>
  <c r="AF3264" i="1"/>
  <c r="AF3265" i="1" s="1"/>
  <c r="X3236" i="1"/>
  <c r="X3237" i="1" s="1"/>
  <c r="X3238" i="1" s="1"/>
  <c r="AH3261" i="1"/>
  <c r="AH3262" i="1" s="1"/>
  <c r="Z3256" i="1"/>
  <c r="Z3257" i="1" s="1"/>
  <c r="AD3260" i="1"/>
  <c r="O3333" i="1"/>
  <c r="O3334" i="1" s="1"/>
  <c r="H3347" i="1"/>
  <c r="H3348" i="1" s="1"/>
  <c r="N3335" i="1"/>
  <c r="N3336" i="1" s="1"/>
  <c r="E3290" i="1"/>
  <c r="K3334" i="1"/>
  <c r="M3339" i="1"/>
  <c r="J3352" i="1"/>
  <c r="R3227" i="1" l="1"/>
  <c r="V3227" i="1" s="1"/>
  <c r="D3228" i="1"/>
  <c r="I3309" i="1"/>
  <c r="I3310" i="1" s="1"/>
  <c r="F3322" i="1"/>
  <c r="F3323" i="1" s="1"/>
  <c r="F3324" i="1" s="1"/>
  <c r="F3325" i="1" s="1"/>
  <c r="AG3254" i="1"/>
  <c r="AG3255" i="1" s="1"/>
  <c r="AG3256" i="1" s="1"/>
  <c r="P3340" i="1"/>
  <c r="P3341" i="1" s="1"/>
  <c r="O3335" i="1"/>
  <c r="L3331" i="1"/>
  <c r="H3349" i="1"/>
  <c r="H3350" i="1" s="1"/>
  <c r="AB3256" i="1"/>
  <c r="AB3257" i="1" s="1"/>
  <c r="X3239" i="1"/>
  <c r="AD3261" i="1"/>
  <c r="AD3262" i="1" s="1"/>
  <c r="AC3257" i="1"/>
  <c r="AF3266" i="1"/>
  <c r="AH3263" i="1"/>
  <c r="AH3264" i="1" s="1"/>
  <c r="AE3247" i="1"/>
  <c r="AA3281" i="1"/>
  <c r="Z3258" i="1"/>
  <c r="Z3259" i="1" s="1"/>
  <c r="Z3260" i="1" s="1"/>
  <c r="Y3215" i="1"/>
  <c r="AL3214" i="1"/>
  <c r="AP3214" i="1" s="1"/>
  <c r="J3353" i="1"/>
  <c r="K3335" i="1"/>
  <c r="K3336" i="1" s="1"/>
  <c r="N3337" i="1"/>
  <c r="N3338" i="1" s="1"/>
  <c r="M3340" i="1"/>
  <c r="M3341" i="1" s="1"/>
  <c r="M3342" i="1" s="1"/>
  <c r="E3291" i="1"/>
  <c r="E3292" i="1" s="1"/>
  <c r="R3228" i="1" l="1"/>
  <c r="V3228" i="1" s="1"/>
  <c r="D3229" i="1"/>
  <c r="I3311" i="1"/>
  <c r="F3326" i="1"/>
  <c r="F3327" i="1" s="1"/>
  <c r="P3342" i="1"/>
  <c r="P3343" i="1" s="1"/>
  <c r="P3344" i="1" s="1"/>
  <c r="P3345" i="1" s="1"/>
  <c r="O3336" i="1"/>
  <c r="L3332" i="1"/>
  <c r="L3333" i="1" s="1"/>
  <c r="K3337" i="1"/>
  <c r="K3338" i="1" s="1"/>
  <c r="H3351" i="1"/>
  <c r="H3352" i="1" s="1"/>
  <c r="AL3215" i="1"/>
  <c r="AP3215" i="1" s="1"/>
  <c r="Y3216" i="1"/>
  <c r="Y3217" i="1" s="1"/>
  <c r="Y3218" i="1" s="1"/>
  <c r="AL3218" i="1" s="1"/>
  <c r="AP3218" i="1" s="1"/>
  <c r="AB3258" i="1"/>
  <c r="Z3261" i="1"/>
  <c r="AG3257" i="1"/>
  <c r="AA3282" i="1"/>
  <c r="AA3283" i="1" s="1"/>
  <c r="AD3263" i="1"/>
  <c r="AE3248" i="1"/>
  <c r="AE3249" i="1" s="1"/>
  <c r="AE3250" i="1" s="1"/>
  <c r="AF3267" i="1"/>
  <c r="AH3265" i="1"/>
  <c r="AC3258" i="1"/>
  <c r="X3240" i="1"/>
  <c r="M3343" i="1"/>
  <c r="N3339" i="1"/>
  <c r="J3354" i="1"/>
  <c r="E3293" i="1"/>
  <c r="R3229" i="1" l="1"/>
  <c r="V3229" i="1" s="1"/>
  <c r="D3230" i="1"/>
  <c r="I3312" i="1"/>
  <c r="K3339" i="1"/>
  <c r="K3340" i="1" s="1"/>
  <c r="K3341" i="1" s="1"/>
  <c r="K3342" i="1" s="1"/>
  <c r="K3343" i="1" s="1"/>
  <c r="AB3259" i="1"/>
  <c r="AB3260" i="1" s="1"/>
  <c r="L3334" i="1"/>
  <c r="L3335" i="1" s="1"/>
  <c r="P3346" i="1"/>
  <c r="P3347" i="1" s="1"/>
  <c r="P3348" i="1" s="1"/>
  <c r="O3337" i="1"/>
  <c r="O3338" i="1" s="1"/>
  <c r="O3339" i="1" s="1"/>
  <c r="J3355" i="1"/>
  <c r="J3356" i="1" s="1"/>
  <c r="J3357" i="1" s="1"/>
  <c r="AE3251" i="1"/>
  <c r="AC3259" i="1"/>
  <c r="AD3264" i="1"/>
  <c r="AG3258" i="1"/>
  <c r="AA3284" i="1"/>
  <c r="AL3217" i="1"/>
  <c r="AP3217" i="1" s="1"/>
  <c r="Z3262" i="1"/>
  <c r="Z3263" i="1" s="1"/>
  <c r="Z3264" i="1" s="1"/>
  <c r="AF3268" i="1"/>
  <c r="X3241" i="1"/>
  <c r="Y3219" i="1"/>
  <c r="AH3266" i="1"/>
  <c r="AH3267" i="1" s="1"/>
  <c r="AL3216" i="1"/>
  <c r="AP3216" i="1" s="1"/>
  <c r="M3344" i="1"/>
  <c r="M3345" i="1" s="1"/>
  <c r="F3328" i="1"/>
  <c r="H3353" i="1"/>
  <c r="E3294" i="1"/>
  <c r="N3340" i="1"/>
  <c r="N3341" i="1" s="1"/>
  <c r="R3230" i="1" l="1"/>
  <c r="V3230" i="1" s="1"/>
  <c r="D3231" i="1"/>
  <c r="L3336" i="1"/>
  <c r="L3337" i="1" s="1"/>
  <c r="I3313" i="1"/>
  <c r="I3314" i="1" s="1"/>
  <c r="K3344" i="1"/>
  <c r="K3345" i="1" s="1"/>
  <c r="K3346" i="1" s="1"/>
  <c r="AB3261" i="1"/>
  <c r="AB3262" i="1" s="1"/>
  <c r="AB3263" i="1" s="1"/>
  <c r="P3349" i="1"/>
  <c r="O3340" i="1"/>
  <c r="N3342" i="1"/>
  <c r="N3343" i="1" s="1"/>
  <c r="J3358" i="1"/>
  <c r="J3359" i="1" s="1"/>
  <c r="Z3265" i="1"/>
  <c r="AG3259" i="1"/>
  <c r="AA3285" i="1"/>
  <c r="AE3252" i="1"/>
  <c r="AD3265" i="1"/>
  <c r="Y3220" i="1"/>
  <c r="AL3219" i="1"/>
  <c r="AP3219" i="1" s="1"/>
  <c r="AH3268" i="1"/>
  <c r="X3242" i="1"/>
  <c r="AF3269" i="1"/>
  <c r="AC3260" i="1"/>
  <c r="E3295" i="1"/>
  <c r="M3346" i="1"/>
  <c r="M3347" i="1" s="1"/>
  <c r="F3329" i="1"/>
  <c r="F3330" i="1" s="1"/>
  <c r="F3331" i="1" s="1"/>
  <c r="H3354" i="1"/>
  <c r="R3231" i="1" l="1"/>
  <c r="V3231" i="1" s="1"/>
  <c r="D3232" i="1"/>
  <c r="I3315" i="1"/>
  <c r="I3316" i="1" s="1"/>
  <c r="I3317" i="1" s="1"/>
  <c r="I3318" i="1" s="1"/>
  <c r="AF3270" i="1"/>
  <c r="AF3271" i="1" s="1"/>
  <c r="AB3264" i="1"/>
  <c r="AB3265" i="1" s="1"/>
  <c r="AB3266" i="1" s="1"/>
  <c r="AB3267" i="1" s="1"/>
  <c r="L3338" i="1"/>
  <c r="L3339" i="1" s="1"/>
  <c r="K3347" i="1"/>
  <c r="K3348" i="1" s="1"/>
  <c r="K3349" i="1" s="1"/>
  <c r="P3350" i="1"/>
  <c r="O3341" i="1"/>
  <c r="O3342" i="1" s="1"/>
  <c r="N3344" i="1"/>
  <c r="N3345" i="1" s="1"/>
  <c r="N3346" i="1" s="1"/>
  <c r="N3347" i="1" s="1"/>
  <c r="J3360" i="1"/>
  <c r="J3361" i="1" s="1"/>
  <c r="AD3266" i="1"/>
  <c r="AE3253" i="1"/>
  <c r="AC3261" i="1"/>
  <c r="AC3262" i="1" s="1"/>
  <c r="X3243" i="1"/>
  <c r="AA3286" i="1"/>
  <c r="AH3269" i="1"/>
  <c r="AH3270" i="1" s="1"/>
  <c r="AG3260" i="1"/>
  <c r="AL3220" i="1"/>
  <c r="AP3220" i="1" s="1"/>
  <c r="Y3221" i="1"/>
  <c r="Z3266" i="1"/>
  <c r="F3332" i="1"/>
  <c r="E3296" i="1"/>
  <c r="H3355" i="1"/>
  <c r="H3356" i="1" s="1"/>
  <c r="M3348" i="1"/>
  <c r="M3349" i="1" s="1"/>
  <c r="R3232" i="1" l="1"/>
  <c r="V3232" i="1" s="1"/>
  <c r="D3233" i="1"/>
  <c r="AF3272" i="1"/>
  <c r="I3319" i="1"/>
  <c r="AB3268" i="1"/>
  <c r="AB3269" i="1" s="1"/>
  <c r="AB3270" i="1" s="1"/>
  <c r="P3351" i="1"/>
  <c r="P3352" i="1" s="1"/>
  <c r="O3343" i="1"/>
  <c r="M3350" i="1"/>
  <c r="M3351" i="1" s="1"/>
  <c r="L3340" i="1"/>
  <c r="L3341" i="1" s="1"/>
  <c r="Z3267" i="1"/>
  <c r="Z3268" i="1" s="1"/>
  <c r="Y3222" i="1"/>
  <c r="AL3221" i="1"/>
  <c r="AP3221" i="1" s="1"/>
  <c r="AG3261" i="1"/>
  <c r="AG3262" i="1" s="1"/>
  <c r="AC3263" i="1"/>
  <c r="AH3271" i="1"/>
  <c r="AE3254" i="1"/>
  <c r="AA3287" i="1"/>
  <c r="AA3288" i="1" s="1"/>
  <c r="X3244" i="1"/>
  <c r="AD3267" i="1"/>
  <c r="H3357" i="1"/>
  <c r="H3358" i="1" s="1"/>
  <c r="K3350" i="1"/>
  <c r="J3362" i="1"/>
  <c r="N3348" i="1"/>
  <c r="E3297" i="1"/>
  <c r="F3333" i="1"/>
  <c r="R3233" i="1" l="1"/>
  <c r="V3233" i="1" s="1"/>
  <c r="D3234" i="1"/>
  <c r="AF3273" i="1"/>
  <c r="AF3274" i="1" s="1"/>
  <c r="I3320" i="1"/>
  <c r="P3353" i="1"/>
  <c r="P3354" i="1" s="1"/>
  <c r="O3344" i="1"/>
  <c r="O3345" i="1" s="1"/>
  <c r="L3342" i="1"/>
  <c r="L3343" i="1" s="1"/>
  <c r="AB3271" i="1"/>
  <c r="AB3272" i="1" s="1"/>
  <c r="AB3273" i="1" s="1"/>
  <c r="AB3274" i="1" s="1"/>
  <c r="Y3223" i="1"/>
  <c r="Y3224" i="1" s="1"/>
  <c r="AL3222" i="1"/>
  <c r="AP3222" i="1" s="1"/>
  <c r="Z3269" i="1"/>
  <c r="AC3264" i="1"/>
  <c r="AC3265" i="1" s="1"/>
  <c r="AC3266" i="1" s="1"/>
  <c r="AD3268" i="1"/>
  <c r="X3245" i="1"/>
  <c r="X3246" i="1" s="1"/>
  <c r="AE3255" i="1"/>
  <c r="AG3263" i="1"/>
  <c r="AG3264" i="1" s="1"/>
  <c r="AH3272" i="1"/>
  <c r="AH3273" i="1" s="1"/>
  <c r="AH3274" i="1" s="1"/>
  <c r="AA3289" i="1"/>
  <c r="M3352" i="1"/>
  <c r="M3353" i="1" s="1"/>
  <c r="N3349" i="1"/>
  <c r="J3363" i="1"/>
  <c r="E3298" i="1"/>
  <c r="F3334" i="1"/>
  <c r="F3335" i="1" s="1"/>
  <c r="F3336" i="1" s="1"/>
  <c r="K3351" i="1"/>
  <c r="H3359" i="1"/>
  <c r="R3234" i="1" l="1"/>
  <c r="V3234" i="1" s="1"/>
  <c r="D3235" i="1"/>
  <c r="AF3275" i="1"/>
  <c r="AF3276" i="1" s="1"/>
  <c r="AF3277" i="1" s="1"/>
  <c r="AF3278" i="1" s="1"/>
  <c r="AF3279" i="1" s="1"/>
  <c r="X3247" i="1"/>
  <c r="X3248" i="1" s="1"/>
  <c r="I3321" i="1"/>
  <c r="P3355" i="1"/>
  <c r="O3346" i="1"/>
  <c r="L3344" i="1"/>
  <c r="L3345" i="1" s="1"/>
  <c r="Y3225" i="1"/>
  <c r="AL3224" i="1"/>
  <c r="AP3224" i="1" s="1"/>
  <c r="AH3275" i="1"/>
  <c r="AA3290" i="1"/>
  <c r="AL3223" i="1"/>
  <c r="AP3223" i="1" s="1"/>
  <c r="AE3256" i="1"/>
  <c r="AE3257" i="1" s="1"/>
  <c r="AE3258" i="1" s="1"/>
  <c r="Z3270" i="1"/>
  <c r="Z3271" i="1" s="1"/>
  <c r="AB3275" i="1"/>
  <c r="AG3265" i="1"/>
  <c r="AG3266" i="1" s="1"/>
  <c r="AC3267" i="1"/>
  <c r="AD3269" i="1"/>
  <c r="AC3268" i="1"/>
  <c r="F3337" i="1"/>
  <c r="F3338" i="1" s="1"/>
  <c r="E3299" i="1"/>
  <c r="M3354" i="1"/>
  <c r="J3364" i="1"/>
  <c r="J3365" i="1" s="1"/>
  <c r="K3352" i="1"/>
  <c r="K3353" i="1" s="1"/>
  <c r="H3360" i="1"/>
  <c r="H3361" i="1" s="1"/>
  <c r="H3362" i="1" s="1"/>
  <c r="N3350" i="1"/>
  <c r="R3235" i="1" l="1"/>
  <c r="V3235" i="1" s="1"/>
  <c r="D3236" i="1"/>
  <c r="I3322" i="1"/>
  <c r="AC3269" i="1"/>
  <c r="AC3270" i="1" s="1"/>
  <c r="Z3272" i="1"/>
  <c r="Z3273" i="1" s="1"/>
  <c r="P3356" i="1"/>
  <c r="P3357" i="1" s="1"/>
  <c r="O3347" i="1"/>
  <c r="L3346" i="1"/>
  <c r="K3354" i="1"/>
  <c r="K3355" i="1" s="1"/>
  <c r="K3356" i="1" s="1"/>
  <c r="K3357" i="1" s="1"/>
  <c r="AB3276" i="1"/>
  <c r="AB3277" i="1" s="1"/>
  <c r="AA3291" i="1"/>
  <c r="AA3292" i="1" s="1"/>
  <c r="AF3280" i="1"/>
  <c r="Y3226" i="1"/>
  <c r="AL3225" i="1"/>
  <c r="AP3225" i="1" s="1"/>
  <c r="AE3259" i="1"/>
  <c r="AE3260" i="1" s="1"/>
  <c r="AH3276" i="1"/>
  <c r="AH3277" i="1" s="1"/>
  <c r="AH3278" i="1" s="1"/>
  <c r="AD3270" i="1"/>
  <c r="AD3271" i="1" s="1"/>
  <c r="AD3272" i="1" s="1"/>
  <c r="X3249" i="1"/>
  <c r="AG3267" i="1"/>
  <c r="AG3268" i="1" s="1"/>
  <c r="M3355" i="1"/>
  <c r="N3351" i="1"/>
  <c r="E3300" i="1"/>
  <c r="J3366" i="1"/>
  <c r="J3367" i="1" s="1"/>
  <c r="H3363" i="1"/>
  <c r="H3364" i="1" s="1"/>
  <c r="F3339" i="1"/>
  <c r="F3340" i="1" s="1"/>
  <c r="F3341" i="1" s="1"/>
  <c r="R3236" i="1" l="1"/>
  <c r="V3236" i="1" s="1"/>
  <c r="D3237" i="1"/>
  <c r="I3323" i="1"/>
  <c r="AH3279" i="1"/>
  <c r="AH3280" i="1" s="1"/>
  <c r="Z3274" i="1"/>
  <c r="Z3275" i="1" s="1"/>
  <c r="O3348" i="1"/>
  <c r="O3349" i="1" s="1"/>
  <c r="O3350" i="1" s="1"/>
  <c r="P3358" i="1"/>
  <c r="L3347" i="1"/>
  <c r="J3368" i="1"/>
  <c r="J3369" i="1" s="1"/>
  <c r="J3370" i="1" s="1"/>
  <c r="AF3281" i="1"/>
  <c r="AD3273" i="1"/>
  <c r="AE3261" i="1"/>
  <c r="AC3271" i="1"/>
  <c r="X3250" i="1"/>
  <c r="X3251" i="1" s="1"/>
  <c r="AB3278" i="1"/>
  <c r="AA3293" i="1"/>
  <c r="AG3269" i="1"/>
  <c r="AG3270" i="1" s="1"/>
  <c r="AL3226" i="1"/>
  <c r="AP3226" i="1" s="1"/>
  <c r="Y3227" i="1"/>
  <c r="Y3228" i="1" s="1"/>
  <c r="K3358" i="1"/>
  <c r="K3359" i="1" s="1"/>
  <c r="N3352" i="1"/>
  <c r="N3353" i="1" s="1"/>
  <c r="H3365" i="1"/>
  <c r="E3301" i="1"/>
  <c r="M3356" i="1"/>
  <c r="F3342" i="1"/>
  <c r="R3237" i="1" l="1"/>
  <c r="V3237" i="1" s="1"/>
  <c r="D3238" i="1"/>
  <c r="AH3281" i="1"/>
  <c r="I3324" i="1"/>
  <c r="I3325" i="1" s="1"/>
  <c r="Z3276" i="1"/>
  <c r="Z3277" i="1" s="1"/>
  <c r="Z3278" i="1" s="1"/>
  <c r="Z3279" i="1" s="1"/>
  <c r="P3359" i="1"/>
  <c r="O3351" i="1"/>
  <c r="L3348" i="1"/>
  <c r="L3349" i="1" s="1"/>
  <c r="AL3228" i="1"/>
  <c r="AP3228" i="1" s="1"/>
  <c r="Y3229" i="1"/>
  <c r="AE3262" i="1"/>
  <c r="X3252" i="1"/>
  <c r="AH3282" i="1"/>
  <c r="AF3282" i="1"/>
  <c r="AL3227" i="1"/>
  <c r="AP3227" i="1" s="1"/>
  <c r="AC3272" i="1"/>
  <c r="AC3273" i="1" s="1"/>
  <c r="AD3274" i="1"/>
  <c r="AB3279" i="1"/>
  <c r="AG3271" i="1"/>
  <c r="AG3272" i="1" s="1"/>
  <c r="AA3294" i="1"/>
  <c r="F3343" i="1"/>
  <c r="J3371" i="1"/>
  <c r="M3357" i="1"/>
  <c r="H3366" i="1"/>
  <c r="N3354" i="1"/>
  <c r="E3302" i="1"/>
  <c r="K3360" i="1"/>
  <c r="D3239" i="1" l="1"/>
  <c r="D3240" i="1" s="1"/>
  <c r="R3238" i="1"/>
  <c r="V3238" i="1" s="1"/>
  <c r="I3326" i="1"/>
  <c r="I3327" i="1" s="1"/>
  <c r="AG3273" i="1"/>
  <c r="AG3274" i="1" s="1"/>
  <c r="Y3230" i="1"/>
  <c r="Y3231" i="1" s="1"/>
  <c r="P3360" i="1"/>
  <c r="O3352" i="1"/>
  <c r="O3353" i="1" s="1"/>
  <c r="O3354" i="1" s="1"/>
  <c r="L3350" i="1"/>
  <c r="AB3280" i="1"/>
  <c r="AE3263" i="1"/>
  <c r="AC3274" i="1"/>
  <c r="Z3280" i="1"/>
  <c r="AA3295" i="1"/>
  <c r="X3253" i="1"/>
  <c r="AL3229" i="1"/>
  <c r="AP3229" i="1" s="1"/>
  <c r="AD3275" i="1"/>
  <c r="AH3283" i="1"/>
  <c r="AH3284" i="1" s="1"/>
  <c r="AF3283" i="1"/>
  <c r="N3355" i="1"/>
  <c r="H3367" i="1"/>
  <c r="M3358" i="1"/>
  <c r="F3344" i="1"/>
  <c r="K3361" i="1"/>
  <c r="E3303" i="1"/>
  <c r="E3304" i="1" s="1"/>
  <c r="E3305" i="1" s="1"/>
  <c r="J3372" i="1"/>
  <c r="J3373" i="1" s="1"/>
  <c r="J3374" i="1" s="1"/>
  <c r="J3375" i="1" s="1"/>
  <c r="D3241" i="1" l="1"/>
  <c r="R3240" i="1"/>
  <c r="V3240" i="1" s="1"/>
  <c r="R3239" i="1"/>
  <c r="V3239" i="1" s="1"/>
  <c r="AL3230" i="1"/>
  <c r="AP3230" i="1" s="1"/>
  <c r="I3328" i="1"/>
  <c r="AH3285" i="1"/>
  <c r="AH3286" i="1" s="1"/>
  <c r="Y3232" i="1"/>
  <c r="AL3232" i="1" s="1"/>
  <c r="AP3232" i="1" s="1"/>
  <c r="AL3231" i="1"/>
  <c r="AP3231" i="1" s="1"/>
  <c r="P3361" i="1"/>
  <c r="O3355" i="1"/>
  <c r="O3356" i="1" s="1"/>
  <c r="L3351" i="1"/>
  <c r="L3352" i="1" s="1"/>
  <c r="AC3275" i="1"/>
  <c r="AC3276" i="1" s="1"/>
  <c r="Z3281" i="1"/>
  <c r="AE3264" i="1"/>
  <c r="AE3265" i="1" s="1"/>
  <c r="AE3266" i="1" s="1"/>
  <c r="AF3284" i="1"/>
  <c r="AA3296" i="1"/>
  <c r="AB3281" i="1"/>
  <c r="AB3282" i="1" s="1"/>
  <c r="AG3275" i="1"/>
  <c r="AD3276" i="1"/>
  <c r="X3254" i="1"/>
  <c r="J3376" i="1"/>
  <c r="J3377" i="1" s="1"/>
  <c r="H3368" i="1"/>
  <c r="K3362" i="1"/>
  <c r="K3363" i="1" s="1"/>
  <c r="F3345" i="1"/>
  <c r="F3346" i="1" s="1"/>
  <c r="N3356" i="1"/>
  <c r="M3359" i="1"/>
  <c r="E3306" i="1"/>
  <c r="R3241" i="1" l="1"/>
  <c r="V3241" i="1" s="1"/>
  <c r="D3242" i="1"/>
  <c r="Y3233" i="1"/>
  <c r="Y3234" i="1" s="1"/>
  <c r="AL3234" i="1" s="1"/>
  <c r="AP3234" i="1" s="1"/>
  <c r="I3329" i="1"/>
  <c r="I3330" i="1" s="1"/>
  <c r="X3255" i="1"/>
  <c r="X3256" i="1" s="1"/>
  <c r="X3257" i="1" s="1"/>
  <c r="P3362" i="1"/>
  <c r="O3357" i="1"/>
  <c r="O3358" i="1" s="1"/>
  <c r="O3359" i="1" s="1"/>
  <c r="O3360" i="1" s="1"/>
  <c r="L3353" i="1"/>
  <c r="L3354" i="1" s="1"/>
  <c r="K3364" i="1"/>
  <c r="K3365" i="1" s="1"/>
  <c r="K3366" i="1" s="1"/>
  <c r="AG3276" i="1"/>
  <c r="AG3277" i="1" s="1"/>
  <c r="AC3277" i="1"/>
  <c r="AC3278" i="1" s="1"/>
  <c r="AC3279" i="1" s="1"/>
  <c r="AH3287" i="1"/>
  <c r="AA3297" i="1"/>
  <c r="AA3298" i="1" s="1"/>
  <c r="AB3283" i="1"/>
  <c r="AE3267" i="1"/>
  <c r="Z3282" i="1"/>
  <c r="AF3285" i="1"/>
  <c r="AF3286" i="1" s="1"/>
  <c r="AD3277" i="1"/>
  <c r="J3378" i="1"/>
  <c r="J3379" i="1" s="1"/>
  <c r="N3357" i="1"/>
  <c r="N3358" i="1" s="1"/>
  <c r="H3369" i="1"/>
  <c r="H3370" i="1" s="1"/>
  <c r="H3371" i="1" s="1"/>
  <c r="M3360" i="1"/>
  <c r="E3307" i="1"/>
  <c r="F3347" i="1"/>
  <c r="AL3233" i="1" l="1"/>
  <c r="AP3233" i="1" s="1"/>
  <c r="Y3235" i="1"/>
  <c r="R3242" i="1"/>
  <c r="V3242" i="1" s="1"/>
  <c r="D3243" i="1"/>
  <c r="I3331" i="1"/>
  <c r="P3363" i="1"/>
  <c r="N3359" i="1"/>
  <c r="L3355" i="1"/>
  <c r="L3356" i="1" s="1"/>
  <c r="AC3280" i="1"/>
  <c r="Z3283" i="1"/>
  <c r="AD3278" i="1"/>
  <c r="X3258" i="1"/>
  <c r="X3259" i="1" s="1"/>
  <c r="AG3278" i="1"/>
  <c r="Y3236" i="1"/>
  <c r="Y3237" i="1" s="1"/>
  <c r="AH3288" i="1"/>
  <c r="AB3284" i="1"/>
  <c r="AB3285" i="1" s="1"/>
  <c r="AE3268" i="1"/>
  <c r="AE3269" i="1" s="1"/>
  <c r="AL3235" i="1"/>
  <c r="AP3235" i="1" s="1"/>
  <c r="AA3299" i="1"/>
  <c r="AF3287" i="1"/>
  <c r="AF3288" i="1" s="1"/>
  <c r="K3367" i="1"/>
  <c r="K3368" i="1" s="1"/>
  <c r="H3372" i="1"/>
  <c r="H3373" i="1" s="1"/>
  <c r="F3348" i="1"/>
  <c r="F3349" i="1" s="1"/>
  <c r="O3361" i="1"/>
  <c r="E3308" i="1"/>
  <c r="J3380" i="1"/>
  <c r="J3381" i="1" s="1"/>
  <c r="M3361" i="1"/>
  <c r="D3244" i="1" l="1"/>
  <c r="R3243" i="1"/>
  <c r="V3243" i="1" s="1"/>
  <c r="AC3281" i="1"/>
  <c r="AC3282" i="1" s="1"/>
  <c r="AB3286" i="1"/>
  <c r="AB3287" i="1" s="1"/>
  <c r="I3332" i="1"/>
  <c r="P3364" i="1"/>
  <c r="N3360" i="1"/>
  <c r="N3361" i="1" s="1"/>
  <c r="L3357" i="1"/>
  <c r="AE3270" i="1"/>
  <c r="AE3271" i="1" s="1"/>
  <c r="AF3289" i="1"/>
  <c r="AL3237" i="1"/>
  <c r="AP3237" i="1" s="1"/>
  <c r="X3260" i="1"/>
  <c r="X3261" i="1" s="1"/>
  <c r="Z3284" i="1"/>
  <c r="AD3279" i="1"/>
  <c r="AD3280" i="1" s="1"/>
  <c r="AD3281" i="1" s="1"/>
  <c r="AH3289" i="1"/>
  <c r="Y3238" i="1"/>
  <c r="AG3279" i="1"/>
  <c r="AL3236" i="1"/>
  <c r="AP3236" i="1" s="1"/>
  <c r="AA3300" i="1"/>
  <c r="J3382" i="1"/>
  <c r="J3383" i="1" s="1"/>
  <c r="H3374" i="1"/>
  <c r="H3375" i="1" s="1"/>
  <c r="O3362" i="1"/>
  <c r="O3363" i="1" s="1"/>
  <c r="E3309" i="1"/>
  <c r="E3310" i="1" s="1"/>
  <c r="F3350" i="1"/>
  <c r="M3362" i="1"/>
  <c r="M3363" i="1" s="1"/>
  <c r="K3369" i="1"/>
  <c r="R3244" i="1" l="1"/>
  <c r="V3244" i="1" s="1"/>
  <c r="D3245" i="1"/>
  <c r="AC3283" i="1"/>
  <c r="AC3284" i="1" s="1"/>
  <c r="AC3285" i="1" s="1"/>
  <c r="AC3286" i="1" s="1"/>
  <c r="AC3287" i="1" s="1"/>
  <c r="I3333" i="1"/>
  <c r="I3334" i="1" s="1"/>
  <c r="I3335" i="1" s="1"/>
  <c r="I3336" i="1" s="1"/>
  <c r="I3337" i="1" s="1"/>
  <c r="N3362" i="1"/>
  <c r="N3363" i="1" s="1"/>
  <c r="N3364" i="1" s="1"/>
  <c r="P3365" i="1"/>
  <c r="P3366" i="1" s="1"/>
  <c r="P3367" i="1" s="1"/>
  <c r="L3358" i="1"/>
  <c r="AG3280" i="1"/>
  <c r="AG3281" i="1" s="1"/>
  <c r="AG3282" i="1" s="1"/>
  <c r="AD3282" i="1"/>
  <c r="AD3283" i="1" s="1"/>
  <c r="AD3284" i="1" s="1"/>
  <c r="AB3288" i="1"/>
  <c r="AE3272" i="1"/>
  <c r="AH3290" i="1"/>
  <c r="X3262" i="1"/>
  <c r="Z3285" i="1"/>
  <c r="Z3286" i="1" s="1"/>
  <c r="AL3238" i="1"/>
  <c r="AP3238" i="1" s="1"/>
  <c r="Y3239" i="1"/>
  <c r="AF3290" i="1"/>
  <c r="AA3301" i="1"/>
  <c r="M3364" i="1"/>
  <c r="M3365" i="1" s="1"/>
  <c r="K3370" i="1"/>
  <c r="O3364" i="1"/>
  <c r="F3351" i="1"/>
  <c r="J3384" i="1"/>
  <c r="J3385" i="1" s="1"/>
  <c r="J3386" i="1" s="1"/>
  <c r="E3311" i="1"/>
  <c r="E3312" i="1" s="1"/>
  <c r="E3313" i="1" s="1"/>
  <c r="H3376" i="1"/>
  <c r="H3377" i="1" s="1"/>
  <c r="R3245" i="1" l="1"/>
  <c r="V3245" i="1" s="1"/>
  <c r="D3246" i="1"/>
  <c r="I3338" i="1"/>
  <c r="I3339" i="1" s="1"/>
  <c r="P3368" i="1"/>
  <c r="P3369" i="1" s="1"/>
  <c r="P3370" i="1" s="1"/>
  <c r="P3371" i="1" s="1"/>
  <c r="N3365" i="1"/>
  <c r="L3359" i="1"/>
  <c r="J3387" i="1"/>
  <c r="J3388" i="1" s="1"/>
  <c r="AE3273" i="1"/>
  <c r="AL3239" i="1"/>
  <c r="AP3239" i="1" s="1"/>
  <c r="Y3240" i="1"/>
  <c r="Z3287" i="1"/>
  <c r="Z3288" i="1" s="1"/>
  <c r="AG3283" i="1"/>
  <c r="AA3302" i="1"/>
  <c r="AA3303" i="1" s="1"/>
  <c r="X3263" i="1"/>
  <c r="AC3288" i="1"/>
  <c r="AC3289" i="1" s="1"/>
  <c r="AH3291" i="1"/>
  <c r="AD3285" i="1"/>
  <c r="AD3286" i="1" s="1"/>
  <c r="AF3291" i="1"/>
  <c r="AB3289" i="1"/>
  <c r="M3366" i="1"/>
  <c r="F3352" i="1"/>
  <c r="H3378" i="1"/>
  <c r="H3379" i="1" s="1"/>
  <c r="E3314" i="1"/>
  <c r="K3371" i="1"/>
  <c r="K3372" i="1" s="1"/>
  <c r="O3365" i="1"/>
  <c r="O3366" i="1" s="1"/>
  <c r="R3246" i="1" l="1"/>
  <c r="V3246" i="1" s="1"/>
  <c r="D3247" i="1"/>
  <c r="I3340" i="1"/>
  <c r="I3341" i="1" s="1"/>
  <c r="I3342" i="1" s="1"/>
  <c r="I3343" i="1" s="1"/>
  <c r="P3372" i="1"/>
  <c r="N3366" i="1"/>
  <c r="L3360" i="1"/>
  <c r="L3361" i="1" s="1"/>
  <c r="L3362" i="1" s="1"/>
  <c r="J3389" i="1"/>
  <c r="J3390" i="1" s="1"/>
  <c r="AB3290" i="1"/>
  <c r="AA3304" i="1"/>
  <c r="AA3305" i="1" s="1"/>
  <c r="AL3240" i="1"/>
  <c r="AP3240" i="1" s="1"/>
  <c r="Y3241" i="1"/>
  <c r="AF3292" i="1"/>
  <c r="X3264" i="1"/>
  <c r="AD3287" i="1"/>
  <c r="AD3288" i="1" s="1"/>
  <c r="Z3289" i="1"/>
  <c r="AE3274" i="1"/>
  <c r="AC3290" i="1"/>
  <c r="AC3291" i="1" s="1"/>
  <c r="AG3284" i="1"/>
  <c r="AH3292" i="1"/>
  <c r="O3367" i="1"/>
  <c r="E3315" i="1"/>
  <c r="E3316" i="1" s="1"/>
  <c r="F3353" i="1"/>
  <c r="K3373" i="1"/>
  <c r="H3380" i="1"/>
  <c r="H3381" i="1" s="1"/>
  <c r="M3367" i="1"/>
  <c r="D3248" i="1" l="1"/>
  <c r="R3247" i="1"/>
  <c r="V3247" i="1" s="1"/>
  <c r="I3344" i="1"/>
  <c r="I3345" i="1" s="1"/>
  <c r="I3346" i="1" s="1"/>
  <c r="I3347" i="1" s="1"/>
  <c r="P3373" i="1"/>
  <c r="P3374" i="1" s="1"/>
  <c r="N3367" i="1"/>
  <c r="L3363" i="1"/>
  <c r="J3391" i="1"/>
  <c r="J3392" i="1" s="1"/>
  <c r="J3393" i="1" s="1"/>
  <c r="Y3242" i="1"/>
  <c r="Y3243" i="1" s="1"/>
  <c r="AL3241" i="1"/>
  <c r="AP3241" i="1" s="1"/>
  <c r="AF3293" i="1"/>
  <c r="AA3306" i="1"/>
  <c r="AG3285" i="1"/>
  <c r="AH3293" i="1"/>
  <c r="AB3291" i="1"/>
  <c r="Z3290" i="1"/>
  <c r="AD3289" i="1"/>
  <c r="AE3275" i="1"/>
  <c r="X3265" i="1"/>
  <c r="AC3292" i="1"/>
  <c r="H3382" i="1"/>
  <c r="H3383" i="1" s="1"/>
  <c r="O3368" i="1"/>
  <c r="O3369" i="1" s="1"/>
  <c r="O3370" i="1" s="1"/>
  <c r="M3368" i="1"/>
  <c r="M3369" i="1" s="1"/>
  <c r="M3370" i="1" s="1"/>
  <c r="E3317" i="1"/>
  <c r="K3374" i="1"/>
  <c r="F3354" i="1"/>
  <c r="R3248" i="1" l="1"/>
  <c r="V3248" i="1" s="1"/>
  <c r="D3249" i="1"/>
  <c r="I3348" i="1"/>
  <c r="I3349" i="1" s="1"/>
  <c r="I3350" i="1" s="1"/>
  <c r="I3351" i="1" s="1"/>
  <c r="I3352" i="1" s="1"/>
  <c r="P3375" i="1"/>
  <c r="N3368" i="1"/>
  <c r="N3369" i="1" s="1"/>
  <c r="M3371" i="1"/>
  <c r="M3372" i="1" s="1"/>
  <c r="M3373" i="1" s="1"/>
  <c r="L3364" i="1"/>
  <c r="J3394" i="1"/>
  <c r="J3395" i="1" s="1"/>
  <c r="AL3243" i="1"/>
  <c r="AP3243" i="1" s="1"/>
  <c r="AA3307" i="1"/>
  <c r="Z3291" i="1"/>
  <c r="AL3242" i="1"/>
  <c r="AP3242" i="1" s="1"/>
  <c r="AC3293" i="1"/>
  <c r="AC3294" i="1" s="1"/>
  <c r="AE3276" i="1"/>
  <c r="AF3294" i="1"/>
  <c r="AD3290" i="1"/>
  <c r="AH3294" i="1"/>
  <c r="X3266" i="1"/>
  <c r="X3267" i="1" s="1"/>
  <c r="AB3292" i="1"/>
  <c r="AG3286" i="1"/>
  <c r="Y3244" i="1"/>
  <c r="O3371" i="1"/>
  <c r="O3372" i="1" s="1"/>
  <c r="O3373" i="1" s="1"/>
  <c r="K3375" i="1"/>
  <c r="K3376" i="1" s="1"/>
  <c r="H3384" i="1"/>
  <c r="H3385" i="1" s="1"/>
  <c r="H3386" i="1" s="1"/>
  <c r="H3387" i="1" s="1"/>
  <c r="F3355" i="1"/>
  <c r="E3318" i="1"/>
  <c r="R3249" i="1" l="1"/>
  <c r="V3249" i="1" s="1"/>
  <c r="D3250" i="1"/>
  <c r="I3353" i="1"/>
  <c r="I3354" i="1" s="1"/>
  <c r="P3376" i="1"/>
  <c r="O3374" i="1"/>
  <c r="O3375" i="1" s="1"/>
  <c r="N3370" i="1"/>
  <c r="N3371" i="1" s="1"/>
  <c r="L3365" i="1"/>
  <c r="L3366" i="1" s="1"/>
  <c r="J3396" i="1"/>
  <c r="J3397" i="1" s="1"/>
  <c r="J3398" i="1" s="1"/>
  <c r="X3268" i="1"/>
  <c r="X3269" i="1" s="1"/>
  <c r="AF3295" i="1"/>
  <c r="AF3296" i="1" s="1"/>
  <c r="AG3287" i="1"/>
  <c r="AE3277" i="1"/>
  <c r="AE3278" i="1" s="1"/>
  <c r="AD3291" i="1"/>
  <c r="AH3295" i="1"/>
  <c r="Y3245" i="1"/>
  <c r="Y3246" i="1" s="1"/>
  <c r="AL3244" i="1"/>
  <c r="AP3244" i="1" s="1"/>
  <c r="Z3292" i="1"/>
  <c r="AB3293" i="1"/>
  <c r="AC3295" i="1"/>
  <c r="AA3308" i="1"/>
  <c r="H3388" i="1"/>
  <c r="H3389" i="1" s="1"/>
  <c r="H3390" i="1" s="1"/>
  <c r="K3377" i="1"/>
  <c r="E3319" i="1"/>
  <c r="F3356" i="1"/>
  <c r="M3374" i="1"/>
  <c r="R3250" i="1" l="1"/>
  <c r="V3250" i="1" s="1"/>
  <c r="D3251" i="1"/>
  <c r="I3355" i="1"/>
  <c r="I3356" i="1" s="1"/>
  <c r="I3357" i="1" s="1"/>
  <c r="J3399" i="1"/>
  <c r="J3400" i="1" s="1"/>
  <c r="P3377" i="1"/>
  <c r="O3376" i="1"/>
  <c r="O3377" i="1" s="1"/>
  <c r="O3378" i="1" s="1"/>
  <c r="N3372" i="1"/>
  <c r="N3373" i="1" s="1"/>
  <c r="L3367" i="1"/>
  <c r="H3391" i="1"/>
  <c r="H3392" i="1" s="1"/>
  <c r="AG3288" i="1"/>
  <c r="AL3245" i="1"/>
  <c r="AP3245" i="1" s="1"/>
  <c r="Y3247" i="1"/>
  <c r="Y3248" i="1" s="1"/>
  <c r="AG3289" i="1"/>
  <c r="AE3279" i="1"/>
  <c r="AE3280" i="1" s="1"/>
  <c r="AE3281" i="1" s="1"/>
  <c r="AB3294" i="1"/>
  <c r="AF3297" i="1"/>
  <c r="X3270" i="1"/>
  <c r="X3271" i="1" s="1"/>
  <c r="AL3246" i="1"/>
  <c r="AP3246" i="1" s="1"/>
  <c r="AA3309" i="1"/>
  <c r="AD3292" i="1"/>
  <c r="AH3296" i="1"/>
  <c r="Z3293" i="1"/>
  <c r="AC3296" i="1"/>
  <c r="M3375" i="1"/>
  <c r="F3357" i="1"/>
  <c r="F3358" i="1" s="1"/>
  <c r="E3320" i="1"/>
  <c r="K3378" i="1"/>
  <c r="R3251" i="1" l="1"/>
  <c r="V3251" i="1" s="1"/>
  <c r="D3252" i="1"/>
  <c r="I3358" i="1"/>
  <c r="I3359" i="1" s="1"/>
  <c r="P3378" i="1"/>
  <c r="P3379" i="1" s="1"/>
  <c r="N3374" i="1"/>
  <c r="N3375" i="1" s="1"/>
  <c r="L3368" i="1"/>
  <c r="J3401" i="1"/>
  <c r="J3402" i="1" s="1"/>
  <c r="AE3282" i="1"/>
  <c r="AE3283" i="1" s="1"/>
  <c r="X3272" i="1"/>
  <c r="X3273" i="1" s="1"/>
  <c r="Y3249" i="1"/>
  <c r="AL3248" i="1"/>
  <c r="AP3248" i="1" s="1"/>
  <c r="AA3310" i="1"/>
  <c r="AL3247" i="1"/>
  <c r="AP3247" i="1" s="1"/>
  <c r="AF3298" i="1"/>
  <c r="AH3297" i="1"/>
  <c r="AB3295" i="1"/>
  <c r="AB3296" i="1" s="1"/>
  <c r="AG3290" i="1"/>
  <c r="Z3294" i="1"/>
  <c r="AD3293" i="1"/>
  <c r="AD3294" i="1" s="1"/>
  <c r="AD3295" i="1" s="1"/>
  <c r="AC3297" i="1"/>
  <c r="H3393" i="1"/>
  <c r="F3359" i="1"/>
  <c r="M3376" i="1"/>
  <c r="K3379" i="1"/>
  <c r="E3321" i="1"/>
  <c r="E3322" i="1" s="1"/>
  <c r="O3379" i="1"/>
  <c r="O3380" i="1" s="1"/>
  <c r="O3381" i="1" s="1"/>
  <c r="D3253" i="1" l="1"/>
  <c r="D3254" i="1" s="1"/>
  <c r="R3252" i="1"/>
  <c r="V3252" i="1" s="1"/>
  <c r="P3380" i="1"/>
  <c r="P3381" i="1" s="1"/>
  <c r="P3382" i="1" s="1"/>
  <c r="P3383" i="1" s="1"/>
  <c r="N3376" i="1"/>
  <c r="N3377" i="1" s="1"/>
  <c r="L3369" i="1"/>
  <c r="L3370" i="1" s="1"/>
  <c r="J3403" i="1"/>
  <c r="J3404" i="1" s="1"/>
  <c r="J3405" i="1" s="1"/>
  <c r="I3360" i="1"/>
  <c r="I3361" i="1" s="1"/>
  <c r="AB3297" i="1"/>
  <c r="Z3295" i="1"/>
  <c r="X3274" i="1"/>
  <c r="AC3298" i="1"/>
  <c r="AC3299" i="1" s="1"/>
  <c r="AE3284" i="1"/>
  <c r="AE3285" i="1" s="1"/>
  <c r="AG3291" i="1"/>
  <c r="AD3296" i="1"/>
  <c r="AF3299" i="1"/>
  <c r="AF3300" i="1" s="1"/>
  <c r="AA3311" i="1"/>
  <c r="AA3312" i="1" s="1"/>
  <c r="AH3298" i="1"/>
  <c r="Y3250" i="1"/>
  <c r="AL3249" i="1"/>
  <c r="AP3249" i="1" s="1"/>
  <c r="E3323" i="1"/>
  <c r="E3324" i="1" s="1"/>
  <c r="E3325" i="1" s="1"/>
  <c r="H3394" i="1"/>
  <c r="F3360" i="1"/>
  <c r="F3361" i="1" s="1"/>
  <c r="K3380" i="1"/>
  <c r="K3381" i="1" s="1"/>
  <c r="K3382" i="1" s="1"/>
  <c r="O3382" i="1"/>
  <c r="O3383" i="1" s="1"/>
  <c r="O3384" i="1" s="1"/>
  <c r="M3377" i="1"/>
  <c r="M3378" i="1" s="1"/>
  <c r="D3255" i="1" l="1"/>
  <c r="R3255" i="1" s="1"/>
  <c r="V3255" i="1" s="1"/>
  <c r="R3254" i="1"/>
  <c r="V3254" i="1" s="1"/>
  <c r="R3253" i="1"/>
  <c r="V3253" i="1" s="1"/>
  <c r="AA3313" i="1"/>
  <c r="AA3314" i="1" s="1"/>
  <c r="N3378" i="1"/>
  <c r="N3379" i="1" s="1"/>
  <c r="N3380" i="1" s="1"/>
  <c r="N3381" i="1" s="1"/>
  <c r="P3384" i="1"/>
  <c r="O3385" i="1"/>
  <c r="O3386" i="1" s="1"/>
  <c r="L3371" i="1"/>
  <c r="L3372" i="1" s="1"/>
  <c r="L3373" i="1" s="1"/>
  <c r="I3362" i="1"/>
  <c r="AE3286" i="1"/>
  <c r="AE3287" i="1" s="1"/>
  <c r="AB3298" i="1"/>
  <c r="AL3250" i="1"/>
  <c r="AP3250" i="1" s="1"/>
  <c r="Y3251" i="1"/>
  <c r="X3275" i="1"/>
  <c r="AG3292" i="1"/>
  <c r="AF3301" i="1"/>
  <c r="AF3302" i="1" s="1"/>
  <c r="AD3297" i="1"/>
  <c r="AD3298" i="1" s="1"/>
  <c r="AD3299" i="1" s="1"/>
  <c r="AH3299" i="1"/>
  <c r="AC3300" i="1"/>
  <c r="Z3296" i="1"/>
  <c r="M3379" i="1"/>
  <c r="F3362" i="1"/>
  <c r="F3363" i="1" s="1"/>
  <c r="H3395" i="1"/>
  <c r="J3406" i="1"/>
  <c r="J3407" i="1" s="1"/>
  <c r="K3383" i="1"/>
  <c r="K3384" i="1" s="1"/>
  <c r="E3326" i="1"/>
  <c r="E3327" i="1" s="1"/>
  <c r="D3256" i="1" l="1"/>
  <c r="D3257" i="1" s="1"/>
  <c r="D3258" i="1" s="1"/>
  <c r="P3385" i="1"/>
  <c r="L3374" i="1"/>
  <c r="I3363" i="1"/>
  <c r="I3364" i="1" s="1"/>
  <c r="Y3252" i="1"/>
  <c r="AH3300" i="1"/>
  <c r="AC3301" i="1"/>
  <c r="AC3302" i="1" s="1"/>
  <c r="X3276" i="1"/>
  <c r="AF3303" i="1"/>
  <c r="Z3297" i="1"/>
  <c r="AF3304" i="1"/>
  <c r="AA3315" i="1"/>
  <c r="AB3299" i="1"/>
  <c r="AB3300" i="1" s="1"/>
  <c r="AL3251" i="1"/>
  <c r="AP3251" i="1" s="1"/>
  <c r="AG3293" i="1"/>
  <c r="AE3288" i="1"/>
  <c r="AE3289" i="1" s="1"/>
  <c r="AD3300" i="1"/>
  <c r="H3396" i="1"/>
  <c r="H3397" i="1" s="1"/>
  <c r="E3328" i="1"/>
  <c r="N3382" i="1"/>
  <c r="F3364" i="1"/>
  <c r="K3385" i="1"/>
  <c r="K3386" i="1" s="1"/>
  <c r="O3387" i="1"/>
  <c r="M3380" i="1"/>
  <c r="M3381" i="1" s="1"/>
  <c r="J3408" i="1"/>
  <c r="R3256" i="1" l="1"/>
  <c r="V3256" i="1" s="1"/>
  <c r="R3257" i="1"/>
  <c r="V3257" i="1" s="1"/>
  <c r="R3258" i="1"/>
  <c r="V3258" i="1" s="1"/>
  <c r="D3259" i="1"/>
  <c r="AC3303" i="1"/>
  <c r="AC3304" i="1" s="1"/>
  <c r="AC3305" i="1" s="1"/>
  <c r="P3386" i="1"/>
  <c r="P3387" i="1" s="1"/>
  <c r="L3375" i="1"/>
  <c r="I3365" i="1"/>
  <c r="F3365" i="1"/>
  <c r="F3366" i="1" s="1"/>
  <c r="F3367" i="1" s="1"/>
  <c r="AE3290" i="1"/>
  <c r="AE3291" i="1" s="1"/>
  <c r="AE3292" i="1" s="1"/>
  <c r="AF3305" i="1"/>
  <c r="Z3298" i="1"/>
  <c r="AH3301" i="1"/>
  <c r="AH3302" i="1" s="1"/>
  <c r="AG3294" i="1"/>
  <c r="AL3252" i="1"/>
  <c r="AP3252" i="1" s="1"/>
  <c r="X3277" i="1"/>
  <c r="AD3301" i="1"/>
  <c r="AB3301" i="1"/>
  <c r="Y3253" i="1"/>
  <c r="AA3316" i="1"/>
  <c r="K3387" i="1"/>
  <c r="K3388" i="1" s="1"/>
  <c r="N3383" i="1"/>
  <c r="J3409" i="1"/>
  <c r="M3382" i="1"/>
  <c r="E3329" i="1"/>
  <c r="O3388" i="1"/>
  <c r="H3398" i="1"/>
  <c r="R3259" i="1" l="1"/>
  <c r="V3259" i="1" s="1"/>
  <c r="D3260" i="1"/>
  <c r="D3261" i="1" s="1"/>
  <c r="AH3303" i="1"/>
  <c r="AH3304" i="1" s="1"/>
  <c r="P3388" i="1"/>
  <c r="P3389" i="1" s="1"/>
  <c r="L3376" i="1"/>
  <c r="I3366" i="1"/>
  <c r="AE3293" i="1"/>
  <c r="AE3294" i="1" s="1"/>
  <c r="AA3317" i="1"/>
  <c r="AA3318" i="1" s="1"/>
  <c r="AC3306" i="1"/>
  <c r="AC3307" i="1" s="1"/>
  <c r="Z3299" i="1"/>
  <c r="Y3254" i="1"/>
  <c r="AL3253" i="1"/>
  <c r="AP3253" i="1" s="1"/>
  <c r="X3278" i="1"/>
  <c r="AD3303" i="1"/>
  <c r="AD3304" i="1" s="1"/>
  <c r="AD3305" i="1" s="1"/>
  <c r="AF3306" i="1"/>
  <c r="AF3307" i="1" s="1"/>
  <c r="AD3302" i="1"/>
  <c r="AG3295" i="1"/>
  <c r="AB3302" i="1"/>
  <c r="E3330" i="1"/>
  <c r="J3410" i="1"/>
  <c r="O3389" i="1"/>
  <c r="N3384" i="1"/>
  <c r="K3389" i="1"/>
  <c r="K3390" i="1" s="1"/>
  <c r="H3399" i="1"/>
  <c r="F3368" i="1"/>
  <c r="M3383" i="1"/>
  <c r="R3261" i="1" l="1"/>
  <c r="V3261" i="1" s="1"/>
  <c r="D3262" i="1"/>
  <c r="R3260" i="1"/>
  <c r="V3260" i="1" s="1"/>
  <c r="P3390" i="1"/>
  <c r="L3377" i="1"/>
  <c r="I3367" i="1"/>
  <c r="I3368" i="1" s="1"/>
  <c r="AE3296" i="1"/>
  <c r="AE3297" i="1" s="1"/>
  <c r="AH3305" i="1"/>
  <c r="AH3306" i="1" s="1"/>
  <c r="AH3307" i="1" s="1"/>
  <c r="AH3308" i="1" s="1"/>
  <c r="AE3295" i="1"/>
  <c r="AB3303" i="1"/>
  <c r="AB3304" i="1" s="1"/>
  <c r="AL3254" i="1"/>
  <c r="AP3254" i="1" s="1"/>
  <c r="Y3255" i="1"/>
  <c r="AF3308" i="1"/>
  <c r="AA3319" i="1"/>
  <c r="AG3296" i="1"/>
  <c r="AG3297" i="1" s="1"/>
  <c r="AG3298" i="1" s="1"/>
  <c r="AG3299" i="1" s="1"/>
  <c r="X3279" i="1"/>
  <c r="X3280" i="1" s="1"/>
  <c r="AD3306" i="1"/>
  <c r="AD3307" i="1" s="1"/>
  <c r="AC3308" i="1"/>
  <c r="AC3309" i="1" s="1"/>
  <c r="Z3300" i="1"/>
  <c r="K3391" i="1"/>
  <c r="K3392" i="1" s="1"/>
  <c r="J3411" i="1"/>
  <c r="H3400" i="1"/>
  <c r="M3384" i="1"/>
  <c r="M3385" i="1" s="1"/>
  <c r="E3331" i="1"/>
  <c r="O3390" i="1"/>
  <c r="F3369" i="1"/>
  <c r="N3385" i="1"/>
  <c r="N3386" i="1" s="1"/>
  <c r="D3263" i="1" l="1"/>
  <c r="R3262" i="1"/>
  <c r="V3262" i="1" s="1"/>
  <c r="P3391" i="1"/>
  <c r="L3378" i="1"/>
  <c r="I3369" i="1"/>
  <c r="AG3300" i="1"/>
  <c r="AG3301" i="1" s="1"/>
  <c r="AH3309" i="1"/>
  <c r="AH3310" i="1" s="1"/>
  <c r="AF3309" i="1"/>
  <c r="AC3310" i="1"/>
  <c r="AC3311" i="1" s="1"/>
  <c r="AA3320" i="1"/>
  <c r="AA3321" i="1" s="1"/>
  <c r="AE3298" i="1"/>
  <c r="AB3305" i="1"/>
  <c r="AB3306" i="1" s="1"/>
  <c r="AD3308" i="1"/>
  <c r="AD3309" i="1" s="1"/>
  <c r="Z3301" i="1"/>
  <c r="AL3255" i="1"/>
  <c r="AP3255" i="1" s="1"/>
  <c r="Y3256" i="1"/>
  <c r="X3281" i="1"/>
  <c r="M3386" i="1"/>
  <c r="M3387" i="1" s="1"/>
  <c r="K3393" i="1"/>
  <c r="K3394" i="1" s="1"/>
  <c r="H3401" i="1"/>
  <c r="O3391" i="1"/>
  <c r="E3332" i="1"/>
  <c r="N3387" i="1"/>
  <c r="F3370" i="1"/>
  <c r="J3412" i="1"/>
  <c r="R3263" i="1" l="1"/>
  <c r="V3263" i="1" s="1"/>
  <c r="D3264" i="1"/>
  <c r="D3265" i="1" s="1"/>
  <c r="R3265" i="1" s="1"/>
  <c r="V3265" i="1" s="1"/>
  <c r="AG3302" i="1"/>
  <c r="AB3307" i="1"/>
  <c r="AB3308" i="1" s="1"/>
  <c r="P3392" i="1"/>
  <c r="L3379" i="1"/>
  <c r="L3380" i="1" s="1"/>
  <c r="I3370" i="1"/>
  <c r="H3402" i="1"/>
  <c r="AD3310" i="1"/>
  <c r="AF3310" i="1"/>
  <c r="AF3311" i="1" s="1"/>
  <c r="X3282" i="1"/>
  <c r="Y3257" i="1"/>
  <c r="AL3256" i="1"/>
  <c r="AP3256" i="1" s="1"/>
  <c r="AE3299" i="1"/>
  <c r="AG3303" i="1"/>
  <c r="AH3311" i="1"/>
  <c r="AH3312" i="1" s="1"/>
  <c r="Z3302" i="1"/>
  <c r="AA3322" i="1"/>
  <c r="AC3312" i="1"/>
  <c r="AC3313" i="1" s="1"/>
  <c r="K3395" i="1"/>
  <c r="K3396" i="1" s="1"/>
  <c r="K3397" i="1" s="1"/>
  <c r="K3398" i="1" s="1"/>
  <c r="J3413" i="1"/>
  <c r="J3414" i="1" s="1"/>
  <c r="F3371" i="1"/>
  <c r="E3333" i="1"/>
  <c r="O3392" i="1"/>
  <c r="O3393" i="1" s="1"/>
  <c r="M3388" i="1"/>
  <c r="M3389" i="1" s="1"/>
  <c r="N3388" i="1"/>
  <c r="D3266" i="1" l="1"/>
  <c r="R3266" i="1" s="1"/>
  <c r="V3266" i="1" s="1"/>
  <c r="R3264" i="1"/>
  <c r="V3264" i="1" s="1"/>
  <c r="AC3314" i="1"/>
  <c r="AC3315" i="1" s="1"/>
  <c r="L3381" i="1"/>
  <c r="L3382" i="1" s="1"/>
  <c r="P3393" i="1"/>
  <c r="M3390" i="1"/>
  <c r="M3391" i="1" s="1"/>
  <c r="M3392" i="1" s="1"/>
  <c r="I3371" i="1"/>
  <c r="I3372" i="1" s="1"/>
  <c r="H3403" i="1"/>
  <c r="AG3304" i="1"/>
  <c r="Z3303" i="1"/>
  <c r="AF3312" i="1"/>
  <c r="AE3300" i="1"/>
  <c r="AE3301" i="1" s="1"/>
  <c r="X3283" i="1"/>
  <c r="AB3309" i="1"/>
  <c r="AB3310" i="1" s="1"/>
  <c r="AH3313" i="1"/>
  <c r="Y3258" i="1"/>
  <c r="Y3259" i="1" s="1"/>
  <c r="AL3257" i="1"/>
  <c r="AP3257" i="1" s="1"/>
  <c r="AD3311" i="1"/>
  <c r="AA3323" i="1"/>
  <c r="N3389" i="1"/>
  <c r="F3372" i="1"/>
  <c r="O3394" i="1"/>
  <c r="O3395" i="1" s="1"/>
  <c r="J3415" i="1"/>
  <c r="E3334" i="1"/>
  <c r="E3335" i="1" s="1"/>
  <c r="K3399" i="1"/>
  <c r="D3267" i="1" l="1"/>
  <c r="R3267" i="1" s="1"/>
  <c r="V3267" i="1" s="1"/>
  <c r="AB3311" i="1"/>
  <c r="P3394" i="1"/>
  <c r="P3395" i="1" s="1"/>
  <c r="L3383" i="1"/>
  <c r="I3373" i="1"/>
  <c r="I3374" i="1" s="1"/>
  <c r="I3375" i="1" s="1"/>
  <c r="H3404" i="1"/>
  <c r="AF3313" i="1"/>
  <c r="AA3324" i="1"/>
  <c r="AE3302" i="1"/>
  <c r="AE3303" i="1" s="1"/>
  <c r="AC3316" i="1"/>
  <c r="AB3312" i="1"/>
  <c r="X3284" i="1"/>
  <c r="AD3312" i="1"/>
  <c r="AL3259" i="1"/>
  <c r="AP3259" i="1" s="1"/>
  <c r="Z3304" i="1"/>
  <c r="AL3258" i="1"/>
  <c r="AP3258" i="1" s="1"/>
  <c r="Y3260" i="1"/>
  <c r="Y3261" i="1" s="1"/>
  <c r="AL3261" i="1" s="1"/>
  <c r="AP3261" i="1" s="1"/>
  <c r="AG3305" i="1"/>
  <c r="AH3314" i="1"/>
  <c r="O3396" i="1"/>
  <c r="O3397" i="1" s="1"/>
  <c r="J3416" i="1"/>
  <c r="M3393" i="1"/>
  <c r="M3394" i="1" s="1"/>
  <c r="K3400" i="1"/>
  <c r="K3401" i="1" s="1"/>
  <c r="F3373" i="1"/>
  <c r="E3336" i="1"/>
  <c r="N3390" i="1"/>
  <c r="D3268" i="1" l="1"/>
  <c r="D3269" i="1" s="1"/>
  <c r="R3269" i="1" s="1"/>
  <c r="V3269" i="1" s="1"/>
  <c r="P3396" i="1"/>
  <c r="P3397" i="1" s="1"/>
  <c r="L3384" i="1"/>
  <c r="L3385" i="1" s="1"/>
  <c r="I3376" i="1"/>
  <c r="H3405" i="1"/>
  <c r="H3406" i="1" s="1"/>
  <c r="AA3325" i="1"/>
  <c r="AB3313" i="1"/>
  <c r="X3285" i="1"/>
  <c r="AL3260" i="1"/>
  <c r="AP3260" i="1" s="1"/>
  <c r="AG3306" i="1"/>
  <c r="Z3305" i="1"/>
  <c r="AC3317" i="1"/>
  <c r="AC3318" i="1" s="1"/>
  <c r="AF3314" i="1"/>
  <c r="AF3315" i="1" s="1"/>
  <c r="AF3316" i="1" s="1"/>
  <c r="AE3304" i="1"/>
  <c r="AH3315" i="1"/>
  <c r="AD3313" i="1"/>
  <c r="Y3262" i="1"/>
  <c r="O3398" i="1"/>
  <c r="O3399" i="1" s="1"/>
  <c r="N3391" i="1"/>
  <c r="N3392" i="1" s="1"/>
  <c r="F3374" i="1"/>
  <c r="J3417" i="1"/>
  <c r="K3402" i="1"/>
  <c r="K3403" i="1" s="1"/>
  <c r="M3395" i="1"/>
  <c r="M3396" i="1" s="1"/>
  <c r="E3337" i="1"/>
  <c r="R3268" i="1" l="1"/>
  <c r="V3268" i="1" s="1"/>
  <c r="D3270" i="1"/>
  <c r="K3404" i="1"/>
  <c r="K3405" i="1" s="1"/>
  <c r="P3398" i="1"/>
  <c r="P3399" i="1" s="1"/>
  <c r="O3400" i="1"/>
  <c r="O3401" i="1" s="1"/>
  <c r="L3386" i="1"/>
  <c r="I3377" i="1"/>
  <c r="H3407" i="1"/>
  <c r="AH3316" i="1"/>
  <c r="AE3305" i="1"/>
  <c r="AE3306" i="1" s="1"/>
  <c r="AG3307" i="1"/>
  <c r="AF3317" i="1"/>
  <c r="Y3263" i="1"/>
  <c r="AL3262" i="1"/>
  <c r="AP3262" i="1" s="1"/>
  <c r="AB3314" i="1"/>
  <c r="AC3319" i="1"/>
  <c r="AD3314" i="1"/>
  <c r="Z3306" i="1"/>
  <c r="X3286" i="1"/>
  <c r="AA3326" i="1"/>
  <c r="N3393" i="1"/>
  <c r="J3418" i="1"/>
  <c r="J3419" i="1" s="1"/>
  <c r="J3420" i="1" s="1"/>
  <c r="E3338" i="1"/>
  <c r="E3339" i="1" s="1"/>
  <c r="F3375" i="1"/>
  <c r="F3376" i="1" s="1"/>
  <c r="M3397" i="1"/>
  <c r="D3271" i="1" l="1"/>
  <c r="R3271" i="1" s="1"/>
  <c r="V3271" i="1" s="1"/>
  <c r="R3270" i="1"/>
  <c r="V3270" i="1" s="1"/>
  <c r="P3400" i="1"/>
  <c r="O3402" i="1"/>
  <c r="O3403" i="1" s="1"/>
  <c r="L3387" i="1"/>
  <c r="I3378" i="1"/>
  <c r="I3379" i="1" s="1"/>
  <c r="H3408" i="1"/>
  <c r="AE3307" i="1"/>
  <c r="AA3327" i="1"/>
  <c r="AG3308" i="1"/>
  <c r="AD3315" i="1"/>
  <c r="Z3307" i="1"/>
  <c r="Z3308" i="1" s="1"/>
  <c r="AL3263" i="1"/>
  <c r="AP3263" i="1" s="1"/>
  <c r="Y3264" i="1"/>
  <c r="AH3317" i="1"/>
  <c r="AH3318" i="1" s="1"/>
  <c r="AH3319" i="1" s="1"/>
  <c r="AF3318" i="1"/>
  <c r="AB3315" i="1"/>
  <c r="X3287" i="1"/>
  <c r="AC3320" i="1"/>
  <c r="M3398" i="1"/>
  <c r="K3406" i="1"/>
  <c r="E3340" i="1"/>
  <c r="F3377" i="1"/>
  <c r="J3421" i="1"/>
  <c r="J3422" i="1" s="1"/>
  <c r="N3394" i="1"/>
  <c r="D3272" i="1" l="1"/>
  <c r="R3272" i="1" s="1"/>
  <c r="V3272" i="1" s="1"/>
  <c r="O3404" i="1"/>
  <c r="O3405" i="1" s="1"/>
  <c r="O3406" i="1" s="1"/>
  <c r="P3401" i="1"/>
  <c r="L3388" i="1"/>
  <c r="I3380" i="1"/>
  <c r="I3381" i="1" s="1"/>
  <c r="H3409" i="1"/>
  <c r="AE3308" i="1"/>
  <c r="AF3319" i="1"/>
  <c r="AC3321" i="1"/>
  <c r="AH3320" i="1"/>
  <c r="AH3321" i="1" s="1"/>
  <c r="AG3309" i="1"/>
  <c r="AL3264" i="1"/>
  <c r="AP3264" i="1" s="1"/>
  <c r="X3288" i="1"/>
  <c r="Z3309" i="1"/>
  <c r="AA3328" i="1"/>
  <c r="AB3316" i="1"/>
  <c r="Y3265" i="1"/>
  <c r="AD3316" i="1"/>
  <c r="K3407" i="1"/>
  <c r="K3408" i="1" s="1"/>
  <c r="J3423" i="1"/>
  <c r="J3424" i="1" s="1"/>
  <c r="F3378" i="1"/>
  <c r="F3379" i="1" s="1"/>
  <c r="F3380" i="1" s="1"/>
  <c r="F3381" i="1" s="1"/>
  <c r="E3341" i="1"/>
  <c r="E3342" i="1" s="1"/>
  <c r="E3343" i="1" s="1"/>
  <c r="E3344" i="1" s="1"/>
  <c r="M3399" i="1"/>
  <c r="N3395" i="1"/>
  <c r="N3396" i="1" s="1"/>
  <c r="D3273" i="1" l="1"/>
  <c r="R3273" i="1" s="1"/>
  <c r="V3273" i="1" s="1"/>
  <c r="O3407" i="1"/>
  <c r="O3408" i="1" s="1"/>
  <c r="O3409" i="1" s="1"/>
  <c r="P3402" i="1"/>
  <c r="L3389" i="1"/>
  <c r="L3390" i="1" s="1"/>
  <c r="I3382" i="1"/>
  <c r="H3410" i="1"/>
  <c r="AC3322" i="1"/>
  <c r="AC3323" i="1" s="1"/>
  <c r="AB3317" i="1"/>
  <c r="AF3320" i="1"/>
  <c r="X3289" i="1"/>
  <c r="AA3329" i="1"/>
  <c r="AH3322" i="1"/>
  <c r="AH3323" i="1" s="1"/>
  <c r="AG3310" i="1"/>
  <c r="AG3311" i="1" s="1"/>
  <c r="AD3317" i="1"/>
  <c r="AL3265" i="1"/>
  <c r="AP3265" i="1" s="1"/>
  <c r="Y3266" i="1"/>
  <c r="Y3267" i="1" s="1"/>
  <c r="Z3310" i="1"/>
  <c r="Z3311" i="1" s="1"/>
  <c r="AE3309" i="1"/>
  <c r="M3400" i="1"/>
  <c r="F3382" i="1"/>
  <c r="K3409" i="1"/>
  <c r="E3345" i="1"/>
  <c r="N3397" i="1"/>
  <c r="J3425" i="1"/>
  <c r="D3274" i="1" l="1"/>
  <c r="R3274" i="1" s="1"/>
  <c r="V3274" i="1" s="1"/>
  <c r="O3410" i="1"/>
  <c r="O3411" i="1" s="1"/>
  <c r="P3403" i="1"/>
  <c r="L3391" i="1"/>
  <c r="I3383" i="1"/>
  <c r="H3411" i="1"/>
  <c r="AH3324" i="1"/>
  <c r="Y3268" i="1"/>
  <c r="Y3269" i="1" s="1"/>
  <c r="AL3267" i="1"/>
  <c r="AP3267" i="1" s="1"/>
  <c r="AE3310" i="1"/>
  <c r="AE3311" i="1" s="1"/>
  <c r="AE3312" i="1" s="1"/>
  <c r="AD3318" i="1"/>
  <c r="AD3319" i="1" s="1"/>
  <c r="AA3330" i="1"/>
  <c r="AA3331" i="1" s="1"/>
  <c r="AF3321" i="1"/>
  <c r="AG3312" i="1"/>
  <c r="Z3312" i="1"/>
  <c r="AB3318" i="1"/>
  <c r="AL3266" i="1"/>
  <c r="AP3266" i="1" s="1"/>
  <c r="X3290" i="1"/>
  <c r="AC3324" i="1"/>
  <c r="E3346" i="1"/>
  <c r="K3410" i="1"/>
  <c r="F3383" i="1"/>
  <c r="M3401" i="1"/>
  <c r="M3402" i="1" s="1"/>
  <c r="M3403" i="1" s="1"/>
  <c r="N3398" i="1"/>
  <c r="J3426" i="1"/>
  <c r="D3275" i="1" l="1"/>
  <c r="R3275" i="1" s="1"/>
  <c r="V3275" i="1" s="1"/>
  <c r="P3404" i="1"/>
  <c r="L3392" i="1"/>
  <c r="L3393" i="1" s="1"/>
  <c r="I3384" i="1"/>
  <c r="H3412" i="1"/>
  <c r="H3413" i="1" s="1"/>
  <c r="H3414" i="1" s="1"/>
  <c r="Y3270" i="1"/>
  <c r="Y3271" i="1" s="1"/>
  <c r="AL3269" i="1"/>
  <c r="AP3269" i="1" s="1"/>
  <c r="AB3319" i="1"/>
  <c r="X3291" i="1"/>
  <c r="AG3313" i="1"/>
  <c r="Z3313" i="1"/>
  <c r="Z3314" i="1" s="1"/>
  <c r="AD3320" i="1"/>
  <c r="AD3321" i="1" s="1"/>
  <c r="AA3332" i="1"/>
  <c r="AL3268" i="1"/>
  <c r="AP3268" i="1" s="1"/>
  <c r="AF3322" i="1"/>
  <c r="AE3313" i="1"/>
  <c r="AC3325" i="1"/>
  <c r="AH3325" i="1"/>
  <c r="M3404" i="1"/>
  <c r="M3405" i="1" s="1"/>
  <c r="K3411" i="1"/>
  <c r="K3412" i="1" s="1"/>
  <c r="K3413" i="1" s="1"/>
  <c r="K3414" i="1" s="1"/>
  <c r="O3412" i="1"/>
  <c r="N3399" i="1"/>
  <c r="J3427" i="1"/>
  <c r="J3428" i="1" s="1"/>
  <c r="J3429" i="1" s="1"/>
  <c r="J3430" i="1" s="1"/>
  <c r="F3384" i="1"/>
  <c r="E3347" i="1"/>
  <c r="D3276" i="1" l="1"/>
  <c r="R3276" i="1" s="1"/>
  <c r="V3276" i="1" s="1"/>
  <c r="Z3315" i="1"/>
  <c r="P3405" i="1"/>
  <c r="L3394" i="1"/>
  <c r="I3385" i="1"/>
  <c r="H3415" i="1"/>
  <c r="H3416" i="1" s="1"/>
  <c r="H3417" i="1" s="1"/>
  <c r="X3292" i="1"/>
  <c r="AA3333" i="1"/>
  <c r="AA3334" i="1" s="1"/>
  <c r="Y3272" i="1"/>
  <c r="AL3271" i="1"/>
  <c r="AP3271" i="1" s="1"/>
  <c r="AE3314" i="1"/>
  <c r="AD3322" i="1"/>
  <c r="AG3314" i="1"/>
  <c r="AG3315" i="1" s="1"/>
  <c r="AG3316" i="1" s="1"/>
  <c r="AB3320" i="1"/>
  <c r="AL3270" i="1"/>
  <c r="AP3270" i="1" s="1"/>
  <c r="AH3326" i="1"/>
  <c r="AC3326" i="1"/>
  <c r="AC3327" i="1" s="1"/>
  <c r="AF3323" i="1"/>
  <c r="J3431" i="1"/>
  <c r="K3415" i="1"/>
  <c r="K3416" i="1" s="1"/>
  <c r="F3385" i="1"/>
  <c r="N3400" i="1"/>
  <c r="O3413" i="1"/>
  <c r="E3348" i="1"/>
  <c r="M3406" i="1"/>
  <c r="D3277" i="1" l="1"/>
  <c r="D3278" i="1" s="1"/>
  <c r="R3278" i="1" s="1"/>
  <c r="V3278" i="1" s="1"/>
  <c r="AC3328" i="1"/>
  <c r="AC3329" i="1" s="1"/>
  <c r="AC3330" i="1" s="1"/>
  <c r="AA3335" i="1"/>
  <c r="AA3336" i="1" s="1"/>
  <c r="AA3337" i="1" s="1"/>
  <c r="Z3316" i="1"/>
  <c r="P3406" i="1"/>
  <c r="L3395" i="1"/>
  <c r="J3432" i="1"/>
  <c r="J3433" i="1" s="1"/>
  <c r="J3434" i="1" s="1"/>
  <c r="I3386" i="1"/>
  <c r="H3418" i="1"/>
  <c r="AH3327" i="1"/>
  <c r="AH3328" i="1" s="1"/>
  <c r="AE3315" i="1"/>
  <c r="AD3323" i="1"/>
  <c r="AD3324" i="1" s="1"/>
  <c r="AD3325" i="1" s="1"/>
  <c r="X3293" i="1"/>
  <c r="X3294" i="1" s="1"/>
  <c r="AF3324" i="1"/>
  <c r="AG3317" i="1"/>
  <c r="AG3318" i="1" s="1"/>
  <c r="AB3321" i="1"/>
  <c r="AB3322" i="1" s="1"/>
  <c r="AL3272" i="1"/>
  <c r="AP3272" i="1" s="1"/>
  <c r="Y3273" i="1"/>
  <c r="N3401" i="1"/>
  <c r="N3402" i="1" s="1"/>
  <c r="F3386" i="1"/>
  <c r="M3407" i="1"/>
  <c r="M3408" i="1" s="1"/>
  <c r="O3414" i="1"/>
  <c r="O3415" i="1" s="1"/>
  <c r="K3417" i="1"/>
  <c r="E3349" i="1"/>
  <c r="D3279" i="1" l="1"/>
  <c r="R3279" i="1" s="1"/>
  <c r="V3279" i="1" s="1"/>
  <c r="R3277" i="1"/>
  <c r="V3277" i="1" s="1"/>
  <c r="M3409" i="1"/>
  <c r="M3410" i="1" s="1"/>
  <c r="AH3329" i="1"/>
  <c r="AH3330" i="1" s="1"/>
  <c r="Z3317" i="1"/>
  <c r="P3407" i="1"/>
  <c r="L3396" i="1"/>
  <c r="L3397" i="1" s="1"/>
  <c r="J3435" i="1"/>
  <c r="J3436" i="1" s="1"/>
  <c r="J3437" i="1" s="1"/>
  <c r="I3387" i="1"/>
  <c r="H3419" i="1"/>
  <c r="AC3331" i="1"/>
  <c r="AC3332" i="1" s="1"/>
  <c r="AF3325" i="1"/>
  <c r="AF3326" i="1" s="1"/>
  <c r="X3295" i="1"/>
  <c r="AE3316" i="1"/>
  <c r="AG3319" i="1"/>
  <c r="AG3320" i="1" s="1"/>
  <c r="AB3323" i="1"/>
  <c r="Y3274" i="1"/>
  <c r="AL3273" i="1"/>
  <c r="AP3273" i="1" s="1"/>
  <c r="AA3338" i="1"/>
  <c r="AD3326" i="1"/>
  <c r="F3387" i="1"/>
  <c r="K3418" i="1"/>
  <c r="E3350" i="1"/>
  <c r="N3403" i="1"/>
  <c r="O3416" i="1"/>
  <c r="D3280" i="1" l="1"/>
  <c r="R3280" i="1" s="1"/>
  <c r="V3280" i="1" s="1"/>
  <c r="AH3331" i="1"/>
  <c r="M3411" i="1"/>
  <c r="M3412" i="1" s="1"/>
  <c r="AG3321" i="1"/>
  <c r="AG3322" i="1" s="1"/>
  <c r="Z3318" i="1"/>
  <c r="Z3319" i="1" s="1"/>
  <c r="Z3320" i="1" s="1"/>
  <c r="P3408" i="1"/>
  <c r="L3398" i="1"/>
  <c r="J3438" i="1"/>
  <c r="J3439" i="1" s="1"/>
  <c r="I3388" i="1"/>
  <c r="I3389" i="1" s="1"/>
  <c r="H3420" i="1"/>
  <c r="AH3332" i="1"/>
  <c r="X3296" i="1"/>
  <c r="AC3333" i="1"/>
  <c r="AA3339" i="1"/>
  <c r="AF3327" i="1"/>
  <c r="AF3328" i="1" s="1"/>
  <c r="AE3317" i="1"/>
  <c r="AL3274" i="1"/>
  <c r="AP3274" i="1" s="1"/>
  <c r="Y3275" i="1"/>
  <c r="AD3327" i="1"/>
  <c r="AB3324" i="1"/>
  <c r="O3417" i="1"/>
  <c r="O3418" i="1" s="1"/>
  <c r="F3388" i="1"/>
  <c r="N3404" i="1"/>
  <c r="K3419" i="1"/>
  <c r="E3351" i="1"/>
  <c r="D3281" i="1" l="1"/>
  <c r="R3281" i="1" s="1"/>
  <c r="V3281" i="1" s="1"/>
  <c r="M3413" i="1"/>
  <c r="M3414" i="1" s="1"/>
  <c r="Z3321" i="1"/>
  <c r="Z3322" i="1" s="1"/>
  <c r="Z3323" i="1" s="1"/>
  <c r="Z3324" i="1" s="1"/>
  <c r="P3409" i="1"/>
  <c r="P3410" i="1" s="1"/>
  <c r="N3405" i="1"/>
  <c r="N3406" i="1" s="1"/>
  <c r="L3399" i="1"/>
  <c r="L3400" i="1" s="1"/>
  <c r="I3390" i="1"/>
  <c r="H3421" i="1"/>
  <c r="H3422" i="1" s="1"/>
  <c r="AH3333" i="1"/>
  <c r="AA3340" i="1"/>
  <c r="AA3341" i="1" s="1"/>
  <c r="AG3323" i="1"/>
  <c r="AG3324" i="1" s="1"/>
  <c r="AG3325" i="1" s="1"/>
  <c r="AE3318" i="1"/>
  <c r="AB3325" i="1"/>
  <c r="AC3334" i="1"/>
  <c r="AF3329" i="1"/>
  <c r="Y3276" i="1"/>
  <c r="Y3277" i="1" s="1"/>
  <c r="AL3275" i="1"/>
  <c r="AP3275" i="1" s="1"/>
  <c r="AD3328" i="1"/>
  <c r="X3297" i="1"/>
  <c r="E3352" i="1"/>
  <c r="F3389" i="1"/>
  <c r="K3420" i="1"/>
  <c r="J3440" i="1"/>
  <c r="J3441" i="1" s="1"/>
  <c r="J3442" i="1" s="1"/>
  <c r="J3443" i="1" s="1"/>
  <c r="O3419" i="1"/>
  <c r="D3282" i="1" l="1"/>
  <c r="R3282" i="1" s="1"/>
  <c r="V3282" i="1" s="1"/>
  <c r="P3411" i="1"/>
  <c r="P3412" i="1" s="1"/>
  <c r="N3407" i="1"/>
  <c r="N3408" i="1" s="1"/>
  <c r="N3409" i="1" s="1"/>
  <c r="L3401" i="1"/>
  <c r="L3402" i="1" s="1"/>
  <c r="I3391" i="1"/>
  <c r="I3392" i="1" s="1"/>
  <c r="H3423" i="1"/>
  <c r="AG3326" i="1"/>
  <c r="AG3327" i="1" s="1"/>
  <c r="AG3328" i="1" s="1"/>
  <c r="AH3334" i="1"/>
  <c r="AH3335" i="1" s="1"/>
  <c r="X3298" i="1"/>
  <c r="AB3326" i="1"/>
  <c r="AF3330" i="1"/>
  <c r="AA3342" i="1"/>
  <c r="AE3319" i="1"/>
  <c r="AD3329" i="1"/>
  <c r="AD3330" i="1" s="1"/>
  <c r="Y3278" i="1"/>
  <c r="AL3277" i="1"/>
  <c r="AP3277" i="1" s="1"/>
  <c r="AC3335" i="1"/>
  <c r="Z3325" i="1"/>
  <c r="Z3326" i="1" s="1"/>
  <c r="AL3276" i="1"/>
  <c r="AP3276" i="1" s="1"/>
  <c r="K3421" i="1"/>
  <c r="J3444" i="1"/>
  <c r="J3445" i="1" s="1"/>
  <c r="F3390" i="1"/>
  <c r="M3415" i="1"/>
  <c r="M3416" i="1" s="1"/>
  <c r="E3353" i="1"/>
  <c r="O3420" i="1"/>
  <c r="D3283" i="1" l="1"/>
  <c r="D3284" i="1" s="1"/>
  <c r="R3284" i="1" s="1"/>
  <c r="V3284" i="1" s="1"/>
  <c r="AF3331" i="1"/>
  <c r="AF3332" i="1" s="1"/>
  <c r="AF3333" i="1" s="1"/>
  <c r="N3410" i="1"/>
  <c r="N3411" i="1" s="1"/>
  <c r="N3412" i="1" s="1"/>
  <c r="P3413" i="1"/>
  <c r="L3403" i="1"/>
  <c r="I3393" i="1"/>
  <c r="I3394" i="1" s="1"/>
  <c r="I3395" i="1" s="1"/>
  <c r="I3396" i="1" s="1"/>
  <c r="H3424" i="1"/>
  <c r="Z3327" i="1"/>
  <c r="AD3331" i="1"/>
  <c r="AH3336" i="1"/>
  <c r="AH3337" i="1" s="1"/>
  <c r="AH3338" i="1" s="1"/>
  <c r="AL3278" i="1"/>
  <c r="AP3278" i="1" s="1"/>
  <c r="Y3279" i="1"/>
  <c r="AB3327" i="1"/>
  <c r="AB3328" i="1" s="1"/>
  <c r="X3299" i="1"/>
  <c r="AC3336" i="1"/>
  <c r="AG3329" i="1"/>
  <c r="AA3343" i="1"/>
  <c r="AE3320" i="1"/>
  <c r="M3417" i="1"/>
  <c r="M3418" i="1" s="1"/>
  <c r="M3419" i="1" s="1"/>
  <c r="K3422" i="1"/>
  <c r="K3423" i="1" s="1"/>
  <c r="F3391" i="1"/>
  <c r="E3354" i="1"/>
  <c r="J3446" i="1"/>
  <c r="O3421" i="1"/>
  <c r="O3422" i="1" s="1"/>
  <c r="R3283" i="1" l="1"/>
  <c r="V3283" i="1" s="1"/>
  <c r="D3285" i="1"/>
  <c r="R3285" i="1" s="1"/>
  <c r="V3285" i="1" s="1"/>
  <c r="AF3334" i="1"/>
  <c r="AF3335" i="1" s="1"/>
  <c r="AF3336" i="1" s="1"/>
  <c r="AF3337" i="1" s="1"/>
  <c r="AB3329" i="1"/>
  <c r="AB3330" i="1" s="1"/>
  <c r="Z3328" i="1"/>
  <c r="P3414" i="1"/>
  <c r="M3420" i="1"/>
  <c r="M3421" i="1" s="1"/>
  <c r="L3404" i="1"/>
  <c r="L3405" i="1" s="1"/>
  <c r="I3397" i="1"/>
  <c r="H3425" i="1"/>
  <c r="H3426" i="1" s="1"/>
  <c r="AA3344" i="1"/>
  <c r="AG3330" i="1"/>
  <c r="AC3337" i="1"/>
  <c r="AD3332" i="1"/>
  <c r="AH3339" i="1"/>
  <c r="AH3340" i="1" s="1"/>
  <c r="AE3321" i="1"/>
  <c r="AE3322" i="1" s="1"/>
  <c r="Y3280" i="1"/>
  <c r="AL3279" i="1"/>
  <c r="AP3279" i="1" s="1"/>
  <c r="X3300" i="1"/>
  <c r="X3301" i="1" s="1"/>
  <c r="O3423" i="1"/>
  <c r="E3355" i="1"/>
  <c r="N3413" i="1"/>
  <c r="N3414" i="1" s="1"/>
  <c r="F3392" i="1"/>
  <c r="J3447" i="1"/>
  <c r="J3448" i="1" s="1"/>
  <c r="J3449" i="1" s="1"/>
  <c r="K3424" i="1"/>
  <c r="K3425" i="1" s="1"/>
  <c r="D3286" i="1" l="1"/>
  <c r="D3287" i="1" s="1"/>
  <c r="R3287" i="1" s="1"/>
  <c r="V3287" i="1" s="1"/>
  <c r="AB3331" i="1"/>
  <c r="AB3332" i="1" s="1"/>
  <c r="AB3333" i="1" s="1"/>
  <c r="Z3329" i="1"/>
  <c r="P3415" i="1"/>
  <c r="N3415" i="1"/>
  <c r="N3416" i="1" s="1"/>
  <c r="M3422" i="1"/>
  <c r="L3406" i="1"/>
  <c r="L3407" i="1" s="1"/>
  <c r="I3398" i="1"/>
  <c r="I3399" i="1" s="1"/>
  <c r="H3427" i="1"/>
  <c r="AF3338" i="1"/>
  <c r="AC3338" i="1"/>
  <c r="X3302" i="1"/>
  <c r="X3303" i="1" s="1"/>
  <c r="AG3331" i="1"/>
  <c r="AL3280" i="1"/>
  <c r="AP3280" i="1" s="1"/>
  <c r="Y3281" i="1"/>
  <c r="AL3281" i="1" s="1"/>
  <c r="AP3281" i="1" s="1"/>
  <c r="AE3323" i="1"/>
  <c r="AE3324" i="1" s="1"/>
  <c r="AE3325" i="1" s="1"/>
  <c r="AD3333" i="1"/>
  <c r="AH3341" i="1"/>
  <c r="AA3345" i="1"/>
  <c r="F3393" i="1"/>
  <c r="O3424" i="1"/>
  <c r="E3356" i="1"/>
  <c r="K3426" i="1"/>
  <c r="J3450" i="1"/>
  <c r="D3288" i="1" l="1"/>
  <c r="D3289" i="1" s="1"/>
  <c r="R3289" i="1" s="1"/>
  <c r="V3289" i="1" s="1"/>
  <c r="R3286" i="1"/>
  <c r="V3286" i="1" s="1"/>
  <c r="AB3334" i="1"/>
  <c r="AB3335" i="1" s="1"/>
  <c r="AH3342" i="1"/>
  <c r="AH3343" i="1" s="1"/>
  <c r="AH3344" i="1" s="1"/>
  <c r="AH3345" i="1" s="1"/>
  <c r="Z3330" i="1"/>
  <c r="Y3282" i="1"/>
  <c r="Y3283" i="1" s="1"/>
  <c r="Y3284" i="1" s="1"/>
  <c r="P3416" i="1"/>
  <c r="M3423" i="1"/>
  <c r="M3424" i="1" s="1"/>
  <c r="M3425" i="1" s="1"/>
  <c r="L3408" i="1"/>
  <c r="I3400" i="1"/>
  <c r="I3401" i="1" s="1"/>
  <c r="I3402" i="1" s="1"/>
  <c r="H3428" i="1"/>
  <c r="AD3334" i="1"/>
  <c r="AD3335" i="1" s="1"/>
  <c r="AC3339" i="1"/>
  <c r="AC3340" i="1" s="1"/>
  <c r="AE3326" i="1"/>
  <c r="AG3332" i="1"/>
  <c r="AG3333" i="1" s="1"/>
  <c r="AA3346" i="1"/>
  <c r="AF3339" i="1"/>
  <c r="X3304" i="1"/>
  <c r="E3357" i="1"/>
  <c r="E3358" i="1" s="1"/>
  <c r="K3427" i="1"/>
  <c r="K3428" i="1" s="1"/>
  <c r="O3425" i="1"/>
  <c r="O3426" i="1" s="1"/>
  <c r="J3451" i="1"/>
  <c r="J3452" i="1" s="1"/>
  <c r="N3417" i="1"/>
  <c r="N3418" i="1" s="1"/>
  <c r="F3394" i="1"/>
  <c r="D3290" i="1" l="1"/>
  <c r="R3290" i="1" s="1"/>
  <c r="V3290" i="1" s="1"/>
  <c r="R3288" i="1"/>
  <c r="V3288" i="1" s="1"/>
  <c r="AB3336" i="1"/>
  <c r="AL3282" i="1"/>
  <c r="AP3282" i="1" s="1"/>
  <c r="Z3331" i="1"/>
  <c r="P3417" i="1"/>
  <c r="P3418" i="1" s="1"/>
  <c r="M3426" i="1"/>
  <c r="M3427" i="1" s="1"/>
  <c r="L3409" i="1"/>
  <c r="I3403" i="1"/>
  <c r="I3404" i="1" s="1"/>
  <c r="H3429" i="1"/>
  <c r="H3430" i="1" s="1"/>
  <c r="AD3336" i="1"/>
  <c r="AF3340" i="1"/>
  <c r="AF3341" i="1" s="1"/>
  <c r="X3305" i="1"/>
  <c r="AB3337" i="1"/>
  <c r="AG3334" i="1"/>
  <c r="AA3347" i="1"/>
  <c r="AC3341" i="1"/>
  <c r="AH3346" i="1"/>
  <c r="AH3347" i="1" s="1"/>
  <c r="AH3348" i="1" s="1"/>
  <c r="AL3284" i="1"/>
  <c r="AP3284" i="1" s="1"/>
  <c r="Y3285" i="1"/>
  <c r="AL3283" i="1"/>
  <c r="AP3283" i="1" s="1"/>
  <c r="AE3327" i="1"/>
  <c r="K3429" i="1"/>
  <c r="J3453" i="1"/>
  <c r="N3419" i="1"/>
  <c r="F3395" i="1"/>
  <c r="O3427" i="1"/>
  <c r="O3428" i="1" s="1"/>
  <c r="E3359" i="1"/>
  <c r="D3291" i="1" l="1"/>
  <c r="R3291" i="1" s="1"/>
  <c r="V3291" i="1" s="1"/>
  <c r="Z3332" i="1"/>
  <c r="P3419" i="1"/>
  <c r="P3420" i="1" s="1"/>
  <c r="M3428" i="1"/>
  <c r="M3429" i="1" s="1"/>
  <c r="L3410" i="1"/>
  <c r="L3411" i="1" s="1"/>
  <c r="L3412" i="1" s="1"/>
  <c r="I3405" i="1"/>
  <c r="H3431" i="1"/>
  <c r="AL3285" i="1"/>
  <c r="AP3285" i="1" s="1"/>
  <c r="Y3286" i="1"/>
  <c r="AL3286" i="1" s="1"/>
  <c r="AP3286" i="1" s="1"/>
  <c r="AG3335" i="1"/>
  <c r="AG3336" i="1" s="1"/>
  <c r="AD3337" i="1"/>
  <c r="AH3349" i="1"/>
  <c r="AB3338" i="1"/>
  <c r="AA3348" i="1"/>
  <c r="X3306" i="1"/>
  <c r="AC3342" i="1"/>
  <c r="AF3342" i="1"/>
  <c r="AE3328" i="1"/>
  <c r="N3420" i="1"/>
  <c r="F3396" i="1"/>
  <c r="J3454" i="1"/>
  <c r="J3455" i="1" s="1"/>
  <c r="E3360" i="1"/>
  <c r="E3361" i="1" s="1"/>
  <c r="K3430" i="1"/>
  <c r="O3429" i="1"/>
  <c r="O3430" i="1" s="1"/>
  <c r="D3292" i="1" l="1"/>
  <c r="R3292" i="1" s="1"/>
  <c r="V3292" i="1" s="1"/>
  <c r="AG3337" i="1"/>
  <c r="AG3338" i="1" s="1"/>
  <c r="Z3333" i="1"/>
  <c r="N3421" i="1"/>
  <c r="N3422" i="1" s="1"/>
  <c r="P3421" i="1"/>
  <c r="M3430" i="1"/>
  <c r="L3413" i="1"/>
  <c r="I3406" i="1"/>
  <c r="H3432" i="1"/>
  <c r="E3362" i="1"/>
  <c r="E3363" i="1" s="1"/>
  <c r="AF3343" i="1"/>
  <c r="Y3287" i="1"/>
  <c r="AH3350" i="1"/>
  <c r="AC3343" i="1"/>
  <c r="AA3349" i="1"/>
  <c r="AD3338" i="1"/>
  <c r="AB3339" i="1"/>
  <c r="AE3329" i="1"/>
  <c r="AE3330" i="1" s="1"/>
  <c r="X3307" i="1"/>
  <c r="F3397" i="1"/>
  <c r="J3456" i="1"/>
  <c r="J3457" i="1" s="1"/>
  <c r="K3431" i="1"/>
  <c r="O3431" i="1"/>
  <c r="D3293" i="1" l="1"/>
  <c r="R3293" i="1" s="1"/>
  <c r="V3293" i="1" s="1"/>
  <c r="AH3351" i="1"/>
  <c r="Z3334" i="1"/>
  <c r="N3423" i="1"/>
  <c r="N3424" i="1" s="1"/>
  <c r="P3422" i="1"/>
  <c r="M3431" i="1"/>
  <c r="M3432" i="1" s="1"/>
  <c r="L3414" i="1"/>
  <c r="I3407" i="1"/>
  <c r="I3408" i="1" s="1"/>
  <c r="H3433" i="1"/>
  <c r="E3364" i="1"/>
  <c r="E3365" i="1" s="1"/>
  <c r="E3366" i="1" s="1"/>
  <c r="Y3288" i="1"/>
  <c r="AL3287" i="1"/>
  <c r="AP3287" i="1" s="1"/>
  <c r="AF3344" i="1"/>
  <c r="AF3345" i="1" s="1"/>
  <c r="AF3346" i="1" s="1"/>
  <c r="AC3344" i="1"/>
  <c r="AC3345" i="1" s="1"/>
  <c r="AG3339" i="1"/>
  <c r="X3308" i="1"/>
  <c r="AE3331" i="1"/>
  <c r="AB3340" i="1"/>
  <c r="AA3350" i="1"/>
  <c r="AA3351" i="1" s="1"/>
  <c r="AD3339" i="1"/>
  <c r="O3432" i="1"/>
  <c r="K3432" i="1"/>
  <c r="F3398" i="1"/>
  <c r="J3458" i="1"/>
  <c r="J3459" i="1" s="1"/>
  <c r="D3294" i="1" l="1"/>
  <c r="R3294" i="1" s="1"/>
  <c r="V3294" i="1" s="1"/>
  <c r="AC3346" i="1"/>
  <c r="AC3347" i="1" s="1"/>
  <c r="AH3352" i="1"/>
  <c r="AF3347" i="1"/>
  <c r="AF3348" i="1" s="1"/>
  <c r="AF3349" i="1" s="1"/>
  <c r="AF3350" i="1" s="1"/>
  <c r="Z3335" i="1"/>
  <c r="N3425" i="1"/>
  <c r="N3426" i="1" s="1"/>
  <c r="P3423" i="1"/>
  <c r="P3424" i="1" s="1"/>
  <c r="M3433" i="1"/>
  <c r="L3415" i="1"/>
  <c r="I3409" i="1"/>
  <c r="H3434" i="1"/>
  <c r="E3367" i="1"/>
  <c r="X3309" i="1"/>
  <c r="AD3340" i="1"/>
  <c r="AG3340" i="1"/>
  <c r="AB3341" i="1"/>
  <c r="AB3342" i="1" s="1"/>
  <c r="AE3332" i="1"/>
  <c r="AA3352" i="1"/>
  <c r="AL3288" i="1"/>
  <c r="AP3288" i="1" s="1"/>
  <c r="Y3289" i="1"/>
  <c r="O3433" i="1"/>
  <c r="K3433" i="1"/>
  <c r="F3399" i="1"/>
  <c r="F3400" i="1" s="1"/>
  <c r="J3460" i="1"/>
  <c r="D3295" i="1" l="1"/>
  <c r="D3296" i="1" s="1"/>
  <c r="R3296" i="1" s="1"/>
  <c r="V3296" i="1" s="1"/>
  <c r="N3427" i="1"/>
  <c r="N3428" i="1" s="1"/>
  <c r="N3429" i="1" s="1"/>
  <c r="L3416" i="1"/>
  <c r="L3417" i="1" s="1"/>
  <c r="AH3353" i="1"/>
  <c r="AE3333" i="1"/>
  <c r="AE3334" i="1" s="1"/>
  <c r="Z3336" i="1"/>
  <c r="P3425" i="1"/>
  <c r="M3434" i="1"/>
  <c r="M3435" i="1" s="1"/>
  <c r="I3410" i="1"/>
  <c r="H3435" i="1"/>
  <c r="E3368" i="1"/>
  <c r="AL3289" i="1"/>
  <c r="AP3289" i="1" s="1"/>
  <c r="Y3290" i="1"/>
  <c r="AL3290" i="1" s="1"/>
  <c r="AP3290" i="1" s="1"/>
  <c r="AB3343" i="1"/>
  <c r="AG3341" i="1"/>
  <c r="AC3348" i="1"/>
  <c r="AD3341" i="1"/>
  <c r="X3310" i="1"/>
  <c r="AA3353" i="1"/>
  <c r="AA3354" i="1" s="1"/>
  <c r="AF3351" i="1"/>
  <c r="K3434" i="1"/>
  <c r="K3435" i="1" s="1"/>
  <c r="J3461" i="1"/>
  <c r="F3401" i="1"/>
  <c r="O3434" i="1"/>
  <c r="D3297" i="1" l="1"/>
  <c r="D3298" i="1" s="1"/>
  <c r="R3298" i="1" s="1"/>
  <c r="V3298" i="1" s="1"/>
  <c r="R3295" i="1"/>
  <c r="V3295" i="1" s="1"/>
  <c r="L3418" i="1"/>
  <c r="L3419" i="1" s="1"/>
  <c r="AH3354" i="1"/>
  <c r="AH3355" i="1" s="1"/>
  <c r="AH3356" i="1" s="1"/>
  <c r="AE3335" i="1"/>
  <c r="AE3336" i="1" s="1"/>
  <c r="AA3355" i="1"/>
  <c r="AA3356" i="1" s="1"/>
  <c r="AA3357" i="1" s="1"/>
  <c r="Z3337" i="1"/>
  <c r="Z3338" i="1" s="1"/>
  <c r="Y3291" i="1"/>
  <c r="Y3292" i="1" s="1"/>
  <c r="P3426" i="1"/>
  <c r="M3436" i="1"/>
  <c r="I3411" i="1"/>
  <c r="H3436" i="1"/>
  <c r="H3437" i="1" s="1"/>
  <c r="E3369" i="1"/>
  <c r="AC3349" i="1"/>
  <c r="AC3350" i="1" s="1"/>
  <c r="AB3344" i="1"/>
  <c r="AD3342" i="1"/>
  <c r="AF3352" i="1"/>
  <c r="X3311" i="1"/>
  <c r="X3312" i="1" s="1"/>
  <c r="AG3342" i="1"/>
  <c r="F3402" i="1"/>
  <c r="F3403" i="1" s="1"/>
  <c r="N3430" i="1"/>
  <c r="N3431" i="1" s="1"/>
  <c r="N3432" i="1" s="1"/>
  <c r="J3462" i="1"/>
  <c r="K3436" i="1"/>
  <c r="O3435" i="1"/>
  <c r="O3436" i="1" s="1"/>
  <c r="D3299" i="1" l="1"/>
  <c r="D3300" i="1" s="1"/>
  <c r="D3301" i="1" s="1"/>
  <c r="R3297" i="1"/>
  <c r="V3297" i="1" s="1"/>
  <c r="AE3337" i="1"/>
  <c r="AE3338" i="1" s="1"/>
  <c r="L3420" i="1"/>
  <c r="L3421" i="1" s="1"/>
  <c r="AL3291" i="1"/>
  <c r="AP3291" i="1" s="1"/>
  <c r="AH3357" i="1"/>
  <c r="AH3358" i="1" s="1"/>
  <c r="AH3359" i="1" s="1"/>
  <c r="Z3339" i="1"/>
  <c r="Z3340" i="1" s="1"/>
  <c r="Z3341" i="1" s="1"/>
  <c r="P3427" i="1"/>
  <c r="P3428" i="1" s="1"/>
  <c r="M3437" i="1"/>
  <c r="I3412" i="1"/>
  <c r="H3438" i="1"/>
  <c r="H3439" i="1" s="1"/>
  <c r="H3440" i="1" s="1"/>
  <c r="H3441" i="1" s="1"/>
  <c r="E3370" i="1"/>
  <c r="X3313" i="1"/>
  <c r="X3314" i="1" s="1"/>
  <c r="AB3345" i="1"/>
  <c r="AB3346" i="1" s="1"/>
  <c r="AD3343" i="1"/>
  <c r="AA3358" i="1"/>
  <c r="AA3359" i="1" s="1"/>
  <c r="AC3351" i="1"/>
  <c r="AF3353" i="1"/>
  <c r="AG3343" i="1"/>
  <c r="Y3293" i="1"/>
  <c r="AL3292" i="1"/>
  <c r="AP3292" i="1" s="1"/>
  <c r="F3404" i="1"/>
  <c r="N3433" i="1"/>
  <c r="J3463" i="1"/>
  <c r="O3437" i="1"/>
  <c r="K3437" i="1"/>
  <c r="R3299" i="1" l="1"/>
  <c r="V3299" i="1" s="1"/>
  <c r="R3300" i="1"/>
  <c r="V3300" i="1" s="1"/>
  <c r="D3302" i="1"/>
  <c r="D3303" i="1" s="1"/>
  <c r="R3301" i="1"/>
  <c r="V3301" i="1" s="1"/>
  <c r="AE3339" i="1"/>
  <c r="AE3340" i="1" s="1"/>
  <c r="L3422" i="1"/>
  <c r="L3423" i="1" s="1"/>
  <c r="L3424" i="1" s="1"/>
  <c r="Z3342" i="1"/>
  <c r="Z3343" i="1" s="1"/>
  <c r="Z3344" i="1" s="1"/>
  <c r="AH3360" i="1"/>
  <c r="AH3361" i="1" s="1"/>
  <c r="AA3360" i="1"/>
  <c r="AA3361" i="1" s="1"/>
  <c r="P3429" i="1"/>
  <c r="P3430" i="1" s="1"/>
  <c r="M3438" i="1"/>
  <c r="I3413" i="1"/>
  <c r="H3442" i="1"/>
  <c r="E3371" i="1"/>
  <c r="AL3293" i="1"/>
  <c r="AP3293" i="1" s="1"/>
  <c r="Y3294" i="1"/>
  <c r="AG3344" i="1"/>
  <c r="AG3345" i="1" s="1"/>
  <c r="AB3347" i="1"/>
  <c r="X3315" i="1"/>
  <c r="AF3354" i="1"/>
  <c r="AC3352" i="1"/>
  <c r="AD3344" i="1"/>
  <c r="J3464" i="1"/>
  <c r="K3438" i="1"/>
  <c r="O3438" i="1"/>
  <c r="O3439" i="1" s="1"/>
  <c r="F3405" i="1"/>
  <c r="N3434" i="1"/>
  <c r="AE3341" i="1" l="1"/>
  <c r="R3302" i="1"/>
  <c r="V3302" i="1" s="1"/>
  <c r="R3303" i="1"/>
  <c r="V3303" i="1" s="1"/>
  <c r="D3304" i="1"/>
  <c r="R3304" i="1" s="1"/>
  <c r="V3304" i="1" s="1"/>
  <c r="AH3362" i="1"/>
  <c r="P3431" i="1"/>
  <c r="P3432" i="1" s="1"/>
  <c r="P3433" i="1" s="1"/>
  <c r="P3434" i="1" s="1"/>
  <c r="M3439" i="1"/>
  <c r="L3425" i="1"/>
  <c r="I3414" i="1"/>
  <c r="H3443" i="1"/>
  <c r="E3372" i="1"/>
  <c r="AB3348" i="1"/>
  <c r="AC3353" i="1"/>
  <c r="AC3354" i="1" s="1"/>
  <c r="AF3355" i="1"/>
  <c r="AE3342" i="1"/>
  <c r="AE3343" i="1" s="1"/>
  <c r="AE3344" i="1" s="1"/>
  <c r="Z3345" i="1"/>
  <c r="Z3346" i="1" s="1"/>
  <c r="AA3362" i="1"/>
  <c r="X3316" i="1"/>
  <c r="Y3295" i="1"/>
  <c r="AL3294" i="1"/>
  <c r="AP3294" i="1" s="1"/>
  <c r="AG3346" i="1"/>
  <c r="AD3345" i="1"/>
  <c r="AD3346" i="1" s="1"/>
  <c r="AH3363" i="1"/>
  <c r="F3406" i="1"/>
  <c r="F3407" i="1" s="1"/>
  <c r="F3408" i="1" s="1"/>
  <c r="J3465" i="1"/>
  <c r="J3466" i="1" s="1"/>
  <c r="N3435" i="1"/>
  <c r="K3439" i="1"/>
  <c r="K3440" i="1" s="1"/>
  <c r="K3441" i="1" s="1"/>
  <c r="O3440" i="1"/>
  <c r="O3441" i="1" s="1"/>
  <c r="D3305" i="1" l="1"/>
  <c r="D3306" i="1" s="1"/>
  <c r="R3306" i="1" s="1"/>
  <c r="V3306" i="1" s="1"/>
  <c r="P3435" i="1"/>
  <c r="P3436" i="1" s="1"/>
  <c r="M3440" i="1"/>
  <c r="L3426" i="1"/>
  <c r="L3427" i="1" s="1"/>
  <c r="I3415" i="1"/>
  <c r="H3444" i="1"/>
  <c r="E3373" i="1"/>
  <c r="AD3347" i="1"/>
  <c r="AA3363" i="1"/>
  <c r="AA3364" i="1" s="1"/>
  <c r="AF3356" i="1"/>
  <c r="AF3357" i="1" s="1"/>
  <c r="AG3347" i="1"/>
  <c r="Z3347" i="1"/>
  <c r="Z3348" i="1" s="1"/>
  <c r="AH3364" i="1"/>
  <c r="AC3355" i="1"/>
  <c r="AC3356" i="1" s="1"/>
  <c r="AB3349" i="1"/>
  <c r="AB3350" i="1" s="1"/>
  <c r="AB3351" i="1" s="1"/>
  <c r="X3317" i="1"/>
  <c r="AL3295" i="1"/>
  <c r="AP3295" i="1" s="1"/>
  <c r="Y3296" i="1"/>
  <c r="AE3345" i="1"/>
  <c r="K3442" i="1"/>
  <c r="K3443" i="1" s="1"/>
  <c r="K3444" i="1" s="1"/>
  <c r="K3445" i="1" s="1"/>
  <c r="O3442" i="1"/>
  <c r="F3409" i="1"/>
  <c r="F3410" i="1" s="1"/>
  <c r="J3467" i="1"/>
  <c r="N3436" i="1"/>
  <c r="R3305" i="1" l="1"/>
  <c r="V3305" i="1" s="1"/>
  <c r="D3307" i="1"/>
  <c r="R3307" i="1" s="1"/>
  <c r="V3307" i="1" s="1"/>
  <c r="AC3357" i="1"/>
  <c r="P3437" i="1"/>
  <c r="M3441" i="1"/>
  <c r="L3428" i="1"/>
  <c r="I3416" i="1"/>
  <c r="I3417" i="1" s="1"/>
  <c r="I3418" i="1" s="1"/>
  <c r="H3445" i="1"/>
  <c r="E3374" i="1"/>
  <c r="AE3346" i="1"/>
  <c r="AE3347" i="1" s="1"/>
  <c r="Z3349" i="1"/>
  <c r="Z3350" i="1" s="1"/>
  <c r="AF3358" i="1"/>
  <c r="AD3348" i="1"/>
  <c r="AD3349" i="1" s="1"/>
  <c r="X3318" i="1"/>
  <c r="AA3365" i="1"/>
  <c r="AC3358" i="1"/>
  <c r="AH3365" i="1"/>
  <c r="Y3297" i="1"/>
  <c r="AL3296" i="1"/>
  <c r="AP3296" i="1" s="1"/>
  <c r="AB3352" i="1"/>
  <c r="AB3353" i="1" s="1"/>
  <c r="AG3348" i="1"/>
  <c r="N3437" i="1"/>
  <c r="F3411" i="1"/>
  <c r="J3468" i="1"/>
  <c r="J3469" i="1" s="1"/>
  <c r="K3446" i="1"/>
  <c r="O3443" i="1"/>
  <c r="D3308" i="1" l="1"/>
  <c r="D3309" i="1" s="1"/>
  <c r="D3310" i="1" s="1"/>
  <c r="J3470" i="1"/>
  <c r="J3471" i="1" s="1"/>
  <c r="J3472" i="1" s="1"/>
  <c r="P3438" i="1"/>
  <c r="M3442" i="1"/>
  <c r="L3429" i="1"/>
  <c r="I3419" i="1"/>
  <c r="H3446" i="1"/>
  <c r="E3375" i="1"/>
  <c r="Z3351" i="1"/>
  <c r="AF3359" i="1"/>
  <c r="AE3348" i="1"/>
  <c r="AB3354" i="1"/>
  <c r="AL3297" i="1"/>
  <c r="AP3297" i="1" s="1"/>
  <c r="X3319" i="1"/>
  <c r="AG3349" i="1"/>
  <c r="AG3350" i="1" s="1"/>
  <c r="AD3350" i="1"/>
  <c r="AH3366" i="1"/>
  <c r="AC3359" i="1"/>
  <c r="AC3360" i="1" s="1"/>
  <c r="AA3366" i="1"/>
  <c r="Y3298" i="1"/>
  <c r="K3447" i="1"/>
  <c r="K3448" i="1" s="1"/>
  <c r="N3438" i="1"/>
  <c r="O3444" i="1"/>
  <c r="O3445" i="1" s="1"/>
  <c r="F3412" i="1"/>
  <c r="R3308" i="1" l="1"/>
  <c r="V3308" i="1" s="1"/>
  <c r="R3310" i="1"/>
  <c r="V3310" i="1" s="1"/>
  <c r="R3309" i="1"/>
  <c r="V3309" i="1" s="1"/>
  <c r="D3311" i="1"/>
  <c r="D3312" i="1" s="1"/>
  <c r="D3313" i="1" s="1"/>
  <c r="R3313" i="1" s="1"/>
  <c r="V3313" i="1" s="1"/>
  <c r="P3439" i="1"/>
  <c r="P3440" i="1" s="1"/>
  <c r="M3443" i="1"/>
  <c r="M3444" i="1" s="1"/>
  <c r="M3445" i="1" s="1"/>
  <c r="L3430" i="1"/>
  <c r="L3431" i="1" s="1"/>
  <c r="I3420" i="1"/>
  <c r="H3447" i="1"/>
  <c r="H3448" i="1" s="1"/>
  <c r="E3376" i="1"/>
  <c r="AG3351" i="1"/>
  <c r="AG3352" i="1" s="1"/>
  <c r="AB3355" i="1"/>
  <c r="X3320" i="1"/>
  <c r="AA3367" i="1"/>
  <c r="AH3367" i="1"/>
  <c r="AD3351" i="1"/>
  <c r="Y3299" i="1"/>
  <c r="AL3298" i="1"/>
  <c r="AP3298" i="1" s="1"/>
  <c r="Z3352" i="1"/>
  <c r="AC3361" i="1"/>
  <c r="AC3362" i="1" s="1"/>
  <c r="AE3349" i="1"/>
  <c r="AF3360" i="1"/>
  <c r="J3473" i="1"/>
  <c r="J3474" i="1" s="1"/>
  <c r="J3475" i="1" s="1"/>
  <c r="O3446" i="1"/>
  <c r="N3439" i="1"/>
  <c r="F3413" i="1"/>
  <c r="K3449" i="1"/>
  <c r="R3312" i="1" l="1"/>
  <c r="V3312" i="1" s="1"/>
  <c r="R3311" i="1"/>
  <c r="V3311" i="1" s="1"/>
  <c r="D3314" i="1"/>
  <c r="P3441" i="1"/>
  <c r="M3446" i="1"/>
  <c r="M3447" i="1" s="1"/>
  <c r="M3448" i="1" s="1"/>
  <c r="L3432" i="1"/>
  <c r="L3433" i="1" s="1"/>
  <c r="I3421" i="1"/>
  <c r="I3422" i="1" s="1"/>
  <c r="H3449" i="1"/>
  <c r="H3450" i="1" s="1"/>
  <c r="H3451" i="1" s="1"/>
  <c r="E3377" i="1"/>
  <c r="AC3363" i="1"/>
  <c r="AE3350" i="1"/>
  <c r="AE3351" i="1" s="1"/>
  <c r="AE3352" i="1" s="1"/>
  <c r="AL3299" i="1"/>
  <c r="AP3299" i="1" s="1"/>
  <c r="Y3300" i="1"/>
  <c r="AG3353" i="1"/>
  <c r="AG3354" i="1" s="1"/>
  <c r="X3321" i="1"/>
  <c r="Z3353" i="1"/>
  <c r="AD3352" i="1"/>
  <c r="AA3368" i="1"/>
  <c r="AF3361" i="1"/>
  <c r="AH3368" i="1"/>
  <c r="AB3356" i="1"/>
  <c r="AB3357" i="1" s="1"/>
  <c r="J3476" i="1"/>
  <c r="J3477" i="1" s="1"/>
  <c r="O3447" i="1"/>
  <c r="K3450" i="1"/>
  <c r="N3440" i="1"/>
  <c r="F3414" i="1"/>
  <c r="R3314" i="1" l="1"/>
  <c r="V3314" i="1" s="1"/>
  <c r="D3315" i="1"/>
  <c r="P3442" i="1"/>
  <c r="P3443" i="1" s="1"/>
  <c r="P3444" i="1" s="1"/>
  <c r="M3449" i="1"/>
  <c r="M3450" i="1" s="1"/>
  <c r="M3451" i="1" s="1"/>
  <c r="L3434" i="1"/>
  <c r="I3423" i="1"/>
  <c r="H3452" i="1"/>
  <c r="H3453" i="1" s="1"/>
  <c r="E3378" i="1"/>
  <c r="E3379" i="1" s="1"/>
  <c r="E3380" i="1" s="1"/>
  <c r="AB3358" i="1"/>
  <c r="AB3359" i="1" s="1"/>
  <c r="AB3360" i="1" s="1"/>
  <c r="AA3369" i="1"/>
  <c r="AG3355" i="1"/>
  <c r="AG3356" i="1" s="1"/>
  <c r="AD3353" i="1"/>
  <c r="AC3364" i="1"/>
  <c r="AE3353" i="1"/>
  <c r="AE3354" i="1" s="1"/>
  <c r="Z3354" i="1"/>
  <c r="AH3369" i="1"/>
  <c r="AL3300" i="1"/>
  <c r="AP3300" i="1" s="1"/>
  <c r="Y3301" i="1"/>
  <c r="AF3362" i="1"/>
  <c r="AF3363" i="1" s="1"/>
  <c r="X3322" i="1"/>
  <c r="K3451" i="1"/>
  <c r="F3415" i="1"/>
  <c r="O3448" i="1"/>
  <c r="J3478" i="1"/>
  <c r="N3441" i="1"/>
  <c r="N3442" i="1" s="1"/>
  <c r="D3316" i="1" l="1"/>
  <c r="R3315" i="1"/>
  <c r="V3315" i="1" s="1"/>
  <c r="M3452" i="1"/>
  <c r="M3453" i="1" s="1"/>
  <c r="H3454" i="1"/>
  <c r="P3445" i="1"/>
  <c r="L3435" i="1"/>
  <c r="L3436" i="1" s="1"/>
  <c r="L3437" i="1" s="1"/>
  <c r="I3424" i="1"/>
  <c r="I3425" i="1" s="1"/>
  <c r="E3381" i="1"/>
  <c r="AG3357" i="1"/>
  <c r="AG3358" i="1" s="1"/>
  <c r="X3323" i="1"/>
  <c r="AF3364" i="1"/>
  <c r="AA3370" i="1"/>
  <c r="AA3371" i="1" s="1"/>
  <c r="AD3354" i="1"/>
  <c r="AB3361" i="1"/>
  <c r="AB3362" i="1" s="1"/>
  <c r="AB3363" i="1" s="1"/>
  <c r="AE3355" i="1"/>
  <c r="AC3365" i="1"/>
  <c r="AC3366" i="1" s="1"/>
  <c r="AC3367" i="1" s="1"/>
  <c r="Z3355" i="1"/>
  <c r="Z3356" i="1" s="1"/>
  <c r="Y3302" i="1"/>
  <c r="AL3301" i="1"/>
  <c r="AP3301" i="1" s="1"/>
  <c r="AH3370" i="1"/>
  <c r="J3479" i="1"/>
  <c r="O3449" i="1"/>
  <c r="F3416" i="1"/>
  <c r="F3417" i="1" s="1"/>
  <c r="F3418" i="1" s="1"/>
  <c r="F3419" i="1" s="1"/>
  <c r="F3420" i="1" s="1"/>
  <c r="N3443" i="1"/>
  <c r="N3444" i="1" s="1"/>
  <c r="N3445" i="1" s="1"/>
  <c r="K3452" i="1"/>
  <c r="R3316" i="1" l="1"/>
  <c r="V3316" i="1" s="1"/>
  <c r="D3317" i="1"/>
  <c r="D3318" i="1" s="1"/>
  <c r="AG3359" i="1"/>
  <c r="AG3360" i="1" s="1"/>
  <c r="AG3361" i="1" s="1"/>
  <c r="H3455" i="1"/>
  <c r="H3456" i="1" s="1"/>
  <c r="P3446" i="1"/>
  <c r="P3447" i="1" s="1"/>
  <c r="L3438" i="1"/>
  <c r="I3426" i="1"/>
  <c r="I3427" i="1" s="1"/>
  <c r="E3382" i="1"/>
  <c r="E3383" i="1" s="1"/>
  <c r="AC3368" i="1"/>
  <c r="Z3357" i="1"/>
  <c r="AH3371" i="1"/>
  <c r="AA3372" i="1"/>
  <c r="AE3356" i="1"/>
  <c r="X3324" i="1"/>
  <c r="X3325" i="1" s="1"/>
  <c r="AB3364" i="1"/>
  <c r="AB3365" i="1" s="1"/>
  <c r="AF3365" i="1"/>
  <c r="AL3302" i="1"/>
  <c r="AP3302" i="1" s="1"/>
  <c r="Y3303" i="1"/>
  <c r="AD3355" i="1"/>
  <c r="K3453" i="1"/>
  <c r="M3454" i="1"/>
  <c r="M3455" i="1" s="1"/>
  <c r="F3421" i="1"/>
  <c r="F3422" i="1" s="1"/>
  <c r="J3480" i="1"/>
  <c r="J3481" i="1" s="1"/>
  <c r="N3446" i="1"/>
  <c r="O3450" i="1"/>
  <c r="R3318" i="1" l="1"/>
  <c r="V3318" i="1" s="1"/>
  <c r="R3317" i="1"/>
  <c r="V3317" i="1" s="1"/>
  <c r="D3319" i="1"/>
  <c r="D3320" i="1" s="1"/>
  <c r="P3448" i="1"/>
  <c r="P3449" i="1" s="1"/>
  <c r="P3450" i="1" s="1"/>
  <c r="P3451" i="1" s="1"/>
  <c r="H3457" i="1"/>
  <c r="H3458" i="1" s="1"/>
  <c r="L3439" i="1"/>
  <c r="I3428" i="1"/>
  <c r="E3384" i="1"/>
  <c r="E3385" i="1" s="1"/>
  <c r="E3386" i="1" s="1"/>
  <c r="E3387" i="1" s="1"/>
  <c r="X3326" i="1"/>
  <c r="AF3366" i="1"/>
  <c r="AG3362" i="1"/>
  <c r="AG3363" i="1" s="1"/>
  <c r="AL3303" i="1"/>
  <c r="AP3303" i="1" s="1"/>
  <c r="Y3304" i="1"/>
  <c r="AL3304" i="1" s="1"/>
  <c r="AP3304" i="1" s="1"/>
  <c r="AE3357" i="1"/>
  <c r="AE3358" i="1" s="1"/>
  <c r="AH3372" i="1"/>
  <c r="AD3356" i="1"/>
  <c r="AD3357" i="1" s="1"/>
  <c r="AC3369" i="1"/>
  <c r="AB3366" i="1"/>
  <c r="AA3373" i="1"/>
  <c r="AA3374" i="1" s="1"/>
  <c r="AA3375" i="1" s="1"/>
  <c r="Z3358" i="1"/>
  <c r="Z3359" i="1" s="1"/>
  <c r="O3451" i="1"/>
  <c r="O3452" i="1" s="1"/>
  <c r="K3454" i="1"/>
  <c r="K3455" i="1" s="1"/>
  <c r="F3423" i="1"/>
  <c r="N3447" i="1"/>
  <c r="M3456" i="1"/>
  <c r="M3457" i="1" s="1"/>
  <c r="J3482" i="1"/>
  <c r="J3483" i="1" s="1"/>
  <c r="R3320" i="1" l="1"/>
  <c r="V3320" i="1" s="1"/>
  <c r="D3321" i="1"/>
  <c r="R3319" i="1"/>
  <c r="V3319" i="1" s="1"/>
  <c r="I3429" i="1"/>
  <c r="I3430" i="1" s="1"/>
  <c r="H3459" i="1"/>
  <c r="P3452" i="1"/>
  <c r="P3453" i="1" s="1"/>
  <c r="P3454" i="1" s="1"/>
  <c r="M3458" i="1"/>
  <c r="M3459" i="1" s="1"/>
  <c r="M3460" i="1" s="1"/>
  <c r="L3440" i="1"/>
  <c r="L3441" i="1" s="1"/>
  <c r="E3388" i="1"/>
  <c r="E3389" i="1" s="1"/>
  <c r="E3390" i="1" s="1"/>
  <c r="AD3358" i="1"/>
  <c r="AG3364" i="1"/>
  <c r="AF3367" i="1"/>
  <c r="AA3376" i="1"/>
  <c r="X3327" i="1"/>
  <c r="X3328" i="1" s="1"/>
  <c r="Y3305" i="1"/>
  <c r="Z3360" i="1"/>
  <c r="AE3359" i="1"/>
  <c r="AE3360" i="1" s="1"/>
  <c r="AC3370" i="1"/>
  <c r="AH3373" i="1"/>
  <c r="AH3374" i="1" s="1"/>
  <c r="AB3367" i="1"/>
  <c r="AB3368" i="1" s="1"/>
  <c r="F3424" i="1"/>
  <c r="K3456" i="1"/>
  <c r="K3457" i="1" s="1"/>
  <c r="J3484" i="1"/>
  <c r="N3448" i="1"/>
  <c r="O3453" i="1"/>
  <c r="R3321" i="1" l="1"/>
  <c r="V3321" i="1" s="1"/>
  <c r="D3322" i="1"/>
  <c r="K3458" i="1"/>
  <c r="K3459" i="1" s="1"/>
  <c r="K3460" i="1" s="1"/>
  <c r="I3431" i="1"/>
  <c r="I3432" i="1" s="1"/>
  <c r="H3460" i="1"/>
  <c r="P3455" i="1"/>
  <c r="P3456" i="1" s="1"/>
  <c r="L3442" i="1"/>
  <c r="L3443" i="1" s="1"/>
  <c r="AH3375" i="1"/>
  <c r="AH3376" i="1" s="1"/>
  <c r="AC3371" i="1"/>
  <c r="Z3361" i="1"/>
  <c r="AA3377" i="1"/>
  <c r="AF3368" i="1"/>
  <c r="X3329" i="1"/>
  <c r="AG3365" i="1"/>
  <c r="AG3366" i="1" s="1"/>
  <c r="AG3367" i="1" s="1"/>
  <c r="AD3359" i="1"/>
  <c r="AE3361" i="1"/>
  <c r="AL3305" i="1"/>
  <c r="AP3305" i="1" s="1"/>
  <c r="Y3306" i="1"/>
  <c r="AL3306" i="1" s="1"/>
  <c r="AP3306" i="1" s="1"/>
  <c r="AB3369" i="1"/>
  <c r="AB3370" i="1" s="1"/>
  <c r="F3425" i="1"/>
  <c r="N3449" i="1"/>
  <c r="N3450" i="1" s="1"/>
  <c r="O3454" i="1"/>
  <c r="O3455" i="1" s="1"/>
  <c r="J3485" i="1"/>
  <c r="J3486" i="1" s="1"/>
  <c r="E3391" i="1"/>
  <c r="E3392" i="1" s="1"/>
  <c r="M3461" i="1"/>
  <c r="R3322" i="1" l="1"/>
  <c r="V3322" i="1" s="1"/>
  <c r="D3323" i="1"/>
  <c r="Y3307" i="1"/>
  <c r="Y3308" i="1" s="1"/>
  <c r="I3433" i="1"/>
  <c r="I3434" i="1" s="1"/>
  <c r="I3435" i="1" s="1"/>
  <c r="H3461" i="1"/>
  <c r="L3444" i="1"/>
  <c r="L3445" i="1" s="1"/>
  <c r="P3457" i="1"/>
  <c r="N3451" i="1"/>
  <c r="N3452" i="1" s="1"/>
  <c r="AE3362" i="1"/>
  <c r="AE3363" i="1" s="1"/>
  <c r="AD3360" i="1"/>
  <c r="AF3369" i="1"/>
  <c r="Z3362" i="1"/>
  <c r="AG3368" i="1"/>
  <c r="AG3369" i="1" s="1"/>
  <c r="AC3372" i="1"/>
  <c r="AC3373" i="1" s="1"/>
  <c r="AA3378" i="1"/>
  <c r="AH3377" i="1"/>
  <c r="X3330" i="1"/>
  <c r="AB3371" i="1"/>
  <c r="E3393" i="1"/>
  <c r="E3394" i="1" s="1"/>
  <c r="E3395" i="1" s="1"/>
  <c r="F3426" i="1"/>
  <c r="F3427" i="1" s="1"/>
  <c r="K3461" i="1"/>
  <c r="M3462" i="1"/>
  <c r="J3487" i="1"/>
  <c r="O3456" i="1"/>
  <c r="O3457" i="1" s="1"/>
  <c r="O3458" i="1" s="1"/>
  <c r="R3323" i="1" l="1"/>
  <c r="V3323" i="1" s="1"/>
  <c r="D3324" i="1"/>
  <c r="AL3307" i="1"/>
  <c r="AP3307" i="1" s="1"/>
  <c r="AG3370" i="1"/>
  <c r="AG3371" i="1" s="1"/>
  <c r="AE3364" i="1"/>
  <c r="AE3365" i="1" s="1"/>
  <c r="AE3366" i="1" s="1"/>
  <c r="H3462" i="1"/>
  <c r="H3463" i="1" s="1"/>
  <c r="H3464" i="1" s="1"/>
  <c r="L3446" i="1"/>
  <c r="P3458" i="1"/>
  <c r="P3459" i="1" s="1"/>
  <c r="P3460" i="1" s="1"/>
  <c r="P3461" i="1" s="1"/>
  <c r="P3462" i="1" s="1"/>
  <c r="N3453" i="1"/>
  <c r="N3454" i="1" s="1"/>
  <c r="I3436" i="1"/>
  <c r="AB3372" i="1"/>
  <c r="AL3308" i="1"/>
  <c r="AP3308" i="1" s="1"/>
  <c r="Y3309" i="1"/>
  <c r="AL3309" i="1" s="1"/>
  <c r="AP3309" i="1" s="1"/>
  <c r="AD3361" i="1"/>
  <c r="AC3374" i="1"/>
  <c r="X3331" i="1"/>
  <c r="AF3370" i="1"/>
  <c r="AH3378" i="1"/>
  <c r="AH3379" i="1" s="1"/>
  <c r="AA3379" i="1"/>
  <c r="Z3363" i="1"/>
  <c r="O3459" i="1"/>
  <c r="O3460" i="1" s="1"/>
  <c r="J3488" i="1"/>
  <c r="J3489" i="1" s="1"/>
  <c r="M3463" i="1"/>
  <c r="K3462" i="1"/>
  <c r="F3428" i="1"/>
  <c r="E3396" i="1"/>
  <c r="R3324" i="1" l="1"/>
  <c r="V3324" i="1" s="1"/>
  <c r="D3325" i="1"/>
  <c r="AG3372" i="1"/>
  <c r="AG3373" i="1" s="1"/>
  <c r="AG3374" i="1" s="1"/>
  <c r="AH3380" i="1"/>
  <c r="AH3381" i="1" s="1"/>
  <c r="Y3310" i="1"/>
  <c r="Y3311" i="1" s="1"/>
  <c r="L3447" i="1"/>
  <c r="H3465" i="1"/>
  <c r="P3463" i="1"/>
  <c r="P3464" i="1" s="1"/>
  <c r="N3455" i="1"/>
  <c r="N3456" i="1" s="1"/>
  <c r="I3437" i="1"/>
  <c r="AB3373" i="1"/>
  <c r="AF3371" i="1"/>
  <c r="AF3372" i="1" s="1"/>
  <c r="AE3367" i="1"/>
  <c r="AA3380" i="1"/>
  <c r="Z3364" i="1"/>
  <c r="AC3375" i="1"/>
  <c r="X3332" i="1"/>
  <c r="AD3362" i="1"/>
  <c r="J3490" i="1"/>
  <c r="J3491" i="1" s="1"/>
  <c r="K3463" i="1"/>
  <c r="K3464" i="1" s="1"/>
  <c r="F3429" i="1"/>
  <c r="M3464" i="1"/>
  <c r="M3465" i="1" s="1"/>
  <c r="E3397" i="1"/>
  <c r="E3398" i="1" s="1"/>
  <c r="E3399" i="1" s="1"/>
  <c r="O3461" i="1"/>
  <c r="AH3382" i="1" l="1"/>
  <c r="AH3383" i="1" s="1"/>
  <c r="AH3384" i="1" s="1"/>
  <c r="AG3375" i="1"/>
  <c r="AG3376" i="1" s="1"/>
  <c r="AG3377" i="1" s="1"/>
  <c r="AG3378" i="1" s="1"/>
  <c r="AL3310" i="1"/>
  <c r="AP3310" i="1" s="1"/>
  <c r="R3325" i="1"/>
  <c r="V3325" i="1" s="1"/>
  <c r="D3326" i="1"/>
  <c r="H3466" i="1"/>
  <c r="H3467" i="1" s="1"/>
  <c r="H3468" i="1" s="1"/>
  <c r="L3448" i="1"/>
  <c r="L3449" i="1" s="1"/>
  <c r="P3465" i="1"/>
  <c r="P3466" i="1" s="1"/>
  <c r="N3457" i="1"/>
  <c r="N3458" i="1" s="1"/>
  <c r="N3459" i="1" s="1"/>
  <c r="M3466" i="1"/>
  <c r="M3467" i="1" s="1"/>
  <c r="M3468" i="1" s="1"/>
  <c r="M3469" i="1" s="1"/>
  <c r="I3438" i="1"/>
  <c r="AH3385" i="1"/>
  <c r="AH3386" i="1" s="1"/>
  <c r="AD3363" i="1"/>
  <c r="AD3364" i="1" s="1"/>
  <c r="Z3365" i="1"/>
  <c r="Z3366" i="1" s="1"/>
  <c r="AL3311" i="1"/>
  <c r="AP3311" i="1" s="1"/>
  <c r="X3333" i="1"/>
  <c r="X3334" i="1" s="1"/>
  <c r="AF3373" i="1"/>
  <c r="AE3368" i="1"/>
  <c r="AB3374" i="1"/>
  <c r="AB3375" i="1" s="1"/>
  <c r="AC3376" i="1"/>
  <c r="AA3381" i="1"/>
  <c r="Y3312" i="1"/>
  <c r="F3430" i="1"/>
  <c r="F3431" i="1" s="1"/>
  <c r="F3432" i="1" s="1"/>
  <c r="J3492" i="1"/>
  <c r="J3493" i="1" s="1"/>
  <c r="E3400" i="1"/>
  <c r="K3465" i="1"/>
  <c r="K3466" i="1" s="1"/>
  <c r="O3462" i="1"/>
  <c r="R3326" i="1" l="1"/>
  <c r="V3326" i="1" s="1"/>
  <c r="D3327" i="1"/>
  <c r="J3494" i="1"/>
  <c r="J3495" i="1" s="1"/>
  <c r="Z3367" i="1"/>
  <c r="Z3368" i="1" s="1"/>
  <c r="L3450" i="1"/>
  <c r="H3469" i="1"/>
  <c r="P3467" i="1"/>
  <c r="N3460" i="1"/>
  <c r="I3439" i="1"/>
  <c r="F3433" i="1"/>
  <c r="F3434" i="1" s="1"/>
  <c r="Y3313" i="1"/>
  <c r="AL3312" i="1"/>
  <c r="AP3312" i="1" s="1"/>
  <c r="AB3376" i="1"/>
  <c r="AG3379" i="1"/>
  <c r="AD3365" i="1"/>
  <c r="AD3366" i="1" s="1"/>
  <c r="AH3387" i="1"/>
  <c r="AA3382" i="1"/>
  <c r="AE3369" i="1"/>
  <c r="X3335" i="1"/>
  <c r="AC3377" i="1"/>
  <c r="AF3374" i="1"/>
  <c r="M3470" i="1"/>
  <c r="M3471" i="1" s="1"/>
  <c r="M3472" i="1" s="1"/>
  <c r="K3467" i="1"/>
  <c r="E3401" i="1"/>
  <c r="O3463" i="1"/>
  <c r="O3464" i="1" s="1"/>
  <c r="D3328" i="1" l="1"/>
  <c r="D3329" i="1" s="1"/>
  <c r="R3327" i="1"/>
  <c r="V3327" i="1" s="1"/>
  <c r="H3470" i="1"/>
  <c r="L3451" i="1"/>
  <c r="L3452" i="1" s="1"/>
  <c r="P3468" i="1"/>
  <c r="P3469" i="1" s="1"/>
  <c r="P3470" i="1" s="1"/>
  <c r="N3461" i="1"/>
  <c r="N3462" i="1" s="1"/>
  <c r="M3473" i="1"/>
  <c r="M3474" i="1" s="1"/>
  <c r="I3440" i="1"/>
  <c r="F3435" i="1"/>
  <c r="AL3313" i="1"/>
  <c r="AP3313" i="1" s="1"/>
  <c r="Y3314" i="1"/>
  <c r="AL3314" i="1" s="1"/>
  <c r="AP3314" i="1" s="1"/>
  <c r="X3336" i="1"/>
  <c r="AG3380" i="1"/>
  <c r="AG3381" i="1" s="1"/>
  <c r="AH3388" i="1"/>
  <c r="Z3369" i="1"/>
  <c r="AF3375" i="1"/>
  <c r="AA3383" i="1"/>
  <c r="AD3367" i="1"/>
  <c r="AE3370" i="1"/>
  <c r="AC3378" i="1"/>
  <c r="AB3377" i="1"/>
  <c r="J3496" i="1"/>
  <c r="K3468" i="1"/>
  <c r="O3465" i="1"/>
  <c r="O3466" i="1" s="1"/>
  <c r="E3402" i="1"/>
  <c r="E3403" i="1" s="1"/>
  <c r="E3404" i="1" s="1"/>
  <c r="Y3315" i="1" l="1"/>
  <c r="Y3316" i="1" s="1"/>
  <c r="R3329" i="1"/>
  <c r="V3329" i="1" s="1"/>
  <c r="R3328" i="1"/>
  <c r="V3328" i="1" s="1"/>
  <c r="D3330" i="1"/>
  <c r="H3471" i="1"/>
  <c r="L3453" i="1"/>
  <c r="L3454" i="1" s="1"/>
  <c r="L3455" i="1" s="1"/>
  <c r="L3456" i="1" s="1"/>
  <c r="M3475" i="1"/>
  <c r="M3476" i="1" s="1"/>
  <c r="P3471" i="1"/>
  <c r="N3463" i="1"/>
  <c r="N3464" i="1" s="1"/>
  <c r="I3441" i="1"/>
  <c r="F3436" i="1"/>
  <c r="AB3378" i="1"/>
  <c r="AB3379" i="1" s="1"/>
  <c r="X3337" i="1"/>
  <c r="AE3371" i="1"/>
  <c r="AF3376" i="1"/>
  <c r="AD3368" i="1"/>
  <c r="AD3369" i="1" s="1"/>
  <c r="AG3382" i="1"/>
  <c r="Z3370" i="1"/>
  <c r="Z3371" i="1" s="1"/>
  <c r="Z3372" i="1" s="1"/>
  <c r="AL3315" i="1"/>
  <c r="AP3315" i="1" s="1"/>
  <c r="AC3379" i="1"/>
  <c r="AC3380" i="1" s="1"/>
  <c r="AA3384" i="1"/>
  <c r="AA3385" i="1" s="1"/>
  <c r="AH3389" i="1"/>
  <c r="J3497" i="1"/>
  <c r="J3498" i="1" s="1"/>
  <c r="E3405" i="1"/>
  <c r="O3467" i="1"/>
  <c r="O3468" i="1" s="1"/>
  <c r="O3469" i="1" s="1"/>
  <c r="K3469" i="1"/>
  <c r="R3330" i="1" l="1"/>
  <c r="V3330" i="1" s="1"/>
  <c r="D3331" i="1"/>
  <c r="D3332" i="1" s="1"/>
  <c r="D3333" i="1" s="1"/>
  <c r="D3334" i="1" s="1"/>
  <c r="H3472" i="1"/>
  <c r="N3465" i="1"/>
  <c r="N3466" i="1" s="1"/>
  <c r="N3467" i="1" s="1"/>
  <c r="N3468" i="1" s="1"/>
  <c r="M3477" i="1"/>
  <c r="M3478" i="1" s="1"/>
  <c r="P3472" i="1"/>
  <c r="O3470" i="1"/>
  <c r="O3471" i="1" s="1"/>
  <c r="L3457" i="1"/>
  <c r="L3458" i="1" s="1"/>
  <c r="I3442" i="1"/>
  <c r="F3437" i="1"/>
  <c r="AB3380" i="1"/>
  <c r="AF3377" i="1"/>
  <c r="Z3373" i="1"/>
  <c r="AH3390" i="1"/>
  <c r="AH3391" i="1" s="1"/>
  <c r="AE3372" i="1"/>
  <c r="AE3373" i="1" s="1"/>
  <c r="Y3317" i="1"/>
  <c r="Y3318" i="1" s="1"/>
  <c r="AL3316" i="1"/>
  <c r="AP3316" i="1" s="1"/>
  <c r="X3338" i="1"/>
  <c r="AA3386" i="1"/>
  <c r="AA3387" i="1" s="1"/>
  <c r="AG3383" i="1"/>
  <c r="AG3384" i="1" s="1"/>
  <c r="AC3381" i="1"/>
  <c r="AD3370" i="1"/>
  <c r="E3406" i="1"/>
  <c r="K3470" i="1"/>
  <c r="K3471" i="1" s="1"/>
  <c r="K3472" i="1" s="1"/>
  <c r="J3499" i="1"/>
  <c r="R3334" i="1" l="1"/>
  <c r="V3334" i="1" s="1"/>
  <c r="D3335" i="1"/>
  <c r="R3335" i="1" s="1"/>
  <c r="V3335" i="1" s="1"/>
  <c r="R3332" i="1"/>
  <c r="V3332" i="1" s="1"/>
  <c r="R3331" i="1"/>
  <c r="V3331" i="1" s="1"/>
  <c r="R3333" i="1"/>
  <c r="V3333" i="1" s="1"/>
  <c r="H3473" i="1"/>
  <c r="H3474" i="1" s="1"/>
  <c r="H3475" i="1" s="1"/>
  <c r="O3472" i="1"/>
  <c r="O3473" i="1" s="1"/>
  <c r="M3479" i="1"/>
  <c r="M3480" i="1" s="1"/>
  <c r="P3473" i="1"/>
  <c r="L3459" i="1"/>
  <c r="I3443" i="1"/>
  <c r="F3438" i="1"/>
  <c r="Y3319" i="1"/>
  <c r="Y3320" i="1" s="1"/>
  <c r="AL3318" i="1"/>
  <c r="AP3318" i="1" s="1"/>
  <c r="AG3385" i="1"/>
  <c r="AG3386" i="1" s="1"/>
  <c r="X3339" i="1"/>
  <c r="Z3374" i="1"/>
  <c r="AE3374" i="1"/>
  <c r="AD3371" i="1"/>
  <c r="AL3317" i="1"/>
  <c r="AP3317" i="1" s="1"/>
  <c r="AC3382" i="1"/>
  <c r="AF3378" i="1"/>
  <c r="AA3388" i="1"/>
  <c r="AA3389" i="1" s="1"/>
  <c r="AH3392" i="1"/>
  <c r="AH3393" i="1" s="1"/>
  <c r="AB3381" i="1"/>
  <c r="N3469" i="1"/>
  <c r="N3470" i="1" s="1"/>
  <c r="E3407" i="1"/>
  <c r="J3500" i="1"/>
  <c r="J3501" i="1" s="1"/>
  <c r="K3473" i="1"/>
  <c r="D3336" i="1" l="1"/>
  <c r="H3476" i="1"/>
  <c r="H3477" i="1" s="1"/>
  <c r="P3474" i="1"/>
  <c r="N3471" i="1"/>
  <c r="N3472" i="1" s="1"/>
  <c r="N3473" i="1" s="1"/>
  <c r="N3474" i="1" s="1"/>
  <c r="L3460" i="1"/>
  <c r="I3444" i="1"/>
  <c r="I3445" i="1" s="1"/>
  <c r="F3439" i="1"/>
  <c r="AH3394" i="1"/>
  <c r="AH3395" i="1" s="1"/>
  <c r="AA3390" i="1"/>
  <c r="AF3379" i="1"/>
  <c r="AB3382" i="1"/>
  <c r="AB3383" i="1" s="1"/>
  <c r="AG3387" i="1"/>
  <c r="AD3372" i="1"/>
  <c r="AC3383" i="1"/>
  <c r="AE3375" i="1"/>
  <c r="Z3375" i="1"/>
  <c r="Y3321" i="1"/>
  <c r="AL3320" i="1"/>
  <c r="AP3320" i="1" s="1"/>
  <c r="X3340" i="1"/>
  <c r="AL3319" i="1"/>
  <c r="AP3319" i="1" s="1"/>
  <c r="O3474" i="1"/>
  <c r="K3474" i="1"/>
  <c r="J3502" i="1"/>
  <c r="E3408" i="1"/>
  <c r="M3481" i="1"/>
  <c r="R3336" i="1" l="1"/>
  <c r="V3336" i="1" s="1"/>
  <c r="D3337" i="1"/>
  <c r="H3478" i="1"/>
  <c r="H3479" i="1" s="1"/>
  <c r="AH3396" i="1"/>
  <c r="AH3397" i="1" s="1"/>
  <c r="P3475" i="1"/>
  <c r="P3476" i="1" s="1"/>
  <c r="N3475" i="1"/>
  <c r="N3476" i="1" s="1"/>
  <c r="L3461" i="1"/>
  <c r="L3462" i="1" s="1"/>
  <c r="I3446" i="1"/>
  <c r="I3447" i="1" s="1"/>
  <c r="I3448" i="1" s="1"/>
  <c r="I3449" i="1" s="1"/>
  <c r="F3440" i="1"/>
  <c r="Z3376" i="1"/>
  <c r="AL3321" i="1"/>
  <c r="AP3321" i="1" s="1"/>
  <c r="Y3322" i="1"/>
  <c r="AA3391" i="1"/>
  <c r="AA3392" i="1" s="1"/>
  <c r="AA3393" i="1" s="1"/>
  <c r="AB3384" i="1"/>
  <c r="AE3376" i="1"/>
  <c r="AE3377" i="1" s="1"/>
  <c r="AG3388" i="1"/>
  <c r="X3341" i="1"/>
  <c r="AC3384" i="1"/>
  <c r="AC3385" i="1" s="1"/>
  <c r="AD3373" i="1"/>
  <c r="AD3374" i="1" s="1"/>
  <c r="AF3380" i="1"/>
  <c r="J3503" i="1"/>
  <c r="K3475" i="1"/>
  <c r="K3476" i="1" s="1"/>
  <c r="K3477" i="1" s="1"/>
  <c r="M3482" i="1"/>
  <c r="M3483" i="1" s="1"/>
  <c r="O3475" i="1"/>
  <c r="E3409" i="1"/>
  <c r="E3410" i="1" s="1"/>
  <c r="R3337" i="1" l="1"/>
  <c r="V3337" i="1" s="1"/>
  <c r="D3338" i="1"/>
  <c r="H3480" i="1"/>
  <c r="H3481" i="1" s="1"/>
  <c r="AA3394" i="1"/>
  <c r="AA3395" i="1" s="1"/>
  <c r="P3477" i="1"/>
  <c r="P3478" i="1" s="1"/>
  <c r="L3463" i="1"/>
  <c r="J3504" i="1"/>
  <c r="J3505" i="1" s="1"/>
  <c r="I3450" i="1"/>
  <c r="F3441" i="1"/>
  <c r="AD3375" i="1"/>
  <c r="AD3376" i="1" s="1"/>
  <c r="AD3377" i="1" s="1"/>
  <c r="AD3378" i="1" s="1"/>
  <c r="AF3381" i="1"/>
  <c r="AH3398" i="1"/>
  <c r="AB3385" i="1"/>
  <c r="AB3386" i="1" s="1"/>
  <c r="X3342" i="1"/>
  <c r="AC3386" i="1"/>
  <c r="AE3378" i="1"/>
  <c r="AE3379" i="1" s="1"/>
  <c r="Z3377" i="1"/>
  <c r="AG3389" i="1"/>
  <c r="AG3390" i="1" s="1"/>
  <c r="Y3323" i="1"/>
  <c r="AL3322" i="1"/>
  <c r="AP3322" i="1" s="1"/>
  <c r="M3484" i="1"/>
  <c r="M3485" i="1" s="1"/>
  <c r="K3478" i="1"/>
  <c r="K3479" i="1" s="1"/>
  <c r="E3411" i="1"/>
  <c r="O3476" i="1"/>
  <c r="N3477" i="1"/>
  <c r="N3478" i="1" s="1"/>
  <c r="N3479" i="1" s="1"/>
  <c r="R3338" i="1" l="1"/>
  <c r="V3338" i="1" s="1"/>
  <c r="D3339" i="1"/>
  <c r="D3340" i="1" s="1"/>
  <c r="AA3396" i="1"/>
  <c r="AA3397" i="1" s="1"/>
  <c r="H3482" i="1"/>
  <c r="P3479" i="1"/>
  <c r="L3464" i="1"/>
  <c r="J3506" i="1"/>
  <c r="J3507" i="1" s="1"/>
  <c r="J3508" i="1" s="1"/>
  <c r="J3509" i="1" s="1"/>
  <c r="I3451" i="1"/>
  <c r="F3442" i="1"/>
  <c r="AB3387" i="1"/>
  <c r="AB3388" i="1" s="1"/>
  <c r="AL3323" i="1"/>
  <c r="AP3323" i="1" s="1"/>
  <c r="Y3324" i="1"/>
  <c r="Z3378" i="1"/>
  <c r="Z3379" i="1" s="1"/>
  <c r="AE3380" i="1"/>
  <c r="AH3399" i="1"/>
  <c r="AH3400" i="1" s="1"/>
  <c r="X3343" i="1"/>
  <c r="AD3379" i="1"/>
  <c r="AD3380" i="1" s="1"/>
  <c r="AD3381" i="1" s="1"/>
  <c r="AG3391" i="1"/>
  <c r="AG3392" i="1" s="1"/>
  <c r="AC3387" i="1"/>
  <c r="AF3382" i="1"/>
  <c r="M3486" i="1"/>
  <c r="E3412" i="1"/>
  <c r="O3477" i="1"/>
  <c r="O3478" i="1" s="1"/>
  <c r="N3480" i="1"/>
  <c r="K3480" i="1"/>
  <c r="K3481" i="1" s="1"/>
  <c r="R3340" i="1" l="1"/>
  <c r="V3340" i="1" s="1"/>
  <c r="D3341" i="1"/>
  <c r="R3341" i="1" s="1"/>
  <c r="V3341" i="1" s="1"/>
  <c r="R3339" i="1"/>
  <c r="V3339" i="1" s="1"/>
  <c r="AG3393" i="1"/>
  <c r="AG3394" i="1" s="1"/>
  <c r="AG3395" i="1" s="1"/>
  <c r="AA3398" i="1"/>
  <c r="AA3399" i="1" s="1"/>
  <c r="AA3400" i="1" s="1"/>
  <c r="H3483" i="1"/>
  <c r="P3480" i="1"/>
  <c r="L3465" i="1"/>
  <c r="I3452" i="1"/>
  <c r="F3443" i="1"/>
  <c r="AC3388" i="1"/>
  <c r="AC3389" i="1" s="1"/>
  <c r="AE3381" i="1"/>
  <c r="X3344" i="1"/>
  <c r="AF3383" i="1"/>
  <c r="AF3384" i="1" s="1"/>
  <c r="Z3380" i="1"/>
  <c r="Z3381" i="1" s="1"/>
  <c r="AD3382" i="1"/>
  <c r="AD3383" i="1" s="1"/>
  <c r="Y3325" i="1"/>
  <c r="AL3324" i="1"/>
  <c r="AP3324" i="1" s="1"/>
  <c r="AB3389" i="1"/>
  <c r="AH3401" i="1"/>
  <c r="E3413" i="1"/>
  <c r="O3479" i="1"/>
  <c r="N3481" i="1"/>
  <c r="J3510" i="1"/>
  <c r="K3482" i="1"/>
  <c r="K3483" i="1" s="1"/>
  <c r="K3484" i="1" s="1"/>
  <c r="M3487" i="1"/>
  <c r="D3342" i="1" l="1"/>
  <c r="D3343" i="1" s="1"/>
  <c r="H3484" i="1"/>
  <c r="P3481" i="1"/>
  <c r="O3480" i="1"/>
  <c r="O3481" i="1" s="1"/>
  <c r="L3466" i="1"/>
  <c r="I3453" i="1"/>
  <c r="F3444" i="1"/>
  <c r="X3345" i="1"/>
  <c r="AE3382" i="1"/>
  <c r="AH3402" i="1"/>
  <c r="AH3403" i="1" s="1"/>
  <c r="AD3384" i="1"/>
  <c r="AD3385" i="1" s="1"/>
  <c r="AE3383" i="1"/>
  <c r="AA3401" i="1"/>
  <c r="AA3402" i="1" s="1"/>
  <c r="AF3385" i="1"/>
  <c r="AG3396" i="1"/>
  <c r="AL3325" i="1"/>
  <c r="AP3325" i="1" s="1"/>
  <c r="Y3326" i="1"/>
  <c r="AB3390" i="1"/>
  <c r="AC3390" i="1"/>
  <c r="Z3382" i="1"/>
  <c r="Z3383" i="1" s="1"/>
  <c r="E3414" i="1"/>
  <c r="J3511" i="1"/>
  <c r="J3512" i="1" s="1"/>
  <c r="M3488" i="1"/>
  <c r="M3489" i="1" s="1"/>
  <c r="N3482" i="1"/>
  <c r="N3483" i="1" s="1"/>
  <c r="K3485" i="1"/>
  <c r="R3342" i="1" l="1"/>
  <c r="V3342" i="1" s="1"/>
  <c r="AE3384" i="1"/>
  <c r="R3343" i="1"/>
  <c r="V3343" i="1" s="1"/>
  <c r="D3344" i="1"/>
  <c r="H3485" i="1"/>
  <c r="H3486" i="1" s="1"/>
  <c r="H3487" i="1" s="1"/>
  <c r="P3482" i="1"/>
  <c r="O3482" i="1"/>
  <c r="O3483" i="1" s="1"/>
  <c r="L3467" i="1"/>
  <c r="I3454" i="1"/>
  <c r="F3445" i="1"/>
  <c r="F3446" i="1" s="1"/>
  <c r="F3447" i="1" s="1"/>
  <c r="F3448" i="1" s="1"/>
  <c r="AH3404" i="1"/>
  <c r="AE3385" i="1"/>
  <c r="AE3386" i="1" s="1"/>
  <c r="AE3387" i="1" s="1"/>
  <c r="AD3386" i="1"/>
  <c r="AG3397" i="1"/>
  <c r="X3346" i="1"/>
  <c r="AB3391" i="1"/>
  <c r="AC3391" i="1"/>
  <c r="AC3392" i="1" s="1"/>
  <c r="AL3326" i="1"/>
  <c r="AP3326" i="1" s="1"/>
  <c r="Y3327" i="1"/>
  <c r="AA3403" i="1"/>
  <c r="AA3404" i="1" s="1"/>
  <c r="Z3384" i="1"/>
  <c r="AF3386" i="1"/>
  <c r="AF3387" i="1" s="1"/>
  <c r="M3490" i="1"/>
  <c r="J3513" i="1"/>
  <c r="N3484" i="1"/>
  <c r="K3486" i="1"/>
  <c r="K3487" i="1" s="1"/>
  <c r="E3415" i="1"/>
  <c r="R3344" i="1" l="1"/>
  <c r="V3344" i="1" s="1"/>
  <c r="D3345" i="1"/>
  <c r="H3488" i="1"/>
  <c r="H3489" i="1" s="1"/>
  <c r="P3483" i="1"/>
  <c r="O3484" i="1"/>
  <c r="L3468" i="1"/>
  <c r="L3469" i="1" s="1"/>
  <c r="I3455" i="1"/>
  <c r="I3456" i="1" s="1"/>
  <c r="F3449" i="1"/>
  <c r="F3450" i="1" s="1"/>
  <c r="AA3405" i="1"/>
  <c r="AH3405" i="1"/>
  <c r="AL3327" i="1"/>
  <c r="AP3327" i="1" s="1"/>
  <c r="Y3328" i="1"/>
  <c r="X3347" i="1"/>
  <c r="AF3388" i="1"/>
  <c r="AF3389" i="1" s="1"/>
  <c r="AC3393" i="1"/>
  <c r="AB3392" i="1"/>
  <c r="AG3398" i="1"/>
  <c r="AG3399" i="1" s="1"/>
  <c r="AD3387" i="1"/>
  <c r="AD3388" i="1" s="1"/>
  <c r="AD3389" i="1" s="1"/>
  <c r="AE3388" i="1"/>
  <c r="AE3389" i="1" s="1"/>
  <c r="AE3390" i="1" s="1"/>
  <c r="Z3385" i="1"/>
  <c r="K3488" i="1"/>
  <c r="M3491" i="1"/>
  <c r="M3492" i="1" s="1"/>
  <c r="E3416" i="1"/>
  <c r="N3485" i="1"/>
  <c r="J3514" i="1"/>
  <c r="J3515" i="1" s="1"/>
  <c r="R3345" i="1" l="1"/>
  <c r="V3345" i="1" s="1"/>
  <c r="D3346" i="1"/>
  <c r="D3347" i="1" s="1"/>
  <c r="R3347" i="1" s="1"/>
  <c r="V3347" i="1" s="1"/>
  <c r="H3490" i="1"/>
  <c r="H3491" i="1" s="1"/>
  <c r="F3451" i="1"/>
  <c r="F3452" i="1" s="1"/>
  <c r="F3453" i="1" s="1"/>
  <c r="F3454" i="1" s="1"/>
  <c r="AE3391" i="1"/>
  <c r="AE3392" i="1" s="1"/>
  <c r="P3484" i="1"/>
  <c r="P3485" i="1" s="1"/>
  <c r="O3485" i="1"/>
  <c r="L3470" i="1"/>
  <c r="L3471" i="1" s="1"/>
  <c r="I3457" i="1"/>
  <c r="I3458" i="1" s="1"/>
  <c r="AC3394" i="1"/>
  <c r="AC3395" i="1" s="1"/>
  <c r="AH3406" i="1"/>
  <c r="AH3407" i="1" s="1"/>
  <c r="Z3386" i="1"/>
  <c r="AF3390" i="1"/>
  <c r="AB3393" i="1"/>
  <c r="X3348" i="1"/>
  <c r="AD3390" i="1"/>
  <c r="Y3329" i="1"/>
  <c r="AL3328" i="1"/>
  <c r="AP3328" i="1" s="1"/>
  <c r="AA3406" i="1"/>
  <c r="AG3400" i="1"/>
  <c r="N3486" i="1"/>
  <c r="N3487" i="1" s="1"/>
  <c r="M3493" i="1"/>
  <c r="K3489" i="1"/>
  <c r="K3490" i="1" s="1"/>
  <c r="J3516" i="1"/>
  <c r="E3417" i="1"/>
  <c r="R3346" i="1" l="1"/>
  <c r="V3346" i="1" s="1"/>
  <c r="D3348" i="1"/>
  <c r="H3492" i="1"/>
  <c r="H3493" i="1" s="1"/>
  <c r="P3486" i="1"/>
  <c r="P3487" i="1" s="1"/>
  <c r="AE3393" i="1"/>
  <c r="AE3394" i="1" s="1"/>
  <c r="AE3395" i="1" s="1"/>
  <c r="F3455" i="1"/>
  <c r="F3456" i="1" s="1"/>
  <c r="F3457" i="1" s="1"/>
  <c r="O3486" i="1"/>
  <c r="N3488" i="1"/>
  <c r="N3489" i="1" s="1"/>
  <c r="L3472" i="1"/>
  <c r="I3459" i="1"/>
  <c r="AD3391" i="1"/>
  <c r="AA3407" i="1"/>
  <c r="AL3329" i="1"/>
  <c r="AP3329" i="1" s="1"/>
  <c r="Y3330" i="1"/>
  <c r="Y3331" i="1" s="1"/>
  <c r="AF3391" i="1"/>
  <c r="AB3394" i="1"/>
  <c r="Z3387" i="1"/>
  <c r="Z3388" i="1" s="1"/>
  <c r="AH3408" i="1"/>
  <c r="AG3401" i="1"/>
  <c r="AC3396" i="1"/>
  <c r="X3349" i="1"/>
  <c r="M3494" i="1"/>
  <c r="J3517" i="1"/>
  <c r="J3518" i="1" s="1"/>
  <c r="E3418" i="1"/>
  <c r="E3419" i="1" s="1"/>
  <c r="E3420" i="1" s="1"/>
  <c r="E3421" i="1" s="1"/>
  <c r="K3491" i="1"/>
  <c r="D3349" i="1" l="1"/>
  <c r="R3348" i="1"/>
  <c r="V3348" i="1" s="1"/>
  <c r="H3494" i="1"/>
  <c r="H3495" i="1" s="1"/>
  <c r="P3488" i="1"/>
  <c r="O3487" i="1"/>
  <c r="O3488" i="1" s="1"/>
  <c r="O3489" i="1" s="1"/>
  <c r="N3490" i="1"/>
  <c r="N3491" i="1" s="1"/>
  <c r="L3473" i="1"/>
  <c r="J3519" i="1"/>
  <c r="I3460" i="1"/>
  <c r="E3422" i="1"/>
  <c r="E3423" i="1" s="1"/>
  <c r="AF3392" i="1"/>
  <c r="AC3397" i="1"/>
  <c r="Y3332" i="1"/>
  <c r="AL3331" i="1"/>
  <c r="AP3331" i="1" s="1"/>
  <c r="AB3395" i="1"/>
  <c r="AB3396" i="1" s="1"/>
  <c r="AE3396" i="1"/>
  <c r="AG3402" i="1"/>
  <c r="AD3392" i="1"/>
  <c r="AH3409" i="1"/>
  <c r="Z3389" i="1"/>
  <c r="Z3390" i="1" s="1"/>
  <c r="AA3408" i="1"/>
  <c r="X3350" i="1"/>
  <c r="AL3330" i="1"/>
  <c r="AP3330" i="1" s="1"/>
  <c r="M3495" i="1"/>
  <c r="K3492" i="1"/>
  <c r="F3458" i="1"/>
  <c r="F3459" i="1" s="1"/>
  <c r="D3350" i="1" l="1"/>
  <c r="D3351" i="1" s="1"/>
  <c r="R3351" i="1" s="1"/>
  <c r="V3351" i="1" s="1"/>
  <c r="R3349" i="1"/>
  <c r="V3349" i="1" s="1"/>
  <c r="H3496" i="1"/>
  <c r="H3497" i="1" s="1"/>
  <c r="AB3397" i="1"/>
  <c r="AB3398" i="1" s="1"/>
  <c r="AB3399" i="1" s="1"/>
  <c r="P3489" i="1"/>
  <c r="O3490" i="1"/>
  <c r="O3491" i="1" s="1"/>
  <c r="N3492" i="1"/>
  <c r="N3493" i="1" s="1"/>
  <c r="L3474" i="1"/>
  <c r="L3475" i="1" s="1"/>
  <c r="L3476" i="1" s="1"/>
  <c r="J3520" i="1"/>
  <c r="J3521" i="1" s="1"/>
  <c r="J3522" i="1" s="1"/>
  <c r="I3461" i="1"/>
  <c r="I3462" i="1" s="1"/>
  <c r="I3463" i="1" s="1"/>
  <c r="Z3391" i="1"/>
  <c r="Z3392" i="1" s="1"/>
  <c r="AA3409" i="1"/>
  <c r="X3351" i="1"/>
  <c r="AF3393" i="1"/>
  <c r="AG3403" i="1"/>
  <c r="AG3404" i="1" s="1"/>
  <c r="AL3332" i="1"/>
  <c r="AP3332" i="1" s="1"/>
  <c r="Y3333" i="1"/>
  <c r="AD3393" i="1"/>
  <c r="AH3410" i="1"/>
  <c r="AE3397" i="1"/>
  <c r="AC3398" i="1"/>
  <c r="AC3399" i="1" s="1"/>
  <c r="K3493" i="1"/>
  <c r="K3494" i="1" s="1"/>
  <c r="E3424" i="1"/>
  <c r="E3425" i="1" s="1"/>
  <c r="F3460" i="1"/>
  <c r="M3496" i="1"/>
  <c r="R3350" i="1" l="1"/>
  <c r="V3350" i="1" s="1"/>
  <c r="D3352" i="1"/>
  <c r="O3492" i="1"/>
  <c r="O3493" i="1" s="1"/>
  <c r="O3494" i="1" s="1"/>
  <c r="H3498" i="1"/>
  <c r="H3499" i="1" s="1"/>
  <c r="P3490" i="1"/>
  <c r="L3477" i="1"/>
  <c r="J3523" i="1"/>
  <c r="I3464" i="1"/>
  <c r="I3465" i="1" s="1"/>
  <c r="I3466" i="1" s="1"/>
  <c r="AC3400" i="1"/>
  <c r="AH3411" i="1"/>
  <c r="AF3394" i="1"/>
  <c r="AG3405" i="1"/>
  <c r="AA3410" i="1"/>
  <c r="AD3394" i="1"/>
  <c r="AE3398" i="1"/>
  <c r="AG3406" i="1"/>
  <c r="X3352" i="1"/>
  <c r="Y3334" i="1"/>
  <c r="AL3333" i="1"/>
  <c r="AP3333" i="1" s="1"/>
  <c r="Z3393" i="1"/>
  <c r="Z3394" i="1" s="1"/>
  <c r="AB3400" i="1"/>
  <c r="K3495" i="1"/>
  <c r="F3461" i="1"/>
  <c r="E3426" i="1"/>
  <c r="E3427" i="1" s="1"/>
  <c r="E3428" i="1" s="1"/>
  <c r="M3497" i="1"/>
  <c r="N3494" i="1"/>
  <c r="D3353" i="1" l="1"/>
  <c r="R3352" i="1"/>
  <c r="V3352" i="1" s="1"/>
  <c r="O3495" i="1"/>
  <c r="O3496" i="1" s="1"/>
  <c r="H3500" i="1"/>
  <c r="P3491" i="1"/>
  <c r="L3478" i="1"/>
  <c r="J3524" i="1"/>
  <c r="J3525" i="1" s="1"/>
  <c r="I3467" i="1"/>
  <c r="AA3411" i="1"/>
  <c r="Z3395" i="1"/>
  <c r="Y3335" i="1"/>
  <c r="Y3336" i="1" s="1"/>
  <c r="AL3334" i="1"/>
  <c r="AP3334" i="1" s="1"/>
  <c r="AH3412" i="1"/>
  <c r="AH3413" i="1" s="1"/>
  <c r="AB3401" i="1"/>
  <c r="AB3402" i="1" s="1"/>
  <c r="AG3407" i="1"/>
  <c r="AG3408" i="1" s="1"/>
  <c r="AC3401" i="1"/>
  <c r="AF3395" i="1"/>
  <c r="AF3396" i="1" s="1"/>
  <c r="X3353" i="1"/>
  <c r="AD3395" i="1"/>
  <c r="AE3399" i="1"/>
  <c r="N3495" i="1"/>
  <c r="K3496" i="1"/>
  <c r="M3498" i="1"/>
  <c r="M3499" i="1" s="1"/>
  <c r="E3429" i="1"/>
  <c r="E3430" i="1" s="1"/>
  <c r="E3431" i="1" s="1"/>
  <c r="F3462" i="1"/>
  <c r="R3353" i="1" l="1"/>
  <c r="V3353" i="1" s="1"/>
  <c r="D3354" i="1"/>
  <c r="J3526" i="1"/>
  <c r="J3527" i="1" s="1"/>
  <c r="J3528" i="1" s="1"/>
  <c r="O3497" i="1"/>
  <c r="O3498" i="1" s="1"/>
  <c r="AG3409" i="1"/>
  <c r="AG3410" i="1" s="1"/>
  <c r="AG3411" i="1" s="1"/>
  <c r="Y3337" i="1"/>
  <c r="AL3337" i="1" s="1"/>
  <c r="AP3337" i="1" s="1"/>
  <c r="H3501" i="1"/>
  <c r="P3492" i="1"/>
  <c r="M3500" i="1"/>
  <c r="M3501" i="1" s="1"/>
  <c r="M3502" i="1" s="1"/>
  <c r="M3503" i="1" s="1"/>
  <c r="L3479" i="1"/>
  <c r="I3468" i="1"/>
  <c r="AH3414" i="1"/>
  <c r="AH3415" i="1" s="1"/>
  <c r="AE3400" i="1"/>
  <c r="AE3401" i="1" s="1"/>
  <c r="AE3402" i="1" s="1"/>
  <c r="AF3397" i="1"/>
  <c r="AF3398" i="1" s="1"/>
  <c r="AL3335" i="1"/>
  <c r="AP3335" i="1" s="1"/>
  <c r="AC3402" i="1"/>
  <c r="AC3403" i="1" s="1"/>
  <c r="AL3336" i="1"/>
  <c r="AP3336" i="1" s="1"/>
  <c r="AD3396" i="1"/>
  <c r="Z3396" i="1"/>
  <c r="X3354" i="1"/>
  <c r="AB3403" i="1"/>
  <c r="AA3412" i="1"/>
  <c r="N3496" i="1"/>
  <c r="F3463" i="1"/>
  <c r="F3464" i="1" s="1"/>
  <c r="F3465" i="1" s="1"/>
  <c r="K3497" i="1"/>
  <c r="K3498" i="1" s="1"/>
  <c r="E3432" i="1"/>
  <c r="Y3338" i="1" l="1"/>
  <c r="D3355" i="1"/>
  <c r="D3356" i="1" s="1"/>
  <c r="R3354" i="1"/>
  <c r="V3354" i="1" s="1"/>
  <c r="AH3416" i="1"/>
  <c r="AH3417" i="1" s="1"/>
  <c r="AH3418" i="1" s="1"/>
  <c r="H3502" i="1"/>
  <c r="P3493" i="1"/>
  <c r="L3480" i="1"/>
  <c r="I3469" i="1"/>
  <c r="AG3412" i="1"/>
  <c r="AG3413" i="1" s="1"/>
  <c r="AL3338" i="1"/>
  <c r="AP3338" i="1" s="1"/>
  <c r="AF3399" i="1"/>
  <c r="AE3403" i="1"/>
  <c r="AE3404" i="1" s="1"/>
  <c r="AC3404" i="1"/>
  <c r="AC3405" i="1" s="1"/>
  <c r="AD3397" i="1"/>
  <c r="AA3413" i="1"/>
  <c r="X3355" i="1"/>
  <c r="AB3404" i="1"/>
  <c r="Z3397" i="1"/>
  <c r="Y3339" i="1"/>
  <c r="K3499" i="1"/>
  <c r="K3500" i="1" s="1"/>
  <c r="M3504" i="1"/>
  <c r="F3466" i="1"/>
  <c r="E3433" i="1"/>
  <c r="J3529" i="1"/>
  <c r="N3497" i="1"/>
  <c r="O3499" i="1"/>
  <c r="D3357" i="1" l="1"/>
  <c r="R3356" i="1"/>
  <c r="V3356" i="1" s="1"/>
  <c r="R3355" i="1"/>
  <c r="V3355" i="1" s="1"/>
  <c r="H3503" i="1"/>
  <c r="P3494" i="1"/>
  <c r="L3481" i="1"/>
  <c r="K3501" i="1"/>
  <c r="K3502" i="1" s="1"/>
  <c r="I3470" i="1"/>
  <c r="AH3419" i="1"/>
  <c r="AH3420" i="1" s="1"/>
  <c r="AH3421" i="1" s="1"/>
  <c r="Z3398" i="1"/>
  <c r="Z3399" i="1" s="1"/>
  <c r="AC3406" i="1"/>
  <c r="AG3414" i="1"/>
  <c r="AA3414" i="1"/>
  <c r="AE3405" i="1"/>
  <c r="AF3400" i="1"/>
  <c r="AD3398" i="1"/>
  <c r="AL3339" i="1"/>
  <c r="AP3339" i="1" s="1"/>
  <c r="Y3340" i="1"/>
  <c r="X3356" i="1"/>
  <c r="AB3405" i="1"/>
  <c r="N3498" i="1"/>
  <c r="N3499" i="1" s="1"/>
  <c r="N3500" i="1" s="1"/>
  <c r="J3530" i="1"/>
  <c r="J3531" i="1" s="1"/>
  <c r="F3467" i="1"/>
  <c r="M3505" i="1"/>
  <c r="O3500" i="1"/>
  <c r="O3501" i="1" s="1"/>
  <c r="E3434" i="1"/>
  <c r="R3357" i="1" l="1"/>
  <c r="V3357" i="1" s="1"/>
  <c r="D3358" i="1"/>
  <c r="K3503" i="1"/>
  <c r="K3504" i="1" s="1"/>
  <c r="H3504" i="1"/>
  <c r="H3505" i="1" s="1"/>
  <c r="P3495" i="1"/>
  <c r="L3482" i="1"/>
  <c r="I3471" i="1"/>
  <c r="I3472" i="1" s="1"/>
  <c r="Z3400" i="1"/>
  <c r="Z3401" i="1" s="1"/>
  <c r="AB3406" i="1"/>
  <c r="AL3340" i="1"/>
  <c r="AP3340" i="1" s="1"/>
  <c r="AF3401" i="1"/>
  <c r="X3357" i="1"/>
  <c r="AH3422" i="1"/>
  <c r="AD3399" i="1"/>
  <c r="AG3415" i="1"/>
  <c r="AE3406" i="1"/>
  <c r="AE3407" i="1" s="1"/>
  <c r="Y3341" i="1"/>
  <c r="AC3407" i="1"/>
  <c r="AC3408" i="1" s="1"/>
  <c r="AC3409" i="1" s="1"/>
  <c r="AA3415" i="1"/>
  <c r="AA3416" i="1" s="1"/>
  <c r="AA3417" i="1" s="1"/>
  <c r="O3502" i="1"/>
  <c r="O3503" i="1" s="1"/>
  <c r="O3504" i="1" s="1"/>
  <c r="O3505" i="1" s="1"/>
  <c r="N3501" i="1"/>
  <c r="N3502" i="1" s="1"/>
  <c r="F3468" i="1"/>
  <c r="F3469" i="1" s="1"/>
  <c r="E3435" i="1"/>
  <c r="E3436" i="1" s="1"/>
  <c r="M3506" i="1"/>
  <c r="M3507" i="1" s="1"/>
  <c r="J3532" i="1"/>
  <c r="D3359" i="1" l="1"/>
  <c r="D3360" i="1" s="1"/>
  <c r="R3358" i="1"/>
  <c r="V3358" i="1" s="1"/>
  <c r="H3506" i="1"/>
  <c r="H3507" i="1" s="1"/>
  <c r="P3496" i="1"/>
  <c r="L3483" i="1"/>
  <c r="L3484" i="1" s="1"/>
  <c r="I3473" i="1"/>
  <c r="I3474" i="1" s="1"/>
  <c r="AG3417" i="1"/>
  <c r="AG3418" i="1" s="1"/>
  <c r="AB3407" i="1"/>
  <c r="Z3402" i="1"/>
  <c r="AH3423" i="1"/>
  <c r="X3358" i="1"/>
  <c r="AD3400" i="1"/>
  <c r="AF3402" i="1"/>
  <c r="AA3418" i="1"/>
  <c r="AC3410" i="1"/>
  <c r="AE3408" i="1"/>
  <c r="AL3341" i="1"/>
  <c r="AP3341" i="1" s="1"/>
  <c r="Y3342" i="1"/>
  <c r="AG3416" i="1"/>
  <c r="E3437" i="1"/>
  <c r="N3503" i="1"/>
  <c r="N3504" i="1" s="1"/>
  <c r="N3505" i="1" s="1"/>
  <c r="N3506" i="1" s="1"/>
  <c r="O3506" i="1"/>
  <c r="O3507" i="1" s="1"/>
  <c r="F3470" i="1"/>
  <c r="K3505" i="1"/>
  <c r="M3508" i="1"/>
  <c r="M3509" i="1" s="1"/>
  <c r="J3533" i="1"/>
  <c r="D3361" i="1" l="1"/>
  <c r="D3362" i="1" s="1"/>
  <c r="R3360" i="1"/>
  <c r="V3360" i="1" s="1"/>
  <c r="R3359" i="1"/>
  <c r="V3359" i="1" s="1"/>
  <c r="H3508" i="1"/>
  <c r="H3509" i="1" s="1"/>
  <c r="L3485" i="1"/>
  <c r="L3486" i="1" s="1"/>
  <c r="L3487" i="1" s="1"/>
  <c r="P3497" i="1"/>
  <c r="P3498" i="1" s="1"/>
  <c r="P3499" i="1" s="1"/>
  <c r="P3500" i="1" s="1"/>
  <c r="J3534" i="1"/>
  <c r="J3535" i="1" s="1"/>
  <c r="J3536" i="1" s="1"/>
  <c r="J3537" i="1" s="1"/>
  <c r="I3475" i="1"/>
  <c r="AD3401" i="1"/>
  <c r="Z3403" i="1"/>
  <c r="AE3409" i="1"/>
  <c r="AA3419" i="1"/>
  <c r="AA3420" i="1" s="1"/>
  <c r="AH3424" i="1"/>
  <c r="AG3419" i="1"/>
  <c r="AC3411" i="1"/>
  <c r="AC3412" i="1" s="1"/>
  <c r="AF3403" i="1"/>
  <c r="AL3342" i="1"/>
  <c r="AP3342" i="1" s="1"/>
  <c r="Y3343" i="1"/>
  <c r="X3359" i="1"/>
  <c r="AB3408" i="1"/>
  <c r="AB3409" i="1" s="1"/>
  <c r="AB3410" i="1" s="1"/>
  <c r="N3507" i="1"/>
  <c r="M3510" i="1"/>
  <c r="M3511" i="1" s="1"/>
  <c r="M3512" i="1" s="1"/>
  <c r="M3513" i="1" s="1"/>
  <c r="E3438" i="1"/>
  <c r="K3506" i="1"/>
  <c r="O3508" i="1"/>
  <c r="F3471" i="1"/>
  <c r="R3362" i="1" l="1"/>
  <c r="V3362" i="1" s="1"/>
  <c r="R3361" i="1"/>
  <c r="V3361" i="1" s="1"/>
  <c r="D3363" i="1"/>
  <c r="D3364" i="1" s="1"/>
  <c r="L3488" i="1"/>
  <c r="L3489" i="1" s="1"/>
  <c r="H3510" i="1"/>
  <c r="H3511" i="1" s="1"/>
  <c r="H3512" i="1" s="1"/>
  <c r="P3501" i="1"/>
  <c r="P3502" i="1" s="1"/>
  <c r="I3476" i="1"/>
  <c r="AA3421" i="1"/>
  <c r="AF3404" i="1"/>
  <c r="Z3404" i="1"/>
  <c r="AD3402" i="1"/>
  <c r="Y3344" i="1"/>
  <c r="AL3343" i="1"/>
  <c r="AP3343" i="1" s="1"/>
  <c r="AB3411" i="1"/>
  <c r="AH3425" i="1"/>
  <c r="X3360" i="1"/>
  <c r="AC3413" i="1"/>
  <c r="AG3420" i="1"/>
  <c r="AE3410" i="1"/>
  <c r="AE3411" i="1" s="1"/>
  <c r="AE3412" i="1" s="1"/>
  <c r="J3538" i="1"/>
  <c r="J3539" i="1" s="1"/>
  <c r="E3439" i="1"/>
  <c r="F3472" i="1"/>
  <c r="F3473" i="1" s="1"/>
  <c r="F3474" i="1" s="1"/>
  <c r="N3508" i="1"/>
  <c r="K3507" i="1"/>
  <c r="M3514" i="1"/>
  <c r="O3509" i="1"/>
  <c r="D3365" i="1" l="1"/>
  <c r="R3364" i="1"/>
  <c r="V3364" i="1" s="1"/>
  <c r="R3363" i="1"/>
  <c r="V3363" i="1" s="1"/>
  <c r="L3490" i="1"/>
  <c r="L3491" i="1" s="1"/>
  <c r="P3503" i="1"/>
  <c r="P3504" i="1" s="1"/>
  <c r="P3505" i="1" s="1"/>
  <c r="P3506" i="1" s="1"/>
  <c r="P3507" i="1" s="1"/>
  <c r="H3513" i="1"/>
  <c r="J3540" i="1"/>
  <c r="J3541" i="1" s="1"/>
  <c r="J3542" i="1" s="1"/>
  <c r="I3477" i="1"/>
  <c r="AL3344" i="1"/>
  <c r="AP3344" i="1" s="1"/>
  <c r="Y3345" i="1"/>
  <c r="AB3412" i="1"/>
  <c r="AB3413" i="1" s="1"/>
  <c r="AG3421" i="1"/>
  <c r="AG3422" i="1" s="1"/>
  <c r="AA3422" i="1"/>
  <c r="AD3403" i="1"/>
  <c r="Z3405" i="1"/>
  <c r="AC3414" i="1"/>
  <c r="AC3415" i="1" s="1"/>
  <c r="X3361" i="1"/>
  <c r="AE3413" i="1"/>
  <c r="AF3405" i="1"/>
  <c r="AH3426" i="1"/>
  <c r="N3509" i="1"/>
  <c r="N3510" i="1" s="1"/>
  <c r="N3511" i="1" s="1"/>
  <c r="F3475" i="1"/>
  <c r="E3440" i="1"/>
  <c r="O3510" i="1"/>
  <c r="K3508" i="1"/>
  <c r="K3509" i="1" s="1"/>
  <c r="M3515" i="1"/>
  <c r="R3365" i="1" l="1"/>
  <c r="V3365" i="1" s="1"/>
  <c r="D3366" i="1"/>
  <c r="L3492" i="1"/>
  <c r="L3493" i="1" s="1"/>
  <c r="L3494" i="1" s="1"/>
  <c r="L3495" i="1" s="1"/>
  <c r="AG3423" i="1"/>
  <c r="AG3424" i="1" s="1"/>
  <c r="H3514" i="1"/>
  <c r="P3508" i="1"/>
  <c r="P3509" i="1" s="1"/>
  <c r="P3510" i="1" s="1"/>
  <c r="I3478" i="1"/>
  <c r="Z3406" i="1"/>
  <c r="AB3414" i="1"/>
  <c r="AE3414" i="1"/>
  <c r="AH3427" i="1"/>
  <c r="X3362" i="1"/>
  <c r="AD3404" i="1"/>
  <c r="AC3416" i="1"/>
  <c r="AF3406" i="1"/>
  <c r="AA3423" i="1"/>
  <c r="AA3424" i="1" s="1"/>
  <c r="Y3346" i="1"/>
  <c r="AL3345" i="1"/>
  <c r="AP3345" i="1" s="1"/>
  <c r="E3441" i="1"/>
  <c r="F3476" i="1"/>
  <c r="M3516" i="1"/>
  <c r="M3517" i="1" s="1"/>
  <c r="M3518" i="1" s="1"/>
  <c r="O3511" i="1"/>
  <c r="J3543" i="1"/>
  <c r="J3544" i="1" s="1"/>
  <c r="J3545" i="1" s="1"/>
  <c r="K3510" i="1"/>
  <c r="N3512" i="1"/>
  <c r="N3513" i="1" s="1"/>
  <c r="R3366" i="1" l="1"/>
  <c r="V3366" i="1" s="1"/>
  <c r="D3367" i="1"/>
  <c r="H3515" i="1"/>
  <c r="P3511" i="1"/>
  <c r="L3496" i="1"/>
  <c r="I3479" i="1"/>
  <c r="AL3346" i="1"/>
  <c r="AP3346" i="1" s="1"/>
  <c r="AC3418" i="1"/>
  <c r="AE3415" i="1"/>
  <c r="AE3416" i="1" s="1"/>
  <c r="AB3415" i="1"/>
  <c r="AB3416" i="1" s="1"/>
  <c r="AF3407" i="1"/>
  <c r="AF3408" i="1" s="1"/>
  <c r="AD3405" i="1"/>
  <c r="AD3406" i="1" s="1"/>
  <c r="AD3407" i="1" s="1"/>
  <c r="AC3417" i="1"/>
  <c r="AG3425" i="1"/>
  <c r="X3363" i="1"/>
  <c r="Z3407" i="1"/>
  <c r="Y3347" i="1"/>
  <c r="Y3348" i="1" s="1"/>
  <c r="Y3349" i="1" s="1"/>
  <c r="AA3425" i="1"/>
  <c r="AH3428" i="1"/>
  <c r="F3477" i="1"/>
  <c r="E3442" i="1"/>
  <c r="K3511" i="1"/>
  <c r="K3512" i="1" s="1"/>
  <c r="M3519" i="1"/>
  <c r="M3520" i="1" s="1"/>
  <c r="M3521" i="1" s="1"/>
  <c r="O3512" i="1"/>
  <c r="O3513" i="1" s="1"/>
  <c r="O3514" i="1" s="1"/>
  <c r="J3546" i="1"/>
  <c r="J3547" i="1" s="1"/>
  <c r="N3514" i="1"/>
  <c r="N3515" i="1" s="1"/>
  <c r="R3367" i="1" l="1"/>
  <c r="V3367" i="1" s="1"/>
  <c r="D3368" i="1"/>
  <c r="AC3419" i="1"/>
  <c r="AC3420" i="1" s="1"/>
  <c r="H3516" i="1"/>
  <c r="P3512" i="1"/>
  <c r="O3515" i="1"/>
  <c r="M3522" i="1"/>
  <c r="M3523" i="1" s="1"/>
  <c r="M3524" i="1" s="1"/>
  <c r="L3497" i="1"/>
  <c r="J3548" i="1"/>
  <c r="J3549" i="1" s="1"/>
  <c r="I3480" i="1"/>
  <c r="AH3429" i="1"/>
  <c r="AH3430" i="1" s="1"/>
  <c r="Z3408" i="1"/>
  <c r="AL3347" i="1"/>
  <c r="AP3347" i="1" s="1"/>
  <c r="AL3348" i="1"/>
  <c r="AP3348" i="1" s="1"/>
  <c r="AD3408" i="1"/>
  <c r="AD3409" i="1" s="1"/>
  <c r="AF3409" i="1"/>
  <c r="X3364" i="1"/>
  <c r="AG3426" i="1"/>
  <c r="AG3427" i="1" s="1"/>
  <c r="AG3428" i="1" s="1"/>
  <c r="AA3426" i="1"/>
  <c r="AA3427" i="1" s="1"/>
  <c r="AA3428" i="1" s="1"/>
  <c r="Y3350" i="1"/>
  <c r="AL3349" i="1"/>
  <c r="AP3349" i="1" s="1"/>
  <c r="AE3417" i="1"/>
  <c r="AB3417" i="1"/>
  <c r="N3516" i="1"/>
  <c r="N3517" i="1" s="1"/>
  <c r="F3478" i="1"/>
  <c r="K3513" i="1"/>
  <c r="K3514" i="1" s="1"/>
  <c r="E3443" i="1"/>
  <c r="R3368" i="1" l="1"/>
  <c r="V3368" i="1" s="1"/>
  <c r="D3369" i="1"/>
  <c r="D3370" i="1" s="1"/>
  <c r="D3371" i="1" s="1"/>
  <c r="O3516" i="1"/>
  <c r="O3517" i="1" s="1"/>
  <c r="O3518" i="1" s="1"/>
  <c r="AB3418" i="1"/>
  <c r="AB3419" i="1" s="1"/>
  <c r="AB3420" i="1" s="1"/>
  <c r="AB3421" i="1" s="1"/>
  <c r="AD3410" i="1"/>
  <c r="AD3411" i="1" s="1"/>
  <c r="H3517" i="1"/>
  <c r="H3518" i="1" s="1"/>
  <c r="P3513" i="1"/>
  <c r="P3514" i="1" s="1"/>
  <c r="L3498" i="1"/>
  <c r="J3550" i="1"/>
  <c r="J3551" i="1" s="1"/>
  <c r="J3552" i="1" s="1"/>
  <c r="J3553" i="1" s="1"/>
  <c r="I3481" i="1"/>
  <c r="I3482" i="1" s="1"/>
  <c r="AA3429" i="1"/>
  <c r="AH3431" i="1"/>
  <c r="AH3432" i="1" s="1"/>
  <c r="AG3429" i="1"/>
  <c r="AE3418" i="1"/>
  <c r="X3365" i="1"/>
  <c r="Z3409" i="1"/>
  <c r="Z3410" i="1" s="1"/>
  <c r="Z3411" i="1" s="1"/>
  <c r="Y3351" i="1"/>
  <c r="AL3350" i="1"/>
  <c r="AP3350" i="1" s="1"/>
  <c r="AF3410" i="1"/>
  <c r="AC3421" i="1"/>
  <c r="M3525" i="1"/>
  <c r="E3444" i="1"/>
  <c r="N3518" i="1"/>
  <c r="F3479" i="1"/>
  <c r="K3515" i="1"/>
  <c r="R3371" i="1" l="1"/>
  <c r="V3371" i="1" s="1"/>
  <c r="R3370" i="1"/>
  <c r="V3370" i="1" s="1"/>
  <c r="R3369" i="1"/>
  <c r="V3369" i="1" s="1"/>
  <c r="D3372" i="1"/>
  <c r="D3373" i="1" s="1"/>
  <c r="H3519" i="1"/>
  <c r="H3520" i="1" s="1"/>
  <c r="H3521" i="1" s="1"/>
  <c r="H3522" i="1" s="1"/>
  <c r="AD3412" i="1"/>
  <c r="AD3413" i="1" s="1"/>
  <c r="AD3414" i="1" s="1"/>
  <c r="P3515" i="1"/>
  <c r="L3499" i="1"/>
  <c r="K3516" i="1"/>
  <c r="K3517" i="1" s="1"/>
  <c r="K3518" i="1" s="1"/>
  <c r="I3483" i="1"/>
  <c r="Z3412" i="1"/>
  <c r="Z3413" i="1" s="1"/>
  <c r="AF3411" i="1"/>
  <c r="X3366" i="1"/>
  <c r="X3367" i="1" s="1"/>
  <c r="AG3430" i="1"/>
  <c r="AL3351" i="1"/>
  <c r="AP3351" i="1" s="1"/>
  <c r="Y3352" i="1"/>
  <c r="AE3419" i="1"/>
  <c r="AB3422" i="1"/>
  <c r="AH3433" i="1"/>
  <c r="AC3422" i="1"/>
  <c r="AA3430" i="1"/>
  <c r="F3480" i="1"/>
  <c r="M3526" i="1"/>
  <c r="O3519" i="1"/>
  <c r="N3519" i="1"/>
  <c r="N3520" i="1" s="1"/>
  <c r="J3554" i="1"/>
  <c r="J3555" i="1" s="1"/>
  <c r="E3445" i="1"/>
  <c r="R3373" i="1" l="1"/>
  <c r="V3373" i="1" s="1"/>
  <c r="R3372" i="1"/>
  <c r="V3372" i="1" s="1"/>
  <c r="D3374" i="1"/>
  <c r="AD3415" i="1"/>
  <c r="AD3416" i="1" s="1"/>
  <c r="AD3417" i="1" s="1"/>
  <c r="H3523" i="1"/>
  <c r="P3516" i="1"/>
  <c r="P3517" i="1" s="1"/>
  <c r="P3518" i="1" s="1"/>
  <c r="L3500" i="1"/>
  <c r="L3501" i="1" s="1"/>
  <c r="L3502" i="1" s="1"/>
  <c r="I3484" i="1"/>
  <c r="AA3431" i="1"/>
  <c r="X3368" i="1"/>
  <c r="Z3414" i="1"/>
  <c r="AE3420" i="1"/>
  <c r="AE3421" i="1" s="1"/>
  <c r="AG3431" i="1"/>
  <c r="AC3423" i="1"/>
  <c r="AB3423" i="1"/>
  <c r="AH3434" i="1"/>
  <c r="Y3353" i="1"/>
  <c r="AL3352" i="1"/>
  <c r="AP3352" i="1" s="1"/>
  <c r="AF3412" i="1"/>
  <c r="E3446" i="1"/>
  <c r="M3527" i="1"/>
  <c r="M3528" i="1" s="1"/>
  <c r="M3529" i="1" s="1"/>
  <c r="K3519" i="1"/>
  <c r="K3520" i="1" s="1"/>
  <c r="N3521" i="1"/>
  <c r="F3481" i="1"/>
  <c r="F3482" i="1" s="1"/>
  <c r="O3520" i="1"/>
  <c r="J3556" i="1"/>
  <c r="J3557" i="1" s="1"/>
  <c r="R3374" i="1" l="1"/>
  <c r="V3374" i="1" s="1"/>
  <c r="D3375" i="1"/>
  <c r="H3524" i="1"/>
  <c r="P3519" i="1"/>
  <c r="L3503" i="1"/>
  <c r="I3485" i="1"/>
  <c r="I3486" i="1" s="1"/>
  <c r="AD3418" i="1"/>
  <c r="AD3419" i="1" s="1"/>
  <c r="AH3435" i="1"/>
  <c r="AE3422" i="1"/>
  <c r="AL3353" i="1"/>
  <c r="AP3353" i="1" s="1"/>
  <c r="Y3354" i="1"/>
  <c r="AF3413" i="1"/>
  <c r="AA3432" i="1"/>
  <c r="AA3433" i="1" s="1"/>
  <c r="AG3432" i="1"/>
  <c r="Z3415" i="1"/>
  <c r="AB3424" i="1"/>
  <c r="AC3424" i="1"/>
  <c r="X3369" i="1"/>
  <c r="O3521" i="1"/>
  <c r="E3447" i="1"/>
  <c r="E3448" i="1" s="1"/>
  <c r="M3530" i="1"/>
  <c r="K3521" i="1"/>
  <c r="N3522" i="1"/>
  <c r="F3483" i="1"/>
  <c r="J3558" i="1"/>
  <c r="D3376" i="1" l="1"/>
  <c r="R3375" i="1"/>
  <c r="V3375" i="1" s="1"/>
  <c r="H3525" i="1"/>
  <c r="H3526" i="1" s="1"/>
  <c r="P3520" i="1"/>
  <c r="P3521" i="1" s="1"/>
  <c r="P3522" i="1" s="1"/>
  <c r="L3504" i="1"/>
  <c r="K3522" i="1"/>
  <c r="K3523" i="1" s="1"/>
  <c r="K3524" i="1" s="1"/>
  <c r="K3525" i="1" s="1"/>
  <c r="I3487" i="1"/>
  <c r="AL3354" i="1"/>
  <c r="AP3354" i="1" s="1"/>
  <c r="AA3434" i="1"/>
  <c r="Y3355" i="1"/>
  <c r="AC3425" i="1"/>
  <c r="Z3416" i="1"/>
  <c r="Z3417" i="1" s="1"/>
  <c r="Z3418" i="1" s="1"/>
  <c r="AF3414" i="1"/>
  <c r="AD3420" i="1"/>
  <c r="X3370" i="1"/>
  <c r="X3371" i="1" s="1"/>
  <c r="AE3423" i="1"/>
  <c r="AE3424" i="1" s="1"/>
  <c r="AE3425" i="1" s="1"/>
  <c r="AE3426" i="1" s="1"/>
  <c r="AH3436" i="1"/>
  <c r="AH3437" i="1" s="1"/>
  <c r="AB3425" i="1"/>
  <c r="AG3433" i="1"/>
  <c r="O3522" i="1"/>
  <c r="E3449" i="1"/>
  <c r="J3559" i="1"/>
  <c r="F3484" i="1"/>
  <c r="N3523" i="1"/>
  <c r="M3531" i="1"/>
  <c r="R3376" i="1" l="1"/>
  <c r="V3376" i="1" s="1"/>
  <c r="D3377" i="1"/>
  <c r="D3378" i="1" s="1"/>
  <c r="Z3419" i="1"/>
  <c r="Z3420" i="1" s="1"/>
  <c r="H3527" i="1"/>
  <c r="P3523" i="1"/>
  <c r="L3505" i="1"/>
  <c r="I3488" i="1"/>
  <c r="I3489" i="1" s="1"/>
  <c r="I3490" i="1" s="1"/>
  <c r="X3372" i="1"/>
  <c r="AF3415" i="1"/>
  <c r="AF3416" i="1" s="1"/>
  <c r="AC3426" i="1"/>
  <c r="AB3426" i="1"/>
  <c r="AL3355" i="1"/>
  <c r="AP3355" i="1" s="1"/>
  <c r="Y3356" i="1"/>
  <c r="Y3357" i="1" s="1"/>
  <c r="AH3438" i="1"/>
  <c r="AA3435" i="1"/>
  <c r="AA3436" i="1" s="1"/>
  <c r="AD3421" i="1"/>
  <c r="AE3427" i="1"/>
  <c r="AE3428" i="1" s="1"/>
  <c r="AG3434" i="1"/>
  <c r="K3526" i="1"/>
  <c r="J3560" i="1"/>
  <c r="J3561" i="1" s="1"/>
  <c r="J3562" i="1" s="1"/>
  <c r="F3485" i="1"/>
  <c r="M3532" i="1"/>
  <c r="E3450" i="1"/>
  <c r="E3451" i="1" s="1"/>
  <c r="N3524" i="1"/>
  <c r="O3523" i="1"/>
  <c r="O3524" i="1" s="1"/>
  <c r="O3525" i="1" s="1"/>
  <c r="Z3421" i="1" l="1"/>
  <c r="Z3422" i="1" s="1"/>
  <c r="R3377" i="1"/>
  <c r="V3377" i="1" s="1"/>
  <c r="R3378" i="1"/>
  <c r="V3378" i="1" s="1"/>
  <c r="D3379" i="1"/>
  <c r="H3528" i="1"/>
  <c r="H3529" i="1" s="1"/>
  <c r="P3524" i="1"/>
  <c r="L3506" i="1"/>
  <c r="I3491" i="1"/>
  <c r="I3492" i="1" s="1"/>
  <c r="I3493" i="1" s="1"/>
  <c r="AF3417" i="1"/>
  <c r="AA3437" i="1"/>
  <c r="AD3422" i="1"/>
  <c r="AH3439" i="1"/>
  <c r="AH3440" i="1" s="1"/>
  <c r="AG3435" i="1"/>
  <c r="AC3427" i="1"/>
  <c r="X3373" i="1"/>
  <c r="AB3427" i="1"/>
  <c r="AL3357" i="1"/>
  <c r="AP3357" i="1" s="1"/>
  <c r="AE3429" i="1"/>
  <c r="AL3356" i="1"/>
  <c r="AP3356" i="1" s="1"/>
  <c r="Y3358" i="1"/>
  <c r="F3486" i="1"/>
  <c r="F3487" i="1" s="1"/>
  <c r="M3533" i="1"/>
  <c r="K3527" i="1"/>
  <c r="J3563" i="1"/>
  <c r="J3564" i="1" s="1"/>
  <c r="J3565" i="1" s="1"/>
  <c r="O3526" i="1"/>
  <c r="E3452" i="1"/>
  <c r="N3525" i="1"/>
  <c r="R3379" i="1" l="1"/>
  <c r="V3379" i="1" s="1"/>
  <c r="D3380" i="1"/>
  <c r="H3530" i="1"/>
  <c r="H3531" i="1" s="1"/>
  <c r="P3525" i="1"/>
  <c r="L3507" i="1"/>
  <c r="I3494" i="1"/>
  <c r="Z3423" i="1"/>
  <c r="Z3424" i="1" s="1"/>
  <c r="Z3425" i="1" s="1"/>
  <c r="Y3359" i="1"/>
  <c r="Y3360" i="1" s="1"/>
  <c r="AL3360" i="1" s="1"/>
  <c r="AP3360" i="1" s="1"/>
  <c r="AL3358" i="1"/>
  <c r="AP3358" i="1" s="1"/>
  <c r="AE3430" i="1"/>
  <c r="AE3431" i="1" s="1"/>
  <c r="AG3436" i="1"/>
  <c r="AD3423" i="1"/>
  <c r="AH3441" i="1"/>
  <c r="AA3438" i="1"/>
  <c r="AA3439" i="1" s="1"/>
  <c r="AC3428" i="1"/>
  <c r="AF3418" i="1"/>
  <c r="AB3428" i="1"/>
  <c r="AB3429" i="1" s="1"/>
  <c r="AB3430" i="1" s="1"/>
  <c r="X3374" i="1"/>
  <c r="X3375" i="1" s="1"/>
  <c r="X3376" i="1" s="1"/>
  <c r="M3534" i="1"/>
  <c r="O3527" i="1"/>
  <c r="K3528" i="1"/>
  <c r="F3488" i="1"/>
  <c r="J3566" i="1"/>
  <c r="J3567" i="1" s="1"/>
  <c r="N3526" i="1"/>
  <c r="E3453" i="1"/>
  <c r="R3380" i="1" l="1"/>
  <c r="V3380" i="1" s="1"/>
  <c r="D3381" i="1"/>
  <c r="H3532" i="1"/>
  <c r="P3526" i="1"/>
  <c r="L3508" i="1"/>
  <c r="I3495" i="1"/>
  <c r="AA3440" i="1"/>
  <c r="AH3442" i="1"/>
  <c r="AG3437" i="1"/>
  <c r="AG3438" i="1" s="1"/>
  <c r="AG3439" i="1" s="1"/>
  <c r="X3377" i="1"/>
  <c r="AE3432" i="1"/>
  <c r="AD3424" i="1"/>
  <c r="AD3425" i="1" s="1"/>
  <c r="AL3359" i="1"/>
  <c r="AP3359" i="1" s="1"/>
  <c r="Y3361" i="1"/>
  <c r="Y3362" i="1" s="1"/>
  <c r="Y3363" i="1" s="1"/>
  <c r="AF3419" i="1"/>
  <c r="AB3431" i="1"/>
  <c r="AC3429" i="1"/>
  <c r="AC3430" i="1" s="1"/>
  <c r="Z3426" i="1"/>
  <c r="K3529" i="1"/>
  <c r="M3535" i="1"/>
  <c r="M3536" i="1" s="1"/>
  <c r="N3527" i="1"/>
  <c r="F3489" i="1"/>
  <c r="E3454" i="1"/>
  <c r="J3568" i="1"/>
  <c r="O3528" i="1"/>
  <c r="O3529" i="1" s="1"/>
  <c r="R3381" i="1" l="1"/>
  <c r="V3381" i="1" s="1"/>
  <c r="D3382" i="1"/>
  <c r="D3383" i="1" s="1"/>
  <c r="R3383" i="1" s="1"/>
  <c r="V3383" i="1" s="1"/>
  <c r="H3533" i="1"/>
  <c r="P3527" i="1"/>
  <c r="M3537" i="1"/>
  <c r="M3538" i="1" s="1"/>
  <c r="M3539" i="1" s="1"/>
  <c r="L3509" i="1"/>
  <c r="L3510" i="1" s="1"/>
  <c r="I3496" i="1"/>
  <c r="AE3433" i="1"/>
  <c r="AA3441" i="1"/>
  <c r="AA3442" i="1" s="1"/>
  <c r="Z3427" i="1"/>
  <c r="Z3428" i="1" s="1"/>
  <c r="AB3432" i="1"/>
  <c r="AD3426" i="1"/>
  <c r="AD3427" i="1" s="1"/>
  <c r="AF3420" i="1"/>
  <c r="AL3361" i="1"/>
  <c r="AP3361" i="1" s="1"/>
  <c r="Y3364" i="1"/>
  <c r="AL3363" i="1"/>
  <c r="AP3363" i="1" s="1"/>
  <c r="AL3362" i="1"/>
  <c r="AP3362" i="1" s="1"/>
  <c r="AC3431" i="1"/>
  <c r="AG3440" i="1"/>
  <c r="AG3441" i="1" s="1"/>
  <c r="AG3442" i="1" s="1"/>
  <c r="AH3443" i="1"/>
  <c r="X3378" i="1"/>
  <c r="O3530" i="1"/>
  <c r="O3531" i="1" s="1"/>
  <c r="O3532" i="1" s="1"/>
  <c r="O3533" i="1" s="1"/>
  <c r="N3528" i="1"/>
  <c r="F3490" i="1"/>
  <c r="J3569" i="1"/>
  <c r="E3455" i="1"/>
  <c r="E3456" i="1" s="1"/>
  <c r="E3457" i="1" s="1"/>
  <c r="K3530" i="1"/>
  <c r="AG3443" i="1" l="1"/>
  <c r="AG3444" i="1" s="1"/>
  <c r="D3384" i="1"/>
  <c r="R3384" i="1" s="1"/>
  <c r="V3384" i="1" s="1"/>
  <c r="R3382" i="1"/>
  <c r="V3382" i="1" s="1"/>
  <c r="H3534" i="1"/>
  <c r="H3535" i="1" s="1"/>
  <c r="P3528" i="1"/>
  <c r="P3529" i="1" s="1"/>
  <c r="L3511" i="1"/>
  <c r="I3497" i="1"/>
  <c r="I3498" i="1" s="1"/>
  <c r="AD3428" i="1"/>
  <c r="Y3365" i="1"/>
  <c r="AL3364" i="1"/>
  <c r="AP3364" i="1" s="1"/>
  <c r="AE3434" i="1"/>
  <c r="AG3445" i="1"/>
  <c r="AG3446" i="1" s="1"/>
  <c r="AC3432" i="1"/>
  <c r="Z3429" i="1"/>
  <c r="AF3421" i="1"/>
  <c r="AF3422" i="1" s="1"/>
  <c r="AB3433" i="1"/>
  <c r="AH3444" i="1"/>
  <c r="X3379" i="1"/>
  <c r="AA3443" i="1"/>
  <c r="M3540" i="1"/>
  <c r="M3541" i="1" s="1"/>
  <c r="E3458" i="1"/>
  <c r="N3529" i="1"/>
  <c r="O3534" i="1"/>
  <c r="K3531" i="1"/>
  <c r="K3532" i="1" s="1"/>
  <c r="J3570" i="1"/>
  <c r="J3571" i="1" s="1"/>
  <c r="F3491" i="1"/>
  <c r="F3492" i="1" s="1"/>
  <c r="F3493" i="1" s="1"/>
  <c r="D3385" i="1" l="1"/>
  <c r="D3386" i="1" s="1"/>
  <c r="R3386" i="1" s="1"/>
  <c r="V3386" i="1" s="1"/>
  <c r="H3536" i="1"/>
  <c r="P3530" i="1"/>
  <c r="L3512" i="1"/>
  <c r="I3499" i="1"/>
  <c r="AF3424" i="1"/>
  <c r="AD3429" i="1"/>
  <c r="X3380" i="1"/>
  <c r="AH3445" i="1"/>
  <c r="AF3423" i="1"/>
  <c r="AC3433" i="1"/>
  <c r="AA3444" i="1"/>
  <c r="AA3445" i="1" s="1"/>
  <c r="AL3365" i="1"/>
  <c r="AP3365" i="1" s="1"/>
  <c r="Y3366" i="1"/>
  <c r="AE3435" i="1"/>
  <c r="AE3436" i="1" s="1"/>
  <c r="AE3437" i="1" s="1"/>
  <c r="Z3430" i="1"/>
  <c r="AG3447" i="1"/>
  <c r="AB3434" i="1"/>
  <c r="F3494" i="1"/>
  <c r="F3495" i="1" s="1"/>
  <c r="O3535" i="1"/>
  <c r="E3459" i="1"/>
  <c r="E3460" i="1" s="1"/>
  <c r="M3542" i="1"/>
  <c r="N3530" i="1"/>
  <c r="N3531" i="1" s="1"/>
  <c r="K3533" i="1"/>
  <c r="J3572" i="1"/>
  <c r="J3573" i="1" s="1"/>
  <c r="R3385" i="1" l="1"/>
  <c r="V3385" i="1" s="1"/>
  <c r="D3387" i="1"/>
  <c r="R3387" i="1" s="1"/>
  <c r="V3387" i="1" s="1"/>
  <c r="AE3438" i="1"/>
  <c r="AE3439" i="1" s="1"/>
  <c r="AA3446" i="1"/>
  <c r="AA3447" i="1" s="1"/>
  <c r="E3461" i="1"/>
  <c r="E3462" i="1" s="1"/>
  <c r="H3537" i="1"/>
  <c r="P3531" i="1"/>
  <c r="L3513" i="1"/>
  <c r="I3500" i="1"/>
  <c r="I3501" i="1" s="1"/>
  <c r="AG3448" i="1"/>
  <c r="AG3449" i="1" s="1"/>
  <c r="AG3450" i="1" s="1"/>
  <c r="X3381" i="1"/>
  <c r="AC3434" i="1"/>
  <c r="AF3425" i="1"/>
  <c r="Z3431" i="1"/>
  <c r="AB3435" i="1"/>
  <c r="AD3430" i="1"/>
  <c r="AD3431" i="1" s="1"/>
  <c r="AH3446" i="1"/>
  <c r="Y3367" i="1"/>
  <c r="AL3366" i="1"/>
  <c r="AP3366" i="1" s="1"/>
  <c r="K3534" i="1"/>
  <c r="J3574" i="1"/>
  <c r="J3575" i="1" s="1"/>
  <c r="J3576" i="1" s="1"/>
  <c r="N3532" i="1"/>
  <c r="O3536" i="1"/>
  <c r="F3496" i="1"/>
  <c r="M3543" i="1"/>
  <c r="AA3448" i="1" l="1"/>
  <c r="D3388" i="1"/>
  <c r="AC3435" i="1"/>
  <c r="AC3436" i="1" s="1"/>
  <c r="AC3437" i="1" s="1"/>
  <c r="I3502" i="1"/>
  <c r="I3503" i="1" s="1"/>
  <c r="I3504" i="1" s="1"/>
  <c r="H3538" i="1"/>
  <c r="P3532" i="1"/>
  <c r="P3533" i="1" s="1"/>
  <c r="L3514" i="1"/>
  <c r="AD3432" i="1"/>
  <c r="AD3433" i="1" s="1"/>
  <c r="AB3436" i="1"/>
  <c r="AF3426" i="1"/>
  <c r="AE3440" i="1"/>
  <c r="AL3367" i="1"/>
  <c r="AP3367" i="1" s="1"/>
  <c r="Y3368" i="1"/>
  <c r="Y3369" i="1" s="1"/>
  <c r="AL3369" i="1" s="1"/>
  <c r="AP3369" i="1" s="1"/>
  <c r="AH3448" i="1"/>
  <c r="AA3449" i="1"/>
  <c r="AG3451" i="1"/>
  <c r="X3382" i="1"/>
  <c r="AH3447" i="1"/>
  <c r="Z3432" i="1"/>
  <c r="Z3433" i="1" s="1"/>
  <c r="N3533" i="1"/>
  <c r="N3534" i="1" s="1"/>
  <c r="E3463" i="1"/>
  <c r="J3577" i="1"/>
  <c r="J3578" i="1" s="1"/>
  <c r="O3537" i="1"/>
  <c r="K3535" i="1"/>
  <c r="K3536" i="1" s="1"/>
  <c r="K3537" i="1" s="1"/>
  <c r="M3544" i="1"/>
  <c r="F3497" i="1"/>
  <c r="F3498" i="1" s="1"/>
  <c r="F3499" i="1" s="1"/>
  <c r="R3388" i="1" l="1"/>
  <c r="V3388" i="1" s="1"/>
  <c r="D3389" i="1"/>
  <c r="D3390" i="1" s="1"/>
  <c r="R3390" i="1" s="1"/>
  <c r="V3390" i="1" s="1"/>
  <c r="H3539" i="1"/>
  <c r="P3534" i="1"/>
  <c r="P3535" i="1" s="1"/>
  <c r="L3515" i="1"/>
  <c r="L3516" i="1" s="1"/>
  <c r="J3579" i="1"/>
  <c r="J3580" i="1" s="1"/>
  <c r="J3581" i="1" s="1"/>
  <c r="I3505" i="1"/>
  <c r="Y3370" i="1"/>
  <c r="AL3370" i="1" s="1"/>
  <c r="AP3370" i="1" s="1"/>
  <c r="AL3368" i="1"/>
  <c r="AP3368" i="1" s="1"/>
  <c r="AB3437" i="1"/>
  <c r="Z3434" i="1"/>
  <c r="Z3435" i="1" s="1"/>
  <c r="AD3434" i="1"/>
  <c r="AC3438" i="1"/>
  <c r="AG3452" i="1"/>
  <c r="X3383" i="1"/>
  <c r="AA3450" i="1"/>
  <c r="AF3427" i="1"/>
  <c r="AH3449" i="1"/>
  <c r="AH3450" i="1" s="1"/>
  <c r="AE3441" i="1"/>
  <c r="AE3442" i="1" s="1"/>
  <c r="K3538" i="1"/>
  <c r="O3538" i="1"/>
  <c r="E3464" i="1"/>
  <c r="E3465" i="1" s="1"/>
  <c r="F3500" i="1"/>
  <c r="M3545" i="1"/>
  <c r="N3535" i="1"/>
  <c r="N3536" i="1" s="1"/>
  <c r="AH3451" i="1" l="1"/>
  <c r="R3389" i="1"/>
  <c r="V3389" i="1" s="1"/>
  <c r="D3391" i="1"/>
  <c r="R3391" i="1" s="1"/>
  <c r="V3391" i="1" s="1"/>
  <c r="P3536" i="1"/>
  <c r="P3537" i="1" s="1"/>
  <c r="P3538" i="1" s="1"/>
  <c r="P3539" i="1" s="1"/>
  <c r="H3540" i="1"/>
  <c r="L3517" i="1"/>
  <c r="L3518" i="1" s="1"/>
  <c r="J3582" i="1"/>
  <c r="J3583" i="1" s="1"/>
  <c r="I3506" i="1"/>
  <c r="AE3443" i="1"/>
  <c r="AE3444" i="1" s="1"/>
  <c r="Z3436" i="1"/>
  <c r="AH3452" i="1"/>
  <c r="AA3451" i="1"/>
  <c r="Y3371" i="1"/>
  <c r="AG3453" i="1"/>
  <c r="AF3428" i="1"/>
  <c r="AF3429" i="1" s="1"/>
  <c r="AD3435" i="1"/>
  <c r="X3384" i="1"/>
  <c r="AB3438" i="1"/>
  <c r="AB3439" i="1" s="1"/>
  <c r="AB3440" i="1" s="1"/>
  <c r="AC3439" i="1"/>
  <c r="N3537" i="1"/>
  <c r="M3546" i="1"/>
  <c r="K3539" i="1"/>
  <c r="K3540" i="1" s="1"/>
  <c r="E3466" i="1"/>
  <c r="F3501" i="1"/>
  <c r="O3539" i="1"/>
  <c r="O3540" i="1" s="1"/>
  <c r="D3392" i="1" l="1"/>
  <c r="D3393" i="1" s="1"/>
  <c r="H3541" i="1"/>
  <c r="P3540" i="1"/>
  <c r="L3519" i="1"/>
  <c r="I3507" i="1"/>
  <c r="I3508" i="1" s="1"/>
  <c r="AB3441" i="1"/>
  <c r="AB3442" i="1" s="1"/>
  <c r="AF3430" i="1"/>
  <c r="AF3431" i="1" s="1"/>
  <c r="AC3440" i="1"/>
  <c r="AC3441" i="1" s="1"/>
  <c r="AL3371" i="1"/>
  <c r="AP3371" i="1" s="1"/>
  <c r="Y3372" i="1"/>
  <c r="AE3445" i="1"/>
  <c r="AE3446" i="1" s="1"/>
  <c r="AD3436" i="1"/>
  <c r="AA3452" i="1"/>
  <c r="AG3454" i="1"/>
  <c r="X3385" i="1"/>
  <c r="X3386" i="1" s="1"/>
  <c r="Z3437" i="1"/>
  <c r="AH3453" i="1"/>
  <c r="K3541" i="1"/>
  <c r="K3542" i="1" s="1"/>
  <c r="M3547" i="1"/>
  <c r="N3538" i="1"/>
  <c r="J3584" i="1"/>
  <c r="J3585" i="1" s="1"/>
  <c r="O3541" i="1"/>
  <c r="E3467" i="1"/>
  <c r="F3502" i="1"/>
  <c r="R3392" i="1" l="1"/>
  <c r="V3392" i="1" s="1"/>
  <c r="R3393" i="1"/>
  <c r="V3393" i="1" s="1"/>
  <c r="D3394" i="1"/>
  <c r="H3542" i="1"/>
  <c r="H3543" i="1" s="1"/>
  <c r="P3541" i="1"/>
  <c r="L3520" i="1"/>
  <c r="I3509" i="1"/>
  <c r="AG3455" i="1"/>
  <c r="Y3373" i="1"/>
  <c r="AL3372" i="1"/>
  <c r="AP3372" i="1" s="1"/>
  <c r="X3387" i="1"/>
  <c r="AC3442" i="1"/>
  <c r="AC3443" i="1" s="1"/>
  <c r="AD3437" i="1"/>
  <c r="AD3438" i="1" s="1"/>
  <c r="AB3443" i="1"/>
  <c r="AB3444" i="1" s="1"/>
  <c r="AB3445" i="1" s="1"/>
  <c r="AE3447" i="1"/>
  <c r="AA3453" i="1"/>
  <c r="Z3438" i="1"/>
  <c r="AF3432" i="1"/>
  <c r="AH3454" i="1"/>
  <c r="AH3455" i="1" s="1"/>
  <c r="K3543" i="1"/>
  <c r="K3544" i="1" s="1"/>
  <c r="N3539" i="1"/>
  <c r="N3540" i="1" s="1"/>
  <c r="N3541" i="1" s="1"/>
  <c r="J3586" i="1"/>
  <c r="M3548" i="1"/>
  <c r="F3503" i="1"/>
  <c r="O3542" i="1"/>
  <c r="E3468" i="1"/>
  <c r="R3394" i="1" l="1"/>
  <c r="V3394" i="1" s="1"/>
  <c r="D3395" i="1"/>
  <c r="H3544" i="1"/>
  <c r="H3545" i="1" s="1"/>
  <c r="H3546" i="1" s="1"/>
  <c r="P3542" i="1"/>
  <c r="P3543" i="1" s="1"/>
  <c r="M3549" i="1"/>
  <c r="M3550" i="1" s="1"/>
  <c r="M3551" i="1" s="1"/>
  <c r="L3521" i="1"/>
  <c r="L3522" i="1" s="1"/>
  <c r="I3510" i="1"/>
  <c r="AB3446" i="1"/>
  <c r="AA3454" i="1"/>
  <c r="X3388" i="1"/>
  <c r="AE3448" i="1"/>
  <c r="AE3449" i="1" s="1"/>
  <c r="AG3456" i="1"/>
  <c r="AG3457" i="1" s="1"/>
  <c r="AG3458" i="1" s="1"/>
  <c r="AG3459" i="1" s="1"/>
  <c r="AH3456" i="1"/>
  <c r="AH3457" i="1" s="1"/>
  <c r="Y3374" i="1"/>
  <c r="AL3373" i="1"/>
  <c r="AP3373" i="1" s="1"/>
  <c r="AF3433" i="1"/>
  <c r="AD3439" i="1"/>
  <c r="AC3444" i="1"/>
  <c r="AC3445" i="1" s="1"/>
  <c r="Z3439" i="1"/>
  <c r="K3545" i="1"/>
  <c r="K3546" i="1" s="1"/>
  <c r="K3547" i="1" s="1"/>
  <c r="K3548" i="1" s="1"/>
  <c r="N3542" i="1"/>
  <c r="N3543" i="1" s="1"/>
  <c r="J3587" i="1"/>
  <c r="J3588" i="1" s="1"/>
  <c r="E3469" i="1"/>
  <c r="E3470" i="1" s="1"/>
  <c r="O3543" i="1"/>
  <c r="F3504" i="1"/>
  <c r="F3505" i="1" s="1"/>
  <c r="F3506" i="1" s="1"/>
  <c r="D3396" i="1" l="1"/>
  <c r="D3397" i="1" s="1"/>
  <c r="R3397" i="1" s="1"/>
  <c r="V3397" i="1" s="1"/>
  <c r="R3395" i="1"/>
  <c r="V3395" i="1" s="1"/>
  <c r="H3547" i="1"/>
  <c r="L3523" i="1"/>
  <c r="L3524" i="1" s="1"/>
  <c r="AH3458" i="1"/>
  <c r="AH3459" i="1" s="1"/>
  <c r="AB3447" i="1"/>
  <c r="AB3448" i="1" s="1"/>
  <c r="N3544" i="1"/>
  <c r="N3545" i="1" s="1"/>
  <c r="N3546" i="1" s="1"/>
  <c r="N3547" i="1" s="1"/>
  <c r="N3548" i="1" s="1"/>
  <c r="P3544" i="1"/>
  <c r="I3511" i="1"/>
  <c r="F3507" i="1"/>
  <c r="F3508" i="1" s="1"/>
  <c r="AF3434" i="1"/>
  <c r="Z3440" i="1"/>
  <c r="AA3455" i="1"/>
  <c r="AD3440" i="1"/>
  <c r="AL3374" i="1"/>
  <c r="AP3374" i="1" s="1"/>
  <c r="Y3375" i="1"/>
  <c r="X3389" i="1"/>
  <c r="AE3450" i="1"/>
  <c r="AC3446" i="1"/>
  <c r="AG3460" i="1"/>
  <c r="K3549" i="1"/>
  <c r="K3550" i="1" s="1"/>
  <c r="J3589" i="1"/>
  <c r="J3590" i="1" s="1"/>
  <c r="O3544" i="1"/>
  <c r="M3552" i="1"/>
  <c r="E3471" i="1"/>
  <c r="R3396" i="1" l="1"/>
  <c r="V3396" i="1" s="1"/>
  <c r="D3398" i="1"/>
  <c r="H3548" i="1"/>
  <c r="H3549" i="1" s="1"/>
  <c r="H3550" i="1" s="1"/>
  <c r="AB3449" i="1"/>
  <c r="P3545" i="1"/>
  <c r="N3549" i="1"/>
  <c r="N3550" i="1" s="1"/>
  <c r="L3525" i="1"/>
  <c r="L3526" i="1" s="1"/>
  <c r="I3512" i="1"/>
  <c r="I3513" i="1" s="1"/>
  <c r="Z3441" i="1"/>
  <c r="Z3442" i="1" s="1"/>
  <c r="Z3443" i="1" s="1"/>
  <c r="Z3444" i="1" s="1"/>
  <c r="AG3461" i="1"/>
  <c r="AG3462" i="1" s="1"/>
  <c r="AC3447" i="1"/>
  <c r="AA3456" i="1"/>
  <c r="AA3457" i="1" s="1"/>
  <c r="X3390" i="1"/>
  <c r="X3391" i="1" s="1"/>
  <c r="Y3376" i="1"/>
  <c r="AL3375" i="1"/>
  <c r="AP3375" i="1" s="1"/>
  <c r="AE3451" i="1"/>
  <c r="AF3435" i="1"/>
  <c r="AD3441" i="1"/>
  <c r="AD3442" i="1" s="1"/>
  <c r="AH3460" i="1"/>
  <c r="K3551" i="1"/>
  <c r="J3591" i="1"/>
  <c r="J3592" i="1" s="1"/>
  <c r="F3509" i="1"/>
  <c r="F3510" i="1" s="1"/>
  <c r="F3511" i="1" s="1"/>
  <c r="O3545" i="1"/>
  <c r="O3546" i="1" s="1"/>
  <c r="E3472" i="1"/>
  <c r="E3473" i="1" s="1"/>
  <c r="M3553" i="1"/>
  <c r="AB3450" i="1" l="1"/>
  <c r="AB3451" i="1" s="1"/>
  <c r="R3398" i="1"/>
  <c r="V3398" i="1" s="1"/>
  <c r="D3399" i="1"/>
  <c r="X3392" i="1"/>
  <c r="X3393" i="1" s="1"/>
  <c r="H3551" i="1"/>
  <c r="N3551" i="1"/>
  <c r="N3552" i="1" s="1"/>
  <c r="P3546" i="1"/>
  <c r="P3547" i="1" s="1"/>
  <c r="L3527" i="1"/>
  <c r="I3514" i="1"/>
  <c r="I3515" i="1" s="1"/>
  <c r="AG3463" i="1"/>
  <c r="AG3464" i="1" s="1"/>
  <c r="AG3465" i="1" s="1"/>
  <c r="AG3466" i="1" s="1"/>
  <c r="AA3458" i="1"/>
  <c r="AA3459" i="1" s="1"/>
  <c r="AE3452" i="1"/>
  <c r="AD3443" i="1"/>
  <c r="Y3377" i="1"/>
  <c r="AL3376" i="1"/>
  <c r="AP3376" i="1" s="1"/>
  <c r="AH3461" i="1"/>
  <c r="Z3445" i="1"/>
  <c r="AF3436" i="1"/>
  <c r="AC3448" i="1"/>
  <c r="J3593" i="1"/>
  <c r="J3594" i="1" s="1"/>
  <c r="F3512" i="1"/>
  <c r="O3547" i="1"/>
  <c r="K3552" i="1"/>
  <c r="K3553" i="1" s="1"/>
  <c r="E3474" i="1"/>
  <c r="E3475" i="1" s="1"/>
  <c r="M3554" i="1"/>
  <c r="AB3452" i="1" l="1"/>
  <c r="AB3453" i="1" s="1"/>
  <c r="R3399" i="1"/>
  <c r="V3399" i="1" s="1"/>
  <c r="D3400" i="1"/>
  <c r="H3552" i="1"/>
  <c r="H3553" i="1" s="1"/>
  <c r="N3553" i="1"/>
  <c r="N3554" i="1" s="1"/>
  <c r="P3548" i="1"/>
  <c r="P3549" i="1" s="1"/>
  <c r="P3550" i="1" s="1"/>
  <c r="L3528" i="1"/>
  <c r="I3516" i="1"/>
  <c r="AA3460" i="1"/>
  <c r="AA3461" i="1" s="1"/>
  <c r="AL3377" i="1"/>
  <c r="AP3377" i="1" s="1"/>
  <c r="Y3378" i="1"/>
  <c r="AC3449" i="1"/>
  <c r="AF3437" i="1"/>
  <c r="AD3444" i="1"/>
  <c r="AD3445" i="1" s="1"/>
  <c r="X3394" i="1"/>
  <c r="Z3446" i="1"/>
  <c r="AH3462" i="1"/>
  <c r="AE3453" i="1"/>
  <c r="AG3467" i="1"/>
  <c r="AG3468" i="1" s="1"/>
  <c r="E3476" i="1"/>
  <c r="M3555" i="1"/>
  <c r="M3556" i="1" s="1"/>
  <c r="F3513" i="1"/>
  <c r="F3514" i="1" s="1"/>
  <c r="K3554" i="1"/>
  <c r="K3555" i="1" s="1"/>
  <c r="O3548" i="1"/>
  <c r="J3595" i="1"/>
  <c r="AB3454" i="1" l="1"/>
  <c r="AB3455" i="1"/>
  <c r="AB3456" i="1" s="1"/>
  <c r="AB3457" i="1" s="1"/>
  <c r="AB3458" i="1" s="1"/>
  <c r="AB3459" i="1" s="1"/>
  <c r="D3401" i="1"/>
  <c r="D3402" i="1" s="1"/>
  <c r="R3400" i="1"/>
  <c r="V3400" i="1" s="1"/>
  <c r="H3554" i="1"/>
  <c r="H3555" i="1" s="1"/>
  <c r="H3556" i="1" s="1"/>
  <c r="P3551" i="1"/>
  <c r="L3529" i="1"/>
  <c r="I3517" i="1"/>
  <c r="X3395" i="1"/>
  <c r="X3396" i="1" s="1"/>
  <c r="AH3463" i="1"/>
  <c r="AC3450" i="1"/>
  <c r="AC3451" i="1" s="1"/>
  <c r="AE3454" i="1"/>
  <c r="AG3469" i="1"/>
  <c r="AD3446" i="1"/>
  <c r="AA3462" i="1"/>
  <c r="AA3463" i="1" s="1"/>
  <c r="Y3379" i="1"/>
  <c r="AL3378" i="1"/>
  <c r="AP3378" i="1" s="1"/>
  <c r="Z3447" i="1"/>
  <c r="AF3438" i="1"/>
  <c r="E3477" i="1"/>
  <c r="N3555" i="1"/>
  <c r="M3557" i="1"/>
  <c r="J3596" i="1"/>
  <c r="J3597" i="1" s="1"/>
  <c r="F3515" i="1"/>
  <c r="K3556" i="1"/>
  <c r="O3549" i="1"/>
  <c r="O3550" i="1" s="1"/>
  <c r="R3402" i="1" l="1"/>
  <c r="V3402" i="1" s="1"/>
  <c r="D3403" i="1"/>
  <c r="R3401" i="1"/>
  <c r="V3401" i="1" s="1"/>
  <c r="H3557" i="1"/>
  <c r="H3558" i="1" s="1"/>
  <c r="H3559" i="1" s="1"/>
  <c r="H3560" i="1" s="1"/>
  <c r="E3478" i="1"/>
  <c r="E3479" i="1" s="1"/>
  <c r="P3552" i="1"/>
  <c r="L3530" i="1"/>
  <c r="J3598" i="1"/>
  <c r="I3518" i="1"/>
  <c r="F3516" i="1"/>
  <c r="F3517" i="1" s="1"/>
  <c r="AE3455" i="1"/>
  <c r="AE3456" i="1" s="1"/>
  <c r="AL3379" i="1"/>
  <c r="AP3379" i="1" s="1"/>
  <c r="Y3380" i="1"/>
  <c r="Z3448" i="1"/>
  <c r="Z3449" i="1" s="1"/>
  <c r="X3397" i="1"/>
  <c r="X3398" i="1" s="1"/>
  <c r="AD3447" i="1"/>
  <c r="AC3452" i="1"/>
  <c r="AG3470" i="1"/>
  <c r="AH3464" i="1"/>
  <c r="AF3439" i="1"/>
  <c r="AA3464" i="1"/>
  <c r="AB3460" i="1"/>
  <c r="AB3461" i="1" s="1"/>
  <c r="K3557" i="1"/>
  <c r="K3558" i="1" s="1"/>
  <c r="M3558" i="1"/>
  <c r="M3559" i="1" s="1"/>
  <c r="N3556" i="1"/>
  <c r="O3551" i="1"/>
  <c r="R3403" i="1" l="1"/>
  <c r="V3403" i="1" s="1"/>
  <c r="D3404" i="1"/>
  <c r="H3561" i="1"/>
  <c r="H3562" i="1" s="1"/>
  <c r="AE3457" i="1"/>
  <c r="AE3458" i="1" s="1"/>
  <c r="E3480" i="1"/>
  <c r="E3481" i="1" s="1"/>
  <c r="P3553" i="1"/>
  <c r="L3531" i="1"/>
  <c r="J3599" i="1"/>
  <c r="J3600" i="1" s="1"/>
  <c r="J3601" i="1" s="1"/>
  <c r="I3519" i="1"/>
  <c r="F3518" i="1"/>
  <c r="F3519" i="1" s="1"/>
  <c r="F3520" i="1" s="1"/>
  <c r="Z3450" i="1"/>
  <c r="Y3381" i="1"/>
  <c r="AL3380" i="1"/>
  <c r="AP3380" i="1" s="1"/>
  <c r="AB3462" i="1"/>
  <c r="AA3465" i="1"/>
  <c r="X3399" i="1"/>
  <c r="X3400" i="1" s="1"/>
  <c r="AH3465" i="1"/>
  <c r="AH3466" i="1" s="1"/>
  <c r="AC3453" i="1"/>
  <c r="AF3440" i="1"/>
  <c r="AD3448" i="1"/>
  <c r="AG3471" i="1"/>
  <c r="K3559" i="1"/>
  <c r="K3560" i="1" s="1"/>
  <c r="K3561" i="1" s="1"/>
  <c r="M3560" i="1"/>
  <c r="M3561" i="1" s="1"/>
  <c r="N3557" i="1"/>
  <c r="O3552" i="1"/>
  <c r="O3553" i="1" s="1"/>
  <c r="D3405" i="1" l="1"/>
  <c r="R3404" i="1"/>
  <c r="V3404" i="1" s="1"/>
  <c r="E3482" i="1"/>
  <c r="E3483" i="1" s="1"/>
  <c r="AE3459" i="1"/>
  <c r="AE3460" i="1" s="1"/>
  <c r="AE3461" i="1" s="1"/>
  <c r="AE3462" i="1" s="1"/>
  <c r="H3563" i="1"/>
  <c r="H3564" i="1" s="1"/>
  <c r="F3521" i="1"/>
  <c r="F3522" i="1" s="1"/>
  <c r="F3523" i="1" s="1"/>
  <c r="F3524" i="1" s="1"/>
  <c r="P3554" i="1"/>
  <c r="L3532" i="1"/>
  <c r="J3602" i="1"/>
  <c r="J3603" i="1" s="1"/>
  <c r="I3520" i="1"/>
  <c r="X3401" i="1"/>
  <c r="X3402" i="1" s="1"/>
  <c r="AH3467" i="1"/>
  <c r="AA3466" i="1"/>
  <c r="AF3441" i="1"/>
  <c r="AD3449" i="1"/>
  <c r="Z3451" i="1"/>
  <c r="AG3472" i="1"/>
  <c r="AG3473" i="1" s="1"/>
  <c r="AG3474" i="1" s="1"/>
  <c r="AG3475" i="1" s="1"/>
  <c r="AL3381" i="1"/>
  <c r="AP3381" i="1" s="1"/>
  <c r="Y3382" i="1"/>
  <c r="AC3454" i="1"/>
  <c r="AB3463" i="1"/>
  <c r="K3562" i="1"/>
  <c r="K3563" i="1" s="1"/>
  <c r="K3564" i="1" s="1"/>
  <c r="O3554" i="1"/>
  <c r="N3558" i="1"/>
  <c r="N3559" i="1" s="1"/>
  <c r="M3562" i="1"/>
  <c r="M3563" i="1" s="1"/>
  <c r="M3564" i="1" s="1"/>
  <c r="D3406" i="1" l="1"/>
  <c r="R3405" i="1"/>
  <c r="V3405" i="1" s="1"/>
  <c r="E3484" i="1"/>
  <c r="E3485" i="1" s="1"/>
  <c r="H3565" i="1"/>
  <c r="H3566" i="1" s="1"/>
  <c r="P3555" i="1"/>
  <c r="L3533" i="1"/>
  <c r="J3604" i="1"/>
  <c r="J3605" i="1" s="1"/>
  <c r="I3521" i="1"/>
  <c r="AG3476" i="1"/>
  <c r="AG3477" i="1" s="1"/>
  <c r="Z3452" i="1"/>
  <c r="AE3463" i="1"/>
  <c r="X3403" i="1"/>
  <c r="AB3464" i="1"/>
  <c r="Y3383" i="1"/>
  <c r="Y3384" i="1" s="1"/>
  <c r="Y3385" i="1" s="1"/>
  <c r="AA3467" i="1"/>
  <c r="AA3468" i="1" s="1"/>
  <c r="AF3442" i="1"/>
  <c r="AD3450" i="1"/>
  <c r="AC3455" i="1"/>
  <c r="AL3382" i="1"/>
  <c r="AP3382" i="1" s="1"/>
  <c r="AH3468" i="1"/>
  <c r="O3555" i="1"/>
  <c r="O3556" i="1" s="1"/>
  <c r="O3557" i="1" s="1"/>
  <c r="K3565" i="1"/>
  <c r="K3566" i="1" s="1"/>
  <c r="M3565" i="1"/>
  <c r="N3560" i="1"/>
  <c r="N3561" i="1" s="1"/>
  <c r="F3525" i="1"/>
  <c r="D3407" i="1" l="1"/>
  <c r="R3406" i="1"/>
  <c r="V3406" i="1" s="1"/>
  <c r="E3486" i="1"/>
  <c r="E3487" i="1" s="1"/>
  <c r="H3567" i="1"/>
  <c r="H3568" i="1" s="1"/>
  <c r="P3556" i="1"/>
  <c r="P3557" i="1" s="1"/>
  <c r="L3534" i="1"/>
  <c r="K3567" i="1"/>
  <c r="J3606" i="1"/>
  <c r="J3607" i="1" s="1"/>
  <c r="J3608" i="1" s="1"/>
  <c r="I3522" i="1"/>
  <c r="AL3385" i="1"/>
  <c r="AP3385" i="1" s="1"/>
  <c r="AG3478" i="1"/>
  <c r="AG3479" i="1" s="1"/>
  <c r="AG3480" i="1" s="1"/>
  <c r="AG3481" i="1" s="1"/>
  <c r="Z3453" i="1"/>
  <c r="Z3454" i="1" s="1"/>
  <c r="AD3451" i="1"/>
  <c r="X3404" i="1"/>
  <c r="X3405" i="1" s="1"/>
  <c r="AF3443" i="1"/>
  <c r="AF3444" i="1" s="1"/>
  <c r="AF3445" i="1" s="1"/>
  <c r="AL3384" i="1"/>
  <c r="AP3384" i="1" s="1"/>
  <c r="AB3465" i="1"/>
  <c r="AB3466" i="1" s="1"/>
  <c r="AB3467" i="1" s="1"/>
  <c r="AH3469" i="1"/>
  <c r="AH3470" i="1" s="1"/>
  <c r="AA3469" i="1"/>
  <c r="AE3464" i="1"/>
  <c r="AC3456" i="1"/>
  <c r="AL3383" i="1"/>
  <c r="AP3383" i="1" s="1"/>
  <c r="Y3386" i="1"/>
  <c r="O3558" i="1"/>
  <c r="O3559" i="1" s="1"/>
  <c r="M3566" i="1"/>
  <c r="M3567" i="1" s="1"/>
  <c r="F3526" i="1"/>
  <c r="F3527" i="1" s="1"/>
  <c r="F3528" i="1" s="1"/>
  <c r="N3562" i="1"/>
  <c r="N3563" i="1" s="1"/>
  <c r="N3564" i="1" s="1"/>
  <c r="R3407" i="1" l="1"/>
  <c r="V3407" i="1" s="1"/>
  <c r="D3408" i="1"/>
  <c r="E3488" i="1"/>
  <c r="E3489" i="1" s="1"/>
  <c r="H3569" i="1"/>
  <c r="K3568" i="1"/>
  <c r="P3558" i="1"/>
  <c r="L3535" i="1"/>
  <c r="I3523" i="1"/>
  <c r="I3524" i="1" s="1"/>
  <c r="AG3482" i="1"/>
  <c r="AH3471" i="1"/>
  <c r="AH3472" i="1" s="1"/>
  <c r="AA3470" i="1"/>
  <c r="AA3471" i="1" s="1"/>
  <c r="AD3452" i="1"/>
  <c r="X3406" i="1"/>
  <c r="Y3387" i="1"/>
  <c r="AF3446" i="1"/>
  <c r="AF3447" i="1" s="1"/>
  <c r="AC3457" i="1"/>
  <c r="Z3455" i="1"/>
  <c r="Z3456" i="1" s="1"/>
  <c r="AE3465" i="1"/>
  <c r="AB3468" i="1"/>
  <c r="AL3386" i="1"/>
  <c r="AP3386" i="1" s="1"/>
  <c r="M3568" i="1"/>
  <c r="J3609" i="1"/>
  <c r="F3529" i="1"/>
  <c r="F3530" i="1" s="1"/>
  <c r="N3565" i="1"/>
  <c r="O3560" i="1"/>
  <c r="R3408" i="1" l="1"/>
  <c r="V3408" i="1" s="1"/>
  <c r="D3409" i="1"/>
  <c r="E3490" i="1"/>
  <c r="E3491" i="1" s="1"/>
  <c r="I3525" i="1"/>
  <c r="I3526" i="1" s="1"/>
  <c r="H3570" i="1"/>
  <c r="K3569" i="1"/>
  <c r="K3570" i="1" s="1"/>
  <c r="P3559" i="1"/>
  <c r="P3560" i="1" s="1"/>
  <c r="L3536" i="1"/>
  <c r="L3537" i="1" s="1"/>
  <c r="L3538" i="1" s="1"/>
  <c r="AC3458" i="1"/>
  <c r="AB3469" i="1"/>
  <c r="AB3470" i="1" s="1"/>
  <c r="AB3471" i="1" s="1"/>
  <c r="AA3472" i="1"/>
  <c r="Z3457" i="1"/>
  <c r="Y3388" i="1"/>
  <c r="AL3387" i="1"/>
  <c r="AP3387" i="1" s="1"/>
  <c r="AH3473" i="1"/>
  <c r="AF3448" i="1"/>
  <c r="X3407" i="1"/>
  <c r="X3408" i="1" s="1"/>
  <c r="AG3483" i="1"/>
  <c r="AE3466" i="1"/>
  <c r="AD3453" i="1"/>
  <c r="N3566" i="1"/>
  <c r="N3567" i="1" s="1"/>
  <c r="O3561" i="1"/>
  <c r="F3531" i="1"/>
  <c r="J3610" i="1"/>
  <c r="J3611" i="1" s="1"/>
  <c r="M3569" i="1"/>
  <c r="R3409" i="1" l="1"/>
  <c r="V3409" i="1" s="1"/>
  <c r="D3410" i="1"/>
  <c r="E3492" i="1"/>
  <c r="E3493" i="1" s="1"/>
  <c r="E3494" i="1" s="1"/>
  <c r="H3571" i="1"/>
  <c r="H3572" i="1" s="1"/>
  <c r="K3571" i="1"/>
  <c r="K3572" i="1" s="1"/>
  <c r="P3561" i="1"/>
  <c r="L3539" i="1"/>
  <c r="L3540" i="1" s="1"/>
  <c r="I3527" i="1"/>
  <c r="I3528" i="1" s="1"/>
  <c r="AE3467" i="1"/>
  <c r="AL3388" i="1"/>
  <c r="AP3388" i="1" s="1"/>
  <c r="Y3389" i="1"/>
  <c r="Z3458" i="1"/>
  <c r="Z3459" i="1" s="1"/>
  <c r="Z3460" i="1" s="1"/>
  <c r="AD3454" i="1"/>
  <c r="X3409" i="1"/>
  <c r="X3410" i="1" s="1"/>
  <c r="AB3472" i="1"/>
  <c r="AB3473" i="1" s="1"/>
  <c r="AB3474" i="1" s="1"/>
  <c r="AF3449" i="1"/>
  <c r="AH3474" i="1"/>
  <c r="AG3484" i="1"/>
  <c r="AG3485" i="1" s="1"/>
  <c r="AG3486" i="1" s="1"/>
  <c r="AA3473" i="1"/>
  <c r="AC3459" i="1"/>
  <c r="O3562" i="1"/>
  <c r="F3532" i="1"/>
  <c r="F3533" i="1" s="1"/>
  <c r="M3570" i="1"/>
  <c r="J3612" i="1"/>
  <c r="J3613" i="1" s="1"/>
  <c r="N3568" i="1"/>
  <c r="R3410" i="1" l="1"/>
  <c r="V3410" i="1" s="1"/>
  <c r="D3411" i="1"/>
  <c r="I3529" i="1"/>
  <c r="I3530" i="1" s="1"/>
  <c r="K3573" i="1"/>
  <c r="K3574" i="1" s="1"/>
  <c r="H3573" i="1"/>
  <c r="P3562" i="1"/>
  <c r="P3563" i="1" s="1"/>
  <c r="L3541" i="1"/>
  <c r="L3542" i="1" s="1"/>
  <c r="L3543" i="1" s="1"/>
  <c r="AG3487" i="1"/>
  <c r="Y3390" i="1"/>
  <c r="AL3389" i="1"/>
  <c r="AP3389" i="1" s="1"/>
  <c r="AH3475" i="1"/>
  <c r="AF3450" i="1"/>
  <c r="AF3451" i="1" s="1"/>
  <c r="X3411" i="1"/>
  <c r="AE3468" i="1"/>
  <c r="AD3455" i="1"/>
  <c r="AC3460" i="1"/>
  <c r="Z3461" i="1"/>
  <c r="Z3462" i="1" s="1"/>
  <c r="AB3475" i="1"/>
  <c r="AA3474" i="1"/>
  <c r="F3534" i="1"/>
  <c r="E3495" i="1"/>
  <c r="E3496" i="1" s="1"/>
  <c r="E3497" i="1" s="1"/>
  <c r="N3569" i="1"/>
  <c r="O3563" i="1"/>
  <c r="M3571" i="1"/>
  <c r="M3572" i="1" s="1"/>
  <c r="J3614" i="1"/>
  <c r="R3411" i="1" l="1"/>
  <c r="V3411" i="1" s="1"/>
  <c r="D3412" i="1"/>
  <c r="I3531" i="1"/>
  <c r="I3532" i="1" s="1"/>
  <c r="AF3452" i="1"/>
  <c r="AF3453" i="1" s="1"/>
  <c r="AF3454" i="1" s="1"/>
  <c r="Z3463" i="1"/>
  <c r="Z3464" i="1" s="1"/>
  <c r="Z3465" i="1" s="1"/>
  <c r="H3574" i="1"/>
  <c r="H3575" i="1" s="1"/>
  <c r="H3576" i="1" s="1"/>
  <c r="P3564" i="1"/>
  <c r="P3565" i="1" s="1"/>
  <c r="L3544" i="1"/>
  <c r="L3545" i="1" s="1"/>
  <c r="AG3488" i="1"/>
  <c r="AG3489" i="1" s="1"/>
  <c r="AD3456" i="1"/>
  <c r="AL3390" i="1"/>
  <c r="AP3390" i="1" s="1"/>
  <c r="Y3391" i="1"/>
  <c r="AH3476" i="1"/>
  <c r="AH3477" i="1" s="1"/>
  <c r="AE3469" i="1"/>
  <c r="AB3476" i="1"/>
  <c r="AB3477" i="1" s="1"/>
  <c r="AA3475" i="1"/>
  <c r="AA3476" i="1" s="1"/>
  <c r="AC3461" i="1"/>
  <c r="X3412" i="1"/>
  <c r="E3498" i="1"/>
  <c r="K3575" i="1"/>
  <c r="K3576" i="1" s="1"/>
  <c r="J3615" i="1"/>
  <c r="J3616" i="1" s="1"/>
  <c r="F3535" i="1"/>
  <c r="M3573" i="1"/>
  <c r="N3570" i="1"/>
  <c r="O3564" i="1"/>
  <c r="D3413" i="1" l="1"/>
  <c r="R3412" i="1"/>
  <c r="V3412" i="1" s="1"/>
  <c r="L3546" i="1"/>
  <c r="L3547" i="1" s="1"/>
  <c r="I3533" i="1"/>
  <c r="I3534" i="1" s="1"/>
  <c r="P3566" i="1"/>
  <c r="P3567" i="1" s="1"/>
  <c r="P3568" i="1" s="1"/>
  <c r="H3577" i="1"/>
  <c r="H3578" i="1" s="1"/>
  <c r="AA3477" i="1"/>
  <c r="AF3455" i="1"/>
  <c r="AE3470" i="1"/>
  <c r="AE3471" i="1" s="1"/>
  <c r="AB3478" i="1"/>
  <c r="X3413" i="1"/>
  <c r="AD3457" i="1"/>
  <c r="Z3466" i="1"/>
  <c r="AL3391" i="1"/>
  <c r="AP3391" i="1" s="1"/>
  <c r="Y3392" i="1"/>
  <c r="AG3490" i="1"/>
  <c r="AH3478" i="1"/>
  <c r="AC3462" i="1"/>
  <c r="AC3463" i="1" s="1"/>
  <c r="K3577" i="1"/>
  <c r="N3571" i="1"/>
  <c r="O3565" i="1"/>
  <c r="F3536" i="1"/>
  <c r="M3574" i="1"/>
  <c r="J3617" i="1"/>
  <c r="J3618" i="1" s="1"/>
  <c r="J3619" i="1" s="1"/>
  <c r="E3499" i="1"/>
  <c r="E3500" i="1" s="1"/>
  <c r="R3413" i="1" l="1"/>
  <c r="V3413" i="1" s="1"/>
  <c r="D3414" i="1"/>
  <c r="L3548" i="1"/>
  <c r="L3549" i="1" s="1"/>
  <c r="L3550" i="1" s="1"/>
  <c r="L3551" i="1" s="1"/>
  <c r="I3535" i="1"/>
  <c r="I3536" i="1" s="1"/>
  <c r="I3537" i="1" s="1"/>
  <c r="I3538" i="1" s="1"/>
  <c r="Y3393" i="1"/>
  <c r="AL3393" i="1" s="1"/>
  <c r="AP3393" i="1" s="1"/>
  <c r="J3620" i="1"/>
  <c r="J3621" i="1" s="1"/>
  <c r="J3622" i="1" s="1"/>
  <c r="J3623" i="1" s="1"/>
  <c r="J3624" i="1" s="1"/>
  <c r="H3579" i="1"/>
  <c r="P3569" i="1"/>
  <c r="AD3458" i="1"/>
  <c r="AD3459" i="1" s="1"/>
  <c r="AD3460" i="1" s="1"/>
  <c r="AF3456" i="1"/>
  <c r="AB3479" i="1"/>
  <c r="AB3480" i="1" s="1"/>
  <c r="AE3472" i="1"/>
  <c r="AH3479" i="1"/>
  <c r="AG3491" i="1"/>
  <c r="Z3467" i="1"/>
  <c r="AC3464" i="1"/>
  <c r="AL3392" i="1"/>
  <c r="AP3392" i="1" s="1"/>
  <c r="X3414" i="1"/>
  <c r="X3415" i="1" s="1"/>
  <c r="X3416" i="1" s="1"/>
  <c r="AA3478" i="1"/>
  <c r="N3572" i="1"/>
  <c r="M3575" i="1"/>
  <c r="E3501" i="1"/>
  <c r="E3502" i="1" s="1"/>
  <c r="F3537" i="1"/>
  <c r="K3578" i="1"/>
  <c r="K3579" i="1" s="1"/>
  <c r="O3566" i="1"/>
  <c r="D3415" i="1" l="1"/>
  <c r="R3414" i="1"/>
  <c r="V3414" i="1" s="1"/>
  <c r="L3552" i="1"/>
  <c r="L3553" i="1" s="1"/>
  <c r="Y3394" i="1"/>
  <c r="AL3394" i="1" s="1"/>
  <c r="AP3394" i="1" s="1"/>
  <c r="H3580" i="1"/>
  <c r="H3581" i="1" s="1"/>
  <c r="P3570" i="1"/>
  <c r="P3571" i="1" s="1"/>
  <c r="I3539" i="1"/>
  <c r="I3540" i="1" s="1"/>
  <c r="I3541" i="1" s="1"/>
  <c r="X3417" i="1"/>
  <c r="X3418" i="1" s="1"/>
  <c r="Z3468" i="1"/>
  <c r="Z3469" i="1" s="1"/>
  <c r="Z3470" i="1" s="1"/>
  <c r="Z3471" i="1" s="1"/>
  <c r="AB3481" i="1"/>
  <c r="AB3482" i="1" s="1"/>
  <c r="AB3483" i="1" s="1"/>
  <c r="AG3492" i="1"/>
  <c r="AF3457" i="1"/>
  <c r="AC3465" i="1"/>
  <c r="AH3480" i="1"/>
  <c r="AD3461" i="1"/>
  <c r="AD3462" i="1" s="1"/>
  <c r="AA3479" i="1"/>
  <c r="AA3480" i="1" s="1"/>
  <c r="AE3473" i="1"/>
  <c r="AE3474" i="1" s="1"/>
  <c r="K3580" i="1"/>
  <c r="K3581" i="1" s="1"/>
  <c r="N3573" i="1"/>
  <c r="J3625" i="1"/>
  <c r="M3576" i="1"/>
  <c r="F3538" i="1"/>
  <c r="E3503" i="1"/>
  <c r="E3504" i="1" s="1"/>
  <c r="O3567" i="1"/>
  <c r="R3415" i="1" l="1"/>
  <c r="V3415" i="1" s="1"/>
  <c r="D3416" i="1"/>
  <c r="D3417" i="1" s="1"/>
  <c r="Y3395" i="1"/>
  <c r="H3582" i="1"/>
  <c r="H3583" i="1" s="1"/>
  <c r="P3572" i="1"/>
  <c r="L3554" i="1"/>
  <c r="I3542" i="1"/>
  <c r="I3543" i="1" s="1"/>
  <c r="Z3472" i="1"/>
  <c r="Z3473" i="1" s="1"/>
  <c r="AD3463" i="1"/>
  <c r="AF3458" i="1"/>
  <c r="AB3484" i="1"/>
  <c r="AA3481" i="1"/>
  <c r="AE3475" i="1"/>
  <c r="AE3476" i="1" s="1"/>
  <c r="AE3477" i="1" s="1"/>
  <c r="AC3466" i="1"/>
  <c r="AH3481" i="1"/>
  <c r="AG3493" i="1"/>
  <c r="AG3494" i="1" s="1"/>
  <c r="AG3495" i="1" s="1"/>
  <c r="X3419" i="1"/>
  <c r="X3420" i="1" s="1"/>
  <c r="E3505" i="1"/>
  <c r="E3506" i="1" s="1"/>
  <c r="F3539" i="1"/>
  <c r="F3540" i="1" s="1"/>
  <c r="M3577" i="1"/>
  <c r="M3578" i="1" s="1"/>
  <c r="M3579" i="1" s="1"/>
  <c r="J3626" i="1"/>
  <c r="J3627" i="1" s="1"/>
  <c r="J3628" i="1" s="1"/>
  <c r="J3629" i="1" s="1"/>
  <c r="O3568" i="1"/>
  <c r="K3582" i="1"/>
  <c r="N3574" i="1"/>
  <c r="R3416" i="1" l="1"/>
  <c r="V3416" i="1" s="1"/>
  <c r="R3417" i="1"/>
  <c r="V3417" i="1" s="1"/>
  <c r="D3418" i="1"/>
  <c r="D3419" i="1" s="1"/>
  <c r="AE3478" i="1"/>
  <c r="AE3479" i="1" s="1"/>
  <c r="AE3480" i="1" s="1"/>
  <c r="AL3395" i="1"/>
  <c r="AP3395" i="1" s="1"/>
  <c r="Y3396" i="1"/>
  <c r="H3584" i="1"/>
  <c r="H3585" i="1" s="1"/>
  <c r="I3544" i="1"/>
  <c r="P3573" i="1"/>
  <c r="L3555" i="1"/>
  <c r="E3507" i="1"/>
  <c r="E3508" i="1" s="1"/>
  <c r="AH3482" i="1"/>
  <c r="AH3483" i="1" s="1"/>
  <c r="Z3474" i="1"/>
  <c r="Z3475" i="1" s="1"/>
  <c r="X3421" i="1"/>
  <c r="AF3459" i="1"/>
  <c r="AF3460" i="1" s="1"/>
  <c r="AF3461" i="1" s="1"/>
  <c r="AG3496" i="1"/>
  <c r="AG3497" i="1" s="1"/>
  <c r="AA3482" i="1"/>
  <c r="AA3483" i="1" s="1"/>
  <c r="AA3484" i="1" s="1"/>
  <c r="AD3464" i="1"/>
  <c r="AD3465" i="1" s="1"/>
  <c r="AB3485" i="1"/>
  <c r="AB3486" i="1" s="1"/>
  <c r="AC3467" i="1"/>
  <c r="K3583" i="1"/>
  <c r="K3584" i="1" s="1"/>
  <c r="O3569" i="1"/>
  <c r="J3630" i="1"/>
  <c r="M3580" i="1"/>
  <c r="N3575" i="1"/>
  <c r="F3541" i="1"/>
  <c r="AE3481" i="1" l="1"/>
  <c r="R3419" i="1"/>
  <c r="V3419" i="1" s="1"/>
  <c r="R3418" i="1"/>
  <c r="V3418" i="1" s="1"/>
  <c r="D3420" i="1"/>
  <c r="AH3484" i="1"/>
  <c r="AH3485" i="1" s="1"/>
  <c r="AH3486" i="1" s="1"/>
  <c r="Y3397" i="1"/>
  <c r="AL3396" i="1"/>
  <c r="AP3396" i="1" s="1"/>
  <c r="I3545" i="1"/>
  <c r="I3546" i="1" s="1"/>
  <c r="I3547" i="1" s="1"/>
  <c r="H3586" i="1"/>
  <c r="P3574" i="1"/>
  <c r="P3575" i="1" s="1"/>
  <c r="P3576" i="1" s="1"/>
  <c r="L3556" i="1"/>
  <c r="AC3468" i="1"/>
  <c r="AA3485" i="1"/>
  <c r="AA3486" i="1" s="1"/>
  <c r="X3422" i="1"/>
  <c r="AE3482" i="1"/>
  <c r="AD3466" i="1"/>
  <c r="AF3462" i="1"/>
  <c r="AF3463" i="1" s="1"/>
  <c r="AB3487" i="1"/>
  <c r="AG3498" i="1"/>
  <c r="AG3499" i="1" s="1"/>
  <c r="Z3476" i="1"/>
  <c r="N3576" i="1"/>
  <c r="N3577" i="1" s="1"/>
  <c r="N3578" i="1" s="1"/>
  <c r="F3542" i="1"/>
  <c r="M3581" i="1"/>
  <c r="O3570" i="1"/>
  <c r="E3509" i="1"/>
  <c r="K3585" i="1"/>
  <c r="R3420" i="1" l="1"/>
  <c r="V3420" i="1" s="1"/>
  <c r="D3421" i="1"/>
  <c r="AA3487" i="1"/>
  <c r="AA3488" i="1" s="1"/>
  <c r="AF3464" i="1"/>
  <c r="AF3465" i="1" s="1"/>
  <c r="AF3466" i="1" s="1"/>
  <c r="AF3467" i="1" s="1"/>
  <c r="AL3397" i="1"/>
  <c r="AP3397" i="1" s="1"/>
  <c r="Y3398" i="1"/>
  <c r="H3587" i="1"/>
  <c r="P3577" i="1"/>
  <c r="P3578" i="1" s="1"/>
  <c r="P3579" i="1" s="1"/>
  <c r="P3580" i="1" s="1"/>
  <c r="N3579" i="1"/>
  <c r="N3580" i="1" s="1"/>
  <c r="N3581" i="1" s="1"/>
  <c r="L3557" i="1"/>
  <c r="I3548" i="1"/>
  <c r="I3549" i="1" s="1"/>
  <c r="AE3483" i="1"/>
  <c r="AE3484" i="1" s="1"/>
  <c r="Z3477" i="1"/>
  <c r="X3423" i="1"/>
  <c r="X3424" i="1" s="1"/>
  <c r="AB3488" i="1"/>
  <c r="AH3487" i="1"/>
  <c r="AH3488" i="1" s="1"/>
  <c r="AH3489" i="1" s="1"/>
  <c r="AC3469" i="1"/>
  <c r="AG3500" i="1"/>
  <c r="AG3501" i="1" s="1"/>
  <c r="AD3467" i="1"/>
  <c r="M3582" i="1"/>
  <c r="F3543" i="1"/>
  <c r="K3586" i="1"/>
  <c r="K3587" i="1" s="1"/>
  <c r="E3510" i="1"/>
  <c r="E3511" i="1" s="1"/>
  <c r="O3571" i="1"/>
  <c r="O3572" i="1" s="1"/>
  <c r="R3421" i="1" l="1"/>
  <c r="V3421" i="1" s="1"/>
  <c r="D3422" i="1"/>
  <c r="AA3489" i="1"/>
  <c r="AA3490" i="1" s="1"/>
  <c r="AA3491" i="1" s="1"/>
  <c r="AF3468" i="1"/>
  <c r="AF3469" i="1" s="1"/>
  <c r="AF3470" i="1" s="1"/>
  <c r="AF3471" i="1" s="1"/>
  <c r="AD3468" i="1"/>
  <c r="AD3469" i="1" s="1"/>
  <c r="AD3470" i="1" s="1"/>
  <c r="AD3471" i="1" s="1"/>
  <c r="AL3398" i="1"/>
  <c r="AP3398" i="1" s="1"/>
  <c r="Y3399" i="1"/>
  <c r="AL3399" i="1" s="1"/>
  <c r="AP3399" i="1" s="1"/>
  <c r="H3588" i="1"/>
  <c r="H3589" i="1" s="1"/>
  <c r="H3590" i="1" s="1"/>
  <c r="P3581" i="1"/>
  <c r="L3558" i="1"/>
  <c r="I3550" i="1"/>
  <c r="X3425" i="1"/>
  <c r="Z3478" i="1"/>
  <c r="Z3479" i="1" s="1"/>
  <c r="Z3480" i="1" s="1"/>
  <c r="AB3489" i="1"/>
  <c r="AB3490" i="1" s="1"/>
  <c r="AE3485" i="1"/>
  <c r="AC3470" i="1"/>
  <c r="AH3490" i="1"/>
  <c r="AH3491" i="1" s="1"/>
  <c r="AG3502" i="1"/>
  <c r="N3582" i="1"/>
  <c r="O3573" i="1"/>
  <c r="M3583" i="1"/>
  <c r="E3512" i="1"/>
  <c r="E3513" i="1" s="1"/>
  <c r="K3588" i="1"/>
  <c r="K3589" i="1" s="1"/>
  <c r="F3544" i="1"/>
  <c r="AA3492" i="1" l="1"/>
  <c r="AA3493" i="1" s="1"/>
  <c r="R3422" i="1"/>
  <c r="V3422" i="1" s="1"/>
  <c r="D3423" i="1"/>
  <c r="H3591" i="1"/>
  <c r="Y3400" i="1"/>
  <c r="P3582" i="1"/>
  <c r="P3583" i="1" s="1"/>
  <c r="P3584" i="1" s="1"/>
  <c r="L3559" i="1"/>
  <c r="I3551" i="1"/>
  <c r="I3552" i="1" s="1"/>
  <c r="AC3471" i="1"/>
  <c r="AC3472" i="1" s="1"/>
  <c r="AC3473" i="1" s="1"/>
  <c r="AD3472" i="1"/>
  <c r="X3426" i="1"/>
  <c r="AB3491" i="1"/>
  <c r="AE3486" i="1"/>
  <c r="AE3487" i="1" s="1"/>
  <c r="AF3472" i="1"/>
  <c r="AH3492" i="1"/>
  <c r="AG3503" i="1"/>
  <c r="Z3481" i="1"/>
  <c r="Z3482" i="1" s="1"/>
  <c r="E3514" i="1"/>
  <c r="F3545" i="1"/>
  <c r="O3574" i="1"/>
  <c r="K3590" i="1"/>
  <c r="K3591" i="1" s="1"/>
  <c r="K3592" i="1" s="1"/>
  <c r="M3584" i="1"/>
  <c r="M3585" i="1" s="1"/>
  <c r="N3583" i="1"/>
  <c r="R3423" i="1" l="1"/>
  <c r="V3423" i="1" s="1"/>
  <c r="D3424" i="1"/>
  <c r="D3425" i="1" s="1"/>
  <c r="H3592" i="1"/>
  <c r="H3593" i="1" s="1"/>
  <c r="H3594" i="1" s="1"/>
  <c r="I3553" i="1"/>
  <c r="I3554" i="1" s="1"/>
  <c r="AL3400" i="1"/>
  <c r="AP3400" i="1" s="1"/>
  <c r="Y3401" i="1"/>
  <c r="P3585" i="1"/>
  <c r="P3586" i="1" s="1"/>
  <c r="P3587" i="1" s="1"/>
  <c r="L3560" i="1"/>
  <c r="Z3483" i="1"/>
  <c r="AB3492" i="1"/>
  <c r="AB3493" i="1" s="1"/>
  <c r="AC3474" i="1"/>
  <c r="AE3488" i="1"/>
  <c r="AE3489" i="1" s="1"/>
  <c r="X3427" i="1"/>
  <c r="AD3473" i="1"/>
  <c r="AA3494" i="1"/>
  <c r="AA3495" i="1" s="1"/>
  <c r="AA3496" i="1" s="1"/>
  <c r="AG3504" i="1"/>
  <c r="AF3473" i="1"/>
  <c r="AH3493" i="1"/>
  <c r="N3584" i="1"/>
  <c r="K3593" i="1"/>
  <c r="K3594" i="1" s="1"/>
  <c r="M3586" i="1"/>
  <c r="O3575" i="1"/>
  <c r="F3546" i="1"/>
  <c r="E3515" i="1"/>
  <c r="D3426" i="1" l="1"/>
  <c r="R3426" i="1" s="1"/>
  <c r="V3426" i="1" s="1"/>
  <c r="R3424" i="1"/>
  <c r="V3424" i="1" s="1"/>
  <c r="R3425" i="1"/>
  <c r="V3425" i="1" s="1"/>
  <c r="AB3494" i="1"/>
  <c r="AB3495" i="1" s="1"/>
  <c r="H3595" i="1"/>
  <c r="H3596" i="1" s="1"/>
  <c r="H3597" i="1" s="1"/>
  <c r="I3555" i="1"/>
  <c r="I3556" i="1" s="1"/>
  <c r="I3557" i="1" s="1"/>
  <c r="AL3401" i="1"/>
  <c r="AP3401" i="1" s="1"/>
  <c r="Y3402" i="1"/>
  <c r="P3588" i="1"/>
  <c r="M3587" i="1"/>
  <c r="M3588" i="1" s="1"/>
  <c r="L3561" i="1"/>
  <c r="L3562" i="1" s="1"/>
  <c r="AD3474" i="1"/>
  <c r="AA3497" i="1"/>
  <c r="AE3490" i="1"/>
  <c r="AE3491" i="1" s="1"/>
  <c r="AC3475" i="1"/>
  <c r="AC3476" i="1" s="1"/>
  <c r="AG3505" i="1"/>
  <c r="X3428" i="1"/>
  <c r="Z3484" i="1"/>
  <c r="Z3485" i="1" s="1"/>
  <c r="Z3486" i="1" s="1"/>
  <c r="AF3474" i="1"/>
  <c r="AH3494" i="1"/>
  <c r="K3595" i="1"/>
  <c r="F3547" i="1"/>
  <c r="E3516" i="1"/>
  <c r="E3517" i="1" s="1"/>
  <c r="O3576" i="1"/>
  <c r="O3577" i="1" s="1"/>
  <c r="N3585" i="1"/>
  <c r="D3427" i="1" l="1"/>
  <c r="D3428" i="1" s="1"/>
  <c r="E3518" i="1"/>
  <c r="E3519" i="1" s="1"/>
  <c r="AB3496" i="1"/>
  <c r="AB3497" i="1" s="1"/>
  <c r="AB3498" i="1" s="1"/>
  <c r="M3589" i="1"/>
  <c r="M3590" i="1" s="1"/>
  <c r="AE3492" i="1"/>
  <c r="AE3493" i="1" s="1"/>
  <c r="AL3402" i="1"/>
  <c r="AP3402" i="1" s="1"/>
  <c r="Y3403" i="1"/>
  <c r="H3598" i="1"/>
  <c r="H3599" i="1" s="1"/>
  <c r="P3589" i="1"/>
  <c r="L3563" i="1"/>
  <c r="L3564" i="1" s="1"/>
  <c r="I3558" i="1"/>
  <c r="AH3495" i="1"/>
  <c r="AH3496" i="1" s="1"/>
  <c r="Z3487" i="1"/>
  <c r="AG3506" i="1"/>
  <c r="AF3475" i="1"/>
  <c r="X3429" i="1"/>
  <c r="AC3477" i="1"/>
  <c r="AC3478" i="1" s="1"/>
  <c r="AD3475" i="1"/>
  <c r="AA3498" i="1"/>
  <c r="AA3499" i="1" s="1"/>
  <c r="F3548" i="1"/>
  <c r="K3596" i="1"/>
  <c r="O3578" i="1"/>
  <c r="N3586" i="1"/>
  <c r="R3427" i="1" l="1"/>
  <c r="V3427" i="1" s="1"/>
  <c r="R3428" i="1"/>
  <c r="V3428" i="1" s="1"/>
  <c r="D3429" i="1"/>
  <c r="AE3494" i="1"/>
  <c r="AE3495" i="1" s="1"/>
  <c r="M3591" i="1"/>
  <c r="M3592" i="1" s="1"/>
  <c r="M3593" i="1" s="1"/>
  <c r="AL3403" i="1"/>
  <c r="AP3403" i="1" s="1"/>
  <c r="Y3404" i="1"/>
  <c r="Y3405" i="1" s="1"/>
  <c r="H3600" i="1"/>
  <c r="H3601" i="1" s="1"/>
  <c r="H3602" i="1" s="1"/>
  <c r="H3603" i="1" s="1"/>
  <c r="P3590" i="1"/>
  <c r="L3565" i="1"/>
  <c r="L3566" i="1" s="1"/>
  <c r="I3559" i="1"/>
  <c r="I3560" i="1" s="1"/>
  <c r="X3430" i="1"/>
  <c r="AF3476" i="1"/>
  <c r="AB3499" i="1"/>
  <c r="AB3500" i="1" s="1"/>
  <c r="AG3507" i="1"/>
  <c r="AA3500" i="1"/>
  <c r="AD3476" i="1"/>
  <c r="AC3479" i="1"/>
  <c r="AC3480" i="1" s="1"/>
  <c r="Z3488" i="1"/>
  <c r="AH3497" i="1"/>
  <c r="E3520" i="1"/>
  <c r="F3549" i="1"/>
  <c r="F3550" i="1" s="1"/>
  <c r="O3579" i="1"/>
  <c r="N3587" i="1"/>
  <c r="K3597" i="1"/>
  <c r="AE3496" i="1" l="1"/>
  <c r="AE3497" i="1" s="1"/>
  <c r="R3429" i="1"/>
  <c r="V3429" i="1" s="1"/>
  <c r="D3430" i="1"/>
  <c r="M3594" i="1"/>
  <c r="M3595" i="1" s="1"/>
  <c r="AC3481" i="1"/>
  <c r="AC3482" i="1" s="1"/>
  <c r="AL3404" i="1"/>
  <c r="AP3404" i="1" s="1"/>
  <c r="Y3406" i="1"/>
  <c r="Y3407" i="1" s="1"/>
  <c r="AL3405" i="1"/>
  <c r="AP3405" i="1" s="1"/>
  <c r="P3591" i="1"/>
  <c r="P3592" i="1" s="1"/>
  <c r="L3567" i="1"/>
  <c r="I3561" i="1"/>
  <c r="I3562" i="1" s="1"/>
  <c r="E3521" i="1"/>
  <c r="E3522" i="1" s="1"/>
  <c r="AB3501" i="1"/>
  <c r="AB3502" i="1" s="1"/>
  <c r="AB3503" i="1" s="1"/>
  <c r="AH3498" i="1"/>
  <c r="AE3498" i="1"/>
  <c r="AF3477" i="1"/>
  <c r="X3431" i="1"/>
  <c r="AD3477" i="1"/>
  <c r="AG3508" i="1"/>
  <c r="Z3489" i="1"/>
  <c r="AA3501" i="1"/>
  <c r="F3551" i="1"/>
  <c r="H3604" i="1"/>
  <c r="H3605" i="1" s="1"/>
  <c r="K3598" i="1"/>
  <c r="N3588" i="1"/>
  <c r="O3580" i="1"/>
  <c r="D3431" i="1" l="1"/>
  <c r="D3432" i="1" s="1"/>
  <c r="D3433" i="1" s="1"/>
  <c r="R3430" i="1"/>
  <c r="V3430" i="1" s="1"/>
  <c r="M3596" i="1"/>
  <c r="M3597" i="1" s="1"/>
  <c r="P3593" i="1"/>
  <c r="P3594" i="1" s="1"/>
  <c r="I3563" i="1"/>
  <c r="I3564" i="1" s="1"/>
  <c r="AL3407" i="1"/>
  <c r="AP3407" i="1" s="1"/>
  <c r="AL3406" i="1"/>
  <c r="AP3406" i="1" s="1"/>
  <c r="Y3408" i="1"/>
  <c r="AL3408" i="1" s="1"/>
  <c r="AP3408" i="1" s="1"/>
  <c r="L3568" i="1"/>
  <c r="E3523" i="1"/>
  <c r="E3524" i="1" s="1"/>
  <c r="AA3502" i="1"/>
  <c r="AA3503" i="1" s="1"/>
  <c r="AB3504" i="1"/>
  <c r="AD3478" i="1"/>
  <c r="AG3509" i="1"/>
  <c r="AG3510" i="1" s="1"/>
  <c r="AC3483" i="1"/>
  <c r="X3432" i="1"/>
  <c r="Z3490" i="1"/>
  <c r="Z3491" i="1" s="1"/>
  <c r="AF3478" i="1"/>
  <c r="AE3499" i="1"/>
  <c r="AE3500" i="1" s="1"/>
  <c r="AH3499" i="1"/>
  <c r="K3599" i="1"/>
  <c r="K3600" i="1" s="1"/>
  <c r="K3601" i="1" s="1"/>
  <c r="O3581" i="1"/>
  <c r="F3552" i="1"/>
  <c r="H3606" i="1"/>
  <c r="H3607" i="1" s="1"/>
  <c r="N3589" i="1"/>
  <c r="P3595" i="1" l="1"/>
  <c r="R3433" i="1"/>
  <c r="V3433" i="1" s="1"/>
  <c r="D3434" i="1"/>
  <c r="D3435" i="1" s="1"/>
  <c r="R3435" i="1" s="1"/>
  <c r="V3435" i="1" s="1"/>
  <c r="R3432" i="1"/>
  <c r="V3432" i="1" s="1"/>
  <c r="R3431" i="1"/>
  <c r="V3431" i="1" s="1"/>
  <c r="M3598" i="1"/>
  <c r="M3599" i="1" s="1"/>
  <c r="E3525" i="1"/>
  <c r="E3526" i="1" s="1"/>
  <c r="Y3409" i="1"/>
  <c r="AL3409" i="1" s="1"/>
  <c r="AP3409" i="1" s="1"/>
  <c r="L3569" i="1"/>
  <c r="I3565" i="1"/>
  <c r="AA3504" i="1"/>
  <c r="AA3505" i="1" s="1"/>
  <c r="AH3500" i="1"/>
  <c r="AE3501" i="1"/>
  <c r="AE3502" i="1" s="1"/>
  <c r="AE3503" i="1" s="1"/>
  <c r="AG3511" i="1"/>
  <c r="AC3484" i="1"/>
  <c r="AC3485" i="1" s="1"/>
  <c r="AC3486" i="1" s="1"/>
  <c r="AD3479" i="1"/>
  <c r="AD3480" i="1" s="1"/>
  <c r="Z3492" i="1"/>
  <c r="AF3479" i="1"/>
  <c r="AB3505" i="1"/>
  <c r="AB3506" i="1" s="1"/>
  <c r="X3433" i="1"/>
  <c r="N3590" i="1"/>
  <c r="O3582" i="1"/>
  <c r="H3608" i="1"/>
  <c r="H3609" i="1" s="1"/>
  <c r="K3602" i="1"/>
  <c r="F3553" i="1"/>
  <c r="P3596" i="1" l="1"/>
  <c r="P3597" i="1" s="1"/>
  <c r="P3598" i="1" s="1"/>
  <c r="P3599" i="1" s="1"/>
  <c r="P3600" i="1" s="1"/>
  <c r="R3434" i="1"/>
  <c r="V3434" i="1" s="1"/>
  <c r="D3436" i="1"/>
  <c r="Y3410" i="1"/>
  <c r="AL3410" i="1" s="1"/>
  <c r="AP3410" i="1" s="1"/>
  <c r="E3527" i="1"/>
  <c r="E3528" i="1" s="1"/>
  <c r="L3570" i="1"/>
  <c r="I3566" i="1"/>
  <c r="Z3493" i="1"/>
  <c r="X3434" i="1"/>
  <c r="AD3481" i="1"/>
  <c r="AH3501" i="1"/>
  <c r="AA3506" i="1"/>
  <c r="AA3507" i="1" s="1"/>
  <c r="AE3504" i="1"/>
  <c r="AE3505" i="1" s="1"/>
  <c r="AB3507" i="1"/>
  <c r="AC3487" i="1"/>
  <c r="AC3488" i="1" s="1"/>
  <c r="AF3480" i="1"/>
  <c r="AG3512" i="1"/>
  <c r="AG3513" i="1" s="1"/>
  <c r="H3610" i="1"/>
  <c r="H3611" i="1" s="1"/>
  <c r="K3603" i="1"/>
  <c r="M3600" i="1"/>
  <c r="F3554" i="1"/>
  <c r="O3583" i="1"/>
  <c r="N3591" i="1"/>
  <c r="Y3411" i="1" l="1"/>
  <c r="Y3412" i="1" s="1"/>
  <c r="D3437" i="1"/>
  <c r="R3436" i="1"/>
  <c r="V3436" i="1" s="1"/>
  <c r="E3529" i="1"/>
  <c r="E3530" i="1" s="1"/>
  <c r="E3531" i="1" s="1"/>
  <c r="P3601" i="1"/>
  <c r="P3602" i="1" s="1"/>
  <c r="L3571" i="1"/>
  <c r="I3567" i="1"/>
  <c r="AE3506" i="1"/>
  <c r="AE3507" i="1" s="1"/>
  <c r="AA3508" i="1"/>
  <c r="AB3508" i="1"/>
  <c r="AB3509" i="1" s="1"/>
  <c r="AH3502" i="1"/>
  <c r="AA3509" i="1"/>
  <c r="AA3510" i="1" s="1"/>
  <c r="X3435" i="1"/>
  <c r="AC3489" i="1"/>
  <c r="AD3482" i="1"/>
  <c r="AD3483" i="1" s="1"/>
  <c r="AD3484" i="1" s="1"/>
  <c r="AD3485" i="1" s="1"/>
  <c r="AF3481" i="1"/>
  <c r="Z3494" i="1"/>
  <c r="Z3495" i="1" s="1"/>
  <c r="AG3514" i="1"/>
  <c r="M3601" i="1"/>
  <c r="F3555" i="1"/>
  <c r="O3584" i="1"/>
  <c r="O3585" i="1" s="1"/>
  <c r="N3592" i="1"/>
  <c r="K3604" i="1"/>
  <c r="K3605" i="1" s="1"/>
  <c r="H3612" i="1"/>
  <c r="Y3413" i="1" l="1"/>
  <c r="AL3413" i="1" s="1"/>
  <c r="AP3413" i="1" s="1"/>
  <c r="AL3411" i="1"/>
  <c r="AP3411" i="1" s="1"/>
  <c r="D3438" i="1"/>
  <c r="R3438" i="1" s="1"/>
  <c r="V3438" i="1" s="1"/>
  <c r="R3437" i="1"/>
  <c r="V3437" i="1" s="1"/>
  <c r="AC3490" i="1"/>
  <c r="AC3491" i="1" s="1"/>
  <c r="AC3492" i="1" s="1"/>
  <c r="Y3414" i="1"/>
  <c r="Y3415" i="1" s="1"/>
  <c r="AL3415" i="1" s="1"/>
  <c r="AP3415" i="1" s="1"/>
  <c r="AL3412" i="1"/>
  <c r="AP3412" i="1" s="1"/>
  <c r="P3603" i="1"/>
  <c r="L3572" i="1"/>
  <c r="I3568" i="1"/>
  <c r="AA3511" i="1"/>
  <c r="AA3512" i="1" s="1"/>
  <c r="Z3496" i="1"/>
  <c r="Z3497" i="1" s="1"/>
  <c r="AD3486" i="1"/>
  <c r="AD3487" i="1" s="1"/>
  <c r="X3436" i="1"/>
  <c r="AE3508" i="1"/>
  <c r="AG3515" i="1"/>
  <c r="AH3503" i="1"/>
  <c r="AH3504" i="1" s="1"/>
  <c r="AF3482" i="1"/>
  <c r="AF3483" i="1" s="1"/>
  <c r="AF3484" i="1" s="1"/>
  <c r="AB3510" i="1"/>
  <c r="AB3511" i="1" s="1"/>
  <c r="K3606" i="1"/>
  <c r="E3532" i="1"/>
  <c r="H3613" i="1"/>
  <c r="O3586" i="1"/>
  <c r="N3593" i="1"/>
  <c r="F3556" i="1"/>
  <c r="M3602" i="1"/>
  <c r="D3439" i="1" l="1"/>
  <c r="I3569" i="1"/>
  <c r="I3570" i="1" s="1"/>
  <c r="Z3498" i="1"/>
  <c r="Z3499" i="1" s="1"/>
  <c r="Y3416" i="1"/>
  <c r="Y3417" i="1" s="1"/>
  <c r="AL3417" i="1" s="1"/>
  <c r="AP3417" i="1" s="1"/>
  <c r="AL3414" i="1"/>
  <c r="AP3414" i="1" s="1"/>
  <c r="P3604" i="1"/>
  <c r="L3573" i="1"/>
  <c r="AF3485" i="1"/>
  <c r="AD3488" i="1"/>
  <c r="AB3512" i="1"/>
  <c r="AC3493" i="1"/>
  <c r="AE3509" i="1"/>
  <c r="AG3516" i="1"/>
  <c r="AG3517" i="1" s="1"/>
  <c r="AD3489" i="1"/>
  <c r="AD3490" i="1" s="1"/>
  <c r="AA3513" i="1"/>
  <c r="AH3505" i="1"/>
  <c r="X3437" i="1"/>
  <c r="K3607" i="1"/>
  <c r="H3614" i="1"/>
  <c r="H3615" i="1" s="1"/>
  <c r="H3616" i="1" s="1"/>
  <c r="M3603" i="1"/>
  <c r="N3594" i="1"/>
  <c r="F3557" i="1"/>
  <c r="E3533" i="1"/>
  <c r="O3587" i="1"/>
  <c r="R3439" i="1" l="1"/>
  <c r="V3439" i="1" s="1"/>
  <c r="D3440" i="1"/>
  <c r="R3440" i="1" s="1"/>
  <c r="V3440" i="1" s="1"/>
  <c r="I3571" i="1"/>
  <c r="I3572" i="1" s="1"/>
  <c r="I3573" i="1" s="1"/>
  <c r="I3574" i="1" s="1"/>
  <c r="I3575" i="1" s="1"/>
  <c r="AG3518" i="1"/>
  <c r="AG3519" i="1" s="1"/>
  <c r="AL3416" i="1"/>
  <c r="AP3416" i="1" s="1"/>
  <c r="Y3418" i="1"/>
  <c r="P3605" i="1"/>
  <c r="P3606" i="1" s="1"/>
  <c r="L3574" i="1"/>
  <c r="L3575" i="1" s="1"/>
  <c r="AF3486" i="1"/>
  <c r="AF3487" i="1" s="1"/>
  <c r="AH3506" i="1"/>
  <c r="AD3491" i="1"/>
  <c r="AA3514" i="1"/>
  <c r="AA3515" i="1" s="1"/>
  <c r="X3438" i="1"/>
  <c r="Z3500" i="1"/>
  <c r="AB3513" i="1"/>
  <c r="AE3510" i="1"/>
  <c r="AC3494" i="1"/>
  <c r="E3534" i="1"/>
  <c r="M3604" i="1"/>
  <c r="M3605" i="1" s="1"/>
  <c r="M3606" i="1" s="1"/>
  <c r="H3617" i="1"/>
  <c r="H3618" i="1" s="1"/>
  <c r="F3558" i="1"/>
  <c r="N3595" i="1"/>
  <c r="N3596" i="1" s="1"/>
  <c r="K3608" i="1"/>
  <c r="K3609" i="1" s="1"/>
  <c r="K3610" i="1" s="1"/>
  <c r="O3588" i="1"/>
  <c r="O3589" i="1" s="1"/>
  <c r="D3441" i="1" l="1"/>
  <c r="R3441" i="1" s="1"/>
  <c r="V3441" i="1" s="1"/>
  <c r="AL3418" i="1"/>
  <c r="AP3418" i="1" s="1"/>
  <c r="Y3419" i="1"/>
  <c r="P3607" i="1"/>
  <c r="P3608" i="1" s="1"/>
  <c r="M3607" i="1"/>
  <c r="M3608" i="1" s="1"/>
  <c r="M3609" i="1" s="1"/>
  <c r="L3576" i="1"/>
  <c r="L3577" i="1" s="1"/>
  <c r="I3576" i="1"/>
  <c r="AH3507" i="1"/>
  <c r="AC3495" i="1"/>
  <c r="AC3496" i="1" s="1"/>
  <c r="AC3497" i="1" s="1"/>
  <c r="AE3511" i="1"/>
  <c r="Z3501" i="1"/>
  <c r="AB3514" i="1"/>
  <c r="AB3515" i="1" s="1"/>
  <c r="X3439" i="1"/>
  <c r="AD3492" i="1"/>
  <c r="AG3520" i="1"/>
  <c r="AA3516" i="1"/>
  <c r="AF3488" i="1"/>
  <c r="K3611" i="1"/>
  <c r="K3612" i="1" s="1"/>
  <c r="H3619" i="1"/>
  <c r="H3620" i="1" s="1"/>
  <c r="O3590" i="1"/>
  <c r="O3591" i="1" s="1"/>
  <c r="E3535" i="1"/>
  <c r="F3559" i="1"/>
  <c r="N3597" i="1"/>
  <c r="N3598" i="1" s="1"/>
  <c r="D3442" i="1" l="1"/>
  <c r="D3443" i="1" s="1"/>
  <c r="D3444" i="1" s="1"/>
  <c r="R3444" i="1" s="1"/>
  <c r="V3444" i="1" s="1"/>
  <c r="Y3420" i="1"/>
  <c r="AL3419" i="1"/>
  <c r="AP3419" i="1" s="1"/>
  <c r="P3609" i="1"/>
  <c r="O3592" i="1"/>
  <c r="O3593" i="1" s="1"/>
  <c r="M3610" i="1"/>
  <c r="M3611" i="1" s="1"/>
  <c r="L3578" i="1"/>
  <c r="L3579" i="1" s="1"/>
  <c r="K3613" i="1"/>
  <c r="K3614" i="1" s="1"/>
  <c r="K3615" i="1" s="1"/>
  <c r="K3616" i="1" s="1"/>
  <c r="I3577" i="1"/>
  <c r="AC3498" i="1"/>
  <c r="AC3499" i="1" s="1"/>
  <c r="AD3493" i="1"/>
  <c r="AB3516" i="1"/>
  <c r="AE3512" i="1"/>
  <c r="AF3489" i="1"/>
  <c r="AF3490" i="1" s="1"/>
  <c r="AH3508" i="1"/>
  <c r="AG3521" i="1"/>
  <c r="AG3522" i="1" s="1"/>
  <c r="X3440" i="1"/>
  <c r="Z3502" i="1"/>
  <c r="AA3517" i="1"/>
  <c r="H3621" i="1"/>
  <c r="N3599" i="1"/>
  <c r="E3536" i="1"/>
  <c r="E3537" i="1" s="1"/>
  <c r="F3560" i="1"/>
  <c r="R3442" i="1" l="1"/>
  <c r="V3442" i="1" s="1"/>
  <c r="R3443" i="1"/>
  <c r="V3443" i="1" s="1"/>
  <c r="D3445" i="1"/>
  <c r="O3594" i="1"/>
  <c r="O3595" i="1" s="1"/>
  <c r="Y3421" i="1"/>
  <c r="AL3420" i="1"/>
  <c r="AP3420" i="1" s="1"/>
  <c r="P3610" i="1"/>
  <c r="L3580" i="1"/>
  <c r="L3581" i="1" s="1"/>
  <c r="I3578" i="1"/>
  <c r="AA3518" i="1"/>
  <c r="AA3519" i="1" s="1"/>
  <c r="AF3491" i="1"/>
  <c r="AD3494" i="1"/>
  <c r="AE3513" i="1"/>
  <c r="AC3500" i="1"/>
  <c r="AC3501" i="1" s="1"/>
  <c r="Z3503" i="1"/>
  <c r="AG3523" i="1"/>
  <c r="AB3517" i="1"/>
  <c r="AB3518" i="1" s="1"/>
  <c r="AB3519" i="1" s="1"/>
  <c r="AH3509" i="1"/>
  <c r="AH3510" i="1" s="1"/>
  <c r="AH3511" i="1" s="1"/>
  <c r="X3441" i="1"/>
  <c r="K3617" i="1"/>
  <c r="K3618" i="1" s="1"/>
  <c r="H3622" i="1"/>
  <c r="F3561" i="1"/>
  <c r="M3612" i="1"/>
  <c r="E3538" i="1"/>
  <c r="N3600" i="1"/>
  <c r="R3445" i="1" l="1"/>
  <c r="V3445" i="1" s="1"/>
  <c r="D3446" i="1"/>
  <c r="AC3502" i="1"/>
  <c r="AC3503" i="1" s="1"/>
  <c r="K3619" i="1"/>
  <c r="K3620" i="1" s="1"/>
  <c r="K3621" i="1" s="1"/>
  <c r="K3622" i="1" s="1"/>
  <c r="O3596" i="1"/>
  <c r="O3597" i="1" s="1"/>
  <c r="O3598" i="1" s="1"/>
  <c r="AB3520" i="1"/>
  <c r="AB3521" i="1" s="1"/>
  <c r="AL3421" i="1"/>
  <c r="AP3421" i="1" s="1"/>
  <c r="Y3422" i="1"/>
  <c r="P3611" i="1"/>
  <c r="L3582" i="1"/>
  <c r="I3579" i="1"/>
  <c r="I3580" i="1" s="1"/>
  <c r="I3581" i="1" s="1"/>
  <c r="AH3512" i="1"/>
  <c r="AD3495" i="1"/>
  <c r="AE3514" i="1"/>
  <c r="AF3492" i="1"/>
  <c r="AF3493" i="1" s="1"/>
  <c r="AG3524" i="1"/>
  <c r="X3442" i="1"/>
  <c r="X3443" i="1" s="1"/>
  <c r="X3444" i="1" s="1"/>
  <c r="Z3504" i="1"/>
  <c r="AA3520" i="1"/>
  <c r="N3601" i="1"/>
  <c r="N3602" i="1" s="1"/>
  <c r="H3623" i="1"/>
  <c r="F3562" i="1"/>
  <c r="E3539" i="1"/>
  <c r="M3613" i="1"/>
  <c r="R3446" i="1" l="1"/>
  <c r="V3446" i="1" s="1"/>
  <c r="D3447" i="1"/>
  <c r="AC3504" i="1"/>
  <c r="AC3505" i="1" s="1"/>
  <c r="O3599" i="1"/>
  <c r="O3600" i="1" s="1"/>
  <c r="AH3513" i="1"/>
  <c r="AH3514" i="1" s="1"/>
  <c r="AL3422" i="1"/>
  <c r="AP3422" i="1" s="1"/>
  <c r="Y3423" i="1"/>
  <c r="I3582" i="1"/>
  <c r="I3583" i="1" s="1"/>
  <c r="P3612" i="1"/>
  <c r="P3613" i="1" s="1"/>
  <c r="P3614" i="1" s="1"/>
  <c r="L3583" i="1"/>
  <c r="K3623" i="1"/>
  <c r="K3624" i="1" s="1"/>
  <c r="K3625" i="1" s="1"/>
  <c r="Z3505" i="1"/>
  <c r="Z3506" i="1" s="1"/>
  <c r="X3445" i="1"/>
  <c r="AB3522" i="1"/>
  <c r="AB3523" i="1" s="1"/>
  <c r="AD3496" i="1"/>
  <c r="AE3515" i="1"/>
  <c r="AA3521" i="1"/>
  <c r="AA3522" i="1" s="1"/>
  <c r="AA3523" i="1" s="1"/>
  <c r="AG3525" i="1"/>
  <c r="AG3526" i="1" s="1"/>
  <c r="AF3494" i="1"/>
  <c r="N3603" i="1"/>
  <c r="H3624" i="1"/>
  <c r="F3563" i="1"/>
  <c r="E3540" i="1"/>
  <c r="E3541" i="1" s="1"/>
  <c r="M3614" i="1"/>
  <c r="R3447" i="1" l="1"/>
  <c r="V3447" i="1" s="1"/>
  <c r="D3448" i="1"/>
  <c r="I3584" i="1"/>
  <c r="I3585" i="1" s="1"/>
  <c r="I3586" i="1" s="1"/>
  <c r="O3601" i="1"/>
  <c r="O3602" i="1" s="1"/>
  <c r="AH3515" i="1"/>
  <c r="AH3516" i="1" s="1"/>
  <c r="AH3517" i="1" s="1"/>
  <c r="AL3423" i="1"/>
  <c r="AP3423" i="1" s="1"/>
  <c r="Y3424" i="1"/>
  <c r="P3615" i="1"/>
  <c r="P3616" i="1" s="1"/>
  <c r="L3584" i="1"/>
  <c r="K3626" i="1"/>
  <c r="AD3497" i="1"/>
  <c r="AD3498" i="1" s="1"/>
  <c r="AF3495" i="1"/>
  <c r="AE3516" i="1"/>
  <c r="Z3507" i="1"/>
  <c r="Z3508" i="1" s="1"/>
  <c r="AG3527" i="1"/>
  <c r="AB3524" i="1"/>
  <c r="X3446" i="1"/>
  <c r="AA3524" i="1"/>
  <c r="AC3506" i="1"/>
  <c r="H3625" i="1"/>
  <c r="H3626" i="1" s="1"/>
  <c r="H3627" i="1" s="1"/>
  <c r="H3628" i="1" s="1"/>
  <c r="N3604" i="1"/>
  <c r="N3605" i="1" s="1"/>
  <c r="F3564" i="1"/>
  <c r="E3542" i="1"/>
  <c r="E3543" i="1" s="1"/>
  <c r="M3615" i="1"/>
  <c r="M3616" i="1" s="1"/>
  <c r="R3448" i="1" l="1"/>
  <c r="V3448" i="1" s="1"/>
  <c r="D3449" i="1"/>
  <c r="I3587" i="1"/>
  <c r="I3588" i="1" s="1"/>
  <c r="L3585" i="1"/>
  <c r="L3586" i="1" s="1"/>
  <c r="O3603" i="1"/>
  <c r="O3604" i="1" s="1"/>
  <c r="Y3425" i="1"/>
  <c r="AL3424" i="1"/>
  <c r="AP3424" i="1" s="1"/>
  <c r="P3617" i="1"/>
  <c r="P3618" i="1" s="1"/>
  <c r="P3619" i="1" s="1"/>
  <c r="K3627" i="1"/>
  <c r="K3628" i="1" s="1"/>
  <c r="K3629" i="1" s="1"/>
  <c r="K3630" i="1" s="1"/>
  <c r="H3629" i="1"/>
  <c r="H3630" i="1" s="1"/>
  <c r="AD3499" i="1"/>
  <c r="AD3500" i="1" s="1"/>
  <c r="Z3509" i="1"/>
  <c r="Z3510" i="1" s="1"/>
  <c r="AF3496" i="1"/>
  <c r="AA3525" i="1"/>
  <c r="AC3507" i="1"/>
  <c r="AG3528" i="1"/>
  <c r="X3447" i="1"/>
  <c r="AE3517" i="1"/>
  <c r="AB3525" i="1"/>
  <c r="AH3518" i="1"/>
  <c r="AH3519" i="1" s="1"/>
  <c r="M3617" i="1"/>
  <c r="M3618" i="1" s="1"/>
  <c r="M3619" i="1" s="1"/>
  <c r="M3620" i="1" s="1"/>
  <c r="M3621" i="1" s="1"/>
  <c r="N3606" i="1"/>
  <c r="F3565" i="1"/>
  <c r="E3544" i="1"/>
  <c r="R3449" i="1" l="1"/>
  <c r="V3449" i="1" s="1"/>
  <c r="D3450" i="1"/>
  <c r="D3451" i="1" s="1"/>
  <c r="R3451" i="1" s="1"/>
  <c r="V3451" i="1" s="1"/>
  <c r="L3587" i="1"/>
  <c r="L3588" i="1" s="1"/>
  <c r="L3589" i="1" s="1"/>
  <c r="Z3511" i="1"/>
  <c r="Z3512" i="1" s="1"/>
  <c r="Z3513" i="1" s="1"/>
  <c r="AL3425" i="1"/>
  <c r="AP3425" i="1" s="1"/>
  <c r="Y3426" i="1"/>
  <c r="Y3427" i="1" s="1"/>
  <c r="P3620" i="1"/>
  <c r="I3589" i="1"/>
  <c r="AE3518" i="1"/>
  <c r="AG3529" i="1"/>
  <c r="AA3526" i="1"/>
  <c r="AH3520" i="1"/>
  <c r="AH3521" i="1" s="1"/>
  <c r="AC3508" i="1"/>
  <c r="AF3497" i="1"/>
  <c r="AD3501" i="1"/>
  <c r="AB3526" i="1"/>
  <c r="X3448" i="1"/>
  <c r="N3607" i="1"/>
  <c r="O3605" i="1"/>
  <c r="O3606" i="1" s="1"/>
  <c r="E3545" i="1"/>
  <c r="F3566" i="1"/>
  <c r="M3622" i="1"/>
  <c r="M3623" i="1" s="1"/>
  <c r="R3450" i="1" l="1"/>
  <c r="V3450" i="1" s="1"/>
  <c r="D3452" i="1"/>
  <c r="AL3427" i="1"/>
  <c r="AP3427" i="1" s="1"/>
  <c r="Y3428" i="1"/>
  <c r="AL3428" i="1" s="1"/>
  <c r="AP3428" i="1" s="1"/>
  <c r="AL3426" i="1"/>
  <c r="AP3426" i="1" s="1"/>
  <c r="P3621" i="1"/>
  <c r="L3590" i="1"/>
  <c r="I3590" i="1"/>
  <c r="Z3514" i="1"/>
  <c r="Z3515" i="1" s="1"/>
  <c r="AF3498" i="1"/>
  <c r="AA3527" i="1"/>
  <c r="AH3522" i="1"/>
  <c r="AB3527" i="1"/>
  <c r="AE3519" i="1"/>
  <c r="AC3509" i="1"/>
  <c r="X3449" i="1"/>
  <c r="AD3502" i="1"/>
  <c r="AD3503" i="1" s="1"/>
  <c r="AG3530" i="1"/>
  <c r="O3607" i="1"/>
  <c r="F3567" i="1"/>
  <c r="E3546" i="1"/>
  <c r="M3624" i="1"/>
  <c r="M3625" i="1" s="1"/>
  <c r="M3626" i="1" s="1"/>
  <c r="M3627" i="1" s="1"/>
  <c r="M3628" i="1" s="1"/>
  <c r="M3629" i="1" s="1"/>
  <c r="M3630" i="1" s="1"/>
  <c r="N3608" i="1"/>
  <c r="R3452" i="1" l="1"/>
  <c r="V3452" i="1" s="1"/>
  <c r="D3453" i="1"/>
  <c r="Y3429" i="1"/>
  <c r="P3622" i="1"/>
  <c r="P3623" i="1" s="1"/>
  <c r="P3624" i="1" s="1"/>
  <c r="L3591" i="1"/>
  <c r="I3591" i="1"/>
  <c r="I3592" i="1" s="1"/>
  <c r="I3593" i="1" s="1"/>
  <c r="AB3528" i="1"/>
  <c r="AB3529" i="1" s="1"/>
  <c r="AB3530" i="1" s="1"/>
  <c r="AB3531" i="1" s="1"/>
  <c r="AB3532" i="1" s="1"/>
  <c r="AC3510" i="1"/>
  <c r="AH3523" i="1"/>
  <c r="AA3528" i="1"/>
  <c r="AE3520" i="1"/>
  <c r="AE3521" i="1" s="1"/>
  <c r="AE3522" i="1" s="1"/>
  <c r="AG3531" i="1"/>
  <c r="AG3532" i="1" s="1"/>
  <c r="AG3533" i="1" s="1"/>
  <c r="Z3516" i="1"/>
  <c r="AD3504" i="1"/>
  <c r="X3450" i="1"/>
  <c r="AF3499" i="1"/>
  <c r="O3608" i="1"/>
  <c r="E3547" i="1"/>
  <c r="F3568" i="1"/>
  <c r="F3569" i="1" s="1"/>
  <c r="N3609" i="1"/>
  <c r="R3453" i="1" l="1"/>
  <c r="V3453" i="1" s="1"/>
  <c r="D3454" i="1"/>
  <c r="AL3429" i="1"/>
  <c r="AP3429" i="1" s="1"/>
  <c r="Y3430" i="1"/>
  <c r="Y3431" i="1" s="1"/>
  <c r="I3594" i="1"/>
  <c r="I3595" i="1" s="1"/>
  <c r="P3625" i="1"/>
  <c r="P3626" i="1" s="1"/>
  <c r="P3627" i="1" s="1"/>
  <c r="L3592" i="1"/>
  <c r="L3593" i="1" s="1"/>
  <c r="AB3533" i="1"/>
  <c r="AB3534" i="1" s="1"/>
  <c r="AF3500" i="1"/>
  <c r="AF3501" i="1" s="1"/>
  <c r="AD3505" i="1"/>
  <c r="AA3529" i="1"/>
  <c r="AA3530" i="1" s="1"/>
  <c r="X3451" i="1"/>
  <c r="AE3523" i="1"/>
  <c r="AG3534" i="1"/>
  <c r="AH3524" i="1"/>
  <c r="AH3525" i="1" s="1"/>
  <c r="Z3517" i="1"/>
  <c r="Z3518" i="1" s="1"/>
  <c r="AC3511" i="1"/>
  <c r="N3610" i="1"/>
  <c r="O3609" i="1"/>
  <c r="E3548" i="1"/>
  <c r="F3570" i="1"/>
  <c r="F3571" i="1" s="1"/>
  <c r="R3454" i="1" l="1"/>
  <c r="V3454" i="1" s="1"/>
  <c r="D3455" i="1"/>
  <c r="R3455" i="1" s="1"/>
  <c r="V3455" i="1" s="1"/>
  <c r="AL3431" i="1"/>
  <c r="AP3431" i="1" s="1"/>
  <c r="AL3430" i="1"/>
  <c r="AP3430" i="1" s="1"/>
  <c r="Y3432" i="1"/>
  <c r="AL3432" i="1" s="1"/>
  <c r="AP3432" i="1" s="1"/>
  <c r="L3594" i="1"/>
  <c r="L3595" i="1" s="1"/>
  <c r="P3628" i="1"/>
  <c r="P3629" i="1" s="1"/>
  <c r="P3630" i="1" s="1"/>
  <c r="I3596" i="1"/>
  <c r="AG3535" i="1"/>
  <c r="X3452" i="1"/>
  <c r="Z3519" i="1"/>
  <c r="Z3520" i="1" s="1"/>
  <c r="Z3521" i="1" s="1"/>
  <c r="AF3502" i="1"/>
  <c r="AH3526" i="1"/>
  <c r="AH3527" i="1" s="1"/>
  <c r="AB3535" i="1"/>
  <c r="AD3506" i="1"/>
  <c r="AA3531" i="1"/>
  <c r="AC3512" i="1"/>
  <c r="AE3524" i="1"/>
  <c r="F3572" i="1"/>
  <c r="E3549" i="1"/>
  <c r="O3610" i="1"/>
  <c r="N3611" i="1"/>
  <c r="D3456" i="1" l="1"/>
  <c r="R3456" i="1" s="1"/>
  <c r="V3456" i="1" s="1"/>
  <c r="Y3433" i="1"/>
  <c r="L3596" i="1"/>
  <c r="I3597" i="1"/>
  <c r="X3453" i="1"/>
  <c r="AE3525" i="1"/>
  <c r="AC3513" i="1"/>
  <c r="AA3532" i="1"/>
  <c r="AG3536" i="1"/>
  <c r="AB3536" i="1"/>
  <c r="AF3503" i="1"/>
  <c r="Z3522" i="1"/>
  <c r="AD3507" i="1"/>
  <c r="AD3508" i="1" s="1"/>
  <c r="AD3509" i="1" s="1"/>
  <c r="AH3528" i="1"/>
  <c r="O3611" i="1"/>
  <c r="O3612" i="1" s="1"/>
  <c r="F3573" i="1"/>
  <c r="E3550" i="1"/>
  <c r="E3551" i="1" s="1"/>
  <c r="N3612" i="1"/>
  <c r="N3613" i="1" s="1"/>
  <c r="D3457" i="1" l="1"/>
  <c r="D3458" i="1" s="1"/>
  <c r="R3458" i="1" s="1"/>
  <c r="V3458" i="1" s="1"/>
  <c r="AL3433" i="1"/>
  <c r="AP3433" i="1" s="1"/>
  <c r="Y3434" i="1"/>
  <c r="AD3510" i="1"/>
  <c r="AD3511" i="1" s="1"/>
  <c r="N3614" i="1"/>
  <c r="N3615" i="1" s="1"/>
  <c r="N3616" i="1" s="1"/>
  <c r="N3617" i="1" s="1"/>
  <c r="L3597" i="1"/>
  <c r="I3598" i="1"/>
  <c r="AH3529" i="1"/>
  <c r="AG3537" i="1"/>
  <c r="AA3533" i="1"/>
  <c r="AE3526" i="1"/>
  <c r="AF3504" i="1"/>
  <c r="AB3537" i="1"/>
  <c r="AB3538" i="1" s="1"/>
  <c r="Z3523" i="1"/>
  <c r="X3454" i="1"/>
  <c r="AC3514" i="1"/>
  <c r="O3613" i="1"/>
  <c r="O3614" i="1" s="1"/>
  <c r="F3574" i="1"/>
  <c r="E3552" i="1"/>
  <c r="D3459" i="1" l="1"/>
  <c r="R3459" i="1" s="1"/>
  <c r="V3459" i="1" s="1"/>
  <c r="R3457" i="1"/>
  <c r="V3457" i="1" s="1"/>
  <c r="AL3434" i="1"/>
  <c r="AP3434" i="1" s="1"/>
  <c r="Y3435" i="1"/>
  <c r="AL3435" i="1" s="1"/>
  <c r="AP3435" i="1" s="1"/>
  <c r="L3598" i="1"/>
  <c r="L3599" i="1" s="1"/>
  <c r="L3600" i="1" s="1"/>
  <c r="I3599" i="1"/>
  <c r="AB3539" i="1"/>
  <c r="AF3505" i="1"/>
  <c r="AH3530" i="1"/>
  <c r="X3455" i="1"/>
  <c r="AD3512" i="1"/>
  <c r="AD3513" i="1" s="1"/>
  <c r="AG3538" i="1"/>
  <c r="AG3539" i="1" s="1"/>
  <c r="AG3540" i="1" s="1"/>
  <c r="AE3527" i="1"/>
  <c r="AC3515" i="1"/>
  <c r="Z3524" i="1"/>
  <c r="AA3534" i="1"/>
  <c r="O3615" i="1"/>
  <c r="O3616" i="1" s="1"/>
  <c r="E3553" i="1"/>
  <c r="F3575" i="1"/>
  <c r="N3618" i="1"/>
  <c r="N3619" i="1" s="1"/>
  <c r="F391" i="2"/>
  <c r="H391" i="2" s="1"/>
  <c r="F395" i="2"/>
  <c r="F399" i="2"/>
  <c r="H399" i="2" s="1"/>
  <c r="F414" i="2"/>
  <c r="H414" i="2" s="1"/>
  <c r="F417" i="2"/>
  <c r="H417" i="2" s="1"/>
  <c r="D3460" i="1" l="1"/>
  <c r="D3461" i="1" s="1"/>
  <c r="R3461" i="1" s="1"/>
  <c r="V3461" i="1" s="1"/>
  <c r="Y3436" i="1"/>
  <c r="L3601" i="1"/>
  <c r="I3600" i="1"/>
  <c r="AE3528" i="1"/>
  <c r="AE3529" i="1" s="1"/>
  <c r="AD3514" i="1"/>
  <c r="AH3531" i="1"/>
  <c r="AB3540" i="1"/>
  <c r="AC3516" i="1"/>
  <c r="AA3535" i="1"/>
  <c r="Z3525" i="1"/>
  <c r="AG3541" i="1"/>
  <c r="AG3542" i="1" s="1"/>
  <c r="X3456" i="1"/>
  <c r="X3457" i="1" s="1"/>
  <c r="AF3506" i="1"/>
  <c r="F3576" i="1"/>
  <c r="E3554" i="1"/>
  <c r="N3620" i="1"/>
  <c r="N3621" i="1" s="1"/>
  <c r="O3617" i="1"/>
  <c r="O3618" i="1" s="1"/>
  <c r="O3619" i="1" s="1"/>
  <c r="O417" i="2"/>
  <c r="L417" i="2"/>
  <c r="O414" i="2"/>
  <c r="L414" i="2"/>
  <c r="O399" i="2"/>
  <c r="L399" i="2"/>
  <c r="O391" i="2"/>
  <c r="L391" i="2"/>
  <c r="D3462" i="1" l="1"/>
  <c r="R3462" i="1" s="1"/>
  <c r="V3462" i="1" s="1"/>
  <c r="R3460" i="1"/>
  <c r="V3460" i="1" s="1"/>
  <c r="AL3436" i="1"/>
  <c r="AP3436" i="1" s="1"/>
  <c r="Y3437" i="1"/>
  <c r="Y3438" i="1" s="1"/>
  <c r="AG3543" i="1"/>
  <c r="AG3544" i="1" s="1"/>
  <c r="AG3545" i="1" s="1"/>
  <c r="AG3546" i="1" s="1"/>
  <c r="AG3547" i="1" s="1"/>
  <c r="N3622" i="1"/>
  <c r="N3623" i="1" s="1"/>
  <c r="N3624" i="1" s="1"/>
  <c r="N3625" i="1" s="1"/>
  <c r="N3626" i="1" s="1"/>
  <c r="L3602" i="1"/>
  <c r="I3601" i="1"/>
  <c r="AC3517" i="1"/>
  <c r="AC3518" i="1" s="1"/>
  <c r="AF3507" i="1"/>
  <c r="AA3536" i="1"/>
  <c r="AA3537" i="1" s="1"/>
  <c r="AA3538" i="1" s="1"/>
  <c r="AB3541" i="1"/>
  <c r="AB3542" i="1" s="1"/>
  <c r="AD3515" i="1"/>
  <c r="AD3516" i="1" s="1"/>
  <c r="AE3530" i="1"/>
  <c r="Z3526" i="1"/>
  <c r="Z3527" i="1" s="1"/>
  <c r="X3458" i="1"/>
  <c r="X3459" i="1" s="1"/>
  <c r="AH3532" i="1"/>
  <c r="F3577" i="1"/>
  <c r="F3578" i="1" s="1"/>
  <c r="E3555" i="1"/>
  <c r="O3620" i="1"/>
  <c r="O3621" i="1" s="1"/>
  <c r="D3463" i="1" l="1"/>
  <c r="D3464" i="1" s="1"/>
  <c r="D3465" i="1" s="1"/>
  <c r="R3465" i="1" s="1"/>
  <c r="V3465" i="1" s="1"/>
  <c r="AL3438" i="1"/>
  <c r="AP3438" i="1" s="1"/>
  <c r="Y3439" i="1"/>
  <c r="AL3439" i="1" s="1"/>
  <c r="AP3439" i="1" s="1"/>
  <c r="AL3437" i="1"/>
  <c r="AP3437" i="1" s="1"/>
  <c r="AF3508" i="1"/>
  <c r="AF3509" i="1" s="1"/>
  <c r="AF3510" i="1" s="1"/>
  <c r="L3603" i="1"/>
  <c r="I3602" i="1"/>
  <c r="I3603" i="1" s="1"/>
  <c r="AD3517" i="1"/>
  <c r="AB3543" i="1"/>
  <c r="X3460" i="1"/>
  <c r="X3461" i="1" s="1"/>
  <c r="X3462" i="1" s="1"/>
  <c r="Z3528" i="1"/>
  <c r="AG3548" i="1"/>
  <c r="AG3549" i="1" s="1"/>
  <c r="AA3539" i="1"/>
  <c r="AH3533" i="1"/>
  <c r="AH3534" i="1" s="1"/>
  <c r="AE3531" i="1"/>
  <c r="AE3532" i="1" s="1"/>
  <c r="AE3533" i="1" s="1"/>
  <c r="AC3519" i="1"/>
  <c r="AC3520" i="1" s="1"/>
  <c r="N3627" i="1"/>
  <c r="N3628" i="1" s="1"/>
  <c r="N3629" i="1" s="1"/>
  <c r="N3630" i="1" s="1"/>
  <c r="E3556" i="1"/>
  <c r="F3579" i="1"/>
  <c r="O3622" i="1"/>
  <c r="O3623" i="1" s="1"/>
  <c r="Y3440" i="1" l="1"/>
  <c r="AL3440" i="1" s="1"/>
  <c r="AP3440" i="1" s="1"/>
  <c r="R3464" i="1"/>
  <c r="V3464" i="1" s="1"/>
  <c r="D3466" i="1"/>
  <c r="R3466" i="1" s="1"/>
  <c r="V3466" i="1" s="1"/>
  <c r="R3463" i="1"/>
  <c r="V3463" i="1" s="1"/>
  <c r="AH3535" i="1"/>
  <c r="AH3536" i="1" s="1"/>
  <c r="AH3537" i="1" s="1"/>
  <c r="AH3538" i="1" s="1"/>
  <c r="Y3441" i="1"/>
  <c r="L3604" i="1"/>
  <c r="I3604" i="1"/>
  <c r="X3463" i="1"/>
  <c r="AG3550" i="1"/>
  <c r="AB3544" i="1"/>
  <c r="Z3529" i="1"/>
  <c r="Z3530" i="1" s="1"/>
  <c r="AE3534" i="1"/>
  <c r="AA3540" i="1"/>
  <c r="AD3518" i="1"/>
  <c r="AF3511" i="1"/>
  <c r="AF3512" i="1" s="1"/>
  <c r="AC3521" i="1"/>
  <c r="O3624" i="1"/>
  <c r="O3625" i="1" s="1"/>
  <c r="O3626" i="1" s="1"/>
  <c r="O3627" i="1" s="1"/>
  <c r="O3628" i="1" s="1"/>
  <c r="E3557" i="1"/>
  <c r="F3580" i="1"/>
  <c r="D3467" i="1" l="1"/>
  <c r="R3467" i="1" s="1"/>
  <c r="V3467" i="1" s="1"/>
  <c r="Y3442" i="1"/>
  <c r="AL3441" i="1"/>
  <c r="AP3441" i="1" s="1"/>
  <c r="L3605" i="1"/>
  <c r="L3606" i="1" s="1"/>
  <c r="I3605" i="1"/>
  <c r="I3606" i="1" s="1"/>
  <c r="AC3522" i="1"/>
  <c r="AA3541" i="1"/>
  <c r="AA3542" i="1" s="1"/>
  <c r="AD3519" i="1"/>
  <c r="AD3520" i="1" s="1"/>
  <c r="AF3513" i="1"/>
  <c r="AF3514" i="1" s="1"/>
  <c r="AF3515" i="1" s="1"/>
  <c r="AB3545" i="1"/>
  <c r="AE3535" i="1"/>
  <c r="Z3531" i="1"/>
  <c r="AG3551" i="1"/>
  <c r="X3464" i="1"/>
  <c r="X3465" i="1" s="1"/>
  <c r="AH3539" i="1"/>
  <c r="F3581" i="1"/>
  <c r="F3582" i="1" s="1"/>
  <c r="F3583" i="1" s="1"/>
  <c r="E3558" i="1"/>
  <c r="O3629" i="1"/>
  <c r="O3630" i="1" s="1"/>
  <c r="D3468" i="1" l="1"/>
  <c r="R3468" i="1" s="1"/>
  <c r="V3468" i="1" s="1"/>
  <c r="Y3443" i="1"/>
  <c r="AL3442" i="1"/>
  <c r="AP3442" i="1" s="1"/>
  <c r="L3607" i="1"/>
  <c r="I3607" i="1"/>
  <c r="I3608" i="1" s="1"/>
  <c r="AH3540" i="1"/>
  <c r="AE3536" i="1"/>
  <c r="AE3537" i="1" s="1"/>
  <c r="AA3543" i="1"/>
  <c r="AC3523" i="1"/>
  <c r="X3466" i="1"/>
  <c r="AF3516" i="1"/>
  <c r="AG3552" i="1"/>
  <c r="AB3546" i="1"/>
  <c r="Z3532" i="1"/>
  <c r="AD3521" i="1"/>
  <c r="AD3522" i="1" s="1"/>
  <c r="AD3523" i="1" s="1"/>
  <c r="E3559" i="1"/>
  <c r="F3584" i="1"/>
  <c r="D3469" i="1" l="1"/>
  <c r="R3469" i="1" s="1"/>
  <c r="V3469" i="1" s="1"/>
  <c r="AL3443" i="1"/>
  <c r="AP3443" i="1" s="1"/>
  <c r="Y3444" i="1"/>
  <c r="AC3524" i="1"/>
  <c r="AC3525" i="1" s="1"/>
  <c r="AC3526" i="1" s="1"/>
  <c r="L3608" i="1"/>
  <c r="I3609" i="1"/>
  <c r="Z3533" i="1"/>
  <c r="Z3534" i="1" s="1"/>
  <c r="AF3517" i="1"/>
  <c r="AE3538" i="1"/>
  <c r="AA3544" i="1"/>
  <c r="AD3524" i="1"/>
  <c r="AB3547" i="1"/>
  <c r="AG3553" i="1"/>
  <c r="AG3554" i="1" s="1"/>
  <c r="X3467" i="1"/>
  <c r="AH3541" i="1"/>
  <c r="AH3542" i="1" s="1"/>
  <c r="F3585" i="1"/>
  <c r="E3560" i="1"/>
  <c r="E3561" i="1" s="1"/>
  <c r="D3470" i="1" l="1"/>
  <c r="R3470" i="1" s="1"/>
  <c r="V3470" i="1" s="1"/>
  <c r="AL3444" i="1"/>
  <c r="AP3444" i="1" s="1"/>
  <c r="Y3445" i="1"/>
  <c r="L3609" i="1"/>
  <c r="I3610" i="1"/>
  <c r="I3611" i="1" s="1"/>
  <c r="AE3539" i="1"/>
  <c r="AF3518" i="1"/>
  <c r="AA3545" i="1"/>
  <c r="X3468" i="1"/>
  <c r="X3469" i="1" s="1"/>
  <c r="AC3527" i="1"/>
  <c r="AB3548" i="1"/>
  <c r="AH3543" i="1"/>
  <c r="AH3544" i="1" s="1"/>
  <c r="AH3545" i="1" s="1"/>
  <c r="AH3546" i="1" s="1"/>
  <c r="AG3555" i="1"/>
  <c r="Z3535" i="1"/>
  <c r="AD3525" i="1"/>
  <c r="E3562" i="1"/>
  <c r="F3586" i="1"/>
  <c r="F3587" i="1" s="1"/>
  <c r="F3588" i="1" s="1"/>
  <c r="D3471" i="1" l="1"/>
  <c r="R3471" i="1" s="1"/>
  <c r="V3471" i="1" s="1"/>
  <c r="AL3445" i="1"/>
  <c r="AP3445" i="1" s="1"/>
  <c r="Y3446" i="1"/>
  <c r="L3610" i="1"/>
  <c r="L3611" i="1" s="1"/>
  <c r="I3612" i="1"/>
  <c r="I3613" i="1" s="1"/>
  <c r="AH3547" i="1"/>
  <c r="AH3548" i="1" s="1"/>
  <c r="Z3536" i="1"/>
  <c r="Z3537" i="1" s="1"/>
  <c r="AG3556" i="1"/>
  <c r="X3470" i="1"/>
  <c r="AE3540" i="1"/>
  <c r="AE3541" i="1" s="1"/>
  <c r="AB3549" i="1"/>
  <c r="AF3519" i="1"/>
  <c r="AC3528" i="1"/>
  <c r="AA3546" i="1"/>
  <c r="AA3547" i="1" s="1"/>
  <c r="AA3548" i="1" s="1"/>
  <c r="AD3526" i="1"/>
  <c r="F3589" i="1"/>
  <c r="F3590" i="1" s="1"/>
  <c r="E3563" i="1"/>
  <c r="E3564" i="1" s="1"/>
  <c r="D3472" i="1" l="1"/>
  <c r="D3473" i="1" s="1"/>
  <c r="R3473" i="1" s="1"/>
  <c r="V3473" i="1" s="1"/>
  <c r="Y3447" i="1"/>
  <c r="AL3446" i="1"/>
  <c r="AP3446" i="1" s="1"/>
  <c r="L3612" i="1"/>
  <c r="I3614" i="1"/>
  <c r="AE3542" i="1"/>
  <c r="AE3543" i="1" s="1"/>
  <c r="AA3549" i="1"/>
  <c r="AA3550" i="1" s="1"/>
  <c r="AH3549" i="1"/>
  <c r="AB3550" i="1"/>
  <c r="AD3527" i="1"/>
  <c r="X3471" i="1"/>
  <c r="AF3520" i="1"/>
  <c r="AF3521" i="1" s="1"/>
  <c r="AC3529" i="1"/>
  <c r="AC3530" i="1" s="1"/>
  <c r="AC3531" i="1" s="1"/>
  <c r="Z3538" i="1"/>
  <c r="AG3557" i="1"/>
  <c r="E3565" i="1"/>
  <c r="F3591" i="1"/>
  <c r="R3472" i="1" l="1"/>
  <c r="V3472" i="1" s="1"/>
  <c r="D3474" i="1"/>
  <c r="R3474" i="1" s="1"/>
  <c r="V3474" i="1" s="1"/>
  <c r="Y3448" i="1"/>
  <c r="AL3447" i="1"/>
  <c r="AP3447" i="1" s="1"/>
  <c r="L3613" i="1"/>
  <c r="I3615" i="1"/>
  <c r="I3616" i="1" s="1"/>
  <c r="AF3522" i="1"/>
  <c r="AD3528" i="1"/>
  <c r="Z3539" i="1"/>
  <c r="Z3540" i="1" s="1"/>
  <c r="AB3551" i="1"/>
  <c r="AB3552" i="1" s="1"/>
  <c r="AG3558" i="1"/>
  <c r="AG3559" i="1" s="1"/>
  <c r="AC3532" i="1"/>
  <c r="X3472" i="1"/>
  <c r="AH3550" i="1"/>
  <c r="AE3544" i="1"/>
  <c r="AA3551" i="1"/>
  <c r="E3566" i="1"/>
  <c r="F3592" i="1"/>
  <c r="F3593" i="1" s="1"/>
  <c r="D3475" i="1" l="1"/>
  <c r="D3476" i="1" s="1"/>
  <c r="R3476" i="1" s="1"/>
  <c r="V3476" i="1" s="1"/>
  <c r="D3477" i="1"/>
  <c r="R3477" i="1" s="1"/>
  <c r="V3477" i="1" s="1"/>
  <c r="R3475" i="1"/>
  <c r="V3475" i="1" s="1"/>
  <c r="AL3448" i="1"/>
  <c r="AP3448" i="1" s="1"/>
  <c r="Y3449" i="1"/>
  <c r="L3614" i="1"/>
  <c r="L3615" i="1"/>
  <c r="I3617" i="1"/>
  <c r="I3618" i="1" s="1"/>
  <c r="AG3560" i="1"/>
  <c r="AD3529" i="1"/>
  <c r="AD3530" i="1" s="1"/>
  <c r="AC3533" i="1"/>
  <c r="AC3534" i="1" s="1"/>
  <c r="AC3535" i="1" s="1"/>
  <c r="AH3551" i="1"/>
  <c r="AH3552" i="1" s="1"/>
  <c r="Z3541" i="1"/>
  <c r="Z3542" i="1" s="1"/>
  <c r="AA3552" i="1"/>
  <c r="AB3553" i="1"/>
  <c r="AB3554" i="1" s="1"/>
  <c r="AE3545" i="1"/>
  <c r="AE3546" i="1" s="1"/>
  <c r="AF3523" i="1"/>
  <c r="AF3524" i="1" s="1"/>
  <c r="X3473" i="1"/>
  <c r="F3594" i="1"/>
  <c r="F3595" i="1" s="1"/>
  <c r="F3596" i="1" s="1"/>
  <c r="E3567" i="1"/>
  <c r="E3568" i="1" s="1"/>
  <c r="D3478" i="1" l="1"/>
  <c r="R3478" i="1" s="1"/>
  <c r="V3478" i="1" s="1"/>
  <c r="AL3449" i="1"/>
  <c r="AP3449" i="1" s="1"/>
  <c r="Y3450" i="1"/>
  <c r="AL3450" i="1" s="1"/>
  <c r="AP3450" i="1" s="1"/>
  <c r="AF3525" i="1"/>
  <c r="AF3526" i="1" s="1"/>
  <c r="L3616" i="1"/>
  <c r="I3619" i="1"/>
  <c r="E3569" i="1"/>
  <c r="E3570" i="1" s="1"/>
  <c r="AD3531" i="1"/>
  <c r="AD3532" i="1" s="1"/>
  <c r="Z3543" i="1"/>
  <c r="AB3555" i="1"/>
  <c r="AG3561" i="1"/>
  <c r="AE3547" i="1"/>
  <c r="AH3553" i="1"/>
  <c r="AH3554" i="1" s="1"/>
  <c r="X3474" i="1"/>
  <c r="AA3553" i="1"/>
  <c r="AC3536" i="1"/>
  <c r="AC3537" i="1" s="1"/>
  <c r="F3597" i="1"/>
  <c r="F3598" i="1" s="1"/>
  <c r="D3479" i="1" l="1"/>
  <c r="R3479" i="1" s="1"/>
  <c r="V3479" i="1" s="1"/>
  <c r="Y3451" i="1"/>
  <c r="Y3452" i="1" s="1"/>
  <c r="AL3452" i="1" s="1"/>
  <c r="AP3452" i="1" s="1"/>
  <c r="E3571" i="1"/>
  <c r="E3572" i="1" s="1"/>
  <c r="L3617" i="1"/>
  <c r="I3620" i="1"/>
  <c r="AA3554" i="1"/>
  <c r="AA3555" i="1" s="1"/>
  <c r="AB3556" i="1"/>
  <c r="AF3527" i="1"/>
  <c r="AF3528" i="1" s="1"/>
  <c r="AG3562" i="1"/>
  <c r="AG3563" i="1" s="1"/>
  <c r="AG3564" i="1" s="1"/>
  <c r="AC3538" i="1"/>
  <c r="AD3533" i="1"/>
  <c r="X3475" i="1"/>
  <c r="AE3548" i="1"/>
  <c r="Z3544" i="1"/>
  <c r="AH3555" i="1"/>
  <c r="F3599" i="1"/>
  <c r="D3480" i="1" l="1"/>
  <c r="R3480" i="1" s="1"/>
  <c r="V3480" i="1" s="1"/>
  <c r="AL3451" i="1"/>
  <c r="AP3451" i="1" s="1"/>
  <c r="Y3453" i="1"/>
  <c r="L3618" i="1"/>
  <c r="I3621" i="1"/>
  <c r="AF3529" i="1"/>
  <c r="AF3530" i="1" s="1"/>
  <c r="AE3549" i="1"/>
  <c r="AC3539" i="1"/>
  <c r="AC3540" i="1" s="1"/>
  <c r="X3476" i="1"/>
  <c r="X3477" i="1" s="1"/>
  <c r="AA3556" i="1"/>
  <c r="AD3534" i="1"/>
  <c r="AH3556" i="1"/>
  <c r="AG3565" i="1"/>
  <c r="AG3566" i="1" s="1"/>
  <c r="Z3545" i="1"/>
  <c r="Z3546" i="1" s="1"/>
  <c r="AB3557" i="1"/>
  <c r="E3573" i="1"/>
  <c r="F3600" i="1"/>
  <c r="D3481" i="1" l="1"/>
  <c r="D3482" i="1" s="1"/>
  <c r="R3482" i="1" s="1"/>
  <c r="V3482" i="1" s="1"/>
  <c r="AL3453" i="1"/>
  <c r="AP3453" i="1" s="1"/>
  <c r="Y3454" i="1"/>
  <c r="AL3454" i="1" s="1"/>
  <c r="AP3454" i="1" s="1"/>
  <c r="AF3531" i="1"/>
  <c r="AF3532" i="1" s="1"/>
  <c r="AF3533" i="1" s="1"/>
  <c r="Z3547" i="1"/>
  <c r="Z3548" i="1" s="1"/>
  <c r="L3619" i="1"/>
  <c r="L3620" i="1" s="1"/>
  <c r="L3621" i="1" s="1"/>
  <c r="I3622" i="1"/>
  <c r="AG3567" i="1"/>
  <c r="AC3541" i="1"/>
  <c r="AH3557" i="1"/>
  <c r="X3478" i="1"/>
  <c r="AE3550" i="1"/>
  <c r="AE3551" i="1" s="1"/>
  <c r="AA3557" i="1"/>
  <c r="AD3535" i="1"/>
  <c r="AB3558" i="1"/>
  <c r="AB3559" i="1" s="1"/>
  <c r="E3574" i="1"/>
  <c r="F3601" i="1"/>
  <c r="R3481" i="1" l="1"/>
  <c r="V3481" i="1" s="1"/>
  <c r="D3483" i="1"/>
  <c r="D3484" i="1" s="1"/>
  <c r="D3485" i="1" s="1"/>
  <c r="Y3455" i="1"/>
  <c r="AB3560" i="1"/>
  <c r="L3622" i="1"/>
  <c r="L3623" i="1" s="1"/>
  <c r="I3623" i="1"/>
  <c r="I3624" i="1" s="1"/>
  <c r="AB3561" i="1"/>
  <c r="AA3558" i="1"/>
  <c r="AD3536" i="1"/>
  <c r="AG3568" i="1"/>
  <c r="AG3569" i="1" s="1"/>
  <c r="AG3570" i="1" s="1"/>
  <c r="Z3549" i="1"/>
  <c r="X3479" i="1"/>
  <c r="AC3542" i="1"/>
  <c r="AF3534" i="1"/>
  <c r="AE3552" i="1"/>
  <c r="AH3558" i="1"/>
  <c r="F3602" i="1"/>
  <c r="E3575" i="1"/>
  <c r="E3576" i="1" s="1"/>
  <c r="R3484" i="1" l="1"/>
  <c r="V3484" i="1" s="1"/>
  <c r="R3483" i="1"/>
  <c r="V3483" i="1" s="1"/>
  <c r="AL3455" i="1"/>
  <c r="AP3455" i="1" s="1"/>
  <c r="Y3456" i="1"/>
  <c r="AL3456" i="1" s="1"/>
  <c r="AP3456" i="1" s="1"/>
  <c r="L3624" i="1"/>
  <c r="L3625" i="1" s="1"/>
  <c r="I3625" i="1"/>
  <c r="I3626" i="1" s="1"/>
  <c r="I3627" i="1" s="1"/>
  <c r="I3628" i="1" s="1"/>
  <c r="I3629" i="1" s="1"/>
  <c r="I3630" i="1" s="1"/>
  <c r="X3480" i="1"/>
  <c r="AA3559" i="1"/>
  <c r="AB3562" i="1"/>
  <c r="AG3571" i="1"/>
  <c r="AG3572" i="1" s="1"/>
  <c r="Z3550" i="1"/>
  <c r="AF3535" i="1"/>
  <c r="AH3559" i="1"/>
  <c r="AH3560" i="1" s="1"/>
  <c r="AE3553" i="1"/>
  <c r="AC3543" i="1"/>
  <c r="AC3544" i="1" s="1"/>
  <c r="AD3537" i="1"/>
  <c r="D3486" i="1"/>
  <c r="R3485" i="1"/>
  <c r="V3485" i="1" s="1"/>
  <c r="E3577" i="1"/>
  <c r="F3603" i="1"/>
  <c r="Y3457" i="1" l="1"/>
  <c r="AL3457" i="1" s="1"/>
  <c r="AP3457" i="1" s="1"/>
  <c r="L3626" i="1"/>
  <c r="L3627" i="1" s="1"/>
  <c r="L3628" i="1" s="1"/>
  <c r="AF3536" i="1"/>
  <c r="AF3537" i="1" s="1"/>
  <c r="AF3538" i="1" s="1"/>
  <c r="AE3554" i="1"/>
  <c r="AE3555" i="1" s="1"/>
  <c r="AA3560" i="1"/>
  <c r="AA3561" i="1" s="1"/>
  <c r="AD3538" i="1"/>
  <c r="AD3539" i="1" s="1"/>
  <c r="AD3540" i="1" s="1"/>
  <c r="AH3561" i="1"/>
  <c r="AH3562" i="1" s="1"/>
  <c r="AH3563" i="1" s="1"/>
  <c r="AG3573" i="1"/>
  <c r="AB3563" i="1"/>
  <c r="AB3564" i="1" s="1"/>
  <c r="AC3545" i="1"/>
  <c r="Z3551" i="1"/>
  <c r="Z3552" i="1" s="1"/>
  <c r="X3481" i="1"/>
  <c r="D3487" i="1"/>
  <c r="R3486" i="1"/>
  <c r="V3486" i="1" s="1"/>
  <c r="F3604" i="1"/>
  <c r="F3605" i="1" s="1"/>
  <c r="E3578" i="1"/>
  <c r="E3579" i="1" s="1"/>
  <c r="Y3458" i="1" l="1"/>
  <c r="AL3458" i="1" s="1"/>
  <c r="AP3458" i="1" s="1"/>
  <c r="L3629" i="1"/>
  <c r="L3630" i="1" s="1"/>
  <c r="AE3556" i="1"/>
  <c r="AE3557" i="1" s="1"/>
  <c r="AE3558" i="1" s="1"/>
  <c r="AE3559" i="1" s="1"/>
  <c r="AE3560" i="1" s="1"/>
  <c r="AA3562" i="1"/>
  <c r="AH3564" i="1"/>
  <c r="AH3565" i="1" s="1"/>
  <c r="AB3565" i="1"/>
  <c r="Z3553" i="1"/>
  <c r="AF3539" i="1"/>
  <c r="AF3540" i="1" s="1"/>
  <c r="X3482" i="1"/>
  <c r="AD3541" i="1"/>
  <c r="AG3574" i="1"/>
  <c r="AG3575" i="1" s="1"/>
  <c r="AC3546" i="1"/>
  <c r="F3606" i="1"/>
  <c r="F3607" i="1" s="1"/>
  <c r="F3608" i="1" s="1"/>
  <c r="E3580" i="1"/>
  <c r="R3487" i="1"/>
  <c r="V3487" i="1" s="1"/>
  <c r="D3488" i="1"/>
  <c r="Y3459" i="1" l="1"/>
  <c r="AL3459" i="1" s="1"/>
  <c r="AP3459" i="1" s="1"/>
  <c r="AC3547" i="1"/>
  <c r="AC3548" i="1" s="1"/>
  <c r="AA3563" i="1"/>
  <c r="AA3564" i="1" s="1"/>
  <c r="AA3565" i="1" s="1"/>
  <c r="AG3576" i="1"/>
  <c r="AG3577" i="1" s="1"/>
  <c r="AH3566" i="1"/>
  <c r="AF3541" i="1"/>
  <c r="AD3542" i="1"/>
  <c r="AD3543" i="1" s="1"/>
  <c r="Z3554" i="1"/>
  <c r="Z3555" i="1" s="1"/>
  <c r="AE3561" i="1"/>
  <c r="AB3566" i="1"/>
  <c r="X3483" i="1"/>
  <c r="F3609" i="1"/>
  <c r="D3489" i="1"/>
  <c r="R3488" i="1"/>
  <c r="V3488" i="1" s="1"/>
  <c r="E3581" i="1"/>
  <c r="Y3460" i="1" l="1"/>
  <c r="AL3460" i="1"/>
  <c r="AP3460" i="1" s="1"/>
  <c r="Y3461" i="1"/>
  <c r="Y3462" i="1" s="1"/>
  <c r="AL3462" i="1" s="1"/>
  <c r="AP3462" i="1" s="1"/>
  <c r="AC3549" i="1"/>
  <c r="AC3550" i="1" s="1"/>
  <c r="AC3551" i="1" s="1"/>
  <c r="AA3566" i="1"/>
  <c r="AG3578" i="1"/>
  <c r="AG3579" i="1" s="1"/>
  <c r="Z3556" i="1"/>
  <c r="Z3557" i="1" s="1"/>
  <c r="Z3558" i="1" s="1"/>
  <c r="X3484" i="1"/>
  <c r="X3485" i="1" s="1"/>
  <c r="AH3567" i="1"/>
  <c r="AH3568" i="1" s="1"/>
  <c r="AD3544" i="1"/>
  <c r="AD3545" i="1" s="1"/>
  <c r="AE3562" i="1"/>
  <c r="AB3567" i="1"/>
  <c r="AF3542" i="1"/>
  <c r="AF3543" i="1" s="1"/>
  <c r="AF3544" i="1" s="1"/>
  <c r="R3489" i="1"/>
  <c r="V3489" i="1" s="1"/>
  <c r="D3490" i="1"/>
  <c r="E3582" i="1"/>
  <c r="F3610" i="1"/>
  <c r="F3611" i="1" s="1"/>
  <c r="F3612" i="1" s="1"/>
  <c r="AL3461" i="1" l="1"/>
  <c r="AP3461" i="1" s="1"/>
  <c r="Y3463" i="1"/>
  <c r="AL3463" i="1" s="1"/>
  <c r="AP3463" i="1" s="1"/>
  <c r="AG3580" i="1"/>
  <c r="AG3581" i="1" s="1"/>
  <c r="AA3567" i="1"/>
  <c r="AF3545" i="1"/>
  <c r="AF3546" i="1" s="1"/>
  <c r="X3486" i="1"/>
  <c r="AB3568" i="1"/>
  <c r="AC3552" i="1"/>
  <c r="AE3563" i="1"/>
  <c r="AE3564" i="1" s="1"/>
  <c r="AD3546" i="1"/>
  <c r="AH3569" i="1"/>
  <c r="AH3570" i="1" s="1"/>
  <c r="Z3559" i="1"/>
  <c r="R3490" i="1"/>
  <c r="V3490" i="1" s="1"/>
  <c r="D3491" i="1"/>
  <c r="E3583" i="1"/>
  <c r="F3613" i="1"/>
  <c r="Y3464" i="1" l="1"/>
  <c r="AA3568" i="1"/>
  <c r="AA3569" i="1" s="1"/>
  <c r="AH3571" i="1"/>
  <c r="AF3547" i="1"/>
  <c r="AF3548" i="1" s="1"/>
  <c r="AC3553" i="1"/>
  <c r="AB3569" i="1"/>
  <c r="Z3560" i="1"/>
  <c r="X3487" i="1"/>
  <c r="AD3547" i="1"/>
  <c r="AD3548" i="1" s="1"/>
  <c r="AD3549" i="1" s="1"/>
  <c r="AG3582" i="1"/>
  <c r="AE3565" i="1"/>
  <c r="R3491" i="1"/>
  <c r="V3491" i="1" s="1"/>
  <c r="D3492" i="1"/>
  <c r="D3493" i="1" s="1"/>
  <c r="F3614" i="1"/>
  <c r="E3584" i="1"/>
  <c r="AL3464" i="1" l="1"/>
  <c r="AP3464" i="1" s="1"/>
  <c r="Y3465" i="1"/>
  <c r="AA3570" i="1"/>
  <c r="AE3566" i="1"/>
  <c r="AE3567" i="1" s="1"/>
  <c r="AG3583" i="1"/>
  <c r="AG3584" i="1" s="1"/>
  <c r="AG3585" i="1" s="1"/>
  <c r="AH3572" i="1"/>
  <c r="AF3549" i="1"/>
  <c r="AB3570" i="1"/>
  <c r="Z3561" i="1"/>
  <c r="AC3554" i="1"/>
  <c r="AD3550" i="1"/>
  <c r="AD3551" i="1" s="1"/>
  <c r="X3488" i="1"/>
  <c r="R3493" i="1"/>
  <c r="V3493" i="1" s="1"/>
  <c r="E3585" i="1"/>
  <c r="R3492" i="1"/>
  <c r="V3492" i="1" s="1"/>
  <c r="D3494" i="1"/>
  <c r="F3615" i="1"/>
  <c r="F3616" i="1" s="1"/>
  <c r="F3617" i="1" s="1"/>
  <c r="F3618" i="1" s="1"/>
  <c r="Y3466" i="1" l="1"/>
  <c r="Y3467" i="1" s="1"/>
  <c r="AL3467" i="1" s="1"/>
  <c r="AP3467" i="1" s="1"/>
  <c r="AL3465" i="1"/>
  <c r="AP3465" i="1" s="1"/>
  <c r="AA3571" i="1"/>
  <c r="AH3573" i="1"/>
  <c r="AH3574" i="1" s="1"/>
  <c r="AE3568" i="1"/>
  <c r="AE3569" i="1" s="1"/>
  <c r="AE3570" i="1" s="1"/>
  <c r="AD3552" i="1"/>
  <c r="X3489" i="1"/>
  <c r="AB3571" i="1"/>
  <c r="AB3572" i="1" s="1"/>
  <c r="AC3555" i="1"/>
  <c r="AF3550" i="1"/>
  <c r="Z3562" i="1"/>
  <c r="Z3563" i="1" s="1"/>
  <c r="AG3586" i="1"/>
  <c r="AG3587" i="1" s="1"/>
  <c r="AG3588" i="1" s="1"/>
  <c r="F3619" i="1"/>
  <c r="F3620" i="1" s="1"/>
  <c r="R3494" i="1"/>
  <c r="V3494" i="1" s="1"/>
  <c r="E3586" i="1"/>
  <c r="D3495" i="1"/>
  <c r="Y3468" i="1" l="1"/>
  <c r="AL3466" i="1"/>
  <c r="AP3466" i="1" s="1"/>
  <c r="Y3469" i="1"/>
  <c r="AL3469" i="1" s="1"/>
  <c r="AP3469" i="1" s="1"/>
  <c r="AH3575" i="1"/>
  <c r="AH3576" i="1" s="1"/>
  <c r="AH3577" i="1" s="1"/>
  <c r="AH3578" i="1" s="1"/>
  <c r="AE3571" i="1"/>
  <c r="AE3572" i="1" s="1"/>
  <c r="AE3573" i="1" s="1"/>
  <c r="AA3572" i="1"/>
  <c r="F3621" i="1"/>
  <c r="F3622" i="1" s="1"/>
  <c r="F3623" i="1" s="1"/>
  <c r="F3624" i="1" s="1"/>
  <c r="AB3573" i="1"/>
  <c r="AB3574" i="1" s="1"/>
  <c r="AB3575" i="1" s="1"/>
  <c r="X3490" i="1"/>
  <c r="AD3553" i="1"/>
  <c r="Z3564" i="1"/>
  <c r="Z3565" i="1" s="1"/>
  <c r="AC3556" i="1"/>
  <c r="AF3551" i="1"/>
  <c r="AF3552" i="1" s="1"/>
  <c r="AG3589" i="1"/>
  <c r="AG3590" i="1" s="1"/>
  <c r="E3587" i="1"/>
  <c r="D3496" i="1"/>
  <c r="R3495" i="1"/>
  <c r="V3495" i="1" s="1"/>
  <c r="AL3468" i="1" l="1"/>
  <c r="AP3468" i="1" s="1"/>
  <c r="Y3470" i="1"/>
  <c r="AH3579" i="1"/>
  <c r="AH3580" i="1" s="1"/>
  <c r="AH3581" i="1" s="1"/>
  <c r="AA3573" i="1"/>
  <c r="F3625" i="1"/>
  <c r="F3626" i="1" s="1"/>
  <c r="F3627" i="1" s="1"/>
  <c r="AF3553" i="1"/>
  <c r="AF3554" i="1" s="1"/>
  <c r="AG3591" i="1"/>
  <c r="AG3592" i="1" s="1"/>
  <c r="AB3576" i="1"/>
  <c r="AC3557" i="1"/>
  <c r="AE3574" i="1"/>
  <c r="Z3566" i="1"/>
  <c r="Z3567" i="1" s="1"/>
  <c r="AD3554" i="1"/>
  <c r="AD3555" i="1" s="1"/>
  <c r="X3491" i="1"/>
  <c r="E3588" i="1"/>
  <c r="R3496" i="1"/>
  <c r="V3496" i="1" s="1"/>
  <c r="D3497" i="1"/>
  <c r="Y3471" i="1" l="1"/>
  <c r="AL3470" i="1"/>
  <c r="AP3470" i="1" s="1"/>
  <c r="Y3472" i="1"/>
  <c r="F3628" i="1"/>
  <c r="F3629" i="1" s="1"/>
  <c r="F3630" i="1" s="1"/>
  <c r="AA3574" i="1"/>
  <c r="X3492" i="1"/>
  <c r="X3493" i="1" s="1"/>
  <c r="AH3582" i="1"/>
  <c r="AH3583" i="1" s="1"/>
  <c r="AC3558" i="1"/>
  <c r="AC3559" i="1" s="1"/>
  <c r="AG3593" i="1"/>
  <c r="AG3594" i="1" s="1"/>
  <c r="Z3568" i="1"/>
  <c r="AE3575" i="1"/>
  <c r="AE3576" i="1" s="1"/>
  <c r="AF3555" i="1"/>
  <c r="AD3556" i="1"/>
  <c r="AB3577" i="1"/>
  <c r="AB3578" i="1" s="1"/>
  <c r="R3497" i="1"/>
  <c r="V3497" i="1" s="1"/>
  <c r="D3498" i="1"/>
  <c r="E3589" i="1"/>
  <c r="Y3473" i="1" l="1"/>
  <c r="AL3472" i="1"/>
  <c r="AP3472" i="1" s="1"/>
  <c r="AL3471" i="1"/>
  <c r="AP3471" i="1" s="1"/>
  <c r="Y3474" i="1"/>
  <c r="AL3474" i="1" s="1"/>
  <c r="AP3474" i="1" s="1"/>
  <c r="AE3577" i="1"/>
  <c r="AE3578" i="1" s="1"/>
  <c r="AA3575" i="1"/>
  <c r="AB3579" i="1"/>
  <c r="AB3580" i="1" s="1"/>
  <c r="AC3560" i="1"/>
  <c r="AC3561" i="1" s="1"/>
  <c r="AC3562" i="1" s="1"/>
  <c r="AD3557" i="1"/>
  <c r="AD3558" i="1" s="1"/>
  <c r="AG3595" i="1"/>
  <c r="AH3584" i="1"/>
  <c r="Z3569" i="1"/>
  <c r="Z3570" i="1" s="1"/>
  <c r="AF3556" i="1"/>
  <c r="X3494" i="1"/>
  <c r="D3499" i="1"/>
  <c r="D3500" i="1" s="1"/>
  <c r="R3498" i="1"/>
  <c r="V3498" i="1" s="1"/>
  <c r="E3590" i="1"/>
  <c r="AB3581" i="1" l="1"/>
  <c r="AB3582" i="1" s="1"/>
  <c r="AL3473" i="1"/>
  <c r="AP3473" i="1" s="1"/>
  <c r="Y3475" i="1"/>
  <c r="AA3576" i="1"/>
  <c r="AB3583" i="1"/>
  <c r="AB3584" i="1" s="1"/>
  <c r="AC3563" i="1"/>
  <c r="AC3564" i="1" s="1"/>
  <c r="AD3559" i="1"/>
  <c r="Z3571" i="1"/>
  <c r="Z3572" i="1" s="1"/>
  <c r="AG3596" i="1"/>
  <c r="AG3597" i="1" s="1"/>
  <c r="AG3598" i="1" s="1"/>
  <c r="X3495" i="1"/>
  <c r="AH3585" i="1"/>
  <c r="AF3557" i="1"/>
  <c r="AE3579" i="1"/>
  <c r="R3500" i="1"/>
  <c r="V3500" i="1" s="1"/>
  <c r="R3499" i="1"/>
  <c r="V3499" i="1" s="1"/>
  <c r="D3501" i="1"/>
  <c r="D3502" i="1" s="1"/>
  <c r="E3591" i="1"/>
  <c r="Y3476" i="1" l="1"/>
  <c r="AL3475" i="1"/>
  <c r="AP3475" i="1" s="1"/>
  <c r="AG3599" i="1"/>
  <c r="AG3600" i="1" s="1"/>
  <c r="AA3577" i="1"/>
  <c r="AE3580" i="1"/>
  <c r="AE3581" i="1" s="1"/>
  <c r="AE3582" i="1" s="1"/>
  <c r="X3496" i="1"/>
  <c r="AB3585" i="1"/>
  <c r="AF3558" i="1"/>
  <c r="AH3586" i="1"/>
  <c r="AC3565" i="1"/>
  <c r="Z3573" i="1"/>
  <c r="AD3560" i="1"/>
  <c r="R3501" i="1"/>
  <c r="V3501" i="1" s="1"/>
  <c r="D3503" i="1"/>
  <c r="R3502" i="1"/>
  <c r="V3502" i="1" s="1"/>
  <c r="E3592" i="1"/>
  <c r="Y3477" i="1" l="1"/>
  <c r="AL3476" i="1"/>
  <c r="AP3476" i="1" s="1"/>
  <c r="AE3583" i="1"/>
  <c r="AA3578" i="1"/>
  <c r="AH3587" i="1"/>
  <c r="AH3588" i="1" s="1"/>
  <c r="AD3561" i="1"/>
  <c r="AE3584" i="1"/>
  <c r="AE3585" i="1" s="1"/>
  <c r="AF3559" i="1"/>
  <c r="AC3566" i="1"/>
  <c r="AG3601" i="1"/>
  <c r="AB3586" i="1"/>
  <c r="AB3587" i="1" s="1"/>
  <c r="X3497" i="1"/>
  <c r="Z3574" i="1"/>
  <c r="R3503" i="1"/>
  <c r="V3503" i="1" s="1"/>
  <c r="D3504" i="1"/>
  <c r="E3593" i="1"/>
  <c r="Y3478" i="1" l="1"/>
  <c r="Y3479" i="1" s="1"/>
  <c r="AL3477" i="1"/>
  <c r="AP3477" i="1" s="1"/>
  <c r="AA3579" i="1"/>
  <c r="AD3562" i="1"/>
  <c r="AD3563" i="1" s="1"/>
  <c r="AD3564" i="1" s="1"/>
  <c r="X3498" i="1"/>
  <c r="AE3586" i="1"/>
  <c r="Z3575" i="1"/>
  <c r="AH3589" i="1"/>
  <c r="AB3588" i="1"/>
  <c r="AC3567" i="1"/>
  <c r="AG3602" i="1"/>
  <c r="AF3560" i="1"/>
  <c r="E3594" i="1"/>
  <c r="D3505" i="1"/>
  <c r="R3504" i="1"/>
  <c r="V3504" i="1" s="1"/>
  <c r="Y3480" i="1" l="1"/>
  <c r="Y3481" i="1" s="1"/>
  <c r="AL3481" i="1" s="1"/>
  <c r="AP3481" i="1" s="1"/>
  <c r="AL3479" i="1"/>
  <c r="AP3479" i="1" s="1"/>
  <c r="AL3478" i="1"/>
  <c r="AP3478" i="1" s="1"/>
  <c r="AA3580" i="1"/>
  <c r="AA3581" i="1" s="1"/>
  <c r="AE3587" i="1"/>
  <c r="Z3576" i="1"/>
  <c r="AG3603" i="1"/>
  <c r="X3499" i="1"/>
  <c r="AF3561" i="1"/>
  <c r="AH3590" i="1"/>
  <c r="AB3589" i="1"/>
  <c r="AD3565" i="1"/>
  <c r="AC3568" i="1"/>
  <c r="E3595" i="1"/>
  <c r="R3505" i="1"/>
  <c r="V3505" i="1" s="1"/>
  <c r="D3506" i="1"/>
  <c r="AL3480" i="1" l="1"/>
  <c r="AP3480" i="1" s="1"/>
  <c r="Y3482" i="1"/>
  <c r="AA3582" i="1"/>
  <c r="X3500" i="1"/>
  <c r="AE3588" i="1"/>
  <c r="AG3604" i="1"/>
  <c r="AC3569" i="1"/>
  <c r="AF3562" i="1"/>
  <c r="AD3566" i="1"/>
  <c r="AD3567" i="1" s="1"/>
  <c r="AB3590" i="1"/>
  <c r="AB3591" i="1" s="1"/>
  <c r="AH3591" i="1"/>
  <c r="Z3577" i="1"/>
  <c r="D3507" i="1"/>
  <c r="R3506" i="1"/>
  <c r="V3506" i="1" s="1"/>
  <c r="E3596" i="1"/>
  <c r="AL3482" i="1" l="1"/>
  <c r="AP3482" i="1" s="1"/>
  <c r="Y3483" i="1"/>
  <c r="AA3583" i="1"/>
  <c r="AA3584" i="1" s="1"/>
  <c r="AG3605" i="1"/>
  <c r="AG3606" i="1" s="1"/>
  <c r="AC3570" i="1"/>
  <c r="AE3589" i="1"/>
  <c r="AE3590" i="1" s="1"/>
  <c r="AH3592" i="1"/>
  <c r="AD3568" i="1"/>
  <c r="AD3569" i="1" s="1"/>
  <c r="AB3592" i="1"/>
  <c r="AF3563" i="1"/>
  <c r="Z3578" i="1"/>
  <c r="X3501" i="1"/>
  <c r="E3597" i="1"/>
  <c r="R3507" i="1"/>
  <c r="V3507" i="1" s="1"/>
  <c r="D3508" i="1"/>
  <c r="Y3484" i="1" l="1"/>
  <c r="AL3483" i="1"/>
  <c r="AP3483" i="1" s="1"/>
  <c r="AA3585" i="1"/>
  <c r="AA3586" i="1" s="1"/>
  <c r="AE3591" i="1"/>
  <c r="AE3592" i="1" s="1"/>
  <c r="AD3570" i="1"/>
  <c r="AD3571" i="1" s="1"/>
  <c r="AD3572" i="1" s="1"/>
  <c r="X3502" i="1"/>
  <c r="AC3571" i="1"/>
  <c r="AG3607" i="1"/>
  <c r="AG3608" i="1" s="1"/>
  <c r="AH3593" i="1"/>
  <c r="AB3593" i="1"/>
  <c r="AB3594" i="1" s="1"/>
  <c r="AB3595" i="1" s="1"/>
  <c r="AB3596" i="1" s="1"/>
  <c r="AF3564" i="1"/>
  <c r="AF3565" i="1" s="1"/>
  <c r="Z3579" i="1"/>
  <c r="R3508" i="1"/>
  <c r="V3508" i="1" s="1"/>
  <c r="D3509" i="1"/>
  <c r="R3509" i="1" s="1"/>
  <c r="V3509" i="1" s="1"/>
  <c r="E3598" i="1"/>
  <c r="AL3484" i="1" l="1"/>
  <c r="AP3484" i="1" s="1"/>
  <c r="Y3485" i="1"/>
  <c r="AA3587" i="1"/>
  <c r="D3510" i="1"/>
  <c r="R3510" i="1" s="1"/>
  <c r="V3510" i="1" s="1"/>
  <c r="AE3593" i="1"/>
  <c r="AE3594" i="1" s="1"/>
  <c r="AC3572" i="1"/>
  <c r="X3503" i="1"/>
  <c r="X3504" i="1" s="1"/>
  <c r="AD3573" i="1"/>
  <c r="AD3574" i="1" s="1"/>
  <c r="AD3575" i="1" s="1"/>
  <c r="AH3594" i="1"/>
  <c r="AB3597" i="1"/>
  <c r="AB3598" i="1" s="1"/>
  <c r="AF3566" i="1"/>
  <c r="Z3580" i="1"/>
  <c r="AG3609" i="1"/>
  <c r="AG3610" i="1" s="1"/>
  <c r="E3599" i="1"/>
  <c r="D3511" i="1" l="1"/>
  <c r="R3511" i="1" s="1"/>
  <c r="V3511" i="1" s="1"/>
  <c r="AL3485" i="1"/>
  <c r="AP3485" i="1" s="1"/>
  <c r="Y3486" i="1"/>
  <c r="AD3576" i="1"/>
  <c r="AD3577" i="1" s="1"/>
  <c r="AD3578" i="1" s="1"/>
  <c r="AD3579" i="1" s="1"/>
  <c r="AD3580" i="1" s="1"/>
  <c r="AA3588" i="1"/>
  <c r="AA3589" i="1" s="1"/>
  <c r="AA3590" i="1" s="1"/>
  <c r="AB3599" i="1"/>
  <c r="AB3600" i="1" s="1"/>
  <c r="Z3581" i="1"/>
  <c r="AG3611" i="1"/>
  <c r="AG3612" i="1" s="1"/>
  <c r="X3505" i="1"/>
  <c r="X3506" i="1" s="1"/>
  <c r="AC3573" i="1"/>
  <c r="AH3595" i="1"/>
  <c r="AF3567" i="1"/>
  <c r="AE3595" i="1"/>
  <c r="E3600" i="1"/>
  <c r="E3601" i="1" s="1"/>
  <c r="D3512" i="1" l="1"/>
  <c r="R3512" i="1" s="1"/>
  <c r="V3512" i="1" s="1"/>
  <c r="Y3487" i="1"/>
  <c r="Y3488" i="1" s="1"/>
  <c r="AL3488" i="1" s="1"/>
  <c r="AP3488" i="1" s="1"/>
  <c r="AL3486" i="1"/>
  <c r="AP3486" i="1" s="1"/>
  <c r="AB3601" i="1"/>
  <c r="AA3591" i="1"/>
  <c r="X3507" i="1"/>
  <c r="AB3602" i="1"/>
  <c r="AB3603" i="1" s="1"/>
  <c r="AD3581" i="1"/>
  <c r="AD3582" i="1" s="1"/>
  <c r="AE3596" i="1"/>
  <c r="AF3568" i="1"/>
  <c r="AH3596" i="1"/>
  <c r="AH3597" i="1" s="1"/>
  <c r="Z3582" i="1"/>
  <c r="Z3583" i="1" s="1"/>
  <c r="AC3574" i="1"/>
  <c r="AC3575" i="1" s="1"/>
  <c r="AG3613" i="1"/>
  <c r="E3602" i="1"/>
  <c r="E3603" i="1" s="1"/>
  <c r="D3513" i="1" l="1"/>
  <c r="D3514" i="1" s="1"/>
  <c r="R3514" i="1" s="1"/>
  <c r="V3514" i="1" s="1"/>
  <c r="AL3487" i="1"/>
  <c r="AP3487" i="1" s="1"/>
  <c r="Y3489" i="1"/>
  <c r="AA3592" i="1"/>
  <c r="Z3584" i="1"/>
  <c r="Z3585" i="1" s="1"/>
  <c r="Z3586" i="1" s="1"/>
  <c r="Z3587" i="1" s="1"/>
  <c r="AC3576" i="1"/>
  <c r="AG3614" i="1"/>
  <c r="AD3583" i="1"/>
  <c r="X3508" i="1"/>
  <c r="AB3604" i="1"/>
  <c r="AF3569" i="1"/>
  <c r="AH3598" i="1"/>
  <c r="AH3599" i="1" s="1"/>
  <c r="AE3597" i="1"/>
  <c r="E3604" i="1"/>
  <c r="R3513" i="1" l="1"/>
  <c r="V3513" i="1" s="1"/>
  <c r="D3515" i="1"/>
  <c r="R3515" i="1" s="1"/>
  <c r="V3515" i="1" s="1"/>
  <c r="AL3489" i="1"/>
  <c r="AP3489" i="1" s="1"/>
  <c r="Y3490" i="1"/>
  <c r="AL3490" i="1" s="1"/>
  <c r="AP3490" i="1" s="1"/>
  <c r="AA3593" i="1"/>
  <c r="AA3594" i="1" s="1"/>
  <c r="D3516" i="1"/>
  <c r="R3516" i="1" s="1"/>
  <c r="V3516" i="1" s="1"/>
  <c r="AB3605" i="1"/>
  <c r="AB3606" i="1" s="1"/>
  <c r="AB3607" i="1" s="1"/>
  <c r="AF3570" i="1"/>
  <c r="Z3588" i="1"/>
  <c r="AG3615" i="1"/>
  <c r="AG3616" i="1" s="1"/>
  <c r="X3509" i="1"/>
  <c r="AD3584" i="1"/>
  <c r="AE3598" i="1"/>
  <c r="AH3600" i="1"/>
  <c r="AD3585" i="1"/>
  <c r="AD3586" i="1" s="1"/>
  <c r="AC3577" i="1"/>
  <c r="E3605" i="1"/>
  <c r="Y3491" i="1" l="1"/>
  <c r="AA3595" i="1"/>
  <c r="AA3596" i="1"/>
  <c r="D3517" i="1"/>
  <c r="AG3617" i="1"/>
  <c r="AC3578" i="1"/>
  <c r="AF3571" i="1"/>
  <c r="AF3572" i="1" s="1"/>
  <c r="AH3601" i="1"/>
  <c r="AB3608" i="1"/>
  <c r="AE3599" i="1"/>
  <c r="Z3589" i="1"/>
  <c r="AD3587" i="1"/>
  <c r="AD3588" i="1" s="1"/>
  <c r="AD3589" i="1" s="1"/>
  <c r="AD3590" i="1" s="1"/>
  <c r="X3510" i="1"/>
  <c r="X3511" i="1" s="1"/>
  <c r="E3606" i="1"/>
  <c r="AL3491" i="1" l="1"/>
  <c r="AP3491" i="1" s="1"/>
  <c r="Y3492" i="1"/>
  <c r="AA3597" i="1"/>
  <c r="R3517" i="1"/>
  <c r="V3517" i="1" s="1"/>
  <c r="D3518" i="1"/>
  <c r="AF3573" i="1"/>
  <c r="AB3609" i="1"/>
  <c r="AB3610" i="1" s="1"/>
  <c r="X3512" i="1"/>
  <c r="X3513" i="1" s="1"/>
  <c r="AG3618" i="1"/>
  <c r="AG3619" i="1" s="1"/>
  <c r="AG3620" i="1" s="1"/>
  <c r="AD3591" i="1"/>
  <c r="AD3592" i="1" s="1"/>
  <c r="AD3593" i="1" s="1"/>
  <c r="Z3590" i="1"/>
  <c r="AH3602" i="1"/>
  <c r="AC3579" i="1"/>
  <c r="AE3600" i="1"/>
  <c r="E3607" i="1"/>
  <c r="AL3492" i="1" l="1"/>
  <c r="AP3492" i="1" s="1"/>
  <c r="Y3493" i="1"/>
  <c r="AA3598" i="1"/>
  <c r="R3518" i="1"/>
  <c r="V3518" i="1" s="1"/>
  <c r="D3519" i="1"/>
  <c r="AG3621" i="1"/>
  <c r="AG3622" i="1" s="1"/>
  <c r="AH3603" i="1"/>
  <c r="AH3604" i="1" s="1"/>
  <c r="Z3591" i="1"/>
  <c r="Z3592" i="1" s="1"/>
  <c r="AF3574" i="1"/>
  <c r="X3514" i="1"/>
  <c r="AE3601" i="1"/>
  <c r="AD3594" i="1"/>
  <c r="AB3611" i="1"/>
  <c r="AB3612" i="1" s="1"/>
  <c r="AC3580" i="1"/>
  <c r="AC3581" i="1" s="1"/>
  <c r="E3608" i="1"/>
  <c r="Y3494" i="1" l="1"/>
  <c r="AL3493" i="1"/>
  <c r="AP3493" i="1" s="1"/>
  <c r="AG3623" i="1"/>
  <c r="AG3624" i="1" s="1"/>
  <c r="AG3625" i="1" s="1"/>
  <c r="AG3626" i="1" s="1"/>
  <c r="AC3582" i="1"/>
  <c r="AC3583" i="1" s="1"/>
  <c r="AC3584" i="1" s="1"/>
  <c r="AA3599" i="1"/>
  <c r="AA3600" i="1" s="1"/>
  <c r="R3519" i="1"/>
  <c r="V3519" i="1" s="1"/>
  <c r="D3520" i="1"/>
  <c r="D3521" i="1" s="1"/>
  <c r="R3521" i="1" s="1"/>
  <c r="V3521" i="1" s="1"/>
  <c r="AH3605" i="1"/>
  <c r="AH3606" i="1" s="1"/>
  <c r="AH3607" i="1" s="1"/>
  <c r="AH3608" i="1" s="1"/>
  <c r="AF3575" i="1"/>
  <c r="AF3576" i="1" s="1"/>
  <c r="AF3577" i="1" s="1"/>
  <c r="Z3593" i="1"/>
  <c r="Z3594" i="1" s="1"/>
  <c r="AB3613" i="1"/>
  <c r="AE3602" i="1"/>
  <c r="AD3595" i="1"/>
  <c r="X3515" i="1"/>
  <c r="E3609" i="1"/>
  <c r="Y3495" i="1" l="1"/>
  <c r="AL3494" i="1"/>
  <c r="AP3494" i="1" s="1"/>
  <c r="AH3609" i="1"/>
  <c r="AG3627" i="1"/>
  <c r="AG3628" i="1" s="1"/>
  <c r="AA3601" i="1"/>
  <c r="AA3602" i="1" s="1"/>
  <c r="AA3603" i="1" s="1"/>
  <c r="R3520" i="1"/>
  <c r="V3520" i="1" s="1"/>
  <c r="D3522" i="1"/>
  <c r="AE3603" i="1"/>
  <c r="AE3604" i="1" s="1"/>
  <c r="AB3614" i="1"/>
  <c r="AF3578" i="1"/>
  <c r="AF3579" i="1" s="1"/>
  <c r="AD3596" i="1"/>
  <c r="X3516" i="1"/>
  <c r="X3517" i="1" s="1"/>
  <c r="AC3585" i="1"/>
  <c r="AH3610" i="1"/>
  <c r="Z3595" i="1"/>
  <c r="Z3596" i="1" s="1"/>
  <c r="Z3597" i="1" s="1"/>
  <c r="Z3598" i="1" s="1"/>
  <c r="E3610" i="1"/>
  <c r="E3611" i="1" s="1"/>
  <c r="Y3496" i="1" l="1"/>
  <c r="AL3495" i="1"/>
  <c r="AP3495" i="1" s="1"/>
  <c r="Y3497" i="1"/>
  <c r="AL3497" i="1" s="1"/>
  <c r="AP3497" i="1" s="1"/>
  <c r="AA3604" i="1"/>
  <c r="X3518" i="1"/>
  <c r="X3519" i="1" s="1"/>
  <c r="X3520" i="1" s="1"/>
  <c r="R3522" i="1"/>
  <c r="V3522" i="1" s="1"/>
  <c r="D3523" i="1"/>
  <c r="AC3586" i="1"/>
  <c r="AC3587" i="1" s="1"/>
  <c r="AD3597" i="1"/>
  <c r="AB3615" i="1"/>
  <c r="Z3599" i="1"/>
  <c r="AH3611" i="1"/>
  <c r="AH3612" i="1" s="1"/>
  <c r="AE3605" i="1"/>
  <c r="AG3629" i="1"/>
  <c r="AG3630" i="1" s="1"/>
  <c r="AF3580" i="1"/>
  <c r="E3612" i="1"/>
  <c r="E3613" i="1" s="1"/>
  <c r="AL3496" i="1" l="1"/>
  <c r="AP3496" i="1" s="1"/>
  <c r="Y3498" i="1"/>
  <c r="AA3605" i="1"/>
  <c r="R3523" i="1"/>
  <c r="V3523" i="1" s="1"/>
  <c r="D3524" i="1"/>
  <c r="D3525" i="1" s="1"/>
  <c r="R3525" i="1" s="1"/>
  <c r="V3525" i="1" s="1"/>
  <c r="AB3616" i="1"/>
  <c r="AD3598" i="1"/>
  <c r="X3521" i="1"/>
  <c r="X3522" i="1" s="1"/>
  <c r="AE3606" i="1"/>
  <c r="Z3600" i="1"/>
  <c r="Z3601" i="1" s="1"/>
  <c r="AH3613" i="1"/>
  <c r="AF3581" i="1"/>
  <c r="AC3588" i="1"/>
  <c r="AG3631" i="1"/>
  <c r="E3614" i="1"/>
  <c r="Y3499" i="1" l="1"/>
  <c r="AL3498" i="1"/>
  <c r="AP3498" i="1" s="1"/>
  <c r="AA3606" i="1"/>
  <c r="AA3607" i="1" s="1"/>
  <c r="R3524" i="1"/>
  <c r="V3524" i="1" s="1"/>
  <c r="D3526" i="1"/>
  <c r="R3526" i="1" s="1"/>
  <c r="V3526" i="1" s="1"/>
  <c r="AC3589" i="1"/>
  <c r="AE3607" i="1"/>
  <c r="AH3614" i="1"/>
  <c r="AH3615" i="1" s="1"/>
  <c r="AB3617" i="1"/>
  <c r="AD3599" i="1"/>
  <c r="X3523" i="1"/>
  <c r="X3524" i="1" s="1"/>
  <c r="AG3632" i="1"/>
  <c r="AG3633" i="1" s="1"/>
  <c r="AF3582" i="1"/>
  <c r="Z3602" i="1"/>
  <c r="E3615" i="1"/>
  <c r="Y3500" i="1" l="1"/>
  <c r="AL3499" i="1"/>
  <c r="AP3499" i="1" s="1"/>
  <c r="AA3608" i="1"/>
  <c r="D3527" i="1"/>
  <c r="AG3634" i="1"/>
  <c r="AH3616" i="1"/>
  <c r="X3525" i="1"/>
  <c r="X3526" i="1" s="1"/>
  <c r="Z3603" i="1"/>
  <c r="AE3608" i="1"/>
  <c r="AE3609" i="1" s="1"/>
  <c r="AD3600" i="1"/>
  <c r="AF3583" i="1"/>
  <c r="AF3584" i="1" s="1"/>
  <c r="AB3618" i="1"/>
  <c r="AC3590" i="1"/>
  <c r="AC3591" i="1" s="1"/>
  <c r="E3616" i="1"/>
  <c r="E3617" i="1" s="1"/>
  <c r="AL3500" i="1" l="1"/>
  <c r="AP3500" i="1" s="1"/>
  <c r="Y3501" i="1"/>
  <c r="AA3609" i="1"/>
  <c r="R3527" i="1"/>
  <c r="V3527" i="1" s="1"/>
  <c r="D3528" i="1"/>
  <c r="R3528" i="1" s="1"/>
  <c r="V3528" i="1" s="1"/>
  <c r="AC3592" i="1"/>
  <c r="AD3601" i="1"/>
  <c r="AD3602" i="1" s="1"/>
  <c r="AE3610" i="1"/>
  <c r="AE3611" i="1" s="1"/>
  <c r="AE3612" i="1" s="1"/>
  <c r="AF3585" i="1"/>
  <c r="X3527" i="1"/>
  <c r="AB3619" i="1"/>
  <c r="AG3635" i="1"/>
  <c r="Z3604" i="1"/>
  <c r="Z3605" i="1" s="1"/>
  <c r="AH3617" i="1"/>
  <c r="E3618" i="1"/>
  <c r="E3619" i="1" s="1"/>
  <c r="E3620" i="1" s="1"/>
  <c r="E3621" i="1" s="1"/>
  <c r="E3622" i="1" s="1"/>
  <c r="D3529" i="1" l="1"/>
  <c r="R3529" i="1" s="1"/>
  <c r="V3529" i="1" s="1"/>
  <c r="Y3502" i="1"/>
  <c r="Y3503" i="1"/>
  <c r="AL3503" i="1" s="1"/>
  <c r="AP3503" i="1" s="1"/>
  <c r="AL3501" i="1"/>
  <c r="AP3501" i="1" s="1"/>
  <c r="AA3610" i="1"/>
  <c r="E3623" i="1"/>
  <c r="E3624" i="1" s="1"/>
  <c r="AH3618" i="1"/>
  <c r="AF3586" i="1"/>
  <c r="AD3603" i="1"/>
  <c r="AD3604" i="1" s="1"/>
  <c r="AG3636" i="1"/>
  <c r="X3528" i="1"/>
  <c r="AG3637" i="1"/>
  <c r="AE3613" i="1"/>
  <c r="AE3614" i="1" s="1"/>
  <c r="Z3606" i="1"/>
  <c r="AC3593" i="1"/>
  <c r="AB3620" i="1"/>
  <c r="D3530" i="1" l="1"/>
  <c r="R3530" i="1" s="1"/>
  <c r="V3530" i="1" s="1"/>
  <c r="AL3502" i="1"/>
  <c r="AP3502" i="1" s="1"/>
  <c r="Y3504" i="1"/>
  <c r="AD3605" i="1"/>
  <c r="AD3606" i="1" s="1"/>
  <c r="AD3607" i="1" s="1"/>
  <c r="AD3608" i="1" s="1"/>
  <c r="E3625" i="1"/>
  <c r="E3626" i="1" s="1"/>
  <c r="E3627" i="1" s="1"/>
  <c r="AA3611" i="1"/>
  <c r="AA3612" i="1" s="1"/>
  <c r="AB3621" i="1"/>
  <c r="AB3622" i="1" s="1"/>
  <c r="AG3638" i="1"/>
  <c r="AC3594" i="1"/>
  <c r="Z3607" i="1"/>
  <c r="Z3608" i="1" s="1"/>
  <c r="X3529" i="1"/>
  <c r="AF3587" i="1"/>
  <c r="AF3588" i="1" s="1"/>
  <c r="AE3615" i="1"/>
  <c r="AE3616" i="1" s="1"/>
  <c r="AH3619" i="1"/>
  <c r="D3531" i="1" l="1"/>
  <c r="R3531" i="1" s="1"/>
  <c r="V3531" i="1" s="1"/>
  <c r="Y3505" i="1"/>
  <c r="AL3504" i="1"/>
  <c r="AP3504" i="1" s="1"/>
  <c r="Y3506" i="1"/>
  <c r="AD3609" i="1"/>
  <c r="AD3610" i="1" s="1"/>
  <c r="AD3611" i="1" s="1"/>
  <c r="AD3612" i="1" s="1"/>
  <c r="E3628" i="1"/>
  <c r="E3629" i="1" s="1"/>
  <c r="E3630" i="1" s="1"/>
  <c r="AA3613" i="1"/>
  <c r="AE3617" i="1"/>
  <c r="AF3589" i="1"/>
  <c r="AF3590" i="1" s="1"/>
  <c r="Z3609" i="1"/>
  <c r="Z3610" i="1" s="1"/>
  <c r="X3530" i="1"/>
  <c r="AB3623" i="1"/>
  <c r="AH3620" i="1"/>
  <c r="AH3621" i="1" s="1"/>
  <c r="AC3595" i="1"/>
  <c r="AG3639" i="1"/>
  <c r="D3532" i="1" l="1"/>
  <c r="D3533" i="1" s="1"/>
  <c r="AD3613" i="1"/>
  <c r="Y3507" i="1"/>
  <c r="AL3506" i="1"/>
  <c r="AP3506" i="1" s="1"/>
  <c r="AL3505" i="1"/>
  <c r="AP3505" i="1" s="1"/>
  <c r="Y3508" i="1"/>
  <c r="AL3508" i="1" s="1"/>
  <c r="AP3508" i="1" s="1"/>
  <c r="AA3614" i="1"/>
  <c r="AB3624" i="1"/>
  <c r="AB3625" i="1" s="1"/>
  <c r="X3531" i="1"/>
  <c r="AF3591" i="1"/>
  <c r="AG3640" i="1"/>
  <c r="AG3641" i="1" s="1"/>
  <c r="AE3618" i="1"/>
  <c r="AD3614" i="1"/>
  <c r="AD3615" i="1" s="1"/>
  <c r="AD3616" i="1" s="1"/>
  <c r="AC3596" i="1"/>
  <c r="Z3611" i="1"/>
  <c r="AH3622" i="1"/>
  <c r="R3532" i="1" l="1"/>
  <c r="V3532" i="1" s="1"/>
  <c r="AL3507" i="1"/>
  <c r="AP3507" i="1" s="1"/>
  <c r="Y3509" i="1"/>
  <c r="R3533" i="1"/>
  <c r="V3533" i="1" s="1"/>
  <c r="D3534" i="1"/>
  <c r="AD3617" i="1"/>
  <c r="AD3618" i="1" s="1"/>
  <c r="AD3619" i="1" s="1"/>
  <c r="AA3615" i="1"/>
  <c r="AB3626" i="1"/>
  <c r="AB3627" i="1" s="1"/>
  <c r="X3532" i="1"/>
  <c r="AE3619" i="1"/>
  <c r="AG3642" i="1"/>
  <c r="Z3612" i="1"/>
  <c r="AC3597" i="1"/>
  <c r="AF3592" i="1"/>
  <c r="AF3593" i="1" s="1"/>
  <c r="AH3623" i="1"/>
  <c r="AH3624" i="1" s="1"/>
  <c r="Y3510" i="1" l="1"/>
  <c r="Y3511" i="1" s="1"/>
  <c r="AL3509" i="1"/>
  <c r="AP3509" i="1" s="1"/>
  <c r="D3535" i="1"/>
  <c r="R3534" i="1"/>
  <c r="V3534" i="1" s="1"/>
  <c r="AD3620" i="1"/>
  <c r="AD3621" i="1" s="1"/>
  <c r="AA3616" i="1"/>
  <c r="AF3594" i="1"/>
  <c r="AB3628" i="1"/>
  <c r="X3533" i="1"/>
  <c r="X3534" i="1" s="1"/>
  <c r="AH3625" i="1"/>
  <c r="Z3613" i="1"/>
  <c r="Z3614" i="1" s="1"/>
  <c r="AE3620" i="1"/>
  <c r="AG3643" i="1"/>
  <c r="AC3598" i="1"/>
  <c r="Y3512" i="1" l="1"/>
  <c r="AL3511" i="1"/>
  <c r="AP3511" i="1" s="1"/>
  <c r="AL3510" i="1"/>
  <c r="AP3510" i="1" s="1"/>
  <c r="R3535" i="1"/>
  <c r="V3535" i="1" s="1"/>
  <c r="D3536" i="1"/>
  <c r="AA3617" i="1"/>
  <c r="Z3615" i="1"/>
  <c r="Z3616" i="1" s="1"/>
  <c r="Z3617" i="1" s="1"/>
  <c r="AF3595" i="1"/>
  <c r="X3535" i="1"/>
  <c r="AC3599" i="1"/>
  <c r="AG3644" i="1"/>
  <c r="AG3645" i="1" s="1"/>
  <c r="AH3626" i="1"/>
  <c r="AB3629" i="1"/>
  <c r="AD3622" i="1"/>
  <c r="AD3623" i="1" s="1"/>
  <c r="AE3621" i="1"/>
  <c r="Y3513" i="1" l="1"/>
  <c r="AL3512" i="1"/>
  <c r="AP3512" i="1" s="1"/>
  <c r="D3537" i="1"/>
  <c r="D3538" i="1" s="1"/>
  <c r="R3538" i="1" s="1"/>
  <c r="V3538" i="1" s="1"/>
  <c r="R3536" i="1"/>
  <c r="V3536" i="1" s="1"/>
  <c r="AA3618" i="1"/>
  <c r="Z3618" i="1"/>
  <c r="Z3619" i="1" s="1"/>
  <c r="AG3646" i="1"/>
  <c r="AG3647" i="1" s="1"/>
  <c r="AF3596" i="1"/>
  <c r="AF3597" i="1" s="1"/>
  <c r="AF3598" i="1" s="1"/>
  <c r="AD3624" i="1"/>
  <c r="X3536" i="1"/>
  <c r="AB3630" i="1"/>
  <c r="AE3622" i="1"/>
  <c r="AH3627" i="1"/>
  <c r="AH3628" i="1" s="1"/>
  <c r="AC3600" i="1"/>
  <c r="AL3513" i="1" l="1"/>
  <c r="AP3513" i="1" s="1"/>
  <c r="Y3514" i="1"/>
  <c r="D3539" i="1"/>
  <c r="R3537" i="1"/>
  <c r="V3537" i="1" s="1"/>
  <c r="AA3619" i="1"/>
  <c r="AF3599" i="1"/>
  <c r="AF3600" i="1" s="1"/>
  <c r="AG3648" i="1"/>
  <c r="AE3623" i="1"/>
  <c r="AE3624" i="1" s="1"/>
  <c r="AB3631" i="1"/>
  <c r="AB3632" i="1" s="1"/>
  <c r="AC3601" i="1"/>
  <c r="Z3620" i="1"/>
  <c r="AD3625" i="1"/>
  <c r="AH3629" i="1"/>
  <c r="X3537" i="1"/>
  <c r="Y3515" i="1" l="1"/>
  <c r="AL3515" i="1" s="1"/>
  <c r="AP3515" i="1" s="1"/>
  <c r="AL3514" i="1"/>
  <c r="AP3514" i="1" s="1"/>
  <c r="Y3516" i="1"/>
  <c r="AL3516" i="1" s="1"/>
  <c r="AP3516" i="1" s="1"/>
  <c r="AF3601" i="1"/>
  <c r="AF3602" i="1" s="1"/>
  <c r="D3540" i="1"/>
  <c r="R3539" i="1"/>
  <c r="V3539" i="1" s="1"/>
  <c r="AB3633" i="1"/>
  <c r="AB3634" i="1" s="1"/>
  <c r="AB3635" i="1" s="1"/>
  <c r="AA3620" i="1"/>
  <c r="AH3630" i="1"/>
  <c r="AG3649" i="1"/>
  <c r="AD3626" i="1"/>
  <c r="X3538" i="1"/>
  <c r="AE3625" i="1"/>
  <c r="Z3621" i="1"/>
  <c r="Z3622" i="1" s="1"/>
  <c r="AC3602" i="1"/>
  <c r="AC3603" i="1" s="1"/>
  <c r="Y3517" i="1" l="1"/>
  <c r="AL3517" i="1" s="1"/>
  <c r="AP3517" i="1" s="1"/>
  <c r="R3540" i="1"/>
  <c r="V3540" i="1" s="1"/>
  <c r="D3541" i="1"/>
  <c r="R3541" i="1" s="1"/>
  <c r="V3541" i="1" s="1"/>
  <c r="AC3604" i="1"/>
  <c r="AC3605" i="1" s="1"/>
  <c r="AC3606" i="1" s="1"/>
  <c r="AA3621" i="1"/>
  <c r="AA3622" i="1" s="1"/>
  <c r="AB3636" i="1"/>
  <c r="AB3637" i="1" s="1"/>
  <c r="AB3638" i="1" s="1"/>
  <c r="Z3623" i="1"/>
  <c r="AE3626" i="1"/>
  <c r="AD3627" i="1"/>
  <c r="AD3628" i="1" s="1"/>
  <c r="AG3650" i="1"/>
  <c r="AG3651" i="1" s="1"/>
  <c r="AF3603" i="1"/>
  <c r="X3539" i="1"/>
  <c r="AH3631" i="1"/>
  <c r="Y3518" i="1" l="1"/>
  <c r="AL3518" i="1" s="1"/>
  <c r="AP3518" i="1" s="1"/>
  <c r="Y3519" i="1"/>
  <c r="D3542" i="1"/>
  <c r="R3542" i="1" s="1"/>
  <c r="V3542" i="1" s="1"/>
  <c r="AG3652" i="1"/>
  <c r="AG3653" i="1" s="1"/>
  <c r="AG3654" i="1" s="1"/>
  <c r="AG3655" i="1" s="1"/>
  <c r="AA3623" i="1"/>
  <c r="X3540" i="1"/>
  <c r="AD3629" i="1"/>
  <c r="AC3607" i="1"/>
  <c r="AF3604" i="1"/>
  <c r="AE3627" i="1"/>
  <c r="AE3628" i="1" s="1"/>
  <c r="AH3632" i="1"/>
  <c r="AH3633" i="1" s="1"/>
  <c r="AH3634" i="1" s="1"/>
  <c r="AB3639" i="1"/>
  <c r="Z3624" i="1"/>
  <c r="AL3519" i="1" l="1"/>
  <c r="AP3519" i="1" s="1"/>
  <c r="Y3520" i="1"/>
  <c r="D3543" i="1"/>
  <c r="D3544" i="1" s="1"/>
  <c r="R3544" i="1" s="1"/>
  <c r="V3544" i="1" s="1"/>
  <c r="AA3624" i="1"/>
  <c r="AF3605" i="1"/>
  <c r="AC3608" i="1"/>
  <c r="AE3629" i="1"/>
  <c r="Z3625" i="1"/>
  <c r="Z3626" i="1" s="1"/>
  <c r="X3541" i="1"/>
  <c r="AB3640" i="1"/>
  <c r="AH3635" i="1"/>
  <c r="AG3656" i="1"/>
  <c r="AD3630" i="1"/>
  <c r="AL3520" i="1" l="1"/>
  <c r="AP3520" i="1" s="1"/>
  <c r="Y3521" i="1"/>
  <c r="D3545" i="1"/>
  <c r="R3545" i="1" s="1"/>
  <c r="V3545" i="1" s="1"/>
  <c r="R3543" i="1"/>
  <c r="V3543" i="1" s="1"/>
  <c r="AA3625" i="1"/>
  <c r="Z3627" i="1"/>
  <c r="Z3628" i="1" s="1"/>
  <c r="Z3629" i="1" s="1"/>
  <c r="AC3609" i="1"/>
  <c r="AG3657" i="1"/>
  <c r="AG3658" i="1" s="1"/>
  <c r="AH3636" i="1"/>
  <c r="AB3641" i="1"/>
  <c r="AE3630" i="1"/>
  <c r="AF3606" i="1"/>
  <c r="AF3607" i="1" s="1"/>
  <c r="AF3608" i="1" s="1"/>
  <c r="AF3609" i="1" s="1"/>
  <c r="AD3631" i="1"/>
  <c r="X3542" i="1"/>
  <c r="AL3521" i="1" l="1"/>
  <c r="AP3521" i="1" s="1"/>
  <c r="Y3522" i="1"/>
  <c r="D3546" i="1"/>
  <c r="R3546" i="1" s="1"/>
  <c r="V3546" i="1" s="1"/>
  <c r="AA3626" i="1"/>
  <c r="AC3610" i="1"/>
  <c r="AG3659" i="1"/>
  <c r="AG3660" i="1" s="1"/>
  <c r="Z3630" i="1"/>
  <c r="Z3631" i="1" s="1"/>
  <c r="Z3632" i="1" s="1"/>
  <c r="AF3610" i="1"/>
  <c r="X3543" i="1"/>
  <c r="AE3631" i="1"/>
  <c r="AH3637" i="1"/>
  <c r="AD3632" i="1"/>
  <c r="AB3642" i="1"/>
  <c r="Y3523" i="1" l="1"/>
  <c r="AL3523" i="1" s="1"/>
  <c r="AP3523" i="1" s="1"/>
  <c r="AL3522" i="1"/>
  <c r="AP3522" i="1" s="1"/>
  <c r="Y3524" i="1"/>
  <c r="AL3524" i="1" s="1"/>
  <c r="AP3524" i="1" s="1"/>
  <c r="D3547" i="1"/>
  <c r="R3547" i="1" s="1"/>
  <c r="V3547" i="1" s="1"/>
  <c r="AA3627" i="1"/>
  <c r="AD3633" i="1"/>
  <c r="AG3661" i="1"/>
  <c r="AC3611" i="1"/>
  <c r="AB3643" i="1"/>
  <c r="AB3644" i="1" s="1"/>
  <c r="AE3632" i="1"/>
  <c r="AE3633" i="1" s="1"/>
  <c r="AE3634" i="1" s="1"/>
  <c r="Z3633" i="1"/>
  <c r="AF3611" i="1"/>
  <c r="AF3612" i="1" s="1"/>
  <c r="AH3638" i="1"/>
  <c r="X3544" i="1"/>
  <c r="Y3525" i="1" l="1"/>
  <c r="AL3525" i="1" s="1"/>
  <c r="AP3525" i="1" s="1"/>
  <c r="D3548" i="1"/>
  <c r="R3548" i="1" s="1"/>
  <c r="V3548" i="1" s="1"/>
  <c r="AA3628" i="1"/>
  <c r="AA3629" i="1" s="1"/>
  <c r="AA3630" i="1" s="1"/>
  <c r="AB3645" i="1"/>
  <c r="AB3646" i="1" s="1"/>
  <c r="AF3613" i="1"/>
  <c r="AE3635" i="1"/>
  <c r="AE3636" i="1" s="1"/>
  <c r="AH3639" i="1"/>
  <c r="AH3640" i="1" s="1"/>
  <c r="AD3634" i="1"/>
  <c r="AD3635" i="1" s="1"/>
  <c r="AC3612" i="1"/>
  <c r="Z3634" i="1"/>
  <c r="AG3662" i="1"/>
  <c r="AG3663" i="1" s="1"/>
  <c r="X3545" i="1"/>
  <c r="D3549" i="1" l="1"/>
  <c r="R3549" i="1" s="1"/>
  <c r="V3549" i="1" s="1"/>
  <c r="Y3526" i="1"/>
  <c r="AA3631" i="1"/>
  <c r="X3546" i="1"/>
  <c r="Z3635" i="1"/>
  <c r="AH3641" i="1"/>
  <c r="AH3642" i="1" s="1"/>
  <c r="AC3613" i="1"/>
  <c r="AB3647" i="1"/>
  <c r="AB3648" i="1" s="1"/>
  <c r="AD3636" i="1"/>
  <c r="AD3637" i="1" s="1"/>
  <c r="AF3614" i="1"/>
  <c r="AE3637" i="1"/>
  <c r="AE3638" i="1" s="1"/>
  <c r="AG3664" i="1"/>
  <c r="D3550" i="1" l="1"/>
  <c r="R3550" i="1" s="1"/>
  <c r="V3550" i="1" s="1"/>
  <c r="AL3526" i="1"/>
  <c r="AP3526" i="1" s="1"/>
  <c r="Y3527" i="1"/>
  <c r="AH3643" i="1"/>
  <c r="AH3644" i="1" s="1"/>
  <c r="AB3649" i="1"/>
  <c r="AB3650" i="1" s="1"/>
  <c r="AB3651" i="1" s="1"/>
  <c r="AA3632" i="1"/>
  <c r="AD3638" i="1"/>
  <c r="AD3639" i="1" s="1"/>
  <c r="AG3665" i="1"/>
  <c r="AG3666" i="1" s="1"/>
  <c r="X3547" i="1"/>
  <c r="AC3614" i="1"/>
  <c r="AE3639" i="1"/>
  <c r="AE3640" i="1" s="1"/>
  <c r="AE3641" i="1" s="1"/>
  <c r="AF3615" i="1"/>
  <c r="AF3616" i="1" s="1"/>
  <c r="Z3636" i="1"/>
  <c r="D3551" i="1" l="1"/>
  <c r="R3551" i="1" s="1"/>
  <c r="V3551" i="1" s="1"/>
  <c r="AL3527" i="1"/>
  <c r="AP3527" i="1" s="1"/>
  <c r="Y3528" i="1"/>
  <c r="AA3633" i="1"/>
  <c r="AD3640" i="1"/>
  <c r="AD3641" i="1" s="1"/>
  <c r="AE3642" i="1"/>
  <c r="AC3615" i="1"/>
  <c r="AG3667" i="1"/>
  <c r="AG3668" i="1" s="1"/>
  <c r="AG3669" i="1" s="1"/>
  <c r="AG3670" i="1" s="1"/>
  <c r="AF3617" i="1"/>
  <c r="AH3645" i="1"/>
  <c r="AB3652" i="1"/>
  <c r="X3548" i="1"/>
  <c r="Z3637" i="1"/>
  <c r="Z3638" i="1" s="1"/>
  <c r="D3552" i="1" l="1"/>
  <c r="R3552" i="1" s="1"/>
  <c r="V3552" i="1" s="1"/>
  <c r="AL3528" i="1"/>
  <c r="AP3528" i="1" s="1"/>
  <c r="Y3529" i="1"/>
  <c r="AA3634" i="1"/>
  <c r="AA3635" i="1" s="1"/>
  <c r="AA3636" i="1" s="1"/>
  <c r="Z3639" i="1"/>
  <c r="Z3640" i="1" s="1"/>
  <c r="AD3642" i="1"/>
  <c r="X3549" i="1"/>
  <c r="AE3643" i="1"/>
  <c r="AE3644" i="1" s="1"/>
  <c r="AG3671" i="1"/>
  <c r="AG3672" i="1" s="1"/>
  <c r="AB3653" i="1"/>
  <c r="AH3646" i="1"/>
  <c r="AC3616" i="1"/>
  <c r="AF3618" i="1"/>
  <c r="D3553" i="1" l="1"/>
  <c r="AL3529" i="1"/>
  <c r="AP3529" i="1" s="1"/>
  <c r="Y3530" i="1"/>
  <c r="AA3637" i="1"/>
  <c r="AA3638" i="1" s="1"/>
  <c r="AE3645" i="1"/>
  <c r="AE3646" i="1" s="1"/>
  <c r="AC3617" i="1"/>
  <c r="AD3643" i="1"/>
  <c r="AF3619" i="1"/>
  <c r="Z3641" i="1"/>
  <c r="Z3642" i="1" s="1"/>
  <c r="X3550" i="1"/>
  <c r="AH3647" i="1"/>
  <c r="AB3654" i="1"/>
  <c r="AG3673" i="1"/>
  <c r="D3554" i="1" l="1"/>
  <c r="R3553" i="1"/>
  <c r="V3553" i="1" s="1"/>
  <c r="AL3530" i="1"/>
  <c r="AP3530" i="1" s="1"/>
  <c r="Y3531" i="1"/>
  <c r="AA3639" i="1"/>
  <c r="AA3640" i="1" s="1"/>
  <c r="AH3648" i="1"/>
  <c r="Z3643" i="1"/>
  <c r="Z3644" i="1" s="1"/>
  <c r="AC3618" i="1"/>
  <c r="AF3620" i="1"/>
  <c r="AD3644" i="1"/>
  <c r="AB3655" i="1"/>
  <c r="AG3674" i="1"/>
  <c r="AE3647" i="1"/>
  <c r="X3551" i="1"/>
  <c r="D3555" i="1" l="1"/>
  <c r="R3555" i="1" s="1"/>
  <c r="V3555" i="1" s="1"/>
  <c r="R3554" i="1"/>
  <c r="V3554" i="1" s="1"/>
  <c r="AL3531" i="1"/>
  <c r="AP3531" i="1" s="1"/>
  <c r="Y3532" i="1"/>
  <c r="AL3532" i="1" s="1"/>
  <c r="AP3532" i="1" s="1"/>
  <c r="AA3641" i="1"/>
  <c r="Z3645" i="1"/>
  <c r="Z3646" i="1" s="1"/>
  <c r="Z3647" i="1" s="1"/>
  <c r="AC3619" i="1"/>
  <c r="AH3649" i="1"/>
  <c r="AB3656" i="1"/>
  <c r="X3552" i="1"/>
  <c r="X3553" i="1" s="1"/>
  <c r="AF3621" i="1"/>
  <c r="AF3622" i="1" s="1"/>
  <c r="AE3648" i="1"/>
  <c r="AE3649" i="1" s="1"/>
  <c r="AE3650" i="1" s="1"/>
  <c r="AG3675" i="1"/>
  <c r="AD3645" i="1"/>
  <c r="D3556" i="1" l="1"/>
  <c r="Y3533" i="1"/>
  <c r="AA3642" i="1"/>
  <c r="AA3643" i="1" s="1"/>
  <c r="AA3644" i="1" s="1"/>
  <c r="Z3648" i="1"/>
  <c r="Z3649" i="1" s="1"/>
  <c r="AG3676" i="1"/>
  <c r="AG3677" i="1" s="1"/>
  <c r="AB3657" i="1"/>
  <c r="AD3646" i="1"/>
  <c r="AD3647" i="1" s="1"/>
  <c r="AE3651" i="1"/>
  <c r="AF3623" i="1"/>
  <c r="AC3620" i="1"/>
  <c r="AH3650" i="1"/>
  <c r="AH3651" i="1" s="1"/>
  <c r="X3554" i="1"/>
  <c r="D3557" i="1" l="1"/>
  <c r="R3556" i="1"/>
  <c r="V3556" i="1" s="1"/>
  <c r="AL3533" i="1"/>
  <c r="AP3533" i="1" s="1"/>
  <c r="Y3534" i="1"/>
  <c r="AH3652" i="1"/>
  <c r="AH3653" i="1" s="1"/>
  <c r="AA3645" i="1"/>
  <c r="Z3650" i="1"/>
  <c r="X3555" i="1"/>
  <c r="AB3658" i="1"/>
  <c r="AB3659" i="1" s="1"/>
  <c r="AB3660" i="1" s="1"/>
  <c r="AD3648" i="1"/>
  <c r="AE3652" i="1"/>
  <c r="AG3678" i="1"/>
  <c r="AC3621" i="1"/>
  <c r="AF3624" i="1"/>
  <c r="AH3654" i="1" l="1"/>
  <c r="AH3655" i="1" s="1"/>
  <c r="R3557" i="1"/>
  <c r="V3557" i="1" s="1"/>
  <c r="D3558" i="1"/>
  <c r="R3558" i="1" s="1"/>
  <c r="V3558" i="1" s="1"/>
  <c r="AL3534" i="1"/>
  <c r="AP3534" i="1" s="1"/>
  <c r="Y3535" i="1"/>
  <c r="AL3535" i="1" s="1"/>
  <c r="AP3535" i="1" s="1"/>
  <c r="AA3646" i="1"/>
  <c r="AG3679" i="1"/>
  <c r="AE3653" i="1"/>
  <c r="AE3654" i="1" s="1"/>
  <c r="AE3655" i="1" s="1"/>
  <c r="AD3649" i="1"/>
  <c r="X3556" i="1"/>
  <c r="AC3622" i="1"/>
  <c r="AB3661" i="1"/>
  <c r="AB3662" i="1" s="1"/>
  <c r="AF3625" i="1"/>
  <c r="AH3656" i="1"/>
  <c r="Z3651" i="1"/>
  <c r="G408" i="2"/>
  <c r="H408" i="2" s="1"/>
  <c r="O408" i="2" s="1"/>
  <c r="G402" i="2"/>
  <c r="H402" i="2" s="1"/>
  <c r="G354" i="2"/>
  <c r="H354" i="2" s="1"/>
  <c r="G357" i="2"/>
  <c r="H357" i="2" s="1"/>
  <c r="G362" i="2"/>
  <c r="H362" i="2" s="1"/>
  <c r="G390" i="2"/>
  <c r="G409" i="2"/>
  <c r="H409" i="2" s="1"/>
  <c r="D3559" i="1" l="1"/>
  <c r="R3559" i="1" s="1"/>
  <c r="V3559" i="1" s="1"/>
  <c r="Y3536" i="1"/>
  <c r="AD3650" i="1"/>
  <c r="AA3647" i="1"/>
  <c r="AA3648" i="1" s="1"/>
  <c r="AB3663" i="1"/>
  <c r="AB3664" i="1" s="1"/>
  <c r="X3557" i="1"/>
  <c r="AF3626" i="1"/>
  <c r="AF3627" i="1" s="1"/>
  <c r="AE3656" i="1"/>
  <c r="AE3657" i="1" s="1"/>
  <c r="AE3658" i="1" s="1"/>
  <c r="AE3659" i="1" s="1"/>
  <c r="AE3660" i="1" s="1"/>
  <c r="Z3652" i="1"/>
  <c r="AH3657" i="1"/>
  <c r="AG3680" i="1"/>
  <c r="AC3623" i="1"/>
  <c r="L408" i="2"/>
  <c r="L402" i="2"/>
  <c r="O402" i="2"/>
  <c r="O362" i="2"/>
  <c r="L362" i="2"/>
  <c r="L357" i="2"/>
  <c r="O357" i="2"/>
  <c r="L354" i="2"/>
  <c r="O354" i="2"/>
  <c r="J354" i="2"/>
  <c r="J355" i="2" s="1"/>
  <c r="J356" i="2" s="1"/>
  <c r="J357" i="2" s="1"/>
  <c r="O409" i="2"/>
  <c r="L409" i="2"/>
  <c r="D3560" i="1" l="1"/>
  <c r="R3560" i="1" s="1"/>
  <c r="V3560" i="1" s="1"/>
  <c r="AL3536" i="1"/>
  <c r="AP3536" i="1" s="1"/>
  <c r="Y3537" i="1"/>
  <c r="AL3537" i="1" s="1"/>
  <c r="AP3537" i="1" s="1"/>
  <c r="AE3661" i="1"/>
  <c r="AE3662" i="1" s="1"/>
  <c r="AE3663" i="1" s="1"/>
  <c r="AE3664" i="1" s="1"/>
  <c r="AD3651" i="1"/>
  <c r="AD3652" i="1" s="1"/>
  <c r="AA3649" i="1"/>
  <c r="AC3624" i="1"/>
  <c r="AC3625" i="1" s="1"/>
  <c r="Z3653" i="1"/>
  <c r="AG3681" i="1"/>
  <c r="AB3665" i="1"/>
  <c r="AF3628" i="1"/>
  <c r="AH3658" i="1"/>
  <c r="X3558" i="1"/>
  <c r="D3561" i="1" l="1"/>
  <c r="D3562" i="1" s="1"/>
  <c r="R3562" i="1" s="1"/>
  <c r="V3562" i="1" s="1"/>
  <c r="Y3538" i="1"/>
  <c r="AD3653" i="1"/>
  <c r="AD3654" i="1" s="1"/>
  <c r="AD3655" i="1" s="1"/>
  <c r="AA3650" i="1"/>
  <c r="Z3654" i="1"/>
  <c r="Z3655" i="1" s="1"/>
  <c r="AF3629" i="1"/>
  <c r="AB3666" i="1"/>
  <c r="AG3682" i="1"/>
  <c r="AE3665" i="1"/>
  <c r="AH3659" i="1"/>
  <c r="AH3660" i="1" s="1"/>
  <c r="AH3661" i="1" s="1"/>
  <c r="X3559" i="1"/>
  <c r="X3560" i="1" s="1"/>
  <c r="AC3626" i="1"/>
  <c r="AC3627" i="1" s="1"/>
  <c r="R3561" i="1" l="1"/>
  <c r="V3561" i="1" s="1"/>
  <c r="D3563" i="1"/>
  <c r="R3563" i="1" s="1"/>
  <c r="V3563" i="1" s="1"/>
  <c r="AL3538" i="1"/>
  <c r="AP3538" i="1" s="1"/>
  <c r="Y3539" i="1"/>
  <c r="AF3630" i="1"/>
  <c r="AF3631" i="1" s="1"/>
  <c r="AF3632" i="1" s="1"/>
  <c r="AF3633" i="1" s="1"/>
  <c r="AD3656" i="1"/>
  <c r="AA3651" i="1"/>
  <c r="Z3656" i="1"/>
  <c r="X3561" i="1"/>
  <c r="X3562" i="1" s="1"/>
  <c r="AH3662" i="1"/>
  <c r="AB3667" i="1"/>
  <c r="AE3666" i="1"/>
  <c r="AG3683" i="1"/>
  <c r="AG3684" i="1" s="1"/>
  <c r="AC3628" i="1"/>
  <c r="D3564" i="1" l="1"/>
  <c r="D3565" i="1" s="1"/>
  <c r="R3565" i="1" s="1"/>
  <c r="V3565" i="1" s="1"/>
  <c r="Y3540" i="1"/>
  <c r="AL3539" i="1"/>
  <c r="AP3539" i="1" s="1"/>
  <c r="Y3541" i="1"/>
  <c r="AD3657" i="1"/>
  <c r="AD3658" i="1" s="1"/>
  <c r="AA3652" i="1"/>
  <c r="Z3657" i="1"/>
  <c r="AE3667" i="1"/>
  <c r="AE3668" i="1" s="1"/>
  <c r="AE3669" i="1" s="1"/>
  <c r="AG3685" i="1"/>
  <c r="X3563" i="1"/>
  <c r="X3564" i="1" s="1"/>
  <c r="X3565" i="1" s="1"/>
  <c r="AF3634" i="1"/>
  <c r="AF3635" i="1" s="1"/>
  <c r="AH3663" i="1"/>
  <c r="AC3629" i="1"/>
  <c r="AB3668" i="1"/>
  <c r="R3564" i="1" l="1"/>
  <c r="V3564" i="1" s="1"/>
  <c r="D3566" i="1"/>
  <c r="R3566" i="1" s="1"/>
  <c r="V3566" i="1" s="1"/>
  <c r="Y3542" i="1"/>
  <c r="AL3542" i="1" s="1"/>
  <c r="AP3542" i="1" s="1"/>
  <c r="AL3541" i="1"/>
  <c r="AP3541" i="1" s="1"/>
  <c r="Y3543" i="1"/>
  <c r="AL3543" i="1" s="1"/>
  <c r="AP3543" i="1" s="1"/>
  <c r="AL3540" i="1"/>
  <c r="AP3540" i="1" s="1"/>
  <c r="AF3636" i="1"/>
  <c r="AF3637" i="1" s="1"/>
  <c r="AD3659" i="1"/>
  <c r="AD3660" i="1" s="1"/>
  <c r="AA3653" i="1"/>
  <c r="Z3658" i="1"/>
  <c r="X3566" i="1"/>
  <c r="AB3669" i="1"/>
  <c r="AG3686" i="1"/>
  <c r="AH3664" i="1"/>
  <c r="AE3670" i="1"/>
  <c r="AE3671" i="1" s="1"/>
  <c r="AC3630" i="1"/>
  <c r="AC3631" i="1" s="1"/>
  <c r="D3567" i="1" l="1"/>
  <c r="R3567" i="1" s="1"/>
  <c r="V3567" i="1" s="1"/>
  <c r="Y3544" i="1"/>
  <c r="AL3544" i="1" s="1"/>
  <c r="AP3544" i="1" s="1"/>
  <c r="AF3638" i="1"/>
  <c r="AF3639" i="1" s="1"/>
  <c r="AF3640" i="1" s="1"/>
  <c r="AD3661" i="1"/>
  <c r="AD3662" i="1" s="1"/>
  <c r="AA3654" i="1"/>
  <c r="Z3659" i="1"/>
  <c r="AG3687" i="1"/>
  <c r="AC3632" i="1"/>
  <c r="X3567" i="1"/>
  <c r="AE3672" i="1"/>
  <c r="AH3665" i="1"/>
  <c r="AB3670" i="1"/>
  <c r="Y3545" i="1" l="1"/>
  <c r="D3568" i="1"/>
  <c r="D3569" i="1" s="1"/>
  <c r="R3569" i="1" s="1"/>
  <c r="V3569" i="1" s="1"/>
  <c r="AF3641" i="1"/>
  <c r="AF3642" i="1" s="1"/>
  <c r="Y3546" i="1"/>
  <c r="AL3545" i="1"/>
  <c r="AP3545" i="1" s="1"/>
  <c r="AA3655" i="1"/>
  <c r="Z3660" i="1"/>
  <c r="AH3666" i="1"/>
  <c r="AG3688" i="1"/>
  <c r="AB3671" i="1"/>
  <c r="X3568" i="1"/>
  <c r="AC3633" i="1"/>
  <c r="AC3634" i="1" s="1"/>
  <c r="AE3673" i="1"/>
  <c r="AD3663" i="1"/>
  <c r="R3568" i="1" l="1"/>
  <c r="V3568" i="1" s="1"/>
  <c r="D3570" i="1"/>
  <c r="D3571" i="1" s="1"/>
  <c r="Y3547" i="1"/>
  <c r="AL3546" i="1"/>
  <c r="AP3546" i="1" s="1"/>
  <c r="Y3548" i="1"/>
  <c r="AL3548" i="1" s="1"/>
  <c r="AP3548" i="1" s="1"/>
  <c r="AA3656" i="1"/>
  <c r="Z3661" i="1"/>
  <c r="AG3689" i="1"/>
  <c r="AG3690" i="1" s="1"/>
  <c r="AD3664" i="1"/>
  <c r="AB3672" i="1"/>
  <c r="AF3643" i="1"/>
  <c r="AF3644" i="1" s="1"/>
  <c r="X3569" i="1"/>
  <c r="AE3674" i="1"/>
  <c r="AC3635" i="1"/>
  <c r="AC3636" i="1" s="1"/>
  <c r="AH3667" i="1"/>
  <c r="AH3668" i="1" s="1"/>
  <c r="AH3669" i="1" s="1"/>
  <c r="R3570" i="1" l="1"/>
  <c r="V3570" i="1" s="1"/>
  <c r="R3571" i="1"/>
  <c r="V3571" i="1" s="1"/>
  <c r="D3572" i="1"/>
  <c r="R3572" i="1" s="1"/>
  <c r="V3572" i="1" s="1"/>
  <c r="AL3547" i="1"/>
  <c r="AP3547" i="1" s="1"/>
  <c r="Y3549" i="1"/>
  <c r="AA3657" i="1"/>
  <c r="Z3662" i="1"/>
  <c r="AF3645" i="1"/>
  <c r="AG3691" i="1"/>
  <c r="X3570" i="1"/>
  <c r="AC3637" i="1"/>
  <c r="AC3638" i="1" s="1"/>
  <c r="AB3673" i="1"/>
  <c r="AE3675" i="1"/>
  <c r="AH3670" i="1"/>
  <c r="AD3665" i="1"/>
  <c r="D3573" i="1" l="1"/>
  <c r="AL3549" i="1"/>
  <c r="AP3549" i="1" s="1"/>
  <c r="Y3550" i="1"/>
  <c r="AC3639" i="1"/>
  <c r="AC3640" i="1" s="1"/>
  <c r="AA3658" i="1"/>
  <c r="Z3663" i="1"/>
  <c r="AH3671" i="1"/>
  <c r="AH3672" i="1" s="1"/>
  <c r="AH3673" i="1" s="1"/>
  <c r="X3571" i="1"/>
  <c r="AF3646" i="1"/>
  <c r="AG3692" i="1"/>
  <c r="AD3666" i="1"/>
  <c r="AB3674" i="1"/>
  <c r="AE3676" i="1"/>
  <c r="D3574" i="1" l="1"/>
  <c r="R3574" i="1" s="1"/>
  <c r="V3574" i="1" s="1"/>
  <c r="R3573" i="1"/>
  <c r="V3573" i="1" s="1"/>
  <c r="AL3550" i="1"/>
  <c r="AP3550" i="1" s="1"/>
  <c r="Y3551" i="1"/>
  <c r="AA3659" i="1"/>
  <c r="Z3664" i="1"/>
  <c r="AH3674" i="1"/>
  <c r="AH3675" i="1" s="1"/>
  <c r="AC3641" i="1"/>
  <c r="AC3642" i="1" s="1"/>
  <c r="AF3647" i="1"/>
  <c r="AE3677" i="1"/>
  <c r="AB3675" i="1"/>
  <c r="AB3676" i="1" s="1"/>
  <c r="AB3677" i="1" s="1"/>
  <c r="AD3667" i="1"/>
  <c r="X3572" i="1"/>
  <c r="AG3693" i="1"/>
  <c r="D3575" i="1" l="1"/>
  <c r="R3575" i="1" s="1"/>
  <c r="V3575" i="1" s="1"/>
  <c r="AL3551" i="1"/>
  <c r="AP3551" i="1" s="1"/>
  <c r="Y3552" i="1"/>
  <c r="AA3660" i="1"/>
  <c r="Z3665" i="1"/>
  <c r="Z3666" i="1" s="1"/>
  <c r="AB3678" i="1"/>
  <c r="AG3694" i="1"/>
  <c r="AG3695" i="1" s="1"/>
  <c r="AG3696" i="1" s="1"/>
  <c r="X3573" i="1"/>
  <c r="AD3668" i="1"/>
  <c r="AD3669" i="1" s="1"/>
  <c r="AH3676" i="1"/>
  <c r="AF3648" i="1"/>
  <c r="AC3643" i="1"/>
  <c r="AC3644" i="1" s="1"/>
  <c r="AE3678" i="1"/>
  <c r="D3576" i="1" l="1"/>
  <c r="D3577" i="1" s="1"/>
  <c r="Y3553" i="1"/>
  <c r="Y3554" i="1" s="1"/>
  <c r="AL3554" i="1" s="1"/>
  <c r="AP3554" i="1" s="1"/>
  <c r="AL3552" i="1"/>
  <c r="AP3552" i="1" s="1"/>
  <c r="AC3645" i="1"/>
  <c r="AC3646" i="1" s="1"/>
  <c r="AA3661" i="1"/>
  <c r="Z3667" i="1"/>
  <c r="Z3668" i="1" s="1"/>
  <c r="AB3679" i="1"/>
  <c r="AG3697" i="1"/>
  <c r="X3574" i="1"/>
  <c r="X3575" i="1" s="1"/>
  <c r="X3576" i="1" s="1"/>
  <c r="AH3677" i="1"/>
  <c r="AF3649" i="1"/>
  <c r="AF3650" i="1" s="1"/>
  <c r="AE3679" i="1"/>
  <c r="AD3670" i="1"/>
  <c r="AD3671" i="1" s="1"/>
  <c r="R3576" i="1" l="1"/>
  <c r="V3576" i="1" s="1"/>
  <c r="R3577" i="1"/>
  <c r="V3577" i="1" s="1"/>
  <c r="D3578" i="1"/>
  <c r="R3578" i="1" s="1"/>
  <c r="V3578" i="1" s="1"/>
  <c r="AL3553" i="1"/>
  <c r="AP3553" i="1" s="1"/>
  <c r="Y3555" i="1"/>
  <c r="AA3662" i="1"/>
  <c r="Z3669" i="1"/>
  <c r="Z3670" i="1" s="1"/>
  <c r="AE3680" i="1"/>
  <c r="AB3680" i="1"/>
  <c r="AF3651" i="1"/>
  <c r="AH3678" i="1"/>
  <c r="AH3679" i="1" s="1"/>
  <c r="X3577" i="1"/>
  <c r="AC3647" i="1"/>
  <c r="AC3648" i="1" s="1"/>
  <c r="AD3672" i="1"/>
  <c r="AG3698" i="1"/>
  <c r="AG3699" i="1" s="1"/>
  <c r="D3579" i="1" l="1"/>
  <c r="R3579" i="1" s="1"/>
  <c r="V3579" i="1" s="1"/>
  <c r="AL3555" i="1"/>
  <c r="AP3555" i="1" s="1"/>
  <c r="Y3556" i="1"/>
  <c r="AC3649" i="1"/>
  <c r="AC3650" i="1" s="1"/>
  <c r="AA3663" i="1"/>
  <c r="Z3671" i="1"/>
  <c r="Z3672" i="1" s="1"/>
  <c r="AG3700" i="1"/>
  <c r="AH3680" i="1"/>
  <c r="AH3681" i="1" s="1"/>
  <c r="AE3681" i="1"/>
  <c r="AD3673" i="1"/>
  <c r="AB3681" i="1"/>
  <c r="AF3652" i="1"/>
  <c r="X3578" i="1"/>
  <c r="D3580" i="1" l="1"/>
  <c r="R3580" i="1" s="1"/>
  <c r="V3580" i="1" s="1"/>
  <c r="Y3557" i="1"/>
  <c r="AL3556" i="1"/>
  <c r="AP3556" i="1" s="1"/>
  <c r="Y3558" i="1"/>
  <c r="AL3558" i="1" s="1"/>
  <c r="AP3558" i="1" s="1"/>
  <c r="AA3664" i="1"/>
  <c r="Z3673" i="1"/>
  <c r="Z3674" i="1" s="1"/>
  <c r="Z3675" i="1" s="1"/>
  <c r="AB3682" i="1"/>
  <c r="AF3653" i="1"/>
  <c r="AD3674" i="1"/>
  <c r="AD3675" i="1" s="1"/>
  <c r="AE3682" i="1"/>
  <c r="AC3651" i="1"/>
  <c r="AC3652" i="1" s="1"/>
  <c r="AG3701" i="1"/>
  <c r="X3579" i="1"/>
  <c r="AH3682" i="1"/>
  <c r="AH3683" i="1" s="1"/>
  <c r="D3581" i="1" l="1"/>
  <c r="D3582" i="1" s="1"/>
  <c r="Y3559" i="1"/>
  <c r="AL3557" i="1"/>
  <c r="AP3557" i="1" s="1"/>
  <c r="Y3560" i="1"/>
  <c r="AA3665" i="1"/>
  <c r="Z3676" i="1"/>
  <c r="Z3677" i="1" s="1"/>
  <c r="Z3678" i="1" s="1"/>
  <c r="AD3676" i="1"/>
  <c r="AD3677" i="1" s="1"/>
  <c r="AE3683" i="1"/>
  <c r="AE3684" i="1" s="1"/>
  <c r="AC3653" i="1"/>
  <c r="AB3683" i="1"/>
  <c r="X3580" i="1"/>
  <c r="AG3702" i="1"/>
  <c r="AH3684" i="1"/>
  <c r="AF3654" i="1"/>
  <c r="R3581" i="1" l="1"/>
  <c r="V3581" i="1" s="1"/>
  <c r="R3582" i="1"/>
  <c r="V3582" i="1" s="1"/>
  <c r="D3583" i="1"/>
  <c r="Y3561" i="1"/>
  <c r="Y3562" i="1" s="1"/>
  <c r="AL3560" i="1"/>
  <c r="AP3560" i="1" s="1"/>
  <c r="AL3559" i="1"/>
  <c r="AP3559" i="1" s="1"/>
  <c r="Z3679" i="1"/>
  <c r="Z3680" i="1" s="1"/>
  <c r="Z3681" i="1" s="1"/>
  <c r="Z3682" i="1" s="1"/>
  <c r="Z3683" i="1" s="1"/>
  <c r="AA3666" i="1"/>
  <c r="X3581" i="1"/>
  <c r="X3582" i="1" s="1"/>
  <c r="X3583" i="1" s="1"/>
  <c r="AE3685" i="1"/>
  <c r="AD3678" i="1"/>
  <c r="AG3703" i="1"/>
  <c r="AH3685" i="1"/>
  <c r="AH3686" i="1" s="1"/>
  <c r="AH3687" i="1" s="1"/>
  <c r="AB3684" i="1"/>
  <c r="AF3655" i="1"/>
  <c r="AC3654" i="1"/>
  <c r="AC3655" i="1" s="1"/>
  <c r="R3583" i="1" l="1"/>
  <c r="V3583" i="1" s="1"/>
  <c r="D3584" i="1"/>
  <c r="D3585" i="1" s="1"/>
  <c r="R3585" i="1" s="1"/>
  <c r="V3585" i="1" s="1"/>
  <c r="Y3563" i="1"/>
  <c r="AL3562" i="1"/>
  <c r="AP3562" i="1" s="1"/>
  <c r="AL3561" i="1"/>
  <c r="AP3561" i="1" s="1"/>
  <c r="Y3564" i="1"/>
  <c r="AL3564" i="1" s="1"/>
  <c r="AP3564" i="1" s="1"/>
  <c r="AA3667" i="1"/>
  <c r="X3584" i="1"/>
  <c r="AC3656" i="1"/>
  <c r="AC3657" i="1" s="1"/>
  <c r="AC3658" i="1" s="1"/>
  <c r="AD3679" i="1"/>
  <c r="AD3680" i="1" s="1"/>
  <c r="AD3681" i="1" s="1"/>
  <c r="AG3704" i="1"/>
  <c r="AE3686" i="1"/>
  <c r="AE3687" i="1" s="1"/>
  <c r="Z3684" i="1"/>
  <c r="AB3685" i="1"/>
  <c r="AB3686" i="1" s="1"/>
  <c r="AB3687" i="1" s="1"/>
  <c r="AH3688" i="1"/>
  <c r="AF3656" i="1"/>
  <c r="AF3657" i="1" s="1"/>
  <c r="R3584" i="1" l="1"/>
  <c r="V3584" i="1" s="1"/>
  <c r="D3586" i="1"/>
  <c r="Y3565" i="1"/>
  <c r="AL3565" i="1" s="1"/>
  <c r="AP3565" i="1" s="1"/>
  <c r="AL3563" i="1"/>
  <c r="AP3563" i="1" s="1"/>
  <c r="AA3668" i="1"/>
  <c r="AB3688" i="1"/>
  <c r="AH3689" i="1"/>
  <c r="AD3682" i="1"/>
  <c r="AE3688" i="1"/>
  <c r="AF3658" i="1"/>
  <c r="X3585" i="1"/>
  <c r="AG3705" i="1"/>
  <c r="AC3659" i="1"/>
  <c r="Z3685" i="1"/>
  <c r="Y3566" i="1" l="1"/>
  <c r="AL3566" i="1" s="1"/>
  <c r="AP3566" i="1" s="1"/>
  <c r="D3587" i="1"/>
  <c r="R3587" i="1" s="1"/>
  <c r="V3587" i="1" s="1"/>
  <c r="R3586" i="1"/>
  <c r="V3586" i="1" s="1"/>
  <c r="AA3669" i="1"/>
  <c r="AA3670" i="1" s="1"/>
  <c r="AA3671" i="1" s="1"/>
  <c r="AH3690" i="1"/>
  <c r="X3586" i="1"/>
  <c r="AD3683" i="1"/>
  <c r="AF3659" i="1"/>
  <c r="AF3660" i="1" s="1"/>
  <c r="AC3660" i="1"/>
  <c r="AB3689" i="1"/>
  <c r="AB3690" i="1" s="1"/>
  <c r="Z3686" i="1"/>
  <c r="Z3687" i="1" s="1"/>
  <c r="AG3706" i="1"/>
  <c r="AE3689" i="1"/>
  <c r="AE3690" i="1" s="1"/>
  <c r="Y3567" i="1" l="1"/>
  <c r="D3588" i="1"/>
  <c r="AA3672" i="1"/>
  <c r="AA3673" i="1" s="1"/>
  <c r="AF3661" i="1"/>
  <c r="AF3662" i="1" s="1"/>
  <c r="AF3663" i="1" s="1"/>
  <c r="AF3664" i="1" s="1"/>
  <c r="AB3691" i="1"/>
  <c r="AE3692" i="1"/>
  <c r="AD3684" i="1"/>
  <c r="AG3707" i="1"/>
  <c r="AE3691" i="1"/>
  <c r="AC3661" i="1"/>
  <c r="Z3688" i="1"/>
  <c r="X3587" i="1"/>
  <c r="AH3691" i="1"/>
  <c r="AL3567" i="1" l="1"/>
  <c r="AP3567" i="1" s="1"/>
  <c r="Y3568" i="1"/>
  <c r="D3589" i="1"/>
  <c r="R3588" i="1"/>
  <c r="V3588" i="1" s="1"/>
  <c r="AA3674" i="1"/>
  <c r="Z3689" i="1"/>
  <c r="AC3662" i="1"/>
  <c r="X3588" i="1"/>
  <c r="AG3708" i="1"/>
  <c r="AG3709" i="1" s="1"/>
  <c r="AE3693" i="1"/>
  <c r="AB3692" i="1"/>
  <c r="AD3685" i="1"/>
  <c r="AF3665" i="1"/>
  <c r="AH3692" i="1"/>
  <c r="AL3568" i="1" l="1"/>
  <c r="AP3568" i="1" s="1"/>
  <c r="Y3569" i="1"/>
  <c r="R3589" i="1"/>
  <c r="V3589" i="1" s="1"/>
  <c r="D3590" i="1"/>
  <c r="AA3675" i="1"/>
  <c r="AA3676" i="1" s="1"/>
  <c r="Z3690" i="1"/>
  <c r="AF3666" i="1"/>
  <c r="AD3686" i="1"/>
  <c r="X3589" i="1"/>
  <c r="AH3693" i="1"/>
  <c r="AC3663" i="1"/>
  <c r="AC3664" i="1" s="1"/>
  <c r="AE3694" i="1"/>
  <c r="AE3695" i="1" s="1"/>
  <c r="AG3710" i="1"/>
  <c r="AB3693" i="1"/>
  <c r="Y3570" i="1" l="1"/>
  <c r="AL3569" i="1"/>
  <c r="AP3569" i="1" s="1"/>
  <c r="D3591" i="1"/>
  <c r="R3590" i="1"/>
  <c r="V3590" i="1" s="1"/>
  <c r="AA3677" i="1"/>
  <c r="AH3694" i="1"/>
  <c r="AE3696" i="1"/>
  <c r="X3590" i="1"/>
  <c r="Z3691" i="1"/>
  <c r="AB3694" i="1"/>
  <c r="AG3711" i="1"/>
  <c r="AD3687" i="1"/>
  <c r="AC3665" i="1"/>
  <c r="AF3667" i="1"/>
  <c r="AL3570" i="1" l="1"/>
  <c r="AP3570" i="1" s="1"/>
  <c r="Y3571" i="1"/>
  <c r="D3592" i="1"/>
  <c r="R3591" i="1"/>
  <c r="V3591" i="1" s="1"/>
  <c r="AD3688" i="1"/>
  <c r="AD3689" i="1" s="1"/>
  <c r="AD3690" i="1" s="1"/>
  <c r="AD3691" i="1" s="1"/>
  <c r="AA3678" i="1"/>
  <c r="AA3679" i="1" s="1"/>
  <c r="AG3712" i="1"/>
  <c r="AF3668" i="1"/>
  <c r="Z3692" i="1"/>
  <c r="X3591" i="1"/>
  <c r="AE3697" i="1"/>
  <c r="AB3695" i="1"/>
  <c r="AB3696" i="1" s="1"/>
  <c r="AH3695" i="1"/>
  <c r="AC3666" i="1"/>
  <c r="AC3667" i="1" s="1"/>
  <c r="AC3668" i="1" s="1"/>
  <c r="Y3572" i="1" l="1"/>
  <c r="AL3571" i="1"/>
  <c r="AP3571" i="1" s="1"/>
  <c r="D3593" i="1"/>
  <c r="R3592" i="1"/>
  <c r="V3592" i="1" s="1"/>
  <c r="AA3680" i="1"/>
  <c r="X3592" i="1"/>
  <c r="AB3697" i="1"/>
  <c r="Z3693" i="1"/>
  <c r="Z3694" i="1" s="1"/>
  <c r="AG3713" i="1"/>
  <c r="AE3698" i="1"/>
  <c r="AE3699" i="1" s="1"/>
  <c r="AC3669" i="1"/>
  <c r="AD3692" i="1"/>
  <c r="AD3693" i="1" s="1"/>
  <c r="AF3669" i="1"/>
  <c r="AH3696" i="1"/>
  <c r="AH3697" i="1" s="1"/>
  <c r="AL3572" i="1" l="1"/>
  <c r="AP3572" i="1" s="1"/>
  <c r="Y3573" i="1"/>
  <c r="R3593" i="1"/>
  <c r="V3593" i="1" s="1"/>
  <c r="D3594" i="1"/>
  <c r="AH3698" i="1"/>
  <c r="AA3681" i="1"/>
  <c r="AC3670" i="1"/>
  <c r="AH3699" i="1"/>
  <c r="AG3714" i="1"/>
  <c r="AG3715" i="1" s="1"/>
  <c r="X3593" i="1"/>
  <c r="AD3694" i="1"/>
  <c r="AD3695" i="1" s="1"/>
  <c r="AF3670" i="1"/>
  <c r="Z3695" i="1"/>
  <c r="Z3696" i="1" s="1"/>
  <c r="AE3700" i="1"/>
  <c r="AB3698" i="1"/>
  <c r="AL3573" i="1" l="1"/>
  <c r="AP3573" i="1" s="1"/>
  <c r="Y3574" i="1"/>
  <c r="R3594" i="1"/>
  <c r="V3594" i="1" s="1"/>
  <c r="D3595" i="1"/>
  <c r="AD3696" i="1"/>
  <c r="AD3697" i="1" s="1"/>
  <c r="AA3682" i="1"/>
  <c r="AG3716" i="1"/>
  <c r="AH3700" i="1"/>
  <c r="AF3671" i="1"/>
  <c r="Z3697" i="1"/>
  <c r="AB3699" i="1"/>
  <c r="X3594" i="1"/>
  <c r="X3595" i="1" s="1"/>
  <c r="AC3671" i="1"/>
  <c r="AC3672" i="1" s="1"/>
  <c r="AE3701" i="1"/>
  <c r="Y3575" i="1" l="1"/>
  <c r="AL3574" i="1"/>
  <c r="AP3574" i="1" s="1"/>
  <c r="R3595" i="1"/>
  <c r="V3595" i="1" s="1"/>
  <c r="D3596" i="1"/>
  <c r="AA3683" i="1"/>
  <c r="AA3684" i="1" s="1"/>
  <c r="X3596" i="1"/>
  <c r="X3597" i="1" s="1"/>
  <c r="AD3698" i="1"/>
  <c r="AB3700" i="1"/>
  <c r="AB3701" i="1" s="1"/>
  <c r="AB3702" i="1" s="1"/>
  <c r="AG3717" i="1"/>
  <c r="AG3718" i="1" s="1"/>
  <c r="AE3702" i="1"/>
  <c r="AF3672" i="1"/>
  <c r="AC3673" i="1"/>
  <c r="Z3698" i="1"/>
  <c r="Z3699" i="1" s="1"/>
  <c r="Z3700" i="1" s="1"/>
  <c r="AH3701" i="1"/>
  <c r="AH3702" i="1" s="1"/>
  <c r="Y3576" i="1" l="1"/>
  <c r="AL3575" i="1"/>
  <c r="AP3575" i="1" s="1"/>
  <c r="R3596" i="1"/>
  <c r="V3596" i="1" s="1"/>
  <c r="D3597" i="1"/>
  <c r="AA3685" i="1"/>
  <c r="AA3686" i="1" s="1"/>
  <c r="AA3687" i="1" s="1"/>
  <c r="AH3703" i="1"/>
  <c r="AH3704" i="1" s="1"/>
  <c r="X3598" i="1"/>
  <c r="AB3703" i="1"/>
  <c r="AB3704" i="1" s="1"/>
  <c r="AG3719" i="1"/>
  <c r="AD3699" i="1"/>
  <c r="AF3673" i="1"/>
  <c r="Z3701" i="1"/>
  <c r="Z3702" i="1" s="1"/>
  <c r="AE3703" i="1"/>
  <c r="AC3674" i="1"/>
  <c r="Y3577" i="1" l="1"/>
  <c r="AL3576" i="1"/>
  <c r="AP3576" i="1" s="1"/>
  <c r="R3597" i="1"/>
  <c r="V3597" i="1" s="1"/>
  <c r="D3598" i="1"/>
  <c r="AA3688" i="1"/>
  <c r="AA3689" i="1" s="1"/>
  <c r="AF3674" i="1"/>
  <c r="AF3675" i="1" s="1"/>
  <c r="AF3676" i="1" s="1"/>
  <c r="AF3677" i="1" s="1"/>
  <c r="AG3720" i="1"/>
  <c r="AG3721" i="1" s="1"/>
  <c r="AG3722" i="1" s="1"/>
  <c r="AG3723" i="1" s="1"/>
  <c r="Z3703" i="1"/>
  <c r="AH3705" i="1"/>
  <c r="AE3704" i="1"/>
  <c r="AC3675" i="1"/>
  <c r="AC3676" i="1" s="1"/>
  <c r="AB3705" i="1"/>
  <c r="AB3706" i="1" s="1"/>
  <c r="AD3700" i="1"/>
  <c r="X3599" i="1"/>
  <c r="Y3578" i="1" l="1"/>
  <c r="AL3577" i="1"/>
  <c r="AP3577" i="1" s="1"/>
  <c r="Y3579" i="1"/>
  <c r="AL3579" i="1" s="1"/>
  <c r="AP3579" i="1" s="1"/>
  <c r="R3598" i="1"/>
  <c r="V3598" i="1" s="1"/>
  <c r="D3599" i="1"/>
  <c r="AC3677" i="1"/>
  <c r="AC3678" i="1" s="1"/>
  <c r="AA3690" i="1"/>
  <c r="AG3724" i="1"/>
  <c r="AG3725" i="1" s="1"/>
  <c r="AG3726" i="1" s="1"/>
  <c r="Z3704" i="1"/>
  <c r="AH3706" i="1"/>
  <c r="AF3678" i="1"/>
  <c r="AF3679" i="1" s="1"/>
  <c r="AD3701" i="1"/>
  <c r="AE3705" i="1"/>
  <c r="X3600" i="1"/>
  <c r="AE3706" i="1"/>
  <c r="AB3707" i="1"/>
  <c r="Y3580" i="1" l="1"/>
  <c r="AL3578" i="1"/>
  <c r="AP3578" i="1" s="1"/>
  <c r="Y3581" i="1"/>
  <c r="AL3581" i="1" s="1"/>
  <c r="AP3581" i="1" s="1"/>
  <c r="R3599" i="1"/>
  <c r="V3599" i="1" s="1"/>
  <c r="D3600" i="1"/>
  <c r="AC3679" i="1"/>
  <c r="AC3680" i="1" s="1"/>
  <c r="AC3681" i="1" s="1"/>
  <c r="AA3691" i="1"/>
  <c r="AA3692" i="1" s="1"/>
  <c r="AE3707" i="1"/>
  <c r="AD3702" i="1"/>
  <c r="AG3727" i="1"/>
  <c r="X3601" i="1"/>
  <c r="AF3680" i="1"/>
  <c r="Z3705" i="1"/>
  <c r="Z3706" i="1" s="1"/>
  <c r="AB3708" i="1"/>
  <c r="AH3707" i="1"/>
  <c r="AH3708" i="1" s="1"/>
  <c r="AL3580" i="1" l="1"/>
  <c r="AP3580" i="1" s="1"/>
  <c r="Y3582" i="1"/>
  <c r="R3600" i="1"/>
  <c r="V3600" i="1" s="1"/>
  <c r="D3601" i="1"/>
  <c r="AA3693" i="1"/>
  <c r="AA3694" i="1" s="1"/>
  <c r="AE3708" i="1"/>
  <c r="AD3703" i="1"/>
  <c r="AH3709" i="1"/>
  <c r="AF3681" i="1"/>
  <c r="AG3728" i="1"/>
  <c r="AB3709" i="1"/>
  <c r="X3602" i="1"/>
  <c r="X3603" i="1" s="1"/>
  <c r="AC3682" i="1"/>
  <c r="Z3707" i="1"/>
  <c r="Y3583" i="1" l="1"/>
  <c r="AL3582" i="1"/>
  <c r="AP3582" i="1" s="1"/>
  <c r="Y3584" i="1"/>
  <c r="AL3584" i="1" s="1"/>
  <c r="AP3584" i="1" s="1"/>
  <c r="R3601" i="1"/>
  <c r="V3601" i="1" s="1"/>
  <c r="D3602" i="1"/>
  <c r="AA3695" i="1"/>
  <c r="AA3696" i="1" s="1"/>
  <c r="AD3704" i="1"/>
  <c r="AD3705" i="1" s="1"/>
  <c r="AD3706" i="1" s="1"/>
  <c r="AC3683" i="1"/>
  <c r="AC3684" i="1" s="1"/>
  <c r="AG3729" i="1"/>
  <c r="AG3730" i="1" s="1"/>
  <c r="AG3731" i="1" s="1"/>
  <c r="AG3732" i="1" s="1"/>
  <c r="Z3708" i="1"/>
  <c r="AB3710" i="1"/>
  <c r="AB3711" i="1" s="1"/>
  <c r="AB3712" i="1" s="1"/>
  <c r="AF3682" i="1"/>
  <c r="AE3709" i="1"/>
  <c r="AH3710" i="1"/>
  <c r="AH3711" i="1" s="1"/>
  <c r="X3604" i="1"/>
  <c r="Y3585" i="1" l="1"/>
  <c r="AL3585" i="1" s="1"/>
  <c r="AP3585" i="1" s="1"/>
  <c r="AL3583" i="1"/>
  <c r="AP3583" i="1" s="1"/>
  <c r="Y3586" i="1"/>
  <c r="R3602" i="1"/>
  <c r="V3602" i="1" s="1"/>
  <c r="D3603" i="1"/>
  <c r="AC3685" i="1"/>
  <c r="AC3686" i="1" s="1"/>
  <c r="AC3687" i="1" s="1"/>
  <c r="AA3697" i="1"/>
  <c r="AA3698" i="1" s="1"/>
  <c r="AD3707" i="1"/>
  <c r="AD3708" i="1" s="1"/>
  <c r="AG3733" i="1"/>
  <c r="AB3713" i="1"/>
  <c r="AH3712" i="1"/>
  <c r="Z3709" i="1"/>
  <c r="AE3710" i="1"/>
  <c r="AE3711" i="1" s="1"/>
  <c r="AE3712" i="1" s="1"/>
  <c r="AF3683" i="1"/>
  <c r="AF3684" i="1" s="1"/>
  <c r="X3605" i="1"/>
  <c r="AH3713" i="1"/>
  <c r="Y3587" i="1" l="1"/>
  <c r="AL3586" i="1"/>
  <c r="AP3586" i="1" s="1"/>
  <c r="Y3588" i="1"/>
  <c r="AL3588" i="1" s="1"/>
  <c r="AP3588" i="1" s="1"/>
  <c r="R3603" i="1"/>
  <c r="V3603" i="1" s="1"/>
  <c r="D3604" i="1"/>
  <c r="D3605" i="1" s="1"/>
  <c r="AA3699" i="1"/>
  <c r="AA3700" i="1" s="1"/>
  <c r="AA3701" i="1" s="1"/>
  <c r="AC3688" i="1"/>
  <c r="X3606" i="1"/>
  <c r="X3607" i="1" s="1"/>
  <c r="AB3714" i="1"/>
  <c r="AH3714" i="1"/>
  <c r="AH3715" i="1" s="1"/>
  <c r="AE3713" i="1"/>
  <c r="AF3685" i="1"/>
  <c r="AD3709" i="1"/>
  <c r="AD3710" i="1" s="1"/>
  <c r="AG3734" i="1"/>
  <c r="AG3735" i="1" s="1"/>
  <c r="Z3710" i="1"/>
  <c r="Z3711" i="1" s="1"/>
  <c r="Y3589" i="1" l="1"/>
  <c r="AL3587" i="1"/>
  <c r="AP3587" i="1" s="1"/>
  <c r="R3605" i="1"/>
  <c r="V3605" i="1" s="1"/>
  <c r="R3604" i="1"/>
  <c r="V3604" i="1" s="1"/>
  <c r="D3606" i="1"/>
  <c r="AC3689" i="1"/>
  <c r="AC3690" i="1" s="1"/>
  <c r="AA3702" i="1"/>
  <c r="AA3703" i="1" s="1"/>
  <c r="AG3736" i="1"/>
  <c r="AB3715" i="1"/>
  <c r="Z3712" i="1"/>
  <c r="AE3714" i="1"/>
  <c r="AF3686" i="1"/>
  <c r="AD3711" i="1"/>
  <c r="AD3712" i="1" s="1"/>
  <c r="AH3716" i="1"/>
  <c r="AH3717" i="1" s="1"/>
  <c r="X3608" i="1"/>
  <c r="Y3590" i="1" l="1"/>
  <c r="AL3589" i="1"/>
  <c r="AP3589" i="1" s="1"/>
  <c r="R3606" i="1"/>
  <c r="V3606" i="1" s="1"/>
  <c r="D3607" i="1"/>
  <c r="AC3691" i="1"/>
  <c r="AC3692" i="1" s="1"/>
  <c r="AA3704" i="1"/>
  <c r="AH3718" i="1"/>
  <c r="AH3719" i="1" s="1"/>
  <c r="AB3716" i="1"/>
  <c r="AB3717" i="1" s="1"/>
  <c r="AB3718" i="1" s="1"/>
  <c r="AF3687" i="1"/>
  <c r="AD3713" i="1"/>
  <c r="AE3715" i="1"/>
  <c r="AE3716" i="1" s="1"/>
  <c r="AE3717" i="1" s="1"/>
  <c r="Z3713" i="1"/>
  <c r="X3609" i="1"/>
  <c r="AG3737" i="1"/>
  <c r="AL3590" i="1" l="1"/>
  <c r="AP3590" i="1" s="1"/>
  <c r="Y3591" i="1"/>
  <c r="R3607" i="1"/>
  <c r="V3607" i="1" s="1"/>
  <c r="D3608" i="1"/>
  <c r="D3609" i="1" s="1"/>
  <c r="AH3720" i="1"/>
  <c r="AH3721" i="1" s="1"/>
  <c r="AH3722" i="1" s="1"/>
  <c r="AB3719" i="1"/>
  <c r="AB3720" i="1" s="1"/>
  <c r="AA3705" i="1"/>
  <c r="AG3738" i="1"/>
  <c r="AG3739" i="1" s="1"/>
  <c r="AG3740" i="1" s="1"/>
  <c r="AC3693" i="1"/>
  <c r="X3610" i="1"/>
  <c r="X3611" i="1" s="1"/>
  <c r="Z3714" i="1"/>
  <c r="AE3718" i="1"/>
  <c r="AD3714" i="1"/>
  <c r="AD3715" i="1" s="1"/>
  <c r="AF3688" i="1"/>
  <c r="Y3592" i="1" l="1"/>
  <c r="AL3591" i="1"/>
  <c r="AP3591" i="1" s="1"/>
  <c r="Y3593" i="1"/>
  <c r="AL3593" i="1" s="1"/>
  <c r="AP3593" i="1" s="1"/>
  <c r="R3609" i="1"/>
  <c r="V3609" i="1" s="1"/>
  <c r="R3608" i="1"/>
  <c r="V3608" i="1" s="1"/>
  <c r="D3610" i="1"/>
  <c r="AB3721" i="1"/>
  <c r="AB3722" i="1" s="1"/>
  <c r="AG3741" i="1"/>
  <c r="AG3742" i="1" s="1"/>
  <c r="AA3706" i="1"/>
  <c r="AA3707" i="1" s="1"/>
  <c r="AA3708" i="1" s="1"/>
  <c r="AA3709" i="1" s="1"/>
  <c r="X3612" i="1"/>
  <c r="X3613" i="1" s="1"/>
  <c r="AH3723" i="1"/>
  <c r="AC3694" i="1"/>
  <c r="Z3715" i="1"/>
  <c r="AF3689" i="1"/>
  <c r="AE3719" i="1"/>
  <c r="AE3720" i="1" s="1"/>
  <c r="AE3721" i="1" s="1"/>
  <c r="AD3716" i="1"/>
  <c r="AL3592" i="1" l="1"/>
  <c r="AP3592" i="1" s="1"/>
  <c r="Y3594" i="1"/>
  <c r="D3611" i="1"/>
  <c r="D3612" i="1" s="1"/>
  <c r="R3612" i="1" s="1"/>
  <c r="V3612" i="1" s="1"/>
  <c r="R3610" i="1"/>
  <c r="V3610" i="1" s="1"/>
  <c r="AA3710" i="1"/>
  <c r="AA3711" i="1" s="1"/>
  <c r="X3614" i="1"/>
  <c r="X3615" i="1" s="1"/>
  <c r="AE3722" i="1"/>
  <c r="AH3724" i="1"/>
  <c r="AH3725" i="1" s="1"/>
  <c r="AG3743" i="1"/>
  <c r="AD3717" i="1"/>
  <c r="AC3695" i="1"/>
  <c r="Z3716" i="1"/>
  <c r="AF3690" i="1"/>
  <c r="AB3723" i="1"/>
  <c r="AL3594" i="1" l="1"/>
  <c r="AP3594" i="1" s="1"/>
  <c r="Y3595" i="1"/>
  <c r="D3613" i="1"/>
  <c r="D3614" i="1" s="1"/>
  <c r="R3611" i="1"/>
  <c r="V3611" i="1" s="1"/>
  <c r="AA3712" i="1"/>
  <c r="AA3713" i="1" s="1"/>
  <c r="AC3696" i="1"/>
  <c r="AD3718" i="1"/>
  <c r="AD3719" i="1" s="1"/>
  <c r="AH3726" i="1"/>
  <c r="AH3727" i="1" s="1"/>
  <c r="AF3691" i="1"/>
  <c r="AE3723" i="1"/>
  <c r="AE3724" i="1" s="1"/>
  <c r="AB3724" i="1"/>
  <c r="Z3717" i="1"/>
  <c r="AG3744" i="1"/>
  <c r="X3616" i="1"/>
  <c r="R3613" i="1" l="1"/>
  <c r="V3613" i="1" s="1"/>
  <c r="AL3595" i="1"/>
  <c r="AP3595" i="1" s="1"/>
  <c r="Y3596" i="1"/>
  <c r="R3614" i="1"/>
  <c r="V3614" i="1" s="1"/>
  <c r="D3615" i="1"/>
  <c r="AA3714" i="1"/>
  <c r="AE3725" i="1"/>
  <c r="AE3726" i="1" s="1"/>
  <c r="AE3727" i="1" s="1"/>
  <c r="AE3728" i="1" s="1"/>
  <c r="X3617" i="1"/>
  <c r="AG3745" i="1"/>
  <c r="AH3728" i="1"/>
  <c r="AH3729" i="1" s="1"/>
  <c r="AF3692" i="1"/>
  <c r="AD3720" i="1"/>
  <c r="AC3697" i="1"/>
  <c r="Z3718" i="1"/>
  <c r="Z3719" i="1" s="1"/>
  <c r="AB3725" i="1"/>
  <c r="AL3596" i="1" l="1"/>
  <c r="AP3596" i="1" s="1"/>
  <c r="Y3597" i="1"/>
  <c r="D3616" i="1"/>
  <c r="D3617" i="1" s="1"/>
  <c r="R3615" i="1"/>
  <c r="V3615" i="1" s="1"/>
  <c r="AH3730" i="1"/>
  <c r="AA3715" i="1"/>
  <c r="AA3716" i="1" s="1"/>
  <c r="AH3731" i="1"/>
  <c r="AG3746" i="1"/>
  <c r="AC3698" i="1"/>
  <c r="AC3699" i="1" s="1"/>
  <c r="Z3720" i="1"/>
  <c r="AF3693" i="1"/>
  <c r="AF3694" i="1" s="1"/>
  <c r="AE3729" i="1"/>
  <c r="AE3730" i="1" s="1"/>
  <c r="AB3726" i="1"/>
  <c r="X3618" i="1"/>
  <c r="AD3721" i="1"/>
  <c r="AD3722" i="1" s="1"/>
  <c r="AL3597" i="1" l="1"/>
  <c r="AP3597" i="1" s="1"/>
  <c r="Y3598" i="1"/>
  <c r="AL3598" i="1" s="1"/>
  <c r="AP3598" i="1" s="1"/>
  <c r="R3616" i="1"/>
  <c r="V3616" i="1" s="1"/>
  <c r="D3618" i="1"/>
  <c r="R3617" i="1"/>
  <c r="V3617" i="1" s="1"/>
  <c r="AH3732" i="1"/>
  <c r="AH3733" i="1" s="1"/>
  <c r="AH3734" i="1" s="1"/>
  <c r="AH3735" i="1" s="1"/>
  <c r="AA3717" i="1"/>
  <c r="Z3721" i="1"/>
  <c r="AG3747" i="1"/>
  <c r="AD3723" i="1"/>
  <c r="AD3724" i="1" s="1"/>
  <c r="AD3725" i="1" s="1"/>
  <c r="AC3700" i="1"/>
  <c r="AF3695" i="1"/>
  <c r="AF3696" i="1" s="1"/>
  <c r="AE3731" i="1"/>
  <c r="X3619" i="1"/>
  <c r="AB3727" i="1"/>
  <c r="F390" i="2"/>
  <c r="H390" i="2" s="1"/>
  <c r="F397" i="2"/>
  <c r="H397" i="2" s="1"/>
  <c r="F411" i="2"/>
  <c r="H411" i="2" s="1"/>
  <c r="Y3599" i="1" l="1"/>
  <c r="AL3599" i="1" s="1"/>
  <c r="AP3599" i="1" s="1"/>
  <c r="R3618" i="1"/>
  <c r="V3618" i="1" s="1"/>
  <c r="D3619" i="1"/>
  <c r="AA3718" i="1"/>
  <c r="AF3697" i="1"/>
  <c r="AF3698" i="1" s="1"/>
  <c r="AF3699" i="1" s="1"/>
  <c r="AG3748" i="1"/>
  <c r="Z3722" i="1"/>
  <c r="Z3723" i="1" s="1"/>
  <c r="Z3724" i="1" s="1"/>
  <c r="AD3726" i="1"/>
  <c r="AD3727" i="1" s="1"/>
  <c r="AH3736" i="1"/>
  <c r="AE3732" i="1"/>
  <c r="AB3728" i="1"/>
  <c r="AC3701" i="1"/>
  <c r="AC3702" i="1" s="1"/>
  <c r="X3620" i="1"/>
  <c r="X3621" i="1" s="1"/>
  <c r="L397" i="2"/>
  <c r="O397" i="2"/>
  <c r="L411" i="2"/>
  <c r="O411" i="2"/>
  <c r="O390" i="2"/>
  <c r="L390" i="2"/>
  <c r="Y3600" i="1" l="1"/>
  <c r="AL3600" i="1" s="1"/>
  <c r="AP3600" i="1" s="1"/>
  <c r="D3620" i="1"/>
  <c r="R3619" i="1"/>
  <c r="V3619" i="1" s="1"/>
  <c r="AH3737" i="1"/>
  <c r="AH3738" i="1" s="1"/>
  <c r="AA3719" i="1"/>
  <c r="AC3703" i="1"/>
  <c r="AC3704" i="1" s="1"/>
  <c r="Z3725" i="1"/>
  <c r="Z3726" i="1" s="1"/>
  <c r="Z3727" i="1" s="1"/>
  <c r="AE3733" i="1"/>
  <c r="AB3729" i="1"/>
  <c r="AB3730" i="1" s="1"/>
  <c r="AB3731" i="1" s="1"/>
  <c r="AF3700" i="1"/>
  <c r="AD3728" i="1"/>
  <c r="AG3749" i="1"/>
  <c r="X3622" i="1"/>
  <c r="Y3601" i="1" l="1"/>
  <c r="AL3601" i="1" s="1"/>
  <c r="AP3601" i="1" s="1"/>
  <c r="Y3602" i="1"/>
  <c r="R3620" i="1"/>
  <c r="V3620" i="1" s="1"/>
  <c r="D3621" i="1"/>
  <c r="AH3739" i="1"/>
  <c r="AH3740" i="1" s="1"/>
  <c r="AA3720" i="1"/>
  <c r="AE3734" i="1"/>
  <c r="AE3735" i="1" s="1"/>
  <c r="AC3705" i="1"/>
  <c r="AG3750" i="1"/>
  <c r="AG3751" i="1" s="1"/>
  <c r="AG3752" i="1" s="1"/>
  <c r="AD3729" i="1"/>
  <c r="AB3732" i="1"/>
  <c r="AB3733" i="1" s="1"/>
  <c r="X3623" i="1"/>
  <c r="AF3701" i="1"/>
  <c r="Z3728" i="1"/>
  <c r="Z3729" i="1" s="1"/>
  <c r="AL3602" i="1" l="1"/>
  <c r="AP3602" i="1" s="1"/>
  <c r="Y3603" i="1"/>
  <c r="Y3604" i="1" s="1"/>
  <c r="AL3604" i="1" s="1"/>
  <c r="AP3604" i="1" s="1"/>
  <c r="D3622" i="1"/>
  <c r="R3621" i="1"/>
  <c r="V3621" i="1" s="1"/>
  <c r="AH3741" i="1"/>
  <c r="AH3742" i="1" s="1"/>
  <c r="AA3721" i="1"/>
  <c r="Z3730" i="1"/>
  <c r="Z3731" i="1" s="1"/>
  <c r="AD3730" i="1"/>
  <c r="AG3753" i="1"/>
  <c r="AC3706" i="1"/>
  <c r="AB3734" i="1"/>
  <c r="AF3702" i="1"/>
  <c r="AE3736" i="1"/>
  <c r="X3624" i="1"/>
  <c r="X3625" i="1" s="1"/>
  <c r="Y3605" i="1" l="1"/>
  <c r="AL3605" i="1" s="1"/>
  <c r="AP3605" i="1" s="1"/>
  <c r="AL3603" i="1"/>
  <c r="AP3603" i="1" s="1"/>
  <c r="Y3606" i="1"/>
  <c r="D3623" i="1"/>
  <c r="R3622" i="1"/>
  <c r="V3622" i="1" s="1"/>
  <c r="AA3722" i="1"/>
  <c r="Z3732" i="1"/>
  <c r="Z3733" i="1" s="1"/>
  <c r="AF3703" i="1"/>
  <c r="AF3704" i="1" s="1"/>
  <c r="AD3731" i="1"/>
  <c r="AD3732" i="1" s="1"/>
  <c r="X3626" i="1"/>
  <c r="AC3707" i="1"/>
  <c r="AH3743" i="1"/>
  <c r="AE3737" i="1"/>
  <c r="AE3738" i="1" s="1"/>
  <c r="AB3735" i="1"/>
  <c r="AG3754" i="1"/>
  <c r="AG3755" i="1" s="1"/>
  <c r="AL3606" i="1" l="1"/>
  <c r="AP3606" i="1" s="1"/>
  <c r="Y3607" i="1"/>
  <c r="Y3608" i="1" s="1"/>
  <c r="AL3608" i="1" s="1"/>
  <c r="AP3608" i="1" s="1"/>
  <c r="R3623" i="1"/>
  <c r="V3623" i="1" s="1"/>
  <c r="D3624" i="1"/>
  <c r="R3624" i="1" s="1"/>
  <c r="V3624" i="1" s="1"/>
  <c r="AA3723" i="1"/>
  <c r="Z3734" i="1"/>
  <c r="Z3735" i="1" s="1"/>
  <c r="Z3736" i="1" s="1"/>
  <c r="Z3737" i="1" s="1"/>
  <c r="AB3736" i="1"/>
  <c r="AG3756" i="1"/>
  <c r="X3627" i="1"/>
  <c r="AH3744" i="1"/>
  <c r="AD3733" i="1"/>
  <c r="AD3734" i="1" s="1"/>
  <c r="AE3739" i="1"/>
  <c r="AF3705" i="1"/>
  <c r="AC3708" i="1"/>
  <c r="AC3709" i="1" s="1"/>
  <c r="D3625" i="1" l="1"/>
  <c r="R3625" i="1" s="1"/>
  <c r="V3625" i="1" s="1"/>
  <c r="AL3607" i="1"/>
  <c r="AP3607" i="1" s="1"/>
  <c r="Y3609" i="1"/>
  <c r="AA3724" i="1"/>
  <c r="AA3725" i="1" s="1"/>
  <c r="AA3726" i="1" s="1"/>
  <c r="AA3727" i="1" s="1"/>
  <c r="AD3735" i="1"/>
  <c r="AD3736" i="1" s="1"/>
  <c r="AB3737" i="1"/>
  <c r="AG3757" i="1"/>
  <c r="AH3745" i="1"/>
  <c r="X3628" i="1"/>
  <c r="AE3740" i="1"/>
  <c r="AE3741" i="1" s="1"/>
  <c r="Z3738" i="1"/>
  <c r="AC3710" i="1"/>
  <c r="AF3706" i="1"/>
  <c r="D3626" i="1" l="1"/>
  <c r="R3626" i="1" s="1"/>
  <c r="V3626" i="1" s="1"/>
  <c r="AL3609" i="1"/>
  <c r="AP3609" i="1" s="1"/>
  <c r="Y3610" i="1"/>
  <c r="Y3611" i="1" s="1"/>
  <c r="AL3611" i="1" s="1"/>
  <c r="AP3611" i="1" s="1"/>
  <c r="AA3728" i="1"/>
  <c r="AF3707" i="1"/>
  <c r="Z3739" i="1"/>
  <c r="AG3758" i="1"/>
  <c r="AE3742" i="1"/>
  <c r="AB3738" i="1"/>
  <c r="AD3737" i="1"/>
  <c r="AD3738" i="1" s="1"/>
  <c r="AH3746" i="1"/>
  <c r="AH3747" i="1" s="1"/>
  <c r="AH3748" i="1" s="1"/>
  <c r="X3629" i="1"/>
  <c r="AC3711" i="1"/>
  <c r="D3627" i="1" l="1"/>
  <c r="D3628" i="1" s="1"/>
  <c r="R3628" i="1" s="1"/>
  <c r="V3628" i="1" s="1"/>
  <c r="AL3610" i="1"/>
  <c r="AP3610" i="1" s="1"/>
  <c r="Y3612" i="1"/>
  <c r="AL3612" i="1" s="1"/>
  <c r="AP3612" i="1" s="1"/>
  <c r="AA3729" i="1"/>
  <c r="AH3749" i="1"/>
  <c r="AH3750" i="1" s="1"/>
  <c r="AH3751" i="1" s="1"/>
  <c r="Z3740" i="1"/>
  <c r="Z3741" i="1" s="1"/>
  <c r="AE3743" i="1"/>
  <c r="AE3744" i="1" s="1"/>
  <c r="AG3759" i="1"/>
  <c r="AF3708" i="1"/>
  <c r="AB3739" i="1"/>
  <c r="AD3739" i="1"/>
  <c r="X3630" i="1"/>
  <c r="AC3712" i="1"/>
  <c r="D3629" i="1" l="1"/>
  <c r="R3629" i="1" s="1"/>
  <c r="V3629" i="1" s="1"/>
  <c r="R3627" i="1"/>
  <c r="V3627" i="1" s="1"/>
  <c r="Y3613" i="1"/>
  <c r="AL3613" i="1" s="1"/>
  <c r="AP3613" i="1" s="1"/>
  <c r="AD3740" i="1"/>
  <c r="AD3741" i="1" s="1"/>
  <c r="AD3742" i="1" s="1"/>
  <c r="AA3730" i="1"/>
  <c r="AA3731" i="1" s="1"/>
  <c r="AC3713" i="1"/>
  <c r="AC3714" i="1" s="1"/>
  <c r="AC3715" i="1" s="1"/>
  <c r="AB3740" i="1"/>
  <c r="AG3760" i="1"/>
  <c r="AG3761" i="1" s="1"/>
  <c r="X3631" i="1"/>
  <c r="AF3709" i="1"/>
  <c r="AF3710" i="1" s="1"/>
  <c r="Z3742" i="1"/>
  <c r="Z3743" i="1" s="1"/>
  <c r="AE3745" i="1"/>
  <c r="AH3752" i="1"/>
  <c r="D3630" i="1" l="1"/>
  <c r="R3630" i="1" s="1"/>
  <c r="V3630" i="1" s="1"/>
  <c r="F420" i="2" s="1"/>
  <c r="Y3614" i="1"/>
  <c r="AL3614" i="1" s="1"/>
  <c r="AP3614" i="1" s="1"/>
  <c r="AA3732" i="1"/>
  <c r="AA3733" i="1" s="1"/>
  <c r="AA3734" i="1" s="1"/>
  <c r="AA3735" i="1" s="1"/>
  <c r="AE3746" i="1"/>
  <c r="AG3762" i="1"/>
  <c r="AB3741" i="1"/>
  <c r="AB3742" i="1" s="1"/>
  <c r="AC3716" i="1"/>
  <c r="X3632" i="1"/>
  <c r="AH3753" i="1"/>
  <c r="Z3744" i="1"/>
  <c r="AH3754" i="1"/>
  <c r="AH3755" i="1" s="1"/>
  <c r="AD3743" i="1"/>
  <c r="AF3711" i="1"/>
  <c r="Y3615" i="1" l="1"/>
  <c r="AL3615" i="1" s="1"/>
  <c r="AP3615" i="1" s="1"/>
  <c r="AC3717" i="1"/>
  <c r="AC3718" i="1" s="1"/>
  <c r="AA3736" i="1"/>
  <c r="AH3756" i="1"/>
  <c r="AH3757" i="1" s="1"/>
  <c r="Z3745" i="1"/>
  <c r="Z3746" i="1" s="1"/>
  <c r="AB3743" i="1"/>
  <c r="AB3744" i="1" s="1"/>
  <c r="AG3763" i="1"/>
  <c r="X3633" i="1"/>
  <c r="AD3744" i="1"/>
  <c r="AE3747" i="1"/>
  <c r="AF3712" i="1"/>
  <c r="AF3713" i="1" s="1"/>
  <c r="Y3616" i="1" l="1"/>
  <c r="AL3616" i="1" s="1"/>
  <c r="AP3616" i="1" s="1"/>
  <c r="Y3617" i="1"/>
  <c r="AH3758" i="1"/>
  <c r="AC3719" i="1"/>
  <c r="AB3745" i="1"/>
  <c r="AA3737" i="1"/>
  <c r="AA3738" i="1" s="1"/>
  <c r="AB3746" i="1"/>
  <c r="AB3747" i="1" s="1"/>
  <c r="AB3748" i="1" s="1"/>
  <c r="AB3749" i="1" s="1"/>
  <c r="AD3745" i="1"/>
  <c r="AF3714" i="1"/>
  <c r="Z3747" i="1"/>
  <c r="AG3764" i="1"/>
  <c r="AH3759" i="1"/>
  <c r="X3634" i="1"/>
  <c r="AE3748" i="1"/>
  <c r="AL3617" i="1" l="1"/>
  <c r="AP3617" i="1" s="1"/>
  <c r="Y3618" i="1"/>
  <c r="Y3619" i="1" s="1"/>
  <c r="AC3720" i="1"/>
  <c r="AC3721" i="1" s="1"/>
  <c r="AA3739" i="1"/>
  <c r="Z3748" i="1"/>
  <c r="Z3749" i="1" s="1"/>
  <c r="Z3750" i="1" s="1"/>
  <c r="AB3750" i="1"/>
  <c r="AF3715" i="1"/>
  <c r="X3635" i="1"/>
  <c r="AD3746" i="1"/>
  <c r="AG3765" i="1"/>
  <c r="AG3766" i="1" s="1"/>
  <c r="AH3760" i="1"/>
  <c r="AE3749" i="1"/>
  <c r="AE3750" i="1" s="1"/>
  <c r="Y3620" i="1" l="1"/>
  <c r="AL3619" i="1"/>
  <c r="AP3619" i="1" s="1"/>
  <c r="AL3618" i="1"/>
  <c r="AP3618" i="1" s="1"/>
  <c r="Y3621" i="1"/>
  <c r="AL3621" i="1" s="1"/>
  <c r="AP3621" i="1" s="1"/>
  <c r="AC3722" i="1"/>
  <c r="AC3723" i="1" s="1"/>
  <c r="AA3740" i="1"/>
  <c r="AE3751" i="1"/>
  <c r="AE3752" i="1" s="1"/>
  <c r="AF3716" i="1"/>
  <c r="AD3747" i="1"/>
  <c r="AB3751" i="1"/>
  <c r="X3636" i="1"/>
  <c r="AH3761" i="1"/>
  <c r="AG3767" i="1"/>
  <c r="AG3768" i="1" s="1"/>
  <c r="Z3751" i="1"/>
  <c r="AC3724" i="1" l="1"/>
  <c r="AL3620" i="1"/>
  <c r="AP3620" i="1" s="1"/>
  <c r="Y3622" i="1"/>
  <c r="AL3622" i="1" s="1"/>
  <c r="AP3622" i="1" s="1"/>
  <c r="AA3741" i="1"/>
  <c r="AH3762" i="1"/>
  <c r="AB3752" i="1"/>
  <c r="Z3752" i="1"/>
  <c r="Z3753" i="1" s="1"/>
  <c r="AC3725" i="1"/>
  <c r="AD3748" i="1"/>
  <c r="AE3753" i="1"/>
  <c r="X3637" i="1"/>
  <c r="AF3717" i="1"/>
  <c r="AG3769" i="1"/>
  <c r="G410" i="2"/>
  <c r="H410" i="2" s="1"/>
  <c r="Y3623" i="1" l="1"/>
  <c r="AA3742" i="1"/>
  <c r="AA3743" i="1" s="1"/>
  <c r="AE3754" i="1"/>
  <c r="AG3770" i="1"/>
  <c r="AG3771" i="1" s="1"/>
  <c r="AG3772" i="1" s="1"/>
  <c r="AG3773" i="1" s="1"/>
  <c r="AH3763" i="1"/>
  <c r="AC3726" i="1"/>
  <c r="AC3727" i="1" s="1"/>
  <c r="AF3718" i="1"/>
  <c r="AF3719" i="1" s="1"/>
  <c r="X3638" i="1"/>
  <c r="AD3749" i="1"/>
  <c r="Z3754" i="1"/>
  <c r="AB3753" i="1"/>
  <c r="AB3754" i="1" s="1"/>
  <c r="L410" i="2"/>
  <c r="O410" i="2"/>
  <c r="Y3624" i="1" l="1"/>
  <c r="Y3625" i="1"/>
  <c r="AL3625" i="1" s="1"/>
  <c r="AP3625" i="1" s="1"/>
  <c r="AL3623" i="1"/>
  <c r="AP3623" i="1" s="1"/>
  <c r="AA3744" i="1"/>
  <c r="AA3745" i="1" s="1"/>
  <c r="AC3728" i="1"/>
  <c r="AB3755" i="1"/>
  <c r="Z3755" i="1"/>
  <c r="AG3774" i="1"/>
  <c r="AG3775" i="1" s="1"/>
  <c r="AH3764" i="1"/>
  <c r="X3639" i="1"/>
  <c r="AD3750" i="1"/>
  <c r="AE3755" i="1"/>
  <c r="AF3720" i="1"/>
  <c r="AF3721" i="1" s="1"/>
  <c r="AF3722" i="1" s="1"/>
  <c r="AL3624" i="1" l="1"/>
  <c r="AP3624" i="1" s="1"/>
  <c r="Y3626" i="1"/>
  <c r="AA3746" i="1"/>
  <c r="AF3723" i="1"/>
  <c r="AH3765" i="1"/>
  <c r="AD3751" i="1"/>
  <c r="AD3752" i="1" s="1"/>
  <c r="Z3756" i="1"/>
  <c r="Z3757" i="1" s="1"/>
  <c r="AE3756" i="1"/>
  <c r="AE3757" i="1" s="1"/>
  <c r="AE3758" i="1" s="1"/>
  <c r="AG3776" i="1"/>
  <c r="AC3729" i="1"/>
  <c r="X3640" i="1"/>
  <c r="AB3756" i="1"/>
  <c r="Y3627" i="1" l="1"/>
  <c r="AL3626" i="1"/>
  <c r="AP3626" i="1" s="1"/>
  <c r="Y3628" i="1"/>
  <c r="AL3628" i="1" s="1"/>
  <c r="AP3628" i="1" s="1"/>
  <c r="AA3747" i="1"/>
  <c r="Z3758" i="1"/>
  <c r="Z3759" i="1" s="1"/>
  <c r="AF3724" i="1"/>
  <c r="AG3777" i="1"/>
  <c r="AD3753" i="1"/>
  <c r="AB3757" i="1"/>
  <c r="AB3758" i="1" s="1"/>
  <c r="AC3730" i="1"/>
  <c r="X3641" i="1"/>
  <c r="AE3759" i="1"/>
  <c r="AH3766" i="1"/>
  <c r="AL3627" i="1" l="1"/>
  <c r="AP3627" i="1" s="1"/>
  <c r="Y3629" i="1"/>
  <c r="AL3629" i="1" s="1"/>
  <c r="AP3629" i="1" s="1"/>
  <c r="Z3760" i="1"/>
  <c r="Z3761" i="1" s="1"/>
  <c r="AA3748" i="1"/>
  <c r="AG3778" i="1"/>
  <c r="AB3759" i="1"/>
  <c r="AF3725" i="1"/>
  <c r="AF3726" i="1" s="1"/>
  <c r="AF3727" i="1" s="1"/>
  <c r="X3642" i="1"/>
  <c r="AH3767" i="1"/>
  <c r="AD3754" i="1"/>
  <c r="AC3731" i="1"/>
  <c r="AH3768" i="1"/>
  <c r="AE3760" i="1"/>
  <c r="Y3630" i="1" l="1"/>
  <c r="AA3749" i="1"/>
  <c r="AA3750" i="1" s="1"/>
  <c r="Z3762" i="1"/>
  <c r="AB3760" i="1"/>
  <c r="AB3761" i="1" s="1"/>
  <c r="AF3728" i="1"/>
  <c r="AF3729" i="1" s="1"/>
  <c r="AG3779" i="1"/>
  <c r="AC3732" i="1"/>
  <c r="AD3755" i="1"/>
  <c r="X3643" i="1"/>
  <c r="AH3769" i="1"/>
  <c r="AH3770" i="1" s="1"/>
  <c r="AH3771" i="1" s="1"/>
  <c r="AE3761" i="1"/>
  <c r="AL3630" i="1" l="1"/>
  <c r="AP3630" i="1" s="1"/>
  <c r="Y3631" i="1"/>
  <c r="AA3751" i="1"/>
  <c r="AA3752" i="1" s="1"/>
  <c r="Z3763" i="1"/>
  <c r="Z3764" i="1" s="1"/>
  <c r="Z3765" i="1" s="1"/>
  <c r="AH3772" i="1"/>
  <c r="AH3773" i="1" s="1"/>
  <c r="AH3774" i="1" s="1"/>
  <c r="AE3762" i="1"/>
  <c r="AG3780" i="1"/>
  <c r="AD3756" i="1"/>
  <c r="AF3730" i="1"/>
  <c r="X3644" i="1"/>
  <c r="AB3762" i="1"/>
  <c r="AC3733" i="1"/>
  <c r="AC3734" i="1" s="1"/>
  <c r="Y3632" i="1" l="1"/>
  <c r="AL3631" i="1"/>
  <c r="AP3631" i="1" s="1"/>
  <c r="AH3775" i="1"/>
  <c r="AH3776" i="1" s="1"/>
  <c r="AA3753" i="1"/>
  <c r="Z3766" i="1"/>
  <c r="Z3767" i="1" s="1"/>
  <c r="Z3768" i="1" s="1"/>
  <c r="AE3763" i="1"/>
  <c r="AF3731" i="1"/>
  <c r="X3645" i="1"/>
  <c r="AD3757" i="1"/>
  <c r="AC3735" i="1"/>
  <c r="AC3736" i="1" s="1"/>
  <c r="AG3781" i="1"/>
  <c r="AG3782" i="1" s="1"/>
  <c r="AB3763" i="1"/>
  <c r="Y3633" i="1" l="1"/>
  <c r="AL3632" i="1"/>
  <c r="AP3632" i="1" s="1"/>
  <c r="AA3754" i="1"/>
  <c r="Z3769" i="1"/>
  <c r="Z3770" i="1" s="1"/>
  <c r="AG3783" i="1"/>
  <c r="AG3784" i="1" s="1"/>
  <c r="AG3785" i="1" s="1"/>
  <c r="X3646" i="1"/>
  <c r="X3647" i="1" s="1"/>
  <c r="AC3737" i="1"/>
  <c r="AB3764" i="1"/>
  <c r="AD3758" i="1"/>
  <c r="AH3777" i="1"/>
  <c r="AH3778" i="1" s="1"/>
  <c r="AF3732" i="1"/>
  <c r="AE3764" i="1"/>
  <c r="AL3633" i="1" l="1"/>
  <c r="AP3633" i="1" s="1"/>
  <c r="Y3634" i="1"/>
  <c r="AA3755" i="1"/>
  <c r="Z3771" i="1"/>
  <c r="Z3772" i="1" s="1"/>
  <c r="Z3773" i="1" s="1"/>
  <c r="X3648" i="1"/>
  <c r="X3649" i="1" s="1"/>
  <c r="AE3765" i="1"/>
  <c r="AG3786" i="1"/>
  <c r="AG3787" i="1" s="1"/>
  <c r="AG3788" i="1" s="1"/>
  <c r="AH3779" i="1"/>
  <c r="AD3759" i="1"/>
  <c r="AC3738" i="1"/>
  <c r="AC3739" i="1" s="1"/>
  <c r="AF3733" i="1"/>
  <c r="AB3765" i="1"/>
  <c r="Y3635" i="1" l="1"/>
  <c r="AL3634" i="1"/>
  <c r="AP3634" i="1" s="1"/>
  <c r="Y3636" i="1"/>
  <c r="AL3636" i="1" s="1"/>
  <c r="AP3636" i="1" s="1"/>
  <c r="AA3756" i="1"/>
  <c r="AF3734" i="1"/>
  <c r="X3650" i="1"/>
  <c r="X3651" i="1" s="1"/>
  <c r="AD3760" i="1"/>
  <c r="AD3761" i="1" s="1"/>
  <c r="AH3780" i="1"/>
  <c r="AH3781" i="1" s="1"/>
  <c r="Z3774" i="1"/>
  <c r="AE3766" i="1"/>
  <c r="AC3740" i="1"/>
  <c r="AG3789" i="1"/>
  <c r="AB3766" i="1"/>
  <c r="AL3635" i="1" l="1"/>
  <c r="AP3635" i="1" s="1"/>
  <c r="Y3637" i="1"/>
  <c r="AA3757" i="1"/>
  <c r="AC3741" i="1"/>
  <c r="Z3775" i="1"/>
  <c r="AB3767" i="1"/>
  <c r="AF3735" i="1"/>
  <c r="AE3767" i="1"/>
  <c r="AG3790" i="1"/>
  <c r="X3652" i="1"/>
  <c r="X3653" i="1" s="1"/>
  <c r="AH3782" i="1"/>
  <c r="AD3762" i="1"/>
  <c r="Y3638" i="1" l="1"/>
  <c r="AL3637" i="1"/>
  <c r="AP3637" i="1" s="1"/>
  <c r="AA3758" i="1"/>
  <c r="AG3791" i="1"/>
  <c r="AG3792" i="1" s="1"/>
  <c r="AG3793" i="1" s="1"/>
  <c r="AG3794" i="1" s="1"/>
  <c r="AF3736" i="1"/>
  <c r="AD3763" i="1"/>
  <c r="AB3768" i="1"/>
  <c r="AB3769" i="1" s="1"/>
  <c r="AC3742" i="1"/>
  <c r="AC3743" i="1" s="1"/>
  <c r="AH3783" i="1"/>
  <c r="AE3768" i="1"/>
  <c r="Z3776" i="1"/>
  <c r="X3654" i="1"/>
  <c r="Y3639" i="1" l="1"/>
  <c r="AL3638" i="1"/>
  <c r="AP3638" i="1" s="1"/>
  <c r="AA3759" i="1"/>
  <c r="AA3760" i="1" s="1"/>
  <c r="AA3761" i="1" s="1"/>
  <c r="AA3762" i="1" s="1"/>
  <c r="AB3770" i="1"/>
  <c r="AG3795" i="1"/>
  <c r="AG3796" i="1" s="1"/>
  <c r="AF3737" i="1"/>
  <c r="AF3738" i="1" s="1"/>
  <c r="AH3784" i="1"/>
  <c r="AH3785" i="1" s="1"/>
  <c r="AH3786" i="1" s="1"/>
  <c r="AD3764" i="1"/>
  <c r="AC3744" i="1"/>
  <c r="X3655" i="1"/>
  <c r="X3656" i="1" s="1"/>
  <c r="AE3769" i="1"/>
  <c r="Z3777" i="1"/>
  <c r="AL3639" i="1" l="1"/>
  <c r="AP3639" i="1" s="1"/>
  <c r="Y3640" i="1"/>
  <c r="AA3763" i="1"/>
  <c r="AA3764" i="1" s="1"/>
  <c r="AA3765" i="1" s="1"/>
  <c r="X3657" i="1"/>
  <c r="AH3787" i="1"/>
  <c r="AH3788" i="1" s="1"/>
  <c r="AE3770" i="1"/>
  <c r="AE3771" i="1" s="1"/>
  <c r="AC3745" i="1"/>
  <c r="AC3746" i="1" s="1"/>
  <c r="AC3747" i="1" s="1"/>
  <c r="AD3765" i="1"/>
  <c r="AD3766" i="1" s="1"/>
  <c r="Z3778" i="1"/>
  <c r="AF3739" i="1"/>
  <c r="AB3771" i="1"/>
  <c r="AG3797" i="1"/>
  <c r="Y3641" i="1" l="1"/>
  <c r="AL3640" i="1"/>
  <c r="AP3640" i="1" s="1"/>
  <c r="Y3642" i="1"/>
  <c r="AA3766" i="1"/>
  <c r="AA3767" i="1" s="1"/>
  <c r="AF3740" i="1"/>
  <c r="AF3741" i="1" s="1"/>
  <c r="AB3772" i="1"/>
  <c r="AB3773" i="1" s="1"/>
  <c r="AB3774" i="1" s="1"/>
  <c r="AC3748" i="1"/>
  <c r="AC3749" i="1" s="1"/>
  <c r="Z3779" i="1"/>
  <c r="Z3780" i="1" s="1"/>
  <c r="AD3767" i="1"/>
  <c r="AD3768" i="1" s="1"/>
  <c r="X3658" i="1"/>
  <c r="AG3798" i="1"/>
  <c r="AE3772" i="1"/>
  <c r="AH3789" i="1"/>
  <c r="AH3790" i="1" s="1"/>
  <c r="Y3643" i="1" l="1"/>
  <c r="AL3642" i="1"/>
  <c r="AP3642" i="1" s="1"/>
  <c r="AL3641" i="1"/>
  <c r="AP3641" i="1" s="1"/>
  <c r="AH3791" i="1"/>
  <c r="AH3792" i="1" s="1"/>
  <c r="AH3793" i="1" s="1"/>
  <c r="AA3768" i="1"/>
  <c r="AB3775" i="1"/>
  <c r="AE3773" i="1"/>
  <c r="AE3774" i="1" s="1"/>
  <c r="AF3742" i="1"/>
  <c r="AC3750" i="1"/>
  <c r="AC3751" i="1" s="1"/>
  <c r="AG3799" i="1"/>
  <c r="AD3769" i="1"/>
  <c r="AD3770" i="1" s="1"/>
  <c r="Z3781" i="1"/>
  <c r="X3659" i="1"/>
  <c r="AL3643" i="1" l="1"/>
  <c r="AP3643" i="1" s="1"/>
  <c r="Y3644" i="1"/>
  <c r="AD3771" i="1"/>
  <c r="AD3772" i="1" s="1"/>
  <c r="AD3773" i="1" s="1"/>
  <c r="AD3774" i="1" s="1"/>
  <c r="AD3775" i="1" s="1"/>
  <c r="AD3776" i="1" s="1"/>
  <c r="AA3769" i="1"/>
  <c r="X3660" i="1"/>
  <c r="X3661" i="1" s="1"/>
  <c r="AE3775" i="1"/>
  <c r="AE3776" i="1" s="1"/>
  <c r="AG3800" i="1"/>
  <c r="AB3776" i="1"/>
  <c r="Z3782" i="1"/>
  <c r="Z3783" i="1" s="1"/>
  <c r="AC3752" i="1"/>
  <c r="AC3753" i="1" s="1"/>
  <c r="AF3743" i="1"/>
  <c r="AH3794" i="1"/>
  <c r="AH3795" i="1" s="1"/>
  <c r="AL3644" i="1" l="1"/>
  <c r="AP3644" i="1" s="1"/>
  <c r="Y3645" i="1"/>
  <c r="AA3770" i="1"/>
  <c r="AH3796" i="1"/>
  <c r="AD3777" i="1"/>
  <c r="AD3778" i="1" s="1"/>
  <c r="AF3744" i="1"/>
  <c r="Z3784" i="1"/>
  <c r="X3662" i="1"/>
  <c r="AG3801" i="1"/>
  <c r="AG3802" i="1" s="1"/>
  <c r="AC3754" i="1"/>
  <c r="AE3777" i="1"/>
  <c r="AB3777" i="1"/>
  <c r="Y3646" i="1" l="1"/>
  <c r="AL3646" i="1" s="1"/>
  <c r="AP3646" i="1" s="1"/>
  <c r="AL3645" i="1"/>
  <c r="AP3645" i="1" s="1"/>
  <c r="AD3779" i="1"/>
  <c r="AD3780" i="1" s="1"/>
  <c r="AA3771" i="1"/>
  <c r="AG3803" i="1"/>
  <c r="AG3804" i="1" s="1"/>
  <c r="AF3745" i="1"/>
  <c r="AB3778" i="1"/>
  <c r="AB3779" i="1" s="1"/>
  <c r="AB3780" i="1" s="1"/>
  <c r="AE3778" i="1"/>
  <c r="AE3779" i="1" s="1"/>
  <c r="X3663" i="1"/>
  <c r="AH3797" i="1"/>
  <c r="AC3755" i="1"/>
  <c r="Z3785" i="1"/>
  <c r="AD3781" i="1" l="1"/>
  <c r="Y3647" i="1"/>
  <c r="AA3772" i="1"/>
  <c r="AA3773" i="1" s="1"/>
  <c r="AB3781" i="1"/>
  <c r="AC3756" i="1"/>
  <c r="Z3786" i="1"/>
  <c r="Z3787" i="1" s="1"/>
  <c r="AD3782" i="1"/>
  <c r="AD3783" i="1" s="1"/>
  <c r="AD3784" i="1" s="1"/>
  <c r="AH3798" i="1"/>
  <c r="AF3746" i="1"/>
  <c r="AF3747" i="1" s="1"/>
  <c r="AE3780" i="1"/>
  <c r="AE3781" i="1" s="1"/>
  <c r="AG3805" i="1"/>
  <c r="X3664" i="1"/>
  <c r="Y3648" i="1" l="1"/>
  <c r="AL3647" i="1"/>
  <c r="AP3647" i="1" s="1"/>
  <c r="AD3785" i="1"/>
  <c r="AA3774" i="1"/>
  <c r="Z3788" i="1"/>
  <c r="Z3789" i="1" s="1"/>
  <c r="Z3790" i="1" s="1"/>
  <c r="AB3782" i="1"/>
  <c r="AB3783" i="1" s="1"/>
  <c r="AD3786" i="1"/>
  <c r="AG3806" i="1"/>
  <c r="AG3807" i="1" s="1"/>
  <c r="AC3757" i="1"/>
  <c r="AF3748" i="1"/>
  <c r="AF3749" i="1" s="1"/>
  <c r="AE3782" i="1"/>
  <c r="AE3783" i="1" s="1"/>
  <c r="AE3784" i="1" s="1"/>
  <c r="AH3799" i="1"/>
  <c r="AH3800" i="1" s="1"/>
  <c r="X3665" i="1"/>
  <c r="AL3648" i="1" l="1"/>
  <c r="AP3648" i="1" s="1"/>
  <c r="Y3649" i="1"/>
  <c r="AB3784" i="1"/>
  <c r="AB3785" i="1" s="1"/>
  <c r="AA3775" i="1"/>
  <c r="Z3791" i="1"/>
  <c r="Z3792" i="1" s="1"/>
  <c r="AF3750" i="1"/>
  <c r="AH3801" i="1"/>
  <c r="AH3802" i="1" s="1"/>
  <c r="AG3808" i="1"/>
  <c r="AC3758" i="1"/>
  <c r="AC3759" i="1" s="1"/>
  <c r="AE3785" i="1"/>
  <c r="AE3786" i="1" s="1"/>
  <c r="X3666" i="1"/>
  <c r="AD3787" i="1"/>
  <c r="AL3649" i="1" l="1"/>
  <c r="AP3649" i="1" s="1"/>
  <c r="Y3650" i="1"/>
  <c r="Y3651" i="1" s="1"/>
  <c r="AF3751" i="1"/>
  <c r="AF3752" i="1" s="1"/>
  <c r="AB3786" i="1"/>
  <c r="AB3787" i="1" s="1"/>
  <c r="AB3788" i="1" s="1"/>
  <c r="AB3789" i="1" s="1"/>
  <c r="AA3776" i="1"/>
  <c r="AE3787" i="1"/>
  <c r="AG3809" i="1"/>
  <c r="AG3810" i="1" s="1"/>
  <c r="AG3811" i="1" s="1"/>
  <c r="Z3793" i="1"/>
  <c r="AC3760" i="1"/>
  <c r="AC3761" i="1" s="1"/>
  <c r="AD3788" i="1"/>
  <c r="AH3803" i="1"/>
  <c r="X3667" i="1"/>
  <c r="Y3652" i="1" l="1"/>
  <c r="AL3651" i="1"/>
  <c r="AP3651" i="1" s="1"/>
  <c r="AL3650" i="1"/>
  <c r="AP3650" i="1" s="1"/>
  <c r="AF3753" i="1"/>
  <c r="AF3754" i="1" s="1"/>
  <c r="AC3762" i="1"/>
  <c r="AC3763" i="1" s="1"/>
  <c r="AC3764" i="1" s="1"/>
  <c r="AC3765" i="1" s="1"/>
  <c r="AA3777" i="1"/>
  <c r="AH3804" i="1"/>
  <c r="AH3805" i="1" s="1"/>
  <c r="X3668" i="1"/>
  <c r="AB3790" i="1"/>
  <c r="AB3791" i="1" s="1"/>
  <c r="AD3789" i="1"/>
  <c r="Z3794" i="1"/>
  <c r="AG3812" i="1"/>
  <c r="AG3813" i="1" s="1"/>
  <c r="AE3788" i="1"/>
  <c r="AE3789" i="1" s="1"/>
  <c r="Y3653" i="1" l="1"/>
  <c r="AL3652" i="1"/>
  <c r="AP3652" i="1" s="1"/>
  <c r="Y3654" i="1"/>
  <c r="AL3654" i="1" s="1"/>
  <c r="AP3654" i="1" s="1"/>
  <c r="AH3806" i="1"/>
  <c r="AH3807" i="1" s="1"/>
  <c r="AH3808" i="1" s="1"/>
  <c r="AH3809" i="1" s="1"/>
  <c r="AF3755" i="1"/>
  <c r="AF3756" i="1" s="1"/>
  <c r="AF3757" i="1" s="1"/>
  <c r="AF3758" i="1" s="1"/>
  <c r="AA3778" i="1"/>
  <c r="AA3779" i="1" s="1"/>
  <c r="AE3790" i="1"/>
  <c r="X3669" i="1"/>
  <c r="AG3814" i="1"/>
  <c r="AG3815" i="1" s="1"/>
  <c r="AG3816" i="1" s="1"/>
  <c r="AG3817" i="1" s="1"/>
  <c r="AD3790" i="1"/>
  <c r="Z3795" i="1"/>
  <c r="AB3792" i="1"/>
  <c r="AC3766" i="1"/>
  <c r="AC3767" i="1" s="1"/>
  <c r="AL3653" i="1" l="1"/>
  <c r="AP3653" i="1" s="1"/>
  <c r="Y3655" i="1"/>
  <c r="AG3818" i="1"/>
  <c r="AA3780" i="1"/>
  <c r="AA3781" i="1" s="1"/>
  <c r="AE3791" i="1"/>
  <c r="AH3810" i="1"/>
  <c r="AH3811" i="1" s="1"/>
  <c r="X3670" i="1"/>
  <c r="AF3759" i="1"/>
  <c r="AF3760" i="1" s="1"/>
  <c r="AB3793" i="1"/>
  <c r="AB3794" i="1" s="1"/>
  <c r="AD3791" i="1"/>
  <c r="AC3768" i="1"/>
  <c r="Z3796" i="1"/>
  <c r="Y3656" i="1" l="1"/>
  <c r="Y3657" i="1" s="1"/>
  <c r="AL3655" i="1"/>
  <c r="AP3655" i="1" s="1"/>
  <c r="AF3761" i="1"/>
  <c r="AF3762" i="1" s="1"/>
  <c r="AH3812" i="1"/>
  <c r="AH3813" i="1" s="1"/>
  <c r="AH3814" i="1" s="1"/>
  <c r="AB3795" i="1"/>
  <c r="AB3796" i="1" s="1"/>
  <c r="AA3782" i="1"/>
  <c r="AA3783" i="1" s="1"/>
  <c r="X3671" i="1"/>
  <c r="AD3792" i="1"/>
  <c r="AD3793" i="1" s="1"/>
  <c r="AC3769" i="1"/>
  <c r="Z3797" i="1"/>
  <c r="AE3792" i="1"/>
  <c r="AL3657" i="1" l="1"/>
  <c r="AP3657" i="1" s="1"/>
  <c r="AL3656" i="1"/>
  <c r="AP3656" i="1" s="1"/>
  <c r="Y3658" i="1"/>
  <c r="AL3658" i="1" s="1"/>
  <c r="AP3658" i="1" s="1"/>
  <c r="AD3794" i="1"/>
  <c r="AB3797" i="1"/>
  <c r="AB3798" i="1" s="1"/>
  <c r="AB3799" i="1" s="1"/>
  <c r="AB3800" i="1" s="1"/>
  <c r="AB3801" i="1" s="1"/>
  <c r="AA3784" i="1"/>
  <c r="AA3785" i="1" s="1"/>
  <c r="AD3795" i="1"/>
  <c r="AH3815" i="1"/>
  <c r="AH3816" i="1" s="1"/>
  <c r="AH3817" i="1" s="1"/>
  <c r="AH3818" i="1" s="1"/>
  <c r="AC3770" i="1"/>
  <c r="AE3793" i="1"/>
  <c r="Z3798" i="1"/>
  <c r="AF3763" i="1"/>
  <c r="X3672" i="1"/>
  <c r="Y3659" i="1" l="1"/>
  <c r="AL3659" i="1" s="1"/>
  <c r="AP3659" i="1" s="1"/>
  <c r="AA3786" i="1"/>
  <c r="AB3802" i="1"/>
  <c r="AB3803" i="1" s="1"/>
  <c r="AE3794" i="1"/>
  <c r="AE3795" i="1" s="1"/>
  <c r="AF3764" i="1"/>
  <c r="AD3796" i="1"/>
  <c r="AD3797" i="1" s="1"/>
  <c r="Z3799" i="1"/>
  <c r="AC3771" i="1"/>
  <c r="X3673" i="1"/>
  <c r="Y3660" i="1" l="1"/>
  <c r="AB3804" i="1"/>
  <c r="AB3805" i="1" s="1"/>
  <c r="AE3796" i="1"/>
  <c r="AE3797" i="1" s="1"/>
  <c r="AA3787" i="1"/>
  <c r="X3674" i="1"/>
  <c r="Z3800" i="1"/>
  <c r="Z3801" i="1" s="1"/>
  <c r="AD3798" i="1"/>
  <c r="AD3799" i="1" s="1"/>
  <c r="AC3772" i="1"/>
  <c r="AF3765" i="1"/>
  <c r="AB3806" i="1" l="1"/>
  <c r="AB3807" i="1" s="1"/>
  <c r="AB3808" i="1" s="1"/>
  <c r="AB3809" i="1" s="1"/>
  <c r="AL3660" i="1"/>
  <c r="AP3660" i="1" s="1"/>
  <c r="Y3661" i="1"/>
  <c r="AE3798" i="1"/>
  <c r="AE3799" i="1" s="1"/>
  <c r="AA3788" i="1"/>
  <c r="Z3802" i="1"/>
  <c r="Z3803" i="1" s="1"/>
  <c r="AD3800" i="1"/>
  <c r="X3675" i="1"/>
  <c r="AB3810" i="1"/>
  <c r="AB3811" i="1" s="1"/>
  <c r="AB3812" i="1" s="1"/>
  <c r="AB3813" i="1" s="1"/>
  <c r="AB3814" i="1" s="1"/>
  <c r="AB3815" i="1" s="1"/>
  <c r="AF3766" i="1"/>
  <c r="AC3773" i="1"/>
  <c r="AC3774" i="1" s="1"/>
  <c r="AL3661" i="1" l="1"/>
  <c r="AP3661" i="1" s="1"/>
  <c r="Y3662" i="1"/>
  <c r="Y3663" i="1" s="1"/>
  <c r="AA3789" i="1"/>
  <c r="Z3804" i="1"/>
  <c r="Z3805" i="1" s="1"/>
  <c r="Z3806" i="1" s="1"/>
  <c r="AF3767" i="1"/>
  <c r="AF3768" i="1" s="1"/>
  <c r="AB3816" i="1"/>
  <c r="AB3817" i="1" s="1"/>
  <c r="X3676" i="1"/>
  <c r="AD3801" i="1"/>
  <c r="AD3802" i="1" s="1"/>
  <c r="AE3800" i="1"/>
  <c r="AC3775" i="1"/>
  <c r="AC3776" i="1" s="1"/>
  <c r="Y3664" i="1" l="1"/>
  <c r="AL3664" i="1" s="1"/>
  <c r="AP3664" i="1" s="1"/>
  <c r="AL3663" i="1"/>
  <c r="AP3663" i="1" s="1"/>
  <c r="Y3665" i="1"/>
  <c r="AL3665" i="1" s="1"/>
  <c r="AP3665" i="1" s="1"/>
  <c r="AL3662" i="1"/>
  <c r="AP3662" i="1" s="1"/>
  <c r="AA3790" i="1"/>
  <c r="AA3791" i="1" s="1"/>
  <c r="X3677" i="1"/>
  <c r="Z3807" i="1"/>
  <c r="AD3803" i="1"/>
  <c r="AD3804" i="1" s="1"/>
  <c r="AC3777" i="1"/>
  <c r="AE3801" i="1"/>
  <c r="AF3769" i="1"/>
  <c r="AB3818" i="1"/>
  <c r="Y3666" i="1" l="1"/>
  <c r="AA3792" i="1"/>
  <c r="X3678" i="1"/>
  <c r="AD3805" i="1"/>
  <c r="AD3806" i="1" s="1"/>
  <c r="AD3807" i="1" s="1"/>
  <c r="AF3770" i="1"/>
  <c r="AF3771" i="1" s="1"/>
  <c r="Z3808" i="1"/>
  <c r="Z3809" i="1" s="1"/>
  <c r="AE3802" i="1"/>
  <c r="AC3778" i="1"/>
  <c r="AC3779" i="1" s="1"/>
  <c r="AC3780" i="1" s="1"/>
  <c r="AL3666" i="1" l="1"/>
  <c r="AP3666" i="1" s="1"/>
  <c r="Y3667" i="1"/>
  <c r="Y3668" i="1" s="1"/>
  <c r="AA3793" i="1"/>
  <c r="AC3781" i="1"/>
  <c r="AC3782" i="1" s="1"/>
  <c r="AC3783" i="1" s="1"/>
  <c r="AD3808" i="1"/>
  <c r="AD3809" i="1" s="1"/>
  <c r="AD3810" i="1" s="1"/>
  <c r="AE3803" i="1"/>
  <c r="AE3804" i="1" s="1"/>
  <c r="Z3810" i="1"/>
  <c r="Z3811" i="1" s="1"/>
  <c r="AF3772" i="1"/>
  <c r="X3679" i="1"/>
  <c r="AL3668" i="1" l="1"/>
  <c r="AP3668" i="1" s="1"/>
  <c r="Y3669" i="1"/>
  <c r="AL3669" i="1" s="1"/>
  <c r="AP3669" i="1" s="1"/>
  <c r="AL3667" i="1"/>
  <c r="AP3667" i="1" s="1"/>
  <c r="AA3794" i="1"/>
  <c r="AA3795" i="1" s="1"/>
  <c r="AE3805" i="1"/>
  <c r="X3680" i="1"/>
  <c r="X3681" i="1" s="1"/>
  <c r="AF3773" i="1"/>
  <c r="AD3811" i="1"/>
  <c r="AD3812" i="1" s="1"/>
  <c r="AD3813" i="1" s="1"/>
  <c r="AC3784" i="1"/>
  <c r="AC3785" i="1" s="1"/>
  <c r="Z3812" i="1"/>
  <c r="Z3813" i="1" s="1"/>
  <c r="Z3814" i="1" s="1"/>
  <c r="Y3670" i="1" l="1"/>
  <c r="AD3814" i="1"/>
  <c r="AD3815" i="1" s="1"/>
  <c r="AD3816" i="1" s="1"/>
  <c r="AD3817" i="1" s="1"/>
  <c r="AD3818" i="1" s="1"/>
  <c r="AA3796" i="1"/>
  <c r="AA3797" i="1" s="1"/>
  <c r="AC3786" i="1"/>
  <c r="AF3774" i="1"/>
  <c r="X3682" i="1"/>
  <c r="Z3815" i="1"/>
  <c r="Z3816" i="1" s="1"/>
  <c r="AE3806" i="1"/>
  <c r="AE3807" i="1" s="1"/>
  <c r="AL3670" i="1" l="1"/>
  <c r="AP3670" i="1" s="1"/>
  <c r="Y3671" i="1"/>
  <c r="AC3787" i="1"/>
  <c r="AC3788" i="1" s="1"/>
  <c r="AA3798" i="1"/>
  <c r="AF3775" i="1"/>
  <c r="AE3808" i="1"/>
  <c r="X3683" i="1"/>
  <c r="X3684" i="1" s="1"/>
  <c r="Z3817" i="1"/>
  <c r="Z3818" i="1" s="1"/>
  <c r="Y3672" i="1" l="1"/>
  <c r="AL3671" i="1"/>
  <c r="AP3671" i="1" s="1"/>
  <c r="AC3789" i="1"/>
  <c r="AC3790" i="1" s="1"/>
  <c r="AC3791" i="1" s="1"/>
  <c r="AC3792" i="1" s="1"/>
  <c r="AA3799" i="1"/>
  <c r="AA3800" i="1" s="1"/>
  <c r="AA3801" i="1" s="1"/>
  <c r="AA3802" i="1" s="1"/>
  <c r="AE3809" i="1"/>
  <c r="AE3810" i="1" s="1"/>
  <c r="X3685" i="1"/>
  <c r="X3686" i="1" s="1"/>
  <c r="AF3776" i="1"/>
  <c r="Y3673" i="1" l="1"/>
  <c r="AL3672" i="1"/>
  <c r="AP3672" i="1" s="1"/>
  <c r="AA3803" i="1"/>
  <c r="AE3811" i="1"/>
  <c r="AE3812" i="1" s="1"/>
  <c r="X3687" i="1"/>
  <c r="AF3777" i="1"/>
  <c r="AC3793" i="1"/>
  <c r="AL3673" i="1" l="1"/>
  <c r="AP3673" i="1" s="1"/>
  <c r="Y3674" i="1"/>
  <c r="AA3804" i="1"/>
  <c r="AA3805" i="1" s="1"/>
  <c r="AE3813" i="1"/>
  <c r="AE3814" i="1" s="1"/>
  <c r="AE3815" i="1" s="1"/>
  <c r="AE3816" i="1" s="1"/>
  <c r="AF3778" i="1"/>
  <c r="X3688" i="1"/>
  <c r="AC3794" i="1"/>
  <c r="AL3674" i="1" l="1"/>
  <c r="AP3674" i="1" s="1"/>
  <c r="Y3675" i="1"/>
  <c r="AL3675" i="1" s="1"/>
  <c r="AP3675" i="1" s="1"/>
  <c r="AA3806" i="1"/>
  <c r="AA3807" i="1" s="1"/>
  <c r="AE3817" i="1"/>
  <c r="AE3818" i="1" s="1"/>
  <c r="AF3779" i="1"/>
  <c r="X3689" i="1"/>
  <c r="AC3795" i="1"/>
  <c r="Y3676" i="1" l="1"/>
  <c r="AL3676" i="1" s="1"/>
  <c r="AP3676" i="1" s="1"/>
  <c r="Y3677" i="1"/>
  <c r="AA3808" i="1"/>
  <c r="AA3809" i="1" s="1"/>
  <c r="AA3810" i="1" s="1"/>
  <c r="AC3796" i="1"/>
  <c r="AC3797" i="1" s="1"/>
  <c r="AF3780" i="1"/>
  <c r="AF3781" i="1" s="1"/>
  <c r="X3690" i="1"/>
  <c r="Y3678" i="1" l="1"/>
  <c r="AL3677" i="1"/>
  <c r="AP3677" i="1" s="1"/>
  <c r="Y3679" i="1"/>
  <c r="AL3679" i="1" s="1"/>
  <c r="AP3679" i="1" s="1"/>
  <c r="AA3811" i="1"/>
  <c r="AF3782" i="1"/>
  <c r="AF3783" i="1" s="1"/>
  <c r="X3691" i="1"/>
  <c r="AC3798" i="1"/>
  <c r="Y3680" i="1" l="1"/>
  <c r="AL3678" i="1"/>
  <c r="AP3678" i="1" s="1"/>
  <c r="Y3681" i="1"/>
  <c r="AL3681" i="1" s="1"/>
  <c r="AP3681" i="1" s="1"/>
  <c r="AF3784" i="1"/>
  <c r="AF3785" i="1" s="1"/>
  <c r="AA3812" i="1"/>
  <c r="AA3813" i="1" s="1"/>
  <c r="X3692" i="1"/>
  <c r="AC3799" i="1"/>
  <c r="AL3680" i="1" l="1"/>
  <c r="AP3680" i="1" s="1"/>
  <c r="Y3682" i="1"/>
  <c r="Y3683" i="1" s="1"/>
  <c r="AA3814" i="1"/>
  <c r="AA3815" i="1" s="1"/>
  <c r="AC3800" i="1"/>
  <c r="X3693" i="1"/>
  <c r="X3694" i="1" s="1"/>
  <c r="AF3786" i="1"/>
  <c r="AL3682" i="1" l="1"/>
  <c r="AP3682" i="1" s="1"/>
  <c r="Y3684" i="1"/>
  <c r="AL3684" i="1" s="1"/>
  <c r="AP3684" i="1" s="1"/>
  <c r="AL3683" i="1"/>
  <c r="AP3683" i="1" s="1"/>
  <c r="AA3816" i="1"/>
  <c r="AA3817" i="1" s="1"/>
  <c r="AA3818" i="1" s="1"/>
  <c r="X3695" i="1"/>
  <c r="AC3801" i="1"/>
  <c r="AF3787" i="1"/>
  <c r="Y3685" i="1" l="1"/>
  <c r="AL3685" i="1" s="1"/>
  <c r="AP3685" i="1" s="1"/>
  <c r="AF3788" i="1"/>
  <c r="AC3802" i="1"/>
  <c r="AC3803" i="1" s="1"/>
  <c r="X3696" i="1"/>
  <c r="Y3686" i="1" l="1"/>
  <c r="Y3687" i="1" s="1"/>
  <c r="AL3687" i="1" s="1"/>
  <c r="AP3687" i="1" s="1"/>
  <c r="AC3804" i="1"/>
  <c r="AC3805" i="1" s="1"/>
  <c r="AF3789" i="1"/>
  <c r="X3697" i="1"/>
  <c r="X3698" i="1" s="1"/>
  <c r="Y3688" i="1" l="1"/>
  <c r="AL3688" i="1" s="1"/>
  <c r="AP3688" i="1" s="1"/>
  <c r="AL3686" i="1"/>
  <c r="AP3686" i="1" s="1"/>
  <c r="AC3806" i="1"/>
  <c r="X3699" i="1"/>
  <c r="AF3790" i="1"/>
  <c r="AF3791" i="1" s="1"/>
  <c r="Y3689" i="1" l="1"/>
  <c r="Y3690" i="1" s="1"/>
  <c r="Y3691" i="1" s="1"/>
  <c r="AL3689" i="1"/>
  <c r="AP3689" i="1" s="1"/>
  <c r="AL3691" i="1"/>
  <c r="AP3691" i="1" s="1"/>
  <c r="Y3692" i="1"/>
  <c r="AL3692" i="1" s="1"/>
  <c r="AP3692" i="1" s="1"/>
  <c r="AL3690" i="1"/>
  <c r="AP3690" i="1" s="1"/>
  <c r="Y3693" i="1"/>
  <c r="AC3807" i="1"/>
  <c r="AF3792" i="1"/>
  <c r="X3700" i="1"/>
  <c r="Y3694" i="1" l="1"/>
  <c r="AL3693" i="1"/>
  <c r="AP3693" i="1" s="1"/>
  <c r="X3701" i="1"/>
  <c r="AF3793" i="1"/>
  <c r="AF3794" i="1" s="1"/>
  <c r="AC3808" i="1"/>
  <c r="AL3694" i="1" l="1"/>
  <c r="AP3694" i="1" s="1"/>
  <c r="Y3695" i="1"/>
  <c r="X3702" i="1"/>
  <c r="AF3795" i="1"/>
  <c r="AF3796" i="1" s="1"/>
  <c r="AC3809" i="1"/>
  <c r="AL3695" i="1" l="1"/>
  <c r="AP3695" i="1" s="1"/>
  <c r="Y3696" i="1"/>
  <c r="X3703" i="1"/>
  <c r="AC3810" i="1"/>
  <c r="AC3811" i="1" s="1"/>
  <c r="AF3797" i="1"/>
  <c r="AL3696" i="1" l="1"/>
  <c r="AP3696" i="1" s="1"/>
  <c r="Y3697" i="1"/>
  <c r="AL3697" i="1" s="1"/>
  <c r="AP3697" i="1" s="1"/>
  <c r="X3704" i="1"/>
  <c r="AF3798" i="1"/>
  <c r="AC3812" i="1"/>
  <c r="AC3813" i="1" s="1"/>
  <c r="Y3698" i="1" l="1"/>
  <c r="AC3814" i="1"/>
  <c r="AF3799" i="1"/>
  <c r="X3705" i="1"/>
  <c r="AL3698" i="1" l="1"/>
  <c r="AP3698" i="1" s="1"/>
  <c r="Y3699" i="1"/>
  <c r="AF3800" i="1"/>
  <c r="AC3815" i="1"/>
  <c r="AC3816" i="1" s="1"/>
  <c r="X3706" i="1"/>
  <c r="Y3700" i="1" l="1"/>
  <c r="AL3699" i="1"/>
  <c r="AP3699" i="1" s="1"/>
  <c r="AF3801" i="1"/>
  <c r="AC3817" i="1"/>
  <c r="AC3818" i="1" s="1"/>
  <c r="X3707" i="1"/>
  <c r="Y3701" i="1" l="1"/>
  <c r="AL3700" i="1"/>
  <c r="AP3700" i="1" s="1"/>
  <c r="X3708" i="1"/>
  <c r="AF3802" i="1"/>
  <c r="AF3803" i="1" s="1"/>
  <c r="AL3701" i="1" l="1"/>
  <c r="AP3701" i="1" s="1"/>
  <c r="Y3702" i="1"/>
  <c r="X3709" i="1"/>
  <c r="AF3804" i="1"/>
  <c r="AL3702" i="1" l="1"/>
  <c r="AP3702" i="1" s="1"/>
  <c r="Y3703" i="1"/>
  <c r="X3710" i="1"/>
  <c r="X3711" i="1" s="1"/>
  <c r="AF3805" i="1"/>
  <c r="Y3704" i="1" l="1"/>
  <c r="AL3703" i="1"/>
  <c r="AP3703" i="1" s="1"/>
  <c r="AF3806" i="1"/>
  <c r="X3712" i="1"/>
  <c r="X3713" i="1" s="1"/>
  <c r="AL3704" i="1" l="1"/>
  <c r="AP3704" i="1" s="1"/>
  <c r="Y3705" i="1"/>
  <c r="Y3706" i="1" s="1"/>
  <c r="X3714" i="1"/>
  <c r="AF3807" i="1"/>
  <c r="AL3706" i="1" l="1"/>
  <c r="AP3706" i="1" s="1"/>
  <c r="AL3705" i="1"/>
  <c r="AP3705" i="1" s="1"/>
  <c r="Y3707" i="1"/>
  <c r="AF3808" i="1"/>
  <c r="AF3809" i="1" s="1"/>
  <c r="AF3810" i="1" s="1"/>
  <c r="X3715" i="1"/>
  <c r="X3716" i="1" s="1"/>
  <c r="Y3708" i="1" l="1"/>
  <c r="AL3708" i="1" s="1"/>
  <c r="AP3708" i="1" s="1"/>
  <c r="AL3707" i="1"/>
  <c r="AP3707" i="1" s="1"/>
  <c r="Y3709" i="1"/>
  <c r="Y3710" i="1" s="1"/>
  <c r="X3717" i="1"/>
  <c r="AF3811" i="1"/>
  <c r="AF3812" i="1" s="1"/>
  <c r="Y3711" i="1" l="1"/>
  <c r="AL3710" i="1"/>
  <c r="AP3710" i="1" s="1"/>
  <c r="AL3709" i="1"/>
  <c r="AP3709" i="1" s="1"/>
  <c r="AF3813" i="1"/>
  <c r="AF3814" i="1" s="1"/>
  <c r="AF3815" i="1" s="1"/>
  <c r="AF3816" i="1" s="1"/>
  <c r="X3718" i="1"/>
  <c r="AL3711" i="1" l="1"/>
  <c r="AP3711" i="1" s="1"/>
  <c r="Y3712" i="1"/>
  <c r="AF3817" i="1"/>
  <c r="AF3818" i="1" s="1"/>
  <c r="X3719" i="1"/>
  <c r="AL3712" i="1" l="1"/>
  <c r="AP3712" i="1" s="1"/>
  <c r="Y3713" i="1"/>
  <c r="X3720" i="1"/>
  <c r="Y3714" i="1" l="1"/>
  <c r="AL3713" i="1"/>
  <c r="AP3713" i="1" s="1"/>
  <c r="X3721" i="1"/>
  <c r="X3722" i="1" s="1"/>
  <c r="Y3715" i="1" l="1"/>
  <c r="AL3714" i="1"/>
  <c r="AP3714" i="1" s="1"/>
  <c r="X3723" i="1"/>
  <c r="AL3715" i="1" l="1"/>
  <c r="AP3715" i="1" s="1"/>
  <c r="Y3716" i="1"/>
  <c r="X3724" i="1"/>
  <c r="Y3717" i="1" l="1"/>
  <c r="AL3716" i="1"/>
  <c r="AP3716" i="1" s="1"/>
  <c r="X3725" i="1"/>
  <c r="AL3717" i="1" l="1"/>
  <c r="AP3717" i="1" s="1"/>
  <c r="Y3718" i="1"/>
  <c r="X3726" i="1"/>
  <c r="X3727" i="1" s="1"/>
  <c r="AL3718" i="1" l="1"/>
  <c r="AP3718" i="1" s="1"/>
  <c r="Y3719" i="1"/>
  <c r="X3728" i="1"/>
  <c r="AL3719" i="1" l="1"/>
  <c r="AP3719" i="1" s="1"/>
  <c r="Y3720" i="1"/>
  <c r="X3729" i="1"/>
  <c r="Y3721" i="1" l="1"/>
  <c r="AL3720" i="1"/>
  <c r="AP3720" i="1" s="1"/>
  <c r="Y3722" i="1"/>
  <c r="AL3722" i="1" s="1"/>
  <c r="AP3722" i="1" s="1"/>
  <c r="X3730" i="1"/>
  <c r="Y3723" i="1" l="1"/>
  <c r="Y3724" i="1"/>
  <c r="AL3723" i="1"/>
  <c r="AP3723" i="1" s="1"/>
  <c r="AL3721" i="1"/>
  <c r="AP3721" i="1" s="1"/>
  <c r="X3731" i="1"/>
  <c r="AL3724" i="1" l="1"/>
  <c r="AP3724" i="1" s="1"/>
  <c r="Y3725" i="1"/>
  <c r="X3732" i="1"/>
  <c r="X3733" i="1" s="1"/>
  <c r="Y3726" i="1" l="1"/>
  <c r="AL3725" i="1"/>
  <c r="AP3725" i="1" s="1"/>
  <c r="Y3727" i="1"/>
  <c r="Y3728" i="1" s="1"/>
  <c r="X3734" i="1"/>
  <c r="X3735" i="1" s="1"/>
  <c r="AL3727" i="1" l="1"/>
  <c r="AP3727" i="1" s="1"/>
  <c r="Y3729" i="1"/>
  <c r="AL3729" i="1" s="1"/>
  <c r="AP3729" i="1" s="1"/>
  <c r="AL3728" i="1"/>
  <c r="AP3728" i="1" s="1"/>
  <c r="Y3730" i="1"/>
  <c r="AL3726" i="1"/>
  <c r="AP3726" i="1" s="1"/>
  <c r="X3736" i="1"/>
  <c r="X3737" i="1" s="1"/>
  <c r="X3738" i="1" s="1"/>
  <c r="Y3731" i="1" l="1"/>
  <c r="AL3730" i="1"/>
  <c r="AP3730" i="1" s="1"/>
  <c r="X3739" i="1"/>
  <c r="Y3732" i="1" l="1"/>
  <c r="AL3731" i="1"/>
  <c r="AP3731" i="1" s="1"/>
  <c r="X3740" i="1"/>
  <c r="AL3732" i="1" l="1"/>
  <c r="AP3732" i="1" s="1"/>
  <c r="Y3733" i="1"/>
  <c r="X3741" i="1"/>
  <c r="AL3733" i="1" l="1"/>
  <c r="AP3733" i="1" s="1"/>
  <c r="Y3734" i="1"/>
  <c r="AL3734" i="1" s="1"/>
  <c r="AP3734" i="1" s="1"/>
  <c r="X3742" i="1"/>
  <c r="Y3735" i="1" l="1"/>
  <c r="Y3736" i="1" s="1"/>
  <c r="AL3735" i="1"/>
  <c r="AP3735" i="1" s="1"/>
  <c r="X3743" i="1"/>
  <c r="AL3736" i="1" l="1"/>
  <c r="AP3736" i="1" s="1"/>
  <c r="Y3737" i="1"/>
  <c r="Y3738" i="1" s="1"/>
  <c r="X3744" i="1"/>
  <c r="AL3737" i="1" l="1"/>
  <c r="AP3737" i="1" s="1"/>
  <c r="Y3739" i="1"/>
  <c r="AL3738" i="1"/>
  <c r="AP3738" i="1" s="1"/>
  <c r="X3745" i="1"/>
  <c r="AL3739" i="1" l="1"/>
  <c r="AP3739" i="1" s="1"/>
  <c r="Y3740" i="1"/>
  <c r="X3746" i="1"/>
  <c r="Y3741" i="1" l="1"/>
  <c r="AL3740" i="1"/>
  <c r="AP3740" i="1" s="1"/>
  <c r="X3747" i="1"/>
  <c r="Y3742" i="1" l="1"/>
  <c r="AL3741" i="1"/>
  <c r="AP3741" i="1" s="1"/>
  <c r="X3748" i="1"/>
  <c r="Y3743" i="1" l="1"/>
  <c r="AL3742" i="1"/>
  <c r="AP3742" i="1" s="1"/>
  <c r="X3749" i="1"/>
  <c r="Y3744" i="1" l="1"/>
  <c r="AL3743" i="1"/>
  <c r="AP3743" i="1" s="1"/>
  <c r="X3750" i="1"/>
  <c r="AL3744" i="1" l="1"/>
  <c r="AP3744" i="1" s="1"/>
  <c r="Y3745" i="1"/>
  <c r="X3751" i="1"/>
  <c r="AL3745" i="1" l="1"/>
  <c r="AP3745" i="1" s="1"/>
  <c r="Y3746" i="1"/>
  <c r="AL3746" i="1" s="1"/>
  <c r="AP3746" i="1" s="1"/>
  <c r="X3752" i="1"/>
  <c r="Y3747" i="1" l="1"/>
  <c r="Y3748" i="1" s="1"/>
  <c r="AL3748" i="1" s="1"/>
  <c r="AP3748" i="1" s="1"/>
  <c r="X3753" i="1"/>
  <c r="AL3747" i="1" l="1"/>
  <c r="AP3747" i="1" s="1"/>
  <c r="Y3749" i="1"/>
  <c r="X3754" i="1"/>
  <c r="AL3749" i="1" l="1"/>
  <c r="AP3749" i="1" s="1"/>
  <c r="Y3750" i="1"/>
  <c r="X3755" i="1"/>
  <c r="X3756" i="1" s="1"/>
  <c r="AL3750" i="1" l="1"/>
  <c r="AP3750" i="1" s="1"/>
  <c r="Y3751" i="1"/>
  <c r="AL3751" i="1" s="1"/>
  <c r="AP3751" i="1" s="1"/>
  <c r="X3757" i="1"/>
  <c r="X3758" i="1" s="1"/>
  <c r="Y3752" i="1" l="1"/>
  <c r="Y3753" i="1"/>
  <c r="AL3752" i="1"/>
  <c r="AP3752" i="1" s="1"/>
  <c r="X3759" i="1"/>
  <c r="X3760" i="1" s="1"/>
  <c r="AL3753" i="1" l="1"/>
  <c r="AP3753" i="1" s="1"/>
  <c r="Y3754" i="1"/>
  <c r="X3761" i="1"/>
  <c r="Y3755" i="1" l="1"/>
  <c r="AL3754" i="1"/>
  <c r="AP3754" i="1" s="1"/>
  <c r="X3762" i="1"/>
  <c r="AL3755" i="1" l="1"/>
  <c r="AP3755" i="1" s="1"/>
  <c r="Y3756" i="1"/>
  <c r="X3763" i="1"/>
  <c r="AL3756" i="1" l="1"/>
  <c r="AP3756" i="1" s="1"/>
  <c r="Y3757" i="1"/>
  <c r="X3764" i="1"/>
  <c r="Y3758" i="1" l="1"/>
  <c r="AL3757" i="1"/>
  <c r="AP3757" i="1" s="1"/>
  <c r="X3765" i="1"/>
  <c r="Y3759" i="1" l="1"/>
  <c r="AL3758" i="1"/>
  <c r="AP3758" i="1" s="1"/>
  <c r="X3766" i="1"/>
  <c r="X3767" i="1" s="1"/>
  <c r="Y3760" i="1" l="1"/>
  <c r="AL3759" i="1"/>
  <c r="AP3759" i="1" s="1"/>
  <c r="Y3761" i="1"/>
  <c r="X3768" i="1"/>
  <c r="X3769" i="1" s="1"/>
  <c r="AL3761" i="1" l="1"/>
  <c r="AP3761" i="1" s="1"/>
  <c r="Y3762" i="1"/>
  <c r="AL3760" i="1"/>
  <c r="AP3760" i="1" s="1"/>
  <c r="X3770" i="1"/>
  <c r="X3771" i="1" s="1"/>
  <c r="AL3762" i="1" l="1"/>
  <c r="AP3762" i="1" s="1"/>
  <c r="Y3763" i="1"/>
  <c r="Y3764" i="1" s="1"/>
  <c r="X3772" i="1"/>
  <c r="AL3764" i="1" l="1"/>
  <c r="AP3764" i="1" s="1"/>
  <c r="AL3763" i="1"/>
  <c r="AP3763" i="1" s="1"/>
  <c r="Y3765" i="1"/>
  <c r="X3773" i="1"/>
  <c r="Y3766" i="1" l="1"/>
  <c r="AL3765" i="1"/>
  <c r="AP3765" i="1" s="1"/>
  <c r="X3774" i="1"/>
  <c r="X3775" i="1" s="1"/>
  <c r="Y3767" i="1" l="1"/>
  <c r="AL3766" i="1"/>
  <c r="AP3766" i="1" s="1"/>
  <c r="X3776" i="1"/>
  <c r="X3777" i="1" s="1"/>
  <c r="AL3767" i="1" l="1"/>
  <c r="AP3767" i="1" s="1"/>
  <c r="Y3768" i="1"/>
  <c r="X3778" i="1"/>
  <c r="AL3768" i="1" l="1"/>
  <c r="AP3768" i="1" s="1"/>
  <c r="Y3769" i="1"/>
  <c r="Y3770" i="1" s="1"/>
  <c r="X3779" i="1"/>
  <c r="AL3770" i="1" l="1"/>
  <c r="AP3770" i="1" s="1"/>
  <c r="AL3769" i="1"/>
  <c r="AP3769" i="1" s="1"/>
  <c r="Y3771" i="1"/>
  <c r="Y3772" i="1" s="1"/>
  <c r="AL3772" i="1" s="1"/>
  <c r="AP3772" i="1" s="1"/>
  <c r="X3780" i="1"/>
  <c r="X3781" i="1" s="1"/>
  <c r="Y3773" i="1" l="1"/>
  <c r="AL3771" i="1"/>
  <c r="AP3771" i="1" s="1"/>
  <c r="X3782" i="1"/>
  <c r="X3783" i="1" l="1"/>
  <c r="Y3774" i="1"/>
  <c r="AL3773" i="1"/>
  <c r="AP3773" i="1" s="1"/>
  <c r="Y3775" i="1"/>
  <c r="X3784" i="1"/>
  <c r="Y3776" i="1" l="1"/>
  <c r="AL3775" i="1"/>
  <c r="AP3775" i="1" s="1"/>
  <c r="AL3774" i="1"/>
  <c r="AP3774" i="1" s="1"/>
  <c r="X3785" i="1"/>
  <c r="X3786" i="1" s="1"/>
  <c r="AL3776" i="1" l="1"/>
  <c r="AP3776" i="1" s="1"/>
  <c r="Y3777" i="1"/>
  <c r="Y3778" i="1" s="1"/>
  <c r="X3787" i="1"/>
  <c r="Y3779" i="1" l="1"/>
  <c r="AL3778" i="1"/>
  <c r="AP3778" i="1" s="1"/>
  <c r="AL3777" i="1"/>
  <c r="AP3777" i="1" s="1"/>
  <c r="X3788" i="1"/>
  <c r="AL3779" i="1" l="1"/>
  <c r="AP3779" i="1" s="1"/>
  <c r="Y3780" i="1"/>
  <c r="X3789" i="1"/>
  <c r="AL3780" i="1" l="1"/>
  <c r="AP3780" i="1" s="1"/>
  <c r="Y3781" i="1"/>
  <c r="X3790" i="1"/>
  <c r="X3791" i="1" s="1"/>
  <c r="AL3781" i="1" l="1"/>
  <c r="AP3781" i="1" s="1"/>
  <c r="Y3782" i="1"/>
  <c r="X3792" i="1"/>
  <c r="AL3782" i="1" l="1"/>
  <c r="AP3782" i="1" s="1"/>
  <c r="Y3783" i="1"/>
  <c r="X3793" i="1"/>
  <c r="X3794" i="1" s="1"/>
  <c r="X3795" i="1" s="1"/>
  <c r="Y3784" i="1" l="1"/>
  <c r="AL3783" i="1"/>
  <c r="AP3783" i="1" s="1"/>
  <c r="X3796" i="1"/>
  <c r="AL3784" i="1" l="1"/>
  <c r="AP3784" i="1" s="1"/>
  <c r="Y3785" i="1"/>
  <c r="Y3786" i="1" s="1"/>
  <c r="X3797" i="1"/>
  <c r="AL3786" i="1" l="1"/>
  <c r="AP3786" i="1" s="1"/>
  <c r="AL3785" i="1"/>
  <c r="AP3785" i="1" s="1"/>
  <c r="Y3787" i="1"/>
  <c r="AL3787" i="1" s="1"/>
  <c r="AP3787" i="1" s="1"/>
  <c r="X3798" i="1"/>
  <c r="X3799" i="1" s="1"/>
  <c r="Y3788" i="1" l="1"/>
  <c r="Y3789" i="1"/>
  <c r="Y3790" i="1" s="1"/>
  <c r="AL3790" i="1" s="1"/>
  <c r="AP3790" i="1" s="1"/>
  <c r="X3800" i="1"/>
  <c r="X3801" i="1" s="1"/>
  <c r="X3802" i="1" s="1"/>
  <c r="Y3791" i="1" l="1"/>
  <c r="Y3792" i="1" s="1"/>
  <c r="AL3792" i="1" s="1"/>
  <c r="AP3792" i="1" s="1"/>
  <c r="AL3789" i="1"/>
  <c r="AP3789" i="1" s="1"/>
  <c r="AL3791" i="1"/>
  <c r="AP3791" i="1" s="1"/>
  <c r="AL3788" i="1"/>
  <c r="AP3788" i="1" s="1"/>
  <c r="X3803" i="1"/>
  <c r="X3804" i="1" s="1"/>
  <c r="Y3793" i="1" l="1"/>
  <c r="X3805" i="1"/>
  <c r="X3806" i="1" s="1"/>
  <c r="Y3794" i="1" l="1"/>
  <c r="Y3795" i="1" s="1"/>
  <c r="AL3793" i="1"/>
  <c r="AP3793" i="1" s="1"/>
  <c r="X3807" i="1"/>
  <c r="X3808" i="1" s="1"/>
  <c r="AL3795" i="1" l="1"/>
  <c r="AP3795" i="1" s="1"/>
  <c r="Y3796" i="1"/>
  <c r="AL3794" i="1"/>
  <c r="AP3794" i="1" s="1"/>
  <c r="X3809" i="1"/>
  <c r="X3810" i="1" s="1"/>
  <c r="Y3797" i="1" l="1"/>
  <c r="AL3796" i="1"/>
  <c r="AP3796" i="1" s="1"/>
  <c r="X3811" i="1"/>
  <c r="X3812" i="1" s="1"/>
  <c r="AL3797" i="1" l="1"/>
  <c r="AP3797" i="1" s="1"/>
  <c r="Y3798" i="1"/>
  <c r="X3813" i="1"/>
  <c r="Y3799" i="1" l="1"/>
  <c r="AL3799" i="1" s="1"/>
  <c r="AP3799" i="1" s="1"/>
  <c r="AL3798" i="1"/>
  <c r="AP3798" i="1" s="1"/>
  <c r="X3814" i="1"/>
  <c r="Y3800" i="1" l="1"/>
  <c r="X3815" i="1"/>
  <c r="AL3800" i="1" l="1"/>
  <c r="AP3800" i="1" s="1"/>
  <c r="Y3801" i="1"/>
  <c r="X3816" i="1"/>
  <c r="AL3801" i="1" l="1"/>
  <c r="AP3801" i="1" s="1"/>
  <c r="Y3802" i="1"/>
  <c r="X3817" i="1"/>
  <c r="Y3803" i="1" l="1"/>
  <c r="AL3802" i="1"/>
  <c r="AP3802" i="1" s="1"/>
  <c r="X3818" i="1"/>
  <c r="Y3804" i="1" l="1"/>
  <c r="AL3803" i="1"/>
  <c r="AP3803" i="1" s="1"/>
  <c r="G358" i="2"/>
  <c r="H358" i="2" s="1"/>
  <c r="G359" i="2"/>
  <c r="H359" i="2" s="1"/>
  <c r="G360" i="2"/>
  <c r="H360" i="2" s="1"/>
  <c r="G363" i="2"/>
  <c r="H363" i="2" s="1"/>
  <c r="G366" i="2"/>
  <c r="H366" i="2" s="1"/>
  <c r="G367" i="2"/>
  <c r="H367" i="2" s="1"/>
  <c r="G369" i="2"/>
  <c r="H369" i="2" s="1"/>
  <c r="G370" i="2"/>
  <c r="H370" i="2" s="1"/>
  <c r="G371" i="2"/>
  <c r="H371" i="2" s="1"/>
  <c r="G372" i="2"/>
  <c r="H372" i="2" s="1"/>
  <c r="G373" i="2"/>
  <c r="H373" i="2" s="1"/>
  <c r="G374" i="2"/>
  <c r="H374" i="2" s="1"/>
  <c r="G375" i="2"/>
  <c r="H375" i="2" s="1"/>
  <c r="G376" i="2"/>
  <c r="H376" i="2" s="1"/>
  <c r="G377" i="2"/>
  <c r="H377" i="2" s="1"/>
  <c r="G378" i="2"/>
  <c r="H378" i="2" s="1"/>
  <c r="G382" i="2"/>
  <c r="H382" i="2" s="1"/>
  <c r="G386" i="2"/>
  <c r="H386" i="2" s="1"/>
  <c r="G394" i="2"/>
  <c r="H394" i="2" s="1"/>
  <c r="G395" i="2"/>
  <c r="H395" i="2" s="1"/>
  <c r="G401" i="2"/>
  <c r="H401" i="2" s="1"/>
  <c r="G403" i="2"/>
  <c r="H403" i="2" s="1"/>
  <c r="G407" i="2"/>
  <c r="H407" i="2" s="1"/>
  <c r="AL3804" i="1" l="1"/>
  <c r="AP3804" i="1" s="1"/>
  <c r="Y3805" i="1"/>
  <c r="L407" i="2"/>
  <c r="O407" i="2"/>
  <c r="O376" i="2"/>
  <c r="L376" i="2"/>
  <c r="L382" i="2"/>
  <c r="O382" i="2"/>
  <c r="O378" i="2"/>
  <c r="L378" i="2"/>
  <c r="L370" i="2"/>
  <c r="O370" i="2"/>
  <c r="L403" i="2"/>
  <c r="O403" i="2"/>
  <c r="O374" i="2"/>
  <c r="L374" i="2"/>
  <c r="O363" i="2"/>
  <c r="L363" i="2"/>
  <c r="O377" i="2"/>
  <c r="L377" i="2"/>
  <c r="L367" i="2"/>
  <c r="O367" i="2"/>
  <c r="L366" i="2"/>
  <c r="O366" i="2"/>
  <c r="L394" i="2"/>
  <c r="O394" i="2"/>
  <c r="L373" i="2"/>
  <c r="O373" i="2"/>
  <c r="O360" i="2"/>
  <c r="L360" i="2"/>
  <c r="L369" i="2"/>
  <c r="O369" i="2"/>
  <c r="L375" i="2"/>
  <c r="O375" i="2"/>
  <c r="L395" i="2"/>
  <c r="O395" i="2"/>
  <c r="O386" i="2"/>
  <c r="L386" i="2"/>
  <c r="L372" i="2"/>
  <c r="O372" i="2"/>
  <c r="O359" i="2"/>
  <c r="L359" i="2"/>
  <c r="L401" i="2"/>
  <c r="O401" i="2"/>
  <c r="L371" i="2"/>
  <c r="O371" i="2"/>
  <c r="L358" i="2"/>
  <c r="O358" i="2"/>
  <c r="J358" i="2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Y3806" i="1" l="1"/>
  <c r="Y3807" i="1" s="1"/>
  <c r="AL3807" i="1" s="1"/>
  <c r="AP3807" i="1" s="1"/>
  <c r="AL3805" i="1"/>
  <c r="AP3805" i="1" s="1"/>
  <c r="AL3806" i="1" l="1"/>
  <c r="AP3806" i="1" s="1"/>
  <c r="Y3808" i="1"/>
  <c r="AL3808" i="1" s="1"/>
  <c r="AP3808" i="1" s="1"/>
  <c r="Y3809" i="1" l="1"/>
  <c r="AL3809" i="1" l="1"/>
  <c r="AP3809" i="1" s="1"/>
  <c r="Y3810" i="1"/>
  <c r="AL3810" i="1" s="1"/>
  <c r="AP3810" i="1" s="1"/>
  <c r="Y3811" i="1" l="1"/>
  <c r="AL3811" i="1" s="1"/>
  <c r="AP3811" i="1" s="1"/>
  <c r="Y3812" i="1" l="1"/>
  <c r="Y3813" i="1" s="1"/>
  <c r="AL3812" i="1" l="1"/>
  <c r="AP3812" i="1" s="1"/>
  <c r="Y3814" i="1"/>
  <c r="AL3813" i="1"/>
  <c r="AP3813" i="1" s="1"/>
  <c r="Y3815" i="1" l="1"/>
  <c r="AL3815" i="1" s="1"/>
  <c r="AP3815" i="1" s="1"/>
  <c r="AL3814" i="1"/>
  <c r="AP3814" i="1" s="1"/>
  <c r="Y3816" i="1" l="1"/>
  <c r="Y3817" i="1" l="1"/>
  <c r="AL3816" i="1"/>
  <c r="AP3816" i="1" s="1"/>
  <c r="AL3817" i="1" l="1"/>
  <c r="AP3817" i="1" s="1"/>
  <c r="Y3818" i="1"/>
  <c r="AL3818" i="1" s="1"/>
  <c r="AP3818" i="1" s="1"/>
  <c r="G420" i="2" s="1"/>
  <c r="H420" i="2" s="1"/>
  <c r="L420" i="2" l="1"/>
  <c r="O420" i="2"/>
  <c r="J420" i="2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</calcChain>
</file>

<file path=xl/comments1.xml><?xml version="1.0" encoding="utf-8"?>
<comments xmlns="http://schemas.openxmlformats.org/spreadsheetml/2006/main">
  <authors>
    <author>Stuart Foster</author>
  </authors>
  <commentList>
    <comment ref="AN2303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Holly Tulsa Refinery CDU down 85kb/d (Nov6-16)</t>
        </r>
      </text>
    </comment>
    <comment ref="AN2334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CDU 40kb/d down Dec7-20</t>
        </r>
      </text>
    </comment>
    <comment ref="AN2382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started earlier?</t>
        </r>
      </text>
    </comment>
    <comment ref="AN2387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Jan 29 - Mar 13</t>
        </r>
      </text>
    </comment>
    <comment ref="X2389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El Dorado Maintenance</t>
        </r>
      </text>
    </comment>
    <comment ref="AN2408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Additional Tulsa Maintenance</t>
        </r>
      </text>
    </comment>
    <comment ref="AN2409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Additional Coffeyville Maintenance</t>
        </r>
      </text>
    </comment>
  </commentList>
</comments>
</file>

<file path=xl/sharedStrings.xml><?xml version="1.0" encoding="utf-8"?>
<sst xmlns="http://schemas.openxmlformats.org/spreadsheetml/2006/main" count="728" uniqueCount="582">
  <si>
    <t>Keystone (Steele City to Cushing)</t>
  </si>
  <si>
    <t>Spearhead (Line 55)</t>
  </si>
  <si>
    <t>Flanagan South</t>
  </si>
  <si>
    <t>Jayhawk</t>
  </si>
  <si>
    <t>Whitecliff</t>
  </si>
  <si>
    <t>Glass Mountain - Cleo Springs to Cushing</t>
  </si>
  <si>
    <t>Pony Express</t>
  </si>
  <si>
    <t>Centurion North/South reversal</t>
  </si>
  <si>
    <t>Basin</t>
  </si>
  <si>
    <t>Mississippian Lime</t>
  </si>
  <si>
    <t>Rail (via Hawthorn pipeline)</t>
  </si>
  <si>
    <t>Local Supply</t>
  </si>
  <si>
    <t>Osage</t>
  </si>
  <si>
    <t>Seaway</t>
  </si>
  <si>
    <t>Seaway Twin</t>
  </si>
  <si>
    <t>Keystone XL Gulf Access</t>
  </si>
  <si>
    <t>Ozark</t>
  </si>
  <si>
    <t>Phillips 66 to Borger</t>
  </si>
  <si>
    <t>BP1</t>
  </si>
  <si>
    <t>PAA - Cushing to Longview</t>
  </si>
  <si>
    <t>Diamonds</t>
  </si>
  <si>
    <t>Barge/Truck</t>
  </si>
  <si>
    <t>Refineries</t>
  </si>
  <si>
    <t>Total Demand</t>
  </si>
  <si>
    <t>Pipeline Supply</t>
  </si>
  <si>
    <t>Total Supply</t>
  </si>
  <si>
    <t>Year</t>
  </si>
  <si>
    <t>Month</t>
  </si>
  <si>
    <t>Model Date</t>
  </si>
  <si>
    <t>EIA Week</t>
  </si>
  <si>
    <t>Week</t>
  </si>
  <si>
    <t>EIA Weekly</t>
  </si>
  <si>
    <t>EIA WoW</t>
  </si>
  <si>
    <t>Genscape</t>
  </si>
  <si>
    <t>Capacity</t>
  </si>
  <si>
    <t>Utilization</t>
  </si>
  <si>
    <t>Cushing Pipeline Inflows</t>
  </si>
  <si>
    <t>Cushing Pipeline Outflows</t>
  </si>
  <si>
    <t>Pipe Demand (Plus truck)</t>
  </si>
  <si>
    <t>EIA-Model Variance</t>
  </si>
  <si>
    <t>Genscape-EIA Variance</t>
  </si>
  <si>
    <t>Genscape-Model Variance</t>
  </si>
  <si>
    <t>Model WoW</t>
  </si>
  <si>
    <t>Cashion</t>
  </si>
  <si>
    <t>Red River</t>
  </si>
  <si>
    <t>Total Net Flows</t>
  </si>
  <si>
    <t>Great Salt Plains</t>
  </si>
  <si>
    <t>Horizon</t>
  </si>
  <si>
    <t xml:space="preserve">Alaska </t>
  </si>
  <si>
    <t>Petrostar Valdez</t>
  </si>
  <si>
    <t>Petrostar Northpole</t>
  </si>
  <si>
    <t>Tesoro Kenai</t>
  </si>
  <si>
    <t>Flint Hills Northpole</t>
  </si>
  <si>
    <t>Joslyn</t>
  </si>
  <si>
    <t>Muskeg</t>
  </si>
  <si>
    <t>Syncrude</t>
  </si>
  <si>
    <t>Deer Creek</t>
  </si>
  <si>
    <t>Jackpine</t>
  </si>
  <si>
    <t>Mackay</t>
  </si>
  <si>
    <t>Mackay River</t>
  </si>
  <si>
    <t>ENB Athabasca Terminal</t>
  </si>
  <si>
    <t>Athabasca</t>
  </si>
  <si>
    <t>Upgrader</t>
  </si>
  <si>
    <t>Corridor</t>
  </si>
  <si>
    <t>SAGD</t>
  </si>
  <si>
    <t>Suncor</t>
  </si>
  <si>
    <t>Mine</t>
  </si>
  <si>
    <t>Refinery</t>
  </si>
  <si>
    <t>Jacos</t>
  </si>
  <si>
    <t>Lateral</t>
  </si>
  <si>
    <t>Cheecham</t>
  </si>
  <si>
    <t>Waipisoo</t>
  </si>
  <si>
    <t>CVE (Christina Lake)</t>
  </si>
  <si>
    <t>MEG: Christina Lake</t>
  </si>
  <si>
    <t>Kirby Lake</t>
  </si>
  <si>
    <t>Jackfish</t>
  </si>
  <si>
    <t>CVE (Foster Creek)</t>
  </si>
  <si>
    <t>Seibert Lake</t>
  </si>
  <si>
    <t>La-Corey</t>
  </si>
  <si>
    <t>Imperial</t>
  </si>
  <si>
    <t>CLPP</t>
  </si>
  <si>
    <t>Access</t>
  </si>
  <si>
    <t>Cold Lake Terminal</t>
  </si>
  <si>
    <t>Charlotte Lake</t>
  </si>
  <si>
    <t>Stonefell</t>
  </si>
  <si>
    <t>Bear Trap</t>
  </si>
  <si>
    <t>ECHO</t>
  </si>
  <si>
    <t>Sturgeon</t>
  </si>
  <si>
    <t>Kitimat</t>
  </si>
  <si>
    <t>Taylor</t>
  </si>
  <si>
    <t>Harvest</t>
  </si>
  <si>
    <t>Midpoint</t>
  </si>
  <si>
    <t>Northern Gateway</t>
  </si>
  <si>
    <t>?</t>
  </si>
  <si>
    <t>Scotford Upgrader</t>
  </si>
  <si>
    <t>Western (Pembina)</t>
  </si>
  <si>
    <t>Shell Scotford</t>
  </si>
  <si>
    <t>Prince Geroge</t>
  </si>
  <si>
    <t>Husky</t>
  </si>
  <si>
    <t>Imperial Oil</t>
  </si>
  <si>
    <t>Wapella</t>
  </si>
  <si>
    <t>Manitoba</t>
  </si>
  <si>
    <t>Hardisty</t>
  </si>
  <si>
    <t>Kerrobert</t>
  </si>
  <si>
    <t>Gibsons</t>
  </si>
  <si>
    <t>Quebec City</t>
  </si>
  <si>
    <t>Moose Jaw</t>
  </si>
  <si>
    <t>Coop</t>
  </si>
  <si>
    <t xml:space="preserve">Valero </t>
  </si>
  <si>
    <t>Lines 1, 2a, 3, 4</t>
  </si>
  <si>
    <t>Lines 1, 2a, 3, 4, 67</t>
  </si>
  <si>
    <t>Regina</t>
  </si>
  <si>
    <t>Virden</t>
  </si>
  <si>
    <t>St. Lawrence River</t>
  </si>
  <si>
    <t>Cromer</t>
  </si>
  <si>
    <t>South Sask</t>
  </si>
  <si>
    <t>Trans Canada reversal</t>
  </si>
  <si>
    <t>Bow River</t>
  </si>
  <si>
    <t>Waskada</t>
  </si>
  <si>
    <t>Rangeland</t>
  </si>
  <si>
    <t>Weyburn</t>
  </si>
  <si>
    <t>Steeleman</t>
  </si>
  <si>
    <t>Line 65</t>
  </si>
  <si>
    <t>Express</t>
  </si>
  <si>
    <t>Montreal</t>
  </si>
  <si>
    <t>Kamloops</t>
  </si>
  <si>
    <t>ENB Sask</t>
  </si>
  <si>
    <t>Lines 1, 2b, 3, 4, 67</t>
  </si>
  <si>
    <t>Transmountain</t>
  </si>
  <si>
    <t xml:space="preserve">Suncor </t>
  </si>
  <si>
    <t>Line 67 Alberta Clipper</t>
  </si>
  <si>
    <t>Irving</t>
  </si>
  <si>
    <t>US/CAD Jnct.</t>
  </si>
  <si>
    <t>Milk River</t>
  </si>
  <si>
    <t>Glacier</t>
  </si>
  <si>
    <t>PAA Milk River</t>
  </si>
  <si>
    <t>Cutbank</t>
  </si>
  <si>
    <t>Line 9B</t>
  </si>
  <si>
    <t>Portal Link</t>
  </si>
  <si>
    <t>Clearbrook</t>
  </si>
  <si>
    <t>Calumet</t>
  </si>
  <si>
    <t>Vancouver</t>
  </si>
  <si>
    <t>Superior</t>
  </si>
  <si>
    <t>Chevron</t>
  </si>
  <si>
    <t>Connacher</t>
  </si>
  <si>
    <t>Bridger</t>
  </si>
  <si>
    <t>Line 5</t>
  </si>
  <si>
    <t>North Westover</t>
  </si>
  <si>
    <t>Suncor Clarkson</t>
  </si>
  <si>
    <t>Portland</t>
  </si>
  <si>
    <t>Stanley</t>
  </si>
  <si>
    <t>Whiting</t>
  </si>
  <si>
    <t>ENB ND</t>
  </si>
  <si>
    <t>6A</t>
  </si>
  <si>
    <t>Front Range</t>
  </si>
  <si>
    <t>Trenton</t>
  </si>
  <si>
    <t>Alexander</t>
  </si>
  <si>
    <t>Beaverlodge</t>
  </si>
  <si>
    <t>Berthold</t>
  </si>
  <si>
    <t>Koch</t>
  </si>
  <si>
    <t>Lockport Station</t>
  </si>
  <si>
    <t>9A</t>
  </si>
  <si>
    <t>COP</t>
  </si>
  <si>
    <t>Poplar</t>
  </si>
  <si>
    <t>Billings</t>
  </si>
  <si>
    <t>Westover</t>
  </si>
  <si>
    <t>Anacortes</t>
  </si>
  <si>
    <t>Cenex</t>
  </si>
  <si>
    <t>Beaverlodge loop</t>
  </si>
  <si>
    <t>Sarnia</t>
  </si>
  <si>
    <t>BP Cherry point</t>
  </si>
  <si>
    <t>Silvertip Exxon</t>
  </si>
  <si>
    <t>Exxon</t>
  </si>
  <si>
    <t>Lemont</t>
  </si>
  <si>
    <t>6B</t>
  </si>
  <si>
    <t>Stockbridge</t>
  </si>
  <si>
    <t>Line 7</t>
  </si>
  <si>
    <t>Shell</t>
  </si>
  <si>
    <t>BFPL</t>
  </si>
  <si>
    <t>Tesoro</t>
  </si>
  <si>
    <t>Mustang</t>
  </si>
  <si>
    <t>Griffith</t>
  </si>
  <si>
    <t>Line 10</t>
  </si>
  <si>
    <t>Pinebend</t>
  </si>
  <si>
    <t>Mokena Station</t>
  </si>
  <si>
    <t>Line 9 C</t>
  </si>
  <si>
    <t>Line 11</t>
  </si>
  <si>
    <t>Phillips 66</t>
  </si>
  <si>
    <t>Four Bears</t>
  </si>
  <si>
    <t>St. Paul</t>
  </si>
  <si>
    <t xml:space="preserve">   Northern Tier</t>
  </si>
  <si>
    <t>US Oil Refining</t>
  </si>
  <si>
    <t>Chicap (100 Mbbl/d)</t>
  </si>
  <si>
    <t>Chicap</t>
  </si>
  <si>
    <t>Nanticoke (Imperial)</t>
  </si>
  <si>
    <t>Baker</t>
  </si>
  <si>
    <t>Line 14</t>
  </si>
  <si>
    <t>Beartooth</t>
  </si>
  <si>
    <t>PAA</t>
  </si>
  <si>
    <t>ExxonMobil Station</t>
  </si>
  <si>
    <t>Butte Loop</t>
  </si>
  <si>
    <t>Chicap Station</t>
  </si>
  <si>
    <t>Sussex</t>
  </si>
  <si>
    <t>Southern Lights</t>
  </si>
  <si>
    <t>Nova</t>
  </si>
  <si>
    <t>Kiantone</t>
  </si>
  <si>
    <t>Butte</t>
  </si>
  <si>
    <t>Belle Creek</t>
  </si>
  <si>
    <t>Kirby Station</t>
  </si>
  <si>
    <t xml:space="preserve">Salt Lake City Core </t>
  </si>
  <si>
    <t>Marysville</t>
  </si>
  <si>
    <t>Bradford</t>
  </si>
  <si>
    <t>Black Elk Refining</t>
  </si>
  <si>
    <t>Line 64</t>
  </si>
  <si>
    <t>Kiantone (Warren)</t>
  </si>
  <si>
    <t>Donkey Creek</t>
  </si>
  <si>
    <t>Line 79</t>
  </si>
  <si>
    <t>Line 17</t>
  </si>
  <si>
    <t>Sunoco</t>
  </si>
  <si>
    <t>Bighorn</t>
  </si>
  <si>
    <t>Hiland pipeline</t>
  </si>
  <si>
    <t>LaBarge Station</t>
  </si>
  <si>
    <t>Belle Fourche</t>
  </si>
  <si>
    <t>Joliet</t>
  </si>
  <si>
    <t>Sinclair</t>
  </si>
  <si>
    <t>ENB</t>
  </si>
  <si>
    <t>BP Manhatten</t>
  </si>
  <si>
    <t>Hartsdale</t>
  </si>
  <si>
    <t>Casper</t>
  </si>
  <si>
    <t>Keystone</t>
  </si>
  <si>
    <t>Freedom Junction</t>
  </si>
  <si>
    <t>Romulus</t>
  </si>
  <si>
    <t>Wolverine</t>
  </si>
  <si>
    <t>Detroit</t>
  </si>
  <si>
    <t>Garco</t>
  </si>
  <si>
    <t>.</t>
  </si>
  <si>
    <t>Salt Lake CC</t>
  </si>
  <si>
    <t>Platte</t>
  </si>
  <si>
    <t>Line 62</t>
  </si>
  <si>
    <t>Marathon</t>
  </si>
  <si>
    <t>Frontier</t>
  </si>
  <si>
    <t>Guernsey</t>
  </si>
  <si>
    <t>Chevron Perth Amboy</t>
  </si>
  <si>
    <t>Mid-Valley</t>
  </si>
  <si>
    <t>Hess Port Reading (to be shut down)</t>
  </si>
  <si>
    <t>Granger Station</t>
  </si>
  <si>
    <t>Wamsutter</t>
  </si>
  <si>
    <t>Line 61</t>
  </si>
  <si>
    <t>Southern Access</t>
  </si>
  <si>
    <t>Phillips Bayway</t>
  </si>
  <si>
    <t xml:space="preserve">Frontier </t>
  </si>
  <si>
    <t>FJ Management</t>
  </si>
  <si>
    <t>Silver Eagle</t>
  </si>
  <si>
    <t>PBF Toledo</t>
  </si>
  <si>
    <t>Holly</t>
  </si>
  <si>
    <t>Silver Eagle (Wyoming)</t>
  </si>
  <si>
    <t xml:space="preserve"> BP Toledo</t>
  </si>
  <si>
    <t>Cheyenne Pipeline</t>
  </si>
  <si>
    <t>Flanagan</t>
  </si>
  <si>
    <t>Trainer (Delta)</t>
  </si>
  <si>
    <t xml:space="preserve">Tesoro </t>
  </si>
  <si>
    <t>Philadelphia</t>
  </si>
  <si>
    <t>Sunoco Philly</t>
  </si>
  <si>
    <t>PBF Delaware City</t>
  </si>
  <si>
    <t>PBF Paulsboro</t>
  </si>
  <si>
    <t>Nustar Paulsboro</t>
  </si>
  <si>
    <t>Cheyenne Terminal</t>
  </si>
  <si>
    <t>Spearhead</t>
  </si>
  <si>
    <t>Foreland refining</t>
  </si>
  <si>
    <t>Lima</t>
  </si>
  <si>
    <t>Canton</t>
  </si>
  <si>
    <t>San Francisco</t>
  </si>
  <si>
    <t>Tesoro Golden Eagle</t>
  </si>
  <si>
    <t>Platteville</t>
  </si>
  <si>
    <t>Southerh Access Extension</t>
  </si>
  <si>
    <t>Chevron Richmond</t>
  </si>
  <si>
    <t>Mt Vernon</t>
  </si>
  <si>
    <t>Shell Martinez</t>
  </si>
  <si>
    <t>Valero Benicia</t>
  </si>
  <si>
    <t>Ergon West Virginia</t>
  </si>
  <si>
    <t>Marathon A</t>
  </si>
  <si>
    <t>Steele City</t>
  </si>
  <si>
    <t>Robinson</t>
  </si>
  <si>
    <t>Holdredge</t>
  </si>
  <si>
    <t>Woodpat</t>
  </si>
  <si>
    <t>Reversal of Nustar products line</t>
  </si>
  <si>
    <t>WoodRiver</t>
  </si>
  <si>
    <t>Patoka</t>
  </si>
  <si>
    <t>75 kbpd</t>
  </si>
  <si>
    <t>Marathon B</t>
  </si>
  <si>
    <t>Capwood</t>
  </si>
  <si>
    <t>NCRA</t>
  </si>
  <si>
    <t>Marathon C</t>
  </si>
  <si>
    <t>Chase</t>
  </si>
  <si>
    <t>El Dorado</t>
  </si>
  <si>
    <t>Bakersfield</t>
  </si>
  <si>
    <t>Pegasus</t>
  </si>
  <si>
    <t>San Joaquin</t>
  </si>
  <si>
    <t>Valero</t>
  </si>
  <si>
    <t>Vallley Centre</t>
  </si>
  <si>
    <t>Coffeyville</t>
  </si>
  <si>
    <t>Cattletsburg</t>
  </si>
  <si>
    <t>Alon Bakersfield</t>
  </si>
  <si>
    <t>converting to take more light</t>
  </si>
  <si>
    <t>McKee</t>
  </si>
  <si>
    <t>Borger</t>
  </si>
  <si>
    <t>Kern Oil</t>
  </si>
  <si>
    <t>Ponca</t>
  </si>
  <si>
    <t>Caney</t>
  </si>
  <si>
    <t>Gallup (Western)</t>
  </si>
  <si>
    <t>expands to 25 in sep 2012</t>
  </si>
  <si>
    <t>Glass Mountain</t>
  </si>
  <si>
    <t>COP Cushing</t>
  </si>
  <si>
    <t>Los Angeles</t>
  </si>
  <si>
    <t>COP Line 0</t>
  </si>
  <si>
    <t>Tesoro Wilmington</t>
  </si>
  <si>
    <t>Plains</t>
  </si>
  <si>
    <t>Tesoro Carson (formerly BP)</t>
  </si>
  <si>
    <t>Western</t>
  </si>
  <si>
    <t>NASDAQ:LINE</t>
  </si>
  <si>
    <t>Oklahoma/CPL</t>
  </si>
  <si>
    <t>Continental</t>
  </si>
  <si>
    <t>Chevron El Segundo</t>
  </si>
  <si>
    <t>Exxon Torrance</t>
  </si>
  <si>
    <t>Valero Wilmington</t>
  </si>
  <si>
    <t>Lunday Thagard Southgate</t>
  </si>
  <si>
    <t>Greka Energy</t>
  </si>
  <si>
    <t>Memphis</t>
  </si>
  <si>
    <t>Oxnard</t>
  </si>
  <si>
    <t>COP 80</t>
  </si>
  <si>
    <t>NuStar</t>
  </si>
  <si>
    <t>Drumright</t>
  </si>
  <si>
    <t>Alon Paramount &amp; Long Beach</t>
  </si>
  <si>
    <t>Shutting indefinitely - soon no timeline</t>
  </si>
  <si>
    <t xml:space="preserve">Nustar to be </t>
  </si>
  <si>
    <t>reversed</t>
  </si>
  <si>
    <t>130 kbpd</t>
  </si>
  <si>
    <t>Capline</t>
  </si>
  <si>
    <t>Nustar Savannah</t>
  </si>
  <si>
    <t>COP WA</t>
  </si>
  <si>
    <t>Dixon</t>
  </si>
  <si>
    <t>Thomas</t>
  </si>
  <si>
    <t>Tulsa</t>
  </si>
  <si>
    <t>Mallet</t>
  </si>
  <si>
    <t>2 Holly Refineries</t>
  </si>
  <si>
    <t>Sunoco I, II</t>
  </si>
  <si>
    <t>Mississippi River</t>
  </si>
  <si>
    <t>C. South</t>
  </si>
  <si>
    <t>Claw</t>
  </si>
  <si>
    <t>Cent</t>
  </si>
  <si>
    <t>Slaughter</t>
  </si>
  <si>
    <t>Artesia</t>
  </si>
  <si>
    <t>Lovington</t>
  </si>
  <si>
    <t>Monroe</t>
  </si>
  <si>
    <t>C. North</t>
  </si>
  <si>
    <t>Hawthorne</t>
  </si>
  <si>
    <t>HEP</t>
  </si>
  <si>
    <t>Texas</t>
  </si>
  <si>
    <t>Stroud</t>
  </si>
  <si>
    <t>Eagle North</t>
  </si>
  <si>
    <t>Wasson</t>
  </si>
  <si>
    <t>Cent.</t>
  </si>
  <si>
    <t>Duncan</t>
  </si>
  <si>
    <t>Wynnewood</t>
  </si>
  <si>
    <t>Ardmore</t>
  </si>
  <si>
    <t>Russell</t>
  </si>
  <si>
    <t>Wichita Falls</t>
  </si>
  <si>
    <t>Colorado City</t>
  </si>
  <si>
    <t>Hawley</t>
  </si>
  <si>
    <t>Delek El Dorado</t>
  </si>
  <si>
    <t>Seminole (Gaines)</t>
  </si>
  <si>
    <t>Wink</t>
  </si>
  <si>
    <t>Andrews Jnct.</t>
  </si>
  <si>
    <t>WTG</t>
  </si>
  <si>
    <t xml:space="preserve">Plains </t>
  </si>
  <si>
    <t>W. Fullerton</t>
  </si>
  <si>
    <t>Mesa</t>
  </si>
  <si>
    <t>Tye</t>
  </si>
  <si>
    <t xml:space="preserve">Permian Express </t>
  </si>
  <si>
    <t>Basin-Longview</t>
  </si>
  <si>
    <t>Caddo</t>
  </si>
  <si>
    <t>Hunt Tuscaloosa</t>
  </si>
  <si>
    <t>Jal</t>
  </si>
  <si>
    <t>Martin</t>
  </si>
  <si>
    <t>Alon Big Springs</t>
  </si>
  <si>
    <t>Longview</t>
  </si>
  <si>
    <t>Hunt Sanderville</t>
  </si>
  <si>
    <t>Midland</t>
  </si>
  <si>
    <t>Corsicana</t>
  </si>
  <si>
    <t>Vicksburg</t>
  </si>
  <si>
    <t>El Paso (Western)</t>
  </si>
  <si>
    <t>Kinder Morgan</t>
  </si>
  <si>
    <t>Mason Station</t>
  </si>
  <si>
    <t>Nettleton</t>
  </si>
  <si>
    <t>Shreveport</t>
  </si>
  <si>
    <t>Odessa</t>
  </si>
  <si>
    <t>Amdel</t>
  </si>
  <si>
    <t>Kinder Morgan  Freedom pipeline</t>
  </si>
  <si>
    <t>Wortham</t>
  </si>
  <si>
    <t>Tyler</t>
  </si>
  <si>
    <t>N. Louisiana System</t>
  </si>
  <si>
    <t>277 kbpd End of 2016</t>
  </si>
  <si>
    <t>Bridge Tex</t>
  </si>
  <si>
    <t>Permian Express Phase 2</t>
  </si>
  <si>
    <t>Cotton Valley</t>
  </si>
  <si>
    <t>Could expand to 400 kbpd</t>
  </si>
  <si>
    <t>200 kbpd  Q4 2014</t>
  </si>
  <si>
    <t>Liberty</t>
  </si>
  <si>
    <t>Princeton</t>
  </si>
  <si>
    <t>Hendrick</t>
  </si>
  <si>
    <t>Paline</t>
  </si>
  <si>
    <t>Reversal</t>
  </si>
  <si>
    <t>PAA MS/Alabama system</t>
  </si>
  <si>
    <t>Garden City</t>
  </si>
  <si>
    <t>Sunoco Kilgore</t>
  </si>
  <si>
    <t>Millenium</t>
  </si>
  <si>
    <t>Crane</t>
  </si>
  <si>
    <t>Placid</t>
  </si>
  <si>
    <t>Exxon Baton Rouge</t>
  </si>
  <si>
    <t>Goodway</t>
  </si>
  <si>
    <t>Walnut Hill</t>
  </si>
  <si>
    <t>McCamey</t>
  </si>
  <si>
    <t>Baton Rouge</t>
  </si>
  <si>
    <t>Motiva Convent</t>
  </si>
  <si>
    <t>Ten Mile</t>
  </si>
  <si>
    <t>Jay system</t>
  </si>
  <si>
    <t>Motiva Norco</t>
  </si>
  <si>
    <t>Shell St. Rose</t>
  </si>
  <si>
    <t>Shell Saraland</t>
  </si>
  <si>
    <t>Keystone XL</t>
  </si>
  <si>
    <t>Alon Krotz</t>
  </si>
  <si>
    <t>Marathon Garyville</t>
  </si>
  <si>
    <t>Valero St. Charles</t>
  </si>
  <si>
    <t>St. James</t>
  </si>
  <si>
    <t>Chalmette</t>
  </si>
  <si>
    <t>Chevron Pascagoula</t>
  </si>
  <si>
    <t>Longhorn</t>
  </si>
  <si>
    <t xml:space="preserve">Beaumont </t>
  </si>
  <si>
    <t>Westward Ho</t>
  </si>
  <si>
    <t>New Orleans</t>
  </si>
  <si>
    <t>Phillips Bella Chasse</t>
  </si>
  <si>
    <t>Valero Meraux</t>
  </si>
  <si>
    <t>HoHo</t>
  </si>
  <si>
    <t>LOCAP</t>
  </si>
  <si>
    <t>Citgo</t>
  </si>
  <si>
    <t>CAM</t>
  </si>
  <si>
    <t xml:space="preserve">Keystone </t>
  </si>
  <si>
    <t>XOM</t>
  </si>
  <si>
    <t>Cal-KY pipeline</t>
  </si>
  <si>
    <t>Houston Lateral</t>
  </si>
  <si>
    <t>Nederland/Pt. Neches</t>
  </si>
  <si>
    <t>HLS system</t>
  </si>
  <si>
    <t>Shell 20"</t>
  </si>
  <si>
    <t>Lake Charles</t>
  </si>
  <si>
    <t>Port Arthur</t>
  </si>
  <si>
    <t>CITGO</t>
  </si>
  <si>
    <t>Gibson</t>
  </si>
  <si>
    <t>Cactus pipeline</t>
  </si>
  <si>
    <t>Calcasieu</t>
  </si>
  <si>
    <t>Houma</t>
  </si>
  <si>
    <t>Enterprise/Plains</t>
  </si>
  <si>
    <t>Total</t>
  </si>
  <si>
    <t>Phillips</t>
  </si>
  <si>
    <t>Channelview</t>
  </si>
  <si>
    <t>Motiva</t>
  </si>
  <si>
    <t>Clovelly</t>
  </si>
  <si>
    <t>Magellan</t>
  </si>
  <si>
    <t>Echo</t>
  </si>
  <si>
    <t>Shell Delta pipeline</t>
  </si>
  <si>
    <t>E.Houston</t>
  </si>
  <si>
    <t>Venice</t>
  </si>
  <si>
    <t>Galena Park</t>
  </si>
  <si>
    <t>Empire</t>
  </si>
  <si>
    <t>Odyssey</t>
  </si>
  <si>
    <t>Eugene Island</t>
  </si>
  <si>
    <t>Sealy</t>
  </si>
  <si>
    <t xml:space="preserve">Seaway connect via </t>
  </si>
  <si>
    <t>Houston Refining</t>
  </si>
  <si>
    <t>Pasadena</t>
  </si>
  <si>
    <t>XOM Baytown</t>
  </si>
  <si>
    <t>Rancho</t>
  </si>
  <si>
    <t>Katy tankage (0.3 MMbbls)</t>
  </si>
  <si>
    <t>Speed Junction</t>
  </si>
  <si>
    <t>Cypress</t>
  </si>
  <si>
    <t>Main Pass</t>
  </si>
  <si>
    <t>EPD Katy</t>
  </si>
  <si>
    <t>Deer Park</t>
  </si>
  <si>
    <t>Rancho II</t>
  </si>
  <si>
    <t>Nustar</t>
  </si>
  <si>
    <t>Lyssy</t>
  </si>
  <si>
    <t>Genoa Jct.</t>
  </si>
  <si>
    <t>South Marsh XOM system</t>
  </si>
  <si>
    <t>EPD ECHO</t>
  </si>
  <si>
    <t>San Antonio</t>
  </si>
  <si>
    <t>Barge</t>
  </si>
  <si>
    <t>Endymion and Proteus</t>
  </si>
  <si>
    <t>LOOP</t>
  </si>
  <si>
    <t>Helena</t>
  </si>
  <si>
    <t>EPD Seaway Lateral</t>
  </si>
  <si>
    <t>Poseidon pipeline</t>
  </si>
  <si>
    <t>Jones Creek</t>
  </si>
  <si>
    <t>475kbpd</t>
  </si>
  <si>
    <t>Cuero</t>
  </si>
  <si>
    <t>Koch 120 kbd</t>
  </si>
  <si>
    <t>Kinder Morgan Eagleford</t>
  </si>
  <si>
    <t>Endymion</t>
  </si>
  <si>
    <t>Blackhawk</t>
  </si>
  <si>
    <t>BP TX city</t>
  </si>
  <si>
    <t>Valero TX city</t>
  </si>
  <si>
    <t>Houston Ship Channel</t>
  </si>
  <si>
    <t>Three Rivers</t>
  </si>
  <si>
    <t>Pettus</t>
  </si>
  <si>
    <t>CHOPS</t>
  </si>
  <si>
    <t>100 kbpd</t>
  </si>
  <si>
    <t>Seaway Terminal</t>
  </si>
  <si>
    <t>Louisian Offshore Oil Platform</t>
  </si>
  <si>
    <t>Harvest Mainline</t>
  </si>
  <si>
    <t>Nixon</t>
  </si>
  <si>
    <t>DOE</t>
  </si>
  <si>
    <t>Amberjack and Mars pipelines</t>
  </si>
  <si>
    <t xml:space="preserve">Harvest </t>
  </si>
  <si>
    <t>Bryan Mound</t>
  </si>
  <si>
    <t>Magellan/Copano</t>
  </si>
  <si>
    <t>Mainline</t>
  </si>
  <si>
    <t>Freeport</t>
  </si>
  <si>
    <t>HIPS</t>
  </si>
  <si>
    <t>Cotulla</t>
  </si>
  <si>
    <t>Genesis - Texas City</t>
  </si>
  <si>
    <t>Nustar 47P</t>
  </si>
  <si>
    <t>Sweeney</t>
  </si>
  <si>
    <t>Plains 80 kbpd</t>
  </si>
  <si>
    <t>Can't barge out until 2H 2013</t>
  </si>
  <si>
    <t>HOOPS Exxon</t>
  </si>
  <si>
    <t>Caesar pipeline</t>
  </si>
  <si>
    <t>Condensate stabilizer</t>
  </si>
  <si>
    <t>Texstar</t>
  </si>
  <si>
    <t>Nustar 54P</t>
  </si>
  <si>
    <t>Q1 2013</t>
  </si>
  <si>
    <t>Nustar 49P</t>
  </si>
  <si>
    <t xml:space="preserve">120 kbpd </t>
  </si>
  <si>
    <t>Q4 2015</t>
  </si>
  <si>
    <t>Gardendale</t>
  </si>
  <si>
    <t>Harvest Gardendale</t>
  </si>
  <si>
    <t>470-600</t>
  </si>
  <si>
    <t>250 kbpd</t>
  </si>
  <si>
    <t>Nustar Three Rivers</t>
  </si>
  <si>
    <t>Double Eagle</t>
  </si>
  <si>
    <t>Cushing Balance</t>
  </si>
  <si>
    <t>Incoming</t>
  </si>
  <si>
    <t>Cameron Highway pipeline system</t>
  </si>
  <si>
    <t xml:space="preserve"> Each leg is 350 kpd capacity</t>
  </si>
  <si>
    <t>High Island Pipeline system</t>
  </si>
  <si>
    <t>Corpus Christi</t>
  </si>
  <si>
    <t>HOOPS</t>
  </si>
  <si>
    <t>Hoover offshore oil pipeline system</t>
  </si>
  <si>
    <t>Centurion North</t>
  </si>
  <si>
    <t>Valero (2 refineries)</t>
  </si>
  <si>
    <t>Whitecliffs</t>
  </si>
  <si>
    <t>Flint Hills</t>
  </si>
  <si>
    <t>PAA Cherokee</t>
  </si>
  <si>
    <t>PAA Cashion</t>
  </si>
  <si>
    <t>Ingleside (may restart soon)</t>
  </si>
  <si>
    <t>BTB</t>
  </si>
  <si>
    <t>Blue Knight</t>
  </si>
  <si>
    <t>Barge/Tanker</t>
  </si>
  <si>
    <t>Dock Delivery Capacity</t>
  </si>
  <si>
    <t>Flint Hills Ingleside</t>
  </si>
  <si>
    <t>Plains - Corpus</t>
  </si>
  <si>
    <t>Outgoing</t>
  </si>
  <si>
    <t>Martin Midstream - Corpus</t>
  </si>
  <si>
    <t>BP</t>
  </si>
  <si>
    <t>Magellan - Corpus</t>
  </si>
  <si>
    <t>Trafigura - Corpus</t>
  </si>
  <si>
    <t>OSage</t>
  </si>
  <si>
    <t>Ponca City</t>
  </si>
  <si>
    <t>COP Philips</t>
  </si>
  <si>
    <t>Centurion South</t>
  </si>
  <si>
    <t>Sunoco I</t>
  </si>
  <si>
    <t>Sunoco II</t>
  </si>
  <si>
    <t>Operational Capacity</t>
  </si>
  <si>
    <t>Cushing Balancing Item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</si>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</sst>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m\-yyyy"/>
    <numFmt numFmtId="166" formatCode="#,##0.0"/>
    <numFmt numFmtId="167" formatCode="0.0%"/>
    <numFmt numFmtId="168" formatCode="[$-409]d\-mmm\-yy;@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 Narrow"/>
      <family val="2"/>
    </font>
    <font>
      <b/>
      <sz val="12"/>
      <name val="Arial Narrow"/>
      <family val="2"/>
    </font>
    <font>
      <sz val="10"/>
      <color rgb="FFFF0000"/>
      <name val="Arial Narrow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12"/>
      <name val="Arial"/>
      <family val="2"/>
    </font>
    <font>
      <sz val="10"/>
      <color theme="3"/>
      <name val="Arial Narrow"/>
      <family val="2"/>
    </font>
    <font>
      <sz val="10"/>
      <color theme="5"/>
      <name val="Arial Narrow"/>
      <family val="2"/>
    </font>
    <font>
      <b/>
      <sz val="16"/>
      <color theme="1"/>
      <name val="Calibri"/>
      <family val="2"/>
      <scheme val="minor"/>
    </font>
    <font>
      <sz val="10"/>
      <color indexed="48"/>
      <name val="Arial Narrow"/>
      <family val="2"/>
    </font>
    <font>
      <b/>
      <sz val="10"/>
      <color indexed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48"/>
      <name val="Arial Narrow"/>
      <family val="2"/>
    </font>
    <font>
      <sz val="10"/>
      <color indexed="8"/>
      <name val="Arial Narrow"/>
      <family val="2"/>
    </font>
    <font>
      <b/>
      <sz val="10"/>
      <color indexed="12"/>
      <name val="Arial Narrow"/>
      <family val="2"/>
    </font>
    <font>
      <sz val="10"/>
      <color indexed="12"/>
      <name val="Arial Narrow"/>
      <family val="2"/>
    </font>
    <font>
      <sz val="10"/>
      <color indexed="10"/>
      <name val="Arial"/>
      <family val="2"/>
    </font>
    <font>
      <b/>
      <sz val="10"/>
      <color indexed="9"/>
      <name val="Arial Narrow"/>
      <family val="2"/>
    </font>
    <font>
      <sz val="10"/>
      <color indexed="9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6"/>
        <bgColor indexed="9"/>
      </patternFill>
    </fill>
    <fill>
      <patternFill patternType="lightDown">
        <fgColor indexed="9"/>
        <bgColor indexed="47"/>
      </patternFill>
    </fill>
    <fill>
      <patternFill patternType="gray125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5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3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34" borderId="0" applyNumberFormat="0" applyBorder="0" applyAlignment="0" applyProtection="0"/>
    <xf numFmtId="0" fontId="26" fillId="41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7" borderId="0" applyNumberFormat="0" applyBorder="0" applyAlignment="0" applyProtection="0"/>
    <xf numFmtId="0" fontId="26" fillId="41" borderId="0" applyNumberFormat="0" applyBorder="0" applyAlignment="0" applyProtection="0"/>
    <xf numFmtId="0" fontId="26" fillId="34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7" fillId="45" borderId="0" applyNumberFormat="0" applyBorder="0" applyAlignment="0" applyProtection="0"/>
    <xf numFmtId="0" fontId="28" fillId="33" borderId="11" applyNumberFormat="0" applyAlignment="0" applyProtection="0"/>
    <xf numFmtId="0" fontId="29" fillId="46" borderId="12" applyNumberFormat="0" applyAlignment="0" applyProtection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47" borderId="0" applyNumberFormat="0" applyBorder="0" applyAlignment="0" applyProtection="0"/>
    <xf numFmtId="0" fontId="32" fillId="0" borderId="13" applyNumberFormat="0" applyFill="0" applyAlignment="0" applyProtection="0"/>
    <xf numFmtId="0" fontId="33" fillId="0" borderId="14" applyNumberFormat="0" applyFill="0" applyAlignment="0" applyProtection="0"/>
    <xf numFmtId="0" fontId="34" fillId="0" borderId="15" applyNumberFormat="0" applyFill="0" applyAlignment="0" applyProtection="0"/>
    <xf numFmtId="0" fontId="34" fillId="0" borderId="0" applyNumberFormat="0" applyFill="0" applyBorder="0" applyAlignment="0" applyProtection="0"/>
    <xf numFmtId="0" fontId="35" fillId="34" borderId="11" applyNumberFormat="0" applyAlignment="0" applyProtection="0"/>
    <xf numFmtId="0" fontId="36" fillId="0" borderId="16" applyNumberFormat="0" applyFill="0" applyAlignment="0" applyProtection="0"/>
    <xf numFmtId="0" fontId="37" fillId="39" borderId="0" applyNumberFormat="0" applyBorder="0" applyAlignment="0" applyProtection="0"/>
    <xf numFmtId="0" fontId="19" fillId="35" borderId="10" applyNumberFormat="0" applyFont="0" applyAlignment="0" applyProtection="0"/>
    <xf numFmtId="0" fontId="38" fillId="33" borderId="17" applyNumberFormat="0" applyAlignment="0" applyProtection="0"/>
    <xf numFmtId="9" fontId="19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42" fillId="48" borderId="19" applyNumberFormat="0" applyBorder="0" applyAlignment="0"/>
    <xf numFmtId="43" fontId="19" fillId="0" borderId="0" applyFont="0" applyFill="0" applyBorder="0" applyAlignment="0" applyProtection="0"/>
    <xf numFmtId="167" fontId="19" fillId="49" borderId="0" applyNumberFormat="0" applyBorder="0" applyAlignment="0"/>
    <xf numFmtId="166" fontId="19" fillId="50" borderId="19" applyNumberFormat="0" applyBorder="0" applyAlignment="0">
      <alignment wrapText="1"/>
    </xf>
    <xf numFmtId="9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9" fontId="19" fillId="0" borderId="0" applyFont="0" applyFill="0" applyBorder="0" applyAlignment="0" applyProtection="0"/>
    <xf numFmtId="0" fontId="19" fillId="0" borderId="0" applyNumberFormat="0" applyFill="0" applyBorder="0" applyProtection="0">
      <alignment horizontal="right" wrapText="1"/>
    </xf>
    <xf numFmtId="165" fontId="19" fillId="0" borderId="0" applyFill="0" applyBorder="0" applyAlignment="0" applyProtection="0">
      <alignment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19" fillId="35" borderId="10" applyNumberFormat="0" applyFont="0" applyAlignment="0" applyProtection="0"/>
    <xf numFmtId="43" fontId="19" fillId="0" borderId="0" applyFont="0" applyFill="0" applyBorder="0" applyAlignment="0" applyProtection="0"/>
    <xf numFmtId="0" fontId="19" fillId="35" borderId="10" applyNumberFormat="0" applyFont="0" applyAlignment="0" applyProtection="0"/>
    <xf numFmtId="9" fontId="19" fillId="0" borderId="0" applyFont="0" applyFill="0" applyBorder="0" applyAlignment="0" applyProtection="0"/>
    <xf numFmtId="0" fontId="1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59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</cellStyleXfs>
  <cellXfs count="114">
    <xf numFmtId="0" fontId="0" fillId="0" borderId="0" xfId="0"/>
    <xf numFmtId="168" fontId="22" fillId="0" borderId="0" xfId="44" applyNumberFormat="1" applyFont="1" applyFill="1"/>
    <xf numFmtId="168" fontId="24" fillId="0" borderId="0" xfId="44" applyNumberFormat="1" applyFont="1" applyFill="1"/>
    <xf numFmtId="0" fontId="0" fillId="0" borderId="21" xfId="0" applyBorder="1"/>
    <xf numFmtId="43" fontId="0" fillId="0" borderId="0" xfId="1" applyFont="1"/>
    <xf numFmtId="3" fontId="0" fillId="0" borderId="0" xfId="0" applyNumberFormat="1"/>
    <xf numFmtId="0" fontId="22" fillId="0" borderId="21" xfId="44" applyFont="1" applyBorder="1" applyAlignment="1">
      <alignment horizontal="center" wrapText="1"/>
    </xf>
    <xf numFmtId="0" fontId="22" fillId="0" borderId="21" xfId="44" applyFont="1" applyBorder="1" applyAlignment="1">
      <alignment horizontal="center"/>
    </xf>
    <xf numFmtId="3" fontId="22" fillId="0" borderId="20" xfId="75" applyNumberFormat="1" applyFont="1" applyFill="1" applyBorder="1" applyAlignment="1">
      <alignment horizontal="center"/>
    </xf>
    <xf numFmtId="0" fontId="0" fillId="0" borderId="0" xfId="0"/>
    <xf numFmtId="3" fontId="44" fillId="0" borderId="0" xfId="75" applyNumberFormat="1" applyFont="1" applyFill="1" applyBorder="1" applyAlignment="1">
      <alignment horizontal="center"/>
    </xf>
    <xf numFmtId="0" fontId="22" fillId="0" borderId="0" xfId="44" applyFont="1" applyBorder="1" applyAlignment="1">
      <alignment horizontal="center" wrapText="1"/>
    </xf>
    <xf numFmtId="0" fontId="0" fillId="0" borderId="0" xfId="0" applyBorder="1"/>
    <xf numFmtId="3" fontId="24" fillId="51" borderId="0" xfId="75" applyNumberFormat="1" applyFont="1" applyFill="1" applyBorder="1" applyAlignment="1">
      <alignment horizontal="center"/>
    </xf>
    <xf numFmtId="0" fontId="23" fillId="0" borderId="0" xfId="44" applyFont="1" applyFill="1" applyAlignment="1">
      <alignment horizontal="center" wrapText="1"/>
    </xf>
    <xf numFmtId="43" fontId="0" fillId="0" borderId="0" xfId="0" applyNumberFormat="1"/>
    <xf numFmtId="0" fontId="0" fillId="0" borderId="0" xfId="0"/>
    <xf numFmtId="0" fontId="22" fillId="0" borderId="20" xfId="44" applyFont="1" applyBorder="1" applyAlignment="1">
      <alignment horizontal="center"/>
    </xf>
    <xf numFmtId="0" fontId="22" fillId="0" borderId="20" xfId="44" applyFont="1" applyBorder="1" applyAlignment="1">
      <alignment horizontal="center" wrapText="1"/>
    </xf>
    <xf numFmtId="14" fontId="0" fillId="0" borderId="0" xfId="0" applyNumberFormat="1"/>
    <xf numFmtId="3" fontId="16" fillId="0" borderId="0" xfId="0" applyNumberFormat="1" applyFont="1"/>
    <xf numFmtId="0" fontId="45" fillId="0" borderId="0" xfId="0" applyFont="1" applyBorder="1" applyAlignment="1">
      <alignment horizontal="center"/>
    </xf>
    <xf numFmtId="0" fontId="0" fillId="0" borderId="0" xfId="0" applyAlignment="1">
      <alignment wrapText="1"/>
    </xf>
    <xf numFmtId="43" fontId="43" fillId="0" borderId="0" xfId="75" applyFont="1" applyBorder="1"/>
    <xf numFmtId="3" fontId="0" fillId="0" borderId="21" xfId="0" applyNumberFormat="1" applyBorder="1"/>
    <xf numFmtId="0" fontId="0" fillId="0" borderId="20" xfId="0" applyBorder="1"/>
    <xf numFmtId="3" fontId="43" fillId="0" borderId="0" xfId="75" applyNumberFormat="1" applyFont="1" applyFill="1" applyBorder="1" applyAlignment="1">
      <alignment horizontal="center"/>
    </xf>
    <xf numFmtId="43" fontId="22" fillId="0" borderId="0" xfId="75" applyFont="1" applyBorder="1"/>
    <xf numFmtId="3" fontId="24" fillId="0" borderId="0" xfId="75" applyNumberFormat="1" applyFont="1" applyFill="1" applyBorder="1" applyAlignment="1">
      <alignment horizontal="center"/>
    </xf>
    <xf numFmtId="3" fontId="43" fillId="0" borderId="0" xfId="44" applyNumberFormat="1" applyFont="1" applyBorder="1"/>
    <xf numFmtId="0" fontId="22" fillId="0" borderId="0" xfId="44" applyFont="1" applyFill="1" applyAlignment="1">
      <alignment horizontal="center" wrapText="1"/>
    </xf>
    <xf numFmtId="168" fontId="22" fillId="0" borderId="0" xfId="44" applyNumberFormat="1" applyFont="1" applyFill="1"/>
    <xf numFmtId="168" fontId="24" fillId="0" borderId="0" xfId="44" applyNumberFormat="1" applyFont="1" applyFill="1"/>
    <xf numFmtId="3" fontId="24" fillId="0" borderId="0" xfId="75" applyNumberFormat="1" applyFont="1" applyFill="1" applyAlignment="1">
      <alignment horizontal="center"/>
    </xf>
    <xf numFmtId="3" fontId="43" fillId="0" borderId="0" xfId="75" applyNumberFormat="1" applyFont="1" applyFill="1" applyAlignment="1">
      <alignment horizontal="center"/>
    </xf>
    <xf numFmtId="3" fontId="22" fillId="0" borderId="0" xfId="75" applyNumberFormat="1" applyFont="1" applyFill="1" applyBorder="1" applyAlignment="1">
      <alignment horizontal="center"/>
    </xf>
    <xf numFmtId="3" fontId="24" fillId="0" borderId="20" xfId="75" applyNumberFormat="1" applyFont="1" applyFill="1" applyBorder="1" applyAlignment="1">
      <alignment horizontal="center"/>
    </xf>
    <xf numFmtId="0" fontId="22" fillId="0" borderId="0" xfId="44" applyFont="1" applyBorder="1" applyAlignment="1">
      <alignment horizontal="center"/>
    </xf>
    <xf numFmtId="168" fontId="22" fillId="0" borderId="0" xfId="44" applyNumberFormat="1" applyFont="1" applyFill="1"/>
    <xf numFmtId="0" fontId="0" fillId="0" borderId="0" xfId="0"/>
    <xf numFmtId="0" fontId="0" fillId="0" borderId="0" xfId="0"/>
    <xf numFmtId="10" fontId="0" fillId="0" borderId="0" xfId="2" applyNumberFormat="1" applyFont="1"/>
    <xf numFmtId="0" fontId="0" fillId="0" borderId="0" xfId="0"/>
    <xf numFmtId="0" fontId="0" fillId="0" borderId="0" xfId="0" applyFill="1" applyBorder="1"/>
    <xf numFmtId="1" fontId="22" fillId="0" borderId="0" xfId="96" applyNumberFormat="1" applyFont="1" applyAlignment="1">
      <alignment horizontal="center"/>
    </xf>
    <xf numFmtId="164" fontId="22" fillId="0" borderId="0" xfId="75" applyNumberFormat="1" applyFont="1"/>
    <xf numFmtId="1" fontId="22" fillId="0" borderId="0" xfId="96" applyNumberFormat="1" applyFont="1" applyFill="1" applyAlignment="1">
      <alignment horizontal="center"/>
    </xf>
    <xf numFmtId="3" fontId="24" fillId="0" borderId="0" xfId="75" applyNumberFormat="1" applyFont="1" applyFill="1" applyAlignment="1">
      <alignment horizontal="center"/>
    </xf>
    <xf numFmtId="38" fontId="22" fillId="0" borderId="0" xfId="75" applyNumberFormat="1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8" fontId="0" fillId="0" borderId="0" xfId="0" applyNumberFormat="1"/>
    <xf numFmtId="0" fontId="0" fillId="51" borderId="0" xfId="0" applyFill="1"/>
    <xf numFmtId="168" fontId="22" fillId="51" borderId="0" xfId="44" applyNumberFormat="1" applyFont="1" applyFill="1"/>
    <xf numFmtId="0" fontId="0" fillId="51" borderId="20" xfId="0" applyFill="1" applyBorder="1"/>
    <xf numFmtId="43" fontId="22" fillId="51" borderId="0" xfId="75" applyFont="1" applyFill="1" applyBorder="1"/>
    <xf numFmtId="0" fontId="0" fillId="51" borderId="0" xfId="0" applyFill="1" applyBorder="1"/>
    <xf numFmtId="3" fontId="0" fillId="51" borderId="21" xfId="0" applyNumberFormat="1" applyFill="1" applyBorder="1"/>
    <xf numFmtId="3" fontId="0" fillId="51" borderId="0" xfId="0" applyNumberFormat="1" applyFill="1"/>
    <xf numFmtId="3" fontId="16" fillId="51" borderId="0" xfId="0" applyNumberFormat="1" applyFont="1" applyFill="1"/>
    <xf numFmtId="168" fontId="0" fillId="51" borderId="0" xfId="0" applyNumberFormat="1" applyFill="1"/>
    <xf numFmtId="3" fontId="22" fillId="51" borderId="0" xfId="75" applyNumberFormat="1" applyFont="1" applyFill="1" applyBorder="1" applyAlignment="1">
      <alignment horizontal="center"/>
    </xf>
    <xf numFmtId="0" fontId="22" fillId="0" borderId="0" xfId="44" applyFont="1"/>
    <xf numFmtId="0" fontId="46" fillId="0" borderId="0" xfId="44" applyFont="1"/>
    <xf numFmtId="0" fontId="47" fillId="0" borderId="0" xfId="44" applyFont="1"/>
    <xf numFmtId="0" fontId="22" fillId="0" borderId="0" xfId="44" applyFont="1" applyAlignment="1">
      <alignment horizontal="center"/>
    </xf>
    <xf numFmtId="0" fontId="48" fillId="0" borderId="0" xfId="44" applyFont="1"/>
    <xf numFmtId="0" fontId="47" fillId="0" borderId="0" xfId="44" applyFont="1" applyAlignment="1">
      <alignment horizontal="center"/>
    </xf>
    <xf numFmtId="0" fontId="49" fillId="0" borderId="0" xfId="44" applyFont="1"/>
    <xf numFmtId="0" fontId="47" fillId="0" borderId="0" xfId="44" applyFont="1" applyAlignment="1">
      <alignment horizontal="right"/>
    </xf>
    <xf numFmtId="0" fontId="47" fillId="0" borderId="0" xfId="44" applyFont="1" applyAlignment="1"/>
    <xf numFmtId="0" fontId="50" fillId="0" borderId="0" xfId="44" applyFont="1"/>
    <xf numFmtId="0" fontId="47" fillId="0" borderId="0" xfId="44" applyFont="1" applyAlignment="1">
      <alignment horizontal="left"/>
    </xf>
    <xf numFmtId="0" fontId="22" fillId="0" borderId="0" xfId="44" applyFont="1" applyAlignment="1"/>
    <xf numFmtId="0" fontId="22" fillId="0" borderId="0" xfId="44" applyFont="1" applyAlignment="1">
      <alignment horizontal="right"/>
    </xf>
    <xf numFmtId="0" fontId="22" fillId="0" borderId="0" xfId="44" applyFont="1" applyAlignment="1">
      <alignment horizontal="left"/>
    </xf>
    <xf numFmtId="1" fontId="47" fillId="0" borderId="0" xfId="44" applyNumberFormat="1" applyFont="1"/>
    <xf numFmtId="0" fontId="46" fillId="0" borderId="0" xfId="44" applyFont="1" applyAlignment="1">
      <alignment horizontal="left"/>
    </xf>
    <xf numFmtId="0" fontId="22" fillId="0" borderId="0" xfId="44" applyFont="1" applyBorder="1"/>
    <xf numFmtId="0" fontId="46" fillId="0" borderId="0" xfId="44" applyFont="1" applyAlignment="1">
      <alignment horizontal="center"/>
    </xf>
    <xf numFmtId="0" fontId="49" fillId="0" borderId="0" xfId="44" applyFont="1" applyFill="1"/>
    <xf numFmtId="0" fontId="51" fillId="0" borderId="0" xfId="44" applyFont="1"/>
    <xf numFmtId="0" fontId="46" fillId="0" borderId="0" xfId="44" applyFont="1" applyAlignment="1">
      <alignment horizontal="right"/>
    </xf>
    <xf numFmtId="0" fontId="52" fillId="0" borderId="0" xfId="44" applyFont="1" applyAlignment="1">
      <alignment horizontal="right"/>
    </xf>
    <xf numFmtId="0" fontId="52" fillId="0" borderId="0" xfId="44" applyFont="1" applyAlignment="1">
      <alignment horizontal="left"/>
    </xf>
    <xf numFmtId="0" fontId="53" fillId="0" borderId="0" xfId="44" applyFont="1"/>
    <xf numFmtId="0" fontId="54" fillId="0" borderId="0" xfId="44" applyFont="1"/>
    <xf numFmtId="0" fontId="55" fillId="52" borderId="0" xfId="44" applyFont="1" applyFill="1"/>
    <xf numFmtId="3" fontId="55" fillId="52" borderId="0" xfId="44" applyNumberFormat="1" applyFont="1" applyFill="1"/>
    <xf numFmtId="0" fontId="52" fillId="0" borderId="0" xfId="44" applyFont="1"/>
    <xf numFmtId="0" fontId="56" fillId="52" borderId="0" xfId="44" applyFont="1" applyFill="1"/>
    <xf numFmtId="3" fontId="24" fillId="53" borderId="0" xfId="75" applyNumberFormat="1" applyFont="1" applyFill="1" applyAlignment="1">
      <alignment horizontal="center"/>
    </xf>
    <xf numFmtId="0" fontId="18" fillId="0" borderId="0" xfId="113" applyNumberFormat="1" applyFont="1" applyFill="1" applyBorder="1" applyAlignment="1"/>
    <xf numFmtId="0" fontId="18" fillId="0" borderId="2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18" fillId="0" borderId="0" xfId="113" applyNumberFormat="1" applyFont="1" applyFill="1" applyBorder="1" applyAlignment="1"/>
    <xf numFmtId="0" fontId="45" fillId="0" borderId="20" xfId="0" applyFont="1" applyBorder="1" applyAlignment="1">
      <alignment horizontal="center"/>
    </xf>
    <xf numFmtId="0" fontId="45" fillId="0" borderId="0" xfId="0" applyFont="1" applyBorder="1" applyAlignment="1">
      <alignment horizontal="center"/>
    </xf>
  </cellXfs>
  <cellStyles count="114">
    <cellStyle name="20% - Accent1" xfId="21" builtinId="30" customBuiltin="1"/>
    <cellStyle name="20% - Accent1 2" xfId="48"/>
    <cellStyle name="20% - Accent2" xfId="25" builtinId="34" customBuiltin="1"/>
    <cellStyle name="20% - Accent2 2" xfId="49"/>
    <cellStyle name="20% - Accent3" xfId="29" builtinId="38" customBuiltin="1"/>
    <cellStyle name="20% - Accent3 2" xfId="50"/>
    <cellStyle name="20% - Accent4" xfId="33" builtinId="42" customBuiltin="1"/>
    <cellStyle name="20% - Accent4 2" xfId="51"/>
    <cellStyle name="20% - Accent5" xfId="37" builtinId="46" customBuiltin="1"/>
    <cellStyle name="20% - Accent5 2" xfId="52"/>
    <cellStyle name="20% - Accent6" xfId="41" builtinId="50" customBuiltin="1"/>
    <cellStyle name="20% - Accent6 2" xfId="53"/>
    <cellStyle name="40% - Accent1" xfId="22" builtinId="31" customBuiltin="1"/>
    <cellStyle name="40% - Accent1 2" xfId="54"/>
    <cellStyle name="40% - Accent2" xfId="26" builtinId="35" customBuiltin="1"/>
    <cellStyle name="40% - Accent2 2" xfId="55"/>
    <cellStyle name="40% - Accent3" xfId="30" builtinId="39" customBuiltin="1"/>
    <cellStyle name="40% - Accent3 2" xfId="56"/>
    <cellStyle name="40% - Accent4" xfId="34" builtinId="43" customBuiltin="1"/>
    <cellStyle name="40% - Accent4 2" xfId="57"/>
    <cellStyle name="40% - Accent5" xfId="38" builtinId="47" customBuiltin="1"/>
    <cellStyle name="40% - Accent5 2" xfId="58"/>
    <cellStyle name="40% - Accent6" xfId="42" builtinId="51" customBuiltin="1"/>
    <cellStyle name="40% - Accent6 2" xfId="59"/>
    <cellStyle name="60% - Accent1" xfId="23" builtinId="32" customBuiltin="1"/>
    <cellStyle name="60% - Accent1 2" xfId="60"/>
    <cellStyle name="60% - Accent2" xfId="27" builtinId="36" customBuiltin="1"/>
    <cellStyle name="60% - Accent2 2" xfId="61"/>
    <cellStyle name="60% - Accent3" xfId="31" builtinId="40" customBuiltin="1"/>
    <cellStyle name="60% - Accent3 2" xfId="62"/>
    <cellStyle name="60% - Accent4" xfId="35" builtinId="44" customBuiltin="1"/>
    <cellStyle name="60% - Accent4 2" xfId="63"/>
    <cellStyle name="60% - Accent5" xfId="39" builtinId="48" customBuiltin="1"/>
    <cellStyle name="60% - Accent5 2" xfId="64"/>
    <cellStyle name="60% - Accent6" xfId="43" builtinId="52" customBuiltin="1"/>
    <cellStyle name="60% - Accent6 2" xfId="65"/>
    <cellStyle name="Accent1" xfId="20" builtinId="29" customBuiltin="1"/>
    <cellStyle name="Accent1 2" xfId="66"/>
    <cellStyle name="Accent2" xfId="24" builtinId="33" customBuiltin="1"/>
    <cellStyle name="Accent2 2" xfId="67"/>
    <cellStyle name="Accent3" xfId="28" builtinId="37" customBuiltin="1"/>
    <cellStyle name="Accent3 2" xfId="68"/>
    <cellStyle name="Accent4" xfId="32" builtinId="41" customBuiltin="1"/>
    <cellStyle name="Accent4 2" xfId="69"/>
    <cellStyle name="Accent5" xfId="36" builtinId="45" customBuiltin="1"/>
    <cellStyle name="Accent5 2" xfId="70"/>
    <cellStyle name="Accent6" xfId="40" builtinId="49" customBuiltin="1"/>
    <cellStyle name="Accent6 2" xfId="71"/>
    <cellStyle name="Bad" xfId="9" builtinId="27" customBuiltin="1"/>
    <cellStyle name="Bad 2" xfId="72"/>
    <cellStyle name="Calculated" xfId="91"/>
    <cellStyle name="Calculation" xfId="13" builtinId="22" customBuiltin="1"/>
    <cellStyle name="Calculation 2" xfId="73"/>
    <cellStyle name="Check Cell" xfId="15" builtinId="23" customBuiltin="1"/>
    <cellStyle name="Check Cell 2" xfId="74"/>
    <cellStyle name="Comma" xfId="1" builtinId="3"/>
    <cellStyle name="Comma 2" xfId="75"/>
    <cellStyle name="Comma 3" xfId="92"/>
    <cellStyle name="Comma 4" xfId="97"/>
    <cellStyle name="Comma 5" xfId="107"/>
    <cellStyle name="Comma 6" xfId="45"/>
    <cellStyle name="Constant" xfId="93"/>
    <cellStyle name="Currency 2" xfId="47"/>
    <cellStyle name="Explanatory Text" xfId="18" builtinId="53" customBuiltin="1"/>
    <cellStyle name="Explanatory Text 2" xfId="76"/>
    <cellStyle name="Formula" xfId="94"/>
    <cellStyle name="Good" xfId="8" builtinId="26" customBuiltin="1"/>
    <cellStyle name="Good 2" xfId="77"/>
    <cellStyle name="Heading 1" xfId="4" builtinId="16" customBuiltin="1"/>
    <cellStyle name="Heading 1 2" xfId="78"/>
    <cellStyle name="Heading 2" xfId="5" builtinId="17" customBuiltin="1"/>
    <cellStyle name="Heading 2 2" xfId="79"/>
    <cellStyle name="Heading 3" xfId="6" builtinId="18" customBuiltin="1"/>
    <cellStyle name="Heading 3 2" xfId="80"/>
    <cellStyle name="Heading 4" xfId="7" builtinId="19" customBuiltin="1"/>
    <cellStyle name="Heading 4 2" xfId="81"/>
    <cellStyle name="Hyperlink 2" xfId="98"/>
    <cellStyle name="Hyperlink_Book3" xfId="111"/>
    <cellStyle name="Input" xfId="11" builtinId="20" customBuiltin="1"/>
    <cellStyle name="Input 2" xfId="82"/>
    <cellStyle name="Linked Cell" xfId="14" builtinId="24" customBuiltin="1"/>
    <cellStyle name="Linked Cell 2" xfId="83"/>
    <cellStyle name="Neutral" xfId="10" builtinId="28" customBuiltin="1"/>
    <cellStyle name="Neutral 2" xfId="84"/>
    <cellStyle name="Normal" xfId="0" builtinId="0"/>
    <cellStyle name="Normal 2" xfId="96"/>
    <cellStyle name="Normal 3" xfId="110"/>
    <cellStyle name="Normal 4" xfId="44"/>
    <cellStyle name="Normal 5" xfId="112"/>
    <cellStyle name="Normal 6" xfId="113"/>
    <cellStyle name="Note" xfId="17" builtinId="10" customBuiltin="1"/>
    <cellStyle name="Note 2" xfId="85"/>
    <cellStyle name="Note 3" xfId="106"/>
    <cellStyle name="Note 4" xfId="108"/>
    <cellStyle name="Output" xfId="12" builtinId="21" customBuiltin="1"/>
    <cellStyle name="Output 2" xfId="86"/>
    <cellStyle name="Percent" xfId="2" builtinId="5"/>
    <cellStyle name="Percent 2" xfId="87"/>
    <cellStyle name="Percent 3" xfId="95"/>
    <cellStyle name="Percent 4" xfId="99"/>
    <cellStyle name="Percent 5" xfId="109"/>
    <cellStyle name="Percent 6" xfId="46"/>
    <cellStyle name="Style 27" xfId="100"/>
    <cellStyle name="Style 28" xfId="101"/>
    <cellStyle name="Style 33" xfId="102"/>
    <cellStyle name="Style 34" xfId="103"/>
    <cellStyle name="Style 35" xfId="104"/>
    <cellStyle name="Style 36" xfId="105"/>
    <cellStyle name="Title" xfId="3" builtinId="15" customBuiltin="1"/>
    <cellStyle name="Title 2" xfId="88"/>
    <cellStyle name="Total" xfId="19" builtinId="25" customBuiltin="1"/>
    <cellStyle name="Total 2" xfId="89"/>
    <cellStyle name="Warning Text" xfId="16" builtinId="11" customBuiltin="1"/>
    <cellStyle name="Warning Text 2" xfId="9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Cushing Balance</a:t>
            </a:r>
          </a:p>
        </c:rich>
      </c:tx>
      <c:layout/>
      <c:overlay val="0"/>
    </c:title>
    <c:autoTitleDeleted val="0"/>
    <c:plotArea>
      <c:layout/>
      <c:areaChart>
        <c:grouping val="standard"/>
        <c:varyColors val="0"/>
        <c:ser>
          <c:idx val="2"/>
          <c:order val="2"/>
          <c:tx>
            <c:strRef>
              <c:f>'Cushing Balance'!$I$1</c:f>
              <c:strCache>
                <c:ptCount val="1"/>
                <c:pt idx="0">
                  <c:v>EIA Weekly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cat>
            <c:numRef>
              <c:f>'Cushing Balance'!$D$288:$D$420</c:f>
              <c:numCache>
                <c:formatCode>m/d/yyyy</c:formatCode>
                <c:ptCount val="13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-1</c:v>
                </c:pt>
              </c:numCache>
            </c:numRef>
          </c:cat>
          <c:val>
            <c:numRef>
              <c:f>'Cushing Balance'!$I$288:$I$328</c:f>
              <c:numCache>
                <c:formatCode>0</c:formatCode>
                <c:ptCount val="41"/>
                <c:pt idx="0">
                  <c:v>56667</c:v>
                </c:pt>
                <c:pt idx="1">
                  <c:v>57105</c:v>
                </c:pt>
                <c:pt idx="2">
                  <c:v>57918</c:v>
                </c:pt>
                <c:pt idx="3">
                  <c:v>57706</c:v>
                </c:pt>
                <c:pt idx="4">
                  <c:v>57164</c:v>
                </c:pt>
                <c:pt idx="5">
                  <c:v>57113</c:v>
                </c:pt>
                <c:pt idx="6">
                  <c:v>57439</c:v>
                </c:pt>
                <c:pt idx="7">
                  <c:v>57695</c:v>
                </c:pt>
                <c:pt idx="8">
                  <c:v>57307</c:v>
                </c:pt>
                <c:pt idx="9">
                  <c:v>56410</c:v>
                </c:pt>
                <c:pt idx="10">
                  <c:v>54504</c:v>
                </c:pt>
                <c:pt idx="11">
                  <c:v>54042</c:v>
                </c:pt>
                <c:pt idx="12">
                  <c:v>52974</c:v>
                </c:pt>
                <c:pt idx="13">
                  <c:v>53072</c:v>
                </c:pt>
                <c:pt idx="14">
                  <c:v>54197</c:v>
                </c:pt>
                <c:pt idx="15">
                  <c:v>54119</c:v>
                </c:pt>
                <c:pt idx="16">
                  <c:v>53334</c:v>
                </c:pt>
                <c:pt idx="17">
                  <c:v>53122</c:v>
                </c:pt>
                <c:pt idx="18">
                  <c:v>55359</c:v>
                </c:pt>
                <c:pt idx="19">
                  <c:v>56854</c:v>
                </c:pt>
                <c:pt idx="20">
                  <c:v>58598</c:v>
                </c:pt>
                <c:pt idx="21">
                  <c:v>59026</c:v>
                </c:pt>
                <c:pt idx="22">
                  <c:v>59449</c:v>
                </c:pt>
                <c:pt idx="23">
                  <c:v>60056</c:v>
                </c:pt>
                <c:pt idx="24">
                  <c:v>62101</c:v>
                </c:pt>
                <c:pt idx="25">
                  <c:v>62993</c:v>
                </c:pt>
                <c:pt idx="26">
                  <c:v>63910</c:v>
                </c:pt>
                <c:pt idx="27">
                  <c:v>64007</c:v>
                </c:pt>
                <c:pt idx="28">
                  <c:v>64198</c:v>
                </c:pt>
                <c:pt idx="29">
                  <c:v>63427</c:v>
                </c:pt>
                <c:pt idx="30">
                  <c:v>64174</c:v>
                </c:pt>
                <c:pt idx="31">
                  <c:v>64697</c:v>
                </c:pt>
                <c:pt idx="32">
                  <c:v>64733</c:v>
                </c:pt>
                <c:pt idx="33">
                  <c:v>65066</c:v>
                </c:pt>
                <c:pt idx="34">
                  <c:v>66256</c:v>
                </c:pt>
                <c:pt idx="35">
                  <c:v>66946</c:v>
                </c:pt>
                <c:pt idx="36">
                  <c:v>67491</c:v>
                </c:pt>
                <c:pt idx="37">
                  <c:v>66233</c:v>
                </c:pt>
                <c:pt idx="38">
                  <c:v>65961</c:v>
                </c:pt>
                <c:pt idx="39">
                  <c:v>66318</c:v>
                </c:pt>
              </c:numCache>
            </c:numRef>
          </c:val>
        </c:ser>
        <c:ser>
          <c:idx val="3"/>
          <c:order val="3"/>
          <c:tx>
            <c:strRef>
              <c:f>'Cushing Balance'!$J$1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</c:spPr>
          <c:cat>
            <c:numRef>
              <c:f>'Cushing Balance'!$D$288:$D$420</c:f>
              <c:numCache>
                <c:formatCode>m/d/yyyy</c:formatCode>
                <c:ptCount val="13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-1</c:v>
                </c:pt>
              </c:numCache>
            </c:numRef>
          </c:cat>
          <c:val>
            <c:numRef>
              <c:f>'Cushing Balance'!$J$288:$J$420</c:f>
              <c:numCache>
                <c:formatCode>General</c:formatCode>
                <c:ptCount val="133"/>
                <c:pt idx="39" formatCode="_(* #,##0.00_);_(* \(#,##0.00\);_(* &quot;-&quot;??_);_(@_)">
                  <c:v>66318</c:v>
                </c:pt>
                <c:pt idx="40" formatCode="_(* #,##0.00_);_(* \(#,##0.00\);_(* &quot;-&quot;??_);_(@_)">
                  <c:v>64482.270600000003</c:v>
                </c:pt>
                <c:pt idx="41" formatCode="_(* #,##0.00_);_(* \(#,##0.00\);_(* &quot;-&quot;??_);_(@_)">
                  <c:v>63738.836112856734</c:v>
                </c:pt>
                <c:pt idx="42" formatCode="_(* #,##0.00_);_(* \(#,##0.00\);_(* &quot;-&quot;??_);_(@_)">
                  <c:v>63082.722980635008</c:v>
                </c:pt>
                <c:pt idx="43" formatCode="_(* #,##0.00_);_(* \(#,##0.00\);_(* &quot;-&quot;??_);_(@_)">
                  <c:v>62556.242312961578</c:v>
                </c:pt>
                <c:pt idx="44" formatCode="_(* #,##0.00_);_(* \(#,##0.00\);_(* &quot;-&quot;??_);_(@_)">
                  <c:v>62012.593071755422</c:v>
                </c:pt>
                <c:pt idx="45" formatCode="_(* #,##0.00_);_(* \(#,##0.00\);_(* &quot;-&quot;??_);_(@_)">
                  <c:v>61456.599226963539</c:v>
                </c:pt>
                <c:pt idx="46" formatCode="_(* #,##0.00_);_(* \(#,##0.00\);_(* &quot;-&quot;??_);_(@_)">
                  <c:v>60844.229020320985</c:v>
                </c:pt>
                <c:pt idx="47" formatCode="_(* #,##0.00_);_(* \(#,##0.00\);_(* &quot;-&quot;??_);_(@_)">
                  <c:v>59906.574177519338</c:v>
                </c:pt>
                <c:pt idx="48" formatCode="_(* #,##0.00_);_(* \(#,##0.00\);_(* &quot;-&quot;??_);_(@_)">
                  <c:v>58793.987131877147</c:v>
                </c:pt>
                <c:pt idx="49" formatCode="_(* #,##0.00_);_(* \(#,##0.00\);_(* &quot;-&quot;??_);_(@_)">
                  <c:v>57657.000647971625</c:v>
                </c:pt>
                <c:pt idx="50" formatCode="_(* #,##0.00_);_(* \(#,##0.00\);_(* &quot;-&quot;??_);_(@_)">
                  <c:v>56511.544427488741</c:v>
                </c:pt>
                <c:pt idx="51" formatCode="_(* #,##0.00_);_(* \(#,##0.00\);_(* &quot;-&quot;??_);_(@_)">
                  <c:v>55359.521627015398</c:v>
                </c:pt>
                <c:pt idx="52" formatCode="_(* #,##0.00_);_(* \(#,##0.00\);_(* &quot;-&quot;??_);_(@_)">
                  <c:v>54173.324273597966</c:v>
                </c:pt>
                <c:pt idx="53" formatCode="_(* #,##0.00_);_(* \(#,##0.00\);_(* &quot;-&quot;??_);_(@_)">
                  <c:v>52987.753680106762</c:v>
                </c:pt>
                <c:pt idx="54" formatCode="_(* #,##0.00_);_(* \(#,##0.00\);_(* &quot;-&quot;??_);_(@_)">
                  <c:v>51802.168618413067</c:v>
                </c:pt>
                <c:pt idx="55" formatCode="_(* #,##0.00_);_(* \(#,##0.00\);_(* &quot;-&quot;??_);_(@_)">
                  <c:v>50616.521381084116</c:v>
                </c:pt>
                <c:pt idx="56" formatCode="_(* #,##0.00_);_(* \(#,##0.00\);_(* &quot;-&quot;??_);_(@_)">
                  <c:v>49430.909286698989</c:v>
                </c:pt>
                <c:pt idx="57" formatCode="_(* #,##0.00_);_(* \(#,##0.00\);_(* &quot;-&quot;??_);_(@_)">
                  <c:v>48245.286556044084</c:v>
                </c:pt>
                <c:pt idx="58" formatCode="_(* #,##0.00_);_(* \(#,##0.00\);_(* &quot;-&quot;??_);_(@_)">
                  <c:v>47059.665079928898</c:v>
                </c:pt>
                <c:pt idx="59" formatCode="_(* #,##0.00_);_(* \(#,##0.00\);_(* &quot;-&quot;??_);_(@_)">
                  <c:v>45874.044190908353</c:v>
                </c:pt>
                <c:pt idx="60" formatCode="_(* #,##0.00_);_(* \(#,##0.00\);_(* &quot;-&quot;??_);_(@_)">
                  <c:v>44688.422856675505</c:v>
                </c:pt>
                <c:pt idx="61" formatCode="_(* #,##0.00_);_(* \(#,##0.00\);_(* &quot;-&quot;??_);_(@_)">
                  <c:v>43502.801679697761</c:v>
                </c:pt>
                <c:pt idx="62" formatCode="_(* #,##0.00_);_(* \(#,##0.00\);_(* &quot;-&quot;??_);_(@_)">
                  <c:v>42317.180474899083</c:v>
                </c:pt>
                <c:pt idx="63" formatCode="_(* #,##0.00_);_(* \(#,##0.00\);_(* &quot;-&quot;??_);_(@_)">
                  <c:v>41131.559266111442</c:v>
                </c:pt>
                <c:pt idx="64" formatCode="_(* #,##0.00_);_(* \(#,##0.00\);_(* &quot;-&quot;??_);_(@_)">
                  <c:v>39945.938062507012</c:v>
                </c:pt>
                <c:pt idx="65" formatCode="_(* #,##0.00_);_(* \(#,##0.00\);_(* &quot;-&quot;??_);_(@_)">
                  <c:v>38760.316856768666</c:v>
                </c:pt>
                <c:pt idx="66" formatCode="_(* #,##0.00_);_(* \(#,##0.00\);_(* &quot;-&quot;??_);_(@_)">
                  <c:v>37574.695651496259</c:v>
                </c:pt>
                <c:pt idx="67" formatCode="_(* #,##0.00_);_(* \(#,##0.00\);_(* &quot;-&quot;??_);_(@_)">
                  <c:v>36389.0744462398</c:v>
                </c:pt>
                <c:pt idx="68" formatCode="_(* #,##0.00_);_(* \(#,##0.00\);_(* &quot;-&quot;??_);_(@_)">
                  <c:v>35203.453240919596</c:v>
                </c:pt>
                <c:pt idx="69" formatCode="_(* #,##0.00_);_(* \(#,##0.00\);_(* &quot;-&quot;??_);_(@_)">
                  <c:v>34017.83203563041</c:v>
                </c:pt>
                <c:pt idx="70" formatCode="_(* #,##0.00_);_(* \(#,##0.00\);_(* &quot;-&quot;??_);_(@_)">
                  <c:v>32769.210830332719</c:v>
                </c:pt>
                <c:pt idx="71" formatCode="_(* #,##0.00_);_(* \(#,##0.00\);_(* &quot;-&quot;??_);_(@_)">
                  <c:v>31473.339625035798</c:v>
                </c:pt>
                <c:pt idx="72" formatCode="_(* #,##0.00_);_(* \(#,##0.00\);_(* &quot;-&quot;??_);_(@_)">
                  <c:v>30177.46841973946</c:v>
                </c:pt>
                <c:pt idx="73" formatCode="_(* #,##0.00_);_(* \(#,##0.00\);_(* &quot;-&quot;??_);_(@_)">
                  <c:v>28881.59721444274</c:v>
                </c:pt>
                <c:pt idx="74" formatCode="_(* #,##0.00_);_(* \(#,##0.00\);_(* &quot;-&quot;??_);_(@_)">
                  <c:v>27585.726009146143</c:v>
                </c:pt>
                <c:pt idx="75" formatCode="_(* #,##0.00_);_(* \(#,##0.00\);_(* &quot;-&quot;??_);_(@_)">
                  <c:v>26289.854803849528</c:v>
                </c:pt>
                <c:pt idx="76" formatCode="_(* #,##0.00_);_(* \(#,##0.00\);_(* &quot;-&quot;??_);_(@_)">
                  <c:v>24993.983598552913</c:v>
                </c:pt>
                <c:pt idx="77" formatCode="_(* #,##0.00_);_(* \(#,##0.00\);_(* &quot;-&quot;??_);_(@_)">
                  <c:v>23698.112393256299</c:v>
                </c:pt>
                <c:pt idx="78" formatCode="_(* #,##0.00_);_(* \(#,##0.00\);_(* &quot;-&quot;??_);_(@_)">
                  <c:v>22402.241187959684</c:v>
                </c:pt>
                <c:pt idx="79" formatCode="_(* #,##0.00_);_(* \(#,##0.00\);_(* &quot;-&quot;??_);_(@_)">
                  <c:v>21106.369982663073</c:v>
                </c:pt>
                <c:pt idx="80" formatCode="_(* #,##0.00_);_(* \(#,##0.00\);_(* &quot;-&quot;??_);_(@_)">
                  <c:v>19810.498777366462</c:v>
                </c:pt>
                <c:pt idx="81" formatCode="_(* #,##0.00_);_(* \(#,##0.00\);_(* &quot;-&quot;??_);_(@_)">
                  <c:v>18514.62757206985</c:v>
                </c:pt>
                <c:pt idx="82" formatCode="_(* #,##0.00_);_(* \(#,##0.00\);_(* &quot;-&quot;??_);_(@_)">
                  <c:v>17218.756366773239</c:v>
                </c:pt>
                <c:pt idx="83" formatCode="_(* #,##0.00_);_(* \(#,##0.00\);_(* &quot;-&quot;??_);_(@_)">
                  <c:v>15922.885161476628</c:v>
                </c:pt>
                <c:pt idx="84" formatCode="_(* #,##0.00_);_(* \(#,##0.00\);_(* &quot;-&quot;??_);_(@_)">
                  <c:v>14627.013956180017</c:v>
                </c:pt>
                <c:pt idx="85" formatCode="_(* #,##0.00_);_(* \(#,##0.00\);_(* &quot;-&quot;??_);_(@_)">
                  <c:v>13331.142750883406</c:v>
                </c:pt>
                <c:pt idx="86" formatCode="_(* #,##0.00_);_(* \(#,##0.00\);_(* &quot;-&quot;??_);_(@_)">
                  <c:v>12035.271545586795</c:v>
                </c:pt>
                <c:pt idx="87" formatCode="_(* #,##0.00_);_(* \(#,##0.00\);_(* &quot;-&quot;??_);_(@_)">
                  <c:v>10739.400340290184</c:v>
                </c:pt>
                <c:pt idx="88" formatCode="_(* #,##0.00_);_(* \(#,##0.00\);_(* &quot;-&quot;??_);_(@_)">
                  <c:v>9443.5291349935724</c:v>
                </c:pt>
                <c:pt idx="89" formatCode="_(* #,##0.00_);_(* \(#,##0.00\);_(* &quot;-&quot;??_);_(@_)">
                  <c:v>8147.6579296969612</c:v>
                </c:pt>
                <c:pt idx="90" formatCode="_(* #,##0.00_);_(* \(#,##0.00\);_(* &quot;-&quot;??_);_(@_)">
                  <c:v>6851.7867244003501</c:v>
                </c:pt>
                <c:pt idx="91" formatCode="_(* #,##0.00_);_(* \(#,##0.00\);_(* &quot;-&quot;??_);_(@_)">
                  <c:v>5555.9155191037389</c:v>
                </c:pt>
                <c:pt idx="92" formatCode="_(* #,##0.00_);_(* \(#,##0.00\);_(* &quot;-&quot;??_);_(@_)">
                  <c:v>4260.0443138071278</c:v>
                </c:pt>
                <c:pt idx="93" formatCode="_(* #,##0.00_);_(* \(#,##0.00\);_(* &quot;-&quot;??_);_(@_)">
                  <c:v>2964.1731085105166</c:v>
                </c:pt>
                <c:pt idx="94" formatCode="_(* #,##0.00_);_(* \(#,##0.00\);_(* &quot;-&quot;??_);_(@_)">
                  <c:v>1668.3019032139055</c:v>
                </c:pt>
                <c:pt idx="95" formatCode="_(* #,##0.00_);_(* \(#,##0.00\);_(* &quot;-&quot;??_);_(@_)">
                  <c:v>372.43069791729431</c:v>
                </c:pt>
                <c:pt idx="96" formatCode="_(* #,##0.00_);_(* \(#,##0.00\);_(* &quot;-&quot;??_);_(@_)">
                  <c:v>-923.44050737931684</c:v>
                </c:pt>
                <c:pt idx="97" formatCode="_(* #,##0.00_);_(* \(#,##0.00\);_(* &quot;-&quot;??_);_(@_)">
                  <c:v>-2219.311712675928</c:v>
                </c:pt>
                <c:pt idx="98" formatCode="_(* #,##0.00_);_(* \(#,##0.00\);_(* &quot;-&quot;??_);_(@_)">
                  <c:v>-3515.1829179725391</c:v>
                </c:pt>
                <c:pt idx="99" formatCode="_(* #,##0.00_);_(* \(#,##0.00\);_(* &quot;-&quot;??_);_(@_)">
                  <c:v>-4811.0541232691503</c:v>
                </c:pt>
                <c:pt idx="100" formatCode="_(* #,##0.00_);_(* \(#,##0.00\);_(* &quot;-&quot;??_);_(@_)">
                  <c:v>-6106.9253285657614</c:v>
                </c:pt>
                <c:pt idx="101" formatCode="_(* #,##0.00_);_(* \(#,##0.00\);_(* &quot;-&quot;??_);_(@_)">
                  <c:v>-7402.7965338623726</c:v>
                </c:pt>
                <c:pt idx="102" formatCode="_(* #,##0.00_);_(* \(#,##0.00\);_(* &quot;-&quot;??_);_(@_)">
                  <c:v>-8698.6677391589837</c:v>
                </c:pt>
                <c:pt idx="103" formatCode="_(* #,##0.00_);_(* \(#,##0.00\);_(* &quot;-&quot;??_);_(@_)">
                  <c:v>-9994.5389444555949</c:v>
                </c:pt>
                <c:pt idx="104" formatCode="_(* #,##0.00_);_(* \(#,##0.00\);_(* &quot;-&quot;??_);_(@_)">
                  <c:v>-11290.410149752206</c:v>
                </c:pt>
                <c:pt idx="105" formatCode="_(* #,##0.00_);_(* \(#,##0.00\);_(* &quot;-&quot;??_);_(@_)">
                  <c:v>-12586.281355048817</c:v>
                </c:pt>
                <c:pt idx="106" formatCode="_(* #,##0.00_);_(* \(#,##0.00\);_(* &quot;-&quot;??_);_(@_)">
                  <c:v>-13882.152560345428</c:v>
                </c:pt>
                <c:pt idx="107" formatCode="_(* #,##0.00_);_(* \(#,##0.00\);_(* &quot;-&quot;??_);_(@_)">
                  <c:v>-15342.02376564204</c:v>
                </c:pt>
                <c:pt idx="108" formatCode="_(* #,##0.00_);_(* \(#,##0.00\);_(* &quot;-&quot;??_);_(@_)">
                  <c:v>-17211.894970938651</c:v>
                </c:pt>
                <c:pt idx="109" formatCode="_(* #,##0.00_);_(* \(#,##0.00\);_(* &quot;-&quot;??_);_(@_)">
                  <c:v>-19081.766176235262</c:v>
                </c:pt>
                <c:pt idx="110" formatCode="_(* #,##0.00_);_(* \(#,##0.00\);_(* &quot;-&quot;??_);_(@_)">
                  <c:v>-20951.637381531873</c:v>
                </c:pt>
                <c:pt idx="111" formatCode="_(* #,##0.00_);_(* \(#,##0.00\);_(* &quot;-&quot;??_);_(@_)">
                  <c:v>-22821.508586828484</c:v>
                </c:pt>
                <c:pt idx="112" formatCode="_(* #,##0.00_);_(* \(#,##0.00\);_(* &quot;-&quot;??_);_(@_)">
                  <c:v>-24691.379792125095</c:v>
                </c:pt>
                <c:pt idx="113" formatCode="_(* #,##0.00_);_(* \(#,##0.00\);_(* &quot;-&quot;??_);_(@_)">
                  <c:v>-26561.250997421706</c:v>
                </c:pt>
                <c:pt idx="114" formatCode="_(* #,##0.00_);_(* \(#,##0.00\);_(* &quot;-&quot;??_);_(@_)">
                  <c:v>-28431.122202718318</c:v>
                </c:pt>
                <c:pt idx="115" formatCode="_(* #,##0.00_);_(* \(#,##0.00\);_(* &quot;-&quot;??_);_(@_)">
                  <c:v>-30300.993408014929</c:v>
                </c:pt>
                <c:pt idx="116" formatCode="_(* #,##0.00_);_(* \(#,##0.00\);_(* &quot;-&quot;??_);_(@_)">
                  <c:v>-32170.86461331154</c:v>
                </c:pt>
                <c:pt idx="117" formatCode="_(* #,##0.00_);_(* \(#,##0.00\);_(* &quot;-&quot;??_);_(@_)">
                  <c:v>-34040.735818608155</c:v>
                </c:pt>
                <c:pt idx="118" formatCode="_(* #,##0.00_);_(* \(#,##0.00\);_(* &quot;-&quot;??_);_(@_)">
                  <c:v>-35910.607023904769</c:v>
                </c:pt>
                <c:pt idx="119" formatCode="_(* #,##0.00_);_(* \(#,##0.00\);_(* &quot;-&quot;??_);_(@_)">
                  <c:v>-37780.478229201384</c:v>
                </c:pt>
                <c:pt idx="120" formatCode="_(* #,##0.00_);_(* \(#,##0.00\);_(* &quot;-&quot;??_);_(@_)">
                  <c:v>-39650.349434497999</c:v>
                </c:pt>
                <c:pt idx="121" formatCode="_(* #,##0.00_);_(* \(#,##0.00\);_(* &quot;-&quot;??_);_(@_)">
                  <c:v>-41520.220639794614</c:v>
                </c:pt>
                <c:pt idx="122" formatCode="_(* #,##0.00_);_(* \(#,##0.00\);_(* &quot;-&quot;??_);_(@_)">
                  <c:v>-42825.195999631309</c:v>
                </c:pt>
                <c:pt idx="123" formatCode="_(* #,##0.00_);_(* \(#,##0.00\);_(* &quot;-&quot;??_);_(@_)">
                  <c:v>-40740.796286708515</c:v>
                </c:pt>
                <c:pt idx="124" formatCode="_(* #,##0.00_);_(* \(#,##0.00\);_(* &quot;-&quot;??_);_(@_)">
                  <c:v>-38656.396573785722</c:v>
                </c:pt>
                <c:pt idx="125" formatCode="_(* #,##0.00_);_(* \(#,##0.00\);_(* &quot;-&quot;??_);_(@_)">
                  <c:v>-36571.996860862928</c:v>
                </c:pt>
                <c:pt idx="126" formatCode="_(* #,##0.00_);_(* \(#,##0.00\);_(* &quot;-&quot;??_);_(@_)">
                  <c:v>-34485.215391743877</c:v>
                </c:pt>
                <c:pt idx="127" formatCode="_(* #,##0.00_);_(* \(#,##0.00\);_(* &quot;-&quot;??_);_(@_)">
                  <c:v>-32384.143385447249</c:v>
                </c:pt>
                <c:pt idx="128" formatCode="_(* #,##0.00_);_(* \(#,##0.00\);_(* &quot;-&quot;??_);_(@_)">
                  <c:v>-30283.07137915062</c:v>
                </c:pt>
                <c:pt idx="129" formatCode="_(* #,##0.00_);_(* \(#,##0.00\);_(* &quot;-&quot;??_);_(@_)">
                  <c:v>-28181.999372853992</c:v>
                </c:pt>
                <c:pt idx="130" formatCode="_(* #,##0.00_);_(* \(#,##0.00\);_(* &quot;-&quot;??_);_(@_)">
                  <c:v>-26080.927366557364</c:v>
                </c:pt>
                <c:pt idx="131" formatCode="_(* #,##0.00_);_(* \(#,##0.00\);_(* &quot;-&quot;??_);_(@_)">
                  <c:v>-23967.961395521663</c:v>
                </c:pt>
                <c:pt idx="132" formatCode="_(* #,##0.00_);_(* \(#,##0.00\);_(* &quot;-&quot;??_);_(@_)">
                  <c:v>-75191.339512928171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60480"/>
        <c:axId val="41458688"/>
      </c:areaChart>
      <c:lineChart>
        <c:grouping val="standard"/>
        <c:varyColors val="0"/>
        <c:ser>
          <c:idx val="0"/>
          <c:order val="0"/>
          <c:tx>
            <c:strRef>
              <c:f>'Cushing Balance'!$H$1</c:f>
              <c:strCache>
                <c:ptCount val="1"/>
                <c:pt idx="0">
                  <c:v>Model WoW</c:v>
                </c:pt>
              </c:strCache>
            </c:strRef>
          </c:tx>
          <c:marker>
            <c:symbol val="none"/>
          </c:marker>
          <c:cat>
            <c:numRef>
              <c:f>'Cushing Balance'!$D$288:$D$420</c:f>
              <c:numCache>
                <c:formatCode>m/d/yyyy</c:formatCode>
                <c:ptCount val="13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-1</c:v>
                </c:pt>
              </c:numCache>
            </c:numRef>
          </c:cat>
          <c:val>
            <c:numRef>
              <c:f>'Cushing Balance'!$H$288:$H$420</c:f>
              <c:numCache>
                <c:formatCode>_(* #,##0.00_);_(* \(#,##0.00\);_(* "-"??_);_(@_)</c:formatCode>
                <c:ptCount val="133"/>
                <c:pt idx="0">
                  <c:v>1644.1274925000016</c:v>
                </c:pt>
                <c:pt idx="1">
                  <c:v>2291.1313058333344</c:v>
                </c:pt>
                <c:pt idx="2">
                  <c:v>-68.143074166666338</c:v>
                </c:pt>
                <c:pt idx="3">
                  <c:v>465.03981333333286</c:v>
                </c:pt>
                <c:pt idx="4">
                  <c:v>-452.06723749999946</c:v>
                </c:pt>
                <c:pt idx="5">
                  <c:v>328.21004583333524</c:v>
                </c:pt>
                <c:pt idx="6">
                  <c:v>94.400799166669458</c:v>
                </c:pt>
                <c:pt idx="7">
                  <c:v>-1167.628225833334</c:v>
                </c:pt>
                <c:pt idx="8">
                  <c:v>-772.32458750000114</c:v>
                </c:pt>
                <c:pt idx="9">
                  <c:v>-1213.0644733333338</c:v>
                </c:pt>
                <c:pt idx="10">
                  <c:v>-1281.7630300000001</c:v>
                </c:pt>
                <c:pt idx="11">
                  <c:v>234.0796716666664</c:v>
                </c:pt>
                <c:pt idx="12">
                  <c:v>-202.05980249999993</c:v>
                </c:pt>
                <c:pt idx="13">
                  <c:v>-454.97936583333285</c:v>
                </c:pt>
                <c:pt idx="14">
                  <c:v>863.31298416666505</c:v>
                </c:pt>
                <c:pt idx="15">
                  <c:v>316.59446500000013</c:v>
                </c:pt>
                <c:pt idx="16">
                  <c:v>266.04906083333299</c:v>
                </c:pt>
                <c:pt idx="17">
                  <c:v>-151.85965916666646</c:v>
                </c:pt>
                <c:pt idx="18">
                  <c:v>1184.7499758333324</c:v>
                </c:pt>
                <c:pt idx="19">
                  <c:v>508.33072083332991</c:v>
                </c:pt>
                <c:pt idx="20">
                  <c:v>861.97739666666894</c:v>
                </c:pt>
                <c:pt idx="21">
                  <c:v>814.91159999999945</c:v>
                </c:pt>
                <c:pt idx="22">
                  <c:v>-196.70776999999907</c:v>
                </c:pt>
                <c:pt idx="23">
                  <c:v>451.51627250000092</c:v>
                </c:pt>
                <c:pt idx="24">
                  <c:v>1419.1440366666684</c:v>
                </c:pt>
                <c:pt idx="25">
                  <c:v>-1294.6983591666667</c:v>
                </c:pt>
                <c:pt idx="26">
                  <c:v>-295.61587416666589</c:v>
                </c:pt>
                <c:pt idx="27">
                  <c:v>-58.033270833335337</c:v>
                </c:pt>
                <c:pt idx="28">
                  <c:v>265.07799999999952</c:v>
                </c:pt>
                <c:pt idx="29">
                  <c:v>-396.92533333333085</c:v>
                </c:pt>
                <c:pt idx="30">
                  <c:v>6.0329583333314076</c:v>
                </c:pt>
                <c:pt idx="31">
                  <c:v>79.720354166669495</c:v>
                </c:pt>
                <c:pt idx="32">
                  <c:v>-58.404083333332892</c:v>
                </c:pt>
                <c:pt idx="33">
                  <c:v>513.87500000000182</c:v>
                </c:pt>
                <c:pt idx="34">
                  <c:v>848.61991666666836</c:v>
                </c:pt>
                <c:pt idx="35">
                  <c:v>738.74599999999737</c:v>
                </c:pt>
                <c:pt idx="36">
                  <c:v>607.74870000000192</c:v>
                </c:pt>
                <c:pt idx="37">
                  <c:v>-111.19200000000092</c:v>
                </c:pt>
                <c:pt idx="38">
                  <c:v>-617.99253846153806</c:v>
                </c:pt>
                <c:pt idx="39">
                  <c:v>-28.818810650886007</c:v>
                </c:pt>
                <c:pt idx="40">
                  <c:v>-1835.7294000000002</c:v>
                </c:pt>
                <c:pt idx="41">
                  <c:v>-743.43448714326951</c:v>
                </c:pt>
                <c:pt idx="42">
                  <c:v>-656.11313222172248</c:v>
                </c:pt>
                <c:pt idx="43">
                  <c:v>-526.48066767342789</c:v>
                </c:pt>
                <c:pt idx="44">
                  <c:v>-543.64924120615433</c:v>
                </c:pt>
                <c:pt idx="45">
                  <c:v>-555.9938447918812</c:v>
                </c:pt>
                <c:pt idx="46">
                  <c:v>-612.37020664255397</c:v>
                </c:pt>
                <c:pt idx="47">
                  <c:v>-937.65484280164674</c:v>
                </c:pt>
                <c:pt idx="48">
                  <c:v>-1112.5870456421871</c:v>
                </c:pt>
                <c:pt idx="49">
                  <c:v>-1136.986483905519</c:v>
                </c:pt>
                <c:pt idx="50">
                  <c:v>-1145.4562204828799</c:v>
                </c:pt>
                <c:pt idx="51">
                  <c:v>-1152.0228004733435</c:v>
                </c:pt>
                <c:pt idx="52">
                  <c:v>-1186.1973534174322</c:v>
                </c:pt>
                <c:pt idx="53">
                  <c:v>-1185.5705934912057</c:v>
                </c:pt>
                <c:pt idx="54">
                  <c:v>-1185.585061693695</c:v>
                </c:pt>
                <c:pt idx="55">
                  <c:v>-1185.6472373289525</c:v>
                </c:pt>
                <c:pt idx="56">
                  <c:v>-1185.6120943851274</c:v>
                </c:pt>
                <c:pt idx="57">
                  <c:v>-1185.6227306549063</c:v>
                </c:pt>
                <c:pt idx="58">
                  <c:v>-1185.6214761151841</c:v>
                </c:pt>
                <c:pt idx="59">
                  <c:v>-1185.6208890205453</c:v>
                </c:pt>
                <c:pt idx="60">
                  <c:v>-1185.6213342328465</c:v>
                </c:pt>
                <c:pt idx="61">
                  <c:v>-1185.6211769777401</c:v>
                </c:pt>
                <c:pt idx="62">
                  <c:v>-1185.6212047986755</c:v>
                </c:pt>
                <c:pt idx="63">
                  <c:v>-1185.6212087876429</c:v>
                </c:pt>
                <c:pt idx="64">
                  <c:v>-1185.6212036044308</c:v>
                </c:pt>
                <c:pt idx="65">
                  <c:v>-1185.6212057383418</c:v>
                </c:pt>
                <c:pt idx="66">
                  <c:v>-1185.6212052724095</c:v>
                </c:pt>
                <c:pt idx="67">
                  <c:v>-1185.6212052564588</c:v>
                </c:pt>
                <c:pt idx="68">
                  <c:v>-1185.6212053202071</c:v>
                </c:pt>
                <c:pt idx="69">
                  <c:v>-1185.6212052891842</c:v>
                </c:pt>
                <c:pt idx="70">
                  <c:v>-1248.6212052976898</c:v>
                </c:pt>
                <c:pt idx="71">
                  <c:v>-1295.8712052969186</c:v>
                </c:pt>
                <c:pt idx="72">
                  <c:v>-1295.8712052963383</c:v>
                </c:pt>
                <c:pt idx="73">
                  <c:v>-1295.8712052967203</c:v>
                </c:pt>
                <c:pt idx="74">
                  <c:v>-1295.8712052965984</c:v>
                </c:pt>
                <c:pt idx="75">
                  <c:v>-1295.8712052966148</c:v>
                </c:pt>
                <c:pt idx="76">
                  <c:v>-1295.8712052966166</c:v>
                </c:pt>
                <c:pt idx="77">
                  <c:v>-1295.871205296613</c:v>
                </c:pt>
                <c:pt idx="78">
                  <c:v>-1295.871205296613</c:v>
                </c:pt>
                <c:pt idx="79">
                  <c:v>-1295.8712052966112</c:v>
                </c:pt>
                <c:pt idx="80">
                  <c:v>-1295.8712052966112</c:v>
                </c:pt>
                <c:pt idx="81">
                  <c:v>-1295.8712052966112</c:v>
                </c:pt>
                <c:pt idx="82">
                  <c:v>-1295.8712052966112</c:v>
                </c:pt>
                <c:pt idx="83">
                  <c:v>-1295.8712052966112</c:v>
                </c:pt>
                <c:pt idx="84">
                  <c:v>-1295.8712052966112</c:v>
                </c:pt>
                <c:pt idx="85">
                  <c:v>-1295.8712052966112</c:v>
                </c:pt>
                <c:pt idx="86">
                  <c:v>-1295.8712052966112</c:v>
                </c:pt>
                <c:pt idx="87">
                  <c:v>-1295.8712052966112</c:v>
                </c:pt>
                <c:pt idx="88">
                  <c:v>-1295.8712052966112</c:v>
                </c:pt>
                <c:pt idx="89">
                  <c:v>-1295.8712052966112</c:v>
                </c:pt>
                <c:pt idx="90">
                  <c:v>-1295.8712052966112</c:v>
                </c:pt>
                <c:pt idx="91">
                  <c:v>-1295.8712052966112</c:v>
                </c:pt>
                <c:pt idx="92">
                  <c:v>-1295.8712052966112</c:v>
                </c:pt>
                <c:pt idx="93">
                  <c:v>-1295.8712052966112</c:v>
                </c:pt>
                <c:pt idx="94">
                  <c:v>-1295.8712052966112</c:v>
                </c:pt>
                <c:pt idx="95">
                  <c:v>-1295.8712052966112</c:v>
                </c:pt>
                <c:pt idx="96">
                  <c:v>-1295.8712052966112</c:v>
                </c:pt>
                <c:pt idx="97">
                  <c:v>-1295.8712052966112</c:v>
                </c:pt>
                <c:pt idx="98">
                  <c:v>-1295.8712052966112</c:v>
                </c:pt>
                <c:pt idx="99">
                  <c:v>-1295.8712052966112</c:v>
                </c:pt>
                <c:pt idx="100">
                  <c:v>-1295.8712052966112</c:v>
                </c:pt>
                <c:pt idx="101">
                  <c:v>-1295.8712052966112</c:v>
                </c:pt>
                <c:pt idx="102">
                  <c:v>-1295.8712052966112</c:v>
                </c:pt>
                <c:pt idx="103">
                  <c:v>-1295.8712052966112</c:v>
                </c:pt>
                <c:pt idx="104">
                  <c:v>-1295.8712052966112</c:v>
                </c:pt>
                <c:pt idx="105">
                  <c:v>-1295.8712052966112</c:v>
                </c:pt>
                <c:pt idx="106">
                  <c:v>-1295.8712052966112</c:v>
                </c:pt>
                <c:pt idx="107">
                  <c:v>-1459.8712052966112</c:v>
                </c:pt>
                <c:pt idx="108">
                  <c:v>-1869.8712052966112</c:v>
                </c:pt>
                <c:pt idx="109">
                  <c:v>-1869.8712052966112</c:v>
                </c:pt>
                <c:pt idx="110">
                  <c:v>-1869.8712052966112</c:v>
                </c:pt>
                <c:pt idx="111">
                  <c:v>-1869.8712052966112</c:v>
                </c:pt>
                <c:pt idx="112">
                  <c:v>-1869.8712052966112</c:v>
                </c:pt>
                <c:pt idx="113">
                  <c:v>-1869.8712052966112</c:v>
                </c:pt>
                <c:pt idx="114">
                  <c:v>-1869.8712052966112</c:v>
                </c:pt>
                <c:pt idx="115">
                  <c:v>-1869.8712052966112</c:v>
                </c:pt>
                <c:pt idx="116">
                  <c:v>-1869.8712052966112</c:v>
                </c:pt>
                <c:pt idx="117">
                  <c:v>-1869.8712052966112</c:v>
                </c:pt>
                <c:pt idx="118">
                  <c:v>-1869.8712052966112</c:v>
                </c:pt>
                <c:pt idx="119">
                  <c:v>-1869.8712052966112</c:v>
                </c:pt>
                <c:pt idx="120">
                  <c:v>-1869.8712052966112</c:v>
                </c:pt>
                <c:pt idx="121">
                  <c:v>-1869.8712052966112</c:v>
                </c:pt>
                <c:pt idx="122">
                  <c:v>-1304.975359836697</c:v>
                </c:pt>
                <c:pt idx="123">
                  <c:v>2084.3997129227901</c:v>
                </c:pt>
                <c:pt idx="124">
                  <c:v>2084.3997129227901</c:v>
                </c:pt>
                <c:pt idx="125">
                  <c:v>2084.3997129227901</c:v>
                </c:pt>
                <c:pt idx="126">
                  <c:v>2086.7814691190524</c:v>
                </c:pt>
                <c:pt idx="127">
                  <c:v>2101.0720062966284</c:v>
                </c:pt>
                <c:pt idx="128">
                  <c:v>2101.0720062966284</c:v>
                </c:pt>
                <c:pt idx="129">
                  <c:v>2101.0720062966284</c:v>
                </c:pt>
                <c:pt idx="130">
                  <c:v>2101.0720062966284</c:v>
                </c:pt>
                <c:pt idx="131">
                  <c:v>2112.9659710356991</c:v>
                </c:pt>
                <c:pt idx="132">
                  <c:v>-51223.378117406508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'Cushing Balance'!$K$1</c:f>
              <c:strCache>
                <c:ptCount val="1"/>
                <c:pt idx="0">
                  <c:v>EIA WoW</c:v>
                </c:pt>
              </c:strCache>
            </c:strRef>
          </c:tx>
          <c:marker>
            <c:symbol val="none"/>
          </c:marker>
          <c:cat>
            <c:numRef>
              <c:f>'Cushing Balance'!$D$288:$D$420</c:f>
              <c:numCache>
                <c:formatCode>m/d/yyyy</c:formatCode>
                <c:ptCount val="13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-1</c:v>
                </c:pt>
              </c:numCache>
            </c:numRef>
          </c:cat>
          <c:val>
            <c:numRef>
              <c:f>'Cushing Balance'!$K$288:$K$328</c:f>
              <c:numCache>
                <c:formatCode>#,##0_);[Red]\(#,##0\)</c:formatCode>
                <c:ptCount val="41"/>
                <c:pt idx="0">
                  <c:v>299</c:v>
                </c:pt>
                <c:pt idx="1">
                  <c:v>438</c:v>
                </c:pt>
                <c:pt idx="2">
                  <c:v>813</c:v>
                </c:pt>
                <c:pt idx="3">
                  <c:v>-212</c:v>
                </c:pt>
                <c:pt idx="4">
                  <c:v>-542</c:v>
                </c:pt>
                <c:pt idx="5">
                  <c:v>-51</c:v>
                </c:pt>
                <c:pt idx="6">
                  <c:v>326</c:v>
                </c:pt>
                <c:pt idx="7">
                  <c:v>256</c:v>
                </c:pt>
                <c:pt idx="8">
                  <c:v>-388</c:v>
                </c:pt>
                <c:pt idx="9">
                  <c:v>-897</c:v>
                </c:pt>
                <c:pt idx="10">
                  <c:v>-1906</c:v>
                </c:pt>
                <c:pt idx="11">
                  <c:v>-462</c:v>
                </c:pt>
                <c:pt idx="12">
                  <c:v>-1068</c:v>
                </c:pt>
                <c:pt idx="13">
                  <c:v>98</c:v>
                </c:pt>
                <c:pt idx="14">
                  <c:v>1125</c:v>
                </c:pt>
                <c:pt idx="15">
                  <c:v>-78</c:v>
                </c:pt>
                <c:pt idx="16">
                  <c:v>-785</c:v>
                </c:pt>
                <c:pt idx="17">
                  <c:v>-212</c:v>
                </c:pt>
                <c:pt idx="18">
                  <c:v>2237</c:v>
                </c:pt>
                <c:pt idx="19">
                  <c:v>1495</c:v>
                </c:pt>
                <c:pt idx="20">
                  <c:v>1744</c:v>
                </c:pt>
                <c:pt idx="21">
                  <c:v>428</c:v>
                </c:pt>
                <c:pt idx="22">
                  <c:v>423</c:v>
                </c:pt>
                <c:pt idx="23">
                  <c:v>607</c:v>
                </c:pt>
                <c:pt idx="24">
                  <c:v>2045</c:v>
                </c:pt>
                <c:pt idx="25">
                  <c:v>892</c:v>
                </c:pt>
                <c:pt idx="26">
                  <c:v>917</c:v>
                </c:pt>
                <c:pt idx="27">
                  <c:v>97</c:v>
                </c:pt>
                <c:pt idx="28">
                  <c:v>191</c:v>
                </c:pt>
                <c:pt idx="29">
                  <c:v>-771</c:v>
                </c:pt>
                <c:pt idx="30">
                  <c:v>747</c:v>
                </c:pt>
                <c:pt idx="31">
                  <c:v>523</c:v>
                </c:pt>
                <c:pt idx="32">
                  <c:v>36</c:v>
                </c:pt>
                <c:pt idx="33">
                  <c:v>333</c:v>
                </c:pt>
                <c:pt idx="34">
                  <c:v>1190</c:v>
                </c:pt>
                <c:pt idx="35">
                  <c:v>690</c:v>
                </c:pt>
                <c:pt idx="36">
                  <c:v>545</c:v>
                </c:pt>
                <c:pt idx="37">
                  <c:v>-1258</c:v>
                </c:pt>
                <c:pt idx="38">
                  <c:v>-272</c:v>
                </c:pt>
                <c:pt idx="39">
                  <c:v>357</c:v>
                </c:pt>
                <c:pt idx="40">
                  <c:v>-66318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6784"/>
        <c:axId val="41456768"/>
      </c:lineChart>
      <c:dateAx>
        <c:axId val="41446784"/>
        <c:scaling>
          <c:orientation val="minMax"/>
          <c:max val="42553"/>
          <c:min val="42249"/>
        </c:scaling>
        <c:delete val="0"/>
        <c:axPos val="b"/>
        <c:numFmt formatCode="m/d/yyyy" sourceLinked="1"/>
        <c:majorTickMark val="out"/>
        <c:minorTickMark val="none"/>
        <c:tickLblPos val="low"/>
        <c:crossAx val="41456768"/>
        <c:crosses val="autoZero"/>
        <c:auto val="1"/>
        <c:lblOffset val="100"/>
        <c:baseTimeUnit val="days"/>
      </c:dateAx>
      <c:valAx>
        <c:axId val="41456768"/>
        <c:scaling>
          <c:orientation val="minMax"/>
          <c:max val="3000"/>
          <c:min val="-3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Weekly Change (000's bbls)</a:t>
                </a:r>
              </a:p>
            </c:rich>
          </c:tx>
          <c:layout/>
          <c:overlay val="0"/>
        </c:title>
        <c:numFmt formatCode="_(* #,##0_);_(* \(#,##0\);_(* &quot;-&quot;_);_(@_)" sourceLinked="0"/>
        <c:majorTickMark val="out"/>
        <c:minorTickMark val="none"/>
        <c:tickLblPos val="nextTo"/>
        <c:crossAx val="41446784"/>
        <c:crosses val="autoZero"/>
        <c:crossBetween val="between"/>
      </c:valAx>
      <c:valAx>
        <c:axId val="41458688"/>
        <c:scaling>
          <c:orientation val="minMax"/>
          <c:max val="800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crossAx val="41460480"/>
        <c:crosses val="max"/>
        <c:crossBetween val="between"/>
      </c:valAx>
      <c:dateAx>
        <c:axId val="41460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58688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209549</xdr:colOff>
      <xdr:row>343</xdr:row>
      <xdr:rowOff>152399</xdr:rowOff>
    </xdr:from>
    <xdr:to>
      <xdr:col>30</xdr:col>
      <xdr:colOff>571500</xdr:colOff>
      <xdr:row>368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419100</xdr:colOff>
      <xdr:row>348</xdr:row>
      <xdr:rowOff>104775</xdr:rowOff>
    </xdr:from>
    <xdr:to>
      <xdr:col>27</xdr:col>
      <xdr:colOff>381000</xdr:colOff>
      <xdr:row>348</xdr:row>
      <xdr:rowOff>114300</xdr:rowOff>
    </xdr:to>
    <xdr:cxnSp macro="">
      <xdr:nvCxnSpPr>
        <xdr:cNvPr id="5" name="Straight Connector 4"/>
        <xdr:cNvCxnSpPr/>
      </xdr:nvCxnSpPr>
      <xdr:spPr>
        <a:xfrm>
          <a:off x="14535150" y="66779775"/>
          <a:ext cx="5448300" cy="9525"/>
        </a:xfrm>
        <a:prstGeom prst="line">
          <a:avLst/>
        </a:prstGeom>
        <a:ln w="254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409576</xdr:colOff>
      <xdr:row>346</xdr:row>
      <xdr:rowOff>152400</xdr:rowOff>
    </xdr:from>
    <xdr:to>
      <xdr:col>24</xdr:col>
      <xdr:colOff>447676</xdr:colOff>
      <xdr:row>348</xdr:row>
      <xdr:rowOff>85725</xdr:rowOff>
    </xdr:to>
    <xdr:sp macro="" textlink="">
      <xdr:nvSpPr>
        <xdr:cNvPr id="7" name="TextBox 6"/>
        <xdr:cNvSpPr txBox="1"/>
      </xdr:nvSpPr>
      <xdr:spPr>
        <a:xfrm>
          <a:off x="16354426" y="66446400"/>
          <a:ext cx="1866900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en-US" sz="1100">
              <a:latin typeface="Aparajita" panose="020B0604020202020204" pitchFamily="34" charset="0"/>
              <a:cs typeface="Aparajita" panose="020B0604020202020204" pitchFamily="34" charset="0"/>
            </a:rPr>
            <a:t>Working Storage Capacity:</a:t>
          </a:r>
          <a:r>
            <a:rPr lang="en-US" sz="1100" baseline="0">
              <a:latin typeface="Aparajita" panose="020B0604020202020204" pitchFamily="34" charset="0"/>
              <a:cs typeface="Aparajita" panose="020B0604020202020204" pitchFamily="34" charset="0"/>
            </a:rPr>
            <a:t> 73MM</a:t>
          </a:r>
          <a:endParaRPr lang="en-US" sz="1100">
            <a:latin typeface="Aparajita" panose="020B0604020202020204" pitchFamily="34" charset="0"/>
            <a:cs typeface="Aparajita" panose="020B0604020202020204" pitchFamily="34" charset="0"/>
          </a:endParaRPr>
        </a:p>
      </xdr:txBody>
    </xdr:sp>
    <xdr:clientData/>
  </xdr:twoCellAnchor>
  <xdr:twoCellAnchor>
    <xdr:from>
      <xdr:col>27</xdr:col>
      <xdr:colOff>323850</xdr:colOff>
      <xdr:row>348</xdr:row>
      <xdr:rowOff>47625</xdr:rowOff>
    </xdr:from>
    <xdr:to>
      <xdr:col>29</xdr:col>
      <xdr:colOff>600075</xdr:colOff>
      <xdr:row>348</xdr:row>
      <xdr:rowOff>66675</xdr:rowOff>
    </xdr:to>
    <xdr:cxnSp macro="">
      <xdr:nvCxnSpPr>
        <xdr:cNvPr id="6" name="Straight Connector 5"/>
        <xdr:cNvCxnSpPr/>
      </xdr:nvCxnSpPr>
      <xdr:spPr>
        <a:xfrm flipV="1">
          <a:off x="19926300" y="66722625"/>
          <a:ext cx="1495425" cy="19050"/>
        </a:xfrm>
        <a:prstGeom prst="line">
          <a:avLst/>
        </a:prstGeom>
        <a:ln w="254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0.70728</cdr:x>
      <cdr:y>0.11954</cdr:y>
    </cdr:from>
    <cdr:to>
      <cdr:x>0.92989</cdr:x>
      <cdr:y>0.18716</cdr:y>
    </cdr:to>
    <cdr:sp macro="" textlink="">
      <cdr:nvSpPr>
        <cdr:cNvPr id="2" name="TextBox 6"/>
        <cdr:cNvSpPr txBox="1"/>
      </cdr:nvSpPr>
      <cdr:spPr>
        <a:xfrm xmlns:a="http://schemas.openxmlformats.org/drawingml/2006/main">
          <a:off x="5861091" y="555629"/>
          <a:ext cx="1844635" cy="31431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Aparajita" panose="020B0604020202020204" pitchFamily="34" charset="0"/>
              <a:cs typeface="Aparajita" panose="020B0604020202020204" pitchFamily="34" charset="0"/>
            </a:rPr>
            <a:t>Working Storage Capacity:</a:t>
          </a:r>
          <a:r>
            <a:rPr lang="en-US" sz="1100" baseline="0">
              <a:latin typeface="Aparajita" panose="020B0604020202020204" pitchFamily="34" charset="0"/>
              <a:cs typeface="Aparajita" panose="020B0604020202020204" pitchFamily="34" charset="0"/>
            </a:rPr>
            <a:t> 74MM</a:t>
          </a:r>
          <a:endParaRPr lang="en-US" sz="1100">
            <a:latin typeface="Aparajita" panose="020B0604020202020204" pitchFamily="34" charset="0"/>
            <a:cs typeface="Aparajita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101</xdr:col>
      <xdr:colOff>266700</xdr:colOff>
      <xdr:row>299</xdr:row>
      <xdr:rowOff>114300</xdr:rowOff>
    </xdr:from>
    <xdr:to>
      <xdr:col>105</xdr:col>
      <xdr:colOff>504825</xdr:colOff>
      <xdr:row>313</xdr:row>
      <xdr:rowOff>104775</xdr:rowOff>
    </xdr:to>
    <xdr:sp macro="" textlink="">
      <xdr:nvSpPr>
        <xdr:cNvPr id="2" name="Freeform 534"/>
        <xdr:cNvSpPr>
          <a:spLocks/>
        </xdr:cNvSpPr>
      </xdr:nvSpPr>
      <xdr:spPr bwMode="auto">
        <a:xfrm>
          <a:off x="51006375" y="48520350"/>
          <a:ext cx="2676525" cy="2257425"/>
        </a:xfrm>
        <a:custGeom>
          <a:avLst/>
          <a:gdLst>
            <a:gd name="T0" fmla="*/ 0 w 281"/>
            <a:gd name="T1" fmla="*/ 0 h 220"/>
            <a:gd name="T2" fmla="*/ 96 w 281"/>
            <a:gd name="T3" fmla="*/ 4 h 220"/>
            <a:gd name="T4" fmla="*/ 257 w 281"/>
            <a:gd name="T5" fmla="*/ 88 h 220"/>
            <a:gd name="T6" fmla="*/ 281 w 281"/>
            <a:gd name="T7" fmla="*/ 220 h 22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81" h="220">
              <a:moveTo>
                <a:pt x="0" y="0"/>
              </a:moveTo>
              <a:lnTo>
                <a:pt x="96" y="4"/>
              </a:lnTo>
              <a:lnTo>
                <a:pt x="257" y="88"/>
              </a:lnTo>
              <a:lnTo>
                <a:pt x="281" y="220"/>
              </a:lnTo>
            </a:path>
          </a:pathLst>
        </a:custGeom>
        <a:noFill/>
        <a:ln w="38100" cap="flat" cmpd="sng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113</xdr:col>
      <xdr:colOff>9525</xdr:colOff>
      <xdr:row>197</xdr:row>
      <xdr:rowOff>38100</xdr:rowOff>
    </xdr:from>
    <xdr:to>
      <xdr:col>130</xdr:col>
      <xdr:colOff>295275</xdr:colOff>
      <xdr:row>301</xdr:row>
      <xdr:rowOff>114300</xdr:rowOff>
    </xdr:to>
    <xdr:sp macro="" textlink="">
      <xdr:nvSpPr>
        <xdr:cNvPr id="3" name="Freeform 494"/>
        <xdr:cNvSpPr>
          <a:spLocks/>
        </xdr:cNvSpPr>
      </xdr:nvSpPr>
      <xdr:spPr bwMode="auto">
        <a:xfrm>
          <a:off x="58064400" y="31927800"/>
          <a:ext cx="11020425" cy="16916400"/>
        </a:xfrm>
        <a:custGeom>
          <a:avLst/>
          <a:gdLst>
            <a:gd name="T0" fmla="*/ 0 w 1150"/>
            <a:gd name="T1" fmla="*/ 0 h 1776"/>
            <a:gd name="T2" fmla="*/ 323 w 1150"/>
            <a:gd name="T3" fmla="*/ 302 h 1776"/>
            <a:gd name="T4" fmla="*/ 383 w 1150"/>
            <a:gd name="T5" fmla="*/ 672 h 1776"/>
            <a:gd name="T6" fmla="*/ 398 w 1150"/>
            <a:gd name="T7" fmla="*/ 858 h 1776"/>
            <a:gd name="T8" fmla="*/ 483 w 1150"/>
            <a:gd name="T9" fmla="*/ 1394 h 1776"/>
            <a:gd name="T10" fmla="*/ 947 w 1150"/>
            <a:gd name="T11" fmla="*/ 1491 h 1776"/>
            <a:gd name="T12" fmla="*/ 962 w 1150"/>
            <a:gd name="T13" fmla="*/ 1640 h 1776"/>
            <a:gd name="T14" fmla="*/ 1150 w 1150"/>
            <a:gd name="T15" fmla="*/ 1776 h 177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0" t="0" r="r" b="b"/>
          <a:pathLst>
            <a:path w="1150" h="1776">
              <a:moveTo>
                <a:pt x="0" y="0"/>
              </a:moveTo>
              <a:lnTo>
                <a:pt x="323" y="302"/>
              </a:lnTo>
              <a:lnTo>
                <a:pt x="383" y="672"/>
              </a:lnTo>
              <a:lnTo>
                <a:pt x="398" y="858"/>
              </a:lnTo>
              <a:lnTo>
                <a:pt x="483" y="1394"/>
              </a:lnTo>
              <a:lnTo>
                <a:pt x="947" y="1491"/>
              </a:lnTo>
              <a:lnTo>
                <a:pt x="962" y="1640"/>
              </a:lnTo>
              <a:lnTo>
                <a:pt x="1150" y="1776"/>
              </a:lnTo>
            </a:path>
          </a:pathLst>
        </a:custGeom>
        <a:noFill/>
        <a:ln w="38100" cap="flat" cmpd="sng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105</xdr:col>
      <xdr:colOff>161925</xdr:colOff>
      <xdr:row>223</xdr:row>
      <xdr:rowOff>19050</xdr:rowOff>
    </xdr:from>
    <xdr:to>
      <xdr:col>105</xdr:col>
      <xdr:colOff>295275</xdr:colOff>
      <xdr:row>223</xdr:row>
      <xdr:rowOff>123825</xdr:rowOff>
    </xdr:to>
    <xdr:sp macro="" textlink="">
      <xdr:nvSpPr>
        <xdr:cNvPr id="4" name="Oval 1"/>
        <xdr:cNvSpPr>
          <a:spLocks noChangeArrowheads="1"/>
        </xdr:cNvSpPr>
      </xdr:nvSpPr>
      <xdr:spPr bwMode="auto">
        <a:xfrm>
          <a:off x="53340000" y="36118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57150</xdr:colOff>
      <xdr:row>226</xdr:row>
      <xdr:rowOff>0</xdr:rowOff>
    </xdr:from>
    <xdr:to>
      <xdr:col>106</xdr:col>
      <xdr:colOff>95250</xdr:colOff>
      <xdr:row>241</xdr:row>
      <xdr:rowOff>104775</xdr:rowOff>
    </xdr:to>
    <xdr:sp macro="" textlink="">
      <xdr:nvSpPr>
        <xdr:cNvPr id="5" name="Line 2"/>
        <xdr:cNvSpPr>
          <a:spLocks noChangeShapeType="1"/>
        </xdr:cNvSpPr>
      </xdr:nvSpPr>
      <xdr:spPr bwMode="auto">
        <a:xfrm flipV="1">
          <a:off x="53235225" y="36585525"/>
          <a:ext cx="647700" cy="2533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161925</xdr:colOff>
      <xdr:row>221</xdr:row>
      <xdr:rowOff>76200</xdr:rowOff>
    </xdr:from>
    <xdr:to>
      <xdr:col>103</xdr:col>
      <xdr:colOff>295275</xdr:colOff>
      <xdr:row>222</xdr:row>
      <xdr:rowOff>19050</xdr:rowOff>
    </xdr:to>
    <xdr:sp macro="" textlink="">
      <xdr:nvSpPr>
        <xdr:cNvPr id="6" name="Oval 3"/>
        <xdr:cNvSpPr>
          <a:spLocks noChangeArrowheads="1"/>
        </xdr:cNvSpPr>
      </xdr:nvSpPr>
      <xdr:spPr bwMode="auto">
        <a:xfrm>
          <a:off x="52120800" y="35852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247650</xdr:colOff>
      <xdr:row>222</xdr:row>
      <xdr:rowOff>104775</xdr:rowOff>
    </xdr:from>
    <xdr:to>
      <xdr:col>104</xdr:col>
      <xdr:colOff>57150</xdr:colOff>
      <xdr:row>241</xdr:row>
      <xdr:rowOff>19050</xdr:rowOff>
    </xdr:to>
    <xdr:sp macro="" textlink="">
      <xdr:nvSpPr>
        <xdr:cNvPr id="7" name="Line 4"/>
        <xdr:cNvSpPr>
          <a:spLocks noChangeShapeType="1"/>
        </xdr:cNvSpPr>
      </xdr:nvSpPr>
      <xdr:spPr bwMode="auto">
        <a:xfrm flipH="1" flipV="1">
          <a:off x="52206525" y="36042600"/>
          <a:ext cx="419100" cy="2990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200025</xdr:colOff>
      <xdr:row>211</xdr:row>
      <xdr:rowOff>19050</xdr:rowOff>
    </xdr:from>
    <xdr:to>
      <xdr:col>100</xdr:col>
      <xdr:colOff>276225</xdr:colOff>
      <xdr:row>211</xdr:row>
      <xdr:rowOff>95250</xdr:rowOff>
    </xdr:to>
    <xdr:sp macro="" textlink="">
      <xdr:nvSpPr>
        <xdr:cNvPr id="8" name="Oval 5"/>
        <xdr:cNvSpPr>
          <a:spLocks noChangeArrowheads="1"/>
        </xdr:cNvSpPr>
      </xdr:nvSpPr>
      <xdr:spPr bwMode="auto">
        <a:xfrm>
          <a:off x="50330100" y="34175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100</xdr:col>
      <xdr:colOff>409575</xdr:colOff>
      <xdr:row>218</xdr:row>
      <xdr:rowOff>9525</xdr:rowOff>
    </xdr:from>
    <xdr:to>
      <xdr:col>100</xdr:col>
      <xdr:colOff>542925</xdr:colOff>
      <xdr:row>218</xdr:row>
      <xdr:rowOff>114300</xdr:rowOff>
    </xdr:to>
    <xdr:sp macro="" textlink="">
      <xdr:nvSpPr>
        <xdr:cNvPr id="9" name="Oval 6"/>
        <xdr:cNvSpPr>
          <a:spLocks noChangeArrowheads="1"/>
        </xdr:cNvSpPr>
      </xdr:nvSpPr>
      <xdr:spPr bwMode="auto">
        <a:xfrm>
          <a:off x="50539650" y="3529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99</xdr:col>
      <xdr:colOff>266700</xdr:colOff>
      <xdr:row>212</xdr:row>
      <xdr:rowOff>9525</xdr:rowOff>
    </xdr:from>
    <xdr:to>
      <xdr:col>100</xdr:col>
      <xdr:colOff>257175</xdr:colOff>
      <xdr:row>218</xdr:row>
      <xdr:rowOff>0</xdr:rowOff>
    </xdr:to>
    <xdr:sp macro="" textlink="">
      <xdr:nvSpPr>
        <xdr:cNvPr id="10" name="Line 7"/>
        <xdr:cNvSpPr>
          <a:spLocks noChangeShapeType="1"/>
        </xdr:cNvSpPr>
      </xdr:nvSpPr>
      <xdr:spPr bwMode="auto">
        <a:xfrm flipH="1">
          <a:off x="49787175" y="34328100"/>
          <a:ext cx="600075" cy="962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99</xdr:col>
      <xdr:colOff>123825</xdr:colOff>
      <xdr:row>225</xdr:row>
      <xdr:rowOff>133350</xdr:rowOff>
    </xdr:from>
    <xdr:to>
      <xdr:col>99</xdr:col>
      <xdr:colOff>257175</xdr:colOff>
      <xdr:row>226</xdr:row>
      <xdr:rowOff>76200</xdr:rowOff>
    </xdr:to>
    <xdr:sp macro="" textlink="">
      <xdr:nvSpPr>
        <xdr:cNvPr id="11" name="Oval 8"/>
        <xdr:cNvSpPr>
          <a:spLocks noChangeArrowheads="1"/>
        </xdr:cNvSpPr>
      </xdr:nvSpPr>
      <xdr:spPr bwMode="auto">
        <a:xfrm>
          <a:off x="49644300" y="36556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99</xdr:col>
      <xdr:colOff>352425</xdr:colOff>
      <xdr:row>226</xdr:row>
      <xdr:rowOff>85725</xdr:rowOff>
    </xdr:from>
    <xdr:to>
      <xdr:col>103</xdr:col>
      <xdr:colOff>381000</xdr:colOff>
      <xdr:row>241</xdr:row>
      <xdr:rowOff>47625</xdr:rowOff>
    </xdr:to>
    <xdr:sp macro="" textlink="">
      <xdr:nvSpPr>
        <xdr:cNvPr id="12" name="Line 9"/>
        <xdr:cNvSpPr>
          <a:spLocks noChangeShapeType="1"/>
        </xdr:cNvSpPr>
      </xdr:nvSpPr>
      <xdr:spPr bwMode="auto">
        <a:xfrm flipH="1" flipV="1">
          <a:off x="49872900" y="36671250"/>
          <a:ext cx="2466975" cy="2390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47625</xdr:colOff>
      <xdr:row>244</xdr:row>
      <xdr:rowOff>66675</xdr:rowOff>
    </xdr:from>
    <xdr:to>
      <xdr:col>111</xdr:col>
      <xdr:colOff>180975</xdr:colOff>
      <xdr:row>245</xdr:row>
      <xdr:rowOff>9525</xdr:rowOff>
    </xdr:to>
    <xdr:sp macro="" textlink="">
      <xdr:nvSpPr>
        <xdr:cNvPr id="13" name="Oval 10"/>
        <xdr:cNvSpPr>
          <a:spLocks noChangeArrowheads="1"/>
        </xdr:cNvSpPr>
      </xdr:nvSpPr>
      <xdr:spPr bwMode="auto">
        <a:xfrm>
          <a:off x="56883300" y="395668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371475</xdr:colOff>
      <xdr:row>244</xdr:row>
      <xdr:rowOff>123825</xdr:rowOff>
    </xdr:from>
    <xdr:to>
      <xdr:col>110</xdr:col>
      <xdr:colOff>571500</xdr:colOff>
      <xdr:row>245</xdr:row>
      <xdr:rowOff>47625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 flipV="1">
          <a:off x="53549550" y="39624000"/>
          <a:ext cx="324802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66675</xdr:colOff>
      <xdr:row>253</xdr:row>
      <xdr:rowOff>28575</xdr:rowOff>
    </xdr:from>
    <xdr:to>
      <xdr:col>110</xdr:col>
      <xdr:colOff>200025</xdr:colOff>
      <xdr:row>253</xdr:row>
      <xdr:rowOff>133350</xdr:rowOff>
    </xdr:to>
    <xdr:sp macro="" textlink="">
      <xdr:nvSpPr>
        <xdr:cNvPr id="15" name="Oval 12"/>
        <xdr:cNvSpPr>
          <a:spLocks noChangeArrowheads="1"/>
        </xdr:cNvSpPr>
      </xdr:nvSpPr>
      <xdr:spPr bwMode="auto">
        <a:xfrm>
          <a:off x="56292750" y="40986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47625</xdr:colOff>
      <xdr:row>246</xdr:row>
      <xdr:rowOff>76200</xdr:rowOff>
    </xdr:from>
    <xdr:to>
      <xdr:col>109</xdr:col>
      <xdr:colOff>581025</xdr:colOff>
      <xdr:row>253</xdr:row>
      <xdr:rowOff>66675</xdr:rowOff>
    </xdr:to>
    <xdr:sp macro="" textlink="">
      <xdr:nvSpPr>
        <xdr:cNvPr id="16" name="Line 13"/>
        <xdr:cNvSpPr>
          <a:spLocks noChangeShapeType="1"/>
        </xdr:cNvSpPr>
      </xdr:nvSpPr>
      <xdr:spPr bwMode="auto">
        <a:xfrm>
          <a:off x="53225700" y="39900225"/>
          <a:ext cx="2971800" cy="1123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266700</xdr:colOff>
      <xdr:row>252</xdr:row>
      <xdr:rowOff>76200</xdr:rowOff>
    </xdr:from>
    <xdr:to>
      <xdr:col>104</xdr:col>
      <xdr:colOff>400050</xdr:colOff>
      <xdr:row>253</xdr:row>
      <xdr:rowOff>19050</xdr:rowOff>
    </xdr:to>
    <xdr:sp macro="" textlink="">
      <xdr:nvSpPr>
        <xdr:cNvPr id="17" name="Oval 14"/>
        <xdr:cNvSpPr>
          <a:spLocks noChangeArrowheads="1"/>
        </xdr:cNvSpPr>
      </xdr:nvSpPr>
      <xdr:spPr bwMode="auto">
        <a:xfrm>
          <a:off x="52835175" y="40871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104</xdr:col>
      <xdr:colOff>257175</xdr:colOff>
      <xdr:row>246</xdr:row>
      <xdr:rowOff>104775</xdr:rowOff>
    </xdr:from>
    <xdr:to>
      <xdr:col>104</xdr:col>
      <xdr:colOff>333375</xdr:colOff>
      <xdr:row>252</xdr:row>
      <xdr:rowOff>47625</xdr:rowOff>
    </xdr:to>
    <xdr:sp macro="" textlink="">
      <xdr:nvSpPr>
        <xdr:cNvPr id="18" name="Line 15"/>
        <xdr:cNvSpPr>
          <a:spLocks noChangeShapeType="1"/>
        </xdr:cNvSpPr>
      </xdr:nvSpPr>
      <xdr:spPr bwMode="auto">
        <a:xfrm>
          <a:off x="52825650" y="39928800"/>
          <a:ext cx="76200" cy="914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266700</xdr:colOff>
      <xdr:row>255</xdr:row>
      <xdr:rowOff>19050</xdr:rowOff>
    </xdr:from>
    <xdr:to>
      <xdr:col>96</xdr:col>
      <xdr:colOff>342900</xdr:colOff>
      <xdr:row>255</xdr:row>
      <xdr:rowOff>95250</xdr:rowOff>
    </xdr:to>
    <xdr:sp macro="" textlink="">
      <xdr:nvSpPr>
        <xdr:cNvPr id="19" name="Oval 16"/>
        <xdr:cNvSpPr>
          <a:spLocks noChangeArrowheads="1"/>
        </xdr:cNvSpPr>
      </xdr:nvSpPr>
      <xdr:spPr bwMode="auto">
        <a:xfrm>
          <a:off x="47958375" y="41300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97</xdr:col>
      <xdr:colOff>76200</xdr:colOff>
      <xdr:row>246</xdr:row>
      <xdr:rowOff>66675</xdr:rowOff>
    </xdr:from>
    <xdr:to>
      <xdr:col>103</xdr:col>
      <xdr:colOff>409575</xdr:colOff>
      <xdr:row>254</xdr:row>
      <xdr:rowOff>38100</xdr:rowOff>
    </xdr:to>
    <xdr:sp macro="" textlink="">
      <xdr:nvSpPr>
        <xdr:cNvPr id="20" name="Line 17"/>
        <xdr:cNvSpPr>
          <a:spLocks noChangeShapeType="1"/>
        </xdr:cNvSpPr>
      </xdr:nvSpPr>
      <xdr:spPr bwMode="auto">
        <a:xfrm flipV="1">
          <a:off x="48377475" y="39890700"/>
          <a:ext cx="3990975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485775</xdr:colOff>
      <xdr:row>253</xdr:row>
      <xdr:rowOff>142875</xdr:rowOff>
    </xdr:from>
    <xdr:to>
      <xdr:col>109</xdr:col>
      <xdr:colOff>533400</xdr:colOff>
      <xdr:row>255</xdr:row>
      <xdr:rowOff>76200</xdr:rowOff>
    </xdr:to>
    <xdr:sp macro="" textlink="">
      <xdr:nvSpPr>
        <xdr:cNvPr id="21" name="Freeform 18"/>
        <xdr:cNvSpPr>
          <a:spLocks/>
        </xdr:cNvSpPr>
      </xdr:nvSpPr>
      <xdr:spPr bwMode="auto">
        <a:xfrm>
          <a:off x="48177450" y="41100375"/>
          <a:ext cx="7972425" cy="257175"/>
        </a:xfrm>
        <a:custGeom>
          <a:avLst/>
          <a:gdLst>
            <a:gd name="T0" fmla="*/ 0 w 837"/>
            <a:gd name="T1" fmla="*/ 27 h 27"/>
            <a:gd name="T2" fmla="*/ 837 w 837"/>
            <a:gd name="T3" fmla="*/ 0 h 27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837" h="27">
              <a:moveTo>
                <a:pt x="0" y="27"/>
              </a:moveTo>
              <a:lnTo>
                <a:pt x="837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114</xdr:col>
      <xdr:colOff>447675</xdr:colOff>
      <xdr:row>263</xdr:row>
      <xdr:rowOff>47625</xdr:rowOff>
    </xdr:from>
    <xdr:to>
      <xdr:col>114</xdr:col>
      <xdr:colOff>523875</xdr:colOff>
      <xdr:row>263</xdr:row>
      <xdr:rowOff>123825</xdr:rowOff>
    </xdr:to>
    <xdr:sp macro="" textlink="">
      <xdr:nvSpPr>
        <xdr:cNvPr id="22" name="Oval 19"/>
        <xdr:cNvSpPr>
          <a:spLocks noChangeArrowheads="1"/>
        </xdr:cNvSpPr>
      </xdr:nvSpPr>
      <xdr:spPr bwMode="auto">
        <a:xfrm>
          <a:off x="59112150" y="42624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200025</xdr:colOff>
      <xdr:row>254</xdr:row>
      <xdr:rowOff>28575</xdr:rowOff>
    </xdr:from>
    <xdr:to>
      <xdr:col>114</xdr:col>
      <xdr:colOff>409575</xdr:colOff>
      <xdr:row>262</xdr:row>
      <xdr:rowOff>114300</xdr:rowOff>
    </xdr:to>
    <xdr:sp macro="" textlink="">
      <xdr:nvSpPr>
        <xdr:cNvPr id="23" name="Line 20"/>
        <xdr:cNvSpPr>
          <a:spLocks noChangeShapeType="1"/>
        </xdr:cNvSpPr>
      </xdr:nvSpPr>
      <xdr:spPr bwMode="auto">
        <a:xfrm flipH="1" flipV="1">
          <a:off x="56426100" y="41148000"/>
          <a:ext cx="2647950" cy="1381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219075</xdr:colOff>
      <xdr:row>267</xdr:row>
      <xdr:rowOff>114300</xdr:rowOff>
    </xdr:from>
    <xdr:to>
      <xdr:col>103</xdr:col>
      <xdr:colOff>295275</xdr:colOff>
      <xdr:row>268</xdr:row>
      <xdr:rowOff>28575</xdr:rowOff>
    </xdr:to>
    <xdr:sp macro="" textlink="">
      <xdr:nvSpPr>
        <xdr:cNvPr id="24" name="Oval 21"/>
        <xdr:cNvSpPr>
          <a:spLocks noChangeArrowheads="1"/>
        </xdr:cNvSpPr>
      </xdr:nvSpPr>
      <xdr:spPr bwMode="auto">
        <a:xfrm>
          <a:off x="52177950" y="43338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419100</xdr:colOff>
      <xdr:row>256</xdr:row>
      <xdr:rowOff>133350</xdr:rowOff>
    </xdr:from>
    <xdr:to>
      <xdr:col>84</xdr:col>
      <xdr:colOff>285750</xdr:colOff>
      <xdr:row>258</xdr:row>
      <xdr:rowOff>133350</xdr:rowOff>
    </xdr:to>
    <xdr:sp macro="" textlink="">
      <xdr:nvSpPr>
        <xdr:cNvPr id="25" name="Line 22"/>
        <xdr:cNvSpPr>
          <a:spLocks noChangeShapeType="1"/>
        </xdr:cNvSpPr>
      </xdr:nvSpPr>
      <xdr:spPr bwMode="auto">
        <a:xfrm>
          <a:off x="40643175" y="41576625"/>
          <a:ext cx="82867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9525</xdr:colOff>
      <xdr:row>245</xdr:row>
      <xdr:rowOff>57150</xdr:rowOff>
    </xdr:from>
    <xdr:to>
      <xdr:col>83</xdr:col>
      <xdr:colOff>85725</xdr:colOff>
      <xdr:row>245</xdr:row>
      <xdr:rowOff>133350</xdr:rowOff>
    </xdr:to>
    <xdr:sp macro="" textlink="">
      <xdr:nvSpPr>
        <xdr:cNvPr id="26" name="Oval 23"/>
        <xdr:cNvSpPr>
          <a:spLocks noChangeArrowheads="1"/>
        </xdr:cNvSpPr>
      </xdr:nvSpPr>
      <xdr:spPr bwMode="auto">
        <a:xfrm>
          <a:off x="40671750" y="39719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85725</xdr:colOff>
      <xdr:row>224</xdr:row>
      <xdr:rowOff>28575</xdr:rowOff>
    </xdr:from>
    <xdr:to>
      <xdr:col>75</xdr:col>
      <xdr:colOff>219075</xdr:colOff>
      <xdr:row>224</xdr:row>
      <xdr:rowOff>133350</xdr:rowOff>
    </xdr:to>
    <xdr:sp macro="" textlink="">
      <xdr:nvSpPr>
        <xdr:cNvPr id="27" name="Oval 24"/>
        <xdr:cNvSpPr>
          <a:spLocks noChangeArrowheads="1"/>
        </xdr:cNvSpPr>
      </xdr:nvSpPr>
      <xdr:spPr bwMode="auto">
        <a:xfrm>
          <a:off x="36556950" y="36290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77</xdr:col>
      <xdr:colOff>133350</xdr:colOff>
      <xdr:row>224</xdr:row>
      <xdr:rowOff>47625</xdr:rowOff>
    </xdr:from>
    <xdr:to>
      <xdr:col>77</xdr:col>
      <xdr:colOff>266700</xdr:colOff>
      <xdr:row>224</xdr:row>
      <xdr:rowOff>152400</xdr:rowOff>
    </xdr:to>
    <xdr:sp macro="" textlink="">
      <xdr:nvSpPr>
        <xdr:cNvPr id="28" name="Oval 25"/>
        <xdr:cNvSpPr>
          <a:spLocks noChangeArrowheads="1"/>
        </xdr:cNvSpPr>
      </xdr:nvSpPr>
      <xdr:spPr bwMode="auto">
        <a:xfrm>
          <a:off x="37576125" y="36309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77</xdr:col>
      <xdr:colOff>295275</xdr:colOff>
      <xdr:row>225</xdr:row>
      <xdr:rowOff>28575</xdr:rowOff>
    </xdr:from>
    <xdr:to>
      <xdr:col>103</xdr:col>
      <xdr:colOff>133350</xdr:colOff>
      <xdr:row>244</xdr:row>
      <xdr:rowOff>57150</xdr:rowOff>
    </xdr:to>
    <xdr:sp macro="" textlink="">
      <xdr:nvSpPr>
        <xdr:cNvPr id="29" name="Line 26"/>
        <xdr:cNvSpPr>
          <a:spLocks noChangeShapeType="1"/>
        </xdr:cNvSpPr>
      </xdr:nvSpPr>
      <xdr:spPr bwMode="auto">
        <a:xfrm flipH="1" flipV="1">
          <a:off x="37738050" y="36452175"/>
          <a:ext cx="14354175" cy="3105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180975</xdr:colOff>
      <xdr:row>245</xdr:row>
      <xdr:rowOff>123825</xdr:rowOff>
    </xdr:from>
    <xdr:to>
      <xdr:col>96</xdr:col>
      <xdr:colOff>47625</xdr:colOff>
      <xdr:row>254</xdr:row>
      <xdr:rowOff>9525</xdr:rowOff>
    </xdr:to>
    <xdr:sp macro="" textlink="">
      <xdr:nvSpPr>
        <xdr:cNvPr id="30" name="Freeform 27"/>
        <xdr:cNvSpPr>
          <a:spLocks/>
        </xdr:cNvSpPr>
      </xdr:nvSpPr>
      <xdr:spPr bwMode="auto">
        <a:xfrm>
          <a:off x="40843200" y="39785925"/>
          <a:ext cx="6896100" cy="1343025"/>
        </a:xfrm>
        <a:custGeom>
          <a:avLst/>
          <a:gdLst>
            <a:gd name="T0" fmla="*/ 724 w 724"/>
            <a:gd name="T1" fmla="*/ 141 h 141"/>
            <a:gd name="T2" fmla="*/ 0 w 724"/>
            <a:gd name="T3" fmla="*/ 0 h 14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724" h="141">
              <a:moveTo>
                <a:pt x="724" y="14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76</xdr:col>
      <xdr:colOff>409575</xdr:colOff>
      <xdr:row>241</xdr:row>
      <xdr:rowOff>9525</xdr:rowOff>
    </xdr:from>
    <xdr:to>
      <xdr:col>84</xdr:col>
      <xdr:colOff>47625</xdr:colOff>
      <xdr:row>261</xdr:row>
      <xdr:rowOff>28575</xdr:rowOff>
    </xdr:to>
    <xdr:sp macro="" textlink="">
      <xdr:nvSpPr>
        <xdr:cNvPr id="31" name="Freeform 28"/>
        <xdr:cNvSpPr>
          <a:spLocks/>
        </xdr:cNvSpPr>
      </xdr:nvSpPr>
      <xdr:spPr bwMode="auto">
        <a:xfrm>
          <a:off x="37366575" y="39023925"/>
          <a:ext cx="3867150" cy="3257550"/>
        </a:xfrm>
        <a:custGeom>
          <a:avLst/>
          <a:gdLst>
            <a:gd name="T0" fmla="*/ 406 w 406"/>
            <a:gd name="T1" fmla="*/ 342 h 342"/>
            <a:gd name="T2" fmla="*/ 0 w 406"/>
            <a:gd name="T3" fmla="*/ 0 h 342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406" h="342">
              <a:moveTo>
                <a:pt x="406" y="342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84</xdr:col>
      <xdr:colOff>409575</xdr:colOff>
      <xdr:row>259</xdr:row>
      <xdr:rowOff>76200</xdr:rowOff>
    </xdr:from>
    <xdr:to>
      <xdr:col>85</xdr:col>
      <xdr:colOff>19050</xdr:colOff>
      <xdr:row>259</xdr:row>
      <xdr:rowOff>152400</xdr:rowOff>
    </xdr:to>
    <xdr:sp macro="" textlink="">
      <xdr:nvSpPr>
        <xdr:cNvPr id="32" name="Oval 29"/>
        <xdr:cNvSpPr>
          <a:spLocks noChangeArrowheads="1"/>
        </xdr:cNvSpPr>
      </xdr:nvSpPr>
      <xdr:spPr bwMode="auto">
        <a:xfrm>
          <a:off x="41595675" y="42005250"/>
          <a:ext cx="476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266700</xdr:colOff>
      <xdr:row>254</xdr:row>
      <xdr:rowOff>66675</xdr:rowOff>
    </xdr:from>
    <xdr:to>
      <xdr:col>84</xdr:col>
      <xdr:colOff>342900</xdr:colOff>
      <xdr:row>254</xdr:row>
      <xdr:rowOff>142875</xdr:rowOff>
    </xdr:to>
    <xdr:sp macro="" textlink="">
      <xdr:nvSpPr>
        <xdr:cNvPr id="33" name="Oval 30"/>
        <xdr:cNvSpPr>
          <a:spLocks noChangeArrowheads="1"/>
        </xdr:cNvSpPr>
      </xdr:nvSpPr>
      <xdr:spPr bwMode="auto">
        <a:xfrm>
          <a:off x="41452800" y="41186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457200</xdr:colOff>
      <xdr:row>255</xdr:row>
      <xdr:rowOff>104775</xdr:rowOff>
    </xdr:from>
    <xdr:to>
      <xdr:col>85</xdr:col>
      <xdr:colOff>9525</xdr:colOff>
      <xdr:row>259</xdr:row>
      <xdr:rowOff>38100</xdr:rowOff>
    </xdr:to>
    <xdr:sp macro="" textlink="">
      <xdr:nvSpPr>
        <xdr:cNvPr id="34" name="Line 31"/>
        <xdr:cNvSpPr>
          <a:spLocks noChangeShapeType="1"/>
        </xdr:cNvSpPr>
      </xdr:nvSpPr>
      <xdr:spPr bwMode="auto">
        <a:xfrm flipH="1" flipV="1">
          <a:off x="41624250" y="41386125"/>
          <a:ext cx="9525" cy="581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76200</xdr:colOff>
      <xdr:row>246</xdr:row>
      <xdr:rowOff>57150</xdr:rowOff>
    </xdr:from>
    <xdr:to>
      <xdr:col>84</xdr:col>
      <xdr:colOff>257175</xdr:colOff>
      <xdr:row>253</xdr:row>
      <xdr:rowOff>142875</xdr:rowOff>
    </xdr:to>
    <xdr:sp macro="" textlink="">
      <xdr:nvSpPr>
        <xdr:cNvPr id="35" name="Line 32"/>
        <xdr:cNvSpPr>
          <a:spLocks noChangeShapeType="1"/>
        </xdr:cNvSpPr>
      </xdr:nvSpPr>
      <xdr:spPr bwMode="auto">
        <a:xfrm flipH="1" flipV="1">
          <a:off x="40738425" y="39881175"/>
          <a:ext cx="704850" cy="1219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85</xdr:col>
      <xdr:colOff>142875</xdr:colOff>
      <xdr:row>259</xdr:row>
      <xdr:rowOff>142875</xdr:rowOff>
    </xdr:from>
    <xdr:to>
      <xdr:col>103</xdr:col>
      <xdr:colOff>104775</xdr:colOff>
      <xdr:row>267</xdr:row>
      <xdr:rowOff>85725</xdr:rowOff>
    </xdr:to>
    <xdr:sp macro="" textlink="">
      <xdr:nvSpPr>
        <xdr:cNvPr id="36" name="Line 33"/>
        <xdr:cNvSpPr>
          <a:spLocks noChangeShapeType="1"/>
        </xdr:cNvSpPr>
      </xdr:nvSpPr>
      <xdr:spPr bwMode="auto">
        <a:xfrm>
          <a:off x="41767125" y="42071925"/>
          <a:ext cx="10296525" cy="1238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342900</xdr:colOff>
      <xdr:row>224</xdr:row>
      <xdr:rowOff>85725</xdr:rowOff>
    </xdr:from>
    <xdr:to>
      <xdr:col>77</xdr:col>
      <xdr:colOff>114300</xdr:colOff>
      <xdr:row>224</xdr:row>
      <xdr:rowOff>85725</xdr:rowOff>
    </xdr:to>
    <xdr:sp macro="" textlink="">
      <xdr:nvSpPr>
        <xdr:cNvPr id="37" name="Line 34"/>
        <xdr:cNvSpPr>
          <a:spLocks noChangeShapeType="1"/>
        </xdr:cNvSpPr>
      </xdr:nvSpPr>
      <xdr:spPr bwMode="auto">
        <a:xfrm flipH="1" flipV="1">
          <a:off x="36814125" y="36347400"/>
          <a:ext cx="742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428625</xdr:colOff>
      <xdr:row>255</xdr:row>
      <xdr:rowOff>76200</xdr:rowOff>
    </xdr:from>
    <xdr:to>
      <xdr:col>96</xdr:col>
      <xdr:colOff>104775</xdr:colOff>
      <xdr:row>256</xdr:row>
      <xdr:rowOff>104775</xdr:rowOff>
    </xdr:to>
    <xdr:sp macro="" textlink="">
      <xdr:nvSpPr>
        <xdr:cNvPr id="38" name="Line 35"/>
        <xdr:cNvSpPr>
          <a:spLocks noChangeShapeType="1"/>
        </xdr:cNvSpPr>
      </xdr:nvSpPr>
      <xdr:spPr bwMode="auto">
        <a:xfrm flipV="1">
          <a:off x="40652700" y="41357550"/>
          <a:ext cx="71437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161925</xdr:colOff>
      <xdr:row>263</xdr:row>
      <xdr:rowOff>66675</xdr:rowOff>
    </xdr:from>
    <xdr:to>
      <xdr:col>81</xdr:col>
      <xdr:colOff>295275</xdr:colOff>
      <xdr:row>264</xdr:row>
      <xdr:rowOff>9525</xdr:rowOff>
    </xdr:to>
    <xdr:sp macro="" textlink="">
      <xdr:nvSpPr>
        <xdr:cNvPr id="39" name="Oval 36"/>
        <xdr:cNvSpPr>
          <a:spLocks noChangeArrowheads="1"/>
        </xdr:cNvSpPr>
      </xdr:nvSpPr>
      <xdr:spPr bwMode="auto">
        <a:xfrm>
          <a:off x="39947850" y="42643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104</xdr:col>
      <xdr:colOff>285750</xdr:colOff>
      <xdr:row>210</xdr:row>
      <xdr:rowOff>76200</xdr:rowOff>
    </xdr:from>
    <xdr:to>
      <xdr:col>104</xdr:col>
      <xdr:colOff>352425</xdr:colOff>
      <xdr:row>241</xdr:row>
      <xdr:rowOff>19050</xdr:rowOff>
    </xdr:to>
    <xdr:sp macro="" textlink="">
      <xdr:nvSpPr>
        <xdr:cNvPr id="40" name="Line 37"/>
        <xdr:cNvSpPr>
          <a:spLocks noChangeShapeType="1"/>
        </xdr:cNvSpPr>
      </xdr:nvSpPr>
      <xdr:spPr bwMode="auto">
        <a:xfrm>
          <a:off x="52854225" y="34070925"/>
          <a:ext cx="66675" cy="4962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276225</xdr:colOff>
      <xdr:row>209</xdr:row>
      <xdr:rowOff>85725</xdr:rowOff>
    </xdr:from>
    <xdr:to>
      <xdr:col>104</xdr:col>
      <xdr:colOff>352425</xdr:colOff>
      <xdr:row>210</xdr:row>
      <xdr:rowOff>0</xdr:rowOff>
    </xdr:to>
    <xdr:sp macro="" textlink="">
      <xdr:nvSpPr>
        <xdr:cNvPr id="41" name="Oval 38"/>
        <xdr:cNvSpPr>
          <a:spLocks noChangeArrowheads="1"/>
        </xdr:cNvSpPr>
      </xdr:nvSpPr>
      <xdr:spPr bwMode="auto">
        <a:xfrm>
          <a:off x="52844700" y="339185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504825</xdr:colOff>
      <xdr:row>290</xdr:row>
      <xdr:rowOff>9525</xdr:rowOff>
    </xdr:from>
    <xdr:to>
      <xdr:col>109</xdr:col>
      <xdr:colOff>581025</xdr:colOff>
      <xdr:row>290</xdr:row>
      <xdr:rowOff>85725</xdr:rowOff>
    </xdr:to>
    <xdr:sp macro="" textlink="">
      <xdr:nvSpPr>
        <xdr:cNvPr id="42" name="Oval 39"/>
        <xdr:cNvSpPr>
          <a:spLocks noChangeArrowheads="1"/>
        </xdr:cNvSpPr>
      </xdr:nvSpPr>
      <xdr:spPr bwMode="auto">
        <a:xfrm>
          <a:off x="56121300" y="46958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9525</xdr:colOff>
      <xdr:row>273</xdr:row>
      <xdr:rowOff>104775</xdr:rowOff>
    </xdr:from>
    <xdr:to>
      <xdr:col>109</xdr:col>
      <xdr:colOff>390525</xdr:colOff>
      <xdr:row>289</xdr:row>
      <xdr:rowOff>104775</xdr:rowOff>
    </xdr:to>
    <xdr:sp macro="" textlink="">
      <xdr:nvSpPr>
        <xdr:cNvPr id="43" name="Line 40"/>
        <xdr:cNvSpPr>
          <a:spLocks noChangeShapeType="1"/>
        </xdr:cNvSpPr>
      </xdr:nvSpPr>
      <xdr:spPr bwMode="auto">
        <a:xfrm flipH="1" flipV="1">
          <a:off x="40671750" y="44300775"/>
          <a:ext cx="15335250" cy="2590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209550</xdr:colOff>
      <xdr:row>273</xdr:row>
      <xdr:rowOff>57150</xdr:rowOff>
    </xdr:from>
    <xdr:to>
      <xdr:col>82</xdr:col>
      <xdr:colOff>285750</xdr:colOff>
      <xdr:row>273</xdr:row>
      <xdr:rowOff>133350</xdr:rowOff>
    </xdr:to>
    <xdr:sp macro="" textlink="">
      <xdr:nvSpPr>
        <xdr:cNvPr id="44" name="Oval 41"/>
        <xdr:cNvSpPr>
          <a:spLocks noChangeArrowheads="1"/>
        </xdr:cNvSpPr>
      </xdr:nvSpPr>
      <xdr:spPr bwMode="auto">
        <a:xfrm>
          <a:off x="40433625" y="44253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81</xdr:col>
      <xdr:colOff>257175</xdr:colOff>
      <xdr:row>264</xdr:row>
      <xdr:rowOff>95250</xdr:rowOff>
    </xdr:from>
    <xdr:to>
      <xdr:col>82</xdr:col>
      <xdr:colOff>161925</xdr:colOff>
      <xdr:row>273</xdr:row>
      <xdr:rowOff>9525</xdr:rowOff>
    </xdr:to>
    <xdr:sp macro="" textlink="">
      <xdr:nvSpPr>
        <xdr:cNvPr id="45" name="Line 42"/>
        <xdr:cNvSpPr>
          <a:spLocks noChangeShapeType="1"/>
        </xdr:cNvSpPr>
      </xdr:nvSpPr>
      <xdr:spPr bwMode="auto">
        <a:xfrm flipH="1" flipV="1">
          <a:off x="40043100" y="42833925"/>
          <a:ext cx="342900" cy="1371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76200</xdr:colOff>
      <xdr:row>265</xdr:row>
      <xdr:rowOff>47625</xdr:rowOff>
    </xdr:from>
    <xdr:to>
      <xdr:col>79</xdr:col>
      <xdr:colOff>247650</xdr:colOff>
      <xdr:row>266</xdr:row>
      <xdr:rowOff>38100</xdr:rowOff>
    </xdr:to>
    <xdr:sp macro="" textlink="">
      <xdr:nvSpPr>
        <xdr:cNvPr id="46" name="Oval 43"/>
        <xdr:cNvSpPr>
          <a:spLocks noChangeArrowheads="1"/>
        </xdr:cNvSpPr>
      </xdr:nvSpPr>
      <xdr:spPr bwMode="auto">
        <a:xfrm>
          <a:off x="38642925" y="42948225"/>
          <a:ext cx="1714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142875</xdr:colOff>
      <xdr:row>266</xdr:row>
      <xdr:rowOff>38100</xdr:rowOff>
    </xdr:from>
    <xdr:to>
      <xdr:col>72</xdr:col>
      <xdr:colOff>219075</xdr:colOff>
      <xdr:row>266</xdr:row>
      <xdr:rowOff>114300</xdr:rowOff>
    </xdr:to>
    <xdr:sp macro="" textlink="">
      <xdr:nvSpPr>
        <xdr:cNvPr id="47" name="Oval 44"/>
        <xdr:cNvSpPr>
          <a:spLocks noChangeArrowheads="1"/>
        </xdr:cNvSpPr>
      </xdr:nvSpPr>
      <xdr:spPr bwMode="auto">
        <a:xfrm>
          <a:off x="35156775" y="43100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361950</xdr:colOff>
      <xdr:row>260</xdr:row>
      <xdr:rowOff>19050</xdr:rowOff>
    </xdr:from>
    <xdr:to>
      <xdr:col>79</xdr:col>
      <xdr:colOff>114300</xdr:colOff>
      <xdr:row>263</xdr:row>
      <xdr:rowOff>142875</xdr:rowOff>
    </xdr:to>
    <xdr:sp macro="" textlink="">
      <xdr:nvSpPr>
        <xdr:cNvPr id="48" name="Line 45"/>
        <xdr:cNvSpPr>
          <a:spLocks noChangeShapeType="1"/>
        </xdr:cNvSpPr>
      </xdr:nvSpPr>
      <xdr:spPr bwMode="auto">
        <a:xfrm flipH="1" flipV="1">
          <a:off x="38319075" y="42110025"/>
          <a:ext cx="361950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428625</xdr:colOff>
      <xdr:row>263</xdr:row>
      <xdr:rowOff>104775</xdr:rowOff>
    </xdr:from>
    <xdr:to>
      <xdr:col>81</xdr:col>
      <xdr:colOff>104775</xdr:colOff>
      <xdr:row>265</xdr:row>
      <xdr:rowOff>123825</xdr:rowOff>
    </xdr:to>
    <xdr:sp macro="" textlink="">
      <xdr:nvSpPr>
        <xdr:cNvPr id="49" name="Line 46"/>
        <xdr:cNvSpPr>
          <a:spLocks noChangeShapeType="1"/>
        </xdr:cNvSpPr>
      </xdr:nvSpPr>
      <xdr:spPr bwMode="auto">
        <a:xfrm flipV="1">
          <a:off x="38995350" y="42681525"/>
          <a:ext cx="895350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304800</xdr:colOff>
      <xdr:row>259</xdr:row>
      <xdr:rowOff>66675</xdr:rowOff>
    </xdr:from>
    <xdr:to>
      <xdr:col>78</xdr:col>
      <xdr:colOff>381000</xdr:colOff>
      <xdr:row>259</xdr:row>
      <xdr:rowOff>142875</xdr:rowOff>
    </xdr:to>
    <xdr:sp macro="" textlink="">
      <xdr:nvSpPr>
        <xdr:cNvPr id="50" name="Oval 47"/>
        <xdr:cNvSpPr>
          <a:spLocks noChangeArrowheads="1"/>
        </xdr:cNvSpPr>
      </xdr:nvSpPr>
      <xdr:spPr bwMode="auto">
        <a:xfrm>
          <a:off x="38261925" y="419957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123825</xdr:colOff>
      <xdr:row>276</xdr:row>
      <xdr:rowOff>28575</xdr:rowOff>
    </xdr:from>
    <xdr:to>
      <xdr:col>78</xdr:col>
      <xdr:colOff>200025</xdr:colOff>
      <xdr:row>276</xdr:row>
      <xdr:rowOff>104775</xdr:rowOff>
    </xdr:to>
    <xdr:sp macro="" textlink="">
      <xdr:nvSpPr>
        <xdr:cNvPr id="51" name="Oval 48"/>
        <xdr:cNvSpPr>
          <a:spLocks noChangeArrowheads="1"/>
        </xdr:cNvSpPr>
      </xdr:nvSpPr>
      <xdr:spPr bwMode="auto">
        <a:xfrm>
          <a:off x="38080950" y="44710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238125</xdr:colOff>
      <xdr:row>268</xdr:row>
      <xdr:rowOff>19050</xdr:rowOff>
    </xdr:from>
    <xdr:to>
      <xdr:col>78</xdr:col>
      <xdr:colOff>123825</xdr:colOff>
      <xdr:row>275</xdr:row>
      <xdr:rowOff>85725</xdr:rowOff>
    </xdr:to>
    <xdr:sp macro="" textlink="">
      <xdr:nvSpPr>
        <xdr:cNvPr id="52" name="Line 49"/>
        <xdr:cNvSpPr>
          <a:spLocks noChangeShapeType="1"/>
        </xdr:cNvSpPr>
      </xdr:nvSpPr>
      <xdr:spPr bwMode="auto">
        <a:xfrm flipH="1" flipV="1">
          <a:off x="37680900" y="43405425"/>
          <a:ext cx="400050" cy="1200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152400</xdr:colOff>
      <xdr:row>249</xdr:row>
      <xdr:rowOff>76200</xdr:rowOff>
    </xdr:from>
    <xdr:to>
      <xdr:col>78</xdr:col>
      <xdr:colOff>228600</xdr:colOff>
      <xdr:row>249</xdr:row>
      <xdr:rowOff>152400</xdr:rowOff>
    </xdr:to>
    <xdr:sp macro="" textlink="">
      <xdr:nvSpPr>
        <xdr:cNvPr id="53" name="Oval 50"/>
        <xdr:cNvSpPr>
          <a:spLocks noChangeArrowheads="1"/>
        </xdr:cNvSpPr>
      </xdr:nvSpPr>
      <xdr:spPr bwMode="auto">
        <a:xfrm>
          <a:off x="38109525" y="40386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123825</xdr:colOff>
      <xdr:row>246</xdr:row>
      <xdr:rowOff>28575</xdr:rowOff>
    </xdr:from>
    <xdr:to>
      <xdr:col>75</xdr:col>
      <xdr:colOff>200025</xdr:colOff>
      <xdr:row>246</xdr:row>
      <xdr:rowOff>104775</xdr:rowOff>
    </xdr:to>
    <xdr:sp macro="" textlink="">
      <xdr:nvSpPr>
        <xdr:cNvPr id="54" name="Oval 51"/>
        <xdr:cNvSpPr>
          <a:spLocks noChangeArrowheads="1"/>
        </xdr:cNvSpPr>
      </xdr:nvSpPr>
      <xdr:spPr bwMode="auto">
        <a:xfrm>
          <a:off x="36595050" y="39852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266700</xdr:colOff>
      <xdr:row>246</xdr:row>
      <xdr:rowOff>104775</xdr:rowOff>
    </xdr:from>
    <xdr:to>
      <xdr:col>77</xdr:col>
      <xdr:colOff>419100</xdr:colOff>
      <xdr:row>249</xdr:row>
      <xdr:rowOff>38100</xdr:rowOff>
    </xdr:to>
    <xdr:sp macro="" textlink="">
      <xdr:nvSpPr>
        <xdr:cNvPr id="55" name="Line 52"/>
        <xdr:cNvSpPr>
          <a:spLocks noChangeShapeType="1"/>
        </xdr:cNvSpPr>
      </xdr:nvSpPr>
      <xdr:spPr bwMode="auto">
        <a:xfrm>
          <a:off x="36737925" y="39928800"/>
          <a:ext cx="1123950" cy="419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142875</xdr:colOff>
      <xdr:row>253</xdr:row>
      <xdr:rowOff>57150</xdr:rowOff>
    </xdr:from>
    <xdr:to>
      <xdr:col>73</xdr:col>
      <xdr:colOff>219075</xdr:colOff>
      <xdr:row>253</xdr:row>
      <xdr:rowOff>133350</xdr:rowOff>
    </xdr:to>
    <xdr:sp macro="" textlink="">
      <xdr:nvSpPr>
        <xdr:cNvPr id="56" name="Oval 53"/>
        <xdr:cNvSpPr>
          <a:spLocks noChangeArrowheads="1"/>
        </xdr:cNvSpPr>
      </xdr:nvSpPr>
      <xdr:spPr bwMode="auto">
        <a:xfrm>
          <a:off x="35642550" y="41014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73</xdr:col>
      <xdr:colOff>295275</xdr:colOff>
      <xdr:row>260</xdr:row>
      <xdr:rowOff>133350</xdr:rowOff>
    </xdr:from>
    <xdr:to>
      <xdr:col>75</xdr:col>
      <xdr:colOff>304800</xdr:colOff>
      <xdr:row>266</xdr:row>
      <xdr:rowOff>57150</xdr:rowOff>
    </xdr:to>
    <xdr:sp macro="" textlink="">
      <xdr:nvSpPr>
        <xdr:cNvPr id="57" name="Line 54"/>
        <xdr:cNvSpPr>
          <a:spLocks noChangeShapeType="1"/>
        </xdr:cNvSpPr>
      </xdr:nvSpPr>
      <xdr:spPr bwMode="auto">
        <a:xfrm flipH="1" flipV="1">
          <a:off x="35794950" y="42224325"/>
          <a:ext cx="981075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381000</xdr:colOff>
      <xdr:row>249</xdr:row>
      <xdr:rowOff>66675</xdr:rowOff>
    </xdr:from>
    <xdr:to>
      <xdr:col>79</xdr:col>
      <xdr:colOff>523875</xdr:colOff>
      <xdr:row>249</xdr:row>
      <xdr:rowOff>142875</xdr:rowOff>
    </xdr:to>
    <xdr:sp macro="" textlink="">
      <xdr:nvSpPr>
        <xdr:cNvPr id="58" name="Line 55"/>
        <xdr:cNvSpPr>
          <a:spLocks noChangeShapeType="1"/>
        </xdr:cNvSpPr>
      </xdr:nvSpPr>
      <xdr:spPr bwMode="auto">
        <a:xfrm>
          <a:off x="38338125" y="40376475"/>
          <a:ext cx="75247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276225</xdr:colOff>
      <xdr:row>256</xdr:row>
      <xdr:rowOff>38100</xdr:rowOff>
    </xdr:from>
    <xdr:to>
      <xdr:col>82</xdr:col>
      <xdr:colOff>352425</xdr:colOff>
      <xdr:row>256</xdr:row>
      <xdr:rowOff>114300</xdr:rowOff>
    </xdr:to>
    <xdr:sp macro="" textlink="">
      <xdr:nvSpPr>
        <xdr:cNvPr id="59" name="Oval 56"/>
        <xdr:cNvSpPr>
          <a:spLocks noChangeArrowheads="1"/>
        </xdr:cNvSpPr>
      </xdr:nvSpPr>
      <xdr:spPr bwMode="auto">
        <a:xfrm>
          <a:off x="40500300" y="41481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123825</xdr:colOff>
      <xdr:row>250</xdr:row>
      <xdr:rowOff>19050</xdr:rowOff>
    </xdr:from>
    <xdr:to>
      <xdr:col>80</xdr:col>
      <xdr:colOff>200025</xdr:colOff>
      <xdr:row>250</xdr:row>
      <xdr:rowOff>95250</xdr:rowOff>
    </xdr:to>
    <xdr:sp macro="" textlink="">
      <xdr:nvSpPr>
        <xdr:cNvPr id="60" name="Oval 57"/>
        <xdr:cNvSpPr>
          <a:spLocks noChangeArrowheads="1"/>
        </xdr:cNvSpPr>
      </xdr:nvSpPr>
      <xdr:spPr bwMode="auto">
        <a:xfrm>
          <a:off x="39300150" y="40490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295275</xdr:colOff>
      <xdr:row>246</xdr:row>
      <xdr:rowOff>38100</xdr:rowOff>
    </xdr:from>
    <xdr:to>
      <xdr:col>103</xdr:col>
      <xdr:colOff>238125</xdr:colOff>
      <xdr:row>250</xdr:row>
      <xdr:rowOff>85725</xdr:rowOff>
    </xdr:to>
    <xdr:sp macro="" textlink="">
      <xdr:nvSpPr>
        <xdr:cNvPr id="61" name="Line 58"/>
        <xdr:cNvSpPr>
          <a:spLocks noChangeShapeType="1"/>
        </xdr:cNvSpPr>
      </xdr:nvSpPr>
      <xdr:spPr bwMode="auto">
        <a:xfrm flipV="1">
          <a:off x="39471600" y="39862125"/>
          <a:ext cx="1272540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209550</xdr:colOff>
      <xdr:row>251</xdr:row>
      <xdr:rowOff>19050</xdr:rowOff>
    </xdr:from>
    <xdr:to>
      <xdr:col>82</xdr:col>
      <xdr:colOff>152400</xdr:colOff>
      <xdr:row>256</xdr:row>
      <xdr:rowOff>76200</xdr:rowOff>
    </xdr:to>
    <xdr:sp macro="" textlink="">
      <xdr:nvSpPr>
        <xdr:cNvPr id="62" name="Line 59"/>
        <xdr:cNvSpPr>
          <a:spLocks noChangeShapeType="1"/>
        </xdr:cNvSpPr>
      </xdr:nvSpPr>
      <xdr:spPr bwMode="auto">
        <a:xfrm>
          <a:off x="39385875" y="40652700"/>
          <a:ext cx="990600" cy="866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400050</xdr:colOff>
      <xdr:row>258</xdr:row>
      <xdr:rowOff>38100</xdr:rowOff>
    </xdr:from>
    <xdr:to>
      <xdr:col>76</xdr:col>
      <xdr:colOff>38100</xdr:colOff>
      <xdr:row>258</xdr:row>
      <xdr:rowOff>114300</xdr:rowOff>
    </xdr:to>
    <xdr:sp macro="" textlink="">
      <xdr:nvSpPr>
        <xdr:cNvPr id="63" name="Oval 60"/>
        <xdr:cNvSpPr>
          <a:spLocks noChangeArrowheads="1"/>
        </xdr:cNvSpPr>
      </xdr:nvSpPr>
      <xdr:spPr bwMode="auto">
        <a:xfrm>
          <a:off x="36871275" y="41805225"/>
          <a:ext cx="1238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371475</xdr:colOff>
      <xdr:row>255</xdr:row>
      <xdr:rowOff>76200</xdr:rowOff>
    </xdr:from>
    <xdr:to>
      <xdr:col>70</xdr:col>
      <xdr:colOff>447675</xdr:colOff>
      <xdr:row>255</xdr:row>
      <xdr:rowOff>152400</xdr:rowOff>
    </xdr:to>
    <xdr:sp macro="" textlink="">
      <xdr:nvSpPr>
        <xdr:cNvPr id="64" name="Oval 61"/>
        <xdr:cNvSpPr>
          <a:spLocks noChangeArrowheads="1"/>
        </xdr:cNvSpPr>
      </xdr:nvSpPr>
      <xdr:spPr bwMode="auto">
        <a:xfrm>
          <a:off x="34413825" y="41357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466725</xdr:colOff>
      <xdr:row>253</xdr:row>
      <xdr:rowOff>9525</xdr:rowOff>
    </xdr:from>
    <xdr:to>
      <xdr:col>73</xdr:col>
      <xdr:colOff>104775</xdr:colOff>
      <xdr:row>254</xdr:row>
      <xdr:rowOff>152400</xdr:rowOff>
    </xdr:to>
    <xdr:sp macro="" textlink="">
      <xdr:nvSpPr>
        <xdr:cNvPr id="65" name="Line 62"/>
        <xdr:cNvSpPr>
          <a:spLocks noChangeShapeType="1"/>
        </xdr:cNvSpPr>
      </xdr:nvSpPr>
      <xdr:spPr bwMode="auto">
        <a:xfrm flipV="1">
          <a:off x="34509075" y="40967025"/>
          <a:ext cx="1095375" cy="304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228600</xdr:colOff>
      <xdr:row>250</xdr:row>
      <xdr:rowOff>9525</xdr:rowOff>
    </xdr:from>
    <xdr:to>
      <xdr:col>78</xdr:col>
      <xdr:colOff>57150</xdr:colOff>
      <xdr:row>253</xdr:row>
      <xdr:rowOff>47625</xdr:rowOff>
    </xdr:to>
    <xdr:sp macro="" textlink="">
      <xdr:nvSpPr>
        <xdr:cNvPr id="66" name="Line 63"/>
        <xdr:cNvSpPr>
          <a:spLocks noChangeShapeType="1"/>
        </xdr:cNvSpPr>
      </xdr:nvSpPr>
      <xdr:spPr bwMode="auto">
        <a:xfrm flipV="1">
          <a:off x="35728275" y="40481250"/>
          <a:ext cx="2286000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95250</xdr:colOff>
      <xdr:row>249</xdr:row>
      <xdr:rowOff>19050</xdr:rowOff>
    </xdr:from>
    <xdr:to>
      <xdr:col>74</xdr:col>
      <xdr:colOff>171450</xdr:colOff>
      <xdr:row>249</xdr:row>
      <xdr:rowOff>95250</xdr:rowOff>
    </xdr:to>
    <xdr:sp macro="" textlink="">
      <xdr:nvSpPr>
        <xdr:cNvPr id="67" name="Oval 64"/>
        <xdr:cNvSpPr>
          <a:spLocks noChangeArrowheads="1"/>
        </xdr:cNvSpPr>
      </xdr:nvSpPr>
      <xdr:spPr bwMode="auto">
        <a:xfrm>
          <a:off x="36080700" y="40328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76</xdr:col>
      <xdr:colOff>114301</xdr:colOff>
      <xdr:row>257</xdr:row>
      <xdr:rowOff>112059</xdr:rowOff>
    </xdr:from>
    <xdr:to>
      <xdr:col>78</xdr:col>
      <xdr:colOff>112059</xdr:colOff>
      <xdr:row>258</xdr:row>
      <xdr:rowOff>57150</xdr:rowOff>
    </xdr:to>
    <xdr:sp macro="" textlink="">
      <xdr:nvSpPr>
        <xdr:cNvPr id="68" name="Line 65"/>
        <xdr:cNvSpPr>
          <a:spLocks noChangeShapeType="1"/>
        </xdr:cNvSpPr>
      </xdr:nvSpPr>
      <xdr:spPr bwMode="auto">
        <a:xfrm flipV="1">
          <a:off x="37071301" y="41717259"/>
          <a:ext cx="997883" cy="10701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361950</xdr:colOff>
      <xdr:row>266</xdr:row>
      <xdr:rowOff>66675</xdr:rowOff>
    </xdr:from>
    <xdr:to>
      <xdr:col>82</xdr:col>
      <xdr:colOff>133350</xdr:colOff>
      <xdr:row>273</xdr:row>
      <xdr:rowOff>104775</xdr:rowOff>
    </xdr:to>
    <xdr:sp macro="" textlink="">
      <xdr:nvSpPr>
        <xdr:cNvPr id="69" name="Line 66"/>
        <xdr:cNvSpPr>
          <a:spLocks noChangeShapeType="1"/>
        </xdr:cNvSpPr>
      </xdr:nvSpPr>
      <xdr:spPr bwMode="auto">
        <a:xfrm flipH="1" flipV="1">
          <a:off x="38928675" y="43129200"/>
          <a:ext cx="1428750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390525</xdr:colOff>
      <xdr:row>256</xdr:row>
      <xdr:rowOff>142875</xdr:rowOff>
    </xdr:from>
    <xdr:to>
      <xdr:col>82</xdr:col>
      <xdr:colOff>161925</xdr:colOff>
      <xdr:row>265</xdr:row>
      <xdr:rowOff>9525</xdr:rowOff>
    </xdr:to>
    <xdr:sp macro="" textlink="">
      <xdr:nvSpPr>
        <xdr:cNvPr id="70" name="Line 67"/>
        <xdr:cNvSpPr>
          <a:spLocks noChangeShapeType="1"/>
        </xdr:cNvSpPr>
      </xdr:nvSpPr>
      <xdr:spPr bwMode="auto">
        <a:xfrm flipV="1">
          <a:off x="38957250" y="41586150"/>
          <a:ext cx="1428750" cy="1323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200025</xdr:colOff>
      <xdr:row>249</xdr:row>
      <xdr:rowOff>152400</xdr:rowOff>
    </xdr:from>
    <xdr:to>
      <xdr:col>75</xdr:col>
      <xdr:colOff>47625</xdr:colOff>
      <xdr:row>257</xdr:row>
      <xdr:rowOff>47625</xdr:rowOff>
    </xdr:to>
    <xdr:sp macro="" textlink="">
      <xdr:nvSpPr>
        <xdr:cNvPr id="71" name="Line 68"/>
        <xdr:cNvSpPr>
          <a:spLocks noChangeShapeType="1"/>
        </xdr:cNvSpPr>
      </xdr:nvSpPr>
      <xdr:spPr bwMode="auto">
        <a:xfrm flipH="1" flipV="1">
          <a:off x="36185475" y="40462200"/>
          <a:ext cx="3333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390525</xdr:colOff>
      <xdr:row>264</xdr:row>
      <xdr:rowOff>142875</xdr:rowOff>
    </xdr:from>
    <xdr:to>
      <xdr:col>103</xdr:col>
      <xdr:colOff>466725</xdr:colOff>
      <xdr:row>265</xdr:row>
      <xdr:rowOff>57150</xdr:rowOff>
    </xdr:to>
    <xdr:sp macro="" textlink="">
      <xdr:nvSpPr>
        <xdr:cNvPr id="72" name="Oval 69"/>
        <xdr:cNvSpPr>
          <a:spLocks noChangeArrowheads="1"/>
        </xdr:cNvSpPr>
      </xdr:nvSpPr>
      <xdr:spPr bwMode="auto">
        <a:xfrm>
          <a:off x="52349400" y="42881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371475</xdr:colOff>
      <xdr:row>263</xdr:row>
      <xdr:rowOff>142875</xdr:rowOff>
    </xdr:from>
    <xdr:to>
      <xdr:col>114</xdr:col>
      <xdr:colOff>285750</xdr:colOff>
      <xdr:row>267</xdr:row>
      <xdr:rowOff>104775</xdr:rowOff>
    </xdr:to>
    <xdr:sp macro="" textlink="">
      <xdr:nvSpPr>
        <xdr:cNvPr id="73" name="Line 70"/>
        <xdr:cNvSpPr>
          <a:spLocks noChangeShapeType="1"/>
        </xdr:cNvSpPr>
      </xdr:nvSpPr>
      <xdr:spPr bwMode="auto">
        <a:xfrm flipV="1">
          <a:off x="52330350" y="42719625"/>
          <a:ext cx="6619875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561975</xdr:colOff>
      <xdr:row>255</xdr:row>
      <xdr:rowOff>152400</xdr:rowOff>
    </xdr:from>
    <xdr:to>
      <xdr:col>75</xdr:col>
      <xdr:colOff>323850</xdr:colOff>
      <xdr:row>258</xdr:row>
      <xdr:rowOff>76200</xdr:rowOff>
    </xdr:to>
    <xdr:sp macro="" textlink="">
      <xdr:nvSpPr>
        <xdr:cNvPr id="74" name="Line 71"/>
        <xdr:cNvSpPr>
          <a:spLocks noChangeShapeType="1"/>
        </xdr:cNvSpPr>
      </xdr:nvSpPr>
      <xdr:spPr bwMode="auto">
        <a:xfrm>
          <a:off x="34528125" y="41433750"/>
          <a:ext cx="226695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171450</xdr:colOff>
      <xdr:row>246</xdr:row>
      <xdr:rowOff>95250</xdr:rowOff>
    </xdr:from>
    <xdr:to>
      <xdr:col>75</xdr:col>
      <xdr:colOff>28575</xdr:colOff>
      <xdr:row>248</xdr:row>
      <xdr:rowOff>9525</xdr:rowOff>
    </xdr:to>
    <xdr:sp macro="" textlink="">
      <xdr:nvSpPr>
        <xdr:cNvPr id="75" name="Line 72"/>
        <xdr:cNvSpPr>
          <a:spLocks noChangeShapeType="1"/>
        </xdr:cNvSpPr>
      </xdr:nvSpPr>
      <xdr:spPr bwMode="auto">
        <a:xfrm flipV="1">
          <a:off x="36156900" y="39919275"/>
          <a:ext cx="342900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333375</xdr:colOff>
      <xdr:row>257</xdr:row>
      <xdr:rowOff>47625</xdr:rowOff>
    </xdr:from>
    <xdr:to>
      <xdr:col>82</xdr:col>
      <xdr:colOff>276225</xdr:colOff>
      <xdr:row>262</xdr:row>
      <xdr:rowOff>19050</xdr:rowOff>
    </xdr:to>
    <xdr:sp macro="" textlink="">
      <xdr:nvSpPr>
        <xdr:cNvPr id="76" name="Line 73"/>
        <xdr:cNvSpPr>
          <a:spLocks noChangeShapeType="1"/>
        </xdr:cNvSpPr>
      </xdr:nvSpPr>
      <xdr:spPr bwMode="auto">
        <a:xfrm flipV="1">
          <a:off x="40119300" y="41652825"/>
          <a:ext cx="381000" cy="781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180975</xdr:colOff>
      <xdr:row>262</xdr:row>
      <xdr:rowOff>76200</xdr:rowOff>
    </xdr:from>
    <xdr:to>
      <xdr:col>72</xdr:col>
      <xdr:colOff>295275</xdr:colOff>
      <xdr:row>263</xdr:row>
      <xdr:rowOff>28575</xdr:rowOff>
    </xdr:to>
    <xdr:sp macro="" textlink="">
      <xdr:nvSpPr>
        <xdr:cNvPr id="77" name="Oval 74"/>
        <xdr:cNvSpPr>
          <a:spLocks noChangeArrowheads="1"/>
        </xdr:cNvSpPr>
      </xdr:nvSpPr>
      <xdr:spPr bwMode="auto">
        <a:xfrm>
          <a:off x="35194875" y="42491025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142875</xdr:colOff>
      <xdr:row>267</xdr:row>
      <xdr:rowOff>9525</xdr:rowOff>
    </xdr:from>
    <xdr:to>
      <xdr:col>74</xdr:col>
      <xdr:colOff>76200</xdr:colOff>
      <xdr:row>271</xdr:row>
      <xdr:rowOff>95250</xdr:rowOff>
    </xdr:to>
    <xdr:sp macro="" textlink="">
      <xdr:nvSpPr>
        <xdr:cNvPr id="78" name="Line 75"/>
        <xdr:cNvSpPr>
          <a:spLocks noChangeShapeType="1"/>
        </xdr:cNvSpPr>
      </xdr:nvSpPr>
      <xdr:spPr bwMode="auto">
        <a:xfrm>
          <a:off x="35156775" y="43233975"/>
          <a:ext cx="904875" cy="733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38100</xdr:colOff>
      <xdr:row>267</xdr:row>
      <xdr:rowOff>142875</xdr:rowOff>
    </xdr:from>
    <xdr:to>
      <xdr:col>77</xdr:col>
      <xdr:colOff>142875</xdr:colOff>
      <xdr:row>272</xdr:row>
      <xdr:rowOff>0</xdr:rowOff>
    </xdr:to>
    <xdr:sp macro="" textlink="">
      <xdr:nvSpPr>
        <xdr:cNvPr id="79" name="Line 76"/>
        <xdr:cNvSpPr>
          <a:spLocks noChangeShapeType="1"/>
        </xdr:cNvSpPr>
      </xdr:nvSpPr>
      <xdr:spPr bwMode="auto">
        <a:xfrm flipV="1">
          <a:off x="36509325" y="43367325"/>
          <a:ext cx="1076325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571500</xdr:colOff>
      <xdr:row>245</xdr:row>
      <xdr:rowOff>114300</xdr:rowOff>
    </xdr:from>
    <xdr:to>
      <xdr:col>103</xdr:col>
      <xdr:colOff>171450</xdr:colOff>
      <xdr:row>248</xdr:row>
      <xdr:rowOff>38100</xdr:rowOff>
    </xdr:to>
    <xdr:sp macro="" textlink="">
      <xdr:nvSpPr>
        <xdr:cNvPr id="80" name="Line 77"/>
        <xdr:cNvSpPr>
          <a:spLocks noChangeShapeType="1"/>
        </xdr:cNvSpPr>
      </xdr:nvSpPr>
      <xdr:spPr bwMode="auto">
        <a:xfrm flipH="1">
          <a:off x="38528625" y="39776400"/>
          <a:ext cx="136017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333375</xdr:colOff>
      <xdr:row>266</xdr:row>
      <xdr:rowOff>114300</xdr:rowOff>
    </xdr:from>
    <xdr:to>
      <xdr:col>76</xdr:col>
      <xdr:colOff>400050</xdr:colOff>
      <xdr:row>266</xdr:row>
      <xdr:rowOff>142875</xdr:rowOff>
    </xdr:to>
    <xdr:sp macro="" textlink="">
      <xdr:nvSpPr>
        <xdr:cNvPr id="81" name="Line 78"/>
        <xdr:cNvSpPr>
          <a:spLocks noChangeShapeType="1"/>
        </xdr:cNvSpPr>
      </xdr:nvSpPr>
      <xdr:spPr bwMode="auto">
        <a:xfrm>
          <a:off x="35347275" y="43176825"/>
          <a:ext cx="2009775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209550</xdr:colOff>
      <xdr:row>254</xdr:row>
      <xdr:rowOff>38100</xdr:rowOff>
    </xdr:from>
    <xdr:to>
      <xdr:col>73</xdr:col>
      <xdr:colOff>247650</xdr:colOff>
      <xdr:row>258</xdr:row>
      <xdr:rowOff>142875</xdr:rowOff>
    </xdr:to>
    <xdr:sp macro="" textlink="">
      <xdr:nvSpPr>
        <xdr:cNvPr id="82" name="Line 79"/>
        <xdr:cNvSpPr>
          <a:spLocks noChangeShapeType="1"/>
        </xdr:cNvSpPr>
      </xdr:nvSpPr>
      <xdr:spPr bwMode="auto">
        <a:xfrm flipH="1" flipV="1">
          <a:off x="35709225" y="41157525"/>
          <a:ext cx="38100" cy="752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228600</xdr:colOff>
      <xdr:row>259</xdr:row>
      <xdr:rowOff>152400</xdr:rowOff>
    </xdr:from>
    <xdr:to>
      <xdr:col>73</xdr:col>
      <xdr:colOff>304800</xdr:colOff>
      <xdr:row>260</xdr:row>
      <xdr:rowOff>66675</xdr:rowOff>
    </xdr:to>
    <xdr:sp macro="" textlink="">
      <xdr:nvSpPr>
        <xdr:cNvPr id="83" name="Oval 80"/>
        <xdr:cNvSpPr>
          <a:spLocks noChangeArrowheads="1"/>
        </xdr:cNvSpPr>
      </xdr:nvSpPr>
      <xdr:spPr bwMode="auto">
        <a:xfrm>
          <a:off x="35728275" y="420814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74</xdr:col>
      <xdr:colOff>19050</xdr:colOff>
      <xdr:row>259</xdr:row>
      <xdr:rowOff>133350</xdr:rowOff>
    </xdr:from>
    <xdr:to>
      <xdr:col>78</xdr:col>
      <xdr:colOff>219075</xdr:colOff>
      <xdr:row>260</xdr:row>
      <xdr:rowOff>38100</xdr:rowOff>
    </xdr:to>
    <xdr:sp macro="" textlink="">
      <xdr:nvSpPr>
        <xdr:cNvPr id="84" name="Line 81"/>
        <xdr:cNvSpPr>
          <a:spLocks noChangeShapeType="1"/>
        </xdr:cNvSpPr>
      </xdr:nvSpPr>
      <xdr:spPr bwMode="auto">
        <a:xfrm flipV="1">
          <a:off x="36004500" y="42062400"/>
          <a:ext cx="2171700" cy="66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209550</xdr:colOff>
      <xdr:row>225</xdr:row>
      <xdr:rowOff>66675</xdr:rowOff>
    </xdr:from>
    <xdr:to>
      <xdr:col>77</xdr:col>
      <xdr:colOff>161925</xdr:colOff>
      <xdr:row>257</xdr:row>
      <xdr:rowOff>0</xdr:rowOff>
    </xdr:to>
    <xdr:sp macro="" textlink="">
      <xdr:nvSpPr>
        <xdr:cNvPr id="85" name="Line 82"/>
        <xdr:cNvSpPr>
          <a:spLocks noChangeShapeType="1"/>
        </xdr:cNvSpPr>
      </xdr:nvSpPr>
      <xdr:spPr bwMode="auto">
        <a:xfrm flipV="1">
          <a:off x="37166550" y="36490275"/>
          <a:ext cx="438150" cy="511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190500</xdr:colOff>
      <xdr:row>267</xdr:row>
      <xdr:rowOff>66675</xdr:rowOff>
    </xdr:from>
    <xdr:to>
      <xdr:col>77</xdr:col>
      <xdr:colOff>266700</xdr:colOff>
      <xdr:row>267</xdr:row>
      <xdr:rowOff>142875</xdr:rowOff>
    </xdr:to>
    <xdr:sp macro="" textlink="">
      <xdr:nvSpPr>
        <xdr:cNvPr id="86" name="Oval 83"/>
        <xdr:cNvSpPr>
          <a:spLocks noChangeArrowheads="1"/>
        </xdr:cNvSpPr>
      </xdr:nvSpPr>
      <xdr:spPr bwMode="auto">
        <a:xfrm>
          <a:off x="37633275" y="43291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74</xdr:col>
      <xdr:colOff>276225</xdr:colOff>
      <xdr:row>271</xdr:row>
      <xdr:rowOff>85725</xdr:rowOff>
    </xdr:from>
    <xdr:to>
      <xdr:col>74</xdr:col>
      <xdr:colOff>352425</xdr:colOff>
      <xdr:row>272</xdr:row>
      <xdr:rowOff>0</xdr:rowOff>
    </xdr:to>
    <xdr:sp macro="" textlink="">
      <xdr:nvSpPr>
        <xdr:cNvPr id="87" name="Oval 84"/>
        <xdr:cNvSpPr>
          <a:spLocks noChangeArrowheads="1"/>
        </xdr:cNvSpPr>
      </xdr:nvSpPr>
      <xdr:spPr bwMode="auto">
        <a:xfrm>
          <a:off x="36261675" y="439578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390525</xdr:colOff>
      <xdr:row>266</xdr:row>
      <xdr:rowOff>19050</xdr:rowOff>
    </xdr:from>
    <xdr:to>
      <xdr:col>78</xdr:col>
      <xdr:colOff>495300</xdr:colOff>
      <xdr:row>267</xdr:row>
      <xdr:rowOff>9525</xdr:rowOff>
    </xdr:to>
    <xdr:sp macro="" textlink="">
      <xdr:nvSpPr>
        <xdr:cNvPr id="88" name="Line 85"/>
        <xdr:cNvSpPr>
          <a:spLocks noChangeShapeType="1"/>
        </xdr:cNvSpPr>
      </xdr:nvSpPr>
      <xdr:spPr bwMode="auto">
        <a:xfrm flipV="1">
          <a:off x="37833300" y="43081575"/>
          <a:ext cx="61912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247650</xdr:colOff>
      <xdr:row>225</xdr:row>
      <xdr:rowOff>104775</xdr:rowOff>
    </xdr:from>
    <xdr:to>
      <xdr:col>77</xdr:col>
      <xdr:colOff>257175</xdr:colOff>
      <xdr:row>266</xdr:row>
      <xdr:rowOff>19050</xdr:rowOff>
    </xdr:to>
    <xdr:sp macro="" textlink="">
      <xdr:nvSpPr>
        <xdr:cNvPr id="89" name="Line 86"/>
        <xdr:cNvSpPr>
          <a:spLocks noChangeShapeType="1"/>
        </xdr:cNvSpPr>
      </xdr:nvSpPr>
      <xdr:spPr bwMode="auto">
        <a:xfrm flipV="1">
          <a:off x="37690425" y="36528375"/>
          <a:ext cx="9525" cy="6553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390525</xdr:colOff>
      <xdr:row>226</xdr:row>
      <xdr:rowOff>142875</xdr:rowOff>
    </xdr:from>
    <xdr:to>
      <xdr:col>99</xdr:col>
      <xdr:colOff>200025</xdr:colOff>
      <xdr:row>253</xdr:row>
      <xdr:rowOff>142875</xdr:rowOff>
    </xdr:to>
    <xdr:sp macro="" textlink="">
      <xdr:nvSpPr>
        <xdr:cNvPr id="90" name="Freeform 87"/>
        <xdr:cNvSpPr>
          <a:spLocks/>
        </xdr:cNvSpPr>
      </xdr:nvSpPr>
      <xdr:spPr bwMode="auto">
        <a:xfrm>
          <a:off x="48082200" y="36728400"/>
          <a:ext cx="1638300" cy="4371975"/>
        </a:xfrm>
        <a:custGeom>
          <a:avLst/>
          <a:gdLst>
            <a:gd name="T0" fmla="*/ 0 w 172"/>
            <a:gd name="T1" fmla="*/ 459 h 459"/>
            <a:gd name="T2" fmla="*/ 172 w 172"/>
            <a:gd name="T3" fmla="*/ 0 h 459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72" h="459">
              <a:moveTo>
                <a:pt x="0" y="459"/>
              </a:moveTo>
              <a:lnTo>
                <a:pt x="172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46</xdr:col>
      <xdr:colOff>314325</xdr:colOff>
      <xdr:row>127</xdr:row>
      <xdr:rowOff>85725</xdr:rowOff>
    </xdr:from>
    <xdr:to>
      <xdr:col>104</xdr:col>
      <xdr:colOff>190500</xdr:colOff>
      <xdr:row>209</xdr:row>
      <xdr:rowOff>57150</xdr:rowOff>
    </xdr:to>
    <xdr:sp macro="" textlink="">
      <xdr:nvSpPr>
        <xdr:cNvPr id="91" name="Line 88"/>
        <xdr:cNvSpPr>
          <a:spLocks noChangeShapeType="1"/>
        </xdr:cNvSpPr>
      </xdr:nvSpPr>
      <xdr:spPr bwMode="auto">
        <a:xfrm>
          <a:off x="22698075" y="20650200"/>
          <a:ext cx="30060900" cy="13239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228600</xdr:colOff>
      <xdr:row>212</xdr:row>
      <xdr:rowOff>38100</xdr:rowOff>
    </xdr:from>
    <xdr:to>
      <xdr:col>113</xdr:col>
      <xdr:colOff>361950</xdr:colOff>
      <xdr:row>212</xdr:row>
      <xdr:rowOff>142875</xdr:rowOff>
    </xdr:to>
    <xdr:sp macro="" textlink="">
      <xdr:nvSpPr>
        <xdr:cNvPr id="92" name="Oval 89"/>
        <xdr:cNvSpPr>
          <a:spLocks noChangeArrowheads="1"/>
        </xdr:cNvSpPr>
      </xdr:nvSpPr>
      <xdr:spPr bwMode="auto">
        <a:xfrm>
          <a:off x="58283475" y="343566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133350</xdr:colOff>
      <xdr:row>212</xdr:row>
      <xdr:rowOff>76200</xdr:rowOff>
    </xdr:from>
    <xdr:to>
      <xdr:col>118</xdr:col>
      <xdr:colOff>285750</xdr:colOff>
      <xdr:row>213</xdr:row>
      <xdr:rowOff>47625</xdr:rowOff>
    </xdr:to>
    <xdr:sp macro="" textlink="">
      <xdr:nvSpPr>
        <xdr:cNvPr id="93" name="Oval 90"/>
        <xdr:cNvSpPr>
          <a:spLocks noChangeArrowheads="1"/>
        </xdr:cNvSpPr>
      </xdr:nvSpPr>
      <xdr:spPr bwMode="auto">
        <a:xfrm>
          <a:off x="61236225" y="34394775"/>
          <a:ext cx="1524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409575</xdr:colOff>
      <xdr:row>209</xdr:row>
      <xdr:rowOff>152400</xdr:rowOff>
    </xdr:from>
    <xdr:to>
      <xdr:col>113</xdr:col>
      <xdr:colOff>95250</xdr:colOff>
      <xdr:row>212</xdr:row>
      <xdr:rowOff>66675</xdr:rowOff>
    </xdr:to>
    <xdr:sp macro="" textlink="">
      <xdr:nvSpPr>
        <xdr:cNvPr id="94" name="Line 91"/>
        <xdr:cNvSpPr>
          <a:spLocks noChangeShapeType="1"/>
        </xdr:cNvSpPr>
      </xdr:nvSpPr>
      <xdr:spPr bwMode="auto">
        <a:xfrm>
          <a:off x="52978050" y="33985200"/>
          <a:ext cx="51720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476250</xdr:colOff>
      <xdr:row>212</xdr:row>
      <xdr:rowOff>142875</xdr:rowOff>
    </xdr:from>
    <xdr:to>
      <xdr:col>117</xdr:col>
      <xdr:colOff>523875</xdr:colOff>
      <xdr:row>213</xdr:row>
      <xdr:rowOff>0</xdr:rowOff>
    </xdr:to>
    <xdr:sp macro="" textlink="">
      <xdr:nvSpPr>
        <xdr:cNvPr id="95" name="Line 92"/>
        <xdr:cNvSpPr>
          <a:spLocks noChangeShapeType="1"/>
        </xdr:cNvSpPr>
      </xdr:nvSpPr>
      <xdr:spPr bwMode="auto">
        <a:xfrm flipV="1">
          <a:off x="58531125" y="34461450"/>
          <a:ext cx="2486025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333375</xdr:colOff>
      <xdr:row>213</xdr:row>
      <xdr:rowOff>76200</xdr:rowOff>
    </xdr:from>
    <xdr:to>
      <xdr:col>113</xdr:col>
      <xdr:colOff>219075</xdr:colOff>
      <xdr:row>244</xdr:row>
      <xdr:rowOff>38100</xdr:rowOff>
    </xdr:to>
    <xdr:sp macro="" textlink="">
      <xdr:nvSpPr>
        <xdr:cNvPr id="96" name="Line 93"/>
        <xdr:cNvSpPr>
          <a:spLocks noChangeShapeType="1"/>
        </xdr:cNvSpPr>
      </xdr:nvSpPr>
      <xdr:spPr bwMode="auto">
        <a:xfrm flipV="1">
          <a:off x="53511450" y="34556700"/>
          <a:ext cx="4762500" cy="498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409575</xdr:colOff>
      <xdr:row>183</xdr:row>
      <xdr:rowOff>19050</xdr:rowOff>
    </xdr:from>
    <xdr:to>
      <xdr:col>100</xdr:col>
      <xdr:colOff>66675</xdr:colOff>
      <xdr:row>211</xdr:row>
      <xdr:rowOff>57150</xdr:rowOff>
    </xdr:to>
    <xdr:sp macro="" textlink="">
      <xdr:nvSpPr>
        <xdr:cNvPr id="97" name="Line 94"/>
        <xdr:cNvSpPr>
          <a:spLocks noChangeShapeType="1"/>
        </xdr:cNvSpPr>
      </xdr:nvSpPr>
      <xdr:spPr bwMode="auto">
        <a:xfrm>
          <a:off x="33966150" y="29641800"/>
          <a:ext cx="16230600" cy="457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466725</xdr:colOff>
      <xdr:row>213</xdr:row>
      <xdr:rowOff>114300</xdr:rowOff>
    </xdr:from>
    <xdr:to>
      <xdr:col>117</xdr:col>
      <xdr:colOff>485775</xdr:colOff>
      <xdr:row>213</xdr:row>
      <xdr:rowOff>123825</xdr:rowOff>
    </xdr:to>
    <xdr:sp macro="" textlink="">
      <xdr:nvSpPr>
        <xdr:cNvPr id="98" name="Line 95"/>
        <xdr:cNvSpPr>
          <a:spLocks noChangeShapeType="1"/>
        </xdr:cNvSpPr>
      </xdr:nvSpPr>
      <xdr:spPr bwMode="auto">
        <a:xfrm flipH="1" flipV="1">
          <a:off x="58521600" y="34594800"/>
          <a:ext cx="245745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523875</xdr:colOff>
      <xdr:row>211</xdr:row>
      <xdr:rowOff>142875</xdr:rowOff>
    </xdr:from>
    <xdr:to>
      <xdr:col>117</xdr:col>
      <xdr:colOff>428625</xdr:colOff>
      <xdr:row>212</xdr:row>
      <xdr:rowOff>38100</xdr:rowOff>
    </xdr:to>
    <xdr:sp macro="" textlink="">
      <xdr:nvSpPr>
        <xdr:cNvPr id="99" name="Line 96"/>
        <xdr:cNvSpPr>
          <a:spLocks noChangeShapeType="1"/>
        </xdr:cNvSpPr>
      </xdr:nvSpPr>
      <xdr:spPr bwMode="auto">
        <a:xfrm flipV="1">
          <a:off x="58578750" y="34299525"/>
          <a:ext cx="2343150" cy="57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266700</xdr:colOff>
      <xdr:row>214</xdr:row>
      <xdr:rowOff>9525</xdr:rowOff>
    </xdr:from>
    <xdr:to>
      <xdr:col>123</xdr:col>
      <xdr:colOff>447675</xdr:colOff>
      <xdr:row>283</xdr:row>
      <xdr:rowOff>66675</xdr:rowOff>
    </xdr:to>
    <xdr:sp macro="" textlink="">
      <xdr:nvSpPr>
        <xdr:cNvPr id="100" name="Freeform 97"/>
        <xdr:cNvSpPr>
          <a:spLocks/>
        </xdr:cNvSpPr>
      </xdr:nvSpPr>
      <xdr:spPr bwMode="auto">
        <a:xfrm>
          <a:off x="61369575" y="34651950"/>
          <a:ext cx="3267075" cy="11229975"/>
        </a:xfrm>
        <a:custGeom>
          <a:avLst/>
          <a:gdLst>
            <a:gd name="T0" fmla="*/ 339 w 343"/>
            <a:gd name="T1" fmla="*/ 1179 h 1179"/>
            <a:gd name="T2" fmla="*/ 343 w 343"/>
            <a:gd name="T3" fmla="*/ 963 h 1179"/>
            <a:gd name="T4" fmla="*/ 50 w 343"/>
            <a:gd name="T5" fmla="*/ 359 h 1179"/>
            <a:gd name="T6" fmla="*/ 0 w 343"/>
            <a:gd name="T7" fmla="*/ 0 h 117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343" h="1179">
              <a:moveTo>
                <a:pt x="339" y="1179"/>
              </a:moveTo>
              <a:lnTo>
                <a:pt x="343" y="963"/>
              </a:lnTo>
              <a:lnTo>
                <a:pt x="50" y="359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485775</xdr:colOff>
      <xdr:row>213</xdr:row>
      <xdr:rowOff>133350</xdr:rowOff>
    </xdr:from>
    <xdr:to>
      <xdr:col>118</xdr:col>
      <xdr:colOff>19050</xdr:colOff>
      <xdr:row>264</xdr:row>
      <xdr:rowOff>66675</xdr:rowOff>
    </xdr:to>
    <xdr:sp macro="" textlink="">
      <xdr:nvSpPr>
        <xdr:cNvPr id="101" name="Line 98"/>
        <xdr:cNvSpPr>
          <a:spLocks noChangeShapeType="1"/>
        </xdr:cNvSpPr>
      </xdr:nvSpPr>
      <xdr:spPr bwMode="auto">
        <a:xfrm flipH="1">
          <a:off x="52444650" y="34613850"/>
          <a:ext cx="8677275" cy="819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371474</xdr:colOff>
      <xdr:row>213</xdr:row>
      <xdr:rowOff>47624</xdr:rowOff>
    </xdr:from>
    <xdr:to>
      <xdr:col>125</xdr:col>
      <xdr:colOff>177799</xdr:colOff>
      <xdr:row>223</xdr:row>
      <xdr:rowOff>152399</xdr:rowOff>
    </xdr:to>
    <xdr:sp macro="" textlink="">
      <xdr:nvSpPr>
        <xdr:cNvPr id="102" name="Line 99"/>
        <xdr:cNvSpPr>
          <a:spLocks noChangeShapeType="1"/>
        </xdr:cNvSpPr>
      </xdr:nvSpPr>
      <xdr:spPr bwMode="auto">
        <a:xfrm>
          <a:off x="61474349" y="34528124"/>
          <a:ext cx="4244975" cy="1724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238125</xdr:colOff>
      <xdr:row>223</xdr:row>
      <xdr:rowOff>66675</xdr:rowOff>
    </xdr:from>
    <xdr:to>
      <xdr:col>125</xdr:col>
      <xdr:colOff>371475</xdr:colOff>
      <xdr:row>224</xdr:row>
      <xdr:rowOff>9525</xdr:rowOff>
    </xdr:to>
    <xdr:sp macro="" textlink="">
      <xdr:nvSpPr>
        <xdr:cNvPr id="103" name="Oval 100"/>
        <xdr:cNvSpPr>
          <a:spLocks noChangeArrowheads="1"/>
        </xdr:cNvSpPr>
      </xdr:nvSpPr>
      <xdr:spPr bwMode="auto">
        <a:xfrm>
          <a:off x="65779650" y="36166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90</xdr:col>
      <xdr:colOff>438150</xdr:colOff>
      <xdr:row>181</xdr:row>
      <xdr:rowOff>57150</xdr:rowOff>
    </xdr:from>
    <xdr:to>
      <xdr:col>113</xdr:col>
      <xdr:colOff>47625</xdr:colOff>
      <xdr:row>210</xdr:row>
      <xdr:rowOff>152400</xdr:rowOff>
    </xdr:to>
    <xdr:sp macro="" textlink="">
      <xdr:nvSpPr>
        <xdr:cNvPr id="104" name="Line 101"/>
        <xdr:cNvSpPr>
          <a:spLocks noChangeShapeType="1"/>
        </xdr:cNvSpPr>
      </xdr:nvSpPr>
      <xdr:spPr bwMode="auto">
        <a:xfrm flipH="1" flipV="1">
          <a:off x="44500800" y="29356050"/>
          <a:ext cx="13601700" cy="4791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409575</xdr:colOff>
      <xdr:row>178</xdr:row>
      <xdr:rowOff>123825</xdr:rowOff>
    </xdr:from>
    <xdr:to>
      <xdr:col>118</xdr:col>
      <xdr:colOff>142875</xdr:colOff>
      <xdr:row>210</xdr:row>
      <xdr:rowOff>123825</xdr:rowOff>
    </xdr:to>
    <xdr:sp macro="" textlink="">
      <xdr:nvSpPr>
        <xdr:cNvPr id="105" name="Line 102"/>
        <xdr:cNvSpPr>
          <a:spLocks noChangeShapeType="1"/>
        </xdr:cNvSpPr>
      </xdr:nvSpPr>
      <xdr:spPr bwMode="auto">
        <a:xfrm flipH="1" flipV="1">
          <a:off x="56635650" y="28936950"/>
          <a:ext cx="4610100" cy="5181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304800</xdr:colOff>
      <xdr:row>198</xdr:row>
      <xdr:rowOff>142875</xdr:rowOff>
    </xdr:from>
    <xdr:to>
      <xdr:col>125</xdr:col>
      <xdr:colOff>95250</xdr:colOff>
      <xdr:row>212</xdr:row>
      <xdr:rowOff>47625</xdr:rowOff>
    </xdr:to>
    <xdr:sp macro="" textlink="">
      <xdr:nvSpPr>
        <xdr:cNvPr id="106" name="Line 103"/>
        <xdr:cNvSpPr>
          <a:spLocks noChangeShapeType="1"/>
        </xdr:cNvSpPr>
      </xdr:nvSpPr>
      <xdr:spPr bwMode="auto">
        <a:xfrm flipV="1">
          <a:off x="61407675" y="32194500"/>
          <a:ext cx="4229100" cy="2171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342900</xdr:colOff>
      <xdr:row>210</xdr:row>
      <xdr:rowOff>133350</xdr:rowOff>
    </xdr:from>
    <xdr:to>
      <xdr:col>122</xdr:col>
      <xdr:colOff>9525</xdr:colOff>
      <xdr:row>213</xdr:row>
      <xdr:rowOff>9525</xdr:rowOff>
    </xdr:to>
    <xdr:sp macro="" textlink="">
      <xdr:nvSpPr>
        <xdr:cNvPr id="107" name="Line 104"/>
        <xdr:cNvSpPr>
          <a:spLocks noChangeShapeType="1"/>
        </xdr:cNvSpPr>
      </xdr:nvSpPr>
      <xdr:spPr bwMode="auto">
        <a:xfrm flipV="1">
          <a:off x="61445775" y="34128075"/>
          <a:ext cx="2105025" cy="361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161925</xdr:colOff>
      <xdr:row>210</xdr:row>
      <xdr:rowOff>38100</xdr:rowOff>
    </xdr:from>
    <xdr:to>
      <xdr:col>122</xdr:col>
      <xdr:colOff>295275</xdr:colOff>
      <xdr:row>210</xdr:row>
      <xdr:rowOff>142875</xdr:rowOff>
    </xdr:to>
    <xdr:sp macro="" textlink="">
      <xdr:nvSpPr>
        <xdr:cNvPr id="108" name="Oval 105"/>
        <xdr:cNvSpPr>
          <a:spLocks noChangeArrowheads="1"/>
        </xdr:cNvSpPr>
      </xdr:nvSpPr>
      <xdr:spPr bwMode="auto">
        <a:xfrm>
          <a:off x="63703200" y="34032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238125</xdr:colOff>
      <xdr:row>198</xdr:row>
      <xdr:rowOff>66675</xdr:rowOff>
    </xdr:from>
    <xdr:to>
      <xdr:col>125</xdr:col>
      <xdr:colOff>371475</xdr:colOff>
      <xdr:row>199</xdr:row>
      <xdr:rowOff>9525</xdr:rowOff>
    </xdr:to>
    <xdr:sp macro="" textlink="">
      <xdr:nvSpPr>
        <xdr:cNvPr id="109" name="Oval 107"/>
        <xdr:cNvSpPr>
          <a:spLocks noChangeArrowheads="1"/>
        </xdr:cNvSpPr>
      </xdr:nvSpPr>
      <xdr:spPr bwMode="auto">
        <a:xfrm>
          <a:off x="65779650" y="32118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129</xdr:col>
      <xdr:colOff>133350</xdr:colOff>
      <xdr:row>198</xdr:row>
      <xdr:rowOff>57150</xdr:rowOff>
    </xdr:from>
    <xdr:to>
      <xdr:col>129</xdr:col>
      <xdr:colOff>266700</xdr:colOff>
      <xdr:row>199</xdr:row>
      <xdr:rowOff>0</xdr:rowOff>
    </xdr:to>
    <xdr:sp macro="" textlink="">
      <xdr:nvSpPr>
        <xdr:cNvPr id="110" name="Oval 108"/>
        <xdr:cNvSpPr>
          <a:spLocks noChangeArrowheads="1"/>
        </xdr:cNvSpPr>
      </xdr:nvSpPr>
      <xdr:spPr bwMode="auto">
        <a:xfrm>
          <a:off x="68313300" y="3210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476250</xdr:colOff>
      <xdr:row>198</xdr:row>
      <xdr:rowOff>114300</xdr:rowOff>
    </xdr:from>
    <xdr:to>
      <xdr:col>128</xdr:col>
      <xdr:colOff>542925</xdr:colOff>
      <xdr:row>198</xdr:row>
      <xdr:rowOff>133350</xdr:rowOff>
    </xdr:to>
    <xdr:sp macro="" textlink="">
      <xdr:nvSpPr>
        <xdr:cNvPr id="111" name="Line 109"/>
        <xdr:cNvSpPr>
          <a:spLocks noChangeShapeType="1"/>
        </xdr:cNvSpPr>
      </xdr:nvSpPr>
      <xdr:spPr bwMode="auto">
        <a:xfrm>
          <a:off x="66017775" y="32165925"/>
          <a:ext cx="209550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447675</xdr:colOff>
      <xdr:row>188</xdr:row>
      <xdr:rowOff>38100</xdr:rowOff>
    </xdr:from>
    <xdr:to>
      <xdr:col>125</xdr:col>
      <xdr:colOff>581025</xdr:colOff>
      <xdr:row>188</xdr:row>
      <xdr:rowOff>142875</xdr:rowOff>
    </xdr:to>
    <xdr:sp macro="" textlink="">
      <xdr:nvSpPr>
        <xdr:cNvPr id="112" name="Oval 111"/>
        <xdr:cNvSpPr>
          <a:spLocks noChangeArrowheads="1"/>
        </xdr:cNvSpPr>
      </xdr:nvSpPr>
      <xdr:spPr bwMode="auto">
        <a:xfrm>
          <a:off x="65989200" y="3047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523875</xdr:colOff>
      <xdr:row>178</xdr:row>
      <xdr:rowOff>28575</xdr:rowOff>
    </xdr:from>
    <xdr:to>
      <xdr:col>129</xdr:col>
      <xdr:colOff>0</xdr:colOff>
      <xdr:row>179</xdr:row>
      <xdr:rowOff>114300</xdr:rowOff>
    </xdr:to>
    <xdr:sp macro="" textlink="">
      <xdr:nvSpPr>
        <xdr:cNvPr id="113" name="Freeform 112"/>
        <xdr:cNvSpPr>
          <a:spLocks/>
        </xdr:cNvSpPr>
      </xdr:nvSpPr>
      <xdr:spPr bwMode="auto">
        <a:xfrm>
          <a:off x="64712850" y="28841700"/>
          <a:ext cx="3467100" cy="247650"/>
        </a:xfrm>
        <a:custGeom>
          <a:avLst/>
          <a:gdLst>
            <a:gd name="T0" fmla="*/ 0 w 345"/>
            <a:gd name="T1" fmla="*/ 0 h 26"/>
            <a:gd name="T2" fmla="*/ 103 w 345"/>
            <a:gd name="T3" fmla="*/ 26 h 26"/>
            <a:gd name="T4" fmla="*/ 345 w 345"/>
            <a:gd name="T5" fmla="*/ 19 h 2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5" h="26">
              <a:moveTo>
                <a:pt x="0" y="0"/>
              </a:moveTo>
              <a:lnTo>
                <a:pt x="103" y="26"/>
              </a:lnTo>
              <a:lnTo>
                <a:pt x="345" y="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129</xdr:col>
      <xdr:colOff>104775</xdr:colOff>
      <xdr:row>179</xdr:row>
      <xdr:rowOff>28575</xdr:rowOff>
    </xdr:from>
    <xdr:to>
      <xdr:col>129</xdr:col>
      <xdr:colOff>238125</xdr:colOff>
      <xdr:row>179</xdr:row>
      <xdr:rowOff>133350</xdr:rowOff>
    </xdr:to>
    <xdr:sp macro="" textlink="">
      <xdr:nvSpPr>
        <xdr:cNvPr id="114" name="Oval 113"/>
        <xdr:cNvSpPr>
          <a:spLocks noChangeArrowheads="1"/>
        </xdr:cNvSpPr>
      </xdr:nvSpPr>
      <xdr:spPr bwMode="auto">
        <a:xfrm>
          <a:off x="68284725" y="29003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115</xdr:col>
      <xdr:colOff>66675</xdr:colOff>
      <xdr:row>199</xdr:row>
      <xdr:rowOff>76200</xdr:rowOff>
    </xdr:from>
    <xdr:to>
      <xdr:col>125</xdr:col>
      <xdr:colOff>257175</xdr:colOff>
      <xdr:row>263</xdr:row>
      <xdr:rowOff>28575</xdr:rowOff>
    </xdr:to>
    <xdr:sp macro="" textlink="">
      <xdr:nvSpPr>
        <xdr:cNvPr id="115" name="Freeform 114"/>
        <xdr:cNvSpPr>
          <a:spLocks/>
        </xdr:cNvSpPr>
      </xdr:nvSpPr>
      <xdr:spPr bwMode="auto">
        <a:xfrm>
          <a:off x="59340750" y="32289750"/>
          <a:ext cx="6457950" cy="10315575"/>
        </a:xfrm>
        <a:custGeom>
          <a:avLst/>
          <a:gdLst>
            <a:gd name="T0" fmla="*/ 0 w 671"/>
            <a:gd name="T1" fmla="*/ 1083 h 1083"/>
            <a:gd name="T2" fmla="*/ 360 w 671"/>
            <a:gd name="T3" fmla="*/ 1068 h 1083"/>
            <a:gd name="T4" fmla="*/ 671 w 671"/>
            <a:gd name="T5" fmla="*/ 0 h 108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671" h="1083">
              <a:moveTo>
                <a:pt x="0" y="1083"/>
              </a:moveTo>
              <a:lnTo>
                <a:pt x="360" y="1068"/>
              </a:lnTo>
              <a:lnTo>
                <a:pt x="671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276225</xdr:colOff>
      <xdr:row>180</xdr:row>
      <xdr:rowOff>0</xdr:rowOff>
    </xdr:from>
    <xdr:to>
      <xdr:col>126</xdr:col>
      <xdr:colOff>9525</xdr:colOff>
      <xdr:row>197</xdr:row>
      <xdr:rowOff>0</xdr:rowOff>
    </xdr:to>
    <xdr:sp macro="" textlink="">
      <xdr:nvSpPr>
        <xdr:cNvPr id="116" name="Freeform 115"/>
        <xdr:cNvSpPr>
          <a:spLocks/>
        </xdr:cNvSpPr>
      </xdr:nvSpPr>
      <xdr:spPr bwMode="auto">
        <a:xfrm>
          <a:off x="65817750" y="29136975"/>
          <a:ext cx="342900" cy="2752725"/>
        </a:xfrm>
        <a:custGeom>
          <a:avLst/>
          <a:gdLst>
            <a:gd name="T0" fmla="*/ 18 w 40"/>
            <a:gd name="T1" fmla="*/ 289 h 289"/>
            <a:gd name="T2" fmla="*/ 40 w 40"/>
            <a:gd name="T3" fmla="*/ 147 h 289"/>
            <a:gd name="T4" fmla="*/ 0 w 40"/>
            <a:gd name="T5" fmla="*/ 0 h 289"/>
            <a:gd name="connsiteX0" fmla="*/ 0 w 11167"/>
            <a:gd name="connsiteY0" fmla="*/ 10226 h 10226"/>
            <a:gd name="connsiteX1" fmla="*/ 11167 w 11167"/>
            <a:gd name="connsiteY1" fmla="*/ 5087 h 10226"/>
            <a:gd name="connsiteX2" fmla="*/ 1167 w 11167"/>
            <a:gd name="connsiteY2" fmla="*/ 0 h 10226"/>
            <a:gd name="connsiteX0" fmla="*/ 0 w 10167"/>
            <a:gd name="connsiteY0" fmla="*/ 10226 h 10226"/>
            <a:gd name="connsiteX1" fmla="*/ 10167 w 10167"/>
            <a:gd name="connsiteY1" fmla="*/ 5177 h 10226"/>
            <a:gd name="connsiteX2" fmla="*/ 1167 w 10167"/>
            <a:gd name="connsiteY2" fmla="*/ 0 h 10226"/>
            <a:gd name="connsiteX0" fmla="*/ 833 w 9000"/>
            <a:gd name="connsiteY0" fmla="*/ 10000 h 10000"/>
            <a:gd name="connsiteX1" fmla="*/ 9000 w 9000"/>
            <a:gd name="connsiteY1" fmla="*/ 5177 h 10000"/>
            <a:gd name="connsiteX2" fmla="*/ 0 w 9000"/>
            <a:gd name="connsiteY2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00" h="10000">
              <a:moveTo>
                <a:pt x="833" y="10000"/>
              </a:moveTo>
              <a:lnTo>
                <a:pt x="9000" y="5177"/>
              </a:lnTo>
              <a:lnTo>
                <a:pt x="0" y="0"/>
              </a:lnTo>
            </a:path>
          </a:pathLst>
        </a:custGeom>
        <a:noFill/>
        <a:ln w="1270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171450</xdr:colOff>
      <xdr:row>179</xdr:row>
      <xdr:rowOff>38100</xdr:rowOff>
    </xdr:from>
    <xdr:to>
      <xdr:col>125</xdr:col>
      <xdr:colOff>247650</xdr:colOff>
      <xdr:row>179</xdr:row>
      <xdr:rowOff>114300</xdr:rowOff>
    </xdr:to>
    <xdr:sp macro="" textlink="">
      <xdr:nvSpPr>
        <xdr:cNvPr id="117" name="Oval 117"/>
        <xdr:cNvSpPr>
          <a:spLocks noChangeArrowheads="1"/>
        </xdr:cNvSpPr>
      </xdr:nvSpPr>
      <xdr:spPr bwMode="auto">
        <a:xfrm>
          <a:off x="65712975" y="29013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125</xdr:col>
      <xdr:colOff>165100</xdr:colOff>
      <xdr:row>172</xdr:row>
      <xdr:rowOff>133350</xdr:rowOff>
    </xdr:from>
    <xdr:to>
      <xdr:col>125</xdr:col>
      <xdr:colOff>469900</xdr:colOff>
      <xdr:row>187</xdr:row>
      <xdr:rowOff>152400</xdr:rowOff>
    </xdr:to>
    <xdr:sp macro="" textlink="">
      <xdr:nvSpPr>
        <xdr:cNvPr id="118" name="Line 118"/>
        <xdr:cNvSpPr>
          <a:spLocks noChangeShapeType="1"/>
        </xdr:cNvSpPr>
      </xdr:nvSpPr>
      <xdr:spPr bwMode="auto">
        <a:xfrm flipH="1">
          <a:off x="65706625" y="27974925"/>
          <a:ext cx="304800" cy="2447925"/>
        </a:xfrm>
        <a:custGeom>
          <a:avLst/>
          <a:gdLst>
            <a:gd name="connsiteX0" fmla="*/ 0 w 19050"/>
            <a:gd name="connsiteY0" fmla="*/ 0 h 844550"/>
            <a:gd name="connsiteX1" fmla="*/ 19050 w 19050"/>
            <a:gd name="connsiteY1" fmla="*/ 844550 h 844550"/>
            <a:gd name="connsiteX0" fmla="*/ 0 w 19050"/>
            <a:gd name="connsiteY0" fmla="*/ 0 h 844550"/>
            <a:gd name="connsiteX1" fmla="*/ 19050 w 19050"/>
            <a:gd name="connsiteY1" fmla="*/ 463550 h 844550"/>
            <a:gd name="connsiteX2" fmla="*/ 19050 w 19050"/>
            <a:gd name="connsiteY2" fmla="*/ 844550 h 844550"/>
            <a:gd name="connsiteX0" fmla="*/ 260459 w 279509"/>
            <a:gd name="connsiteY0" fmla="*/ 0 h 2495550"/>
            <a:gd name="connsiteX1" fmla="*/ 279509 w 279509"/>
            <a:gd name="connsiteY1" fmla="*/ 463550 h 2495550"/>
            <a:gd name="connsiteX2" fmla="*/ 109 w 279509"/>
            <a:gd name="connsiteY2" fmla="*/ 2495550 h 2495550"/>
            <a:gd name="connsiteX0" fmla="*/ 260450 w 304900"/>
            <a:gd name="connsiteY0" fmla="*/ 0 h 2495550"/>
            <a:gd name="connsiteX1" fmla="*/ 304900 w 304900"/>
            <a:gd name="connsiteY1" fmla="*/ 1136650 h 2495550"/>
            <a:gd name="connsiteX2" fmla="*/ 100 w 304900"/>
            <a:gd name="connsiteY2" fmla="*/ 2495550 h 2495550"/>
            <a:gd name="connsiteX0" fmla="*/ 260350 w 304800"/>
            <a:gd name="connsiteY0" fmla="*/ 0 h 2495550"/>
            <a:gd name="connsiteX1" fmla="*/ 304800 w 304800"/>
            <a:gd name="connsiteY1" fmla="*/ 1136650 h 2495550"/>
            <a:gd name="connsiteX2" fmla="*/ 0 w 304800"/>
            <a:gd name="connsiteY2" fmla="*/ 2495550 h 2495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04800" h="2495550">
              <a:moveTo>
                <a:pt x="260350" y="0"/>
              </a:moveTo>
              <a:lnTo>
                <a:pt x="304800" y="1136650"/>
              </a:lnTo>
              <a:lnTo>
                <a:pt x="0" y="249555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390525</xdr:colOff>
      <xdr:row>180</xdr:row>
      <xdr:rowOff>9525</xdr:rowOff>
    </xdr:from>
    <xdr:to>
      <xdr:col>126</xdr:col>
      <xdr:colOff>152400</xdr:colOff>
      <xdr:row>196</xdr:row>
      <xdr:rowOff>142875</xdr:rowOff>
    </xdr:to>
    <xdr:sp macro="" textlink="">
      <xdr:nvSpPr>
        <xdr:cNvPr id="119" name="Line 119"/>
        <xdr:cNvSpPr>
          <a:spLocks noChangeShapeType="1"/>
        </xdr:cNvSpPr>
      </xdr:nvSpPr>
      <xdr:spPr bwMode="auto">
        <a:xfrm flipH="1" flipV="1">
          <a:off x="65932050" y="29146500"/>
          <a:ext cx="371475" cy="2724150"/>
        </a:xfrm>
        <a:custGeom>
          <a:avLst/>
          <a:gdLst>
            <a:gd name="connsiteX0" fmla="*/ 0 w 314325"/>
            <a:gd name="connsiteY0" fmla="*/ 0 h 971550"/>
            <a:gd name="connsiteX1" fmla="*/ 314325 w 314325"/>
            <a:gd name="connsiteY1" fmla="*/ 971550 h 971550"/>
            <a:gd name="connsiteX0" fmla="*/ 0 w 314325"/>
            <a:gd name="connsiteY0" fmla="*/ 0 h 971550"/>
            <a:gd name="connsiteX1" fmla="*/ 82550 w 314325"/>
            <a:gd name="connsiteY1" fmla="*/ 219075 h 971550"/>
            <a:gd name="connsiteX2" fmla="*/ 314325 w 314325"/>
            <a:gd name="connsiteY2" fmla="*/ 971550 h 971550"/>
            <a:gd name="connsiteX0" fmla="*/ 0 w 377825"/>
            <a:gd name="connsiteY0" fmla="*/ 0 h 2609850"/>
            <a:gd name="connsiteX1" fmla="*/ 146050 w 377825"/>
            <a:gd name="connsiteY1" fmla="*/ 1857375 h 2609850"/>
            <a:gd name="connsiteX2" fmla="*/ 377825 w 377825"/>
            <a:gd name="connsiteY2" fmla="*/ 2609850 h 2609850"/>
            <a:gd name="connsiteX0" fmla="*/ 0 w 492125"/>
            <a:gd name="connsiteY0" fmla="*/ 0 h 2686050"/>
            <a:gd name="connsiteX1" fmla="*/ 146050 w 492125"/>
            <a:gd name="connsiteY1" fmla="*/ 1857375 h 2686050"/>
            <a:gd name="connsiteX2" fmla="*/ 492125 w 492125"/>
            <a:gd name="connsiteY2" fmla="*/ 2686050 h 2686050"/>
            <a:gd name="connsiteX0" fmla="*/ 0 w 492125"/>
            <a:gd name="connsiteY0" fmla="*/ 0 h 2686050"/>
            <a:gd name="connsiteX1" fmla="*/ 120650 w 492125"/>
            <a:gd name="connsiteY1" fmla="*/ 1247775 h 2686050"/>
            <a:gd name="connsiteX2" fmla="*/ 492125 w 492125"/>
            <a:gd name="connsiteY2" fmla="*/ 2686050 h 2686050"/>
            <a:gd name="connsiteX0" fmla="*/ 298450 w 371475"/>
            <a:gd name="connsiteY0" fmla="*/ 0 h 2774950"/>
            <a:gd name="connsiteX1" fmla="*/ 0 w 371475"/>
            <a:gd name="connsiteY1" fmla="*/ 1336675 h 2774950"/>
            <a:gd name="connsiteX2" fmla="*/ 371475 w 371475"/>
            <a:gd name="connsiteY2" fmla="*/ 2774950 h 2774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475" h="2774950">
              <a:moveTo>
                <a:pt x="298450" y="0"/>
              </a:moveTo>
              <a:lnTo>
                <a:pt x="0" y="1336675"/>
              </a:lnTo>
              <a:cubicBezTo>
                <a:pt x="22225" y="1441450"/>
                <a:pt x="266700" y="2451100"/>
                <a:pt x="371475" y="2774950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190500</xdr:colOff>
      <xdr:row>172</xdr:row>
      <xdr:rowOff>28575</xdr:rowOff>
    </xdr:from>
    <xdr:to>
      <xdr:col>125</xdr:col>
      <xdr:colOff>266700</xdr:colOff>
      <xdr:row>172</xdr:row>
      <xdr:rowOff>104775</xdr:rowOff>
    </xdr:to>
    <xdr:sp macro="" textlink="">
      <xdr:nvSpPr>
        <xdr:cNvPr id="120" name="Oval 120"/>
        <xdr:cNvSpPr>
          <a:spLocks noChangeArrowheads="1"/>
        </xdr:cNvSpPr>
      </xdr:nvSpPr>
      <xdr:spPr bwMode="auto">
        <a:xfrm>
          <a:off x="65732025" y="27870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247650</xdr:colOff>
      <xdr:row>161</xdr:row>
      <xdr:rowOff>47625</xdr:rowOff>
    </xdr:from>
    <xdr:to>
      <xdr:col>120</xdr:col>
      <xdr:colOff>323850</xdr:colOff>
      <xdr:row>161</xdr:row>
      <xdr:rowOff>123825</xdr:rowOff>
    </xdr:to>
    <xdr:sp macro="" textlink="">
      <xdr:nvSpPr>
        <xdr:cNvPr id="121" name="Oval 121"/>
        <xdr:cNvSpPr>
          <a:spLocks noChangeArrowheads="1"/>
        </xdr:cNvSpPr>
      </xdr:nvSpPr>
      <xdr:spPr bwMode="auto">
        <a:xfrm>
          <a:off x="62569725" y="261080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352425</xdr:colOff>
      <xdr:row>162</xdr:row>
      <xdr:rowOff>9525</xdr:rowOff>
    </xdr:from>
    <xdr:to>
      <xdr:col>125</xdr:col>
      <xdr:colOff>257175</xdr:colOff>
      <xdr:row>187</xdr:row>
      <xdr:rowOff>142875</xdr:rowOff>
    </xdr:to>
    <xdr:sp macro="" textlink="">
      <xdr:nvSpPr>
        <xdr:cNvPr id="122" name="Line 122"/>
        <xdr:cNvSpPr>
          <a:spLocks noChangeShapeType="1"/>
        </xdr:cNvSpPr>
      </xdr:nvSpPr>
      <xdr:spPr bwMode="auto">
        <a:xfrm>
          <a:off x="62674500" y="26231850"/>
          <a:ext cx="3124200" cy="418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438150</xdr:colOff>
      <xdr:row>161</xdr:row>
      <xdr:rowOff>104775</xdr:rowOff>
    </xdr:from>
    <xdr:to>
      <xdr:col>120</xdr:col>
      <xdr:colOff>219075</xdr:colOff>
      <xdr:row>162</xdr:row>
      <xdr:rowOff>66675</xdr:rowOff>
    </xdr:to>
    <xdr:sp macro="" textlink="">
      <xdr:nvSpPr>
        <xdr:cNvPr id="123" name="Line 123"/>
        <xdr:cNvSpPr>
          <a:spLocks noChangeShapeType="1"/>
        </xdr:cNvSpPr>
      </xdr:nvSpPr>
      <xdr:spPr bwMode="auto">
        <a:xfrm flipV="1">
          <a:off x="60321825" y="26165175"/>
          <a:ext cx="22193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400050</xdr:colOff>
      <xdr:row>161</xdr:row>
      <xdr:rowOff>95250</xdr:rowOff>
    </xdr:from>
    <xdr:to>
      <xdr:col>125</xdr:col>
      <xdr:colOff>95250</xdr:colOff>
      <xdr:row>170</xdr:row>
      <xdr:rowOff>85725</xdr:rowOff>
    </xdr:to>
    <xdr:sp macro="" textlink="">
      <xdr:nvSpPr>
        <xdr:cNvPr id="124" name="Line 124"/>
        <xdr:cNvSpPr>
          <a:spLocks noChangeShapeType="1"/>
        </xdr:cNvSpPr>
      </xdr:nvSpPr>
      <xdr:spPr bwMode="auto">
        <a:xfrm>
          <a:off x="62722125" y="26155650"/>
          <a:ext cx="2914650" cy="144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228600</xdr:colOff>
      <xdr:row>160</xdr:row>
      <xdr:rowOff>47625</xdr:rowOff>
    </xdr:from>
    <xdr:to>
      <xdr:col>128</xdr:col>
      <xdr:colOff>542925</xdr:colOff>
      <xdr:row>170</xdr:row>
      <xdr:rowOff>85725</xdr:rowOff>
    </xdr:to>
    <xdr:sp macro="" textlink="">
      <xdr:nvSpPr>
        <xdr:cNvPr id="125" name="Line 125"/>
        <xdr:cNvSpPr>
          <a:spLocks noChangeShapeType="1"/>
        </xdr:cNvSpPr>
      </xdr:nvSpPr>
      <xdr:spPr bwMode="auto">
        <a:xfrm flipV="1">
          <a:off x="65770125" y="25946100"/>
          <a:ext cx="2343150" cy="1657350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171450</xdr:colOff>
      <xdr:row>160</xdr:row>
      <xdr:rowOff>38100</xdr:rowOff>
    </xdr:from>
    <xdr:to>
      <xdr:col>129</xdr:col>
      <xdr:colOff>247650</xdr:colOff>
      <xdr:row>160</xdr:row>
      <xdr:rowOff>114300</xdr:rowOff>
    </xdr:to>
    <xdr:sp macro="" textlink="">
      <xdr:nvSpPr>
        <xdr:cNvPr id="126" name="Oval 127"/>
        <xdr:cNvSpPr>
          <a:spLocks noChangeArrowheads="1"/>
        </xdr:cNvSpPr>
      </xdr:nvSpPr>
      <xdr:spPr bwMode="auto">
        <a:xfrm>
          <a:off x="68351400" y="25936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171450</xdr:colOff>
      <xdr:row>153</xdr:row>
      <xdr:rowOff>38100</xdr:rowOff>
    </xdr:from>
    <xdr:to>
      <xdr:col>131</xdr:col>
      <xdr:colOff>247650</xdr:colOff>
      <xdr:row>153</xdr:row>
      <xdr:rowOff>114300</xdr:rowOff>
    </xdr:to>
    <xdr:sp macro="" textlink="">
      <xdr:nvSpPr>
        <xdr:cNvPr id="127" name="Oval 128"/>
        <xdr:cNvSpPr>
          <a:spLocks noChangeArrowheads="1"/>
        </xdr:cNvSpPr>
      </xdr:nvSpPr>
      <xdr:spPr bwMode="auto">
        <a:xfrm>
          <a:off x="69570600" y="24803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228600</xdr:colOff>
      <xdr:row>154</xdr:row>
      <xdr:rowOff>57150</xdr:rowOff>
    </xdr:from>
    <xdr:to>
      <xdr:col>131</xdr:col>
      <xdr:colOff>228600</xdr:colOff>
      <xdr:row>158</xdr:row>
      <xdr:rowOff>0</xdr:rowOff>
    </xdr:to>
    <xdr:sp macro="" textlink="">
      <xdr:nvSpPr>
        <xdr:cNvPr id="128" name="Line 129"/>
        <xdr:cNvSpPr>
          <a:spLocks noChangeShapeType="1"/>
        </xdr:cNvSpPr>
      </xdr:nvSpPr>
      <xdr:spPr bwMode="auto">
        <a:xfrm>
          <a:off x="69627750" y="24984075"/>
          <a:ext cx="0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171450</xdr:colOff>
      <xdr:row>159</xdr:row>
      <xdr:rowOff>57150</xdr:rowOff>
    </xdr:from>
    <xdr:to>
      <xdr:col>131</xdr:col>
      <xdr:colOff>247650</xdr:colOff>
      <xdr:row>159</xdr:row>
      <xdr:rowOff>133350</xdr:rowOff>
    </xdr:to>
    <xdr:sp macro="" textlink="">
      <xdr:nvSpPr>
        <xdr:cNvPr id="129" name="Oval 130"/>
        <xdr:cNvSpPr>
          <a:spLocks noChangeArrowheads="1"/>
        </xdr:cNvSpPr>
      </xdr:nvSpPr>
      <xdr:spPr bwMode="auto">
        <a:xfrm>
          <a:off x="69570600" y="25793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409575</xdr:colOff>
      <xdr:row>160</xdr:row>
      <xdr:rowOff>9525</xdr:rowOff>
    </xdr:from>
    <xdr:to>
      <xdr:col>134</xdr:col>
      <xdr:colOff>219075</xdr:colOff>
      <xdr:row>164</xdr:row>
      <xdr:rowOff>19050</xdr:rowOff>
    </xdr:to>
    <xdr:sp macro="" textlink="">
      <xdr:nvSpPr>
        <xdr:cNvPr id="130" name="Line 131"/>
        <xdr:cNvSpPr>
          <a:spLocks noChangeShapeType="1"/>
        </xdr:cNvSpPr>
      </xdr:nvSpPr>
      <xdr:spPr bwMode="auto">
        <a:xfrm>
          <a:off x="69808725" y="25908000"/>
          <a:ext cx="1638300" cy="657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134</xdr:col>
      <xdr:colOff>238125</xdr:colOff>
      <xdr:row>172</xdr:row>
      <xdr:rowOff>66675</xdr:rowOff>
    </xdr:from>
    <xdr:to>
      <xdr:col>134</xdr:col>
      <xdr:colOff>371475</xdr:colOff>
      <xdr:row>173</xdr:row>
      <xdr:rowOff>9525</xdr:rowOff>
    </xdr:to>
    <xdr:sp macro="" textlink="">
      <xdr:nvSpPr>
        <xdr:cNvPr id="131" name="Oval 132"/>
        <xdr:cNvSpPr>
          <a:spLocks noChangeArrowheads="1"/>
        </xdr:cNvSpPr>
      </xdr:nvSpPr>
      <xdr:spPr bwMode="auto">
        <a:xfrm>
          <a:off x="71466075" y="27908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131</xdr:col>
      <xdr:colOff>228600</xdr:colOff>
      <xdr:row>160</xdr:row>
      <xdr:rowOff>38100</xdr:rowOff>
    </xdr:from>
    <xdr:to>
      <xdr:col>131</xdr:col>
      <xdr:colOff>238125</xdr:colOff>
      <xdr:row>164</xdr:row>
      <xdr:rowOff>9525</xdr:rowOff>
    </xdr:to>
    <xdr:sp macro="" textlink="">
      <xdr:nvSpPr>
        <xdr:cNvPr id="132" name="Line 133"/>
        <xdr:cNvSpPr>
          <a:spLocks noChangeShapeType="1"/>
        </xdr:cNvSpPr>
      </xdr:nvSpPr>
      <xdr:spPr bwMode="auto">
        <a:xfrm>
          <a:off x="69627750" y="25936575"/>
          <a:ext cx="9525" cy="619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228600</xdr:colOff>
      <xdr:row>165</xdr:row>
      <xdr:rowOff>47625</xdr:rowOff>
    </xdr:from>
    <xdr:to>
      <xdr:col>131</xdr:col>
      <xdr:colOff>361950</xdr:colOff>
      <xdr:row>165</xdr:row>
      <xdr:rowOff>152400</xdr:rowOff>
    </xdr:to>
    <xdr:sp macro="" textlink="">
      <xdr:nvSpPr>
        <xdr:cNvPr id="133" name="Oval 134"/>
        <xdr:cNvSpPr>
          <a:spLocks noChangeArrowheads="1"/>
        </xdr:cNvSpPr>
      </xdr:nvSpPr>
      <xdr:spPr bwMode="auto">
        <a:xfrm>
          <a:off x="69627750" y="26755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132</xdr:col>
      <xdr:colOff>0</xdr:colOff>
      <xdr:row>139</xdr:row>
      <xdr:rowOff>104775</xdr:rowOff>
    </xdr:from>
    <xdr:to>
      <xdr:col>138</xdr:col>
      <xdr:colOff>257175</xdr:colOff>
      <xdr:row>151</xdr:row>
      <xdr:rowOff>114300</xdr:rowOff>
    </xdr:to>
    <xdr:sp macro="" textlink="">
      <xdr:nvSpPr>
        <xdr:cNvPr id="134" name="Line 135"/>
        <xdr:cNvSpPr>
          <a:spLocks noChangeShapeType="1"/>
        </xdr:cNvSpPr>
      </xdr:nvSpPr>
      <xdr:spPr bwMode="auto">
        <a:xfrm flipH="1">
          <a:off x="70008750" y="22612350"/>
          <a:ext cx="3914775" cy="1943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342900</xdr:colOff>
      <xdr:row>159</xdr:row>
      <xdr:rowOff>76200</xdr:rowOff>
    </xdr:from>
    <xdr:to>
      <xdr:col>131</xdr:col>
      <xdr:colOff>47625</xdr:colOff>
      <xdr:row>160</xdr:row>
      <xdr:rowOff>38100</xdr:rowOff>
    </xdr:to>
    <xdr:sp macro="" textlink="">
      <xdr:nvSpPr>
        <xdr:cNvPr id="135" name="Line 136"/>
        <xdr:cNvSpPr>
          <a:spLocks noChangeShapeType="1"/>
        </xdr:cNvSpPr>
      </xdr:nvSpPr>
      <xdr:spPr bwMode="auto">
        <a:xfrm flipV="1">
          <a:off x="68522850" y="25812750"/>
          <a:ext cx="9239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323850</xdr:colOff>
      <xdr:row>157</xdr:row>
      <xdr:rowOff>0</xdr:rowOff>
    </xdr:from>
    <xdr:to>
      <xdr:col>129</xdr:col>
      <xdr:colOff>114300</xdr:colOff>
      <xdr:row>159</xdr:row>
      <xdr:rowOff>0</xdr:rowOff>
    </xdr:to>
    <xdr:sp macro="" textlink="">
      <xdr:nvSpPr>
        <xdr:cNvPr id="136" name="Line 137"/>
        <xdr:cNvSpPr>
          <a:spLocks noChangeShapeType="1"/>
        </xdr:cNvSpPr>
      </xdr:nvSpPr>
      <xdr:spPr bwMode="auto">
        <a:xfrm flipH="1" flipV="1">
          <a:off x="67894200" y="25412700"/>
          <a:ext cx="400050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171450</xdr:colOff>
      <xdr:row>156</xdr:row>
      <xdr:rowOff>66675</xdr:rowOff>
    </xdr:from>
    <xdr:to>
      <xdr:col>128</xdr:col>
      <xdr:colOff>304800</xdr:colOff>
      <xdr:row>157</xdr:row>
      <xdr:rowOff>9525</xdr:rowOff>
    </xdr:to>
    <xdr:sp macro="" textlink="">
      <xdr:nvSpPr>
        <xdr:cNvPr id="137" name="Oval 138"/>
        <xdr:cNvSpPr>
          <a:spLocks noChangeArrowheads="1"/>
        </xdr:cNvSpPr>
      </xdr:nvSpPr>
      <xdr:spPr bwMode="auto">
        <a:xfrm>
          <a:off x="67741800" y="253174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128</xdr:col>
      <xdr:colOff>266700</xdr:colOff>
      <xdr:row>161</xdr:row>
      <xdr:rowOff>9525</xdr:rowOff>
    </xdr:from>
    <xdr:to>
      <xdr:col>129</xdr:col>
      <xdr:colOff>152400</xdr:colOff>
      <xdr:row>169</xdr:row>
      <xdr:rowOff>0</xdr:rowOff>
    </xdr:to>
    <xdr:sp macro="" textlink="">
      <xdr:nvSpPr>
        <xdr:cNvPr id="138" name="Line 139"/>
        <xdr:cNvSpPr>
          <a:spLocks noChangeShapeType="1"/>
        </xdr:cNvSpPr>
      </xdr:nvSpPr>
      <xdr:spPr bwMode="auto">
        <a:xfrm flipH="1">
          <a:off x="67837050" y="26069925"/>
          <a:ext cx="495300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200025</xdr:colOff>
      <xdr:row>169</xdr:row>
      <xdr:rowOff>57150</xdr:rowOff>
    </xdr:from>
    <xdr:to>
      <xdr:col>128</xdr:col>
      <xdr:colOff>276225</xdr:colOff>
      <xdr:row>169</xdr:row>
      <xdr:rowOff>133350</xdr:rowOff>
    </xdr:to>
    <xdr:sp macro="" textlink="">
      <xdr:nvSpPr>
        <xdr:cNvPr id="139" name="Oval 140"/>
        <xdr:cNvSpPr>
          <a:spLocks noChangeArrowheads="1"/>
        </xdr:cNvSpPr>
      </xdr:nvSpPr>
      <xdr:spPr bwMode="auto">
        <a:xfrm>
          <a:off x="67770375" y="27412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128</xdr:col>
      <xdr:colOff>533400</xdr:colOff>
      <xdr:row>165</xdr:row>
      <xdr:rowOff>114300</xdr:rowOff>
    </xdr:from>
    <xdr:to>
      <xdr:col>130</xdr:col>
      <xdr:colOff>161925</xdr:colOff>
      <xdr:row>168</xdr:row>
      <xdr:rowOff>142875</xdr:rowOff>
    </xdr:to>
    <xdr:sp macro="" textlink="">
      <xdr:nvSpPr>
        <xdr:cNvPr id="140" name="Line 141"/>
        <xdr:cNvSpPr>
          <a:spLocks noChangeShapeType="1"/>
        </xdr:cNvSpPr>
      </xdr:nvSpPr>
      <xdr:spPr bwMode="auto">
        <a:xfrm>
          <a:off x="68103750" y="26822400"/>
          <a:ext cx="847725" cy="514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130</xdr:col>
      <xdr:colOff>219075</xdr:colOff>
      <xdr:row>169</xdr:row>
      <xdr:rowOff>66675</xdr:rowOff>
    </xdr:from>
    <xdr:to>
      <xdr:col>130</xdr:col>
      <xdr:colOff>352425</xdr:colOff>
      <xdr:row>170</xdr:row>
      <xdr:rowOff>9525</xdr:rowOff>
    </xdr:to>
    <xdr:sp macro="" textlink="">
      <xdr:nvSpPr>
        <xdr:cNvPr id="141" name="Oval 142"/>
        <xdr:cNvSpPr>
          <a:spLocks noChangeArrowheads="1"/>
        </xdr:cNvSpPr>
      </xdr:nvSpPr>
      <xdr:spPr bwMode="auto">
        <a:xfrm>
          <a:off x="69008625" y="27422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128</xdr:col>
      <xdr:colOff>352425</xdr:colOff>
      <xdr:row>169</xdr:row>
      <xdr:rowOff>123825</xdr:rowOff>
    </xdr:from>
    <xdr:to>
      <xdr:col>129</xdr:col>
      <xdr:colOff>9525</xdr:colOff>
      <xdr:row>170</xdr:row>
      <xdr:rowOff>0</xdr:rowOff>
    </xdr:to>
    <xdr:sp macro="" textlink="">
      <xdr:nvSpPr>
        <xdr:cNvPr id="142" name="Line 143"/>
        <xdr:cNvSpPr>
          <a:spLocks noChangeShapeType="1"/>
        </xdr:cNvSpPr>
      </xdr:nvSpPr>
      <xdr:spPr bwMode="auto">
        <a:xfrm>
          <a:off x="67922775" y="27479625"/>
          <a:ext cx="2667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123825</xdr:colOff>
      <xdr:row>171</xdr:row>
      <xdr:rowOff>28575</xdr:rowOff>
    </xdr:from>
    <xdr:to>
      <xdr:col>129</xdr:col>
      <xdr:colOff>257175</xdr:colOff>
      <xdr:row>171</xdr:row>
      <xdr:rowOff>133350</xdr:rowOff>
    </xdr:to>
    <xdr:sp macro="" textlink="">
      <xdr:nvSpPr>
        <xdr:cNvPr id="143" name="Oval 144"/>
        <xdr:cNvSpPr>
          <a:spLocks noChangeArrowheads="1"/>
        </xdr:cNvSpPr>
      </xdr:nvSpPr>
      <xdr:spPr bwMode="auto">
        <a:xfrm>
          <a:off x="68303775" y="277082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533400</xdr:colOff>
      <xdr:row>169</xdr:row>
      <xdr:rowOff>0</xdr:rowOff>
    </xdr:from>
    <xdr:to>
      <xdr:col>128</xdr:col>
      <xdr:colOff>142875</xdr:colOff>
      <xdr:row>169</xdr:row>
      <xdr:rowOff>104775</xdr:rowOff>
    </xdr:to>
    <xdr:sp macro="" textlink="">
      <xdr:nvSpPr>
        <xdr:cNvPr id="144" name="Line 145"/>
        <xdr:cNvSpPr>
          <a:spLocks noChangeShapeType="1"/>
        </xdr:cNvSpPr>
      </xdr:nvSpPr>
      <xdr:spPr bwMode="auto">
        <a:xfrm flipH="1" flipV="1">
          <a:off x="67494150" y="27355800"/>
          <a:ext cx="219075" cy="104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371475</xdr:colOff>
      <xdr:row>168</xdr:row>
      <xdr:rowOff>38100</xdr:rowOff>
    </xdr:from>
    <xdr:to>
      <xdr:col>127</xdr:col>
      <xdr:colOff>504825</xdr:colOff>
      <xdr:row>168</xdr:row>
      <xdr:rowOff>142875</xdr:rowOff>
    </xdr:to>
    <xdr:sp macro="" textlink="">
      <xdr:nvSpPr>
        <xdr:cNvPr id="145" name="Oval 146"/>
        <xdr:cNvSpPr>
          <a:spLocks noChangeArrowheads="1"/>
        </xdr:cNvSpPr>
      </xdr:nvSpPr>
      <xdr:spPr bwMode="auto">
        <a:xfrm>
          <a:off x="67332225" y="27231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120</xdr:col>
      <xdr:colOff>504825</xdr:colOff>
      <xdr:row>151</xdr:row>
      <xdr:rowOff>9525</xdr:rowOff>
    </xdr:from>
    <xdr:to>
      <xdr:col>125</xdr:col>
      <xdr:colOff>133350</xdr:colOff>
      <xdr:row>169</xdr:row>
      <xdr:rowOff>114300</xdr:rowOff>
    </xdr:to>
    <xdr:sp macro="" textlink="">
      <xdr:nvSpPr>
        <xdr:cNvPr id="146" name="Line 147"/>
        <xdr:cNvSpPr>
          <a:spLocks noChangeShapeType="1"/>
        </xdr:cNvSpPr>
      </xdr:nvSpPr>
      <xdr:spPr bwMode="auto">
        <a:xfrm>
          <a:off x="62826900" y="24450675"/>
          <a:ext cx="2847975" cy="3019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209550</xdr:colOff>
      <xdr:row>159</xdr:row>
      <xdr:rowOff>95250</xdr:rowOff>
    </xdr:from>
    <xdr:to>
      <xdr:col>128</xdr:col>
      <xdr:colOff>514350</xdr:colOff>
      <xdr:row>169</xdr:row>
      <xdr:rowOff>104775</xdr:rowOff>
    </xdr:to>
    <xdr:sp macro="" textlink="">
      <xdr:nvSpPr>
        <xdr:cNvPr id="147" name="Line 148"/>
        <xdr:cNvSpPr>
          <a:spLocks noChangeShapeType="1"/>
        </xdr:cNvSpPr>
      </xdr:nvSpPr>
      <xdr:spPr bwMode="auto">
        <a:xfrm flipV="1">
          <a:off x="65751075" y="25831800"/>
          <a:ext cx="2333625" cy="1628775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333375</xdr:colOff>
      <xdr:row>211</xdr:row>
      <xdr:rowOff>76200</xdr:rowOff>
    </xdr:from>
    <xdr:to>
      <xdr:col>113</xdr:col>
      <xdr:colOff>0</xdr:colOff>
      <xdr:row>213</xdr:row>
      <xdr:rowOff>9525</xdr:rowOff>
    </xdr:to>
    <xdr:sp macro="" textlink="">
      <xdr:nvSpPr>
        <xdr:cNvPr id="148" name="Line 150"/>
        <xdr:cNvSpPr>
          <a:spLocks noChangeShapeType="1"/>
        </xdr:cNvSpPr>
      </xdr:nvSpPr>
      <xdr:spPr bwMode="auto">
        <a:xfrm>
          <a:off x="50463450" y="34232850"/>
          <a:ext cx="7591425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114300</xdr:colOff>
      <xdr:row>250</xdr:row>
      <xdr:rowOff>57150</xdr:rowOff>
    </xdr:from>
    <xdr:to>
      <xdr:col>67</xdr:col>
      <xdr:colOff>247650</xdr:colOff>
      <xdr:row>251</xdr:row>
      <xdr:rowOff>0</xdr:rowOff>
    </xdr:to>
    <xdr:sp macro="" textlink="">
      <xdr:nvSpPr>
        <xdr:cNvPr id="149" name="Oval 151"/>
        <xdr:cNvSpPr>
          <a:spLocks noChangeArrowheads="1"/>
        </xdr:cNvSpPr>
      </xdr:nvSpPr>
      <xdr:spPr bwMode="auto">
        <a:xfrm>
          <a:off x="32699325" y="40528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64</xdr:col>
      <xdr:colOff>352425</xdr:colOff>
      <xdr:row>266</xdr:row>
      <xdr:rowOff>76200</xdr:rowOff>
    </xdr:from>
    <xdr:to>
      <xdr:col>65</xdr:col>
      <xdr:colOff>0</xdr:colOff>
      <xdr:row>267</xdr:row>
      <xdr:rowOff>19050</xdr:rowOff>
    </xdr:to>
    <xdr:sp macro="" textlink="">
      <xdr:nvSpPr>
        <xdr:cNvPr id="150" name="Oval 152"/>
        <xdr:cNvSpPr>
          <a:spLocks noChangeArrowheads="1"/>
        </xdr:cNvSpPr>
      </xdr:nvSpPr>
      <xdr:spPr bwMode="auto">
        <a:xfrm>
          <a:off x="31480125" y="43138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371475</xdr:colOff>
      <xdr:row>251</xdr:row>
      <xdr:rowOff>28575</xdr:rowOff>
    </xdr:from>
    <xdr:to>
      <xdr:col>72</xdr:col>
      <xdr:colOff>28575</xdr:colOff>
      <xdr:row>264</xdr:row>
      <xdr:rowOff>142875</xdr:rowOff>
    </xdr:to>
    <xdr:sp macro="" textlink="">
      <xdr:nvSpPr>
        <xdr:cNvPr id="151" name="Line 153"/>
        <xdr:cNvSpPr>
          <a:spLocks noChangeShapeType="1"/>
        </xdr:cNvSpPr>
      </xdr:nvSpPr>
      <xdr:spPr bwMode="auto">
        <a:xfrm>
          <a:off x="32956500" y="40662225"/>
          <a:ext cx="2085975" cy="2219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104775</xdr:colOff>
      <xdr:row>266</xdr:row>
      <xdr:rowOff>66675</xdr:rowOff>
    </xdr:from>
    <xdr:to>
      <xdr:col>72</xdr:col>
      <xdr:colOff>9525</xdr:colOff>
      <xdr:row>266</xdr:row>
      <xdr:rowOff>152400</xdr:rowOff>
    </xdr:to>
    <xdr:sp macro="" textlink="">
      <xdr:nvSpPr>
        <xdr:cNvPr id="152" name="Line 154"/>
        <xdr:cNvSpPr>
          <a:spLocks noChangeShapeType="1"/>
        </xdr:cNvSpPr>
      </xdr:nvSpPr>
      <xdr:spPr bwMode="auto">
        <a:xfrm flipH="1">
          <a:off x="31718250" y="43129200"/>
          <a:ext cx="33051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276225</xdr:colOff>
      <xdr:row>251</xdr:row>
      <xdr:rowOff>66675</xdr:rowOff>
    </xdr:from>
    <xdr:to>
      <xdr:col>67</xdr:col>
      <xdr:colOff>219075</xdr:colOff>
      <xdr:row>265</xdr:row>
      <xdr:rowOff>9525</xdr:rowOff>
    </xdr:to>
    <xdr:sp macro="" textlink="">
      <xdr:nvSpPr>
        <xdr:cNvPr id="153" name="Line 155"/>
        <xdr:cNvSpPr>
          <a:spLocks noChangeShapeType="1"/>
        </xdr:cNvSpPr>
      </xdr:nvSpPr>
      <xdr:spPr bwMode="auto">
        <a:xfrm flipV="1">
          <a:off x="31889700" y="40700325"/>
          <a:ext cx="914400" cy="2209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266700</xdr:colOff>
      <xdr:row>226</xdr:row>
      <xdr:rowOff>66675</xdr:rowOff>
    </xdr:from>
    <xdr:to>
      <xdr:col>67</xdr:col>
      <xdr:colOff>400050</xdr:colOff>
      <xdr:row>227</xdr:row>
      <xdr:rowOff>9525</xdr:rowOff>
    </xdr:to>
    <xdr:sp macro="" textlink="">
      <xdr:nvSpPr>
        <xdr:cNvPr id="154" name="Oval 156"/>
        <xdr:cNvSpPr>
          <a:spLocks noChangeArrowheads="1"/>
        </xdr:cNvSpPr>
      </xdr:nvSpPr>
      <xdr:spPr bwMode="auto">
        <a:xfrm>
          <a:off x="32851725" y="36652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72</xdr:col>
      <xdr:colOff>314325</xdr:colOff>
      <xdr:row>256</xdr:row>
      <xdr:rowOff>123825</xdr:rowOff>
    </xdr:from>
    <xdr:to>
      <xdr:col>81</xdr:col>
      <xdr:colOff>571500</xdr:colOff>
      <xdr:row>266</xdr:row>
      <xdr:rowOff>38100</xdr:rowOff>
    </xdr:to>
    <xdr:sp macro="" textlink="">
      <xdr:nvSpPr>
        <xdr:cNvPr id="155" name="Line 157"/>
        <xdr:cNvSpPr>
          <a:spLocks noChangeShapeType="1"/>
        </xdr:cNvSpPr>
      </xdr:nvSpPr>
      <xdr:spPr bwMode="auto">
        <a:xfrm flipH="1">
          <a:off x="35328225" y="41567100"/>
          <a:ext cx="4895850" cy="1533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200025</xdr:colOff>
      <xdr:row>250</xdr:row>
      <xdr:rowOff>9525</xdr:rowOff>
    </xdr:from>
    <xdr:to>
      <xdr:col>69</xdr:col>
      <xdr:colOff>276225</xdr:colOff>
      <xdr:row>250</xdr:row>
      <xdr:rowOff>85725</xdr:rowOff>
    </xdr:to>
    <xdr:sp macro="" textlink="">
      <xdr:nvSpPr>
        <xdr:cNvPr id="156" name="Oval 158"/>
        <xdr:cNvSpPr>
          <a:spLocks noChangeArrowheads="1"/>
        </xdr:cNvSpPr>
      </xdr:nvSpPr>
      <xdr:spPr bwMode="auto">
        <a:xfrm>
          <a:off x="33756600" y="40481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171450</xdr:colOff>
      <xdr:row>255</xdr:row>
      <xdr:rowOff>0</xdr:rowOff>
    </xdr:from>
    <xdr:to>
      <xdr:col>75</xdr:col>
      <xdr:colOff>257175</xdr:colOff>
      <xdr:row>255</xdr:row>
      <xdr:rowOff>76200</xdr:rowOff>
    </xdr:to>
    <xdr:sp macro="" textlink="">
      <xdr:nvSpPr>
        <xdr:cNvPr id="157" name="Oval 159"/>
        <xdr:cNvSpPr>
          <a:spLocks noChangeArrowheads="1"/>
        </xdr:cNvSpPr>
      </xdr:nvSpPr>
      <xdr:spPr bwMode="auto">
        <a:xfrm>
          <a:off x="36642675" y="41281350"/>
          <a:ext cx="857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314325</xdr:colOff>
      <xdr:row>250</xdr:row>
      <xdr:rowOff>85725</xdr:rowOff>
    </xdr:from>
    <xdr:to>
      <xdr:col>75</xdr:col>
      <xdr:colOff>123825</xdr:colOff>
      <xdr:row>255</xdr:row>
      <xdr:rowOff>19050</xdr:rowOff>
    </xdr:to>
    <xdr:sp macro="" textlink="">
      <xdr:nvSpPr>
        <xdr:cNvPr id="158" name="Line 160"/>
        <xdr:cNvSpPr>
          <a:spLocks noChangeShapeType="1"/>
        </xdr:cNvSpPr>
      </xdr:nvSpPr>
      <xdr:spPr bwMode="auto">
        <a:xfrm flipH="1" flipV="1">
          <a:off x="33870900" y="40557450"/>
          <a:ext cx="272415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285750</xdr:colOff>
      <xdr:row>255</xdr:row>
      <xdr:rowOff>104775</xdr:rowOff>
    </xdr:from>
    <xdr:to>
      <xdr:col>75</xdr:col>
      <xdr:colOff>390525</xdr:colOff>
      <xdr:row>257</xdr:row>
      <xdr:rowOff>9525</xdr:rowOff>
    </xdr:to>
    <xdr:sp macro="" textlink="">
      <xdr:nvSpPr>
        <xdr:cNvPr id="159" name="Line 161"/>
        <xdr:cNvSpPr>
          <a:spLocks noChangeShapeType="1"/>
        </xdr:cNvSpPr>
      </xdr:nvSpPr>
      <xdr:spPr bwMode="auto">
        <a:xfrm flipH="1" flipV="1">
          <a:off x="36756975" y="41386125"/>
          <a:ext cx="1047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381000</xdr:colOff>
      <xdr:row>250</xdr:row>
      <xdr:rowOff>38100</xdr:rowOff>
    </xdr:from>
    <xdr:to>
      <xdr:col>68</xdr:col>
      <xdr:colOff>590550</xdr:colOff>
      <xdr:row>250</xdr:row>
      <xdr:rowOff>57150</xdr:rowOff>
    </xdr:to>
    <xdr:sp macro="" textlink="">
      <xdr:nvSpPr>
        <xdr:cNvPr id="160" name="Line 162"/>
        <xdr:cNvSpPr>
          <a:spLocks noChangeShapeType="1"/>
        </xdr:cNvSpPr>
      </xdr:nvSpPr>
      <xdr:spPr bwMode="auto">
        <a:xfrm flipH="1">
          <a:off x="32966025" y="40509825"/>
          <a:ext cx="59055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352425</xdr:colOff>
      <xdr:row>223</xdr:row>
      <xdr:rowOff>28575</xdr:rowOff>
    </xdr:from>
    <xdr:to>
      <xdr:col>100</xdr:col>
      <xdr:colOff>428625</xdr:colOff>
      <xdr:row>223</xdr:row>
      <xdr:rowOff>104775</xdr:rowOff>
    </xdr:to>
    <xdr:sp macro="" textlink="">
      <xdr:nvSpPr>
        <xdr:cNvPr id="161" name="Oval 163"/>
        <xdr:cNvSpPr>
          <a:spLocks noChangeArrowheads="1"/>
        </xdr:cNvSpPr>
      </xdr:nvSpPr>
      <xdr:spPr bwMode="auto">
        <a:xfrm>
          <a:off x="50482500" y="36128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99</xdr:col>
      <xdr:colOff>266700</xdr:colOff>
      <xdr:row>219</xdr:row>
      <xdr:rowOff>104775</xdr:rowOff>
    </xdr:from>
    <xdr:to>
      <xdr:col>100</xdr:col>
      <xdr:colOff>276225</xdr:colOff>
      <xdr:row>221</xdr:row>
      <xdr:rowOff>152400</xdr:rowOff>
    </xdr:to>
    <xdr:sp macro="" textlink="">
      <xdr:nvSpPr>
        <xdr:cNvPr id="162" name="Line 165"/>
        <xdr:cNvSpPr>
          <a:spLocks noChangeShapeType="1"/>
        </xdr:cNvSpPr>
      </xdr:nvSpPr>
      <xdr:spPr bwMode="auto">
        <a:xfrm>
          <a:off x="49787175" y="35556825"/>
          <a:ext cx="619125" cy="37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99</xdr:col>
      <xdr:colOff>190500</xdr:colOff>
      <xdr:row>219</xdr:row>
      <xdr:rowOff>0</xdr:rowOff>
    </xdr:from>
    <xdr:to>
      <xdr:col>99</xdr:col>
      <xdr:colOff>266700</xdr:colOff>
      <xdr:row>219</xdr:row>
      <xdr:rowOff>76200</xdr:rowOff>
    </xdr:to>
    <xdr:sp macro="" textlink="">
      <xdr:nvSpPr>
        <xdr:cNvPr id="163" name="Oval 166"/>
        <xdr:cNvSpPr>
          <a:spLocks noChangeArrowheads="1"/>
        </xdr:cNvSpPr>
      </xdr:nvSpPr>
      <xdr:spPr bwMode="auto">
        <a:xfrm>
          <a:off x="49710975" y="35452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99</xdr:col>
      <xdr:colOff>323850</xdr:colOff>
      <xdr:row>218</xdr:row>
      <xdr:rowOff>95250</xdr:rowOff>
    </xdr:from>
    <xdr:to>
      <xdr:col>100</xdr:col>
      <xdr:colOff>333375</xdr:colOff>
      <xdr:row>219</xdr:row>
      <xdr:rowOff>19050</xdr:rowOff>
    </xdr:to>
    <xdr:sp macro="" textlink="">
      <xdr:nvSpPr>
        <xdr:cNvPr id="164" name="Line 167"/>
        <xdr:cNvSpPr>
          <a:spLocks noChangeShapeType="1"/>
        </xdr:cNvSpPr>
      </xdr:nvSpPr>
      <xdr:spPr bwMode="auto">
        <a:xfrm flipV="1">
          <a:off x="49844325" y="35385375"/>
          <a:ext cx="61912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523875</xdr:colOff>
      <xdr:row>222</xdr:row>
      <xdr:rowOff>85725</xdr:rowOff>
    </xdr:from>
    <xdr:to>
      <xdr:col>102</xdr:col>
      <xdr:colOff>485775</xdr:colOff>
      <xdr:row>223</xdr:row>
      <xdr:rowOff>152400</xdr:rowOff>
    </xdr:to>
    <xdr:sp macro="" textlink="">
      <xdr:nvSpPr>
        <xdr:cNvPr id="165" name="Line 168"/>
        <xdr:cNvSpPr>
          <a:spLocks noChangeShapeType="1"/>
        </xdr:cNvSpPr>
      </xdr:nvSpPr>
      <xdr:spPr bwMode="auto">
        <a:xfrm flipV="1">
          <a:off x="50653950" y="36023550"/>
          <a:ext cx="118110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38100</xdr:colOff>
      <xdr:row>151</xdr:row>
      <xdr:rowOff>85725</xdr:rowOff>
    </xdr:from>
    <xdr:to>
      <xdr:col>95</xdr:col>
      <xdr:colOff>190500</xdr:colOff>
      <xdr:row>152</xdr:row>
      <xdr:rowOff>57150</xdr:rowOff>
    </xdr:to>
    <xdr:sp macro="" textlink="">
      <xdr:nvSpPr>
        <xdr:cNvPr id="166" name="Oval 169"/>
        <xdr:cNvSpPr>
          <a:spLocks noChangeArrowheads="1"/>
        </xdr:cNvSpPr>
      </xdr:nvSpPr>
      <xdr:spPr bwMode="auto">
        <a:xfrm>
          <a:off x="47120175" y="24526875"/>
          <a:ext cx="1524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266700</xdr:colOff>
      <xdr:row>151</xdr:row>
      <xdr:rowOff>19050</xdr:rowOff>
    </xdr:from>
    <xdr:to>
      <xdr:col>120</xdr:col>
      <xdr:colOff>504825</xdr:colOff>
      <xdr:row>151</xdr:row>
      <xdr:rowOff>114300</xdr:rowOff>
    </xdr:to>
    <xdr:sp macro="" textlink="">
      <xdr:nvSpPr>
        <xdr:cNvPr id="167" name="Line 170"/>
        <xdr:cNvSpPr>
          <a:spLocks noChangeShapeType="1"/>
        </xdr:cNvSpPr>
      </xdr:nvSpPr>
      <xdr:spPr bwMode="auto">
        <a:xfrm flipV="1">
          <a:off x="47348775" y="24460200"/>
          <a:ext cx="1547812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295275</xdr:colOff>
      <xdr:row>157</xdr:row>
      <xdr:rowOff>47625</xdr:rowOff>
    </xdr:from>
    <xdr:to>
      <xdr:col>104</xdr:col>
      <xdr:colOff>371475</xdr:colOff>
      <xdr:row>157</xdr:row>
      <xdr:rowOff>123825</xdr:rowOff>
    </xdr:to>
    <xdr:sp macro="" textlink="">
      <xdr:nvSpPr>
        <xdr:cNvPr id="168" name="Oval 171"/>
        <xdr:cNvSpPr>
          <a:spLocks noChangeArrowheads="1"/>
        </xdr:cNvSpPr>
      </xdr:nvSpPr>
      <xdr:spPr bwMode="auto">
        <a:xfrm>
          <a:off x="52863750" y="25460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257175</xdr:colOff>
      <xdr:row>152</xdr:row>
      <xdr:rowOff>28575</xdr:rowOff>
    </xdr:from>
    <xdr:to>
      <xdr:col>104</xdr:col>
      <xdr:colOff>171450</xdr:colOff>
      <xdr:row>157</xdr:row>
      <xdr:rowOff>57150</xdr:rowOff>
    </xdr:to>
    <xdr:sp macro="" textlink="">
      <xdr:nvSpPr>
        <xdr:cNvPr id="169" name="Line 172"/>
        <xdr:cNvSpPr>
          <a:spLocks noChangeShapeType="1"/>
        </xdr:cNvSpPr>
      </xdr:nvSpPr>
      <xdr:spPr bwMode="auto">
        <a:xfrm>
          <a:off x="47339250" y="24631650"/>
          <a:ext cx="5400675" cy="838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123825</xdr:colOff>
      <xdr:row>161</xdr:row>
      <xdr:rowOff>47625</xdr:rowOff>
    </xdr:from>
    <xdr:to>
      <xdr:col>101</xdr:col>
      <xdr:colOff>257175</xdr:colOff>
      <xdr:row>161</xdr:row>
      <xdr:rowOff>152400</xdr:rowOff>
    </xdr:to>
    <xdr:sp macro="" textlink="">
      <xdr:nvSpPr>
        <xdr:cNvPr id="170" name="Oval 173"/>
        <xdr:cNvSpPr>
          <a:spLocks noChangeArrowheads="1"/>
        </xdr:cNvSpPr>
      </xdr:nvSpPr>
      <xdr:spPr bwMode="auto">
        <a:xfrm>
          <a:off x="50863500" y="26108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101</xdr:col>
      <xdr:colOff>371475</xdr:colOff>
      <xdr:row>158</xdr:row>
      <xdr:rowOff>0</xdr:rowOff>
    </xdr:from>
    <xdr:to>
      <xdr:col>104</xdr:col>
      <xdr:colOff>209550</xdr:colOff>
      <xdr:row>161</xdr:row>
      <xdr:rowOff>66675</xdr:rowOff>
    </xdr:to>
    <xdr:sp macro="" textlink="">
      <xdr:nvSpPr>
        <xdr:cNvPr id="171" name="Line 174"/>
        <xdr:cNvSpPr>
          <a:spLocks noChangeShapeType="1"/>
        </xdr:cNvSpPr>
      </xdr:nvSpPr>
      <xdr:spPr bwMode="auto">
        <a:xfrm flipH="1">
          <a:off x="51111150" y="25574625"/>
          <a:ext cx="1666875" cy="552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238125</xdr:colOff>
      <xdr:row>152</xdr:row>
      <xdr:rowOff>114300</xdr:rowOff>
    </xdr:from>
    <xdr:to>
      <xdr:col>99</xdr:col>
      <xdr:colOff>295275</xdr:colOff>
      <xdr:row>173</xdr:row>
      <xdr:rowOff>104775</xdr:rowOff>
    </xdr:to>
    <xdr:sp macro="" textlink="">
      <xdr:nvSpPr>
        <xdr:cNvPr id="172" name="Freeform 175"/>
        <xdr:cNvSpPr>
          <a:spLocks/>
        </xdr:cNvSpPr>
      </xdr:nvSpPr>
      <xdr:spPr bwMode="auto">
        <a:xfrm>
          <a:off x="47320200" y="24717375"/>
          <a:ext cx="2495550" cy="3390900"/>
        </a:xfrm>
        <a:custGeom>
          <a:avLst/>
          <a:gdLst>
            <a:gd name="T0" fmla="*/ 0 w 262"/>
            <a:gd name="T1" fmla="*/ 0 h 356"/>
            <a:gd name="T2" fmla="*/ 262 w 262"/>
            <a:gd name="T3" fmla="*/ 356 h 356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62" h="356">
              <a:moveTo>
                <a:pt x="0" y="0"/>
              </a:moveTo>
              <a:lnTo>
                <a:pt x="262" y="35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99</xdr:col>
      <xdr:colOff>304800</xdr:colOff>
      <xdr:row>173</xdr:row>
      <xdr:rowOff>57150</xdr:rowOff>
    </xdr:from>
    <xdr:to>
      <xdr:col>111</xdr:col>
      <xdr:colOff>114300</xdr:colOff>
      <xdr:row>173</xdr:row>
      <xdr:rowOff>85725</xdr:rowOff>
    </xdr:to>
    <xdr:sp macro="" textlink="">
      <xdr:nvSpPr>
        <xdr:cNvPr id="173" name="Line 176"/>
        <xdr:cNvSpPr>
          <a:spLocks noChangeShapeType="1"/>
        </xdr:cNvSpPr>
      </xdr:nvSpPr>
      <xdr:spPr bwMode="auto">
        <a:xfrm flipV="1">
          <a:off x="49825275" y="28060650"/>
          <a:ext cx="712470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180975</xdr:colOff>
      <xdr:row>168</xdr:row>
      <xdr:rowOff>9525</xdr:rowOff>
    </xdr:from>
    <xdr:to>
      <xdr:col>110</xdr:col>
      <xdr:colOff>257175</xdr:colOff>
      <xdr:row>168</xdr:row>
      <xdr:rowOff>85725</xdr:rowOff>
    </xdr:to>
    <xdr:sp macro="" textlink="">
      <xdr:nvSpPr>
        <xdr:cNvPr id="174" name="Oval 177"/>
        <xdr:cNvSpPr>
          <a:spLocks noChangeArrowheads="1"/>
        </xdr:cNvSpPr>
      </xdr:nvSpPr>
      <xdr:spPr bwMode="auto">
        <a:xfrm>
          <a:off x="56407050" y="27203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101</xdr:col>
      <xdr:colOff>333375</xdr:colOff>
      <xdr:row>161</xdr:row>
      <xdr:rowOff>142875</xdr:rowOff>
    </xdr:from>
    <xdr:to>
      <xdr:col>109</xdr:col>
      <xdr:colOff>571500</xdr:colOff>
      <xdr:row>167</xdr:row>
      <xdr:rowOff>28575</xdr:rowOff>
    </xdr:to>
    <xdr:sp macro="" textlink="">
      <xdr:nvSpPr>
        <xdr:cNvPr id="175" name="Line 178"/>
        <xdr:cNvSpPr>
          <a:spLocks noChangeShapeType="1"/>
        </xdr:cNvSpPr>
      </xdr:nvSpPr>
      <xdr:spPr bwMode="auto">
        <a:xfrm flipH="1" flipV="1">
          <a:off x="51073050" y="26203275"/>
          <a:ext cx="5114925" cy="857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152400</xdr:colOff>
      <xdr:row>162</xdr:row>
      <xdr:rowOff>47625</xdr:rowOff>
    </xdr:from>
    <xdr:to>
      <xdr:col>116</xdr:col>
      <xdr:colOff>228600</xdr:colOff>
      <xdr:row>162</xdr:row>
      <xdr:rowOff>123825</xdr:rowOff>
    </xdr:to>
    <xdr:sp macro="" textlink="">
      <xdr:nvSpPr>
        <xdr:cNvPr id="176" name="Oval 179"/>
        <xdr:cNvSpPr>
          <a:spLocks noChangeArrowheads="1"/>
        </xdr:cNvSpPr>
      </xdr:nvSpPr>
      <xdr:spPr bwMode="auto">
        <a:xfrm>
          <a:off x="60036075" y="26269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0</xdr:colOff>
      <xdr:row>163</xdr:row>
      <xdr:rowOff>38100</xdr:rowOff>
    </xdr:from>
    <xdr:to>
      <xdr:col>116</xdr:col>
      <xdr:colOff>161925</xdr:colOff>
      <xdr:row>173</xdr:row>
      <xdr:rowOff>76200</xdr:rowOff>
    </xdr:to>
    <xdr:sp macro="" textlink="">
      <xdr:nvSpPr>
        <xdr:cNvPr id="177" name="Line 180"/>
        <xdr:cNvSpPr>
          <a:spLocks noChangeShapeType="1"/>
        </xdr:cNvSpPr>
      </xdr:nvSpPr>
      <xdr:spPr bwMode="auto">
        <a:xfrm flipV="1">
          <a:off x="59883675" y="26422350"/>
          <a:ext cx="161925" cy="1657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238125</xdr:colOff>
      <xdr:row>155</xdr:row>
      <xdr:rowOff>28575</xdr:rowOff>
    </xdr:from>
    <xdr:to>
      <xdr:col>116</xdr:col>
      <xdr:colOff>342900</xdr:colOff>
      <xdr:row>156</xdr:row>
      <xdr:rowOff>9525</xdr:rowOff>
    </xdr:to>
    <xdr:sp macro="" textlink="">
      <xdr:nvSpPr>
        <xdr:cNvPr id="178" name="Oval 181"/>
        <xdr:cNvSpPr>
          <a:spLocks noChangeArrowheads="1"/>
        </xdr:cNvSpPr>
      </xdr:nvSpPr>
      <xdr:spPr bwMode="auto">
        <a:xfrm>
          <a:off x="60121800" y="25117425"/>
          <a:ext cx="104775" cy="1428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171450</xdr:colOff>
      <xdr:row>156</xdr:row>
      <xdr:rowOff>66675</xdr:rowOff>
    </xdr:from>
    <xdr:to>
      <xdr:col>116</xdr:col>
      <xdr:colOff>180975</xdr:colOff>
      <xdr:row>161</xdr:row>
      <xdr:rowOff>0</xdr:rowOff>
    </xdr:to>
    <xdr:sp macro="" textlink="">
      <xdr:nvSpPr>
        <xdr:cNvPr id="179" name="Line 182"/>
        <xdr:cNvSpPr>
          <a:spLocks noChangeShapeType="1"/>
        </xdr:cNvSpPr>
      </xdr:nvSpPr>
      <xdr:spPr bwMode="auto">
        <a:xfrm flipV="1">
          <a:off x="60055125" y="25317450"/>
          <a:ext cx="9525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419100</xdr:colOff>
      <xdr:row>157</xdr:row>
      <xdr:rowOff>152400</xdr:rowOff>
    </xdr:from>
    <xdr:to>
      <xdr:col>111</xdr:col>
      <xdr:colOff>381000</xdr:colOff>
      <xdr:row>163</xdr:row>
      <xdr:rowOff>114300</xdr:rowOff>
    </xdr:to>
    <xdr:sp macro="" textlink="">
      <xdr:nvSpPr>
        <xdr:cNvPr id="180" name="Line 183"/>
        <xdr:cNvSpPr>
          <a:spLocks noChangeShapeType="1"/>
        </xdr:cNvSpPr>
      </xdr:nvSpPr>
      <xdr:spPr bwMode="auto">
        <a:xfrm>
          <a:off x="52987575" y="25565100"/>
          <a:ext cx="4229100" cy="933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95250</xdr:colOff>
      <xdr:row>162</xdr:row>
      <xdr:rowOff>57150</xdr:rowOff>
    </xdr:from>
    <xdr:to>
      <xdr:col>115</xdr:col>
      <xdr:colOff>571500</xdr:colOff>
      <xdr:row>163</xdr:row>
      <xdr:rowOff>123825</xdr:rowOff>
    </xdr:to>
    <xdr:sp macro="" textlink="">
      <xdr:nvSpPr>
        <xdr:cNvPr id="181" name="Line 184"/>
        <xdr:cNvSpPr>
          <a:spLocks noChangeShapeType="1"/>
        </xdr:cNvSpPr>
      </xdr:nvSpPr>
      <xdr:spPr bwMode="auto">
        <a:xfrm flipV="1">
          <a:off x="57540525" y="26279475"/>
          <a:ext cx="23050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476250</xdr:colOff>
      <xdr:row>163</xdr:row>
      <xdr:rowOff>95250</xdr:rowOff>
    </xdr:from>
    <xdr:to>
      <xdr:col>111</xdr:col>
      <xdr:colOff>552450</xdr:colOff>
      <xdr:row>164</xdr:row>
      <xdr:rowOff>9525</xdr:rowOff>
    </xdr:to>
    <xdr:sp macro="" textlink="">
      <xdr:nvSpPr>
        <xdr:cNvPr id="182" name="Oval 185"/>
        <xdr:cNvSpPr>
          <a:spLocks noChangeArrowheads="1"/>
        </xdr:cNvSpPr>
      </xdr:nvSpPr>
      <xdr:spPr bwMode="auto">
        <a:xfrm>
          <a:off x="57311925" y="26479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28575</xdr:colOff>
      <xdr:row>178</xdr:row>
      <xdr:rowOff>152400</xdr:rowOff>
    </xdr:from>
    <xdr:to>
      <xdr:col>110</xdr:col>
      <xdr:colOff>247650</xdr:colOff>
      <xdr:row>185</xdr:row>
      <xdr:rowOff>133350</xdr:rowOff>
    </xdr:to>
    <xdr:sp macro="" textlink="">
      <xdr:nvSpPr>
        <xdr:cNvPr id="183" name="Line 186"/>
        <xdr:cNvSpPr>
          <a:spLocks noChangeShapeType="1"/>
        </xdr:cNvSpPr>
      </xdr:nvSpPr>
      <xdr:spPr bwMode="auto">
        <a:xfrm flipV="1">
          <a:off x="55645050" y="28965525"/>
          <a:ext cx="82867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295275</xdr:colOff>
      <xdr:row>178</xdr:row>
      <xdr:rowOff>47625</xdr:rowOff>
    </xdr:from>
    <xdr:to>
      <xdr:col>110</xdr:col>
      <xdr:colOff>371475</xdr:colOff>
      <xdr:row>178</xdr:row>
      <xdr:rowOff>123825</xdr:rowOff>
    </xdr:to>
    <xdr:sp macro="" textlink="">
      <xdr:nvSpPr>
        <xdr:cNvPr id="184" name="Oval 187"/>
        <xdr:cNvSpPr>
          <a:spLocks noChangeArrowheads="1"/>
        </xdr:cNvSpPr>
      </xdr:nvSpPr>
      <xdr:spPr bwMode="auto">
        <a:xfrm>
          <a:off x="56521350" y="2886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209550</xdr:colOff>
      <xdr:row>168</xdr:row>
      <xdr:rowOff>133350</xdr:rowOff>
    </xdr:from>
    <xdr:to>
      <xdr:col>110</xdr:col>
      <xdr:colOff>276225</xdr:colOff>
      <xdr:row>176</xdr:row>
      <xdr:rowOff>123825</xdr:rowOff>
    </xdr:to>
    <xdr:sp macro="" textlink="">
      <xdr:nvSpPr>
        <xdr:cNvPr id="185" name="Line 188"/>
        <xdr:cNvSpPr>
          <a:spLocks noChangeShapeType="1"/>
        </xdr:cNvSpPr>
      </xdr:nvSpPr>
      <xdr:spPr bwMode="auto">
        <a:xfrm flipH="1" flipV="1">
          <a:off x="56435625" y="27327225"/>
          <a:ext cx="66675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581025</xdr:colOff>
      <xdr:row>156</xdr:row>
      <xdr:rowOff>114300</xdr:rowOff>
    </xdr:from>
    <xdr:to>
      <xdr:col>116</xdr:col>
      <xdr:colOff>123825</xdr:colOff>
      <xdr:row>176</xdr:row>
      <xdr:rowOff>133350</xdr:rowOff>
    </xdr:to>
    <xdr:sp macro="" textlink="">
      <xdr:nvSpPr>
        <xdr:cNvPr id="186" name="Line 189"/>
        <xdr:cNvSpPr>
          <a:spLocks noChangeShapeType="1"/>
        </xdr:cNvSpPr>
      </xdr:nvSpPr>
      <xdr:spPr bwMode="auto">
        <a:xfrm flipV="1">
          <a:off x="56807100" y="25365075"/>
          <a:ext cx="3200400" cy="3257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142875</xdr:colOff>
      <xdr:row>158</xdr:row>
      <xdr:rowOff>76200</xdr:rowOff>
    </xdr:from>
    <xdr:to>
      <xdr:col>116</xdr:col>
      <xdr:colOff>219075</xdr:colOff>
      <xdr:row>158</xdr:row>
      <xdr:rowOff>152400</xdr:rowOff>
    </xdr:to>
    <xdr:sp macro="" textlink="">
      <xdr:nvSpPr>
        <xdr:cNvPr id="187" name="Oval 190"/>
        <xdr:cNvSpPr>
          <a:spLocks noChangeArrowheads="1"/>
        </xdr:cNvSpPr>
      </xdr:nvSpPr>
      <xdr:spPr bwMode="auto">
        <a:xfrm>
          <a:off x="60026550" y="25650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238125</xdr:colOff>
      <xdr:row>164</xdr:row>
      <xdr:rowOff>0</xdr:rowOff>
    </xdr:from>
    <xdr:to>
      <xdr:col>111</xdr:col>
      <xdr:colOff>133350</xdr:colOff>
      <xdr:row>166</xdr:row>
      <xdr:rowOff>114300</xdr:rowOff>
    </xdr:to>
    <xdr:sp macro="" textlink="">
      <xdr:nvSpPr>
        <xdr:cNvPr id="188" name="Line 191"/>
        <xdr:cNvSpPr>
          <a:spLocks noChangeShapeType="1"/>
        </xdr:cNvSpPr>
      </xdr:nvSpPr>
      <xdr:spPr bwMode="auto">
        <a:xfrm flipH="1">
          <a:off x="56464200" y="26546175"/>
          <a:ext cx="504825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66675</xdr:colOff>
      <xdr:row>177</xdr:row>
      <xdr:rowOff>47625</xdr:rowOff>
    </xdr:from>
    <xdr:to>
      <xdr:col>100</xdr:col>
      <xdr:colOff>200025</xdr:colOff>
      <xdr:row>177</xdr:row>
      <xdr:rowOff>152400</xdr:rowOff>
    </xdr:to>
    <xdr:sp macro="" textlink="">
      <xdr:nvSpPr>
        <xdr:cNvPr id="189" name="Oval 192"/>
        <xdr:cNvSpPr>
          <a:spLocks noChangeArrowheads="1"/>
        </xdr:cNvSpPr>
      </xdr:nvSpPr>
      <xdr:spPr bwMode="auto">
        <a:xfrm>
          <a:off x="50196750" y="28698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112</xdr:col>
      <xdr:colOff>409575</xdr:colOff>
      <xdr:row>167</xdr:row>
      <xdr:rowOff>38100</xdr:rowOff>
    </xdr:from>
    <xdr:to>
      <xdr:col>112</xdr:col>
      <xdr:colOff>485775</xdr:colOff>
      <xdr:row>167</xdr:row>
      <xdr:rowOff>114300</xdr:rowOff>
    </xdr:to>
    <xdr:sp macro="" textlink="">
      <xdr:nvSpPr>
        <xdr:cNvPr id="190" name="Oval 193"/>
        <xdr:cNvSpPr>
          <a:spLocks noChangeArrowheads="1"/>
        </xdr:cNvSpPr>
      </xdr:nvSpPr>
      <xdr:spPr bwMode="auto">
        <a:xfrm>
          <a:off x="57854850" y="27070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100</xdr:col>
      <xdr:colOff>295275</xdr:colOff>
      <xdr:row>168</xdr:row>
      <xdr:rowOff>9525</xdr:rowOff>
    </xdr:from>
    <xdr:to>
      <xdr:col>112</xdr:col>
      <xdr:colOff>361950</xdr:colOff>
      <xdr:row>177</xdr:row>
      <xdr:rowOff>38100</xdr:rowOff>
    </xdr:to>
    <xdr:sp macro="" textlink="">
      <xdr:nvSpPr>
        <xdr:cNvPr id="191" name="Line 194"/>
        <xdr:cNvSpPr>
          <a:spLocks noChangeShapeType="1"/>
        </xdr:cNvSpPr>
      </xdr:nvSpPr>
      <xdr:spPr bwMode="auto">
        <a:xfrm flipH="1">
          <a:off x="50425350" y="27203400"/>
          <a:ext cx="7381875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19050</xdr:colOff>
      <xdr:row>164</xdr:row>
      <xdr:rowOff>76200</xdr:rowOff>
    </xdr:from>
    <xdr:to>
      <xdr:col>112</xdr:col>
      <xdr:colOff>257175</xdr:colOff>
      <xdr:row>165</xdr:row>
      <xdr:rowOff>142875</xdr:rowOff>
    </xdr:to>
    <xdr:sp macro="" textlink="">
      <xdr:nvSpPr>
        <xdr:cNvPr id="192" name="Line 195"/>
        <xdr:cNvSpPr>
          <a:spLocks noChangeShapeType="1"/>
        </xdr:cNvSpPr>
      </xdr:nvSpPr>
      <xdr:spPr bwMode="auto">
        <a:xfrm>
          <a:off x="57464325" y="26622375"/>
          <a:ext cx="23812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161925</xdr:colOff>
      <xdr:row>173</xdr:row>
      <xdr:rowOff>28575</xdr:rowOff>
    </xdr:from>
    <xdr:to>
      <xdr:col>111</xdr:col>
      <xdr:colOff>238125</xdr:colOff>
      <xdr:row>173</xdr:row>
      <xdr:rowOff>104775</xdr:rowOff>
    </xdr:to>
    <xdr:sp macro="" textlink="">
      <xdr:nvSpPr>
        <xdr:cNvPr id="193" name="Oval 196"/>
        <xdr:cNvSpPr>
          <a:spLocks noChangeArrowheads="1"/>
        </xdr:cNvSpPr>
      </xdr:nvSpPr>
      <xdr:spPr bwMode="auto">
        <a:xfrm>
          <a:off x="56997600" y="280320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111</xdr:col>
      <xdr:colOff>228600</xdr:colOff>
      <xdr:row>164</xdr:row>
      <xdr:rowOff>95250</xdr:rowOff>
    </xdr:from>
    <xdr:to>
      <xdr:col>111</xdr:col>
      <xdr:colOff>466725</xdr:colOff>
      <xdr:row>172</xdr:row>
      <xdr:rowOff>114300</xdr:rowOff>
    </xdr:to>
    <xdr:sp macro="" textlink="">
      <xdr:nvSpPr>
        <xdr:cNvPr id="194" name="Line 197"/>
        <xdr:cNvSpPr>
          <a:spLocks noChangeShapeType="1"/>
        </xdr:cNvSpPr>
      </xdr:nvSpPr>
      <xdr:spPr bwMode="auto">
        <a:xfrm flipV="1">
          <a:off x="57064275" y="26641425"/>
          <a:ext cx="238125" cy="1314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314325</xdr:colOff>
      <xdr:row>173</xdr:row>
      <xdr:rowOff>57150</xdr:rowOff>
    </xdr:from>
    <xdr:to>
      <xdr:col>115</xdr:col>
      <xdr:colOff>590550</xdr:colOff>
      <xdr:row>173</xdr:row>
      <xdr:rowOff>57150</xdr:rowOff>
    </xdr:to>
    <xdr:sp macro="" textlink="">
      <xdr:nvSpPr>
        <xdr:cNvPr id="195" name="Line 198"/>
        <xdr:cNvSpPr>
          <a:spLocks noChangeShapeType="1"/>
        </xdr:cNvSpPr>
      </xdr:nvSpPr>
      <xdr:spPr bwMode="auto">
        <a:xfrm>
          <a:off x="57150000" y="28060650"/>
          <a:ext cx="2714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466725</xdr:colOff>
      <xdr:row>185</xdr:row>
      <xdr:rowOff>133350</xdr:rowOff>
    </xdr:from>
    <xdr:to>
      <xdr:col>109</xdr:col>
      <xdr:colOff>28575</xdr:colOff>
      <xdr:row>236</xdr:row>
      <xdr:rowOff>123825</xdr:rowOff>
    </xdr:to>
    <xdr:sp macro="" textlink="">
      <xdr:nvSpPr>
        <xdr:cNvPr id="196" name="Line 200"/>
        <xdr:cNvSpPr>
          <a:spLocks noChangeShapeType="1"/>
        </xdr:cNvSpPr>
      </xdr:nvSpPr>
      <xdr:spPr bwMode="auto">
        <a:xfrm flipV="1">
          <a:off x="54254400" y="30079950"/>
          <a:ext cx="1390650" cy="824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123825</xdr:colOff>
      <xdr:row>152</xdr:row>
      <xdr:rowOff>152400</xdr:rowOff>
    </xdr:from>
    <xdr:to>
      <xdr:col>98</xdr:col>
      <xdr:colOff>390525</xdr:colOff>
      <xdr:row>183</xdr:row>
      <xdr:rowOff>38100</xdr:rowOff>
    </xdr:to>
    <xdr:sp macro="" textlink="">
      <xdr:nvSpPr>
        <xdr:cNvPr id="197" name="Freeform 201"/>
        <xdr:cNvSpPr>
          <a:spLocks/>
        </xdr:cNvSpPr>
      </xdr:nvSpPr>
      <xdr:spPr bwMode="auto">
        <a:xfrm>
          <a:off x="47205900" y="24755475"/>
          <a:ext cx="2095500" cy="4905375"/>
        </a:xfrm>
        <a:custGeom>
          <a:avLst/>
          <a:gdLst>
            <a:gd name="T0" fmla="*/ 0 w 220"/>
            <a:gd name="T1" fmla="*/ 0 h 515"/>
            <a:gd name="T2" fmla="*/ 220 w 220"/>
            <a:gd name="T3" fmla="*/ 515 h 515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20" h="515">
              <a:moveTo>
                <a:pt x="0" y="0"/>
              </a:moveTo>
              <a:lnTo>
                <a:pt x="220" y="5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98</xdr:col>
      <xdr:colOff>409575</xdr:colOff>
      <xdr:row>183</xdr:row>
      <xdr:rowOff>47625</xdr:rowOff>
    </xdr:from>
    <xdr:to>
      <xdr:col>106</xdr:col>
      <xdr:colOff>57150</xdr:colOff>
      <xdr:row>190</xdr:row>
      <xdr:rowOff>104775</xdr:rowOff>
    </xdr:to>
    <xdr:sp macro="" textlink="">
      <xdr:nvSpPr>
        <xdr:cNvPr id="198" name="Line 202"/>
        <xdr:cNvSpPr>
          <a:spLocks noChangeShapeType="1"/>
        </xdr:cNvSpPr>
      </xdr:nvSpPr>
      <xdr:spPr bwMode="auto">
        <a:xfrm>
          <a:off x="49320450" y="29670375"/>
          <a:ext cx="45243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190500</xdr:colOff>
      <xdr:row>190</xdr:row>
      <xdr:rowOff>104775</xdr:rowOff>
    </xdr:from>
    <xdr:to>
      <xdr:col>106</xdr:col>
      <xdr:colOff>266700</xdr:colOff>
      <xdr:row>191</xdr:row>
      <xdr:rowOff>19050</xdr:rowOff>
    </xdr:to>
    <xdr:sp macro="" textlink="">
      <xdr:nvSpPr>
        <xdr:cNvPr id="199" name="Oval 203"/>
        <xdr:cNvSpPr>
          <a:spLocks noChangeArrowheads="1"/>
        </xdr:cNvSpPr>
      </xdr:nvSpPr>
      <xdr:spPr bwMode="auto">
        <a:xfrm>
          <a:off x="53978175" y="30861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152400</xdr:colOff>
      <xdr:row>178</xdr:row>
      <xdr:rowOff>47625</xdr:rowOff>
    </xdr:from>
    <xdr:to>
      <xdr:col>116</xdr:col>
      <xdr:colOff>228600</xdr:colOff>
      <xdr:row>178</xdr:row>
      <xdr:rowOff>123825</xdr:rowOff>
    </xdr:to>
    <xdr:sp macro="" textlink="">
      <xdr:nvSpPr>
        <xdr:cNvPr id="200" name="Oval 204"/>
        <xdr:cNvSpPr>
          <a:spLocks noChangeArrowheads="1"/>
        </xdr:cNvSpPr>
      </xdr:nvSpPr>
      <xdr:spPr bwMode="auto">
        <a:xfrm>
          <a:off x="60036075" y="2886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106</xdr:col>
      <xdr:colOff>476250</xdr:colOff>
      <xdr:row>179</xdr:row>
      <xdr:rowOff>9525</xdr:rowOff>
    </xdr:from>
    <xdr:to>
      <xdr:col>116</xdr:col>
      <xdr:colOff>0</xdr:colOff>
      <xdr:row>190</xdr:row>
      <xdr:rowOff>104775</xdr:rowOff>
    </xdr:to>
    <xdr:sp macro="" textlink="">
      <xdr:nvSpPr>
        <xdr:cNvPr id="201" name="Line 205"/>
        <xdr:cNvSpPr>
          <a:spLocks noChangeShapeType="1"/>
        </xdr:cNvSpPr>
      </xdr:nvSpPr>
      <xdr:spPr bwMode="auto">
        <a:xfrm flipV="1">
          <a:off x="54263925" y="28984575"/>
          <a:ext cx="5619750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285750</xdr:colOff>
      <xdr:row>163</xdr:row>
      <xdr:rowOff>28575</xdr:rowOff>
    </xdr:from>
    <xdr:to>
      <xdr:col>116</xdr:col>
      <xdr:colOff>323850</xdr:colOff>
      <xdr:row>176</xdr:row>
      <xdr:rowOff>95250</xdr:rowOff>
    </xdr:to>
    <xdr:sp macro="" textlink="">
      <xdr:nvSpPr>
        <xdr:cNvPr id="202" name="Line 206"/>
        <xdr:cNvSpPr>
          <a:spLocks noChangeShapeType="1"/>
        </xdr:cNvSpPr>
      </xdr:nvSpPr>
      <xdr:spPr bwMode="auto">
        <a:xfrm flipV="1">
          <a:off x="60169425" y="26412825"/>
          <a:ext cx="38100" cy="2171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200025</xdr:colOff>
      <xdr:row>191</xdr:row>
      <xdr:rowOff>85725</xdr:rowOff>
    </xdr:from>
    <xdr:to>
      <xdr:col>106</xdr:col>
      <xdr:colOff>238125</xdr:colOff>
      <xdr:row>223</xdr:row>
      <xdr:rowOff>133350</xdr:rowOff>
    </xdr:to>
    <xdr:sp macro="" textlink="">
      <xdr:nvSpPr>
        <xdr:cNvPr id="203" name="Line 207"/>
        <xdr:cNvSpPr>
          <a:spLocks noChangeShapeType="1"/>
        </xdr:cNvSpPr>
      </xdr:nvSpPr>
      <xdr:spPr bwMode="auto">
        <a:xfrm flipH="1">
          <a:off x="53987700" y="31003875"/>
          <a:ext cx="38100" cy="5229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161925</xdr:colOff>
      <xdr:row>149</xdr:row>
      <xdr:rowOff>114300</xdr:rowOff>
    </xdr:from>
    <xdr:to>
      <xdr:col>87</xdr:col>
      <xdr:colOff>238125</xdr:colOff>
      <xdr:row>150</xdr:row>
      <xdr:rowOff>28575</xdr:rowOff>
    </xdr:to>
    <xdr:sp macro="" textlink="">
      <xdr:nvSpPr>
        <xdr:cNvPr id="204" name="Oval 208"/>
        <xdr:cNvSpPr>
          <a:spLocks noChangeArrowheads="1"/>
        </xdr:cNvSpPr>
      </xdr:nvSpPr>
      <xdr:spPr bwMode="auto">
        <a:xfrm>
          <a:off x="42662475" y="24231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89</xdr:col>
      <xdr:colOff>219075</xdr:colOff>
      <xdr:row>164</xdr:row>
      <xdr:rowOff>28575</xdr:rowOff>
    </xdr:from>
    <xdr:to>
      <xdr:col>89</xdr:col>
      <xdr:colOff>352425</xdr:colOff>
      <xdr:row>164</xdr:row>
      <xdr:rowOff>133350</xdr:rowOff>
    </xdr:to>
    <xdr:sp macro="" textlink="">
      <xdr:nvSpPr>
        <xdr:cNvPr id="205" name="Oval 209"/>
        <xdr:cNvSpPr>
          <a:spLocks noChangeArrowheads="1"/>
        </xdr:cNvSpPr>
      </xdr:nvSpPr>
      <xdr:spPr bwMode="auto">
        <a:xfrm>
          <a:off x="43681650" y="26574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104775</xdr:colOff>
      <xdr:row>162</xdr:row>
      <xdr:rowOff>66675</xdr:rowOff>
    </xdr:from>
    <xdr:to>
      <xdr:col>80</xdr:col>
      <xdr:colOff>238125</xdr:colOff>
      <xdr:row>163</xdr:row>
      <xdr:rowOff>9525</xdr:rowOff>
    </xdr:to>
    <xdr:sp macro="" textlink="">
      <xdr:nvSpPr>
        <xdr:cNvPr id="206" name="Oval 210"/>
        <xdr:cNvSpPr>
          <a:spLocks noChangeArrowheads="1"/>
        </xdr:cNvSpPr>
      </xdr:nvSpPr>
      <xdr:spPr bwMode="auto">
        <a:xfrm>
          <a:off x="39281100" y="262890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171450</xdr:colOff>
      <xdr:row>157</xdr:row>
      <xdr:rowOff>85725</xdr:rowOff>
    </xdr:from>
    <xdr:to>
      <xdr:col>80</xdr:col>
      <xdr:colOff>247650</xdr:colOff>
      <xdr:row>158</xdr:row>
      <xdr:rowOff>0</xdr:rowOff>
    </xdr:to>
    <xdr:sp macro="" textlink="">
      <xdr:nvSpPr>
        <xdr:cNvPr id="207" name="Oval 211"/>
        <xdr:cNvSpPr>
          <a:spLocks noChangeArrowheads="1"/>
        </xdr:cNvSpPr>
      </xdr:nvSpPr>
      <xdr:spPr bwMode="auto">
        <a:xfrm>
          <a:off x="39347775" y="25498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342900</xdr:colOff>
      <xdr:row>150</xdr:row>
      <xdr:rowOff>47625</xdr:rowOff>
    </xdr:from>
    <xdr:to>
      <xdr:col>87</xdr:col>
      <xdr:colOff>19050</xdr:colOff>
      <xdr:row>157</xdr:row>
      <xdr:rowOff>95250</xdr:rowOff>
    </xdr:to>
    <xdr:sp macro="" textlink="">
      <xdr:nvSpPr>
        <xdr:cNvPr id="208" name="Line 212"/>
        <xdr:cNvSpPr>
          <a:spLocks noChangeShapeType="1"/>
        </xdr:cNvSpPr>
      </xdr:nvSpPr>
      <xdr:spPr bwMode="auto">
        <a:xfrm flipV="1">
          <a:off x="39519225" y="24326850"/>
          <a:ext cx="3000375" cy="1181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304800</xdr:colOff>
      <xdr:row>150</xdr:row>
      <xdr:rowOff>123825</xdr:rowOff>
    </xdr:from>
    <xdr:to>
      <xdr:col>89</xdr:col>
      <xdr:colOff>209550</xdr:colOff>
      <xdr:row>161</xdr:row>
      <xdr:rowOff>28575</xdr:rowOff>
    </xdr:to>
    <xdr:sp macro="" textlink="">
      <xdr:nvSpPr>
        <xdr:cNvPr id="209" name="Line 213"/>
        <xdr:cNvSpPr>
          <a:spLocks noChangeShapeType="1"/>
        </xdr:cNvSpPr>
      </xdr:nvSpPr>
      <xdr:spPr bwMode="auto">
        <a:xfrm>
          <a:off x="42805350" y="24403050"/>
          <a:ext cx="866775" cy="1685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89</xdr:col>
      <xdr:colOff>352425</xdr:colOff>
      <xdr:row>165</xdr:row>
      <xdr:rowOff>76200</xdr:rowOff>
    </xdr:from>
    <xdr:to>
      <xdr:col>90</xdr:col>
      <xdr:colOff>447675</xdr:colOff>
      <xdr:row>181</xdr:row>
      <xdr:rowOff>66675</xdr:rowOff>
    </xdr:to>
    <xdr:sp macro="" textlink="">
      <xdr:nvSpPr>
        <xdr:cNvPr id="210" name="Line 214"/>
        <xdr:cNvSpPr>
          <a:spLocks noChangeShapeType="1"/>
        </xdr:cNvSpPr>
      </xdr:nvSpPr>
      <xdr:spPr bwMode="auto">
        <a:xfrm flipH="1" flipV="1">
          <a:off x="43815000" y="26784300"/>
          <a:ext cx="695325" cy="2581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228600</xdr:colOff>
      <xdr:row>131</xdr:row>
      <xdr:rowOff>104775</xdr:rowOff>
    </xdr:from>
    <xdr:to>
      <xdr:col>78</xdr:col>
      <xdr:colOff>304800</xdr:colOff>
      <xdr:row>132</xdr:row>
      <xdr:rowOff>19050</xdr:rowOff>
    </xdr:to>
    <xdr:sp macro="" textlink="">
      <xdr:nvSpPr>
        <xdr:cNvPr id="211" name="Oval 215"/>
        <xdr:cNvSpPr>
          <a:spLocks noChangeArrowheads="1"/>
        </xdr:cNvSpPr>
      </xdr:nvSpPr>
      <xdr:spPr bwMode="auto">
        <a:xfrm>
          <a:off x="38185725" y="21316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180975</xdr:colOff>
      <xdr:row>157</xdr:row>
      <xdr:rowOff>19050</xdr:rowOff>
    </xdr:from>
    <xdr:to>
      <xdr:col>77</xdr:col>
      <xdr:colOff>257175</xdr:colOff>
      <xdr:row>157</xdr:row>
      <xdr:rowOff>95250</xdr:rowOff>
    </xdr:to>
    <xdr:sp macro="" textlink="">
      <xdr:nvSpPr>
        <xdr:cNvPr id="212" name="Oval 216"/>
        <xdr:cNvSpPr>
          <a:spLocks noChangeArrowheads="1"/>
        </xdr:cNvSpPr>
      </xdr:nvSpPr>
      <xdr:spPr bwMode="auto">
        <a:xfrm>
          <a:off x="37623750" y="25431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342900</xdr:colOff>
      <xdr:row>157</xdr:row>
      <xdr:rowOff>76200</xdr:rowOff>
    </xdr:from>
    <xdr:to>
      <xdr:col>80</xdr:col>
      <xdr:colOff>85725</xdr:colOff>
      <xdr:row>157</xdr:row>
      <xdr:rowOff>114300</xdr:rowOff>
    </xdr:to>
    <xdr:sp macro="" textlink="">
      <xdr:nvSpPr>
        <xdr:cNvPr id="213" name="Line 217"/>
        <xdr:cNvSpPr>
          <a:spLocks noChangeShapeType="1"/>
        </xdr:cNvSpPr>
      </xdr:nvSpPr>
      <xdr:spPr bwMode="auto">
        <a:xfrm>
          <a:off x="37785675" y="25488900"/>
          <a:ext cx="14763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304800</xdr:colOff>
      <xdr:row>157</xdr:row>
      <xdr:rowOff>152400</xdr:rowOff>
    </xdr:from>
    <xdr:to>
      <xdr:col>79</xdr:col>
      <xdr:colOff>323850</xdr:colOff>
      <xdr:row>161</xdr:row>
      <xdr:rowOff>38100</xdr:rowOff>
    </xdr:to>
    <xdr:sp macro="" textlink="">
      <xdr:nvSpPr>
        <xdr:cNvPr id="214" name="Line 218"/>
        <xdr:cNvSpPr>
          <a:spLocks noChangeShapeType="1"/>
        </xdr:cNvSpPr>
      </xdr:nvSpPr>
      <xdr:spPr bwMode="auto">
        <a:xfrm>
          <a:off x="37747575" y="25565100"/>
          <a:ext cx="1143000" cy="533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171450</xdr:colOff>
      <xdr:row>157</xdr:row>
      <xdr:rowOff>57150</xdr:rowOff>
    </xdr:from>
    <xdr:to>
      <xdr:col>68</xdr:col>
      <xdr:colOff>247650</xdr:colOff>
      <xdr:row>157</xdr:row>
      <xdr:rowOff>133350</xdr:rowOff>
    </xdr:to>
    <xdr:sp macro="" textlink="">
      <xdr:nvSpPr>
        <xdr:cNvPr id="215" name="Oval 219"/>
        <xdr:cNvSpPr>
          <a:spLocks noChangeArrowheads="1"/>
        </xdr:cNvSpPr>
      </xdr:nvSpPr>
      <xdr:spPr bwMode="auto">
        <a:xfrm>
          <a:off x="33242250" y="25469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304800</xdr:colOff>
      <xdr:row>157</xdr:row>
      <xdr:rowOff>95250</xdr:rowOff>
    </xdr:from>
    <xdr:to>
      <xdr:col>69</xdr:col>
      <xdr:colOff>152400</xdr:colOff>
      <xdr:row>157</xdr:row>
      <xdr:rowOff>95250</xdr:rowOff>
    </xdr:to>
    <xdr:sp macro="" textlink="">
      <xdr:nvSpPr>
        <xdr:cNvPr id="216" name="Line 220"/>
        <xdr:cNvSpPr>
          <a:spLocks noChangeShapeType="1"/>
        </xdr:cNvSpPr>
      </xdr:nvSpPr>
      <xdr:spPr bwMode="auto">
        <a:xfrm>
          <a:off x="33375600" y="25507950"/>
          <a:ext cx="3333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390525</xdr:colOff>
      <xdr:row>131</xdr:row>
      <xdr:rowOff>152400</xdr:rowOff>
    </xdr:from>
    <xdr:to>
      <xdr:col>87</xdr:col>
      <xdr:colOff>28575</xdr:colOff>
      <xdr:row>149</xdr:row>
      <xdr:rowOff>47625</xdr:rowOff>
    </xdr:to>
    <xdr:sp macro="" textlink="">
      <xdr:nvSpPr>
        <xdr:cNvPr id="217" name="Line 221"/>
        <xdr:cNvSpPr>
          <a:spLocks noChangeShapeType="1"/>
        </xdr:cNvSpPr>
      </xdr:nvSpPr>
      <xdr:spPr bwMode="auto">
        <a:xfrm>
          <a:off x="38347650" y="21364575"/>
          <a:ext cx="4181475" cy="2800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247650</xdr:colOff>
      <xdr:row>144</xdr:row>
      <xdr:rowOff>104775</xdr:rowOff>
    </xdr:from>
    <xdr:to>
      <xdr:col>65</xdr:col>
      <xdr:colOff>323850</xdr:colOff>
      <xdr:row>145</xdr:row>
      <xdr:rowOff>19050</xdr:rowOff>
    </xdr:to>
    <xdr:sp macro="" textlink="">
      <xdr:nvSpPr>
        <xdr:cNvPr id="218" name="Oval 222"/>
        <xdr:cNvSpPr>
          <a:spLocks noChangeArrowheads="1"/>
        </xdr:cNvSpPr>
      </xdr:nvSpPr>
      <xdr:spPr bwMode="auto">
        <a:xfrm>
          <a:off x="31861125" y="23421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57150</xdr:colOff>
      <xdr:row>145</xdr:row>
      <xdr:rowOff>95250</xdr:rowOff>
    </xdr:from>
    <xdr:to>
      <xdr:col>68</xdr:col>
      <xdr:colOff>171450</xdr:colOff>
      <xdr:row>154</xdr:row>
      <xdr:rowOff>133350</xdr:rowOff>
    </xdr:to>
    <xdr:sp macro="" textlink="">
      <xdr:nvSpPr>
        <xdr:cNvPr id="219" name="Line 223"/>
        <xdr:cNvSpPr>
          <a:spLocks noChangeShapeType="1"/>
        </xdr:cNvSpPr>
      </xdr:nvSpPr>
      <xdr:spPr bwMode="auto">
        <a:xfrm flipH="1" flipV="1">
          <a:off x="32156400" y="23574375"/>
          <a:ext cx="1085850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152400</xdr:colOff>
      <xdr:row>129</xdr:row>
      <xdr:rowOff>85725</xdr:rowOff>
    </xdr:from>
    <xdr:to>
      <xdr:col>67</xdr:col>
      <xdr:colOff>228600</xdr:colOff>
      <xdr:row>130</xdr:row>
      <xdr:rowOff>0</xdr:rowOff>
    </xdr:to>
    <xdr:sp macro="" textlink="">
      <xdr:nvSpPr>
        <xdr:cNvPr id="220" name="Oval 224"/>
        <xdr:cNvSpPr>
          <a:spLocks noChangeArrowheads="1"/>
        </xdr:cNvSpPr>
      </xdr:nvSpPr>
      <xdr:spPr bwMode="auto">
        <a:xfrm>
          <a:off x="32737425" y="20974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130</xdr:row>
      <xdr:rowOff>95250</xdr:rowOff>
    </xdr:from>
    <xdr:to>
      <xdr:col>67</xdr:col>
      <xdr:colOff>57150</xdr:colOff>
      <xdr:row>142</xdr:row>
      <xdr:rowOff>104775</xdr:rowOff>
    </xdr:to>
    <xdr:sp macro="" textlink="">
      <xdr:nvSpPr>
        <xdr:cNvPr id="221" name="Line 225"/>
        <xdr:cNvSpPr>
          <a:spLocks noChangeShapeType="1"/>
        </xdr:cNvSpPr>
      </xdr:nvSpPr>
      <xdr:spPr bwMode="auto">
        <a:xfrm flipV="1">
          <a:off x="31994475" y="21145500"/>
          <a:ext cx="647700" cy="1952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114300</xdr:colOff>
      <xdr:row>158</xdr:row>
      <xdr:rowOff>57150</xdr:rowOff>
    </xdr:from>
    <xdr:to>
      <xdr:col>66</xdr:col>
      <xdr:colOff>190500</xdr:colOff>
      <xdr:row>158</xdr:row>
      <xdr:rowOff>133350</xdr:rowOff>
    </xdr:to>
    <xdr:sp macro="" textlink="">
      <xdr:nvSpPr>
        <xdr:cNvPr id="222" name="Oval 226"/>
        <xdr:cNvSpPr>
          <a:spLocks noChangeArrowheads="1"/>
        </xdr:cNvSpPr>
      </xdr:nvSpPr>
      <xdr:spPr bwMode="auto">
        <a:xfrm>
          <a:off x="32213550" y="25631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371475</xdr:colOff>
      <xdr:row>146</xdr:row>
      <xdr:rowOff>38100</xdr:rowOff>
    </xdr:from>
    <xdr:to>
      <xdr:col>66</xdr:col>
      <xdr:colOff>190500</xdr:colOff>
      <xdr:row>156</xdr:row>
      <xdr:rowOff>133350</xdr:rowOff>
    </xdr:to>
    <xdr:sp macro="" textlink="">
      <xdr:nvSpPr>
        <xdr:cNvPr id="223" name="Line 227"/>
        <xdr:cNvSpPr>
          <a:spLocks noChangeShapeType="1"/>
        </xdr:cNvSpPr>
      </xdr:nvSpPr>
      <xdr:spPr bwMode="auto">
        <a:xfrm>
          <a:off x="31984950" y="23679150"/>
          <a:ext cx="304800" cy="1704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85725</xdr:colOff>
      <xdr:row>166</xdr:row>
      <xdr:rowOff>47625</xdr:rowOff>
    </xdr:from>
    <xdr:to>
      <xdr:col>66</xdr:col>
      <xdr:colOff>190500</xdr:colOff>
      <xdr:row>166</xdr:row>
      <xdr:rowOff>123825</xdr:rowOff>
    </xdr:to>
    <xdr:sp macro="" textlink="">
      <xdr:nvSpPr>
        <xdr:cNvPr id="224" name="Oval 228"/>
        <xdr:cNvSpPr>
          <a:spLocks noChangeArrowheads="1"/>
        </xdr:cNvSpPr>
      </xdr:nvSpPr>
      <xdr:spPr bwMode="auto">
        <a:xfrm>
          <a:off x="32184975" y="26917650"/>
          <a:ext cx="10477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142875</xdr:colOff>
      <xdr:row>159</xdr:row>
      <xdr:rowOff>38100</xdr:rowOff>
    </xdr:from>
    <xdr:to>
      <xdr:col>66</xdr:col>
      <xdr:colOff>171450</xdr:colOff>
      <xdr:row>164</xdr:row>
      <xdr:rowOff>142875</xdr:rowOff>
    </xdr:to>
    <xdr:sp macro="" textlink="">
      <xdr:nvSpPr>
        <xdr:cNvPr id="225" name="Line 229"/>
        <xdr:cNvSpPr>
          <a:spLocks noChangeShapeType="1"/>
        </xdr:cNvSpPr>
      </xdr:nvSpPr>
      <xdr:spPr bwMode="auto">
        <a:xfrm flipH="1">
          <a:off x="32242125" y="25774650"/>
          <a:ext cx="28575" cy="914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247650</xdr:colOff>
      <xdr:row>171</xdr:row>
      <xdr:rowOff>57150</xdr:rowOff>
    </xdr:from>
    <xdr:to>
      <xdr:col>65</xdr:col>
      <xdr:colOff>323850</xdr:colOff>
      <xdr:row>171</xdr:row>
      <xdr:rowOff>133350</xdr:rowOff>
    </xdr:to>
    <xdr:sp macro="" textlink="">
      <xdr:nvSpPr>
        <xdr:cNvPr id="226" name="Oval 230"/>
        <xdr:cNvSpPr>
          <a:spLocks noChangeArrowheads="1"/>
        </xdr:cNvSpPr>
      </xdr:nvSpPr>
      <xdr:spPr bwMode="auto">
        <a:xfrm>
          <a:off x="31861125" y="27736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167</xdr:row>
      <xdr:rowOff>9525</xdr:rowOff>
    </xdr:from>
    <xdr:to>
      <xdr:col>66</xdr:col>
      <xdr:colOff>95250</xdr:colOff>
      <xdr:row>169</xdr:row>
      <xdr:rowOff>152400</xdr:rowOff>
    </xdr:to>
    <xdr:sp macro="" textlink="">
      <xdr:nvSpPr>
        <xdr:cNvPr id="227" name="Line 231"/>
        <xdr:cNvSpPr>
          <a:spLocks noChangeShapeType="1"/>
        </xdr:cNvSpPr>
      </xdr:nvSpPr>
      <xdr:spPr bwMode="auto">
        <a:xfrm flipH="1">
          <a:off x="31994475" y="27041475"/>
          <a:ext cx="200025" cy="466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466725</xdr:colOff>
      <xdr:row>171</xdr:row>
      <xdr:rowOff>142875</xdr:rowOff>
    </xdr:from>
    <xdr:to>
      <xdr:col>65</xdr:col>
      <xdr:colOff>190500</xdr:colOff>
      <xdr:row>173</xdr:row>
      <xdr:rowOff>9525</xdr:rowOff>
    </xdr:to>
    <xdr:sp macro="" textlink="">
      <xdr:nvSpPr>
        <xdr:cNvPr id="228" name="Line 232"/>
        <xdr:cNvSpPr>
          <a:spLocks noChangeShapeType="1"/>
        </xdr:cNvSpPr>
      </xdr:nvSpPr>
      <xdr:spPr bwMode="auto">
        <a:xfrm flipH="1">
          <a:off x="31594425" y="27822525"/>
          <a:ext cx="2095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142875</xdr:colOff>
      <xdr:row>179</xdr:row>
      <xdr:rowOff>38100</xdr:rowOff>
    </xdr:from>
    <xdr:to>
      <xdr:col>63</xdr:col>
      <xdr:colOff>257175</xdr:colOff>
      <xdr:row>180</xdr:row>
      <xdr:rowOff>9525</xdr:rowOff>
    </xdr:to>
    <xdr:sp macro="" textlink="">
      <xdr:nvSpPr>
        <xdr:cNvPr id="229" name="Oval 233"/>
        <xdr:cNvSpPr>
          <a:spLocks noChangeArrowheads="1"/>
        </xdr:cNvSpPr>
      </xdr:nvSpPr>
      <xdr:spPr bwMode="auto">
        <a:xfrm>
          <a:off x="30784800" y="29013150"/>
          <a:ext cx="1143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63</xdr:col>
      <xdr:colOff>285750</xdr:colOff>
      <xdr:row>174</xdr:row>
      <xdr:rowOff>152400</xdr:rowOff>
    </xdr:from>
    <xdr:to>
      <xdr:col>64</xdr:col>
      <xdr:colOff>266700</xdr:colOff>
      <xdr:row>177</xdr:row>
      <xdr:rowOff>152400</xdr:rowOff>
    </xdr:to>
    <xdr:sp macro="" textlink="">
      <xdr:nvSpPr>
        <xdr:cNvPr id="230" name="Line 234"/>
        <xdr:cNvSpPr>
          <a:spLocks noChangeShapeType="1"/>
        </xdr:cNvSpPr>
      </xdr:nvSpPr>
      <xdr:spPr bwMode="auto">
        <a:xfrm flipH="1">
          <a:off x="30927675" y="28317825"/>
          <a:ext cx="466725" cy="485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333375</xdr:colOff>
      <xdr:row>174</xdr:row>
      <xdr:rowOff>19050</xdr:rowOff>
    </xdr:from>
    <xdr:to>
      <xdr:col>64</xdr:col>
      <xdr:colOff>409575</xdr:colOff>
      <xdr:row>174</xdr:row>
      <xdr:rowOff>95250</xdr:rowOff>
    </xdr:to>
    <xdr:sp macro="" textlink="">
      <xdr:nvSpPr>
        <xdr:cNvPr id="231" name="Oval 235"/>
        <xdr:cNvSpPr>
          <a:spLocks noChangeArrowheads="1"/>
        </xdr:cNvSpPr>
      </xdr:nvSpPr>
      <xdr:spPr bwMode="auto">
        <a:xfrm>
          <a:off x="31461075" y="2818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171450</xdr:colOff>
      <xdr:row>167</xdr:row>
      <xdr:rowOff>9525</xdr:rowOff>
    </xdr:from>
    <xdr:to>
      <xdr:col>69</xdr:col>
      <xdr:colOff>180975</xdr:colOff>
      <xdr:row>180</xdr:row>
      <xdr:rowOff>133350</xdr:rowOff>
    </xdr:to>
    <xdr:sp macro="" textlink="">
      <xdr:nvSpPr>
        <xdr:cNvPr id="232" name="Line 236"/>
        <xdr:cNvSpPr>
          <a:spLocks noChangeShapeType="1"/>
        </xdr:cNvSpPr>
      </xdr:nvSpPr>
      <xdr:spPr bwMode="auto">
        <a:xfrm>
          <a:off x="32270700" y="27041475"/>
          <a:ext cx="1466850" cy="2228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438150</xdr:colOff>
      <xdr:row>174</xdr:row>
      <xdr:rowOff>104775</xdr:rowOff>
    </xdr:from>
    <xdr:to>
      <xdr:col>68</xdr:col>
      <xdr:colOff>447675</xdr:colOff>
      <xdr:row>181</xdr:row>
      <xdr:rowOff>28575</xdr:rowOff>
    </xdr:to>
    <xdr:sp macro="" textlink="">
      <xdr:nvSpPr>
        <xdr:cNvPr id="233" name="Line 237"/>
        <xdr:cNvSpPr>
          <a:spLocks noChangeShapeType="1"/>
        </xdr:cNvSpPr>
      </xdr:nvSpPr>
      <xdr:spPr bwMode="auto">
        <a:xfrm>
          <a:off x="31565850" y="28270200"/>
          <a:ext cx="1952625" cy="1057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180975</xdr:colOff>
      <xdr:row>182</xdr:row>
      <xdr:rowOff>28575</xdr:rowOff>
    </xdr:from>
    <xdr:to>
      <xdr:col>69</xdr:col>
      <xdr:colOff>295275</xdr:colOff>
      <xdr:row>183</xdr:row>
      <xdr:rowOff>0</xdr:rowOff>
    </xdr:to>
    <xdr:sp macro="" textlink="">
      <xdr:nvSpPr>
        <xdr:cNvPr id="234" name="Oval 238"/>
        <xdr:cNvSpPr>
          <a:spLocks noChangeArrowheads="1"/>
        </xdr:cNvSpPr>
      </xdr:nvSpPr>
      <xdr:spPr bwMode="auto">
        <a:xfrm>
          <a:off x="33737550" y="29489400"/>
          <a:ext cx="1143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64</xdr:col>
      <xdr:colOff>0</xdr:colOff>
      <xdr:row>179</xdr:row>
      <xdr:rowOff>95250</xdr:rowOff>
    </xdr:from>
    <xdr:to>
      <xdr:col>69</xdr:col>
      <xdr:colOff>0</xdr:colOff>
      <xdr:row>182</xdr:row>
      <xdr:rowOff>9525</xdr:rowOff>
    </xdr:to>
    <xdr:sp macro="" textlink="">
      <xdr:nvSpPr>
        <xdr:cNvPr id="235" name="Line 239"/>
        <xdr:cNvSpPr>
          <a:spLocks noChangeShapeType="1"/>
        </xdr:cNvSpPr>
      </xdr:nvSpPr>
      <xdr:spPr bwMode="auto">
        <a:xfrm>
          <a:off x="31127700" y="29070300"/>
          <a:ext cx="24288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28575</xdr:colOff>
      <xdr:row>129</xdr:row>
      <xdr:rowOff>28575</xdr:rowOff>
    </xdr:from>
    <xdr:to>
      <xdr:col>77</xdr:col>
      <xdr:colOff>409575</xdr:colOff>
      <xdr:row>130</xdr:row>
      <xdr:rowOff>95250</xdr:rowOff>
    </xdr:to>
    <xdr:sp macro="" textlink="">
      <xdr:nvSpPr>
        <xdr:cNvPr id="236" name="Line 240"/>
        <xdr:cNvSpPr>
          <a:spLocks noChangeShapeType="1"/>
        </xdr:cNvSpPr>
      </xdr:nvSpPr>
      <xdr:spPr bwMode="auto">
        <a:xfrm>
          <a:off x="33099375" y="20916900"/>
          <a:ext cx="47529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123825</xdr:colOff>
      <xdr:row>126</xdr:row>
      <xdr:rowOff>57150</xdr:rowOff>
    </xdr:from>
    <xdr:to>
      <xdr:col>46</xdr:col>
      <xdr:colOff>257175</xdr:colOff>
      <xdr:row>127</xdr:row>
      <xdr:rowOff>47625</xdr:rowOff>
    </xdr:to>
    <xdr:sp macro="" textlink="">
      <xdr:nvSpPr>
        <xdr:cNvPr id="237" name="Oval 241"/>
        <xdr:cNvSpPr>
          <a:spLocks noChangeArrowheads="1"/>
        </xdr:cNvSpPr>
      </xdr:nvSpPr>
      <xdr:spPr bwMode="auto">
        <a:xfrm>
          <a:off x="22507575" y="20459700"/>
          <a:ext cx="1333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47</xdr:col>
      <xdr:colOff>200025</xdr:colOff>
      <xdr:row>143</xdr:row>
      <xdr:rowOff>9525</xdr:rowOff>
    </xdr:from>
    <xdr:to>
      <xdr:col>47</xdr:col>
      <xdr:colOff>276225</xdr:colOff>
      <xdr:row>143</xdr:row>
      <xdr:rowOff>85725</xdr:rowOff>
    </xdr:to>
    <xdr:sp macro="" textlink="">
      <xdr:nvSpPr>
        <xdr:cNvPr id="238" name="Oval 242"/>
        <xdr:cNvSpPr>
          <a:spLocks noChangeArrowheads="1"/>
        </xdr:cNvSpPr>
      </xdr:nvSpPr>
      <xdr:spPr bwMode="auto">
        <a:xfrm>
          <a:off x="23069550" y="23164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137</xdr:row>
      <xdr:rowOff>57150</xdr:rowOff>
    </xdr:from>
    <xdr:to>
      <xdr:col>43</xdr:col>
      <xdr:colOff>133350</xdr:colOff>
      <xdr:row>141</xdr:row>
      <xdr:rowOff>152400</xdr:rowOff>
    </xdr:to>
    <xdr:sp macro="" textlink="">
      <xdr:nvSpPr>
        <xdr:cNvPr id="239" name="Line 243"/>
        <xdr:cNvSpPr>
          <a:spLocks noChangeShapeType="1"/>
        </xdr:cNvSpPr>
      </xdr:nvSpPr>
      <xdr:spPr bwMode="auto">
        <a:xfrm flipH="1">
          <a:off x="20012025" y="22240875"/>
          <a:ext cx="104775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200025</xdr:colOff>
      <xdr:row>127</xdr:row>
      <xdr:rowOff>133350</xdr:rowOff>
    </xdr:from>
    <xdr:to>
      <xdr:col>47</xdr:col>
      <xdr:colOff>200025</xdr:colOff>
      <xdr:row>142</xdr:row>
      <xdr:rowOff>66675</xdr:rowOff>
    </xdr:to>
    <xdr:sp macro="" textlink="">
      <xdr:nvSpPr>
        <xdr:cNvPr id="240" name="Line 244"/>
        <xdr:cNvSpPr>
          <a:spLocks noChangeShapeType="1"/>
        </xdr:cNvSpPr>
      </xdr:nvSpPr>
      <xdr:spPr bwMode="auto">
        <a:xfrm>
          <a:off x="22583775" y="20697825"/>
          <a:ext cx="485775" cy="2362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295275</xdr:colOff>
      <xdr:row>135</xdr:row>
      <xdr:rowOff>95250</xdr:rowOff>
    </xdr:from>
    <xdr:to>
      <xdr:col>35</xdr:col>
      <xdr:colOff>476250</xdr:colOff>
      <xdr:row>141</xdr:row>
      <xdr:rowOff>123825</xdr:rowOff>
    </xdr:to>
    <xdr:sp macro="" textlink="">
      <xdr:nvSpPr>
        <xdr:cNvPr id="241" name="Line 245"/>
        <xdr:cNvSpPr>
          <a:spLocks noChangeShapeType="1"/>
        </xdr:cNvSpPr>
      </xdr:nvSpPr>
      <xdr:spPr bwMode="auto">
        <a:xfrm>
          <a:off x="16325850" y="21955125"/>
          <a:ext cx="1152525" cy="1000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142875</xdr:colOff>
      <xdr:row>148</xdr:row>
      <xdr:rowOff>76200</xdr:rowOff>
    </xdr:from>
    <xdr:to>
      <xdr:col>38</xdr:col>
      <xdr:colOff>219075</xdr:colOff>
      <xdr:row>148</xdr:row>
      <xdr:rowOff>152400</xdr:rowOff>
    </xdr:to>
    <xdr:sp macro="" textlink="">
      <xdr:nvSpPr>
        <xdr:cNvPr id="242" name="Oval 246"/>
        <xdr:cNvSpPr>
          <a:spLocks noChangeArrowheads="1"/>
        </xdr:cNvSpPr>
      </xdr:nvSpPr>
      <xdr:spPr bwMode="auto">
        <a:xfrm>
          <a:off x="18602325" y="24031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38</xdr:col>
      <xdr:colOff>279400</xdr:colOff>
      <xdr:row>143</xdr:row>
      <xdr:rowOff>152400</xdr:rowOff>
    </xdr:from>
    <xdr:to>
      <xdr:col>40</xdr:col>
      <xdr:colOff>152400</xdr:colOff>
      <xdr:row>148</xdr:row>
      <xdr:rowOff>25399</xdr:rowOff>
    </xdr:to>
    <xdr:sp macro="" textlink="">
      <xdr:nvSpPr>
        <xdr:cNvPr id="243" name="Line 247"/>
        <xdr:cNvSpPr>
          <a:spLocks noChangeShapeType="1"/>
        </xdr:cNvSpPr>
      </xdr:nvSpPr>
      <xdr:spPr bwMode="auto">
        <a:xfrm flipH="1">
          <a:off x="18738850" y="23307675"/>
          <a:ext cx="844550" cy="67309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304800</xdr:colOff>
      <xdr:row>144</xdr:row>
      <xdr:rowOff>47625</xdr:rowOff>
    </xdr:from>
    <xdr:to>
      <xdr:col>37</xdr:col>
      <xdr:colOff>466725</xdr:colOff>
      <xdr:row>147</xdr:row>
      <xdr:rowOff>123825</xdr:rowOff>
    </xdr:to>
    <xdr:sp macro="" textlink="">
      <xdr:nvSpPr>
        <xdr:cNvPr id="244" name="Line 248"/>
        <xdr:cNvSpPr>
          <a:spLocks noChangeShapeType="1"/>
        </xdr:cNvSpPr>
      </xdr:nvSpPr>
      <xdr:spPr bwMode="auto">
        <a:xfrm>
          <a:off x="17792700" y="23364825"/>
          <a:ext cx="647700" cy="561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43</xdr:col>
      <xdr:colOff>228600</xdr:colOff>
      <xdr:row>136</xdr:row>
      <xdr:rowOff>57150</xdr:rowOff>
    </xdr:from>
    <xdr:to>
      <xdr:col>43</xdr:col>
      <xdr:colOff>304800</xdr:colOff>
      <xdr:row>136</xdr:row>
      <xdr:rowOff>133350</xdr:rowOff>
    </xdr:to>
    <xdr:sp macro="" textlink="">
      <xdr:nvSpPr>
        <xdr:cNvPr id="245" name="Oval 249"/>
        <xdr:cNvSpPr>
          <a:spLocks noChangeArrowheads="1"/>
        </xdr:cNvSpPr>
      </xdr:nvSpPr>
      <xdr:spPr bwMode="auto">
        <a:xfrm>
          <a:off x="21155025" y="22078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37</xdr:col>
      <xdr:colOff>152400</xdr:colOff>
      <xdr:row>158</xdr:row>
      <xdr:rowOff>9525</xdr:rowOff>
    </xdr:from>
    <xdr:to>
      <xdr:col>37</xdr:col>
      <xdr:colOff>247650</xdr:colOff>
      <xdr:row>158</xdr:row>
      <xdr:rowOff>123825</xdr:rowOff>
    </xdr:to>
    <xdr:sp macro="" textlink="">
      <xdr:nvSpPr>
        <xdr:cNvPr id="246" name="Oval 250"/>
        <xdr:cNvSpPr>
          <a:spLocks noChangeArrowheads="1"/>
        </xdr:cNvSpPr>
      </xdr:nvSpPr>
      <xdr:spPr bwMode="auto">
        <a:xfrm>
          <a:off x="18126075" y="255841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85725</xdr:colOff>
      <xdr:row>161</xdr:row>
      <xdr:rowOff>9525</xdr:rowOff>
    </xdr:from>
    <xdr:to>
      <xdr:col>45</xdr:col>
      <xdr:colOff>180975</xdr:colOff>
      <xdr:row>161</xdr:row>
      <xdr:rowOff>123825</xdr:rowOff>
    </xdr:to>
    <xdr:sp macro="" textlink="">
      <xdr:nvSpPr>
        <xdr:cNvPr id="247" name="Oval 251"/>
        <xdr:cNvSpPr>
          <a:spLocks noChangeArrowheads="1"/>
        </xdr:cNvSpPr>
      </xdr:nvSpPr>
      <xdr:spPr bwMode="auto">
        <a:xfrm>
          <a:off x="21983700" y="260699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0</xdr:colOff>
      <xdr:row>158</xdr:row>
      <xdr:rowOff>47625</xdr:rowOff>
    </xdr:from>
    <xdr:to>
      <xdr:col>45</xdr:col>
      <xdr:colOff>95250</xdr:colOff>
      <xdr:row>159</xdr:row>
      <xdr:rowOff>0</xdr:rowOff>
    </xdr:to>
    <xdr:sp macro="" textlink="">
      <xdr:nvSpPr>
        <xdr:cNvPr id="248" name="Oval 252"/>
        <xdr:cNvSpPr>
          <a:spLocks noChangeArrowheads="1"/>
        </xdr:cNvSpPr>
      </xdr:nvSpPr>
      <xdr:spPr bwMode="auto">
        <a:xfrm>
          <a:off x="21897975" y="256222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159</xdr:row>
      <xdr:rowOff>28575</xdr:rowOff>
    </xdr:from>
    <xdr:to>
      <xdr:col>39</xdr:col>
      <xdr:colOff>209550</xdr:colOff>
      <xdr:row>159</xdr:row>
      <xdr:rowOff>104775</xdr:rowOff>
    </xdr:to>
    <xdr:sp macro="" textlink="">
      <xdr:nvSpPr>
        <xdr:cNvPr id="249" name="Oval 253"/>
        <xdr:cNvSpPr>
          <a:spLocks noChangeArrowheads="1"/>
        </xdr:cNvSpPr>
      </xdr:nvSpPr>
      <xdr:spPr bwMode="auto">
        <a:xfrm>
          <a:off x="19078575" y="25765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428625</xdr:colOff>
      <xdr:row>158</xdr:row>
      <xdr:rowOff>152400</xdr:rowOff>
    </xdr:from>
    <xdr:to>
      <xdr:col>44</xdr:col>
      <xdr:colOff>219075</xdr:colOff>
      <xdr:row>166</xdr:row>
      <xdr:rowOff>38100</xdr:rowOff>
    </xdr:to>
    <xdr:sp macro="" textlink="">
      <xdr:nvSpPr>
        <xdr:cNvPr id="250" name="Freeform 254"/>
        <xdr:cNvSpPr>
          <a:spLocks/>
        </xdr:cNvSpPr>
      </xdr:nvSpPr>
      <xdr:spPr bwMode="auto">
        <a:xfrm>
          <a:off x="17916525" y="25727025"/>
          <a:ext cx="3714750" cy="1181100"/>
        </a:xfrm>
        <a:custGeom>
          <a:avLst/>
          <a:gdLst>
            <a:gd name="T0" fmla="*/ 0 w 390"/>
            <a:gd name="T1" fmla="*/ 124 h 124"/>
            <a:gd name="T2" fmla="*/ 42 w 390"/>
            <a:gd name="T3" fmla="*/ 0 h 124"/>
            <a:gd name="T4" fmla="*/ 129 w 390"/>
            <a:gd name="T5" fmla="*/ 14 h 124"/>
            <a:gd name="T6" fmla="*/ 293 w 390"/>
            <a:gd name="T7" fmla="*/ 39 h 124"/>
            <a:gd name="T8" fmla="*/ 390 w 390"/>
            <a:gd name="T9" fmla="*/ 44 h 12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390" h="124">
              <a:moveTo>
                <a:pt x="0" y="124"/>
              </a:moveTo>
              <a:lnTo>
                <a:pt x="42" y="0"/>
              </a:lnTo>
              <a:lnTo>
                <a:pt x="129" y="14"/>
              </a:lnTo>
              <a:lnTo>
                <a:pt x="293" y="39"/>
              </a:lnTo>
              <a:lnTo>
                <a:pt x="390" y="4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39</xdr:col>
      <xdr:colOff>276225</xdr:colOff>
      <xdr:row>143</xdr:row>
      <xdr:rowOff>133350</xdr:rowOff>
    </xdr:from>
    <xdr:to>
      <xdr:col>47</xdr:col>
      <xdr:colOff>200025</xdr:colOff>
      <xdr:row>158</xdr:row>
      <xdr:rowOff>0</xdr:rowOff>
    </xdr:to>
    <xdr:sp macro="" textlink="">
      <xdr:nvSpPr>
        <xdr:cNvPr id="251" name="Line 255"/>
        <xdr:cNvSpPr>
          <a:spLocks noChangeShapeType="1"/>
        </xdr:cNvSpPr>
      </xdr:nvSpPr>
      <xdr:spPr bwMode="auto">
        <a:xfrm flipH="1">
          <a:off x="19221450" y="23288625"/>
          <a:ext cx="3848100" cy="2286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133350</xdr:colOff>
      <xdr:row>160</xdr:row>
      <xdr:rowOff>0</xdr:rowOff>
    </xdr:from>
    <xdr:to>
      <xdr:col>39</xdr:col>
      <xdr:colOff>200025</xdr:colOff>
      <xdr:row>170</xdr:row>
      <xdr:rowOff>123825</xdr:rowOff>
    </xdr:to>
    <xdr:sp macro="" textlink="">
      <xdr:nvSpPr>
        <xdr:cNvPr id="252" name="Line 256"/>
        <xdr:cNvSpPr>
          <a:spLocks noChangeShapeType="1"/>
        </xdr:cNvSpPr>
      </xdr:nvSpPr>
      <xdr:spPr bwMode="auto">
        <a:xfrm>
          <a:off x="19078575" y="25898475"/>
          <a:ext cx="66675" cy="1743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123825</xdr:colOff>
      <xdr:row>172</xdr:row>
      <xdr:rowOff>76200</xdr:rowOff>
    </xdr:from>
    <xdr:to>
      <xdr:col>62</xdr:col>
      <xdr:colOff>390525</xdr:colOff>
      <xdr:row>178</xdr:row>
      <xdr:rowOff>152400</xdr:rowOff>
    </xdr:to>
    <xdr:sp macro="" textlink="">
      <xdr:nvSpPr>
        <xdr:cNvPr id="253" name="Line 257"/>
        <xdr:cNvSpPr>
          <a:spLocks noChangeShapeType="1"/>
        </xdr:cNvSpPr>
      </xdr:nvSpPr>
      <xdr:spPr bwMode="auto">
        <a:xfrm>
          <a:off x="19554825" y="27917775"/>
          <a:ext cx="1099185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219075</xdr:colOff>
      <xdr:row>159</xdr:row>
      <xdr:rowOff>104775</xdr:rowOff>
    </xdr:from>
    <xdr:to>
      <xdr:col>62</xdr:col>
      <xdr:colOff>466725</xdr:colOff>
      <xdr:row>177</xdr:row>
      <xdr:rowOff>133350</xdr:rowOff>
    </xdr:to>
    <xdr:sp macro="" textlink="">
      <xdr:nvSpPr>
        <xdr:cNvPr id="254" name="Line 258"/>
        <xdr:cNvSpPr>
          <a:spLocks noChangeShapeType="1"/>
        </xdr:cNvSpPr>
      </xdr:nvSpPr>
      <xdr:spPr bwMode="auto">
        <a:xfrm>
          <a:off x="19164300" y="25841325"/>
          <a:ext cx="11458575" cy="2943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62</xdr:col>
      <xdr:colOff>333375</xdr:colOff>
      <xdr:row>170</xdr:row>
      <xdr:rowOff>19050</xdr:rowOff>
    </xdr:from>
    <xdr:to>
      <xdr:col>63</xdr:col>
      <xdr:colOff>180975</xdr:colOff>
      <xdr:row>177</xdr:row>
      <xdr:rowOff>57150</xdr:rowOff>
    </xdr:to>
    <xdr:sp macro="" textlink="">
      <xdr:nvSpPr>
        <xdr:cNvPr id="255" name="Line 259"/>
        <xdr:cNvSpPr>
          <a:spLocks noChangeShapeType="1"/>
        </xdr:cNvSpPr>
      </xdr:nvSpPr>
      <xdr:spPr bwMode="auto">
        <a:xfrm>
          <a:off x="30489525" y="27536775"/>
          <a:ext cx="333375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62</xdr:col>
      <xdr:colOff>238125</xdr:colOff>
      <xdr:row>169</xdr:row>
      <xdr:rowOff>19050</xdr:rowOff>
    </xdr:from>
    <xdr:to>
      <xdr:col>62</xdr:col>
      <xdr:colOff>314325</xdr:colOff>
      <xdr:row>169</xdr:row>
      <xdr:rowOff>95250</xdr:rowOff>
    </xdr:to>
    <xdr:sp macro="" textlink="">
      <xdr:nvSpPr>
        <xdr:cNvPr id="256" name="Oval 260"/>
        <xdr:cNvSpPr>
          <a:spLocks noChangeArrowheads="1"/>
        </xdr:cNvSpPr>
      </xdr:nvSpPr>
      <xdr:spPr bwMode="auto">
        <a:xfrm>
          <a:off x="30394275" y="27374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409575</xdr:colOff>
      <xdr:row>172</xdr:row>
      <xdr:rowOff>19050</xdr:rowOff>
    </xdr:from>
    <xdr:to>
      <xdr:col>40</xdr:col>
      <xdr:colOff>38100</xdr:colOff>
      <xdr:row>172</xdr:row>
      <xdr:rowOff>114300</xdr:rowOff>
    </xdr:to>
    <xdr:sp macro="" textlink="">
      <xdr:nvSpPr>
        <xdr:cNvPr id="257" name="Oval 261"/>
        <xdr:cNvSpPr>
          <a:spLocks noChangeArrowheads="1"/>
        </xdr:cNvSpPr>
      </xdr:nvSpPr>
      <xdr:spPr bwMode="auto">
        <a:xfrm>
          <a:off x="19354800" y="27860625"/>
          <a:ext cx="114300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44</xdr:col>
      <xdr:colOff>371475</xdr:colOff>
      <xdr:row>184</xdr:row>
      <xdr:rowOff>76200</xdr:rowOff>
    </xdr:from>
    <xdr:to>
      <xdr:col>45</xdr:col>
      <xdr:colOff>38100</xdr:colOff>
      <xdr:row>185</xdr:row>
      <xdr:rowOff>0</xdr:rowOff>
    </xdr:to>
    <xdr:sp macro="" textlink="">
      <xdr:nvSpPr>
        <xdr:cNvPr id="258" name="Oval 262"/>
        <xdr:cNvSpPr>
          <a:spLocks noChangeArrowheads="1"/>
        </xdr:cNvSpPr>
      </xdr:nvSpPr>
      <xdr:spPr bwMode="auto">
        <a:xfrm>
          <a:off x="21783675" y="29860875"/>
          <a:ext cx="1524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41</xdr:col>
      <xdr:colOff>9525</xdr:colOff>
      <xdr:row>178</xdr:row>
      <xdr:rowOff>104775</xdr:rowOff>
    </xdr:from>
    <xdr:to>
      <xdr:col>43</xdr:col>
      <xdr:colOff>409575</xdr:colOff>
      <xdr:row>182</xdr:row>
      <xdr:rowOff>104775</xdr:rowOff>
    </xdr:to>
    <xdr:sp macro="" textlink="">
      <xdr:nvSpPr>
        <xdr:cNvPr id="259" name="Line 263"/>
        <xdr:cNvSpPr>
          <a:spLocks noChangeShapeType="1"/>
        </xdr:cNvSpPr>
      </xdr:nvSpPr>
      <xdr:spPr bwMode="auto">
        <a:xfrm>
          <a:off x="19926300" y="28917900"/>
          <a:ext cx="1409700" cy="647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381000</xdr:colOff>
      <xdr:row>177</xdr:row>
      <xdr:rowOff>123825</xdr:rowOff>
    </xdr:from>
    <xdr:to>
      <xdr:col>41</xdr:col>
      <xdr:colOff>0</xdr:colOff>
      <xdr:row>178</xdr:row>
      <xdr:rowOff>76200</xdr:rowOff>
    </xdr:to>
    <xdr:sp macro="" textlink="">
      <xdr:nvSpPr>
        <xdr:cNvPr id="260" name="Oval 264"/>
        <xdr:cNvSpPr>
          <a:spLocks noChangeArrowheads="1"/>
        </xdr:cNvSpPr>
      </xdr:nvSpPr>
      <xdr:spPr bwMode="auto">
        <a:xfrm>
          <a:off x="19812000" y="28775025"/>
          <a:ext cx="10477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186</xdr:row>
      <xdr:rowOff>38100</xdr:rowOff>
    </xdr:from>
    <xdr:to>
      <xdr:col>33</xdr:col>
      <xdr:colOff>200025</xdr:colOff>
      <xdr:row>186</xdr:row>
      <xdr:rowOff>152400</xdr:rowOff>
    </xdr:to>
    <xdr:sp macro="" textlink="">
      <xdr:nvSpPr>
        <xdr:cNvPr id="261" name="Oval 265"/>
        <xdr:cNvSpPr>
          <a:spLocks noChangeArrowheads="1"/>
        </xdr:cNvSpPr>
      </xdr:nvSpPr>
      <xdr:spPr bwMode="auto">
        <a:xfrm>
          <a:off x="16135350" y="301466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35</xdr:col>
      <xdr:colOff>190500</xdr:colOff>
      <xdr:row>185</xdr:row>
      <xdr:rowOff>19050</xdr:rowOff>
    </xdr:from>
    <xdr:to>
      <xdr:col>44</xdr:col>
      <xdr:colOff>238125</xdr:colOff>
      <xdr:row>188</xdr:row>
      <xdr:rowOff>114300</xdr:rowOff>
    </xdr:to>
    <xdr:sp macro="" textlink="">
      <xdr:nvSpPr>
        <xdr:cNvPr id="262" name="Line 266"/>
        <xdr:cNvSpPr>
          <a:spLocks noChangeShapeType="1"/>
        </xdr:cNvSpPr>
      </xdr:nvSpPr>
      <xdr:spPr bwMode="auto">
        <a:xfrm flipH="1">
          <a:off x="17192625" y="29965650"/>
          <a:ext cx="4457700" cy="581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381000</xdr:colOff>
      <xdr:row>183</xdr:row>
      <xdr:rowOff>76200</xdr:rowOff>
    </xdr:from>
    <xdr:to>
      <xdr:col>68</xdr:col>
      <xdr:colOff>390525</xdr:colOff>
      <xdr:row>187</xdr:row>
      <xdr:rowOff>66675</xdr:rowOff>
    </xdr:to>
    <xdr:sp macro="" textlink="">
      <xdr:nvSpPr>
        <xdr:cNvPr id="263" name="Line 267"/>
        <xdr:cNvSpPr>
          <a:spLocks noChangeShapeType="1"/>
        </xdr:cNvSpPr>
      </xdr:nvSpPr>
      <xdr:spPr bwMode="auto">
        <a:xfrm flipH="1">
          <a:off x="31022925" y="29698950"/>
          <a:ext cx="2438400" cy="638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76200</xdr:colOff>
      <xdr:row>183</xdr:row>
      <xdr:rowOff>104775</xdr:rowOff>
    </xdr:from>
    <xdr:to>
      <xdr:col>69</xdr:col>
      <xdr:colOff>180975</xdr:colOff>
      <xdr:row>194</xdr:row>
      <xdr:rowOff>114300</xdr:rowOff>
    </xdr:to>
    <xdr:sp macro="" textlink="">
      <xdr:nvSpPr>
        <xdr:cNvPr id="264" name="Line 268"/>
        <xdr:cNvSpPr>
          <a:spLocks noChangeShapeType="1"/>
        </xdr:cNvSpPr>
      </xdr:nvSpPr>
      <xdr:spPr bwMode="auto">
        <a:xfrm flipH="1">
          <a:off x="33632775" y="29727525"/>
          <a:ext cx="104775" cy="1790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38100</xdr:colOff>
      <xdr:row>188</xdr:row>
      <xdr:rowOff>85725</xdr:rowOff>
    </xdr:from>
    <xdr:to>
      <xdr:col>35</xdr:col>
      <xdr:colOff>123825</xdr:colOff>
      <xdr:row>189</xdr:row>
      <xdr:rowOff>38100</xdr:rowOff>
    </xdr:to>
    <xdr:sp macro="" textlink="">
      <xdr:nvSpPr>
        <xdr:cNvPr id="265" name="Oval 269"/>
        <xdr:cNvSpPr>
          <a:spLocks noChangeArrowheads="1"/>
        </xdr:cNvSpPr>
      </xdr:nvSpPr>
      <xdr:spPr bwMode="auto">
        <a:xfrm flipH="1">
          <a:off x="17040225" y="30518100"/>
          <a:ext cx="8572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37</xdr:col>
      <xdr:colOff>180975</xdr:colOff>
      <xdr:row>150</xdr:row>
      <xdr:rowOff>85725</xdr:rowOff>
    </xdr:from>
    <xdr:to>
      <xdr:col>37</xdr:col>
      <xdr:colOff>257175</xdr:colOff>
      <xdr:row>150</xdr:row>
      <xdr:rowOff>152400</xdr:rowOff>
    </xdr:to>
    <xdr:sp macro="" textlink="">
      <xdr:nvSpPr>
        <xdr:cNvPr id="266" name="Oval 270"/>
        <xdr:cNvSpPr>
          <a:spLocks noChangeArrowheads="1"/>
        </xdr:cNvSpPr>
      </xdr:nvSpPr>
      <xdr:spPr bwMode="auto">
        <a:xfrm>
          <a:off x="18154650" y="24364950"/>
          <a:ext cx="7620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285750</xdr:colOff>
      <xdr:row>158</xdr:row>
      <xdr:rowOff>66675</xdr:rowOff>
    </xdr:from>
    <xdr:to>
      <xdr:col>44</xdr:col>
      <xdr:colOff>219075</xdr:colOff>
      <xdr:row>159</xdr:row>
      <xdr:rowOff>66675</xdr:rowOff>
    </xdr:to>
    <xdr:sp macro="" textlink="">
      <xdr:nvSpPr>
        <xdr:cNvPr id="267" name="Line 271"/>
        <xdr:cNvSpPr>
          <a:spLocks noChangeShapeType="1"/>
        </xdr:cNvSpPr>
      </xdr:nvSpPr>
      <xdr:spPr bwMode="auto">
        <a:xfrm flipV="1">
          <a:off x="19230975" y="25641300"/>
          <a:ext cx="2400300" cy="161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200025</xdr:colOff>
      <xdr:row>149</xdr:row>
      <xdr:rowOff>85725</xdr:rowOff>
    </xdr:from>
    <xdr:to>
      <xdr:col>39</xdr:col>
      <xdr:colOff>152400</xdr:colOff>
      <xdr:row>157</xdr:row>
      <xdr:rowOff>95250</xdr:rowOff>
    </xdr:to>
    <xdr:sp macro="" textlink="">
      <xdr:nvSpPr>
        <xdr:cNvPr id="268" name="Line 272"/>
        <xdr:cNvSpPr>
          <a:spLocks noChangeShapeType="1"/>
        </xdr:cNvSpPr>
      </xdr:nvSpPr>
      <xdr:spPr bwMode="auto">
        <a:xfrm>
          <a:off x="18659475" y="24203025"/>
          <a:ext cx="438150" cy="130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66675</xdr:colOff>
      <xdr:row>184</xdr:row>
      <xdr:rowOff>9525</xdr:rowOff>
    </xdr:from>
    <xdr:to>
      <xdr:col>69</xdr:col>
      <xdr:colOff>38100</xdr:colOff>
      <xdr:row>200</xdr:row>
      <xdr:rowOff>104775</xdr:rowOff>
    </xdr:to>
    <xdr:sp macro="" textlink="">
      <xdr:nvSpPr>
        <xdr:cNvPr id="269" name="Line 273"/>
        <xdr:cNvSpPr>
          <a:spLocks noChangeShapeType="1"/>
        </xdr:cNvSpPr>
      </xdr:nvSpPr>
      <xdr:spPr bwMode="auto">
        <a:xfrm flipH="1">
          <a:off x="32651700" y="29794200"/>
          <a:ext cx="942975" cy="2686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47625</xdr:colOff>
      <xdr:row>202</xdr:row>
      <xdr:rowOff>47625</xdr:rowOff>
    </xdr:from>
    <xdr:to>
      <xdr:col>67</xdr:col>
      <xdr:colOff>142875</xdr:colOff>
      <xdr:row>202</xdr:row>
      <xdr:rowOff>142875</xdr:rowOff>
    </xdr:to>
    <xdr:sp macro="" textlink="">
      <xdr:nvSpPr>
        <xdr:cNvPr id="270" name="Oval 274"/>
        <xdr:cNvSpPr>
          <a:spLocks noChangeArrowheads="1"/>
        </xdr:cNvSpPr>
      </xdr:nvSpPr>
      <xdr:spPr bwMode="auto">
        <a:xfrm>
          <a:off x="32632650" y="32746950"/>
          <a:ext cx="95250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68</xdr:col>
      <xdr:colOff>409575</xdr:colOff>
      <xdr:row>196</xdr:row>
      <xdr:rowOff>57150</xdr:rowOff>
    </xdr:from>
    <xdr:to>
      <xdr:col>69</xdr:col>
      <xdr:colOff>0</xdr:colOff>
      <xdr:row>196</xdr:row>
      <xdr:rowOff>133350</xdr:rowOff>
    </xdr:to>
    <xdr:sp macro="" textlink="">
      <xdr:nvSpPr>
        <xdr:cNvPr id="271" name="Oval 275"/>
        <xdr:cNvSpPr>
          <a:spLocks noChangeArrowheads="1"/>
        </xdr:cNvSpPr>
      </xdr:nvSpPr>
      <xdr:spPr bwMode="auto">
        <a:xfrm>
          <a:off x="33480375" y="317849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63</xdr:col>
      <xdr:colOff>333375</xdr:colOff>
      <xdr:row>178</xdr:row>
      <xdr:rowOff>66675</xdr:rowOff>
    </xdr:from>
    <xdr:to>
      <xdr:col>65</xdr:col>
      <xdr:colOff>19050</xdr:colOff>
      <xdr:row>179</xdr:row>
      <xdr:rowOff>76200</xdr:rowOff>
    </xdr:to>
    <xdr:sp macro="" textlink="">
      <xdr:nvSpPr>
        <xdr:cNvPr id="272" name="Line 276"/>
        <xdr:cNvSpPr>
          <a:spLocks noChangeShapeType="1"/>
        </xdr:cNvSpPr>
      </xdr:nvSpPr>
      <xdr:spPr bwMode="auto">
        <a:xfrm flipV="1">
          <a:off x="30975300" y="28879800"/>
          <a:ext cx="657225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85725</xdr:colOff>
      <xdr:row>178</xdr:row>
      <xdr:rowOff>38100</xdr:rowOff>
    </xdr:from>
    <xdr:to>
      <xdr:col>65</xdr:col>
      <xdr:colOff>180975</xdr:colOff>
      <xdr:row>178</xdr:row>
      <xdr:rowOff>152400</xdr:rowOff>
    </xdr:to>
    <xdr:sp macro="" textlink="">
      <xdr:nvSpPr>
        <xdr:cNvPr id="273" name="Oval 277"/>
        <xdr:cNvSpPr>
          <a:spLocks noChangeArrowheads="1"/>
        </xdr:cNvSpPr>
      </xdr:nvSpPr>
      <xdr:spPr bwMode="auto">
        <a:xfrm>
          <a:off x="31699200" y="288512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323850</xdr:colOff>
      <xdr:row>173</xdr:row>
      <xdr:rowOff>28575</xdr:rowOff>
    </xdr:from>
    <xdr:to>
      <xdr:col>67</xdr:col>
      <xdr:colOff>400050</xdr:colOff>
      <xdr:row>173</xdr:row>
      <xdr:rowOff>104775</xdr:rowOff>
    </xdr:to>
    <xdr:sp macro="" textlink="">
      <xdr:nvSpPr>
        <xdr:cNvPr id="274" name="Oval 278"/>
        <xdr:cNvSpPr>
          <a:spLocks noChangeArrowheads="1"/>
        </xdr:cNvSpPr>
      </xdr:nvSpPr>
      <xdr:spPr bwMode="auto">
        <a:xfrm>
          <a:off x="32908875" y="280320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67</xdr:col>
      <xdr:colOff>457200</xdr:colOff>
      <xdr:row>173</xdr:row>
      <xdr:rowOff>47625</xdr:rowOff>
    </xdr:from>
    <xdr:to>
      <xdr:col>69</xdr:col>
      <xdr:colOff>38100</xdr:colOff>
      <xdr:row>173</xdr:row>
      <xdr:rowOff>47625</xdr:rowOff>
    </xdr:to>
    <xdr:sp macro="" textlink="">
      <xdr:nvSpPr>
        <xdr:cNvPr id="275" name="Line 279"/>
        <xdr:cNvSpPr>
          <a:spLocks noChangeShapeType="1"/>
        </xdr:cNvSpPr>
      </xdr:nvSpPr>
      <xdr:spPr bwMode="auto">
        <a:xfrm>
          <a:off x="33042225" y="28051125"/>
          <a:ext cx="552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228600</xdr:colOff>
      <xdr:row>173</xdr:row>
      <xdr:rowOff>28575</xdr:rowOff>
    </xdr:from>
    <xdr:to>
      <xdr:col>69</xdr:col>
      <xdr:colOff>323850</xdr:colOff>
      <xdr:row>173</xdr:row>
      <xdr:rowOff>142875</xdr:rowOff>
    </xdr:to>
    <xdr:sp macro="" textlink="">
      <xdr:nvSpPr>
        <xdr:cNvPr id="276" name="Oval 280"/>
        <xdr:cNvSpPr>
          <a:spLocks noChangeArrowheads="1"/>
        </xdr:cNvSpPr>
      </xdr:nvSpPr>
      <xdr:spPr bwMode="auto">
        <a:xfrm>
          <a:off x="33785175" y="280320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66</xdr:col>
      <xdr:colOff>257175</xdr:colOff>
      <xdr:row>166</xdr:row>
      <xdr:rowOff>85725</xdr:rowOff>
    </xdr:from>
    <xdr:to>
      <xdr:col>69</xdr:col>
      <xdr:colOff>142875</xdr:colOff>
      <xdr:row>167</xdr:row>
      <xdr:rowOff>152400</xdr:rowOff>
    </xdr:to>
    <xdr:sp macro="" textlink="">
      <xdr:nvSpPr>
        <xdr:cNvPr id="277" name="Line 281"/>
        <xdr:cNvSpPr>
          <a:spLocks noChangeShapeType="1"/>
        </xdr:cNvSpPr>
      </xdr:nvSpPr>
      <xdr:spPr bwMode="auto">
        <a:xfrm flipH="1" flipV="1">
          <a:off x="32356425" y="26955750"/>
          <a:ext cx="134302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304800</xdr:colOff>
      <xdr:row>162</xdr:row>
      <xdr:rowOff>152400</xdr:rowOff>
    </xdr:from>
    <xdr:to>
      <xdr:col>77</xdr:col>
      <xdr:colOff>476250</xdr:colOff>
      <xdr:row>166</xdr:row>
      <xdr:rowOff>0</xdr:rowOff>
    </xdr:to>
    <xdr:sp macro="" textlink="">
      <xdr:nvSpPr>
        <xdr:cNvPr id="278" name="Line 282"/>
        <xdr:cNvSpPr>
          <a:spLocks noChangeShapeType="1"/>
        </xdr:cNvSpPr>
      </xdr:nvSpPr>
      <xdr:spPr bwMode="auto">
        <a:xfrm flipH="1">
          <a:off x="32404050" y="26374725"/>
          <a:ext cx="5514975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209550</xdr:colOff>
      <xdr:row>193</xdr:row>
      <xdr:rowOff>57150</xdr:rowOff>
    </xdr:from>
    <xdr:to>
      <xdr:col>69</xdr:col>
      <xdr:colOff>476250</xdr:colOff>
      <xdr:row>194</xdr:row>
      <xdr:rowOff>114300</xdr:rowOff>
    </xdr:to>
    <xdr:sp macro="" textlink="">
      <xdr:nvSpPr>
        <xdr:cNvPr id="279" name="Line 283"/>
        <xdr:cNvSpPr>
          <a:spLocks noChangeShapeType="1"/>
        </xdr:cNvSpPr>
      </xdr:nvSpPr>
      <xdr:spPr bwMode="auto">
        <a:xfrm flipV="1">
          <a:off x="33766125" y="31299150"/>
          <a:ext cx="266700" cy="21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180975</xdr:colOff>
      <xdr:row>187</xdr:row>
      <xdr:rowOff>47625</xdr:rowOff>
    </xdr:from>
    <xdr:to>
      <xdr:col>63</xdr:col>
      <xdr:colOff>276225</xdr:colOff>
      <xdr:row>188</xdr:row>
      <xdr:rowOff>0</xdr:rowOff>
    </xdr:to>
    <xdr:sp macro="" textlink="">
      <xdr:nvSpPr>
        <xdr:cNvPr id="280" name="Oval 284"/>
        <xdr:cNvSpPr>
          <a:spLocks noChangeArrowheads="1"/>
        </xdr:cNvSpPr>
      </xdr:nvSpPr>
      <xdr:spPr bwMode="auto">
        <a:xfrm>
          <a:off x="30822900" y="303180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114300</xdr:colOff>
      <xdr:row>185</xdr:row>
      <xdr:rowOff>38100</xdr:rowOff>
    </xdr:from>
    <xdr:to>
      <xdr:col>51</xdr:col>
      <xdr:colOff>152400</xdr:colOff>
      <xdr:row>186</xdr:row>
      <xdr:rowOff>104775</xdr:rowOff>
    </xdr:to>
    <xdr:sp macro="" textlink="">
      <xdr:nvSpPr>
        <xdr:cNvPr id="281" name="Line 285"/>
        <xdr:cNvSpPr>
          <a:spLocks noChangeShapeType="1"/>
        </xdr:cNvSpPr>
      </xdr:nvSpPr>
      <xdr:spPr bwMode="auto">
        <a:xfrm flipH="1" flipV="1">
          <a:off x="22012275" y="29984700"/>
          <a:ext cx="29527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123825</xdr:colOff>
      <xdr:row>179</xdr:row>
      <xdr:rowOff>114300</xdr:rowOff>
    </xdr:from>
    <xdr:to>
      <xdr:col>62</xdr:col>
      <xdr:colOff>419100</xdr:colOff>
      <xdr:row>184</xdr:row>
      <xdr:rowOff>66675</xdr:rowOff>
    </xdr:to>
    <xdr:sp macro="" textlink="">
      <xdr:nvSpPr>
        <xdr:cNvPr id="282" name="Line 286"/>
        <xdr:cNvSpPr>
          <a:spLocks noChangeShapeType="1"/>
        </xdr:cNvSpPr>
      </xdr:nvSpPr>
      <xdr:spPr bwMode="auto">
        <a:xfrm flipH="1">
          <a:off x="22021800" y="29089350"/>
          <a:ext cx="8553450" cy="76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114300</xdr:colOff>
      <xdr:row>185</xdr:row>
      <xdr:rowOff>114300</xdr:rowOff>
    </xdr:from>
    <xdr:to>
      <xdr:col>40</xdr:col>
      <xdr:colOff>190500</xdr:colOff>
      <xdr:row>186</xdr:row>
      <xdr:rowOff>28575</xdr:rowOff>
    </xdr:to>
    <xdr:sp macro="" textlink="">
      <xdr:nvSpPr>
        <xdr:cNvPr id="283" name="Oval 287"/>
        <xdr:cNvSpPr>
          <a:spLocks noChangeArrowheads="1"/>
        </xdr:cNvSpPr>
      </xdr:nvSpPr>
      <xdr:spPr bwMode="auto">
        <a:xfrm>
          <a:off x="19545300" y="300609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44</xdr:col>
      <xdr:colOff>238125</xdr:colOff>
      <xdr:row>187</xdr:row>
      <xdr:rowOff>47625</xdr:rowOff>
    </xdr:from>
    <xdr:to>
      <xdr:col>44</xdr:col>
      <xdr:colOff>371475</xdr:colOff>
      <xdr:row>187</xdr:row>
      <xdr:rowOff>152400</xdr:rowOff>
    </xdr:to>
    <xdr:sp macro="" textlink="">
      <xdr:nvSpPr>
        <xdr:cNvPr id="284" name="Oval 288"/>
        <xdr:cNvSpPr>
          <a:spLocks noChangeArrowheads="1"/>
        </xdr:cNvSpPr>
      </xdr:nvSpPr>
      <xdr:spPr bwMode="auto">
        <a:xfrm>
          <a:off x="21650325" y="30318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40</xdr:col>
      <xdr:colOff>219075</xdr:colOff>
      <xdr:row>186</xdr:row>
      <xdr:rowOff>47625</xdr:rowOff>
    </xdr:from>
    <xdr:to>
      <xdr:col>44</xdr:col>
      <xdr:colOff>180975</xdr:colOff>
      <xdr:row>187</xdr:row>
      <xdr:rowOff>47625</xdr:rowOff>
    </xdr:to>
    <xdr:sp macro="" textlink="">
      <xdr:nvSpPr>
        <xdr:cNvPr id="285" name="Line 289"/>
        <xdr:cNvSpPr>
          <a:spLocks noChangeShapeType="1"/>
        </xdr:cNvSpPr>
      </xdr:nvSpPr>
      <xdr:spPr bwMode="auto">
        <a:xfrm>
          <a:off x="19650075" y="30156150"/>
          <a:ext cx="1943100" cy="161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85725</xdr:colOff>
      <xdr:row>180</xdr:row>
      <xdr:rowOff>85725</xdr:rowOff>
    </xdr:from>
    <xdr:to>
      <xdr:col>63</xdr:col>
      <xdr:colOff>57150</xdr:colOff>
      <xdr:row>192</xdr:row>
      <xdr:rowOff>114300</xdr:rowOff>
    </xdr:to>
    <xdr:sp macro="" textlink="">
      <xdr:nvSpPr>
        <xdr:cNvPr id="286" name="Line 290"/>
        <xdr:cNvSpPr>
          <a:spLocks noChangeShapeType="1"/>
        </xdr:cNvSpPr>
      </xdr:nvSpPr>
      <xdr:spPr bwMode="auto">
        <a:xfrm flipH="1">
          <a:off x="25384125" y="29222700"/>
          <a:ext cx="5314950" cy="1971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152400</xdr:colOff>
      <xdr:row>189</xdr:row>
      <xdr:rowOff>142875</xdr:rowOff>
    </xdr:from>
    <xdr:to>
      <xdr:col>52</xdr:col>
      <xdr:colOff>85725</xdr:colOff>
      <xdr:row>192</xdr:row>
      <xdr:rowOff>114300</xdr:rowOff>
    </xdr:to>
    <xdr:sp macro="" textlink="">
      <xdr:nvSpPr>
        <xdr:cNvPr id="287" name="Line 291"/>
        <xdr:cNvSpPr>
          <a:spLocks noChangeShapeType="1"/>
        </xdr:cNvSpPr>
      </xdr:nvSpPr>
      <xdr:spPr bwMode="auto">
        <a:xfrm flipH="1" flipV="1">
          <a:off x="17154525" y="30737175"/>
          <a:ext cx="822960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352425</xdr:colOff>
      <xdr:row>149</xdr:row>
      <xdr:rowOff>133350</xdr:rowOff>
    </xdr:from>
    <xdr:to>
      <xdr:col>94</xdr:col>
      <xdr:colOff>600075</xdr:colOff>
      <xdr:row>151</xdr:row>
      <xdr:rowOff>123825</xdr:rowOff>
    </xdr:to>
    <xdr:sp macro="" textlink="">
      <xdr:nvSpPr>
        <xdr:cNvPr id="288" name="Line 292"/>
        <xdr:cNvSpPr>
          <a:spLocks noChangeShapeType="1"/>
        </xdr:cNvSpPr>
      </xdr:nvSpPr>
      <xdr:spPr bwMode="auto">
        <a:xfrm>
          <a:off x="42852975" y="24250650"/>
          <a:ext cx="4219575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228600</xdr:colOff>
      <xdr:row>157</xdr:row>
      <xdr:rowOff>38100</xdr:rowOff>
    </xdr:from>
    <xdr:to>
      <xdr:col>69</xdr:col>
      <xdr:colOff>304800</xdr:colOff>
      <xdr:row>157</xdr:row>
      <xdr:rowOff>114300</xdr:rowOff>
    </xdr:to>
    <xdr:sp macro="" textlink="">
      <xdr:nvSpPr>
        <xdr:cNvPr id="289" name="Oval 294"/>
        <xdr:cNvSpPr>
          <a:spLocks noChangeArrowheads="1"/>
        </xdr:cNvSpPr>
      </xdr:nvSpPr>
      <xdr:spPr bwMode="auto">
        <a:xfrm>
          <a:off x="33785175" y="25450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381000</xdr:colOff>
      <xdr:row>157</xdr:row>
      <xdr:rowOff>66675</xdr:rowOff>
    </xdr:from>
    <xdr:to>
      <xdr:col>77</xdr:col>
      <xdr:colOff>57150</xdr:colOff>
      <xdr:row>157</xdr:row>
      <xdr:rowOff>85725</xdr:rowOff>
    </xdr:to>
    <xdr:sp macro="" textlink="">
      <xdr:nvSpPr>
        <xdr:cNvPr id="290" name="Line 295"/>
        <xdr:cNvSpPr>
          <a:spLocks noChangeShapeType="1"/>
        </xdr:cNvSpPr>
      </xdr:nvSpPr>
      <xdr:spPr bwMode="auto">
        <a:xfrm flipV="1">
          <a:off x="33937575" y="25479375"/>
          <a:ext cx="356235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352425</xdr:colOff>
      <xdr:row>180</xdr:row>
      <xdr:rowOff>28575</xdr:rowOff>
    </xdr:from>
    <xdr:to>
      <xdr:col>68</xdr:col>
      <xdr:colOff>419100</xdr:colOff>
      <xdr:row>182</xdr:row>
      <xdr:rowOff>95250</xdr:rowOff>
    </xdr:to>
    <xdr:sp macro="" textlink="">
      <xdr:nvSpPr>
        <xdr:cNvPr id="291" name="Line 296"/>
        <xdr:cNvSpPr>
          <a:spLocks noChangeShapeType="1"/>
        </xdr:cNvSpPr>
      </xdr:nvSpPr>
      <xdr:spPr bwMode="auto">
        <a:xfrm>
          <a:off x="30994350" y="29165550"/>
          <a:ext cx="249555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28575</xdr:colOff>
      <xdr:row>170</xdr:row>
      <xdr:rowOff>47625</xdr:rowOff>
    </xdr:from>
    <xdr:to>
      <xdr:col>67</xdr:col>
      <xdr:colOff>104775</xdr:colOff>
      <xdr:row>170</xdr:row>
      <xdr:rowOff>123825</xdr:rowOff>
    </xdr:to>
    <xdr:sp macro="" textlink="">
      <xdr:nvSpPr>
        <xdr:cNvPr id="292" name="Oval 297"/>
        <xdr:cNvSpPr>
          <a:spLocks noChangeArrowheads="1"/>
        </xdr:cNvSpPr>
      </xdr:nvSpPr>
      <xdr:spPr bwMode="auto">
        <a:xfrm>
          <a:off x="32613600" y="27565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170</xdr:row>
      <xdr:rowOff>114300</xdr:rowOff>
    </xdr:from>
    <xdr:to>
      <xdr:col>66</xdr:col>
      <xdr:colOff>447675</xdr:colOff>
      <xdr:row>171</xdr:row>
      <xdr:rowOff>66675</xdr:rowOff>
    </xdr:to>
    <xdr:sp macro="" textlink="">
      <xdr:nvSpPr>
        <xdr:cNvPr id="293" name="Line 298"/>
        <xdr:cNvSpPr>
          <a:spLocks noChangeShapeType="1"/>
        </xdr:cNvSpPr>
      </xdr:nvSpPr>
      <xdr:spPr bwMode="auto">
        <a:xfrm flipH="1">
          <a:off x="31994475" y="27632025"/>
          <a:ext cx="55245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352425</xdr:colOff>
      <xdr:row>183</xdr:row>
      <xdr:rowOff>19050</xdr:rowOff>
    </xdr:from>
    <xdr:to>
      <xdr:col>68</xdr:col>
      <xdr:colOff>171450</xdr:colOff>
      <xdr:row>186</xdr:row>
      <xdr:rowOff>28575</xdr:rowOff>
    </xdr:to>
    <xdr:sp macro="" textlink="">
      <xdr:nvSpPr>
        <xdr:cNvPr id="294" name="Line 299"/>
        <xdr:cNvSpPr>
          <a:spLocks noChangeShapeType="1"/>
        </xdr:cNvSpPr>
      </xdr:nvSpPr>
      <xdr:spPr bwMode="auto">
        <a:xfrm flipV="1">
          <a:off x="25165050" y="29641800"/>
          <a:ext cx="8077200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238125</xdr:colOff>
      <xdr:row>186</xdr:row>
      <xdr:rowOff>57150</xdr:rowOff>
    </xdr:from>
    <xdr:to>
      <xdr:col>51</xdr:col>
      <xdr:colOff>314325</xdr:colOff>
      <xdr:row>186</xdr:row>
      <xdr:rowOff>133350</xdr:rowOff>
    </xdr:to>
    <xdr:sp macro="" textlink="">
      <xdr:nvSpPr>
        <xdr:cNvPr id="295" name="Oval 300"/>
        <xdr:cNvSpPr>
          <a:spLocks noChangeArrowheads="1"/>
        </xdr:cNvSpPr>
      </xdr:nvSpPr>
      <xdr:spPr bwMode="auto">
        <a:xfrm>
          <a:off x="25050750" y="30165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52</xdr:col>
      <xdr:colOff>38100</xdr:colOff>
      <xdr:row>186</xdr:row>
      <xdr:rowOff>142875</xdr:rowOff>
    </xdr:from>
    <xdr:to>
      <xdr:col>63</xdr:col>
      <xdr:colOff>57150</xdr:colOff>
      <xdr:row>187</xdr:row>
      <xdr:rowOff>123825</xdr:rowOff>
    </xdr:to>
    <xdr:sp macro="" textlink="">
      <xdr:nvSpPr>
        <xdr:cNvPr id="296" name="Line 301"/>
        <xdr:cNvSpPr>
          <a:spLocks noChangeShapeType="1"/>
        </xdr:cNvSpPr>
      </xdr:nvSpPr>
      <xdr:spPr bwMode="auto">
        <a:xfrm flipH="1" flipV="1">
          <a:off x="25336500" y="30251400"/>
          <a:ext cx="5362575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285750</xdr:colOff>
      <xdr:row>187</xdr:row>
      <xdr:rowOff>28575</xdr:rowOff>
    </xdr:from>
    <xdr:to>
      <xdr:col>51</xdr:col>
      <xdr:colOff>352425</xdr:colOff>
      <xdr:row>197</xdr:row>
      <xdr:rowOff>57150</xdr:rowOff>
    </xdr:to>
    <xdr:sp macro="" textlink="">
      <xdr:nvSpPr>
        <xdr:cNvPr id="297" name="Line 302"/>
        <xdr:cNvSpPr>
          <a:spLocks noChangeShapeType="1"/>
        </xdr:cNvSpPr>
      </xdr:nvSpPr>
      <xdr:spPr bwMode="auto">
        <a:xfrm flipH="1" flipV="1">
          <a:off x="25098375" y="30299025"/>
          <a:ext cx="66675" cy="164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371475</xdr:colOff>
      <xdr:row>139</xdr:row>
      <xdr:rowOff>38100</xdr:rowOff>
    </xdr:from>
    <xdr:to>
      <xdr:col>72</xdr:col>
      <xdr:colOff>447675</xdr:colOff>
      <xdr:row>139</xdr:row>
      <xdr:rowOff>114300</xdr:rowOff>
    </xdr:to>
    <xdr:sp macro="" textlink="">
      <xdr:nvSpPr>
        <xdr:cNvPr id="298" name="Oval 303"/>
        <xdr:cNvSpPr>
          <a:spLocks noChangeArrowheads="1"/>
        </xdr:cNvSpPr>
      </xdr:nvSpPr>
      <xdr:spPr bwMode="auto">
        <a:xfrm>
          <a:off x="35385375" y="22545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476250</xdr:colOff>
      <xdr:row>140</xdr:row>
      <xdr:rowOff>57150</xdr:rowOff>
    </xdr:from>
    <xdr:to>
      <xdr:col>80</xdr:col>
      <xdr:colOff>28575</xdr:colOff>
      <xdr:row>155</xdr:row>
      <xdr:rowOff>152400</xdr:rowOff>
    </xdr:to>
    <xdr:sp macro="" textlink="">
      <xdr:nvSpPr>
        <xdr:cNvPr id="299" name="Line 304"/>
        <xdr:cNvSpPr>
          <a:spLocks noChangeShapeType="1"/>
        </xdr:cNvSpPr>
      </xdr:nvSpPr>
      <xdr:spPr bwMode="auto">
        <a:xfrm flipH="1" flipV="1">
          <a:off x="35490150" y="22726650"/>
          <a:ext cx="3714750" cy="2514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85725</xdr:colOff>
      <xdr:row>131</xdr:row>
      <xdr:rowOff>85725</xdr:rowOff>
    </xdr:from>
    <xdr:to>
      <xdr:col>77</xdr:col>
      <xdr:colOff>371475</xdr:colOff>
      <xdr:row>138</xdr:row>
      <xdr:rowOff>123825</xdr:rowOff>
    </xdr:to>
    <xdr:sp macro="" textlink="">
      <xdr:nvSpPr>
        <xdr:cNvPr id="300" name="Line 305"/>
        <xdr:cNvSpPr>
          <a:spLocks noChangeShapeType="1"/>
        </xdr:cNvSpPr>
      </xdr:nvSpPr>
      <xdr:spPr bwMode="auto">
        <a:xfrm flipV="1">
          <a:off x="35585400" y="21297900"/>
          <a:ext cx="2228850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200025</xdr:colOff>
      <xdr:row>131</xdr:row>
      <xdr:rowOff>152400</xdr:rowOff>
    </xdr:from>
    <xdr:to>
      <xdr:col>78</xdr:col>
      <xdr:colOff>95250</xdr:colOff>
      <xdr:row>139</xdr:row>
      <xdr:rowOff>47625</xdr:rowOff>
    </xdr:to>
    <xdr:sp macro="" textlink="">
      <xdr:nvSpPr>
        <xdr:cNvPr id="301" name="Line 306"/>
        <xdr:cNvSpPr>
          <a:spLocks noChangeShapeType="1"/>
        </xdr:cNvSpPr>
      </xdr:nvSpPr>
      <xdr:spPr bwMode="auto">
        <a:xfrm flipV="1">
          <a:off x="35699700" y="21364575"/>
          <a:ext cx="23526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28575</xdr:colOff>
      <xdr:row>126</xdr:row>
      <xdr:rowOff>104775</xdr:rowOff>
    </xdr:from>
    <xdr:to>
      <xdr:col>66</xdr:col>
      <xdr:colOff>438150</xdr:colOff>
      <xdr:row>129</xdr:row>
      <xdr:rowOff>9525</xdr:rowOff>
    </xdr:to>
    <xdr:sp macro="" textlink="">
      <xdr:nvSpPr>
        <xdr:cNvPr id="302" name="Line 307"/>
        <xdr:cNvSpPr>
          <a:spLocks noChangeShapeType="1"/>
        </xdr:cNvSpPr>
      </xdr:nvSpPr>
      <xdr:spPr bwMode="auto">
        <a:xfrm>
          <a:off x="22898100" y="20507325"/>
          <a:ext cx="96393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85725</xdr:colOff>
      <xdr:row>129</xdr:row>
      <xdr:rowOff>0</xdr:rowOff>
    </xdr:from>
    <xdr:to>
      <xdr:col>64</xdr:col>
      <xdr:colOff>390525</xdr:colOff>
      <xdr:row>135</xdr:row>
      <xdr:rowOff>57150</xdr:rowOff>
    </xdr:to>
    <xdr:sp macro="" textlink="">
      <xdr:nvSpPr>
        <xdr:cNvPr id="303" name="Line 308"/>
        <xdr:cNvSpPr>
          <a:spLocks noChangeShapeType="1"/>
        </xdr:cNvSpPr>
      </xdr:nvSpPr>
      <xdr:spPr bwMode="auto">
        <a:xfrm flipV="1">
          <a:off x="30727650" y="20888325"/>
          <a:ext cx="790575" cy="1028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390525</xdr:colOff>
      <xdr:row>128</xdr:row>
      <xdr:rowOff>28575</xdr:rowOff>
    </xdr:from>
    <xdr:to>
      <xdr:col>64</xdr:col>
      <xdr:colOff>466725</xdr:colOff>
      <xdr:row>128</xdr:row>
      <xdr:rowOff>104775</xdr:rowOff>
    </xdr:to>
    <xdr:sp macro="" textlink="">
      <xdr:nvSpPr>
        <xdr:cNvPr id="304" name="Oval 309"/>
        <xdr:cNvSpPr>
          <a:spLocks noChangeArrowheads="1"/>
        </xdr:cNvSpPr>
      </xdr:nvSpPr>
      <xdr:spPr bwMode="auto">
        <a:xfrm>
          <a:off x="31518225" y="20754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85725</xdr:colOff>
      <xdr:row>192</xdr:row>
      <xdr:rowOff>57150</xdr:rowOff>
    </xdr:from>
    <xdr:to>
      <xdr:col>70</xdr:col>
      <xdr:colOff>180975</xdr:colOff>
      <xdr:row>193</xdr:row>
      <xdr:rowOff>9525</xdr:rowOff>
    </xdr:to>
    <xdr:sp macro="" textlink="">
      <xdr:nvSpPr>
        <xdr:cNvPr id="305" name="Oval 310"/>
        <xdr:cNvSpPr>
          <a:spLocks noChangeArrowheads="1"/>
        </xdr:cNvSpPr>
      </xdr:nvSpPr>
      <xdr:spPr bwMode="auto">
        <a:xfrm>
          <a:off x="34128075" y="311372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69</xdr:col>
      <xdr:colOff>228600</xdr:colOff>
      <xdr:row>138</xdr:row>
      <xdr:rowOff>85725</xdr:rowOff>
    </xdr:from>
    <xdr:to>
      <xdr:col>69</xdr:col>
      <xdr:colOff>304800</xdr:colOff>
      <xdr:row>139</xdr:row>
      <xdr:rowOff>0</xdr:rowOff>
    </xdr:to>
    <xdr:sp macro="" textlink="">
      <xdr:nvSpPr>
        <xdr:cNvPr id="306" name="Oval 311"/>
        <xdr:cNvSpPr>
          <a:spLocks noChangeArrowheads="1"/>
        </xdr:cNvSpPr>
      </xdr:nvSpPr>
      <xdr:spPr bwMode="auto">
        <a:xfrm>
          <a:off x="33785175" y="22431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104775</xdr:colOff>
      <xdr:row>138</xdr:row>
      <xdr:rowOff>9525</xdr:rowOff>
    </xdr:from>
    <xdr:to>
      <xdr:col>66</xdr:col>
      <xdr:colOff>180975</xdr:colOff>
      <xdr:row>138</xdr:row>
      <xdr:rowOff>85725</xdr:rowOff>
    </xdr:to>
    <xdr:sp macro="" textlink="">
      <xdr:nvSpPr>
        <xdr:cNvPr id="307" name="Oval 312"/>
        <xdr:cNvSpPr>
          <a:spLocks noChangeArrowheads="1"/>
        </xdr:cNvSpPr>
      </xdr:nvSpPr>
      <xdr:spPr bwMode="auto">
        <a:xfrm>
          <a:off x="32204025" y="22355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257175</xdr:colOff>
      <xdr:row>138</xdr:row>
      <xdr:rowOff>85725</xdr:rowOff>
    </xdr:from>
    <xdr:to>
      <xdr:col>69</xdr:col>
      <xdr:colOff>95250</xdr:colOff>
      <xdr:row>138</xdr:row>
      <xdr:rowOff>133350</xdr:rowOff>
    </xdr:to>
    <xdr:sp macro="" textlink="">
      <xdr:nvSpPr>
        <xdr:cNvPr id="308" name="Line 313"/>
        <xdr:cNvSpPr>
          <a:spLocks noChangeShapeType="1"/>
        </xdr:cNvSpPr>
      </xdr:nvSpPr>
      <xdr:spPr bwMode="auto">
        <a:xfrm>
          <a:off x="32356425" y="22431375"/>
          <a:ext cx="1295400" cy="47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371475</xdr:colOff>
      <xdr:row>141</xdr:row>
      <xdr:rowOff>38100</xdr:rowOff>
    </xdr:from>
    <xdr:to>
      <xdr:col>78</xdr:col>
      <xdr:colOff>447675</xdr:colOff>
      <xdr:row>141</xdr:row>
      <xdr:rowOff>114300</xdr:rowOff>
    </xdr:to>
    <xdr:sp macro="" textlink="">
      <xdr:nvSpPr>
        <xdr:cNvPr id="309" name="Oval 314"/>
        <xdr:cNvSpPr>
          <a:spLocks noChangeArrowheads="1"/>
        </xdr:cNvSpPr>
      </xdr:nvSpPr>
      <xdr:spPr bwMode="auto">
        <a:xfrm>
          <a:off x="38328600" y="228695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276225</xdr:colOff>
      <xdr:row>132</xdr:row>
      <xdr:rowOff>152400</xdr:rowOff>
    </xdr:from>
    <xdr:to>
      <xdr:col>78</xdr:col>
      <xdr:colOff>285750</xdr:colOff>
      <xdr:row>139</xdr:row>
      <xdr:rowOff>104775</xdr:rowOff>
    </xdr:to>
    <xdr:sp macro="" textlink="">
      <xdr:nvSpPr>
        <xdr:cNvPr id="310" name="Line 315"/>
        <xdr:cNvSpPr>
          <a:spLocks noChangeShapeType="1"/>
        </xdr:cNvSpPr>
      </xdr:nvSpPr>
      <xdr:spPr bwMode="auto">
        <a:xfrm flipH="1" flipV="1">
          <a:off x="38233350" y="21526500"/>
          <a:ext cx="9525" cy="1085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314325</xdr:colOff>
      <xdr:row>122</xdr:row>
      <xdr:rowOff>85725</xdr:rowOff>
    </xdr:from>
    <xdr:to>
      <xdr:col>76</xdr:col>
      <xdr:colOff>390525</xdr:colOff>
      <xdr:row>123</xdr:row>
      <xdr:rowOff>0</xdr:rowOff>
    </xdr:to>
    <xdr:sp macro="" textlink="">
      <xdr:nvSpPr>
        <xdr:cNvPr id="311" name="Oval 316"/>
        <xdr:cNvSpPr>
          <a:spLocks noChangeArrowheads="1"/>
        </xdr:cNvSpPr>
      </xdr:nvSpPr>
      <xdr:spPr bwMode="auto">
        <a:xfrm>
          <a:off x="37271325" y="19840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76</xdr:col>
      <xdr:colOff>466725</xdr:colOff>
      <xdr:row>123</xdr:row>
      <xdr:rowOff>57150</xdr:rowOff>
    </xdr:from>
    <xdr:to>
      <xdr:col>78</xdr:col>
      <xdr:colOff>95250</xdr:colOff>
      <xdr:row>129</xdr:row>
      <xdr:rowOff>57150</xdr:rowOff>
    </xdr:to>
    <xdr:sp macro="" textlink="">
      <xdr:nvSpPr>
        <xdr:cNvPr id="312" name="Line 317"/>
        <xdr:cNvSpPr>
          <a:spLocks noChangeShapeType="1"/>
        </xdr:cNvSpPr>
      </xdr:nvSpPr>
      <xdr:spPr bwMode="auto">
        <a:xfrm>
          <a:off x="37423725" y="19973925"/>
          <a:ext cx="628650" cy="971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342900</xdr:colOff>
      <xdr:row>122</xdr:row>
      <xdr:rowOff>133350</xdr:rowOff>
    </xdr:from>
    <xdr:to>
      <xdr:col>80</xdr:col>
      <xdr:colOff>85725</xdr:colOff>
      <xdr:row>129</xdr:row>
      <xdr:rowOff>104775</xdr:rowOff>
    </xdr:to>
    <xdr:sp macro="" textlink="">
      <xdr:nvSpPr>
        <xdr:cNvPr id="313" name="Line 318"/>
        <xdr:cNvSpPr>
          <a:spLocks noChangeShapeType="1"/>
        </xdr:cNvSpPr>
      </xdr:nvSpPr>
      <xdr:spPr bwMode="auto">
        <a:xfrm flipH="1">
          <a:off x="38300025" y="19888200"/>
          <a:ext cx="962025" cy="1104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152400</xdr:colOff>
      <xdr:row>122</xdr:row>
      <xdr:rowOff>0</xdr:rowOff>
    </xdr:from>
    <xdr:to>
      <xdr:col>80</xdr:col>
      <xdr:colOff>228600</xdr:colOff>
      <xdr:row>122</xdr:row>
      <xdr:rowOff>76200</xdr:rowOff>
    </xdr:to>
    <xdr:sp macro="" textlink="">
      <xdr:nvSpPr>
        <xdr:cNvPr id="314" name="Oval 319"/>
        <xdr:cNvSpPr>
          <a:spLocks noChangeArrowheads="1"/>
        </xdr:cNvSpPr>
      </xdr:nvSpPr>
      <xdr:spPr bwMode="auto">
        <a:xfrm>
          <a:off x="39328725" y="19754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79</xdr:col>
      <xdr:colOff>419100</xdr:colOff>
      <xdr:row>133</xdr:row>
      <xdr:rowOff>152400</xdr:rowOff>
    </xdr:from>
    <xdr:to>
      <xdr:col>79</xdr:col>
      <xdr:colOff>495300</xdr:colOff>
      <xdr:row>134</xdr:row>
      <xdr:rowOff>66675</xdr:rowOff>
    </xdr:to>
    <xdr:sp macro="" textlink="">
      <xdr:nvSpPr>
        <xdr:cNvPr id="315" name="Oval 320"/>
        <xdr:cNvSpPr>
          <a:spLocks noChangeArrowheads="1"/>
        </xdr:cNvSpPr>
      </xdr:nvSpPr>
      <xdr:spPr bwMode="auto">
        <a:xfrm>
          <a:off x="38985825" y="21688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79</xdr:col>
      <xdr:colOff>295275</xdr:colOff>
      <xdr:row>125</xdr:row>
      <xdr:rowOff>95250</xdr:rowOff>
    </xdr:from>
    <xdr:to>
      <xdr:col>79</xdr:col>
      <xdr:colOff>447675</xdr:colOff>
      <xdr:row>133</xdr:row>
      <xdr:rowOff>104775</xdr:rowOff>
    </xdr:to>
    <xdr:sp macro="" textlink="">
      <xdr:nvSpPr>
        <xdr:cNvPr id="316" name="Line 321"/>
        <xdr:cNvSpPr>
          <a:spLocks noChangeShapeType="1"/>
        </xdr:cNvSpPr>
      </xdr:nvSpPr>
      <xdr:spPr bwMode="auto">
        <a:xfrm>
          <a:off x="38862000" y="20335875"/>
          <a:ext cx="152400" cy="130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257175</xdr:colOff>
      <xdr:row>125</xdr:row>
      <xdr:rowOff>57150</xdr:rowOff>
    </xdr:from>
    <xdr:to>
      <xdr:col>79</xdr:col>
      <xdr:colOff>333375</xdr:colOff>
      <xdr:row>125</xdr:row>
      <xdr:rowOff>133350</xdr:rowOff>
    </xdr:to>
    <xdr:sp macro="" textlink="">
      <xdr:nvSpPr>
        <xdr:cNvPr id="317" name="Oval 322"/>
        <xdr:cNvSpPr>
          <a:spLocks noChangeArrowheads="1"/>
        </xdr:cNvSpPr>
      </xdr:nvSpPr>
      <xdr:spPr bwMode="auto">
        <a:xfrm>
          <a:off x="38823900" y="20297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390525</xdr:colOff>
      <xdr:row>138</xdr:row>
      <xdr:rowOff>123825</xdr:rowOff>
    </xdr:from>
    <xdr:to>
      <xdr:col>72</xdr:col>
      <xdr:colOff>257175</xdr:colOff>
      <xdr:row>139</xdr:row>
      <xdr:rowOff>38100</xdr:rowOff>
    </xdr:to>
    <xdr:sp macro="" textlink="">
      <xdr:nvSpPr>
        <xdr:cNvPr id="318" name="Line 323"/>
        <xdr:cNvSpPr>
          <a:spLocks noChangeShapeType="1"/>
        </xdr:cNvSpPr>
      </xdr:nvSpPr>
      <xdr:spPr bwMode="auto">
        <a:xfrm>
          <a:off x="33947100" y="22469475"/>
          <a:ext cx="132397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200025</xdr:colOff>
      <xdr:row>127</xdr:row>
      <xdr:rowOff>152400</xdr:rowOff>
    </xdr:from>
    <xdr:to>
      <xdr:col>60</xdr:col>
      <xdr:colOff>276225</xdr:colOff>
      <xdr:row>128</xdr:row>
      <xdr:rowOff>66675</xdr:rowOff>
    </xdr:to>
    <xdr:sp macro="" textlink="">
      <xdr:nvSpPr>
        <xdr:cNvPr id="319" name="Oval 324"/>
        <xdr:cNvSpPr>
          <a:spLocks noChangeArrowheads="1"/>
        </xdr:cNvSpPr>
      </xdr:nvSpPr>
      <xdr:spPr bwMode="auto">
        <a:xfrm>
          <a:off x="29384625" y="207168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60</xdr:col>
      <xdr:colOff>38100</xdr:colOff>
      <xdr:row>128</xdr:row>
      <xdr:rowOff>152400</xdr:rowOff>
    </xdr:from>
    <xdr:to>
      <xdr:col>60</xdr:col>
      <xdr:colOff>247650</xdr:colOff>
      <xdr:row>134</xdr:row>
      <xdr:rowOff>0</xdr:rowOff>
    </xdr:to>
    <xdr:sp macro="" textlink="">
      <xdr:nvSpPr>
        <xdr:cNvPr id="320" name="Line 325"/>
        <xdr:cNvSpPr>
          <a:spLocks noChangeShapeType="1"/>
        </xdr:cNvSpPr>
      </xdr:nvSpPr>
      <xdr:spPr bwMode="auto">
        <a:xfrm flipV="1">
          <a:off x="29222700" y="20878800"/>
          <a:ext cx="209550" cy="819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485775</xdr:colOff>
      <xdr:row>162</xdr:row>
      <xdr:rowOff>38100</xdr:rowOff>
    </xdr:from>
    <xdr:to>
      <xdr:col>78</xdr:col>
      <xdr:colOff>47625</xdr:colOff>
      <xdr:row>162</xdr:row>
      <xdr:rowOff>114300</xdr:rowOff>
    </xdr:to>
    <xdr:sp macro="" textlink="">
      <xdr:nvSpPr>
        <xdr:cNvPr id="321" name="Oval 326"/>
        <xdr:cNvSpPr>
          <a:spLocks noChangeArrowheads="1"/>
        </xdr:cNvSpPr>
      </xdr:nvSpPr>
      <xdr:spPr bwMode="auto">
        <a:xfrm>
          <a:off x="37928550" y="26260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381000</xdr:colOff>
      <xdr:row>158</xdr:row>
      <xdr:rowOff>89647</xdr:rowOff>
    </xdr:from>
    <xdr:to>
      <xdr:col>117</xdr:col>
      <xdr:colOff>342900</xdr:colOff>
      <xdr:row>210</xdr:row>
      <xdr:rowOff>66675</xdr:rowOff>
    </xdr:to>
    <xdr:sp macro="" textlink="">
      <xdr:nvSpPr>
        <xdr:cNvPr id="322" name="Line 327"/>
        <xdr:cNvSpPr>
          <a:spLocks noChangeShapeType="1"/>
        </xdr:cNvSpPr>
      </xdr:nvSpPr>
      <xdr:spPr bwMode="auto">
        <a:xfrm>
          <a:off x="52949475" y="25664272"/>
          <a:ext cx="7886700" cy="839712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107</xdr:col>
      <xdr:colOff>114300</xdr:colOff>
      <xdr:row>178</xdr:row>
      <xdr:rowOff>66675</xdr:rowOff>
    </xdr:from>
    <xdr:to>
      <xdr:col>107</xdr:col>
      <xdr:colOff>190500</xdr:colOff>
      <xdr:row>178</xdr:row>
      <xdr:rowOff>142875</xdr:rowOff>
    </xdr:to>
    <xdr:sp macro="" textlink="">
      <xdr:nvSpPr>
        <xdr:cNvPr id="323" name="Oval 329"/>
        <xdr:cNvSpPr>
          <a:spLocks noChangeArrowheads="1"/>
        </xdr:cNvSpPr>
      </xdr:nvSpPr>
      <xdr:spPr bwMode="auto">
        <a:xfrm>
          <a:off x="54511575" y="28879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107</xdr:col>
      <xdr:colOff>371475</xdr:colOff>
      <xdr:row>178</xdr:row>
      <xdr:rowOff>104775</xdr:rowOff>
    </xdr:from>
    <xdr:to>
      <xdr:col>110</xdr:col>
      <xdr:colOff>76200</xdr:colOff>
      <xdr:row>178</xdr:row>
      <xdr:rowOff>104775</xdr:rowOff>
    </xdr:to>
    <xdr:sp macro="" textlink="">
      <xdr:nvSpPr>
        <xdr:cNvPr id="324" name="Line 330"/>
        <xdr:cNvSpPr>
          <a:spLocks noChangeShapeType="1"/>
        </xdr:cNvSpPr>
      </xdr:nvSpPr>
      <xdr:spPr bwMode="auto">
        <a:xfrm flipH="1">
          <a:off x="54768750" y="28917900"/>
          <a:ext cx="1533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371475</xdr:colOff>
      <xdr:row>152</xdr:row>
      <xdr:rowOff>152400</xdr:rowOff>
    </xdr:from>
    <xdr:to>
      <xdr:col>106</xdr:col>
      <xdr:colOff>533400</xdr:colOff>
      <xdr:row>177</xdr:row>
      <xdr:rowOff>133350</xdr:rowOff>
    </xdr:to>
    <xdr:sp macro="" textlink="">
      <xdr:nvSpPr>
        <xdr:cNvPr id="325" name="Line 331"/>
        <xdr:cNvSpPr>
          <a:spLocks noChangeShapeType="1"/>
        </xdr:cNvSpPr>
      </xdr:nvSpPr>
      <xdr:spPr bwMode="auto">
        <a:xfrm flipH="1" flipV="1">
          <a:off x="47453550" y="24755475"/>
          <a:ext cx="6867525" cy="402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257175</xdr:colOff>
      <xdr:row>241</xdr:row>
      <xdr:rowOff>114300</xdr:rowOff>
    </xdr:from>
    <xdr:to>
      <xdr:col>105</xdr:col>
      <xdr:colOff>276225</xdr:colOff>
      <xdr:row>245</xdr:row>
      <xdr:rowOff>133350</xdr:rowOff>
    </xdr:to>
    <xdr:sp macro="" textlink="">
      <xdr:nvSpPr>
        <xdr:cNvPr id="326" name="Text Box 332"/>
        <xdr:cNvSpPr txBox="1">
          <a:spLocks noChangeArrowheads="1"/>
        </xdr:cNvSpPr>
      </xdr:nvSpPr>
      <xdr:spPr bwMode="auto">
        <a:xfrm>
          <a:off x="52216050" y="39128700"/>
          <a:ext cx="1238250" cy="666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</a:t>
          </a:r>
          <a:r>
            <a:rPr lang="en-US" sz="1000" b="0" i="0" u="none" strike="noStrike" baseline="0">
              <a:solidFill>
                <a:srgbClr val="3366FF"/>
              </a:solidFill>
              <a:latin typeface="Arial"/>
              <a:cs typeface="Arial"/>
            </a:rPr>
            <a:t>  CUSHING</a:t>
          </a:r>
        </a:p>
      </xdr:txBody>
    </xdr:sp>
    <xdr:clientData/>
  </xdr:twoCellAnchor>
  <xdr:twoCellAnchor>
    <xdr:from>
      <xdr:col>106</xdr:col>
      <xdr:colOff>238125</xdr:colOff>
      <xdr:row>238</xdr:row>
      <xdr:rowOff>19050</xdr:rowOff>
    </xdr:from>
    <xdr:to>
      <xdr:col>106</xdr:col>
      <xdr:colOff>314325</xdr:colOff>
      <xdr:row>238</xdr:row>
      <xdr:rowOff>95250</xdr:rowOff>
    </xdr:to>
    <xdr:sp macro="" textlink="">
      <xdr:nvSpPr>
        <xdr:cNvPr id="327" name="Oval 333"/>
        <xdr:cNvSpPr>
          <a:spLocks noChangeArrowheads="1"/>
        </xdr:cNvSpPr>
      </xdr:nvSpPr>
      <xdr:spPr bwMode="auto">
        <a:xfrm>
          <a:off x="54025800" y="38547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390525</xdr:colOff>
      <xdr:row>238</xdr:row>
      <xdr:rowOff>142875</xdr:rowOff>
    </xdr:from>
    <xdr:to>
      <xdr:col>106</xdr:col>
      <xdr:colOff>238125</xdr:colOff>
      <xdr:row>242</xdr:row>
      <xdr:rowOff>104775</xdr:rowOff>
    </xdr:to>
    <xdr:sp macro="" textlink="">
      <xdr:nvSpPr>
        <xdr:cNvPr id="328" name="Line 334"/>
        <xdr:cNvSpPr>
          <a:spLocks noChangeShapeType="1"/>
        </xdr:cNvSpPr>
      </xdr:nvSpPr>
      <xdr:spPr bwMode="auto">
        <a:xfrm flipV="1">
          <a:off x="53568600" y="38671500"/>
          <a:ext cx="457200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152400</xdr:colOff>
      <xdr:row>225</xdr:row>
      <xdr:rowOff>57150</xdr:rowOff>
    </xdr:from>
    <xdr:to>
      <xdr:col>106</xdr:col>
      <xdr:colOff>228600</xdr:colOff>
      <xdr:row>225</xdr:row>
      <xdr:rowOff>133350</xdr:rowOff>
    </xdr:to>
    <xdr:sp macro="" textlink="">
      <xdr:nvSpPr>
        <xdr:cNvPr id="329" name="Oval 335"/>
        <xdr:cNvSpPr>
          <a:spLocks noChangeArrowheads="1"/>
        </xdr:cNvSpPr>
      </xdr:nvSpPr>
      <xdr:spPr bwMode="auto">
        <a:xfrm>
          <a:off x="53940075" y="3648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381000</xdr:colOff>
      <xdr:row>224</xdr:row>
      <xdr:rowOff>0</xdr:rowOff>
    </xdr:from>
    <xdr:to>
      <xdr:col>106</xdr:col>
      <xdr:colOff>28575</xdr:colOff>
      <xdr:row>225</xdr:row>
      <xdr:rowOff>38100</xdr:rowOff>
    </xdr:to>
    <xdr:sp macro="" textlink="">
      <xdr:nvSpPr>
        <xdr:cNvPr id="330" name="Line 336"/>
        <xdr:cNvSpPr>
          <a:spLocks noChangeShapeType="1"/>
        </xdr:cNvSpPr>
      </xdr:nvSpPr>
      <xdr:spPr bwMode="auto">
        <a:xfrm flipH="1" flipV="1">
          <a:off x="53559075" y="36261675"/>
          <a:ext cx="257175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285750</xdr:colOff>
      <xdr:row>224</xdr:row>
      <xdr:rowOff>85725</xdr:rowOff>
    </xdr:from>
    <xdr:to>
      <xdr:col>106</xdr:col>
      <xdr:colOff>9525</xdr:colOff>
      <xdr:row>225</xdr:row>
      <xdr:rowOff>104775</xdr:rowOff>
    </xdr:to>
    <xdr:sp macro="" textlink="">
      <xdr:nvSpPr>
        <xdr:cNvPr id="331" name="Line 337"/>
        <xdr:cNvSpPr>
          <a:spLocks noChangeShapeType="1"/>
        </xdr:cNvSpPr>
      </xdr:nvSpPr>
      <xdr:spPr bwMode="auto">
        <a:xfrm flipH="1" flipV="1">
          <a:off x="53463825" y="36347400"/>
          <a:ext cx="333375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285750</xdr:colOff>
      <xdr:row>226</xdr:row>
      <xdr:rowOff>47625</xdr:rowOff>
    </xdr:from>
    <xdr:to>
      <xdr:col>106</xdr:col>
      <xdr:colOff>247650</xdr:colOff>
      <xdr:row>241</xdr:row>
      <xdr:rowOff>85725</xdr:rowOff>
    </xdr:to>
    <xdr:sp macro="" textlink="">
      <xdr:nvSpPr>
        <xdr:cNvPr id="332" name="Line 338"/>
        <xdr:cNvSpPr>
          <a:spLocks noChangeShapeType="1"/>
        </xdr:cNvSpPr>
      </xdr:nvSpPr>
      <xdr:spPr bwMode="auto">
        <a:xfrm flipH="1">
          <a:off x="53463825" y="36633150"/>
          <a:ext cx="571500" cy="2466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123825</xdr:colOff>
      <xdr:row>201</xdr:row>
      <xdr:rowOff>123825</xdr:rowOff>
    </xdr:from>
    <xdr:to>
      <xdr:col>68</xdr:col>
      <xdr:colOff>200025</xdr:colOff>
      <xdr:row>202</xdr:row>
      <xdr:rowOff>38100</xdr:rowOff>
    </xdr:to>
    <xdr:sp macro="" textlink="">
      <xdr:nvSpPr>
        <xdr:cNvPr id="333" name="Oval 339"/>
        <xdr:cNvSpPr>
          <a:spLocks noChangeArrowheads="1"/>
        </xdr:cNvSpPr>
      </xdr:nvSpPr>
      <xdr:spPr bwMode="auto">
        <a:xfrm>
          <a:off x="33194625" y="32661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333375</xdr:colOff>
      <xdr:row>202</xdr:row>
      <xdr:rowOff>28575</xdr:rowOff>
    </xdr:from>
    <xdr:to>
      <xdr:col>103</xdr:col>
      <xdr:colOff>66675</xdr:colOff>
      <xdr:row>242</xdr:row>
      <xdr:rowOff>47625</xdr:rowOff>
    </xdr:to>
    <xdr:sp macro="" textlink="">
      <xdr:nvSpPr>
        <xdr:cNvPr id="334" name="Freeform 340"/>
        <xdr:cNvSpPr>
          <a:spLocks/>
        </xdr:cNvSpPr>
      </xdr:nvSpPr>
      <xdr:spPr bwMode="auto">
        <a:xfrm>
          <a:off x="33404175" y="32727900"/>
          <a:ext cx="18621375" cy="6496050"/>
        </a:xfrm>
        <a:custGeom>
          <a:avLst/>
          <a:gdLst>
            <a:gd name="T0" fmla="*/ 0 w 1699"/>
            <a:gd name="T1" fmla="*/ 0 h 682"/>
            <a:gd name="T2" fmla="*/ 1275 w 1699"/>
            <a:gd name="T3" fmla="*/ 384 h 682"/>
            <a:gd name="T4" fmla="*/ 1699 w 1699"/>
            <a:gd name="T5" fmla="*/ 682 h 68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99" h="682">
              <a:moveTo>
                <a:pt x="0" y="0"/>
              </a:moveTo>
              <a:lnTo>
                <a:pt x="1275" y="384"/>
              </a:lnTo>
              <a:lnTo>
                <a:pt x="1699" y="682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523875</xdr:colOff>
      <xdr:row>265</xdr:row>
      <xdr:rowOff>123825</xdr:rowOff>
    </xdr:from>
    <xdr:to>
      <xdr:col>109</xdr:col>
      <xdr:colOff>542925</xdr:colOff>
      <xdr:row>289</xdr:row>
      <xdr:rowOff>19050</xdr:rowOff>
    </xdr:to>
    <xdr:sp macro="" textlink="">
      <xdr:nvSpPr>
        <xdr:cNvPr id="335" name="Line 342"/>
        <xdr:cNvSpPr>
          <a:spLocks noChangeShapeType="1"/>
        </xdr:cNvSpPr>
      </xdr:nvSpPr>
      <xdr:spPr bwMode="auto">
        <a:xfrm>
          <a:off x="52482750" y="43024425"/>
          <a:ext cx="3676650" cy="3781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180975</xdr:colOff>
      <xdr:row>264</xdr:row>
      <xdr:rowOff>88899</xdr:rowOff>
    </xdr:from>
    <xdr:to>
      <xdr:col>114</xdr:col>
      <xdr:colOff>444500</xdr:colOff>
      <xdr:row>289</xdr:row>
      <xdr:rowOff>66674</xdr:rowOff>
    </xdr:to>
    <xdr:sp macro="" textlink="">
      <xdr:nvSpPr>
        <xdr:cNvPr id="336" name="Line 343"/>
        <xdr:cNvSpPr>
          <a:spLocks noChangeShapeType="1"/>
        </xdr:cNvSpPr>
      </xdr:nvSpPr>
      <xdr:spPr bwMode="auto">
        <a:xfrm flipV="1">
          <a:off x="56407050" y="42827574"/>
          <a:ext cx="2701925" cy="402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114</xdr:col>
      <xdr:colOff>571500</xdr:colOff>
      <xdr:row>264</xdr:row>
      <xdr:rowOff>38100</xdr:rowOff>
    </xdr:from>
    <xdr:to>
      <xdr:col>120</xdr:col>
      <xdr:colOff>152400</xdr:colOff>
      <xdr:row>279</xdr:row>
      <xdr:rowOff>38100</xdr:rowOff>
    </xdr:to>
    <xdr:sp macro="" textlink="">
      <xdr:nvSpPr>
        <xdr:cNvPr id="337" name="Freeform 344"/>
        <xdr:cNvSpPr>
          <a:spLocks/>
        </xdr:cNvSpPr>
      </xdr:nvSpPr>
      <xdr:spPr bwMode="auto">
        <a:xfrm>
          <a:off x="59235975" y="42776775"/>
          <a:ext cx="3238500" cy="2428875"/>
        </a:xfrm>
        <a:custGeom>
          <a:avLst/>
          <a:gdLst>
            <a:gd name="T0" fmla="*/ 340 w 340"/>
            <a:gd name="T1" fmla="*/ 255 h 255"/>
            <a:gd name="T2" fmla="*/ 148 w 340"/>
            <a:gd name="T3" fmla="*/ 28 h 255"/>
            <a:gd name="T4" fmla="*/ 0 w 340"/>
            <a:gd name="T5" fmla="*/ 0 h 2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0" h="255">
              <a:moveTo>
                <a:pt x="340" y="255"/>
              </a:moveTo>
              <a:lnTo>
                <a:pt x="148" y="28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120</xdr:col>
      <xdr:colOff>142875</xdr:colOff>
      <xdr:row>279</xdr:row>
      <xdr:rowOff>66675</xdr:rowOff>
    </xdr:from>
    <xdr:to>
      <xdr:col>120</xdr:col>
      <xdr:colOff>219075</xdr:colOff>
      <xdr:row>279</xdr:row>
      <xdr:rowOff>142875</xdr:rowOff>
    </xdr:to>
    <xdr:sp macro="" textlink="">
      <xdr:nvSpPr>
        <xdr:cNvPr id="338" name="Oval 345"/>
        <xdr:cNvSpPr>
          <a:spLocks noChangeArrowheads="1"/>
        </xdr:cNvSpPr>
      </xdr:nvSpPr>
      <xdr:spPr bwMode="auto">
        <a:xfrm>
          <a:off x="62464950" y="45234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123</xdr:col>
      <xdr:colOff>390525</xdr:colOff>
      <xdr:row>284</xdr:row>
      <xdr:rowOff>66675</xdr:rowOff>
    </xdr:from>
    <xdr:to>
      <xdr:col>123</xdr:col>
      <xdr:colOff>466725</xdr:colOff>
      <xdr:row>284</xdr:row>
      <xdr:rowOff>142875</xdr:rowOff>
    </xdr:to>
    <xdr:sp macro="" textlink="">
      <xdr:nvSpPr>
        <xdr:cNvPr id="339" name="Oval 346"/>
        <xdr:cNvSpPr>
          <a:spLocks noChangeArrowheads="1"/>
        </xdr:cNvSpPr>
      </xdr:nvSpPr>
      <xdr:spPr bwMode="auto">
        <a:xfrm>
          <a:off x="64579500" y="46043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114</xdr:row>
      <xdr:rowOff>38100</xdr:rowOff>
    </xdr:from>
    <xdr:to>
      <xdr:col>39</xdr:col>
      <xdr:colOff>295275</xdr:colOff>
      <xdr:row>114</xdr:row>
      <xdr:rowOff>152400</xdr:rowOff>
    </xdr:to>
    <xdr:sp macro="" textlink="">
      <xdr:nvSpPr>
        <xdr:cNvPr id="340" name="Oval 347"/>
        <xdr:cNvSpPr>
          <a:spLocks noChangeArrowheads="1"/>
        </xdr:cNvSpPr>
      </xdr:nvSpPr>
      <xdr:spPr bwMode="auto">
        <a:xfrm>
          <a:off x="19145250" y="184975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180975</xdr:colOff>
      <xdr:row>111</xdr:row>
      <xdr:rowOff>38100</xdr:rowOff>
    </xdr:from>
    <xdr:to>
      <xdr:col>39</xdr:col>
      <xdr:colOff>276225</xdr:colOff>
      <xdr:row>111</xdr:row>
      <xdr:rowOff>152400</xdr:rowOff>
    </xdr:to>
    <xdr:sp macro="" textlink="">
      <xdr:nvSpPr>
        <xdr:cNvPr id="341" name="Oval 348"/>
        <xdr:cNvSpPr>
          <a:spLocks noChangeArrowheads="1"/>
        </xdr:cNvSpPr>
      </xdr:nvSpPr>
      <xdr:spPr bwMode="auto">
        <a:xfrm>
          <a:off x="19126200" y="180117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45</xdr:col>
      <xdr:colOff>200025</xdr:colOff>
      <xdr:row>11</xdr:row>
      <xdr:rowOff>66675</xdr:rowOff>
    </xdr:from>
    <xdr:to>
      <xdr:col>45</xdr:col>
      <xdr:colOff>314325</xdr:colOff>
      <xdr:row>12</xdr:row>
      <xdr:rowOff>9525</xdr:rowOff>
    </xdr:to>
    <xdr:sp macro="" textlink="">
      <xdr:nvSpPr>
        <xdr:cNvPr id="342" name="Oval 349"/>
        <xdr:cNvSpPr>
          <a:spLocks noChangeArrowheads="1"/>
        </xdr:cNvSpPr>
      </xdr:nvSpPr>
      <xdr:spPr bwMode="auto">
        <a:xfrm>
          <a:off x="22098000" y="18478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48</xdr:col>
      <xdr:colOff>257175</xdr:colOff>
      <xdr:row>14</xdr:row>
      <xdr:rowOff>57150</xdr:rowOff>
    </xdr:from>
    <xdr:to>
      <xdr:col>48</xdr:col>
      <xdr:colOff>371475</xdr:colOff>
      <xdr:row>15</xdr:row>
      <xdr:rowOff>0</xdr:rowOff>
    </xdr:to>
    <xdr:sp macro="" textlink="">
      <xdr:nvSpPr>
        <xdr:cNvPr id="343" name="Oval 350"/>
        <xdr:cNvSpPr>
          <a:spLocks noChangeArrowheads="1"/>
        </xdr:cNvSpPr>
      </xdr:nvSpPr>
      <xdr:spPr bwMode="auto">
        <a:xfrm>
          <a:off x="23612475" y="232410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45</xdr:col>
      <xdr:colOff>161925</xdr:colOff>
      <xdr:row>16</xdr:row>
      <xdr:rowOff>123825</xdr:rowOff>
    </xdr:from>
    <xdr:to>
      <xdr:col>45</xdr:col>
      <xdr:colOff>238125</xdr:colOff>
      <xdr:row>17</xdr:row>
      <xdr:rowOff>38100</xdr:rowOff>
    </xdr:to>
    <xdr:sp macro="" textlink="">
      <xdr:nvSpPr>
        <xdr:cNvPr id="344" name="Oval 351"/>
        <xdr:cNvSpPr>
          <a:spLocks noChangeArrowheads="1"/>
        </xdr:cNvSpPr>
      </xdr:nvSpPr>
      <xdr:spPr bwMode="auto">
        <a:xfrm>
          <a:off x="22059900" y="2714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45</xdr:col>
      <xdr:colOff>390525</xdr:colOff>
      <xdr:row>15</xdr:row>
      <xdr:rowOff>85725</xdr:rowOff>
    </xdr:from>
    <xdr:to>
      <xdr:col>48</xdr:col>
      <xdr:colOff>66675</xdr:colOff>
      <xdr:row>17</xdr:row>
      <xdr:rowOff>9525</xdr:rowOff>
    </xdr:to>
    <xdr:sp macro="" textlink="">
      <xdr:nvSpPr>
        <xdr:cNvPr id="345" name="Line 352"/>
        <xdr:cNvSpPr>
          <a:spLocks noChangeShapeType="1"/>
        </xdr:cNvSpPr>
      </xdr:nvSpPr>
      <xdr:spPr bwMode="auto">
        <a:xfrm flipH="1">
          <a:off x="22288500" y="2514600"/>
          <a:ext cx="1133475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200025</xdr:colOff>
      <xdr:row>12</xdr:row>
      <xdr:rowOff>85725</xdr:rowOff>
    </xdr:from>
    <xdr:to>
      <xdr:col>45</xdr:col>
      <xdr:colOff>219075</xdr:colOff>
      <xdr:row>16</xdr:row>
      <xdr:rowOff>9525</xdr:rowOff>
    </xdr:to>
    <xdr:sp macro="" textlink="">
      <xdr:nvSpPr>
        <xdr:cNvPr id="346" name="Line 353"/>
        <xdr:cNvSpPr>
          <a:spLocks noChangeShapeType="1"/>
        </xdr:cNvSpPr>
      </xdr:nvSpPr>
      <xdr:spPr bwMode="auto">
        <a:xfrm flipH="1">
          <a:off x="22098000" y="2028825"/>
          <a:ext cx="19050" cy="57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285750</xdr:colOff>
      <xdr:row>26</xdr:row>
      <xdr:rowOff>28575</xdr:rowOff>
    </xdr:from>
    <xdr:to>
      <xdr:col>49</xdr:col>
      <xdr:colOff>76200</xdr:colOff>
      <xdr:row>110</xdr:row>
      <xdr:rowOff>9525</xdr:rowOff>
    </xdr:to>
    <xdr:sp macro="" textlink="">
      <xdr:nvSpPr>
        <xdr:cNvPr id="347" name="Line 354"/>
        <xdr:cNvSpPr>
          <a:spLocks noChangeShapeType="1"/>
        </xdr:cNvSpPr>
      </xdr:nvSpPr>
      <xdr:spPr bwMode="auto">
        <a:xfrm flipH="1">
          <a:off x="19230975" y="4238625"/>
          <a:ext cx="4686300" cy="13582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200025</xdr:colOff>
      <xdr:row>167</xdr:row>
      <xdr:rowOff>104775</xdr:rowOff>
    </xdr:from>
    <xdr:to>
      <xdr:col>69</xdr:col>
      <xdr:colOff>276225</xdr:colOff>
      <xdr:row>168</xdr:row>
      <xdr:rowOff>19050</xdr:rowOff>
    </xdr:to>
    <xdr:sp macro="" textlink="">
      <xdr:nvSpPr>
        <xdr:cNvPr id="348" name="Oval 355"/>
        <xdr:cNvSpPr>
          <a:spLocks noChangeArrowheads="1"/>
        </xdr:cNvSpPr>
      </xdr:nvSpPr>
      <xdr:spPr bwMode="auto">
        <a:xfrm>
          <a:off x="33756600" y="271367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112</xdr:row>
      <xdr:rowOff>57150</xdr:rowOff>
    </xdr:from>
    <xdr:to>
      <xdr:col>39</xdr:col>
      <xdr:colOff>219075</xdr:colOff>
      <xdr:row>113</xdr:row>
      <xdr:rowOff>123825</xdr:rowOff>
    </xdr:to>
    <xdr:sp macro="" textlink="">
      <xdr:nvSpPr>
        <xdr:cNvPr id="349" name="Line 356"/>
        <xdr:cNvSpPr>
          <a:spLocks noChangeShapeType="1"/>
        </xdr:cNvSpPr>
      </xdr:nvSpPr>
      <xdr:spPr bwMode="auto">
        <a:xfrm>
          <a:off x="19145250" y="18192750"/>
          <a:ext cx="190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276225</xdr:colOff>
      <xdr:row>114</xdr:row>
      <xdr:rowOff>85725</xdr:rowOff>
    </xdr:from>
    <xdr:to>
      <xdr:col>39</xdr:col>
      <xdr:colOff>9525</xdr:colOff>
      <xdr:row>123</xdr:row>
      <xdr:rowOff>66675</xdr:rowOff>
    </xdr:to>
    <xdr:sp macro="" textlink="">
      <xdr:nvSpPr>
        <xdr:cNvPr id="350" name="Line 357"/>
        <xdr:cNvSpPr>
          <a:spLocks noChangeShapeType="1"/>
        </xdr:cNvSpPr>
      </xdr:nvSpPr>
      <xdr:spPr bwMode="auto">
        <a:xfrm flipH="1">
          <a:off x="18249900" y="18545175"/>
          <a:ext cx="704850" cy="1438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200025</xdr:colOff>
      <xdr:row>143</xdr:row>
      <xdr:rowOff>9525</xdr:rowOff>
    </xdr:from>
    <xdr:to>
      <xdr:col>40</xdr:col>
      <xdr:colOff>276225</xdr:colOff>
      <xdr:row>143</xdr:row>
      <xdr:rowOff>85725</xdr:rowOff>
    </xdr:to>
    <xdr:sp macro="" textlink="">
      <xdr:nvSpPr>
        <xdr:cNvPr id="351" name="Oval 358"/>
        <xdr:cNvSpPr>
          <a:spLocks noChangeArrowheads="1"/>
        </xdr:cNvSpPr>
      </xdr:nvSpPr>
      <xdr:spPr bwMode="auto">
        <a:xfrm>
          <a:off x="19631025" y="23164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190500</xdr:colOff>
      <xdr:row>143</xdr:row>
      <xdr:rowOff>28575</xdr:rowOff>
    </xdr:from>
    <xdr:to>
      <xdr:col>36</xdr:col>
      <xdr:colOff>266700</xdr:colOff>
      <xdr:row>143</xdr:row>
      <xdr:rowOff>104775</xdr:rowOff>
    </xdr:to>
    <xdr:sp macro="" textlink="">
      <xdr:nvSpPr>
        <xdr:cNvPr id="352" name="Oval 359"/>
        <xdr:cNvSpPr>
          <a:spLocks noChangeArrowheads="1"/>
        </xdr:cNvSpPr>
      </xdr:nvSpPr>
      <xdr:spPr bwMode="auto">
        <a:xfrm>
          <a:off x="17678400" y="23183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228600</xdr:colOff>
      <xdr:row>47</xdr:row>
      <xdr:rowOff>57150</xdr:rowOff>
    </xdr:from>
    <xdr:to>
      <xdr:col>58</xdr:col>
      <xdr:colOff>304800</xdr:colOff>
      <xdr:row>47</xdr:row>
      <xdr:rowOff>133350</xdr:rowOff>
    </xdr:to>
    <xdr:sp macro="" textlink="">
      <xdr:nvSpPr>
        <xdr:cNvPr id="353" name="Oval 360"/>
        <xdr:cNvSpPr>
          <a:spLocks noChangeArrowheads="1"/>
        </xdr:cNvSpPr>
      </xdr:nvSpPr>
      <xdr:spPr bwMode="auto">
        <a:xfrm>
          <a:off x="28441650" y="7667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276225</xdr:colOff>
      <xdr:row>45</xdr:row>
      <xdr:rowOff>57150</xdr:rowOff>
    </xdr:from>
    <xdr:to>
      <xdr:col>36</xdr:col>
      <xdr:colOff>390525</xdr:colOff>
      <xdr:row>46</xdr:row>
      <xdr:rowOff>0</xdr:rowOff>
    </xdr:to>
    <xdr:sp macro="" textlink="">
      <xdr:nvSpPr>
        <xdr:cNvPr id="354" name="Oval 361"/>
        <xdr:cNvSpPr>
          <a:spLocks noChangeArrowheads="1"/>
        </xdr:cNvSpPr>
      </xdr:nvSpPr>
      <xdr:spPr bwMode="auto">
        <a:xfrm>
          <a:off x="17764125" y="734377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47</xdr:row>
      <xdr:rowOff>123825</xdr:rowOff>
    </xdr:from>
    <xdr:to>
      <xdr:col>35</xdr:col>
      <xdr:colOff>85725</xdr:colOff>
      <xdr:row>48</xdr:row>
      <xdr:rowOff>38100</xdr:rowOff>
    </xdr:to>
    <xdr:sp macro="" textlink="">
      <xdr:nvSpPr>
        <xdr:cNvPr id="355" name="Oval 362"/>
        <xdr:cNvSpPr>
          <a:spLocks noChangeArrowheads="1"/>
        </xdr:cNvSpPr>
      </xdr:nvSpPr>
      <xdr:spPr bwMode="auto">
        <a:xfrm>
          <a:off x="17011650" y="7734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35</xdr:col>
      <xdr:colOff>228600</xdr:colOff>
      <xdr:row>47</xdr:row>
      <xdr:rowOff>57150</xdr:rowOff>
    </xdr:from>
    <xdr:to>
      <xdr:col>58</xdr:col>
      <xdr:colOff>9525</xdr:colOff>
      <xdr:row>48</xdr:row>
      <xdr:rowOff>9525</xdr:rowOff>
    </xdr:to>
    <xdr:sp macro="" textlink="">
      <xdr:nvSpPr>
        <xdr:cNvPr id="356" name="Line 363"/>
        <xdr:cNvSpPr>
          <a:spLocks noChangeShapeType="1"/>
        </xdr:cNvSpPr>
      </xdr:nvSpPr>
      <xdr:spPr bwMode="auto">
        <a:xfrm flipV="1">
          <a:off x="17230725" y="7667625"/>
          <a:ext cx="1099185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247650</xdr:colOff>
      <xdr:row>89</xdr:row>
      <xdr:rowOff>57150</xdr:rowOff>
    </xdr:from>
    <xdr:to>
      <xdr:col>61</xdr:col>
      <xdr:colOff>323850</xdr:colOff>
      <xdr:row>89</xdr:row>
      <xdr:rowOff>133350</xdr:rowOff>
    </xdr:to>
    <xdr:sp macro="" textlink="">
      <xdr:nvSpPr>
        <xdr:cNvPr id="357" name="Oval 364"/>
        <xdr:cNvSpPr>
          <a:spLocks noChangeArrowheads="1"/>
        </xdr:cNvSpPr>
      </xdr:nvSpPr>
      <xdr:spPr bwMode="auto">
        <a:xfrm>
          <a:off x="29918025" y="14468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314325</xdr:colOff>
      <xdr:row>48</xdr:row>
      <xdr:rowOff>104775</xdr:rowOff>
    </xdr:from>
    <xdr:to>
      <xdr:col>61</xdr:col>
      <xdr:colOff>276225</xdr:colOff>
      <xdr:row>88</xdr:row>
      <xdr:rowOff>57150</xdr:rowOff>
    </xdr:to>
    <xdr:sp macro="" textlink="">
      <xdr:nvSpPr>
        <xdr:cNvPr id="358" name="Line 365"/>
        <xdr:cNvSpPr>
          <a:spLocks noChangeShapeType="1"/>
        </xdr:cNvSpPr>
      </xdr:nvSpPr>
      <xdr:spPr bwMode="auto">
        <a:xfrm>
          <a:off x="28527375" y="7877175"/>
          <a:ext cx="1419225" cy="6429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390525</xdr:colOff>
      <xdr:row>71</xdr:row>
      <xdr:rowOff>123825</xdr:rowOff>
    </xdr:from>
    <xdr:to>
      <xdr:col>50</xdr:col>
      <xdr:colOff>276225</xdr:colOff>
      <xdr:row>101</xdr:row>
      <xdr:rowOff>142875</xdr:rowOff>
    </xdr:to>
    <xdr:sp macro="" textlink="">
      <xdr:nvSpPr>
        <xdr:cNvPr id="359" name="Line 366"/>
        <xdr:cNvSpPr>
          <a:spLocks noChangeShapeType="1"/>
        </xdr:cNvSpPr>
      </xdr:nvSpPr>
      <xdr:spPr bwMode="auto">
        <a:xfrm flipH="1">
          <a:off x="22288500" y="11620500"/>
          <a:ext cx="2314575" cy="4876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323850</xdr:colOff>
      <xdr:row>18</xdr:row>
      <xdr:rowOff>57150</xdr:rowOff>
    </xdr:from>
    <xdr:to>
      <xdr:col>29</xdr:col>
      <xdr:colOff>438150</xdr:colOff>
      <xdr:row>19</xdr:row>
      <xdr:rowOff>0</xdr:rowOff>
    </xdr:to>
    <xdr:sp macro="" textlink="">
      <xdr:nvSpPr>
        <xdr:cNvPr id="360" name="Oval 367"/>
        <xdr:cNvSpPr>
          <a:spLocks noChangeArrowheads="1"/>
        </xdr:cNvSpPr>
      </xdr:nvSpPr>
      <xdr:spPr bwMode="auto">
        <a:xfrm>
          <a:off x="14411325" y="297180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29</xdr:col>
      <xdr:colOff>419100</xdr:colOff>
      <xdr:row>12</xdr:row>
      <xdr:rowOff>9525</xdr:rowOff>
    </xdr:from>
    <xdr:to>
      <xdr:col>29</xdr:col>
      <xdr:colOff>438150</xdr:colOff>
      <xdr:row>17</xdr:row>
      <xdr:rowOff>123825</xdr:rowOff>
    </xdr:to>
    <xdr:sp macro="" textlink="">
      <xdr:nvSpPr>
        <xdr:cNvPr id="361" name="Line 368"/>
        <xdr:cNvSpPr>
          <a:spLocks noChangeShapeType="1"/>
        </xdr:cNvSpPr>
      </xdr:nvSpPr>
      <xdr:spPr bwMode="auto">
        <a:xfrm flipH="1">
          <a:off x="14506575" y="1952625"/>
          <a:ext cx="19050" cy="923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28575</xdr:colOff>
      <xdr:row>19</xdr:row>
      <xdr:rowOff>104775</xdr:rowOff>
    </xdr:from>
    <xdr:to>
      <xdr:col>39</xdr:col>
      <xdr:colOff>295275</xdr:colOff>
      <xdr:row>20</xdr:row>
      <xdr:rowOff>142875</xdr:rowOff>
    </xdr:to>
    <xdr:sp macro="" textlink="">
      <xdr:nvSpPr>
        <xdr:cNvPr id="362" name="Oval 369"/>
        <xdr:cNvSpPr>
          <a:spLocks noChangeArrowheads="1"/>
        </xdr:cNvSpPr>
      </xdr:nvSpPr>
      <xdr:spPr bwMode="auto">
        <a:xfrm>
          <a:off x="18973800" y="3181350"/>
          <a:ext cx="266700" cy="2000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29</xdr:col>
      <xdr:colOff>476250</xdr:colOff>
      <xdr:row>19</xdr:row>
      <xdr:rowOff>66675</xdr:rowOff>
    </xdr:from>
    <xdr:to>
      <xdr:col>38</xdr:col>
      <xdr:colOff>323850</xdr:colOff>
      <xdr:row>20</xdr:row>
      <xdr:rowOff>57150</xdr:rowOff>
    </xdr:to>
    <xdr:sp macro="" textlink="">
      <xdr:nvSpPr>
        <xdr:cNvPr id="363" name="Line 370"/>
        <xdr:cNvSpPr>
          <a:spLocks noChangeShapeType="1"/>
        </xdr:cNvSpPr>
      </xdr:nvSpPr>
      <xdr:spPr bwMode="auto">
        <a:xfrm>
          <a:off x="14563725" y="3143250"/>
          <a:ext cx="42195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390525</xdr:colOff>
      <xdr:row>21</xdr:row>
      <xdr:rowOff>0</xdr:rowOff>
    </xdr:from>
    <xdr:to>
      <xdr:col>58</xdr:col>
      <xdr:colOff>190500</xdr:colOff>
      <xdr:row>46</xdr:row>
      <xdr:rowOff>57150</xdr:rowOff>
    </xdr:to>
    <xdr:sp macro="" textlink="">
      <xdr:nvSpPr>
        <xdr:cNvPr id="364" name="Line 371"/>
        <xdr:cNvSpPr>
          <a:spLocks noChangeShapeType="1"/>
        </xdr:cNvSpPr>
      </xdr:nvSpPr>
      <xdr:spPr bwMode="auto">
        <a:xfrm>
          <a:off x="19335750" y="3400425"/>
          <a:ext cx="9067800" cy="4105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247650</xdr:colOff>
      <xdr:row>17</xdr:row>
      <xdr:rowOff>95250</xdr:rowOff>
    </xdr:from>
    <xdr:to>
      <xdr:col>49</xdr:col>
      <xdr:colOff>85725</xdr:colOff>
      <xdr:row>26</xdr:row>
      <xdr:rowOff>28575</xdr:rowOff>
    </xdr:to>
    <xdr:sp macro="" textlink="">
      <xdr:nvSpPr>
        <xdr:cNvPr id="365" name="Line 372"/>
        <xdr:cNvSpPr>
          <a:spLocks noChangeShapeType="1"/>
        </xdr:cNvSpPr>
      </xdr:nvSpPr>
      <xdr:spPr bwMode="auto">
        <a:xfrm>
          <a:off x="22145625" y="2847975"/>
          <a:ext cx="1781175" cy="139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323850</xdr:colOff>
      <xdr:row>12</xdr:row>
      <xdr:rowOff>95250</xdr:rowOff>
    </xdr:from>
    <xdr:to>
      <xdr:col>34</xdr:col>
      <xdr:colOff>419100</xdr:colOff>
      <xdr:row>13</xdr:row>
      <xdr:rowOff>47625</xdr:rowOff>
    </xdr:to>
    <xdr:sp macro="" textlink="">
      <xdr:nvSpPr>
        <xdr:cNvPr id="366" name="Oval 373"/>
        <xdr:cNvSpPr>
          <a:spLocks noChangeArrowheads="1"/>
        </xdr:cNvSpPr>
      </xdr:nvSpPr>
      <xdr:spPr bwMode="auto">
        <a:xfrm>
          <a:off x="16840200" y="20383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25</xdr:col>
      <xdr:colOff>352425</xdr:colOff>
      <xdr:row>28</xdr:row>
      <xdr:rowOff>38100</xdr:rowOff>
    </xdr:from>
    <xdr:to>
      <xdr:col>25</xdr:col>
      <xdr:colOff>447675</xdr:colOff>
      <xdr:row>28</xdr:row>
      <xdr:rowOff>152400</xdr:rowOff>
    </xdr:to>
    <xdr:sp macro="" textlink="">
      <xdr:nvSpPr>
        <xdr:cNvPr id="367" name="Oval 374"/>
        <xdr:cNvSpPr>
          <a:spLocks noChangeArrowheads="1"/>
        </xdr:cNvSpPr>
      </xdr:nvSpPr>
      <xdr:spPr bwMode="auto">
        <a:xfrm>
          <a:off x="12496800" y="45720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25</xdr:col>
      <xdr:colOff>323850</xdr:colOff>
      <xdr:row>32</xdr:row>
      <xdr:rowOff>57150</xdr:rowOff>
    </xdr:from>
    <xdr:to>
      <xdr:col>25</xdr:col>
      <xdr:colOff>438150</xdr:colOff>
      <xdr:row>33</xdr:row>
      <xdr:rowOff>0</xdr:rowOff>
    </xdr:to>
    <xdr:sp macro="" textlink="">
      <xdr:nvSpPr>
        <xdr:cNvPr id="368" name="Oval 375"/>
        <xdr:cNvSpPr>
          <a:spLocks noChangeArrowheads="1"/>
        </xdr:cNvSpPr>
      </xdr:nvSpPr>
      <xdr:spPr bwMode="auto">
        <a:xfrm>
          <a:off x="12468225" y="52387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25</xdr:col>
      <xdr:colOff>352425</xdr:colOff>
      <xdr:row>30</xdr:row>
      <xdr:rowOff>28575</xdr:rowOff>
    </xdr:from>
    <xdr:to>
      <xdr:col>25</xdr:col>
      <xdr:colOff>466725</xdr:colOff>
      <xdr:row>30</xdr:row>
      <xdr:rowOff>133350</xdr:rowOff>
    </xdr:to>
    <xdr:sp macro="" textlink="">
      <xdr:nvSpPr>
        <xdr:cNvPr id="369" name="Oval 376"/>
        <xdr:cNvSpPr>
          <a:spLocks noChangeArrowheads="1"/>
        </xdr:cNvSpPr>
      </xdr:nvSpPr>
      <xdr:spPr bwMode="auto">
        <a:xfrm>
          <a:off x="12496800" y="48863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25</xdr:col>
      <xdr:colOff>342900</xdr:colOff>
      <xdr:row>34</xdr:row>
      <xdr:rowOff>28575</xdr:rowOff>
    </xdr:from>
    <xdr:to>
      <xdr:col>25</xdr:col>
      <xdr:colOff>438150</xdr:colOff>
      <xdr:row>34</xdr:row>
      <xdr:rowOff>142875</xdr:rowOff>
    </xdr:to>
    <xdr:sp macro="" textlink="">
      <xdr:nvSpPr>
        <xdr:cNvPr id="370" name="Oval 377"/>
        <xdr:cNvSpPr>
          <a:spLocks noChangeArrowheads="1"/>
        </xdr:cNvSpPr>
      </xdr:nvSpPr>
      <xdr:spPr bwMode="auto">
        <a:xfrm>
          <a:off x="12487275" y="55340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34</xdr:col>
      <xdr:colOff>409575</xdr:colOff>
      <xdr:row>14</xdr:row>
      <xdr:rowOff>0</xdr:rowOff>
    </xdr:from>
    <xdr:to>
      <xdr:col>35</xdr:col>
      <xdr:colOff>57150</xdr:colOff>
      <xdr:row>46</xdr:row>
      <xdr:rowOff>142875</xdr:rowOff>
    </xdr:to>
    <xdr:sp macro="" textlink="">
      <xdr:nvSpPr>
        <xdr:cNvPr id="371" name="Line 378"/>
        <xdr:cNvSpPr>
          <a:spLocks noChangeShapeType="1"/>
        </xdr:cNvSpPr>
      </xdr:nvSpPr>
      <xdr:spPr bwMode="auto">
        <a:xfrm>
          <a:off x="16925925" y="2266950"/>
          <a:ext cx="133350" cy="5324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323850</xdr:colOff>
      <xdr:row>4</xdr:row>
      <xdr:rowOff>133350</xdr:rowOff>
    </xdr:from>
    <xdr:to>
      <xdr:col>31</xdr:col>
      <xdr:colOff>419100</xdr:colOff>
      <xdr:row>5</xdr:row>
      <xdr:rowOff>85725</xdr:rowOff>
    </xdr:to>
    <xdr:sp macro="" textlink="">
      <xdr:nvSpPr>
        <xdr:cNvPr id="372" name="Oval 379"/>
        <xdr:cNvSpPr>
          <a:spLocks noChangeArrowheads="1"/>
        </xdr:cNvSpPr>
      </xdr:nvSpPr>
      <xdr:spPr bwMode="auto">
        <a:xfrm>
          <a:off x="15382875" y="7810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31</xdr:col>
      <xdr:colOff>381000</xdr:colOff>
      <xdr:row>6</xdr:row>
      <xdr:rowOff>9525</xdr:rowOff>
    </xdr:from>
    <xdr:to>
      <xdr:col>33</xdr:col>
      <xdr:colOff>333375</xdr:colOff>
      <xdr:row>124</xdr:row>
      <xdr:rowOff>0</xdr:rowOff>
    </xdr:to>
    <xdr:sp macro="" textlink="">
      <xdr:nvSpPr>
        <xdr:cNvPr id="373" name="Line 380"/>
        <xdr:cNvSpPr>
          <a:spLocks noChangeShapeType="1"/>
        </xdr:cNvSpPr>
      </xdr:nvSpPr>
      <xdr:spPr bwMode="auto">
        <a:xfrm>
          <a:off x="15440025" y="981075"/>
          <a:ext cx="923925" cy="19097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276225</xdr:colOff>
      <xdr:row>112</xdr:row>
      <xdr:rowOff>95250</xdr:rowOff>
    </xdr:from>
    <xdr:to>
      <xdr:col>34</xdr:col>
      <xdr:colOff>409575</xdr:colOff>
      <xdr:row>113</xdr:row>
      <xdr:rowOff>85725</xdr:rowOff>
    </xdr:to>
    <xdr:sp macro="" textlink="">
      <xdr:nvSpPr>
        <xdr:cNvPr id="374" name="Oval 381"/>
        <xdr:cNvSpPr>
          <a:spLocks noChangeArrowheads="1"/>
        </xdr:cNvSpPr>
      </xdr:nvSpPr>
      <xdr:spPr bwMode="auto">
        <a:xfrm>
          <a:off x="16792575" y="18230850"/>
          <a:ext cx="1333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180975</xdr:colOff>
      <xdr:row>124</xdr:row>
      <xdr:rowOff>85725</xdr:rowOff>
    </xdr:from>
    <xdr:to>
      <xdr:col>40</xdr:col>
      <xdr:colOff>257175</xdr:colOff>
      <xdr:row>129</xdr:row>
      <xdr:rowOff>114300</xdr:rowOff>
    </xdr:to>
    <xdr:sp macro="" textlink="">
      <xdr:nvSpPr>
        <xdr:cNvPr id="375" name="Text Box 382"/>
        <xdr:cNvSpPr txBox="1">
          <a:spLocks noChangeArrowheads="1"/>
        </xdr:cNvSpPr>
      </xdr:nvSpPr>
      <xdr:spPr bwMode="auto">
        <a:xfrm>
          <a:off x="16211550" y="20164425"/>
          <a:ext cx="347662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                                         </a:t>
          </a:r>
          <a:r>
            <a:rPr lang="en-US" sz="1000" b="0" i="0" u="none" strike="noStrike" baseline="0">
              <a:solidFill>
                <a:srgbClr val="3366FF"/>
              </a:solidFill>
              <a:latin typeface="Arial"/>
              <a:cs typeface="Arial"/>
            </a:rPr>
            <a:t>EDMONTON</a:t>
          </a:r>
        </a:p>
      </xdr:txBody>
    </xdr:sp>
    <xdr:clientData/>
  </xdr:twoCellAnchor>
  <xdr:twoCellAnchor>
    <xdr:from>
      <xdr:col>33</xdr:col>
      <xdr:colOff>200025</xdr:colOff>
      <xdr:row>113</xdr:row>
      <xdr:rowOff>9525</xdr:rowOff>
    </xdr:from>
    <xdr:to>
      <xdr:col>33</xdr:col>
      <xdr:colOff>276225</xdr:colOff>
      <xdr:row>113</xdr:row>
      <xdr:rowOff>85725</xdr:rowOff>
    </xdr:to>
    <xdr:sp macro="" textlink="">
      <xdr:nvSpPr>
        <xdr:cNvPr id="376" name="Oval 383"/>
        <xdr:cNvSpPr>
          <a:spLocks noChangeArrowheads="1"/>
        </xdr:cNvSpPr>
      </xdr:nvSpPr>
      <xdr:spPr bwMode="auto">
        <a:xfrm>
          <a:off x="16230600" y="18307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323850</xdr:colOff>
      <xdr:row>113</xdr:row>
      <xdr:rowOff>9525</xdr:rowOff>
    </xdr:from>
    <xdr:to>
      <xdr:col>34</xdr:col>
      <xdr:colOff>152400</xdr:colOff>
      <xdr:row>113</xdr:row>
      <xdr:rowOff>28575</xdr:rowOff>
    </xdr:to>
    <xdr:sp macro="" textlink="">
      <xdr:nvSpPr>
        <xdr:cNvPr id="377" name="Line 384"/>
        <xdr:cNvSpPr>
          <a:spLocks noChangeShapeType="1"/>
        </xdr:cNvSpPr>
      </xdr:nvSpPr>
      <xdr:spPr bwMode="auto">
        <a:xfrm flipV="1">
          <a:off x="16354425" y="18307050"/>
          <a:ext cx="314325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104775</xdr:colOff>
      <xdr:row>48</xdr:row>
      <xdr:rowOff>133350</xdr:rowOff>
    </xdr:from>
    <xdr:to>
      <xdr:col>36</xdr:col>
      <xdr:colOff>85725</xdr:colOff>
      <xdr:row>123</xdr:row>
      <xdr:rowOff>28575</xdr:rowOff>
    </xdr:to>
    <xdr:sp macro="" textlink="">
      <xdr:nvSpPr>
        <xdr:cNvPr id="378" name="Line 385"/>
        <xdr:cNvSpPr>
          <a:spLocks noChangeShapeType="1"/>
        </xdr:cNvSpPr>
      </xdr:nvSpPr>
      <xdr:spPr bwMode="auto">
        <a:xfrm>
          <a:off x="17106900" y="7905750"/>
          <a:ext cx="466725" cy="1203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9525</xdr:colOff>
      <xdr:row>112</xdr:row>
      <xdr:rowOff>85725</xdr:rowOff>
    </xdr:from>
    <xdr:to>
      <xdr:col>36</xdr:col>
      <xdr:colOff>85725</xdr:colOff>
      <xdr:row>113</xdr:row>
      <xdr:rowOff>0</xdr:rowOff>
    </xdr:to>
    <xdr:sp macro="" textlink="">
      <xdr:nvSpPr>
        <xdr:cNvPr id="379" name="Oval 386"/>
        <xdr:cNvSpPr>
          <a:spLocks noChangeArrowheads="1"/>
        </xdr:cNvSpPr>
      </xdr:nvSpPr>
      <xdr:spPr bwMode="auto">
        <a:xfrm>
          <a:off x="17497425" y="18221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35</xdr:col>
      <xdr:colOff>152400</xdr:colOff>
      <xdr:row>112</xdr:row>
      <xdr:rowOff>133350</xdr:rowOff>
    </xdr:from>
    <xdr:to>
      <xdr:col>35</xdr:col>
      <xdr:colOff>390525</xdr:colOff>
      <xdr:row>112</xdr:row>
      <xdr:rowOff>133350</xdr:rowOff>
    </xdr:to>
    <xdr:sp macro="" textlink="">
      <xdr:nvSpPr>
        <xdr:cNvPr id="380" name="Line 387"/>
        <xdr:cNvSpPr>
          <a:spLocks noChangeShapeType="1"/>
        </xdr:cNvSpPr>
      </xdr:nvSpPr>
      <xdr:spPr bwMode="auto">
        <a:xfrm flipH="1">
          <a:off x="17154525" y="18268950"/>
          <a:ext cx="2381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295275</xdr:colOff>
      <xdr:row>102</xdr:row>
      <xdr:rowOff>57150</xdr:rowOff>
    </xdr:from>
    <xdr:to>
      <xdr:col>45</xdr:col>
      <xdr:colOff>371475</xdr:colOff>
      <xdr:row>102</xdr:row>
      <xdr:rowOff>133350</xdr:rowOff>
    </xdr:to>
    <xdr:sp macro="" textlink="">
      <xdr:nvSpPr>
        <xdr:cNvPr id="381" name="Oval 388"/>
        <xdr:cNvSpPr>
          <a:spLocks noChangeArrowheads="1"/>
        </xdr:cNvSpPr>
      </xdr:nvSpPr>
      <xdr:spPr bwMode="auto">
        <a:xfrm>
          <a:off x="22193250" y="16573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51</xdr:col>
      <xdr:colOff>314325</xdr:colOff>
      <xdr:row>66</xdr:row>
      <xdr:rowOff>38100</xdr:rowOff>
    </xdr:from>
    <xdr:to>
      <xdr:col>51</xdr:col>
      <xdr:colOff>428625</xdr:colOff>
      <xdr:row>66</xdr:row>
      <xdr:rowOff>142875</xdr:rowOff>
    </xdr:to>
    <xdr:sp macro="" textlink="">
      <xdr:nvSpPr>
        <xdr:cNvPr id="382" name="Oval 389"/>
        <xdr:cNvSpPr>
          <a:spLocks noChangeArrowheads="1"/>
        </xdr:cNvSpPr>
      </xdr:nvSpPr>
      <xdr:spPr bwMode="auto">
        <a:xfrm>
          <a:off x="25126950" y="107251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39</xdr:col>
      <xdr:colOff>409575</xdr:colOff>
      <xdr:row>103</xdr:row>
      <xdr:rowOff>9525</xdr:rowOff>
    </xdr:from>
    <xdr:to>
      <xdr:col>45</xdr:col>
      <xdr:colOff>200025</xdr:colOff>
      <xdr:row>110</xdr:row>
      <xdr:rowOff>152400</xdr:rowOff>
    </xdr:to>
    <xdr:sp macro="" textlink="">
      <xdr:nvSpPr>
        <xdr:cNvPr id="383" name="Line 390"/>
        <xdr:cNvSpPr>
          <a:spLocks noChangeShapeType="1"/>
        </xdr:cNvSpPr>
      </xdr:nvSpPr>
      <xdr:spPr bwMode="auto">
        <a:xfrm flipH="1">
          <a:off x="19354800" y="16687800"/>
          <a:ext cx="2743200" cy="127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123825</xdr:colOff>
      <xdr:row>115</xdr:row>
      <xdr:rowOff>133350</xdr:rowOff>
    </xdr:from>
    <xdr:to>
      <xdr:col>39</xdr:col>
      <xdr:colOff>161925</xdr:colOff>
      <xdr:row>123</xdr:row>
      <xdr:rowOff>114300</xdr:rowOff>
    </xdr:to>
    <xdr:sp macro="" textlink="">
      <xdr:nvSpPr>
        <xdr:cNvPr id="384" name="Line 391"/>
        <xdr:cNvSpPr>
          <a:spLocks noChangeShapeType="1"/>
        </xdr:cNvSpPr>
      </xdr:nvSpPr>
      <xdr:spPr bwMode="auto">
        <a:xfrm flipH="1">
          <a:off x="18583275" y="18754725"/>
          <a:ext cx="523875" cy="127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438150</xdr:colOff>
      <xdr:row>67</xdr:row>
      <xdr:rowOff>9525</xdr:rowOff>
    </xdr:from>
    <xdr:to>
      <xdr:col>51</xdr:col>
      <xdr:colOff>247650</xdr:colOff>
      <xdr:row>69</xdr:row>
      <xdr:rowOff>85725</xdr:rowOff>
    </xdr:to>
    <xdr:sp macro="" textlink="">
      <xdr:nvSpPr>
        <xdr:cNvPr id="385" name="Line 392"/>
        <xdr:cNvSpPr>
          <a:spLocks noChangeShapeType="1"/>
        </xdr:cNvSpPr>
      </xdr:nvSpPr>
      <xdr:spPr bwMode="auto">
        <a:xfrm flipH="1">
          <a:off x="24765000" y="10858500"/>
          <a:ext cx="2952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314325</xdr:colOff>
      <xdr:row>70</xdr:row>
      <xdr:rowOff>28575</xdr:rowOff>
    </xdr:from>
    <xdr:to>
      <xdr:col>50</xdr:col>
      <xdr:colOff>428625</xdr:colOff>
      <xdr:row>70</xdr:row>
      <xdr:rowOff>133350</xdr:rowOff>
    </xdr:to>
    <xdr:sp macro="" textlink="">
      <xdr:nvSpPr>
        <xdr:cNvPr id="386" name="Oval 393"/>
        <xdr:cNvSpPr>
          <a:spLocks noChangeArrowheads="1"/>
        </xdr:cNvSpPr>
      </xdr:nvSpPr>
      <xdr:spPr bwMode="auto">
        <a:xfrm>
          <a:off x="24641175" y="113633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40</xdr:col>
      <xdr:colOff>466725</xdr:colOff>
      <xdr:row>48</xdr:row>
      <xdr:rowOff>66675</xdr:rowOff>
    </xdr:from>
    <xdr:to>
      <xdr:col>58</xdr:col>
      <xdr:colOff>104775</xdr:colOff>
      <xdr:row>85</xdr:row>
      <xdr:rowOff>9525</xdr:rowOff>
    </xdr:to>
    <xdr:sp macro="" textlink="">
      <xdr:nvSpPr>
        <xdr:cNvPr id="387" name="Line 394"/>
        <xdr:cNvSpPr>
          <a:spLocks noChangeShapeType="1"/>
        </xdr:cNvSpPr>
      </xdr:nvSpPr>
      <xdr:spPr bwMode="auto">
        <a:xfrm flipH="1">
          <a:off x="19897725" y="7839075"/>
          <a:ext cx="8420100" cy="5934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295275</xdr:colOff>
      <xdr:row>90</xdr:row>
      <xdr:rowOff>57150</xdr:rowOff>
    </xdr:from>
    <xdr:to>
      <xdr:col>56</xdr:col>
      <xdr:colOff>371475</xdr:colOff>
      <xdr:row>90</xdr:row>
      <xdr:rowOff>133350</xdr:rowOff>
    </xdr:to>
    <xdr:sp macro="" textlink="">
      <xdr:nvSpPr>
        <xdr:cNvPr id="388" name="Oval 395"/>
        <xdr:cNvSpPr>
          <a:spLocks noChangeArrowheads="1"/>
        </xdr:cNvSpPr>
      </xdr:nvSpPr>
      <xdr:spPr bwMode="auto">
        <a:xfrm>
          <a:off x="27536775" y="14630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56</xdr:col>
      <xdr:colOff>257175</xdr:colOff>
      <xdr:row>98</xdr:row>
      <xdr:rowOff>66675</xdr:rowOff>
    </xdr:from>
    <xdr:to>
      <xdr:col>56</xdr:col>
      <xdr:colOff>333375</xdr:colOff>
      <xdr:row>98</xdr:row>
      <xdr:rowOff>142875</xdr:rowOff>
    </xdr:to>
    <xdr:sp macro="" textlink="">
      <xdr:nvSpPr>
        <xdr:cNvPr id="389" name="Oval 396"/>
        <xdr:cNvSpPr>
          <a:spLocks noChangeArrowheads="1"/>
        </xdr:cNvSpPr>
      </xdr:nvSpPr>
      <xdr:spPr bwMode="auto">
        <a:xfrm>
          <a:off x="27498675" y="15935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56</xdr:col>
      <xdr:colOff>371475</xdr:colOff>
      <xdr:row>91</xdr:row>
      <xdr:rowOff>85725</xdr:rowOff>
    </xdr:from>
    <xdr:to>
      <xdr:col>56</xdr:col>
      <xdr:colOff>371475</xdr:colOff>
      <xdr:row>97</xdr:row>
      <xdr:rowOff>123825</xdr:rowOff>
    </xdr:to>
    <xdr:sp macro="" textlink="">
      <xdr:nvSpPr>
        <xdr:cNvPr id="390" name="Line 397"/>
        <xdr:cNvSpPr>
          <a:spLocks noChangeShapeType="1"/>
        </xdr:cNvSpPr>
      </xdr:nvSpPr>
      <xdr:spPr bwMode="auto">
        <a:xfrm>
          <a:off x="27612975" y="14820900"/>
          <a:ext cx="0" cy="1009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342900</xdr:colOff>
      <xdr:row>83</xdr:row>
      <xdr:rowOff>104775</xdr:rowOff>
    </xdr:from>
    <xdr:to>
      <xdr:col>56</xdr:col>
      <xdr:colOff>228600</xdr:colOff>
      <xdr:row>89</xdr:row>
      <xdr:rowOff>133350</xdr:rowOff>
    </xdr:to>
    <xdr:sp macro="" textlink="">
      <xdr:nvSpPr>
        <xdr:cNvPr id="391" name="Line 398"/>
        <xdr:cNvSpPr>
          <a:spLocks noChangeShapeType="1"/>
        </xdr:cNvSpPr>
      </xdr:nvSpPr>
      <xdr:spPr bwMode="auto">
        <a:xfrm>
          <a:off x="27098625" y="13544550"/>
          <a:ext cx="371475" cy="1000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371475</xdr:colOff>
      <xdr:row>99</xdr:row>
      <xdr:rowOff>95250</xdr:rowOff>
    </xdr:from>
    <xdr:to>
      <xdr:col>56</xdr:col>
      <xdr:colOff>390525</xdr:colOff>
      <xdr:row>106</xdr:row>
      <xdr:rowOff>104775</xdr:rowOff>
    </xdr:to>
    <xdr:sp macro="" textlink="">
      <xdr:nvSpPr>
        <xdr:cNvPr id="392" name="Line 399"/>
        <xdr:cNvSpPr>
          <a:spLocks noChangeShapeType="1"/>
        </xdr:cNvSpPr>
      </xdr:nvSpPr>
      <xdr:spPr bwMode="auto">
        <a:xfrm flipH="1">
          <a:off x="27612975" y="16125825"/>
          <a:ext cx="19050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276225</xdr:colOff>
      <xdr:row>107</xdr:row>
      <xdr:rowOff>57150</xdr:rowOff>
    </xdr:from>
    <xdr:to>
      <xdr:col>56</xdr:col>
      <xdr:colOff>352425</xdr:colOff>
      <xdr:row>107</xdr:row>
      <xdr:rowOff>133350</xdr:rowOff>
    </xdr:to>
    <xdr:sp macro="" textlink="">
      <xdr:nvSpPr>
        <xdr:cNvPr id="393" name="Oval 400"/>
        <xdr:cNvSpPr>
          <a:spLocks noChangeArrowheads="1"/>
        </xdr:cNvSpPr>
      </xdr:nvSpPr>
      <xdr:spPr bwMode="auto">
        <a:xfrm>
          <a:off x="27517725" y="17383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57</xdr:col>
      <xdr:colOff>104775</xdr:colOff>
      <xdr:row>90</xdr:row>
      <xdr:rowOff>85725</xdr:rowOff>
    </xdr:from>
    <xdr:to>
      <xdr:col>61</xdr:col>
      <xdr:colOff>247650</xdr:colOff>
      <xdr:row>106</xdr:row>
      <xdr:rowOff>85725</xdr:rowOff>
    </xdr:to>
    <xdr:sp macro="" textlink="">
      <xdr:nvSpPr>
        <xdr:cNvPr id="394" name="Line 401"/>
        <xdr:cNvSpPr>
          <a:spLocks noChangeShapeType="1"/>
        </xdr:cNvSpPr>
      </xdr:nvSpPr>
      <xdr:spPr bwMode="auto">
        <a:xfrm flipH="1">
          <a:off x="27832050" y="14658975"/>
          <a:ext cx="2085975" cy="2590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180975</xdr:colOff>
      <xdr:row>99</xdr:row>
      <xdr:rowOff>85725</xdr:rowOff>
    </xdr:from>
    <xdr:to>
      <xdr:col>56</xdr:col>
      <xdr:colOff>200025</xdr:colOff>
      <xdr:row>106</xdr:row>
      <xdr:rowOff>95250</xdr:rowOff>
    </xdr:to>
    <xdr:sp macro="" textlink="">
      <xdr:nvSpPr>
        <xdr:cNvPr id="395" name="Line 402"/>
        <xdr:cNvSpPr>
          <a:spLocks noChangeShapeType="1"/>
        </xdr:cNvSpPr>
      </xdr:nvSpPr>
      <xdr:spPr bwMode="auto">
        <a:xfrm flipH="1">
          <a:off x="27422475" y="16116300"/>
          <a:ext cx="19050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95250</xdr:colOff>
      <xdr:row>108</xdr:row>
      <xdr:rowOff>85725</xdr:rowOff>
    </xdr:from>
    <xdr:to>
      <xdr:col>56</xdr:col>
      <xdr:colOff>238125</xdr:colOff>
      <xdr:row>124</xdr:row>
      <xdr:rowOff>38100</xdr:rowOff>
    </xdr:to>
    <xdr:sp macro="" textlink="">
      <xdr:nvSpPr>
        <xdr:cNvPr id="396" name="Line 403"/>
        <xdr:cNvSpPr>
          <a:spLocks noChangeShapeType="1"/>
        </xdr:cNvSpPr>
      </xdr:nvSpPr>
      <xdr:spPr bwMode="auto">
        <a:xfrm flipH="1">
          <a:off x="22479000" y="17573625"/>
          <a:ext cx="5000625" cy="254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21</xdr:row>
      <xdr:rowOff>95250</xdr:rowOff>
    </xdr:from>
    <xdr:to>
      <xdr:col>39</xdr:col>
      <xdr:colOff>228600</xdr:colOff>
      <xdr:row>120</xdr:row>
      <xdr:rowOff>152400</xdr:rowOff>
    </xdr:to>
    <xdr:sp macro="" textlink="">
      <xdr:nvSpPr>
        <xdr:cNvPr id="397" name="Line 404"/>
        <xdr:cNvSpPr>
          <a:spLocks noChangeShapeType="1"/>
        </xdr:cNvSpPr>
      </xdr:nvSpPr>
      <xdr:spPr bwMode="auto">
        <a:xfrm flipH="1">
          <a:off x="17973675" y="3495675"/>
          <a:ext cx="1200150" cy="16087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161925</xdr:colOff>
      <xdr:row>99</xdr:row>
      <xdr:rowOff>104775</xdr:rowOff>
    </xdr:from>
    <xdr:to>
      <xdr:col>39</xdr:col>
      <xdr:colOff>104775</xdr:colOff>
      <xdr:row>120</xdr:row>
      <xdr:rowOff>152400</xdr:rowOff>
    </xdr:to>
    <xdr:sp macro="" textlink="">
      <xdr:nvSpPr>
        <xdr:cNvPr id="398" name="Line 405"/>
        <xdr:cNvSpPr>
          <a:spLocks noChangeShapeType="1"/>
        </xdr:cNvSpPr>
      </xdr:nvSpPr>
      <xdr:spPr bwMode="auto">
        <a:xfrm flipH="1">
          <a:off x="18135600" y="16135350"/>
          <a:ext cx="914400" cy="3448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104775</xdr:colOff>
      <xdr:row>98</xdr:row>
      <xdr:rowOff>104775</xdr:rowOff>
    </xdr:from>
    <xdr:to>
      <xdr:col>39</xdr:col>
      <xdr:colOff>180975</xdr:colOff>
      <xdr:row>99</xdr:row>
      <xdr:rowOff>19050</xdr:rowOff>
    </xdr:to>
    <xdr:sp macro="" textlink="">
      <xdr:nvSpPr>
        <xdr:cNvPr id="399" name="Oval 406"/>
        <xdr:cNvSpPr>
          <a:spLocks noChangeArrowheads="1"/>
        </xdr:cNvSpPr>
      </xdr:nvSpPr>
      <xdr:spPr bwMode="auto">
        <a:xfrm>
          <a:off x="19050000" y="15973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85</xdr:row>
      <xdr:rowOff>9525</xdr:rowOff>
    </xdr:from>
    <xdr:to>
      <xdr:col>40</xdr:col>
      <xdr:colOff>447675</xdr:colOff>
      <xdr:row>96</xdr:row>
      <xdr:rowOff>152400</xdr:rowOff>
    </xdr:to>
    <xdr:sp macro="" textlink="">
      <xdr:nvSpPr>
        <xdr:cNvPr id="400" name="Line 407"/>
        <xdr:cNvSpPr>
          <a:spLocks noChangeShapeType="1"/>
        </xdr:cNvSpPr>
      </xdr:nvSpPr>
      <xdr:spPr bwMode="auto">
        <a:xfrm flipH="1">
          <a:off x="19145250" y="13773150"/>
          <a:ext cx="733425" cy="1924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400050</xdr:colOff>
      <xdr:row>121</xdr:row>
      <xdr:rowOff>76200</xdr:rowOff>
    </xdr:from>
    <xdr:to>
      <xdr:col>41</xdr:col>
      <xdr:colOff>161925</xdr:colOff>
      <xdr:row>124</xdr:row>
      <xdr:rowOff>28575</xdr:rowOff>
    </xdr:to>
    <xdr:sp macro="" textlink="">
      <xdr:nvSpPr>
        <xdr:cNvPr id="401" name="Line 408"/>
        <xdr:cNvSpPr>
          <a:spLocks noChangeShapeType="1"/>
        </xdr:cNvSpPr>
      </xdr:nvSpPr>
      <xdr:spPr bwMode="auto">
        <a:xfrm flipV="1">
          <a:off x="19345275" y="19669125"/>
          <a:ext cx="733425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200025</xdr:colOff>
      <xdr:row>121</xdr:row>
      <xdr:rowOff>9525</xdr:rowOff>
    </xdr:from>
    <xdr:to>
      <xdr:col>41</xdr:col>
      <xdr:colOff>295275</xdr:colOff>
      <xdr:row>121</xdr:row>
      <xdr:rowOff>123825</xdr:rowOff>
    </xdr:to>
    <xdr:sp macro="" textlink="">
      <xdr:nvSpPr>
        <xdr:cNvPr id="402" name="Oval 409"/>
        <xdr:cNvSpPr>
          <a:spLocks noChangeArrowheads="1"/>
        </xdr:cNvSpPr>
      </xdr:nvSpPr>
      <xdr:spPr bwMode="auto">
        <a:xfrm>
          <a:off x="20116800" y="196024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40</xdr:col>
      <xdr:colOff>295275</xdr:colOff>
      <xdr:row>123</xdr:row>
      <xdr:rowOff>66675</xdr:rowOff>
    </xdr:from>
    <xdr:to>
      <xdr:col>42</xdr:col>
      <xdr:colOff>9525</xdr:colOff>
      <xdr:row>124</xdr:row>
      <xdr:rowOff>142875</xdr:rowOff>
    </xdr:to>
    <xdr:sp macro="" textlink="">
      <xdr:nvSpPr>
        <xdr:cNvPr id="403" name="Line 410"/>
        <xdr:cNvSpPr>
          <a:spLocks noChangeShapeType="1"/>
        </xdr:cNvSpPr>
      </xdr:nvSpPr>
      <xdr:spPr bwMode="auto">
        <a:xfrm flipV="1">
          <a:off x="19726275" y="19983450"/>
          <a:ext cx="685800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42</xdr:col>
      <xdr:colOff>142875</xdr:colOff>
      <xdr:row>123</xdr:row>
      <xdr:rowOff>19050</xdr:rowOff>
    </xdr:from>
    <xdr:to>
      <xdr:col>42</xdr:col>
      <xdr:colOff>238125</xdr:colOff>
      <xdr:row>123</xdr:row>
      <xdr:rowOff>133350</xdr:rowOff>
    </xdr:to>
    <xdr:sp macro="" textlink="">
      <xdr:nvSpPr>
        <xdr:cNvPr id="404" name="Oval 411"/>
        <xdr:cNvSpPr>
          <a:spLocks noChangeArrowheads="1"/>
        </xdr:cNvSpPr>
      </xdr:nvSpPr>
      <xdr:spPr bwMode="auto">
        <a:xfrm>
          <a:off x="20545425" y="199358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47625</xdr:colOff>
      <xdr:row>139</xdr:row>
      <xdr:rowOff>47625</xdr:rowOff>
    </xdr:from>
    <xdr:to>
      <xdr:col>139</xdr:col>
      <xdr:colOff>180975</xdr:colOff>
      <xdr:row>139</xdr:row>
      <xdr:rowOff>152400</xdr:rowOff>
    </xdr:to>
    <xdr:sp macro="" textlink="">
      <xdr:nvSpPr>
        <xdr:cNvPr id="405" name="Oval 412"/>
        <xdr:cNvSpPr>
          <a:spLocks noChangeArrowheads="1"/>
        </xdr:cNvSpPr>
      </xdr:nvSpPr>
      <xdr:spPr bwMode="auto">
        <a:xfrm>
          <a:off x="74399775" y="22555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138</xdr:col>
      <xdr:colOff>314325</xdr:colOff>
      <xdr:row>139</xdr:row>
      <xdr:rowOff>9525</xdr:rowOff>
    </xdr:from>
    <xdr:to>
      <xdr:col>138</xdr:col>
      <xdr:colOff>390525</xdr:colOff>
      <xdr:row>139</xdr:row>
      <xdr:rowOff>85725</xdr:rowOff>
    </xdr:to>
    <xdr:sp macro="" textlink="">
      <xdr:nvSpPr>
        <xdr:cNvPr id="406" name="Oval 413"/>
        <xdr:cNvSpPr>
          <a:spLocks noChangeArrowheads="1"/>
        </xdr:cNvSpPr>
      </xdr:nvSpPr>
      <xdr:spPr bwMode="auto">
        <a:xfrm>
          <a:off x="73980675" y="22517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40</xdr:col>
      <xdr:colOff>333375</xdr:colOff>
      <xdr:row>126</xdr:row>
      <xdr:rowOff>152400</xdr:rowOff>
    </xdr:from>
    <xdr:to>
      <xdr:col>45</xdr:col>
      <xdr:colOff>457200</xdr:colOff>
      <xdr:row>127</xdr:row>
      <xdr:rowOff>0</xdr:rowOff>
    </xdr:to>
    <xdr:sp macro="" textlink="">
      <xdr:nvSpPr>
        <xdr:cNvPr id="407" name="Line 415"/>
        <xdr:cNvSpPr>
          <a:spLocks noChangeShapeType="1"/>
        </xdr:cNvSpPr>
      </xdr:nvSpPr>
      <xdr:spPr bwMode="auto">
        <a:xfrm flipV="1">
          <a:off x="19764375" y="20554950"/>
          <a:ext cx="25908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161925</xdr:colOff>
      <xdr:row>85</xdr:row>
      <xdr:rowOff>57150</xdr:rowOff>
    </xdr:from>
    <xdr:to>
      <xdr:col>65</xdr:col>
      <xdr:colOff>276225</xdr:colOff>
      <xdr:row>86</xdr:row>
      <xdr:rowOff>0</xdr:rowOff>
    </xdr:to>
    <xdr:sp macro="" textlink="">
      <xdr:nvSpPr>
        <xdr:cNvPr id="408" name="Oval 416"/>
        <xdr:cNvSpPr>
          <a:spLocks noChangeArrowheads="1"/>
        </xdr:cNvSpPr>
      </xdr:nvSpPr>
      <xdr:spPr bwMode="auto">
        <a:xfrm>
          <a:off x="31775400" y="1382077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58</xdr:col>
      <xdr:colOff>371475</xdr:colOff>
      <xdr:row>81</xdr:row>
      <xdr:rowOff>9525</xdr:rowOff>
    </xdr:from>
    <xdr:to>
      <xdr:col>61</xdr:col>
      <xdr:colOff>66675</xdr:colOff>
      <xdr:row>89</xdr:row>
      <xdr:rowOff>66675</xdr:rowOff>
    </xdr:to>
    <xdr:sp macro="" textlink="">
      <xdr:nvSpPr>
        <xdr:cNvPr id="409" name="Line 417"/>
        <xdr:cNvSpPr>
          <a:spLocks noChangeShapeType="1"/>
        </xdr:cNvSpPr>
      </xdr:nvSpPr>
      <xdr:spPr bwMode="auto">
        <a:xfrm flipH="1" flipV="1">
          <a:off x="28584525" y="13125450"/>
          <a:ext cx="1152525" cy="1352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57150</xdr:colOff>
      <xdr:row>74</xdr:row>
      <xdr:rowOff>95250</xdr:rowOff>
    </xdr:from>
    <xdr:to>
      <xdr:col>63</xdr:col>
      <xdr:colOff>295275</xdr:colOff>
      <xdr:row>88</xdr:row>
      <xdr:rowOff>123825</xdr:rowOff>
    </xdr:to>
    <xdr:sp macro="" textlink="">
      <xdr:nvSpPr>
        <xdr:cNvPr id="410" name="Line 418"/>
        <xdr:cNvSpPr>
          <a:spLocks noChangeShapeType="1"/>
        </xdr:cNvSpPr>
      </xdr:nvSpPr>
      <xdr:spPr bwMode="auto">
        <a:xfrm flipH="1">
          <a:off x="24869775" y="12077700"/>
          <a:ext cx="6067425" cy="2295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295275</xdr:colOff>
      <xdr:row>83</xdr:row>
      <xdr:rowOff>57150</xdr:rowOff>
    </xdr:from>
    <xdr:to>
      <xdr:col>55</xdr:col>
      <xdr:colOff>371475</xdr:colOff>
      <xdr:row>83</xdr:row>
      <xdr:rowOff>133350</xdr:rowOff>
    </xdr:to>
    <xdr:sp macro="" textlink="">
      <xdr:nvSpPr>
        <xdr:cNvPr id="411" name="Oval 419"/>
        <xdr:cNvSpPr>
          <a:spLocks noChangeArrowheads="1"/>
        </xdr:cNvSpPr>
      </xdr:nvSpPr>
      <xdr:spPr bwMode="auto">
        <a:xfrm>
          <a:off x="27051000" y="134969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247650</xdr:colOff>
      <xdr:row>79</xdr:row>
      <xdr:rowOff>152400</xdr:rowOff>
    </xdr:from>
    <xdr:to>
      <xdr:col>58</xdr:col>
      <xdr:colOff>323850</xdr:colOff>
      <xdr:row>80</xdr:row>
      <xdr:rowOff>66675</xdr:rowOff>
    </xdr:to>
    <xdr:sp macro="" textlink="">
      <xdr:nvSpPr>
        <xdr:cNvPr id="412" name="Oval 420"/>
        <xdr:cNvSpPr>
          <a:spLocks noChangeArrowheads="1"/>
        </xdr:cNvSpPr>
      </xdr:nvSpPr>
      <xdr:spPr bwMode="auto">
        <a:xfrm>
          <a:off x="28460700" y="1294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219075</xdr:colOff>
      <xdr:row>88</xdr:row>
      <xdr:rowOff>104775</xdr:rowOff>
    </xdr:from>
    <xdr:to>
      <xdr:col>51</xdr:col>
      <xdr:colOff>38100</xdr:colOff>
      <xdr:row>123</xdr:row>
      <xdr:rowOff>152400</xdr:rowOff>
    </xdr:to>
    <xdr:sp macro="" textlink="">
      <xdr:nvSpPr>
        <xdr:cNvPr id="413" name="Line 421"/>
        <xdr:cNvSpPr>
          <a:spLocks noChangeShapeType="1"/>
        </xdr:cNvSpPr>
      </xdr:nvSpPr>
      <xdr:spPr bwMode="auto">
        <a:xfrm flipH="1">
          <a:off x="19164300" y="14354175"/>
          <a:ext cx="5686425" cy="5715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323850</xdr:colOff>
      <xdr:row>75</xdr:row>
      <xdr:rowOff>123825</xdr:rowOff>
    </xdr:from>
    <xdr:to>
      <xdr:col>55</xdr:col>
      <xdr:colOff>152400</xdr:colOff>
      <xdr:row>81</xdr:row>
      <xdr:rowOff>85725</xdr:rowOff>
    </xdr:to>
    <xdr:sp macro="" textlink="">
      <xdr:nvSpPr>
        <xdr:cNvPr id="414" name="Line 422"/>
        <xdr:cNvSpPr>
          <a:spLocks noChangeShapeType="1"/>
        </xdr:cNvSpPr>
      </xdr:nvSpPr>
      <xdr:spPr bwMode="auto">
        <a:xfrm>
          <a:off x="26593800" y="12268200"/>
          <a:ext cx="314325" cy="933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152400</xdr:colOff>
      <xdr:row>62</xdr:row>
      <xdr:rowOff>66675</xdr:rowOff>
    </xdr:from>
    <xdr:to>
      <xdr:col>55</xdr:col>
      <xdr:colOff>266700</xdr:colOff>
      <xdr:row>63</xdr:row>
      <xdr:rowOff>9525</xdr:rowOff>
    </xdr:to>
    <xdr:sp macro="" textlink="">
      <xdr:nvSpPr>
        <xdr:cNvPr id="415" name="Oval 423"/>
        <xdr:cNvSpPr>
          <a:spLocks noChangeArrowheads="1"/>
        </xdr:cNvSpPr>
      </xdr:nvSpPr>
      <xdr:spPr bwMode="auto">
        <a:xfrm>
          <a:off x="26908125" y="101060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52</xdr:col>
      <xdr:colOff>190500</xdr:colOff>
      <xdr:row>83</xdr:row>
      <xdr:rowOff>57150</xdr:rowOff>
    </xdr:from>
    <xdr:to>
      <xdr:col>56</xdr:col>
      <xdr:colOff>180975</xdr:colOff>
      <xdr:row>90</xdr:row>
      <xdr:rowOff>66675</xdr:rowOff>
    </xdr:to>
    <xdr:sp macro="" textlink="">
      <xdr:nvSpPr>
        <xdr:cNvPr id="416" name="Line 424"/>
        <xdr:cNvSpPr>
          <a:spLocks noChangeShapeType="1"/>
        </xdr:cNvSpPr>
      </xdr:nvSpPr>
      <xdr:spPr bwMode="auto">
        <a:xfrm>
          <a:off x="25488900" y="13496925"/>
          <a:ext cx="1933575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371475</xdr:colOff>
      <xdr:row>82</xdr:row>
      <xdr:rowOff>85725</xdr:rowOff>
    </xdr:from>
    <xdr:to>
      <xdr:col>51</xdr:col>
      <xdr:colOff>447675</xdr:colOff>
      <xdr:row>83</xdr:row>
      <xdr:rowOff>0</xdr:rowOff>
    </xdr:to>
    <xdr:sp macro="" textlink="">
      <xdr:nvSpPr>
        <xdr:cNvPr id="417" name="Oval 425"/>
        <xdr:cNvSpPr>
          <a:spLocks noChangeArrowheads="1"/>
        </xdr:cNvSpPr>
      </xdr:nvSpPr>
      <xdr:spPr bwMode="auto">
        <a:xfrm>
          <a:off x="25184100" y="13363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59</xdr:col>
      <xdr:colOff>419100</xdr:colOff>
      <xdr:row>66</xdr:row>
      <xdr:rowOff>85725</xdr:rowOff>
    </xdr:from>
    <xdr:to>
      <xdr:col>60</xdr:col>
      <xdr:colOff>9525</xdr:colOff>
      <xdr:row>67</xdr:row>
      <xdr:rowOff>0</xdr:rowOff>
    </xdr:to>
    <xdr:sp macro="" textlink="">
      <xdr:nvSpPr>
        <xdr:cNvPr id="418" name="Oval 426"/>
        <xdr:cNvSpPr>
          <a:spLocks noChangeArrowheads="1"/>
        </xdr:cNvSpPr>
      </xdr:nvSpPr>
      <xdr:spPr bwMode="auto">
        <a:xfrm>
          <a:off x="29117925" y="10772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55</xdr:col>
      <xdr:colOff>390525</xdr:colOff>
      <xdr:row>63</xdr:row>
      <xdr:rowOff>28575</xdr:rowOff>
    </xdr:from>
    <xdr:to>
      <xdr:col>59</xdr:col>
      <xdr:colOff>314325</xdr:colOff>
      <xdr:row>66</xdr:row>
      <xdr:rowOff>104775</xdr:rowOff>
    </xdr:to>
    <xdr:sp macro="" textlink="">
      <xdr:nvSpPr>
        <xdr:cNvPr id="419" name="Line 427"/>
        <xdr:cNvSpPr>
          <a:spLocks noChangeShapeType="1"/>
        </xdr:cNvSpPr>
      </xdr:nvSpPr>
      <xdr:spPr bwMode="auto">
        <a:xfrm>
          <a:off x="27146250" y="10229850"/>
          <a:ext cx="1866900" cy="561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200025</xdr:colOff>
      <xdr:row>74</xdr:row>
      <xdr:rowOff>66675</xdr:rowOff>
    </xdr:from>
    <xdr:to>
      <xdr:col>54</xdr:col>
      <xdr:colOff>314325</xdr:colOff>
      <xdr:row>75</xdr:row>
      <xdr:rowOff>9525</xdr:rowOff>
    </xdr:to>
    <xdr:sp macro="" textlink="">
      <xdr:nvSpPr>
        <xdr:cNvPr id="420" name="Oval 428"/>
        <xdr:cNvSpPr>
          <a:spLocks noChangeArrowheads="1"/>
        </xdr:cNvSpPr>
      </xdr:nvSpPr>
      <xdr:spPr bwMode="auto">
        <a:xfrm>
          <a:off x="26469975" y="120491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43</xdr:col>
      <xdr:colOff>330199</xdr:colOff>
      <xdr:row>127</xdr:row>
      <xdr:rowOff>133350</xdr:rowOff>
    </xdr:from>
    <xdr:to>
      <xdr:col>46</xdr:col>
      <xdr:colOff>66674</xdr:colOff>
      <xdr:row>136</xdr:row>
      <xdr:rowOff>0</xdr:rowOff>
    </xdr:to>
    <xdr:sp macro="" textlink="">
      <xdr:nvSpPr>
        <xdr:cNvPr id="421" name="Line 429"/>
        <xdr:cNvSpPr>
          <a:spLocks noChangeShapeType="1"/>
        </xdr:cNvSpPr>
      </xdr:nvSpPr>
      <xdr:spPr bwMode="auto">
        <a:xfrm flipV="1">
          <a:off x="21256624" y="20697825"/>
          <a:ext cx="1193800" cy="1323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134</xdr:row>
      <xdr:rowOff>133350</xdr:rowOff>
    </xdr:from>
    <xdr:to>
      <xdr:col>33</xdr:col>
      <xdr:colOff>180975</xdr:colOff>
      <xdr:row>135</xdr:row>
      <xdr:rowOff>47625</xdr:rowOff>
    </xdr:to>
    <xdr:sp macro="" textlink="">
      <xdr:nvSpPr>
        <xdr:cNvPr id="422" name="Oval 430"/>
        <xdr:cNvSpPr>
          <a:spLocks noChangeArrowheads="1"/>
        </xdr:cNvSpPr>
      </xdr:nvSpPr>
      <xdr:spPr bwMode="auto">
        <a:xfrm>
          <a:off x="16135350" y="21831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200025</xdr:colOff>
      <xdr:row>131</xdr:row>
      <xdr:rowOff>66675</xdr:rowOff>
    </xdr:from>
    <xdr:to>
      <xdr:col>34</xdr:col>
      <xdr:colOff>314325</xdr:colOff>
      <xdr:row>134</xdr:row>
      <xdr:rowOff>38100</xdr:rowOff>
    </xdr:to>
    <xdr:sp macro="" textlink="">
      <xdr:nvSpPr>
        <xdr:cNvPr id="423" name="Line 431"/>
        <xdr:cNvSpPr>
          <a:spLocks noChangeShapeType="1"/>
        </xdr:cNvSpPr>
      </xdr:nvSpPr>
      <xdr:spPr bwMode="auto">
        <a:xfrm flipV="1">
          <a:off x="16230600" y="21278850"/>
          <a:ext cx="600075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431799</xdr:colOff>
      <xdr:row>266</xdr:row>
      <xdr:rowOff>38100</xdr:rowOff>
    </xdr:from>
    <xdr:to>
      <xdr:col>109</xdr:col>
      <xdr:colOff>542924</xdr:colOff>
      <xdr:row>289</xdr:row>
      <xdr:rowOff>76200</xdr:rowOff>
    </xdr:to>
    <xdr:sp macro="" textlink="">
      <xdr:nvSpPr>
        <xdr:cNvPr id="424" name="Line 434"/>
        <xdr:cNvSpPr>
          <a:spLocks noChangeShapeType="1"/>
        </xdr:cNvSpPr>
      </xdr:nvSpPr>
      <xdr:spPr bwMode="auto">
        <a:xfrm>
          <a:off x="52390674" y="43100625"/>
          <a:ext cx="3768725" cy="3762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90</xdr:col>
      <xdr:colOff>152400</xdr:colOff>
      <xdr:row>164</xdr:row>
      <xdr:rowOff>57150</xdr:rowOff>
    </xdr:from>
    <xdr:to>
      <xdr:col>90</xdr:col>
      <xdr:colOff>285750</xdr:colOff>
      <xdr:row>165</xdr:row>
      <xdr:rowOff>0</xdr:rowOff>
    </xdr:to>
    <xdr:sp macro="" textlink="">
      <xdr:nvSpPr>
        <xdr:cNvPr id="425" name="Oval 435"/>
        <xdr:cNvSpPr>
          <a:spLocks noChangeArrowheads="1"/>
        </xdr:cNvSpPr>
      </xdr:nvSpPr>
      <xdr:spPr bwMode="auto">
        <a:xfrm>
          <a:off x="44215050" y="26603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37</xdr:col>
      <xdr:colOff>253999</xdr:colOff>
      <xdr:row>149</xdr:row>
      <xdr:rowOff>9524</xdr:rowOff>
    </xdr:from>
    <xdr:to>
      <xdr:col>38</xdr:col>
      <xdr:colOff>161849</xdr:colOff>
      <xdr:row>157</xdr:row>
      <xdr:rowOff>155557</xdr:rowOff>
    </xdr:to>
    <xdr:sp macro="" textlink="">
      <xdr:nvSpPr>
        <xdr:cNvPr id="426" name="Freeform 436"/>
        <xdr:cNvSpPr>
          <a:spLocks/>
        </xdr:cNvSpPr>
      </xdr:nvSpPr>
      <xdr:spPr bwMode="auto">
        <a:xfrm>
          <a:off x="18227674" y="24126824"/>
          <a:ext cx="393625" cy="1441433"/>
        </a:xfrm>
        <a:custGeom>
          <a:avLst/>
          <a:gdLst>
            <a:gd name="T0" fmla="*/ 35 w 69"/>
            <a:gd name="T1" fmla="*/ 0 h 163"/>
            <a:gd name="T2" fmla="*/ 0 w 69"/>
            <a:gd name="T3" fmla="*/ 151 h 163"/>
            <a:gd name="T4" fmla="*/ 69 w 69"/>
            <a:gd name="T5" fmla="*/ 163 h 163"/>
            <a:gd name="connsiteX0" fmla="*/ 0 w 4928"/>
            <a:gd name="connsiteY0" fmla="*/ 0 h 10000"/>
            <a:gd name="connsiteX1" fmla="*/ 4928 w 4928"/>
            <a:gd name="connsiteY1" fmla="*/ 10000 h 10000"/>
            <a:gd name="connsiteX0" fmla="*/ 12173 w 12173"/>
            <a:gd name="connsiteY0" fmla="*/ 0 h 9277"/>
            <a:gd name="connsiteX1" fmla="*/ 0 w 12173"/>
            <a:gd name="connsiteY1" fmla="*/ 9277 h 9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2173" h="9277">
              <a:moveTo>
                <a:pt x="12173" y="0"/>
              </a:moveTo>
              <a:lnTo>
                <a:pt x="0" y="927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37</xdr:col>
      <xdr:colOff>323850</xdr:colOff>
      <xdr:row>148</xdr:row>
      <xdr:rowOff>152400</xdr:rowOff>
    </xdr:from>
    <xdr:to>
      <xdr:col>38</xdr:col>
      <xdr:colOff>123825</xdr:colOff>
      <xdr:row>150</xdr:row>
      <xdr:rowOff>9525</xdr:rowOff>
    </xdr:to>
    <xdr:sp macro="" textlink="">
      <xdr:nvSpPr>
        <xdr:cNvPr id="427" name="Line 437"/>
        <xdr:cNvSpPr>
          <a:spLocks noChangeShapeType="1"/>
        </xdr:cNvSpPr>
      </xdr:nvSpPr>
      <xdr:spPr bwMode="auto">
        <a:xfrm flipH="1">
          <a:off x="18297525" y="24107775"/>
          <a:ext cx="285750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390525</xdr:colOff>
      <xdr:row>257</xdr:row>
      <xdr:rowOff>57150</xdr:rowOff>
    </xdr:from>
    <xdr:to>
      <xdr:col>116</xdr:col>
      <xdr:colOff>523875</xdr:colOff>
      <xdr:row>258</xdr:row>
      <xdr:rowOff>0</xdr:rowOff>
    </xdr:to>
    <xdr:sp macro="" textlink="">
      <xdr:nvSpPr>
        <xdr:cNvPr id="428" name="Oval 442"/>
        <xdr:cNvSpPr>
          <a:spLocks noChangeArrowheads="1"/>
        </xdr:cNvSpPr>
      </xdr:nvSpPr>
      <xdr:spPr bwMode="auto">
        <a:xfrm>
          <a:off x="60274200" y="41662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110</xdr:col>
      <xdr:colOff>28573</xdr:colOff>
      <xdr:row>264</xdr:row>
      <xdr:rowOff>50800</xdr:rowOff>
    </xdr:from>
    <xdr:to>
      <xdr:col>114</xdr:col>
      <xdr:colOff>406399</xdr:colOff>
      <xdr:row>289</xdr:row>
      <xdr:rowOff>47625</xdr:rowOff>
    </xdr:to>
    <xdr:sp macro="" textlink="">
      <xdr:nvSpPr>
        <xdr:cNvPr id="429" name="Line 443"/>
        <xdr:cNvSpPr>
          <a:spLocks noChangeShapeType="1"/>
        </xdr:cNvSpPr>
      </xdr:nvSpPr>
      <xdr:spPr bwMode="auto">
        <a:xfrm flipH="1">
          <a:off x="56254648" y="42789475"/>
          <a:ext cx="2816226" cy="4044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295275</xdr:colOff>
      <xdr:row>264</xdr:row>
      <xdr:rowOff>85725</xdr:rowOff>
    </xdr:from>
    <xdr:to>
      <xdr:col>114</xdr:col>
      <xdr:colOff>161925</xdr:colOff>
      <xdr:row>267</xdr:row>
      <xdr:rowOff>38100</xdr:rowOff>
    </xdr:to>
    <xdr:sp macro="" textlink="">
      <xdr:nvSpPr>
        <xdr:cNvPr id="430" name="Line 444"/>
        <xdr:cNvSpPr>
          <a:spLocks noChangeShapeType="1"/>
        </xdr:cNvSpPr>
      </xdr:nvSpPr>
      <xdr:spPr bwMode="auto">
        <a:xfrm flipH="1">
          <a:off x="57740550" y="42824400"/>
          <a:ext cx="1085850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66675</xdr:colOff>
      <xdr:row>267</xdr:row>
      <xdr:rowOff>9525</xdr:rowOff>
    </xdr:from>
    <xdr:to>
      <xdr:col>112</xdr:col>
      <xdr:colOff>200025</xdr:colOff>
      <xdr:row>267</xdr:row>
      <xdr:rowOff>114300</xdr:rowOff>
    </xdr:to>
    <xdr:sp macro="" textlink="">
      <xdr:nvSpPr>
        <xdr:cNvPr id="431" name="Oval 445"/>
        <xdr:cNvSpPr>
          <a:spLocks noChangeArrowheads="1"/>
        </xdr:cNvSpPr>
      </xdr:nvSpPr>
      <xdr:spPr bwMode="auto">
        <a:xfrm>
          <a:off x="57511950" y="43233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114</xdr:col>
      <xdr:colOff>561975</xdr:colOff>
      <xdr:row>258</xdr:row>
      <xdr:rowOff>38100</xdr:rowOff>
    </xdr:from>
    <xdr:to>
      <xdr:col>116</xdr:col>
      <xdr:colOff>295275</xdr:colOff>
      <xdr:row>262</xdr:row>
      <xdr:rowOff>133350</xdr:rowOff>
    </xdr:to>
    <xdr:sp macro="" textlink="">
      <xdr:nvSpPr>
        <xdr:cNvPr id="432" name="Line 446"/>
        <xdr:cNvSpPr>
          <a:spLocks noChangeShapeType="1"/>
        </xdr:cNvSpPr>
      </xdr:nvSpPr>
      <xdr:spPr bwMode="auto">
        <a:xfrm flipV="1">
          <a:off x="59226450" y="41805225"/>
          <a:ext cx="95250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228600</xdr:colOff>
      <xdr:row>317</xdr:row>
      <xdr:rowOff>57150</xdr:rowOff>
    </xdr:from>
    <xdr:to>
      <xdr:col>97</xdr:col>
      <xdr:colOff>304800</xdr:colOff>
      <xdr:row>317</xdr:row>
      <xdr:rowOff>133350</xdr:rowOff>
    </xdr:to>
    <xdr:sp macro="" textlink="">
      <xdr:nvSpPr>
        <xdr:cNvPr id="433" name="Oval 447"/>
        <xdr:cNvSpPr>
          <a:spLocks noChangeArrowheads="1"/>
        </xdr:cNvSpPr>
      </xdr:nvSpPr>
      <xdr:spPr bwMode="auto">
        <a:xfrm>
          <a:off x="48529875" y="51377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219075</xdr:colOff>
      <xdr:row>301</xdr:row>
      <xdr:rowOff>142875</xdr:rowOff>
    </xdr:from>
    <xdr:to>
      <xdr:col>91</xdr:col>
      <xdr:colOff>85725</xdr:colOff>
      <xdr:row>306</xdr:row>
      <xdr:rowOff>104775</xdr:rowOff>
    </xdr:to>
    <xdr:sp macro="" textlink="">
      <xdr:nvSpPr>
        <xdr:cNvPr id="434" name="Line 448"/>
        <xdr:cNvSpPr>
          <a:spLocks noChangeShapeType="1"/>
        </xdr:cNvSpPr>
      </xdr:nvSpPr>
      <xdr:spPr bwMode="auto">
        <a:xfrm flipV="1">
          <a:off x="41405175" y="48872775"/>
          <a:ext cx="3324225" cy="771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295275</xdr:colOff>
      <xdr:row>324</xdr:row>
      <xdr:rowOff>104775</xdr:rowOff>
    </xdr:from>
    <xdr:to>
      <xdr:col>72</xdr:col>
      <xdr:colOff>371475</xdr:colOff>
      <xdr:row>325</xdr:row>
      <xdr:rowOff>19050</xdr:rowOff>
    </xdr:to>
    <xdr:sp macro="" textlink="">
      <xdr:nvSpPr>
        <xdr:cNvPr id="435" name="Oval 449"/>
        <xdr:cNvSpPr>
          <a:spLocks noChangeArrowheads="1"/>
        </xdr:cNvSpPr>
      </xdr:nvSpPr>
      <xdr:spPr bwMode="auto">
        <a:xfrm>
          <a:off x="35309175" y="52558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91</xdr:col>
      <xdr:colOff>190500</xdr:colOff>
      <xdr:row>301</xdr:row>
      <xdr:rowOff>38100</xdr:rowOff>
    </xdr:from>
    <xdr:to>
      <xdr:col>91</xdr:col>
      <xdr:colOff>317500</xdr:colOff>
      <xdr:row>302</xdr:row>
      <xdr:rowOff>52916</xdr:rowOff>
    </xdr:to>
    <xdr:sp macro="" textlink="">
      <xdr:nvSpPr>
        <xdr:cNvPr id="436" name="Oval 450"/>
        <xdr:cNvSpPr>
          <a:spLocks noChangeArrowheads="1"/>
        </xdr:cNvSpPr>
      </xdr:nvSpPr>
      <xdr:spPr bwMode="auto">
        <a:xfrm>
          <a:off x="44834175" y="48768000"/>
          <a:ext cx="127000" cy="1767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257175</xdr:colOff>
      <xdr:row>304</xdr:row>
      <xdr:rowOff>142875</xdr:rowOff>
    </xdr:from>
    <xdr:to>
      <xdr:col>103</xdr:col>
      <xdr:colOff>428625</xdr:colOff>
      <xdr:row>305</xdr:row>
      <xdr:rowOff>133350</xdr:rowOff>
    </xdr:to>
    <xdr:sp macro="" textlink="">
      <xdr:nvSpPr>
        <xdr:cNvPr id="437" name="Oval 452"/>
        <xdr:cNvSpPr>
          <a:spLocks noChangeArrowheads="1"/>
        </xdr:cNvSpPr>
      </xdr:nvSpPr>
      <xdr:spPr bwMode="auto">
        <a:xfrm>
          <a:off x="52216050" y="49358550"/>
          <a:ext cx="1714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504825</xdr:colOff>
      <xdr:row>302</xdr:row>
      <xdr:rowOff>47625</xdr:rowOff>
    </xdr:from>
    <xdr:to>
      <xdr:col>95</xdr:col>
      <xdr:colOff>581025</xdr:colOff>
      <xdr:row>302</xdr:row>
      <xdr:rowOff>123825</xdr:rowOff>
    </xdr:to>
    <xdr:sp macro="" textlink="">
      <xdr:nvSpPr>
        <xdr:cNvPr id="438" name="Oval 453"/>
        <xdr:cNvSpPr>
          <a:spLocks noChangeArrowheads="1"/>
        </xdr:cNvSpPr>
      </xdr:nvSpPr>
      <xdr:spPr bwMode="auto">
        <a:xfrm>
          <a:off x="47586900" y="489394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101</xdr:col>
      <xdr:colOff>152400</xdr:colOff>
      <xdr:row>304</xdr:row>
      <xdr:rowOff>38100</xdr:rowOff>
    </xdr:from>
    <xdr:to>
      <xdr:col>101</xdr:col>
      <xdr:colOff>304800</xdr:colOff>
      <xdr:row>305</xdr:row>
      <xdr:rowOff>28575</xdr:rowOff>
    </xdr:to>
    <xdr:sp macro="" textlink="">
      <xdr:nvSpPr>
        <xdr:cNvPr id="439" name="Oval 455"/>
        <xdr:cNvSpPr>
          <a:spLocks noChangeArrowheads="1"/>
        </xdr:cNvSpPr>
      </xdr:nvSpPr>
      <xdr:spPr bwMode="auto">
        <a:xfrm>
          <a:off x="50892075" y="49253775"/>
          <a:ext cx="15240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447675</xdr:colOff>
      <xdr:row>302</xdr:row>
      <xdr:rowOff>85725</xdr:rowOff>
    </xdr:from>
    <xdr:to>
      <xdr:col>104</xdr:col>
      <xdr:colOff>542925</xdr:colOff>
      <xdr:row>303</xdr:row>
      <xdr:rowOff>9525</xdr:rowOff>
    </xdr:to>
    <xdr:sp macro="" textlink="">
      <xdr:nvSpPr>
        <xdr:cNvPr id="440" name="Line 456"/>
        <xdr:cNvSpPr>
          <a:spLocks noChangeShapeType="1"/>
        </xdr:cNvSpPr>
      </xdr:nvSpPr>
      <xdr:spPr bwMode="auto">
        <a:xfrm>
          <a:off x="51796950" y="48977550"/>
          <a:ext cx="131445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381000</xdr:colOff>
      <xdr:row>316</xdr:row>
      <xdr:rowOff>76200</xdr:rowOff>
    </xdr:from>
    <xdr:to>
      <xdr:col>99</xdr:col>
      <xdr:colOff>590550</xdr:colOff>
      <xdr:row>317</xdr:row>
      <xdr:rowOff>104775</xdr:rowOff>
    </xdr:to>
    <xdr:sp macro="" textlink="">
      <xdr:nvSpPr>
        <xdr:cNvPr id="441" name="Line 457"/>
        <xdr:cNvSpPr>
          <a:spLocks noChangeShapeType="1"/>
        </xdr:cNvSpPr>
      </xdr:nvSpPr>
      <xdr:spPr bwMode="auto">
        <a:xfrm flipH="1">
          <a:off x="48682275" y="51234975"/>
          <a:ext cx="14287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133350</xdr:colOff>
      <xdr:row>316</xdr:row>
      <xdr:rowOff>0</xdr:rowOff>
    </xdr:from>
    <xdr:to>
      <xdr:col>100</xdr:col>
      <xdr:colOff>209550</xdr:colOff>
      <xdr:row>316</xdr:row>
      <xdr:rowOff>76200</xdr:rowOff>
    </xdr:to>
    <xdr:sp macro="" textlink="">
      <xdr:nvSpPr>
        <xdr:cNvPr id="442" name="Oval 458"/>
        <xdr:cNvSpPr>
          <a:spLocks noChangeArrowheads="1"/>
        </xdr:cNvSpPr>
      </xdr:nvSpPr>
      <xdr:spPr bwMode="auto">
        <a:xfrm>
          <a:off x="50263425" y="51158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97</xdr:col>
      <xdr:colOff>571500</xdr:colOff>
      <xdr:row>314</xdr:row>
      <xdr:rowOff>123825</xdr:rowOff>
    </xdr:from>
    <xdr:to>
      <xdr:col>102</xdr:col>
      <xdr:colOff>561975</xdr:colOff>
      <xdr:row>317</xdr:row>
      <xdr:rowOff>152400</xdr:rowOff>
    </xdr:to>
    <xdr:sp macro="" textlink="">
      <xdr:nvSpPr>
        <xdr:cNvPr id="443" name="Freeform 459"/>
        <xdr:cNvSpPr>
          <a:spLocks/>
        </xdr:cNvSpPr>
      </xdr:nvSpPr>
      <xdr:spPr bwMode="auto">
        <a:xfrm>
          <a:off x="48872775" y="50958750"/>
          <a:ext cx="3038475" cy="514350"/>
        </a:xfrm>
        <a:custGeom>
          <a:avLst/>
          <a:gdLst>
            <a:gd name="T0" fmla="*/ 0 w 319"/>
            <a:gd name="T1" fmla="*/ 54 h 54"/>
            <a:gd name="T2" fmla="*/ 159 w 319"/>
            <a:gd name="T3" fmla="*/ 33 h 54"/>
            <a:gd name="T4" fmla="*/ 319 w 319"/>
            <a:gd name="T5" fmla="*/ 0 h 5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19" h="54">
              <a:moveTo>
                <a:pt x="0" y="54"/>
              </a:moveTo>
              <a:lnTo>
                <a:pt x="159" y="33"/>
              </a:lnTo>
              <a:lnTo>
                <a:pt x="319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104775</xdr:colOff>
      <xdr:row>314</xdr:row>
      <xdr:rowOff>66675</xdr:rowOff>
    </xdr:from>
    <xdr:to>
      <xdr:col>103</xdr:col>
      <xdr:colOff>180975</xdr:colOff>
      <xdr:row>314</xdr:row>
      <xdr:rowOff>142875</xdr:rowOff>
    </xdr:to>
    <xdr:sp macro="" textlink="">
      <xdr:nvSpPr>
        <xdr:cNvPr id="444" name="Oval 460"/>
        <xdr:cNvSpPr>
          <a:spLocks noChangeArrowheads="1"/>
        </xdr:cNvSpPr>
      </xdr:nvSpPr>
      <xdr:spPr bwMode="auto">
        <a:xfrm>
          <a:off x="52063650" y="50901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561975</xdr:colOff>
      <xdr:row>303</xdr:row>
      <xdr:rowOff>66675</xdr:rowOff>
    </xdr:from>
    <xdr:to>
      <xdr:col>96</xdr:col>
      <xdr:colOff>66675</xdr:colOff>
      <xdr:row>310</xdr:row>
      <xdr:rowOff>9525</xdr:rowOff>
    </xdr:to>
    <xdr:sp macro="" textlink="">
      <xdr:nvSpPr>
        <xdr:cNvPr id="445" name="Freeform 461"/>
        <xdr:cNvSpPr>
          <a:spLocks/>
        </xdr:cNvSpPr>
      </xdr:nvSpPr>
      <xdr:spPr bwMode="auto">
        <a:xfrm>
          <a:off x="47644050" y="49120425"/>
          <a:ext cx="114300" cy="1076325"/>
        </a:xfrm>
        <a:custGeom>
          <a:avLst/>
          <a:gdLst>
            <a:gd name="T0" fmla="*/ 0 w 20"/>
            <a:gd name="T1" fmla="*/ 0 h 133"/>
            <a:gd name="T2" fmla="*/ 20 w 20"/>
            <a:gd name="T3" fmla="*/ 133 h 13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0" h="133">
              <a:moveTo>
                <a:pt x="0" y="0"/>
              </a:moveTo>
              <a:lnTo>
                <a:pt x="20" y="1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94</xdr:col>
      <xdr:colOff>190500</xdr:colOff>
      <xdr:row>319</xdr:row>
      <xdr:rowOff>9525</xdr:rowOff>
    </xdr:from>
    <xdr:to>
      <xdr:col>94</xdr:col>
      <xdr:colOff>323850</xdr:colOff>
      <xdr:row>319</xdr:row>
      <xdr:rowOff>114300</xdr:rowOff>
    </xdr:to>
    <xdr:sp macro="" textlink="">
      <xdr:nvSpPr>
        <xdr:cNvPr id="446" name="Oval 462"/>
        <xdr:cNvSpPr>
          <a:spLocks noChangeArrowheads="1"/>
        </xdr:cNvSpPr>
      </xdr:nvSpPr>
      <xdr:spPr bwMode="auto">
        <a:xfrm>
          <a:off x="46662975" y="51654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94</xdr:col>
      <xdr:colOff>393699</xdr:colOff>
      <xdr:row>317</xdr:row>
      <xdr:rowOff>142874</xdr:rowOff>
    </xdr:from>
    <xdr:to>
      <xdr:col>97</xdr:col>
      <xdr:colOff>123824</xdr:colOff>
      <xdr:row>319</xdr:row>
      <xdr:rowOff>50799</xdr:rowOff>
    </xdr:to>
    <xdr:sp macro="" textlink="">
      <xdr:nvSpPr>
        <xdr:cNvPr id="447" name="Line 463"/>
        <xdr:cNvSpPr>
          <a:spLocks noChangeShapeType="1"/>
        </xdr:cNvSpPr>
      </xdr:nvSpPr>
      <xdr:spPr bwMode="auto">
        <a:xfrm flipH="1">
          <a:off x="46866174" y="51463574"/>
          <a:ext cx="1558925" cy="231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85725</xdr:colOff>
      <xdr:row>310</xdr:row>
      <xdr:rowOff>104775</xdr:rowOff>
    </xdr:from>
    <xdr:to>
      <xdr:col>96</xdr:col>
      <xdr:colOff>161925</xdr:colOff>
      <xdr:row>311</xdr:row>
      <xdr:rowOff>19050</xdr:rowOff>
    </xdr:to>
    <xdr:sp macro="" textlink="">
      <xdr:nvSpPr>
        <xdr:cNvPr id="448" name="Oval 464"/>
        <xdr:cNvSpPr>
          <a:spLocks noChangeArrowheads="1"/>
        </xdr:cNvSpPr>
      </xdr:nvSpPr>
      <xdr:spPr bwMode="auto">
        <a:xfrm>
          <a:off x="47777400" y="50292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96</xdr:col>
      <xdr:colOff>152400</xdr:colOff>
      <xdr:row>311</xdr:row>
      <xdr:rowOff>76200</xdr:rowOff>
    </xdr:from>
    <xdr:to>
      <xdr:col>97</xdr:col>
      <xdr:colOff>161925</xdr:colOff>
      <xdr:row>316</xdr:row>
      <xdr:rowOff>114300</xdr:rowOff>
    </xdr:to>
    <xdr:sp macro="" textlink="">
      <xdr:nvSpPr>
        <xdr:cNvPr id="449" name="Line 465"/>
        <xdr:cNvSpPr>
          <a:spLocks noChangeShapeType="1"/>
        </xdr:cNvSpPr>
      </xdr:nvSpPr>
      <xdr:spPr bwMode="auto">
        <a:xfrm>
          <a:off x="47844075" y="50425350"/>
          <a:ext cx="619125" cy="847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133350</xdr:colOff>
      <xdr:row>319</xdr:row>
      <xdr:rowOff>142875</xdr:rowOff>
    </xdr:from>
    <xdr:to>
      <xdr:col>97</xdr:col>
      <xdr:colOff>438150</xdr:colOff>
      <xdr:row>322</xdr:row>
      <xdr:rowOff>85725</xdr:rowOff>
    </xdr:to>
    <xdr:sp macro="" textlink="">
      <xdr:nvSpPr>
        <xdr:cNvPr id="450" name="AutoShape 466"/>
        <xdr:cNvSpPr>
          <a:spLocks noChangeArrowheads="1"/>
        </xdr:cNvSpPr>
      </xdr:nvSpPr>
      <xdr:spPr bwMode="auto">
        <a:xfrm>
          <a:off x="48434625" y="51787425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96</xdr:col>
      <xdr:colOff>200025</xdr:colOff>
      <xdr:row>305</xdr:row>
      <xdr:rowOff>76200</xdr:rowOff>
    </xdr:from>
    <xdr:to>
      <xdr:col>103</xdr:col>
      <xdr:colOff>190500</xdr:colOff>
      <xdr:row>310</xdr:row>
      <xdr:rowOff>114300</xdr:rowOff>
    </xdr:to>
    <xdr:sp macro="" textlink="">
      <xdr:nvSpPr>
        <xdr:cNvPr id="451" name="Freeform 467"/>
        <xdr:cNvSpPr>
          <a:spLocks/>
        </xdr:cNvSpPr>
      </xdr:nvSpPr>
      <xdr:spPr bwMode="auto">
        <a:xfrm>
          <a:off x="47891700" y="49453800"/>
          <a:ext cx="4257675" cy="847725"/>
        </a:xfrm>
        <a:custGeom>
          <a:avLst/>
          <a:gdLst>
            <a:gd name="T0" fmla="*/ 0 w 447"/>
            <a:gd name="T1" fmla="*/ 89 h 89"/>
            <a:gd name="T2" fmla="*/ 447 w 447"/>
            <a:gd name="T3" fmla="*/ 0 h 89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447" h="89">
              <a:moveTo>
                <a:pt x="0" y="89"/>
              </a:moveTo>
              <a:lnTo>
                <a:pt x="447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95</xdr:col>
      <xdr:colOff>581025</xdr:colOff>
      <xdr:row>246</xdr:row>
      <xdr:rowOff>123825</xdr:rowOff>
    </xdr:from>
    <xdr:to>
      <xdr:col>104</xdr:col>
      <xdr:colOff>9525</xdr:colOff>
      <xdr:row>301</xdr:row>
      <xdr:rowOff>104775</xdr:rowOff>
    </xdr:to>
    <xdr:sp macro="" textlink="">
      <xdr:nvSpPr>
        <xdr:cNvPr id="452" name="Freeform 468"/>
        <xdr:cNvSpPr>
          <a:spLocks/>
        </xdr:cNvSpPr>
      </xdr:nvSpPr>
      <xdr:spPr bwMode="auto">
        <a:xfrm>
          <a:off x="47663100" y="39947850"/>
          <a:ext cx="4914900" cy="8886825"/>
        </a:xfrm>
        <a:custGeom>
          <a:avLst/>
          <a:gdLst>
            <a:gd name="T0" fmla="*/ 516 w 516"/>
            <a:gd name="T1" fmla="*/ 0 h 933"/>
            <a:gd name="T2" fmla="*/ 40 w 516"/>
            <a:gd name="T3" fmla="*/ 500 h 933"/>
            <a:gd name="T4" fmla="*/ 0 w 516"/>
            <a:gd name="T5" fmla="*/ 933 h 9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16" h="933">
              <a:moveTo>
                <a:pt x="516" y="0"/>
              </a:moveTo>
              <a:lnTo>
                <a:pt x="40" y="500"/>
              </a:lnTo>
              <a:lnTo>
                <a:pt x="0" y="9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219075</xdr:colOff>
      <xdr:row>296</xdr:row>
      <xdr:rowOff>28575</xdr:rowOff>
    </xdr:from>
    <xdr:to>
      <xdr:col>125</xdr:col>
      <xdr:colOff>295275</xdr:colOff>
      <xdr:row>296</xdr:row>
      <xdr:rowOff>104775</xdr:rowOff>
    </xdr:to>
    <xdr:sp macro="" textlink="">
      <xdr:nvSpPr>
        <xdr:cNvPr id="453" name="Oval 470"/>
        <xdr:cNvSpPr>
          <a:spLocks noChangeArrowheads="1"/>
        </xdr:cNvSpPr>
      </xdr:nvSpPr>
      <xdr:spPr bwMode="auto">
        <a:xfrm>
          <a:off x="65760600" y="47948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133350</xdr:colOff>
      <xdr:row>297</xdr:row>
      <xdr:rowOff>142875</xdr:rowOff>
    </xdr:from>
    <xdr:to>
      <xdr:col>103</xdr:col>
      <xdr:colOff>285750</xdr:colOff>
      <xdr:row>298</xdr:row>
      <xdr:rowOff>133350</xdr:rowOff>
    </xdr:to>
    <xdr:sp macro="" textlink="">
      <xdr:nvSpPr>
        <xdr:cNvPr id="454" name="Oval 471"/>
        <xdr:cNvSpPr>
          <a:spLocks noChangeArrowheads="1"/>
        </xdr:cNvSpPr>
      </xdr:nvSpPr>
      <xdr:spPr bwMode="auto">
        <a:xfrm>
          <a:off x="52092225" y="48225075"/>
          <a:ext cx="15240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238125</xdr:colOff>
      <xdr:row>289</xdr:row>
      <xdr:rowOff>152400</xdr:rowOff>
    </xdr:from>
    <xdr:to>
      <xdr:col>116</xdr:col>
      <xdr:colOff>314325</xdr:colOff>
      <xdr:row>290</xdr:row>
      <xdr:rowOff>66675</xdr:rowOff>
    </xdr:to>
    <xdr:sp macro="" textlink="">
      <xdr:nvSpPr>
        <xdr:cNvPr id="455" name="Oval 474"/>
        <xdr:cNvSpPr>
          <a:spLocks noChangeArrowheads="1"/>
        </xdr:cNvSpPr>
      </xdr:nvSpPr>
      <xdr:spPr bwMode="auto">
        <a:xfrm>
          <a:off x="60121800" y="469392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106</xdr:col>
      <xdr:colOff>9525</xdr:colOff>
      <xdr:row>294</xdr:row>
      <xdr:rowOff>142875</xdr:rowOff>
    </xdr:from>
    <xdr:to>
      <xdr:col>106</xdr:col>
      <xdr:colOff>85725</xdr:colOff>
      <xdr:row>295</xdr:row>
      <xdr:rowOff>57150</xdr:rowOff>
    </xdr:to>
    <xdr:sp macro="" textlink="">
      <xdr:nvSpPr>
        <xdr:cNvPr id="456" name="Oval 475"/>
        <xdr:cNvSpPr>
          <a:spLocks noChangeArrowheads="1"/>
        </xdr:cNvSpPr>
      </xdr:nvSpPr>
      <xdr:spPr bwMode="auto">
        <a:xfrm>
          <a:off x="53797200" y="47739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121</xdr:col>
      <xdr:colOff>530225</xdr:colOff>
      <xdr:row>292</xdr:row>
      <xdr:rowOff>111125</xdr:rowOff>
    </xdr:from>
    <xdr:to>
      <xdr:col>121</xdr:col>
      <xdr:colOff>606425</xdr:colOff>
      <xdr:row>293</xdr:row>
      <xdr:rowOff>25400</xdr:rowOff>
    </xdr:to>
    <xdr:sp macro="" textlink="">
      <xdr:nvSpPr>
        <xdr:cNvPr id="457" name="Oval 476"/>
        <xdr:cNvSpPr>
          <a:spLocks noChangeArrowheads="1"/>
        </xdr:cNvSpPr>
      </xdr:nvSpPr>
      <xdr:spPr bwMode="auto">
        <a:xfrm>
          <a:off x="63461900" y="47383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91</xdr:col>
      <xdr:colOff>419100</xdr:colOff>
      <xdr:row>301</xdr:row>
      <xdr:rowOff>123825</xdr:rowOff>
    </xdr:from>
    <xdr:to>
      <xdr:col>103</xdr:col>
      <xdr:colOff>219075</xdr:colOff>
      <xdr:row>305</xdr:row>
      <xdr:rowOff>0</xdr:rowOff>
    </xdr:to>
    <xdr:sp macro="" textlink="">
      <xdr:nvSpPr>
        <xdr:cNvPr id="458" name="Freeform 477"/>
        <xdr:cNvSpPr>
          <a:spLocks/>
        </xdr:cNvSpPr>
      </xdr:nvSpPr>
      <xdr:spPr bwMode="auto">
        <a:xfrm>
          <a:off x="45062775" y="48853725"/>
          <a:ext cx="7115175" cy="523875"/>
        </a:xfrm>
        <a:custGeom>
          <a:avLst/>
          <a:gdLst>
            <a:gd name="T0" fmla="*/ 0 w 747"/>
            <a:gd name="T1" fmla="*/ 0 h 55"/>
            <a:gd name="T2" fmla="*/ 610 w 747"/>
            <a:gd name="T3" fmla="*/ 51 h 55"/>
            <a:gd name="T4" fmla="*/ 747 w 747"/>
            <a:gd name="T5" fmla="*/ 55 h 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47" h="55">
              <a:moveTo>
                <a:pt x="0" y="0"/>
              </a:moveTo>
              <a:lnTo>
                <a:pt x="610" y="51"/>
              </a:lnTo>
              <a:lnTo>
                <a:pt x="747" y="5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102</xdr:col>
      <xdr:colOff>200025</xdr:colOff>
      <xdr:row>302</xdr:row>
      <xdr:rowOff>9525</xdr:rowOff>
    </xdr:from>
    <xdr:to>
      <xdr:col>102</xdr:col>
      <xdr:colOff>371475</xdr:colOff>
      <xdr:row>302</xdr:row>
      <xdr:rowOff>123825</xdr:rowOff>
    </xdr:to>
    <xdr:sp macro="" textlink="">
      <xdr:nvSpPr>
        <xdr:cNvPr id="459" name="Oval 478"/>
        <xdr:cNvSpPr>
          <a:spLocks noChangeArrowheads="1"/>
        </xdr:cNvSpPr>
      </xdr:nvSpPr>
      <xdr:spPr bwMode="auto">
        <a:xfrm>
          <a:off x="51549300" y="48901350"/>
          <a:ext cx="1714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333375</xdr:colOff>
      <xdr:row>302</xdr:row>
      <xdr:rowOff>152400</xdr:rowOff>
    </xdr:from>
    <xdr:to>
      <xdr:col>103</xdr:col>
      <xdr:colOff>295275</xdr:colOff>
      <xdr:row>314</xdr:row>
      <xdr:rowOff>28575</xdr:rowOff>
    </xdr:to>
    <xdr:sp macro="" textlink="">
      <xdr:nvSpPr>
        <xdr:cNvPr id="460" name="Freeform 479"/>
        <xdr:cNvSpPr>
          <a:spLocks/>
        </xdr:cNvSpPr>
      </xdr:nvSpPr>
      <xdr:spPr bwMode="auto">
        <a:xfrm>
          <a:off x="51682650" y="49044225"/>
          <a:ext cx="571500" cy="1819275"/>
        </a:xfrm>
        <a:custGeom>
          <a:avLst/>
          <a:gdLst>
            <a:gd name="T0" fmla="*/ 39 w 60"/>
            <a:gd name="T1" fmla="*/ 191 h 191"/>
            <a:gd name="T2" fmla="*/ 30 w 60"/>
            <a:gd name="T3" fmla="*/ 138 h 191"/>
            <a:gd name="T4" fmla="*/ 60 w 60"/>
            <a:gd name="T5" fmla="*/ 51 h 191"/>
            <a:gd name="T6" fmla="*/ 50 w 60"/>
            <a:gd name="T7" fmla="*/ 35 h 191"/>
            <a:gd name="T8" fmla="*/ 0 w 60"/>
            <a:gd name="T9" fmla="*/ 0 h 19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60" h="191">
              <a:moveTo>
                <a:pt x="39" y="191"/>
              </a:moveTo>
              <a:lnTo>
                <a:pt x="30" y="138"/>
              </a:lnTo>
              <a:lnTo>
                <a:pt x="60" y="51"/>
              </a:lnTo>
              <a:lnTo>
                <a:pt x="50" y="35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102</xdr:col>
      <xdr:colOff>428625</xdr:colOff>
      <xdr:row>298</xdr:row>
      <xdr:rowOff>123825</xdr:rowOff>
    </xdr:from>
    <xdr:to>
      <xdr:col>103</xdr:col>
      <xdr:colOff>123825</xdr:colOff>
      <xdr:row>301</xdr:row>
      <xdr:rowOff>47625</xdr:rowOff>
    </xdr:to>
    <xdr:sp macro="" textlink="">
      <xdr:nvSpPr>
        <xdr:cNvPr id="461" name="Line 480"/>
        <xdr:cNvSpPr>
          <a:spLocks noChangeShapeType="1"/>
        </xdr:cNvSpPr>
      </xdr:nvSpPr>
      <xdr:spPr bwMode="auto">
        <a:xfrm flipH="1">
          <a:off x="51777900" y="48367950"/>
          <a:ext cx="3048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85</xdr:col>
      <xdr:colOff>142875</xdr:colOff>
      <xdr:row>295</xdr:row>
      <xdr:rowOff>142875</xdr:rowOff>
    </xdr:from>
    <xdr:to>
      <xdr:col>105</xdr:col>
      <xdr:colOff>600075</xdr:colOff>
      <xdr:row>313</xdr:row>
      <xdr:rowOff>38100</xdr:rowOff>
    </xdr:to>
    <xdr:sp macro="" textlink="">
      <xdr:nvSpPr>
        <xdr:cNvPr id="462" name="Freeform 482"/>
        <xdr:cNvSpPr>
          <a:spLocks/>
        </xdr:cNvSpPr>
      </xdr:nvSpPr>
      <xdr:spPr bwMode="auto">
        <a:xfrm>
          <a:off x="41767125" y="47901225"/>
          <a:ext cx="12011025" cy="2809875"/>
        </a:xfrm>
        <a:custGeom>
          <a:avLst/>
          <a:gdLst>
            <a:gd name="T0" fmla="*/ 0 w 1005"/>
            <a:gd name="T1" fmla="*/ 286 h 295"/>
            <a:gd name="T2" fmla="*/ 640 w 1005"/>
            <a:gd name="T3" fmla="*/ 295 h 295"/>
            <a:gd name="T4" fmla="*/ 942 w 1005"/>
            <a:gd name="T5" fmla="*/ 171 h 295"/>
            <a:gd name="T6" fmla="*/ 1005 w 1005"/>
            <a:gd name="T7" fmla="*/ 0 h 29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1005" h="295">
              <a:moveTo>
                <a:pt x="0" y="286"/>
              </a:moveTo>
              <a:lnTo>
                <a:pt x="640" y="295"/>
              </a:lnTo>
              <a:lnTo>
                <a:pt x="942" y="171"/>
              </a:lnTo>
              <a:lnTo>
                <a:pt x="1005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101</xdr:col>
      <xdr:colOff>352425</xdr:colOff>
      <xdr:row>302</xdr:row>
      <xdr:rowOff>152400</xdr:rowOff>
    </xdr:from>
    <xdr:to>
      <xdr:col>102</xdr:col>
      <xdr:colOff>200025</xdr:colOff>
      <xdr:row>304</xdr:row>
      <xdr:rowOff>28575</xdr:rowOff>
    </xdr:to>
    <xdr:sp macro="" textlink="">
      <xdr:nvSpPr>
        <xdr:cNvPr id="463" name="Line 483"/>
        <xdr:cNvSpPr>
          <a:spLocks noChangeShapeType="1"/>
        </xdr:cNvSpPr>
      </xdr:nvSpPr>
      <xdr:spPr bwMode="auto">
        <a:xfrm flipH="1">
          <a:off x="51092100" y="49044225"/>
          <a:ext cx="45720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485775</xdr:colOff>
      <xdr:row>291</xdr:row>
      <xdr:rowOff>111146</xdr:rowOff>
    </xdr:from>
    <xdr:to>
      <xdr:col>109</xdr:col>
      <xdr:colOff>380986</xdr:colOff>
      <xdr:row>304</xdr:row>
      <xdr:rowOff>114300</xdr:rowOff>
    </xdr:to>
    <xdr:sp macro="" textlink="">
      <xdr:nvSpPr>
        <xdr:cNvPr id="464" name="Freeform 484"/>
        <xdr:cNvSpPr>
          <a:spLocks/>
        </xdr:cNvSpPr>
      </xdr:nvSpPr>
      <xdr:spPr bwMode="auto">
        <a:xfrm>
          <a:off x="52444650" y="47221796"/>
          <a:ext cx="3552811" cy="2108179"/>
        </a:xfrm>
        <a:custGeom>
          <a:avLst/>
          <a:gdLst>
            <a:gd name="T0" fmla="*/ 0 w 133"/>
            <a:gd name="T1" fmla="*/ 152 h 152"/>
            <a:gd name="T2" fmla="*/ 133 w 133"/>
            <a:gd name="T3" fmla="*/ 0 h 152"/>
            <a:gd name="connsiteX0" fmla="*/ 0 w 10000"/>
            <a:gd name="connsiteY0" fmla="*/ 10000 h 10000"/>
            <a:gd name="connsiteX1" fmla="*/ 7594 w 10000"/>
            <a:gd name="connsiteY1" fmla="*/ 2344 h 10000"/>
            <a:gd name="connsiteX2" fmla="*/ 10000 w 10000"/>
            <a:gd name="connsiteY2" fmla="*/ 0 h 10000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10000 w 28045"/>
            <a:gd name="connsiteY1" fmla="*/ 4752 h 14559"/>
            <a:gd name="connsiteX2" fmla="*/ 28045 w 28045"/>
            <a:gd name="connsiteY2" fmla="*/ 0 h 145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8045" h="14559">
              <a:moveTo>
                <a:pt x="0" y="14559"/>
              </a:moveTo>
              <a:lnTo>
                <a:pt x="10000" y="4752"/>
              </a:lnTo>
              <a:lnTo>
                <a:pt x="28045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485775</xdr:colOff>
      <xdr:row>317</xdr:row>
      <xdr:rowOff>38100</xdr:rowOff>
    </xdr:from>
    <xdr:to>
      <xdr:col>104</xdr:col>
      <xdr:colOff>304800</xdr:colOff>
      <xdr:row>319</xdr:row>
      <xdr:rowOff>19050</xdr:rowOff>
    </xdr:to>
    <xdr:sp macro="" textlink="">
      <xdr:nvSpPr>
        <xdr:cNvPr id="465" name="AutoShape 485"/>
        <xdr:cNvSpPr>
          <a:spLocks noChangeArrowheads="1"/>
        </xdr:cNvSpPr>
      </xdr:nvSpPr>
      <xdr:spPr bwMode="auto">
        <a:xfrm rot="7950626">
          <a:off x="52506563" y="512968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95</xdr:col>
      <xdr:colOff>571500</xdr:colOff>
      <xdr:row>149</xdr:row>
      <xdr:rowOff>38100</xdr:rowOff>
    </xdr:from>
    <xdr:to>
      <xdr:col>96</xdr:col>
      <xdr:colOff>95250</xdr:colOff>
      <xdr:row>149</xdr:row>
      <xdr:rowOff>142875</xdr:rowOff>
    </xdr:to>
    <xdr:sp macro="" textlink="">
      <xdr:nvSpPr>
        <xdr:cNvPr id="466" name="Oval 486"/>
        <xdr:cNvSpPr>
          <a:spLocks noChangeArrowheads="1"/>
        </xdr:cNvSpPr>
      </xdr:nvSpPr>
      <xdr:spPr bwMode="auto">
        <a:xfrm>
          <a:off x="47653575" y="24155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119</xdr:col>
      <xdr:colOff>228600</xdr:colOff>
      <xdr:row>203</xdr:row>
      <xdr:rowOff>38100</xdr:rowOff>
    </xdr:from>
    <xdr:to>
      <xdr:col>119</xdr:col>
      <xdr:colOff>361950</xdr:colOff>
      <xdr:row>203</xdr:row>
      <xdr:rowOff>142875</xdr:rowOff>
    </xdr:to>
    <xdr:sp macro="" textlink="">
      <xdr:nvSpPr>
        <xdr:cNvPr id="467" name="Oval 487"/>
        <xdr:cNvSpPr>
          <a:spLocks noChangeArrowheads="1"/>
        </xdr:cNvSpPr>
      </xdr:nvSpPr>
      <xdr:spPr bwMode="auto">
        <a:xfrm>
          <a:off x="61941075" y="32899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428625</xdr:colOff>
      <xdr:row>232</xdr:row>
      <xdr:rowOff>66675</xdr:rowOff>
    </xdr:from>
    <xdr:to>
      <xdr:col>123</xdr:col>
      <xdr:colOff>561975</xdr:colOff>
      <xdr:row>233</xdr:row>
      <xdr:rowOff>9525</xdr:rowOff>
    </xdr:to>
    <xdr:sp macro="" textlink="">
      <xdr:nvSpPr>
        <xdr:cNvPr id="468" name="Oval 488"/>
        <xdr:cNvSpPr>
          <a:spLocks noChangeArrowheads="1"/>
        </xdr:cNvSpPr>
      </xdr:nvSpPr>
      <xdr:spPr bwMode="auto">
        <a:xfrm>
          <a:off x="64617600" y="37623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122</xdr:col>
      <xdr:colOff>638175</xdr:colOff>
      <xdr:row>232</xdr:row>
      <xdr:rowOff>152400</xdr:rowOff>
    </xdr:from>
    <xdr:to>
      <xdr:col>123</xdr:col>
      <xdr:colOff>342900</xdr:colOff>
      <xdr:row>233</xdr:row>
      <xdr:rowOff>142875</xdr:rowOff>
    </xdr:to>
    <xdr:sp macro="" textlink="">
      <xdr:nvSpPr>
        <xdr:cNvPr id="469" name="Line 489"/>
        <xdr:cNvSpPr>
          <a:spLocks noChangeShapeType="1"/>
        </xdr:cNvSpPr>
      </xdr:nvSpPr>
      <xdr:spPr bwMode="auto">
        <a:xfrm flipV="1">
          <a:off x="64179450" y="37709475"/>
          <a:ext cx="35242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126</xdr:col>
      <xdr:colOff>152400</xdr:colOff>
      <xdr:row>188</xdr:row>
      <xdr:rowOff>38100</xdr:rowOff>
    </xdr:from>
    <xdr:to>
      <xdr:col>126</xdr:col>
      <xdr:colOff>285750</xdr:colOff>
      <xdr:row>188</xdr:row>
      <xdr:rowOff>142875</xdr:rowOff>
    </xdr:to>
    <xdr:sp macro="" textlink="">
      <xdr:nvSpPr>
        <xdr:cNvPr id="470" name="Oval 490"/>
        <xdr:cNvSpPr>
          <a:spLocks noChangeArrowheads="1"/>
        </xdr:cNvSpPr>
      </xdr:nvSpPr>
      <xdr:spPr bwMode="auto">
        <a:xfrm>
          <a:off x="66303525" y="3047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120</xdr:col>
      <xdr:colOff>352425</xdr:colOff>
      <xdr:row>161</xdr:row>
      <xdr:rowOff>123825</xdr:rowOff>
    </xdr:from>
    <xdr:to>
      <xdr:col>123</xdr:col>
      <xdr:colOff>371475</xdr:colOff>
      <xdr:row>177</xdr:row>
      <xdr:rowOff>38100</xdr:rowOff>
    </xdr:to>
    <xdr:sp macro="" textlink="">
      <xdr:nvSpPr>
        <xdr:cNvPr id="471" name="Line 491"/>
        <xdr:cNvSpPr>
          <a:spLocks noChangeShapeType="1"/>
        </xdr:cNvSpPr>
      </xdr:nvSpPr>
      <xdr:spPr bwMode="auto">
        <a:xfrm>
          <a:off x="62674500" y="26184225"/>
          <a:ext cx="1885950" cy="2505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371475</xdr:colOff>
      <xdr:row>177</xdr:row>
      <xdr:rowOff>104775</xdr:rowOff>
    </xdr:from>
    <xdr:to>
      <xdr:col>123</xdr:col>
      <xdr:colOff>447675</xdr:colOff>
      <xdr:row>178</xdr:row>
      <xdr:rowOff>19050</xdr:rowOff>
    </xdr:to>
    <xdr:sp macro="" textlink="">
      <xdr:nvSpPr>
        <xdr:cNvPr id="472" name="Oval 492"/>
        <xdr:cNvSpPr>
          <a:spLocks noChangeArrowheads="1"/>
        </xdr:cNvSpPr>
      </xdr:nvSpPr>
      <xdr:spPr bwMode="auto">
        <a:xfrm>
          <a:off x="64560450" y="28755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119</xdr:col>
      <xdr:colOff>66675</xdr:colOff>
      <xdr:row>235</xdr:row>
      <xdr:rowOff>28575</xdr:rowOff>
    </xdr:from>
    <xdr:to>
      <xdr:col>119</xdr:col>
      <xdr:colOff>200025</xdr:colOff>
      <xdr:row>235</xdr:row>
      <xdr:rowOff>133350</xdr:rowOff>
    </xdr:to>
    <xdr:sp macro="" textlink="">
      <xdr:nvSpPr>
        <xdr:cNvPr id="473" name="Oval 493"/>
        <xdr:cNvSpPr>
          <a:spLocks noChangeArrowheads="1"/>
        </xdr:cNvSpPr>
      </xdr:nvSpPr>
      <xdr:spPr bwMode="auto">
        <a:xfrm>
          <a:off x="61779150" y="38071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121</xdr:col>
      <xdr:colOff>257174</xdr:colOff>
      <xdr:row>293</xdr:row>
      <xdr:rowOff>88899</xdr:rowOff>
    </xdr:from>
    <xdr:to>
      <xdr:col>121</xdr:col>
      <xdr:colOff>533399</xdr:colOff>
      <xdr:row>303</xdr:row>
      <xdr:rowOff>142874</xdr:rowOff>
    </xdr:to>
    <xdr:sp macro="" textlink="">
      <xdr:nvSpPr>
        <xdr:cNvPr id="474" name="Line 495"/>
        <xdr:cNvSpPr>
          <a:spLocks noChangeShapeType="1"/>
        </xdr:cNvSpPr>
      </xdr:nvSpPr>
      <xdr:spPr bwMode="auto">
        <a:xfrm flipV="1">
          <a:off x="63188849" y="47523399"/>
          <a:ext cx="276225" cy="1673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12711</xdr:colOff>
      <xdr:row>293</xdr:row>
      <xdr:rowOff>139783</xdr:rowOff>
    </xdr:from>
    <xdr:to>
      <xdr:col>123</xdr:col>
      <xdr:colOff>188109</xdr:colOff>
      <xdr:row>314</xdr:row>
      <xdr:rowOff>76201</xdr:rowOff>
    </xdr:to>
    <xdr:sp macro="" textlink="">
      <xdr:nvSpPr>
        <xdr:cNvPr id="475" name="Freeform 496"/>
        <xdr:cNvSpPr>
          <a:spLocks/>
        </xdr:cNvSpPr>
      </xdr:nvSpPr>
      <xdr:spPr bwMode="auto">
        <a:xfrm>
          <a:off x="63553986" y="47574283"/>
          <a:ext cx="823098" cy="3336843"/>
        </a:xfrm>
        <a:custGeom>
          <a:avLst/>
          <a:gdLst>
            <a:gd name="T0" fmla="*/ 55 w 143"/>
            <a:gd name="T1" fmla="*/ 360 h 360"/>
            <a:gd name="T2" fmla="*/ 134 w 143"/>
            <a:gd name="T3" fmla="*/ 206 h 360"/>
            <a:gd name="T4" fmla="*/ 0 w 143"/>
            <a:gd name="T5" fmla="*/ 0 h 360"/>
            <a:gd name="connsiteX0" fmla="*/ 3846 w 9423"/>
            <a:gd name="connsiteY0" fmla="*/ 10024 h 10024"/>
            <a:gd name="connsiteX1" fmla="*/ 9371 w 9423"/>
            <a:gd name="connsiteY1" fmla="*/ 5746 h 10024"/>
            <a:gd name="connsiteX2" fmla="*/ 3380 w 9423"/>
            <a:gd name="connsiteY2" fmla="*/ 727 h 10024"/>
            <a:gd name="connsiteX3" fmla="*/ 0 w 9423"/>
            <a:gd name="connsiteY3" fmla="*/ 24 h 10024"/>
            <a:gd name="connsiteX0" fmla="*/ 495 w 6413"/>
            <a:gd name="connsiteY0" fmla="*/ 9275 h 9275"/>
            <a:gd name="connsiteX1" fmla="*/ 6358 w 6413"/>
            <a:gd name="connsiteY1" fmla="*/ 5007 h 9275"/>
            <a:gd name="connsiteX2" fmla="*/ 0 w 6413"/>
            <a:gd name="connsiteY2" fmla="*/ 0 h 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413" h="9275">
              <a:moveTo>
                <a:pt x="495" y="9275"/>
              </a:moveTo>
              <a:cubicBezTo>
                <a:pt x="1459" y="8555"/>
                <a:pt x="7025" y="6670"/>
                <a:pt x="6358" y="5007"/>
              </a:cubicBezTo>
              <a:cubicBezTo>
                <a:pt x="5732" y="3357"/>
                <a:pt x="1658" y="952"/>
                <a:pt x="0" y="0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124</xdr:col>
      <xdr:colOff>314325</xdr:colOff>
      <xdr:row>297</xdr:row>
      <xdr:rowOff>28575</xdr:rowOff>
    </xdr:from>
    <xdr:to>
      <xdr:col>125</xdr:col>
      <xdr:colOff>219075</xdr:colOff>
      <xdr:row>315</xdr:row>
      <xdr:rowOff>28575</xdr:rowOff>
    </xdr:to>
    <xdr:sp macro="" textlink="">
      <xdr:nvSpPr>
        <xdr:cNvPr id="476" name="Line 497"/>
        <xdr:cNvSpPr>
          <a:spLocks noChangeShapeType="1"/>
        </xdr:cNvSpPr>
      </xdr:nvSpPr>
      <xdr:spPr bwMode="auto">
        <a:xfrm flipV="1">
          <a:off x="65112900" y="48110775"/>
          <a:ext cx="647700" cy="2914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295275</xdr:colOff>
      <xdr:row>296</xdr:row>
      <xdr:rowOff>123825</xdr:rowOff>
    </xdr:from>
    <xdr:to>
      <xdr:col>127</xdr:col>
      <xdr:colOff>295275</xdr:colOff>
      <xdr:row>314</xdr:row>
      <xdr:rowOff>66675</xdr:rowOff>
    </xdr:to>
    <xdr:sp macro="" textlink="">
      <xdr:nvSpPr>
        <xdr:cNvPr id="477" name="Line 498"/>
        <xdr:cNvSpPr>
          <a:spLocks noChangeShapeType="1"/>
        </xdr:cNvSpPr>
      </xdr:nvSpPr>
      <xdr:spPr bwMode="auto">
        <a:xfrm flipH="1" flipV="1">
          <a:off x="65836800" y="48044100"/>
          <a:ext cx="1419225" cy="2857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371475</xdr:colOff>
      <xdr:row>296</xdr:row>
      <xdr:rowOff>104775</xdr:rowOff>
    </xdr:from>
    <xdr:to>
      <xdr:col>132</xdr:col>
      <xdr:colOff>47625</xdr:colOff>
      <xdr:row>310</xdr:row>
      <xdr:rowOff>114300</xdr:rowOff>
    </xdr:to>
    <xdr:sp macro="" textlink="">
      <xdr:nvSpPr>
        <xdr:cNvPr id="478" name="Line 499"/>
        <xdr:cNvSpPr>
          <a:spLocks noChangeShapeType="1"/>
        </xdr:cNvSpPr>
      </xdr:nvSpPr>
      <xdr:spPr bwMode="auto">
        <a:xfrm flipH="1" flipV="1">
          <a:off x="65913000" y="48025050"/>
          <a:ext cx="4143375" cy="2276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390525</xdr:colOff>
      <xdr:row>290</xdr:row>
      <xdr:rowOff>123825</xdr:rowOff>
    </xdr:from>
    <xdr:to>
      <xdr:col>109</xdr:col>
      <xdr:colOff>371475</xdr:colOff>
      <xdr:row>298</xdr:row>
      <xdr:rowOff>28575</xdr:rowOff>
    </xdr:to>
    <xdr:sp macro="" textlink="">
      <xdr:nvSpPr>
        <xdr:cNvPr id="479" name="Line 501"/>
        <xdr:cNvSpPr>
          <a:spLocks noChangeShapeType="1"/>
        </xdr:cNvSpPr>
      </xdr:nvSpPr>
      <xdr:spPr bwMode="auto">
        <a:xfrm flipV="1">
          <a:off x="52349400" y="47072550"/>
          <a:ext cx="3638550" cy="1200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466725</xdr:colOff>
      <xdr:row>286</xdr:row>
      <xdr:rowOff>47625</xdr:rowOff>
    </xdr:from>
    <xdr:to>
      <xdr:col>109</xdr:col>
      <xdr:colOff>542925</xdr:colOff>
      <xdr:row>286</xdr:row>
      <xdr:rowOff>123825</xdr:rowOff>
    </xdr:to>
    <xdr:sp macro="" textlink="">
      <xdr:nvSpPr>
        <xdr:cNvPr id="480" name="Oval 502"/>
        <xdr:cNvSpPr>
          <a:spLocks noChangeArrowheads="1"/>
        </xdr:cNvSpPr>
      </xdr:nvSpPr>
      <xdr:spPr bwMode="auto">
        <a:xfrm>
          <a:off x="56083200" y="46348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523875</xdr:colOff>
      <xdr:row>292</xdr:row>
      <xdr:rowOff>66675</xdr:rowOff>
    </xdr:from>
    <xdr:to>
      <xdr:col>109</xdr:col>
      <xdr:colOff>600075</xdr:colOff>
      <xdr:row>292</xdr:row>
      <xdr:rowOff>142875</xdr:rowOff>
    </xdr:to>
    <xdr:sp macro="" textlink="">
      <xdr:nvSpPr>
        <xdr:cNvPr id="481" name="Oval 503"/>
        <xdr:cNvSpPr>
          <a:spLocks noChangeArrowheads="1"/>
        </xdr:cNvSpPr>
      </xdr:nvSpPr>
      <xdr:spPr bwMode="auto">
        <a:xfrm>
          <a:off x="56140350" y="47339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122</xdr:col>
      <xdr:colOff>101600</xdr:colOff>
      <xdr:row>293</xdr:row>
      <xdr:rowOff>0</xdr:rowOff>
    </xdr:from>
    <xdr:to>
      <xdr:col>125</xdr:col>
      <xdr:colOff>152400</xdr:colOff>
      <xdr:row>296</xdr:row>
      <xdr:rowOff>47625</xdr:rowOff>
    </xdr:to>
    <xdr:sp macro="" textlink="">
      <xdr:nvSpPr>
        <xdr:cNvPr id="482" name="Line 504"/>
        <xdr:cNvSpPr>
          <a:spLocks noChangeShapeType="1"/>
        </xdr:cNvSpPr>
      </xdr:nvSpPr>
      <xdr:spPr bwMode="auto">
        <a:xfrm>
          <a:off x="63642875" y="47434500"/>
          <a:ext cx="2051050" cy="533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123825</xdr:colOff>
      <xdr:row>290</xdr:row>
      <xdr:rowOff>25399</xdr:rowOff>
    </xdr:from>
    <xdr:to>
      <xdr:col>121</xdr:col>
      <xdr:colOff>482600</xdr:colOff>
      <xdr:row>292</xdr:row>
      <xdr:rowOff>123824</xdr:rowOff>
    </xdr:to>
    <xdr:sp macro="" textlink="">
      <xdr:nvSpPr>
        <xdr:cNvPr id="483" name="Line 505"/>
        <xdr:cNvSpPr>
          <a:spLocks noChangeShapeType="1"/>
        </xdr:cNvSpPr>
      </xdr:nvSpPr>
      <xdr:spPr bwMode="auto">
        <a:xfrm>
          <a:off x="56349900" y="46974124"/>
          <a:ext cx="7064375" cy="422275"/>
        </a:xfrm>
        <a:custGeom>
          <a:avLst/>
          <a:gdLst>
            <a:gd name="connsiteX0" fmla="*/ 0 w 6429375"/>
            <a:gd name="connsiteY0" fmla="*/ 0 h 19050"/>
            <a:gd name="connsiteX1" fmla="*/ 6429375 w 6429375"/>
            <a:gd name="connsiteY1" fmla="*/ 19050 h 19050"/>
            <a:gd name="connsiteX0" fmla="*/ 0 w 6429375"/>
            <a:gd name="connsiteY0" fmla="*/ 3175 h 22225"/>
            <a:gd name="connsiteX1" fmla="*/ 6137275 w 6429375"/>
            <a:gd name="connsiteY1" fmla="*/ 0 h 22225"/>
            <a:gd name="connsiteX2" fmla="*/ 6429375 w 6429375"/>
            <a:gd name="connsiteY2" fmla="*/ 22225 h 22225"/>
            <a:gd name="connsiteX0" fmla="*/ 0 w 6721475"/>
            <a:gd name="connsiteY0" fmla="*/ 3175 h 22225"/>
            <a:gd name="connsiteX1" fmla="*/ 6137275 w 6721475"/>
            <a:gd name="connsiteY1" fmla="*/ 0 h 22225"/>
            <a:gd name="connsiteX2" fmla="*/ 6721475 w 6721475"/>
            <a:gd name="connsiteY2" fmla="*/ 22225 h 22225"/>
            <a:gd name="connsiteX0" fmla="*/ 0 w 6975475"/>
            <a:gd name="connsiteY0" fmla="*/ 3175 h 288925"/>
            <a:gd name="connsiteX1" fmla="*/ 6137275 w 6975475"/>
            <a:gd name="connsiteY1" fmla="*/ 0 h 288925"/>
            <a:gd name="connsiteX2" fmla="*/ 6975475 w 6975475"/>
            <a:gd name="connsiteY2" fmla="*/ 288925 h 288925"/>
            <a:gd name="connsiteX0" fmla="*/ 0 w 6975475"/>
            <a:gd name="connsiteY0" fmla="*/ 3175 h 288925"/>
            <a:gd name="connsiteX1" fmla="*/ 6137275 w 6975475"/>
            <a:gd name="connsiteY1" fmla="*/ 0 h 288925"/>
            <a:gd name="connsiteX2" fmla="*/ 6975475 w 6975475"/>
            <a:gd name="connsiteY2" fmla="*/ 288925 h 288925"/>
            <a:gd name="connsiteX0" fmla="*/ 0 w 7064375"/>
            <a:gd name="connsiteY0" fmla="*/ 3175 h 428625"/>
            <a:gd name="connsiteX1" fmla="*/ 6137275 w 7064375"/>
            <a:gd name="connsiteY1" fmla="*/ 0 h 428625"/>
            <a:gd name="connsiteX2" fmla="*/ 7064375 w 7064375"/>
            <a:gd name="connsiteY2" fmla="*/ 428625 h 42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064375" h="428625">
              <a:moveTo>
                <a:pt x="0" y="3175"/>
              </a:moveTo>
              <a:lnTo>
                <a:pt x="6137275" y="0"/>
              </a:lnTo>
              <a:lnTo>
                <a:pt x="7064375" y="42862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266700</xdr:colOff>
      <xdr:row>284</xdr:row>
      <xdr:rowOff>123824</xdr:rowOff>
    </xdr:from>
    <xdr:to>
      <xdr:col>123</xdr:col>
      <xdr:colOff>333375</xdr:colOff>
      <xdr:row>290</xdr:row>
      <xdr:rowOff>25399</xdr:rowOff>
    </xdr:to>
    <xdr:sp macro="" textlink="">
      <xdr:nvSpPr>
        <xdr:cNvPr id="484" name="Line 506"/>
        <xdr:cNvSpPr>
          <a:spLocks noChangeShapeType="1"/>
        </xdr:cNvSpPr>
      </xdr:nvSpPr>
      <xdr:spPr bwMode="auto">
        <a:xfrm flipV="1">
          <a:off x="62588775" y="46100999"/>
          <a:ext cx="1933575" cy="873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561975</xdr:colOff>
      <xdr:row>284</xdr:row>
      <xdr:rowOff>152400</xdr:rowOff>
    </xdr:from>
    <xdr:to>
      <xdr:col>125</xdr:col>
      <xdr:colOff>238125</xdr:colOff>
      <xdr:row>294</xdr:row>
      <xdr:rowOff>142875</xdr:rowOff>
    </xdr:to>
    <xdr:sp macro="" textlink="">
      <xdr:nvSpPr>
        <xdr:cNvPr id="485" name="Line 507"/>
        <xdr:cNvSpPr>
          <a:spLocks noChangeShapeType="1"/>
        </xdr:cNvSpPr>
      </xdr:nvSpPr>
      <xdr:spPr bwMode="auto">
        <a:xfrm flipH="1" flipV="1">
          <a:off x="64750950" y="46129575"/>
          <a:ext cx="1028700" cy="1609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295275</xdr:colOff>
      <xdr:row>284</xdr:row>
      <xdr:rowOff>85725</xdr:rowOff>
    </xdr:from>
    <xdr:to>
      <xdr:col>123</xdr:col>
      <xdr:colOff>295275</xdr:colOff>
      <xdr:row>289</xdr:row>
      <xdr:rowOff>76200</xdr:rowOff>
    </xdr:to>
    <xdr:sp macro="" textlink="">
      <xdr:nvSpPr>
        <xdr:cNvPr id="486" name="Line 508"/>
        <xdr:cNvSpPr>
          <a:spLocks noChangeShapeType="1"/>
        </xdr:cNvSpPr>
      </xdr:nvSpPr>
      <xdr:spPr bwMode="auto">
        <a:xfrm flipH="1">
          <a:off x="56521350" y="46062900"/>
          <a:ext cx="7962900" cy="800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371475</xdr:colOff>
      <xdr:row>290</xdr:row>
      <xdr:rowOff>28575</xdr:rowOff>
    </xdr:from>
    <xdr:to>
      <xdr:col>109</xdr:col>
      <xdr:colOff>390525</xdr:colOff>
      <xdr:row>297</xdr:row>
      <xdr:rowOff>9525</xdr:rowOff>
    </xdr:to>
    <xdr:sp macro="" textlink="">
      <xdr:nvSpPr>
        <xdr:cNvPr id="487" name="Line 509"/>
        <xdr:cNvSpPr>
          <a:spLocks noChangeShapeType="1"/>
        </xdr:cNvSpPr>
      </xdr:nvSpPr>
      <xdr:spPr bwMode="auto">
        <a:xfrm flipH="1">
          <a:off x="52330350" y="46977300"/>
          <a:ext cx="3676650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152400</xdr:colOff>
      <xdr:row>292</xdr:row>
      <xdr:rowOff>47625</xdr:rowOff>
    </xdr:from>
    <xdr:to>
      <xdr:col>116</xdr:col>
      <xdr:colOff>285750</xdr:colOff>
      <xdr:row>292</xdr:row>
      <xdr:rowOff>152400</xdr:rowOff>
    </xdr:to>
    <xdr:sp macro="" textlink="">
      <xdr:nvSpPr>
        <xdr:cNvPr id="488" name="Oval 511"/>
        <xdr:cNvSpPr>
          <a:spLocks noChangeArrowheads="1"/>
        </xdr:cNvSpPr>
      </xdr:nvSpPr>
      <xdr:spPr bwMode="auto">
        <a:xfrm>
          <a:off x="60036075" y="47320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142875</xdr:colOff>
      <xdr:row>293</xdr:row>
      <xdr:rowOff>38100</xdr:rowOff>
    </xdr:from>
    <xdr:to>
      <xdr:col>116</xdr:col>
      <xdr:colOff>276225</xdr:colOff>
      <xdr:row>293</xdr:row>
      <xdr:rowOff>142875</xdr:rowOff>
    </xdr:to>
    <xdr:sp macro="" textlink="">
      <xdr:nvSpPr>
        <xdr:cNvPr id="489" name="Oval 512"/>
        <xdr:cNvSpPr>
          <a:spLocks noChangeArrowheads="1"/>
        </xdr:cNvSpPr>
      </xdr:nvSpPr>
      <xdr:spPr bwMode="auto">
        <a:xfrm>
          <a:off x="60026550" y="474726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152400</xdr:colOff>
      <xdr:row>294</xdr:row>
      <xdr:rowOff>28575</xdr:rowOff>
    </xdr:from>
    <xdr:to>
      <xdr:col>116</xdr:col>
      <xdr:colOff>285750</xdr:colOff>
      <xdr:row>294</xdr:row>
      <xdr:rowOff>133350</xdr:rowOff>
    </xdr:to>
    <xdr:sp macro="" textlink="">
      <xdr:nvSpPr>
        <xdr:cNvPr id="490" name="Oval 513"/>
        <xdr:cNvSpPr>
          <a:spLocks noChangeArrowheads="1"/>
        </xdr:cNvSpPr>
      </xdr:nvSpPr>
      <xdr:spPr bwMode="auto">
        <a:xfrm>
          <a:off x="60036075" y="476250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152400</xdr:colOff>
      <xdr:row>284</xdr:row>
      <xdr:rowOff>28575</xdr:rowOff>
    </xdr:from>
    <xdr:to>
      <xdr:col>109</xdr:col>
      <xdr:colOff>285750</xdr:colOff>
      <xdr:row>284</xdr:row>
      <xdr:rowOff>133350</xdr:rowOff>
    </xdr:to>
    <xdr:sp macro="" textlink="">
      <xdr:nvSpPr>
        <xdr:cNvPr id="491" name="Oval 514"/>
        <xdr:cNvSpPr>
          <a:spLocks noChangeArrowheads="1"/>
        </xdr:cNvSpPr>
      </xdr:nvSpPr>
      <xdr:spPr bwMode="auto">
        <a:xfrm>
          <a:off x="55768875" y="46005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107</xdr:col>
      <xdr:colOff>38100</xdr:colOff>
      <xdr:row>300</xdr:row>
      <xdr:rowOff>28575</xdr:rowOff>
    </xdr:from>
    <xdr:to>
      <xdr:col>107</xdr:col>
      <xdr:colOff>171450</xdr:colOff>
      <xdr:row>300</xdr:row>
      <xdr:rowOff>133350</xdr:rowOff>
    </xdr:to>
    <xdr:sp macro="" textlink="">
      <xdr:nvSpPr>
        <xdr:cNvPr id="492" name="Oval 515"/>
        <xdr:cNvSpPr>
          <a:spLocks noChangeArrowheads="1"/>
        </xdr:cNvSpPr>
      </xdr:nvSpPr>
      <xdr:spPr bwMode="auto">
        <a:xfrm>
          <a:off x="544353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101</xdr:col>
      <xdr:colOff>409575</xdr:colOff>
      <xdr:row>301</xdr:row>
      <xdr:rowOff>104775</xdr:rowOff>
    </xdr:from>
    <xdr:to>
      <xdr:col>107</xdr:col>
      <xdr:colOff>47625</xdr:colOff>
      <xdr:row>311</xdr:row>
      <xdr:rowOff>38100</xdr:rowOff>
    </xdr:to>
    <xdr:sp macro="" textlink="">
      <xdr:nvSpPr>
        <xdr:cNvPr id="493" name="Freeform 516"/>
        <xdr:cNvSpPr>
          <a:spLocks/>
        </xdr:cNvSpPr>
      </xdr:nvSpPr>
      <xdr:spPr bwMode="auto">
        <a:xfrm>
          <a:off x="51149250" y="48834675"/>
          <a:ext cx="3295650" cy="1552575"/>
        </a:xfrm>
        <a:custGeom>
          <a:avLst/>
          <a:gdLst>
            <a:gd name="T0" fmla="*/ 0 w 346"/>
            <a:gd name="T1" fmla="*/ 24 h 146"/>
            <a:gd name="T2" fmla="*/ 273 w 346"/>
            <a:gd name="T3" fmla="*/ 146 h 146"/>
            <a:gd name="T4" fmla="*/ 346 w 346"/>
            <a:gd name="T5" fmla="*/ 0 h 14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6" h="146">
              <a:moveTo>
                <a:pt x="0" y="24"/>
              </a:moveTo>
              <a:lnTo>
                <a:pt x="273" y="146"/>
              </a:lnTo>
              <a:lnTo>
                <a:pt x="346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106</xdr:col>
      <xdr:colOff>85725</xdr:colOff>
      <xdr:row>295</xdr:row>
      <xdr:rowOff>114300</xdr:rowOff>
    </xdr:from>
    <xdr:to>
      <xdr:col>107</xdr:col>
      <xdr:colOff>47625</xdr:colOff>
      <xdr:row>299</xdr:row>
      <xdr:rowOff>142875</xdr:rowOff>
    </xdr:to>
    <xdr:sp macro="" textlink="">
      <xdr:nvSpPr>
        <xdr:cNvPr id="494" name="Line 517"/>
        <xdr:cNvSpPr>
          <a:spLocks noChangeShapeType="1"/>
        </xdr:cNvSpPr>
      </xdr:nvSpPr>
      <xdr:spPr bwMode="auto">
        <a:xfrm>
          <a:off x="53873400" y="47872650"/>
          <a:ext cx="571500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409575</xdr:colOff>
      <xdr:row>246</xdr:row>
      <xdr:rowOff>66675</xdr:rowOff>
    </xdr:from>
    <xdr:to>
      <xdr:col>109</xdr:col>
      <xdr:colOff>314325</xdr:colOff>
      <xdr:row>289</xdr:row>
      <xdr:rowOff>9525</xdr:rowOff>
    </xdr:to>
    <xdr:sp macro="" textlink="">
      <xdr:nvSpPr>
        <xdr:cNvPr id="495" name="Freeform 519"/>
        <xdr:cNvSpPr>
          <a:spLocks/>
        </xdr:cNvSpPr>
      </xdr:nvSpPr>
      <xdr:spPr bwMode="auto">
        <a:xfrm>
          <a:off x="52978050" y="39890700"/>
          <a:ext cx="2952750" cy="6905625"/>
        </a:xfrm>
        <a:custGeom>
          <a:avLst/>
          <a:gdLst>
            <a:gd name="T0" fmla="*/ 0 w 309"/>
            <a:gd name="T1" fmla="*/ 0 h 707"/>
            <a:gd name="T2" fmla="*/ 133 w 309"/>
            <a:gd name="T3" fmla="*/ 605 h 707"/>
            <a:gd name="T4" fmla="*/ 309 w 309"/>
            <a:gd name="T5" fmla="*/ 707 h 70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09" h="707">
              <a:moveTo>
                <a:pt x="0" y="0"/>
              </a:moveTo>
              <a:lnTo>
                <a:pt x="133" y="605"/>
              </a:lnTo>
              <a:lnTo>
                <a:pt x="309" y="70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106</xdr:col>
      <xdr:colOff>104775</xdr:colOff>
      <xdr:row>282</xdr:row>
      <xdr:rowOff>152400</xdr:rowOff>
    </xdr:from>
    <xdr:to>
      <xdr:col>106</xdr:col>
      <xdr:colOff>447675</xdr:colOff>
      <xdr:row>294</xdr:row>
      <xdr:rowOff>85725</xdr:rowOff>
    </xdr:to>
    <xdr:sp macro="" textlink="">
      <xdr:nvSpPr>
        <xdr:cNvPr id="496" name="Line 520"/>
        <xdr:cNvSpPr>
          <a:spLocks noChangeShapeType="1"/>
        </xdr:cNvSpPr>
      </xdr:nvSpPr>
      <xdr:spPr bwMode="auto">
        <a:xfrm flipH="1">
          <a:off x="53892450" y="45805725"/>
          <a:ext cx="342900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152400</xdr:colOff>
      <xdr:row>293</xdr:row>
      <xdr:rowOff>47625</xdr:rowOff>
    </xdr:from>
    <xdr:to>
      <xdr:col>109</xdr:col>
      <xdr:colOff>285750</xdr:colOff>
      <xdr:row>293</xdr:row>
      <xdr:rowOff>152400</xdr:rowOff>
    </xdr:to>
    <xdr:sp macro="" textlink="">
      <xdr:nvSpPr>
        <xdr:cNvPr id="497" name="Oval 521"/>
        <xdr:cNvSpPr>
          <a:spLocks noChangeArrowheads="1"/>
        </xdr:cNvSpPr>
      </xdr:nvSpPr>
      <xdr:spPr bwMode="auto">
        <a:xfrm>
          <a:off x="55768875" y="474821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142875</xdr:colOff>
      <xdr:row>294</xdr:row>
      <xdr:rowOff>38100</xdr:rowOff>
    </xdr:from>
    <xdr:to>
      <xdr:col>109</xdr:col>
      <xdr:colOff>276225</xdr:colOff>
      <xdr:row>294</xdr:row>
      <xdr:rowOff>142875</xdr:rowOff>
    </xdr:to>
    <xdr:sp macro="" textlink="">
      <xdr:nvSpPr>
        <xdr:cNvPr id="498" name="Oval 522"/>
        <xdr:cNvSpPr>
          <a:spLocks noChangeArrowheads="1"/>
        </xdr:cNvSpPr>
      </xdr:nvSpPr>
      <xdr:spPr bwMode="auto">
        <a:xfrm>
          <a:off x="55759350" y="476345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152400</xdr:colOff>
      <xdr:row>295</xdr:row>
      <xdr:rowOff>28575</xdr:rowOff>
    </xdr:from>
    <xdr:to>
      <xdr:col>109</xdr:col>
      <xdr:colOff>285750</xdr:colOff>
      <xdr:row>295</xdr:row>
      <xdr:rowOff>133350</xdr:rowOff>
    </xdr:to>
    <xdr:sp macro="" textlink="">
      <xdr:nvSpPr>
        <xdr:cNvPr id="499" name="Oval 523"/>
        <xdr:cNvSpPr>
          <a:spLocks noChangeArrowheads="1"/>
        </xdr:cNvSpPr>
      </xdr:nvSpPr>
      <xdr:spPr bwMode="auto">
        <a:xfrm>
          <a:off x="55768875" y="47786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561975</xdr:colOff>
      <xdr:row>290</xdr:row>
      <xdr:rowOff>142875</xdr:rowOff>
    </xdr:from>
    <xdr:to>
      <xdr:col>109</xdr:col>
      <xdr:colOff>561975</xdr:colOff>
      <xdr:row>292</xdr:row>
      <xdr:rowOff>47625</xdr:rowOff>
    </xdr:to>
    <xdr:sp macro="" textlink="">
      <xdr:nvSpPr>
        <xdr:cNvPr id="500" name="Line 524"/>
        <xdr:cNvSpPr>
          <a:spLocks noChangeShapeType="1"/>
        </xdr:cNvSpPr>
      </xdr:nvSpPr>
      <xdr:spPr bwMode="auto">
        <a:xfrm>
          <a:off x="56178450" y="47091600"/>
          <a:ext cx="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533400</xdr:colOff>
      <xdr:row>286</xdr:row>
      <xdr:rowOff>152400</xdr:rowOff>
    </xdr:from>
    <xdr:to>
      <xdr:col>110</xdr:col>
      <xdr:colOff>28575</xdr:colOff>
      <xdr:row>288</xdr:row>
      <xdr:rowOff>66675</xdr:rowOff>
    </xdr:to>
    <xdr:sp macro="" textlink="">
      <xdr:nvSpPr>
        <xdr:cNvPr id="501" name="Line 525"/>
        <xdr:cNvSpPr>
          <a:spLocks noChangeShapeType="1"/>
        </xdr:cNvSpPr>
      </xdr:nvSpPr>
      <xdr:spPr bwMode="auto">
        <a:xfrm flipH="1" flipV="1">
          <a:off x="56149875" y="46453425"/>
          <a:ext cx="104775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257175</xdr:colOff>
      <xdr:row>276</xdr:row>
      <xdr:rowOff>152400</xdr:rowOff>
    </xdr:from>
    <xdr:to>
      <xdr:col>103</xdr:col>
      <xdr:colOff>28575</xdr:colOff>
      <xdr:row>298</xdr:row>
      <xdr:rowOff>28575</xdr:rowOff>
    </xdr:to>
    <xdr:sp macro="" textlink="">
      <xdr:nvSpPr>
        <xdr:cNvPr id="502" name="Line 526"/>
        <xdr:cNvSpPr>
          <a:spLocks noChangeShapeType="1"/>
        </xdr:cNvSpPr>
      </xdr:nvSpPr>
      <xdr:spPr bwMode="auto">
        <a:xfrm>
          <a:off x="38214300" y="44834175"/>
          <a:ext cx="13773150" cy="3438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142875</xdr:colOff>
      <xdr:row>179</xdr:row>
      <xdr:rowOff>28575</xdr:rowOff>
    </xdr:from>
    <xdr:to>
      <xdr:col>66</xdr:col>
      <xdr:colOff>238125</xdr:colOff>
      <xdr:row>179</xdr:row>
      <xdr:rowOff>142875</xdr:rowOff>
    </xdr:to>
    <xdr:sp macro="" textlink="">
      <xdr:nvSpPr>
        <xdr:cNvPr id="503" name="Oval 527"/>
        <xdr:cNvSpPr>
          <a:spLocks noChangeArrowheads="1"/>
        </xdr:cNvSpPr>
      </xdr:nvSpPr>
      <xdr:spPr bwMode="auto">
        <a:xfrm>
          <a:off x="32242125" y="290036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97</xdr:col>
      <xdr:colOff>28575</xdr:colOff>
      <xdr:row>243</xdr:row>
      <xdr:rowOff>38100</xdr:rowOff>
    </xdr:from>
    <xdr:to>
      <xdr:col>97</xdr:col>
      <xdr:colOff>114300</xdr:colOff>
      <xdr:row>243</xdr:row>
      <xdr:rowOff>142875</xdr:rowOff>
    </xdr:to>
    <xdr:sp macro="" textlink="">
      <xdr:nvSpPr>
        <xdr:cNvPr id="504" name="Oval 529"/>
        <xdr:cNvSpPr>
          <a:spLocks noChangeArrowheads="1"/>
        </xdr:cNvSpPr>
      </xdr:nvSpPr>
      <xdr:spPr bwMode="auto">
        <a:xfrm>
          <a:off x="48329850" y="39376350"/>
          <a:ext cx="8572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113</xdr:col>
      <xdr:colOff>390525</xdr:colOff>
      <xdr:row>262</xdr:row>
      <xdr:rowOff>57150</xdr:rowOff>
    </xdr:from>
    <xdr:to>
      <xdr:col>113</xdr:col>
      <xdr:colOff>523875</xdr:colOff>
      <xdr:row>263</xdr:row>
      <xdr:rowOff>0</xdr:rowOff>
    </xdr:to>
    <xdr:sp macro="" textlink="">
      <xdr:nvSpPr>
        <xdr:cNvPr id="505" name="Oval 530"/>
        <xdr:cNvSpPr>
          <a:spLocks noChangeArrowheads="1"/>
        </xdr:cNvSpPr>
      </xdr:nvSpPr>
      <xdr:spPr bwMode="auto">
        <a:xfrm>
          <a:off x="58445400" y="42471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300</xdr:row>
      <xdr:rowOff>28575</xdr:rowOff>
    </xdr:from>
    <xdr:to>
      <xdr:col>103</xdr:col>
      <xdr:colOff>285750</xdr:colOff>
      <xdr:row>300</xdr:row>
      <xdr:rowOff>133350</xdr:rowOff>
    </xdr:to>
    <xdr:sp macro="" textlink="">
      <xdr:nvSpPr>
        <xdr:cNvPr id="506" name="Oval 532"/>
        <xdr:cNvSpPr>
          <a:spLocks noChangeArrowheads="1"/>
        </xdr:cNvSpPr>
      </xdr:nvSpPr>
      <xdr:spPr bwMode="auto">
        <a:xfrm>
          <a:off x="521112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152400</xdr:colOff>
      <xdr:row>303</xdr:row>
      <xdr:rowOff>28575</xdr:rowOff>
    </xdr:from>
    <xdr:to>
      <xdr:col>105</xdr:col>
      <xdr:colOff>285750</xdr:colOff>
      <xdr:row>303</xdr:row>
      <xdr:rowOff>133350</xdr:rowOff>
    </xdr:to>
    <xdr:sp macro="" textlink="">
      <xdr:nvSpPr>
        <xdr:cNvPr id="507" name="Oval 535"/>
        <xdr:cNvSpPr>
          <a:spLocks noChangeArrowheads="1"/>
        </xdr:cNvSpPr>
      </xdr:nvSpPr>
      <xdr:spPr bwMode="auto">
        <a:xfrm>
          <a:off x="53330475" y="49082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102</xdr:col>
      <xdr:colOff>104775</xdr:colOff>
      <xdr:row>298</xdr:row>
      <xdr:rowOff>28575</xdr:rowOff>
    </xdr:from>
    <xdr:to>
      <xdr:col>102</xdr:col>
      <xdr:colOff>219075</xdr:colOff>
      <xdr:row>298</xdr:row>
      <xdr:rowOff>142875</xdr:rowOff>
    </xdr:to>
    <xdr:sp macro="" textlink="">
      <xdr:nvSpPr>
        <xdr:cNvPr id="508" name="Oval 536"/>
        <xdr:cNvSpPr>
          <a:spLocks noChangeArrowheads="1"/>
        </xdr:cNvSpPr>
      </xdr:nvSpPr>
      <xdr:spPr bwMode="auto">
        <a:xfrm>
          <a:off x="51454050" y="48272700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219075</xdr:colOff>
      <xdr:row>299</xdr:row>
      <xdr:rowOff>0</xdr:rowOff>
    </xdr:from>
    <xdr:to>
      <xdr:col>102</xdr:col>
      <xdr:colOff>314325</xdr:colOff>
      <xdr:row>300</xdr:row>
      <xdr:rowOff>85725</xdr:rowOff>
    </xdr:to>
    <xdr:sp macro="" textlink="">
      <xdr:nvSpPr>
        <xdr:cNvPr id="509" name="Line 539"/>
        <xdr:cNvSpPr>
          <a:spLocks noChangeShapeType="1"/>
        </xdr:cNvSpPr>
      </xdr:nvSpPr>
      <xdr:spPr bwMode="auto">
        <a:xfrm flipH="1" flipV="1">
          <a:off x="51568350" y="48406050"/>
          <a:ext cx="95250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66675</xdr:colOff>
      <xdr:row>302</xdr:row>
      <xdr:rowOff>28575</xdr:rowOff>
    </xdr:from>
    <xdr:to>
      <xdr:col>102</xdr:col>
      <xdr:colOff>104775</xdr:colOff>
      <xdr:row>302</xdr:row>
      <xdr:rowOff>66675</xdr:rowOff>
    </xdr:to>
    <xdr:sp macro="" textlink="">
      <xdr:nvSpPr>
        <xdr:cNvPr id="510" name="Line 540"/>
        <xdr:cNvSpPr>
          <a:spLocks noChangeShapeType="1"/>
        </xdr:cNvSpPr>
      </xdr:nvSpPr>
      <xdr:spPr bwMode="auto">
        <a:xfrm flipH="1" flipV="1">
          <a:off x="50806350" y="48920400"/>
          <a:ext cx="6477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152400</xdr:colOff>
      <xdr:row>301</xdr:row>
      <xdr:rowOff>28575</xdr:rowOff>
    </xdr:from>
    <xdr:to>
      <xdr:col>100</xdr:col>
      <xdr:colOff>285750</xdr:colOff>
      <xdr:row>301</xdr:row>
      <xdr:rowOff>133350</xdr:rowOff>
    </xdr:to>
    <xdr:sp macro="" textlink="">
      <xdr:nvSpPr>
        <xdr:cNvPr id="511" name="Oval 541"/>
        <xdr:cNvSpPr>
          <a:spLocks noChangeArrowheads="1"/>
        </xdr:cNvSpPr>
      </xdr:nvSpPr>
      <xdr:spPr bwMode="auto">
        <a:xfrm>
          <a:off x="50282475" y="48758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301</xdr:row>
      <xdr:rowOff>28575</xdr:rowOff>
    </xdr:from>
    <xdr:to>
      <xdr:col>100</xdr:col>
      <xdr:colOff>285750</xdr:colOff>
      <xdr:row>301</xdr:row>
      <xdr:rowOff>133350</xdr:rowOff>
    </xdr:to>
    <xdr:sp macro="" textlink="">
      <xdr:nvSpPr>
        <xdr:cNvPr id="512" name="Oval 542"/>
        <xdr:cNvSpPr>
          <a:spLocks noChangeArrowheads="1"/>
        </xdr:cNvSpPr>
      </xdr:nvSpPr>
      <xdr:spPr bwMode="auto">
        <a:xfrm>
          <a:off x="50282475" y="48758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300</xdr:row>
      <xdr:rowOff>28575</xdr:rowOff>
    </xdr:from>
    <xdr:to>
      <xdr:col>100</xdr:col>
      <xdr:colOff>285750</xdr:colOff>
      <xdr:row>300</xdr:row>
      <xdr:rowOff>133350</xdr:rowOff>
    </xdr:to>
    <xdr:sp macro="" textlink="">
      <xdr:nvSpPr>
        <xdr:cNvPr id="513" name="Oval 543"/>
        <xdr:cNvSpPr>
          <a:spLocks noChangeArrowheads="1"/>
        </xdr:cNvSpPr>
      </xdr:nvSpPr>
      <xdr:spPr bwMode="auto">
        <a:xfrm>
          <a:off x="502824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300</xdr:row>
      <xdr:rowOff>28575</xdr:rowOff>
    </xdr:from>
    <xdr:to>
      <xdr:col>100</xdr:col>
      <xdr:colOff>285750</xdr:colOff>
      <xdr:row>300</xdr:row>
      <xdr:rowOff>133350</xdr:rowOff>
    </xdr:to>
    <xdr:sp macro="" textlink="">
      <xdr:nvSpPr>
        <xdr:cNvPr id="514" name="Oval 544"/>
        <xdr:cNvSpPr>
          <a:spLocks noChangeArrowheads="1"/>
        </xdr:cNvSpPr>
      </xdr:nvSpPr>
      <xdr:spPr bwMode="auto">
        <a:xfrm>
          <a:off x="502824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313</xdr:row>
      <xdr:rowOff>28575</xdr:rowOff>
    </xdr:from>
    <xdr:to>
      <xdr:col>103</xdr:col>
      <xdr:colOff>285750</xdr:colOff>
      <xdr:row>313</xdr:row>
      <xdr:rowOff>133350</xdr:rowOff>
    </xdr:to>
    <xdr:sp macro="" textlink="">
      <xdr:nvSpPr>
        <xdr:cNvPr id="515" name="Oval 545"/>
        <xdr:cNvSpPr>
          <a:spLocks noChangeArrowheads="1"/>
        </xdr:cNvSpPr>
      </xdr:nvSpPr>
      <xdr:spPr bwMode="auto">
        <a:xfrm>
          <a:off x="52111275" y="50701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313</xdr:row>
      <xdr:rowOff>28575</xdr:rowOff>
    </xdr:from>
    <xdr:to>
      <xdr:col>103</xdr:col>
      <xdr:colOff>285750</xdr:colOff>
      <xdr:row>313</xdr:row>
      <xdr:rowOff>133350</xdr:rowOff>
    </xdr:to>
    <xdr:sp macro="" textlink="">
      <xdr:nvSpPr>
        <xdr:cNvPr id="516" name="Oval 546"/>
        <xdr:cNvSpPr>
          <a:spLocks noChangeArrowheads="1"/>
        </xdr:cNvSpPr>
      </xdr:nvSpPr>
      <xdr:spPr bwMode="auto">
        <a:xfrm>
          <a:off x="52111275" y="50701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312</xdr:row>
      <xdr:rowOff>28575</xdr:rowOff>
    </xdr:from>
    <xdr:to>
      <xdr:col>103</xdr:col>
      <xdr:colOff>285750</xdr:colOff>
      <xdr:row>312</xdr:row>
      <xdr:rowOff>133350</xdr:rowOff>
    </xdr:to>
    <xdr:sp macro="" textlink="">
      <xdr:nvSpPr>
        <xdr:cNvPr id="517" name="Oval 547"/>
        <xdr:cNvSpPr>
          <a:spLocks noChangeArrowheads="1"/>
        </xdr:cNvSpPr>
      </xdr:nvSpPr>
      <xdr:spPr bwMode="auto">
        <a:xfrm>
          <a:off x="52111275" y="5053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312</xdr:row>
      <xdr:rowOff>28575</xdr:rowOff>
    </xdr:from>
    <xdr:to>
      <xdr:col>103</xdr:col>
      <xdr:colOff>285750</xdr:colOff>
      <xdr:row>312</xdr:row>
      <xdr:rowOff>133350</xdr:rowOff>
    </xdr:to>
    <xdr:sp macro="" textlink="">
      <xdr:nvSpPr>
        <xdr:cNvPr id="518" name="Oval 548"/>
        <xdr:cNvSpPr>
          <a:spLocks noChangeArrowheads="1"/>
        </xdr:cNvSpPr>
      </xdr:nvSpPr>
      <xdr:spPr bwMode="auto">
        <a:xfrm>
          <a:off x="52111275" y="5053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123825</xdr:colOff>
      <xdr:row>311</xdr:row>
      <xdr:rowOff>123825</xdr:rowOff>
    </xdr:from>
    <xdr:to>
      <xdr:col>103</xdr:col>
      <xdr:colOff>142875</xdr:colOff>
      <xdr:row>314</xdr:row>
      <xdr:rowOff>28575</xdr:rowOff>
    </xdr:to>
    <xdr:sp macro="" textlink="">
      <xdr:nvSpPr>
        <xdr:cNvPr id="519" name="Line 549"/>
        <xdr:cNvSpPr>
          <a:spLocks noChangeShapeType="1"/>
        </xdr:cNvSpPr>
      </xdr:nvSpPr>
      <xdr:spPr bwMode="auto">
        <a:xfrm flipV="1">
          <a:off x="52082700" y="50472975"/>
          <a:ext cx="1905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152400</xdr:colOff>
      <xdr:row>311</xdr:row>
      <xdr:rowOff>28575</xdr:rowOff>
    </xdr:from>
    <xdr:to>
      <xdr:col>103</xdr:col>
      <xdr:colOff>285750</xdr:colOff>
      <xdr:row>311</xdr:row>
      <xdr:rowOff>133350</xdr:rowOff>
    </xdr:to>
    <xdr:sp macro="" textlink="">
      <xdr:nvSpPr>
        <xdr:cNvPr id="520" name="Oval 550"/>
        <xdr:cNvSpPr>
          <a:spLocks noChangeArrowheads="1"/>
        </xdr:cNvSpPr>
      </xdr:nvSpPr>
      <xdr:spPr bwMode="auto">
        <a:xfrm>
          <a:off x="52111275" y="50377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311</xdr:row>
      <xdr:rowOff>28575</xdr:rowOff>
    </xdr:from>
    <xdr:to>
      <xdr:col>103</xdr:col>
      <xdr:colOff>285750</xdr:colOff>
      <xdr:row>311</xdr:row>
      <xdr:rowOff>133350</xdr:rowOff>
    </xdr:to>
    <xdr:sp macro="" textlink="">
      <xdr:nvSpPr>
        <xdr:cNvPr id="521" name="Oval 551"/>
        <xdr:cNvSpPr>
          <a:spLocks noChangeArrowheads="1"/>
        </xdr:cNvSpPr>
      </xdr:nvSpPr>
      <xdr:spPr bwMode="auto">
        <a:xfrm>
          <a:off x="52111275" y="50377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97</xdr:col>
      <xdr:colOff>466725</xdr:colOff>
      <xdr:row>318</xdr:row>
      <xdr:rowOff>28575</xdr:rowOff>
    </xdr:from>
    <xdr:to>
      <xdr:col>110</xdr:col>
      <xdr:colOff>38100</xdr:colOff>
      <xdr:row>325</xdr:row>
      <xdr:rowOff>104775</xdr:rowOff>
    </xdr:to>
    <xdr:sp macro="" textlink="">
      <xdr:nvSpPr>
        <xdr:cNvPr id="522" name="Line 552"/>
        <xdr:cNvSpPr>
          <a:spLocks noChangeShapeType="1"/>
        </xdr:cNvSpPr>
      </xdr:nvSpPr>
      <xdr:spPr bwMode="auto">
        <a:xfrm flipH="1" flipV="1">
          <a:off x="48768000" y="51511200"/>
          <a:ext cx="7496175" cy="1209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257175</xdr:colOff>
      <xdr:row>314</xdr:row>
      <xdr:rowOff>85725</xdr:rowOff>
    </xdr:from>
    <xdr:to>
      <xdr:col>111</xdr:col>
      <xdr:colOff>447675</xdr:colOff>
      <xdr:row>316</xdr:row>
      <xdr:rowOff>142875</xdr:rowOff>
    </xdr:to>
    <xdr:sp macro="" textlink="">
      <xdr:nvSpPr>
        <xdr:cNvPr id="523" name="Line 553"/>
        <xdr:cNvSpPr>
          <a:spLocks noChangeShapeType="1"/>
        </xdr:cNvSpPr>
      </xdr:nvSpPr>
      <xdr:spPr bwMode="auto">
        <a:xfrm flipH="1" flipV="1">
          <a:off x="52216050" y="50920650"/>
          <a:ext cx="5067300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447675</xdr:colOff>
      <xdr:row>316</xdr:row>
      <xdr:rowOff>142875</xdr:rowOff>
    </xdr:from>
    <xdr:to>
      <xdr:col>117</xdr:col>
      <xdr:colOff>342900</xdr:colOff>
      <xdr:row>321</xdr:row>
      <xdr:rowOff>0</xdr:rowOff>
    </xdr:to>
    <xdr:sp macro="" textlink="">
      <xdr:nvSpPr>
        <xdr:cNvPr id="524" name="Line 555"/>
        <xdr:cNvSpPr>
          <a:spLocks noChangeShapeType="1"/>
        </xdr:cNvSpPr>
      </xdr:nvSpPr>
      <xdr:spPr bwMode="auto">
        <a:xfrm>
          <a:off x="57283350" y="51301650"/>
          <a:ext cx="3552825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600075</xdr:colOff>
      <xdr:row>293</xdr:row>
      <xdr:rowOff>28575</xdr:rowOff>
    </xdr:from>
    <xdr:to>
      <xdr:col>111</xdr:col>
      <xdr:colOff>419100</xdr:colOff>
      <xdr:row>316</xdr:row>
      <xdr:rowOff>114300</xdr:rowOff>
    </xdr:to>
    <xdr:sp macro="" textlink="">
      <xdr:nvSpPr>
        <xdr:cNvPr id="525" name="Line 556"/>
        <xdr:cNvSpPr>
          <a:spLocks noChangeShapeType="1"/>
        </xdr:cNvSpPr>
      </xdr:nvSpPr>
      <xdr:spPr bwMode="auto">
        <a:xfrm flipH="1" flipV="1">
          <a:off x="56216550" y="47463075"/>
          <a:ext cx="1038225" cy="3810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219075</xdr:colOff>
      <xdr:row>314</xdr:row>
      <xdr:rowOff>142875</xdr:rowOff>
    </xdr:from>
    <xdr:to>
      <xdr:col>110</xdr:col>
      <xdr:colOff>561975</xdr:colOff>
      <xdr:row>321</xdr:row>
      <xdr:rowOff>38100</xdr:rowOff>
    </xdr:to>
    <xdr:sp macro="" textlink="">
      <xdr:nvSpPr>
        <xdr:cNvPr id="526" name="Line 557"/>
        <xdr:cNvSpPr>
          <a:spLocks noChangeShapeType="1"/>
        </xdr:cNvSpPr>
      </xdr:nvSpPr>
      <xdr:spPr bwMode="auto">
        <a:xfrm flipH="1" flipV="1">
          <a:off x="52177950" y="50977800"/>
          <a:ext cx="4610100" cy="1028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152400</xdr:colOff>
      <xdr:row>284</xdr:row>
      <xdr:rowOff>28575</xdr:rowOff>
    </xdr:from>
    <xdr:to>
      <xdr:col>127</xdr:col>
      <xdr:colOff>285750</xdr:colOff>
      <xdr:row>284</xdr:row>
      <xdr:rowOff>133350</xdr:rowOff>
    </xdr:to>
    <xdr:sp macro="" textlink="">
      <xdr:nvSpPr>
        <xdr:cNvPr id="527" name="Oval 558"/>
        <xdr:cNvSpPr>
          <a:spLocks noChangeArrowheads="1"/>
        </xdr:cNvSpPr>
      </xdr:nvSpPr>
      <xdr:spPr bwMode="auto">
        <a:xfrm>
          <a:off x="67113150" y="46005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152400</xdr:colOff>
      <xdr:row>285</xdr:row>
      <xdr:rowOff>28575</xdr:rowOff>
    </xdr:from>
    <xdr:to>
      <xdr:col>127</xdr:col>
      <xdr:colOff>285750</xdr:colOff>
      <xdr:row>285</xdr:row>
      <xdr:rowOff>133350</xdr:rowOff>
    </xdr:to>
    <xdr:sp macro="" textlink="">
      <xdr:nvSpPr>
        <xdr:cNvPr id="528" name="Oval 559"/>
        <xdr:cNvSpPr>
          <a:spLocks noChangeArrowheads="1"/>
        </xdr:cNvSpPr>
      </xdr:nvSpPr>
      <xdr:spPr bwMode="auto">
        <a:xfrm>
          <a:off x="67113150" y="461676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752475</xdr:colOff>
      <xdr:row>284</xdr:row>
      <xdr:rowOff>142875</xdr:rowOff>
    </xdr:from>
    <xdr:to>
      <xdr:col>127</xdr:col>
      <xdr:colOff>19050</xdr:colOff>
      <xdr:row>285</xdr:row>
      <xdr:rowOff>57150</xdr:rowOff>
    </xdr:to>
    <xdr:sp macro="" textlink="">
      <xdr:nvSpPr>
        <xdr:cNvPr id="529" name="Oval 560"/>
        <xdr:cNvSpPr>
          <a:spLocks noChangeArrowheads="1"/>
        </xdr:cNvSpPr>
      </xdr:nvSpPr>
      <xdr:spPr bwMode="auto">
        <a:xfrm>
          <a:off x="66903600" y="46120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152400</xdr:colOff>
      <xdr:row>278</xdr:row>
      <xdr:rowOff>28575</xdr:rowOff>
    </xdr:from>
    <xdr:to>
      <xdr:col>120</xdr:col>
      <xdr:colOff>285750</xdr:colOff>
      <xdr:row>278</xdr:row>
      <xdr:rowOff>133350</xdr:rowOff>
    </xdr:to>
    <xdr:sp macro="" textlink="">
      <xdr:nvSpPr>
        <xdr:cNvPr id="530" name="Oval 561"/>
        <xdr:cNvSpPr>
          <a:spLocks noChangeArrowheads="1"/>
        </xdr:cNvSpPr>
      </xdr:nvSpPr>
      <xdr:spPr bwMode="auto">
        <a:xfrm>
          <a:off x="62474475" y="45034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152400</xdr:colOff>
      <xdr:row>279</xdr:row>
      <xdr:rowOff>28575</xdr:rowOff>
    </xdr:from>
    <xdr:to>
      <xdr:col>123</xdr:col>
      <xdr:colOff>285750</xdr:colOff>
      <xdr:row>279</xdr:row>
      <xdr:rowOff>133350</xdr:rowOff>
    </xdr:to>
    <xdr:sp macro="" textlink="">
      <xdr:nvSpPr>
        <xdr:cNvPr id="531" name="Oval 562"/>
        <xdr:cNvSpPr>
          <a:spLocks noChangeArrowheads="1"/>
        </xdr:cNvSpPr>
      </xdr:nvSpPr>
      <xdr:spPr bwMode="auto">
        <a:xfrm>
          <a:off x="64341375" y="451961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152400</xdr:colOff>
      <xdr:row>280</xdr:row>
      <xdr:rowOff>28575</xdr:rowOff>
    </xdr:from>
    <xdr:to>
      <xdr:col>123</xdr:col>
      <xdr:colOff>285750</xdr:colOff>
      <xdr:row>280</xdr:row>
      <xdr:rowOff>133350</xdr:rowOff>
    </xdr:to>
    <xdr:sp macro="" textlink="">
      <xdr:nvSpPr>
        <xdr:cNvPr id="532" name="Oval 563"/>
        <xdr:cNvSpPr>
          <a:spLocks noChangeArrowheads="1"/>
        </xdr:cNvSpPr>
      </xdr:nvSpPr>
      <xdr:spPr bwMode="auto">
        <a:xfrm>
          <a:off x="64341375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281</xdr:row>
      <xdr:rowOff>28575</xdr:rowOff>
    </xdr:from>
    <xdr:to>
      <xdr:col>126</xdr:col>
      <xdr:colOff>285750</xdr:colOff>
      <xdr:row>281</xdr:row>
      <xdr:rowOff>133350</xdr:rowOff>
    </xdr:to>
    <xdr:sp macro="" textlink="">
      <xdr:nvSpPr>
        <xdr:cNvPr id="533" name="Oval 565"/>
        <xdr:cNvSpPr>
          <a:spLocks noChangeArrowheads="1"/>
        </xdr:cNvSpPr>
      </xdr:nvSpPr>
      <xdr:spPr bwMode="auto">
        <a:xfrm>
          <a:off x="66303525" y="45519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282</xdr:row>
      <xdr:rowOff>28575</xdr:rowOff>
    </xdr:from>
    <xdr:to>
      <xdr:col>126</xdr:col>
      <xdr:colOff>285750</xdr:colOff>
      <xdr:row>282</xdr:row>
      <xdr:rowOff>133350</xdr:rowOff>
    </xdr:to>
    <xdr:sp macro="" textlink="">
      <xdr:nvSpPr>
        <xdr:cNvPr id="534" name="Oval 567"/>
        <xdr:cNvSpPr>
          <a:spLocks noChangeArrowheads="1"/>
        </xdr:cNvSpPr>
      </xdr:nvSpPr>
      <xdr:spPr bwMode="auto">
        <a:xfrm>
          <a:off x="66303525" y="456819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117</xdr:col>
      <xdr:colOff>393700</xdr:colOff>
      <xdr:row>280</xdr:row>
      <xdr:rowOff>47625</xdr:rowOff>
    </xdr:from>
    <xdr:to>
      <xdr:col>120</xdr:col>
      <xdr:colOff>180975</xdr:colOff>
      <xdr:row>304</xdr:row>
      <xdr:rowOff>152400</xdr:rowOff>
    </xdr:to>
    <xdr:sp macro="" textlink="">
      <xdr:nvSpPr>
        <xdr:cNvPr id="535" name="Line 568"/>
        <xdr:cNvSpPr>
          <a:spLocks noChangeShapeType="1"/>
        </xdr:cNvSpPr>
      </xdr:nvSpPr>
      <xdr:spPr bwMode="auto">
        <a:xfrm flipV="1">
          <a:off x="60886975" y="45377100"/>
          <a:ext cx="1616075" cy="399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257175</xdr:colOff>
      <xdr:row>280</xdr:row>
      <xdr:rowOff>28575</xdr:rowOff>
    </xdr:from>
    <xdr:to>
      <xdr:col>126</xdr:col>
      <xdr:colOff>571500</xdr:colOff>
      <xdr:row>298</xdr:row>
      <xdr:rowOff>28575</xdr:rowOff>
    </xdr:to>
    <xdr:sp macro="" textlink="">
      <xdr:nvSpPr>
        <xdr:cNvPr id="536" name="Line 569"/>
        <xdr:cNvSpPr>
          <a:spLocks noChangeShapeType="1"/>
        </xdr:cNvSpPr>
      </xdr:nvSpPr>
      <xdr:spPr bwMode="auto">
        <a:xfrm flipH="1" flipV="1">
          <a:off x="62579250" y="45358050"/>
          <a:ext cx="4143375" cy="2914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314325</xdr:colOff>
      <xdr:row>279</xdr:row>
      <xdr:rowOff>142875</xdr:rowOff>
    </xdr:from>
    <xdr:to>
      <xdr:col>124</xdr:col>
      <xdr:colOff>104775</xdr:colOff>
      <xdr:row>289</xdr:row>
      <xdr:rowOff>104775</xdr:rowOff>
    </xdr:to>
    <xdr:sp macro="" textlink="">
      <xdr:nvSpPr>
        <xdr:cNvPr id="537" name="Freeform 570"/>
        <xdr:cNvSpPr>
          <a:spLocks/>
        </xdr:cNvSpPr>
      </xdr:nvSpPr>
      <xdr:spPr bwMode="auto">
        <a:xfrm>
          <a:off x="62636400" y="45310425"/>
          <a:ext cx="2266950" cy="1581150"/>
        </a:xfrm>
        <a:custGeom>
          <a:avLst/>
          <a:gdLst>
            <a:gd name="T0" fmla="*/ 207 w 238"/>
            <a:gd name="T1" fmla="*/ 92 h 166"/>
            <a:gd name="T2" fmla="*/ 238 w 238"/>
            <a:gd name="T3" fmla="*/ 166 h 166"/>
            <a:gd name="T4" fmla="*/ 0 w 238"/>
            <a:gd name="T5" fmla="*/ 0 h 16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38" h="166">
              <a:moveTo>
                <a:pt x="207" y="92"/>
              </a:moveTo>
              <a:lnTo>
                <a:pt x="238" y="166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123</xdr:col>
      <xdr:colOff>466725</xdr:colOff>
      <xdr:row>285</xdr:row>
      <xdr:rowOff>28575</xdr:rowOff>
    </xdr:from>
    <xdr:to>
      <xdr:col>126</xdr:col>
      <xdr:colOff>638175</xdr:colOff>
      <xdr:row>297</xdr:row>
      <xdr:rowOff>104775</xdr:rowOff>
    </xdr:to>
    <xdr:sp macro="" textlink="">
      <xdr:nvSpPr>
        <xdr:cNvPr id="538" name="Freeform 571"/>
        <xdr:cNvSpPr>
          <a:spLocks/>
        </xdr:cNvSpPr>
      </xdr:nvSpPr>
      <xdr:spPr bwMode="auto">
        <a:xfrm>
          <a:off x="64655700" y="46167675"/>
          <a:ext cx="2133600" cy="2019300"/>
        </a:xfrm>
        <a:custGeom>
          <a:avLst/>
          <a:gdLst>
            <a:gd name="T0" fmla="*/ 217 w 217"/>
            <a:gd name="T1" fmla="*/ 212 h 212"/>
            <a:gd name="T2" fmla="*/ 35 w 217"/>
            <a:gd name="T3" fmla="*/ 78 h 212"/>
            <a:gd name="T4" fmla="*/ 0 w 217"/>
            <a:gd name="T5" fmla="*/ 0 h 21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7" h="212">
              <a:moveTo>
                <a:pt x="217" y="212"/>
              </a:moveTo>
              <a:lnTo>
                <a:pt x="35" y="78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126</xdr:col>
      <xdr:colOff>714375</xdr:colOff>
      <xdr:row>297</xdr:row>
      <xdr:rowOff>104775</xdr:rowOff>
    </xdr:from>
    <xdr:to>
      <xdr:col>126</xdr:col>
      <xdr:colOff>790575</xdr:colOff>
      <xdr:row>298</xdr:row>
      <xdr:rowOff>19050</xdr:rowOff>
    </xdr:to>
    <xdr:sp macro="" textlink="">
      <xdr:nvSpPr>
        <xdr:cNvPr id="539" name="Oval 572"/>
        <xdr:cNvSpPr>
          <a:spLocks noChangeArrowheads="1"/>
        </xdr:cNvSpPr>
      </xdr:nvSpPr>
      <xdr:spPr bwMode="auto">
        <a:xfrm>
          <a:off x="66865500" y="48186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126</xdr:col>
      <xdr:colOff>241300</xdr:colOff>
      <xdr:row>283</xdr:row>
      <xdr:rowOff>92072</xdr:rowOff>
    </xdr:from>
    <xdr:to>
      <xdr:col>130</xdr:col>
      <xdr:colOff>419100</xdr:colOff>
      <xdr:row>297</xdr:row>
      <xdr:rowOff>152398</xdr:rowOff>
    </xdr:to>
    <xdr:sp macro="" textlink="">
      <xdr:nvSpPr>
        <xdr:cNvPr id="540" name="Line 574"/>
        <xdr:cNvSpPr>
          <a:spLocks noChangeShapeType="1"/>
        </xdr:cNvSpPr>
      </xdr:nvSpPr>
      <xdr:spPr bwMode="auto">
        <a:xfrm flipH="1">
          <a:off x="66392425" y="45907322"/>
          <a:ext cx="2816225" cy="2327276"/>
        </a:xfrm>
        <a:custGeom>
          <a:avLst/>
          <a:gdLst>
            <a:gd name="connsiteX0" fmla="*/ 0 w 2260600"/>
            <a:gd name="connsiteY0" fmla="*/ 0 h 50800"/>
            <a:gd name="connsiteX1" fmla="*/ 2260600 w 2260600"/>
            <a:gd name="connsiteY1" fmla="*/ 50800 h 50800"/>
            <a:gd name="connsiteX0" fmla="*/ 0 w 2590800"/>
            <a:gd name="connsiteY0" fmla="*/ 90507 h 92114"/>
            <a:gd name="connsiteX1" fmla="*/ 2590800 w 2590800"/>
            <a:gd name="connsiteY1" fmla="*/ 1607 h 92114"/>
            <a:gd name="connsiteX0" fmla="*/ 0 w 2590800"/>
            <a:gd name="connsiteY0" fmla="*/ 90526 h 90526"/>
            <a:gd name="connsiteX1" fmla="*/ 1752600 w 2590800"/>
            <a:gd name="connsiteY1" fmla="*/ 23852 h 90526"/>
            <a:gd name="connsiteX2" fmla="*/ 2590800 w 2590800"/>
            <a:gd name="connsiteY2" fmla="*/ 1626 h 90526"/>
            <a:gd name="connsiteX0" fmla="*/ 0 w 2590800"/>
            <a:gd name="connsiteY0" fmla="*/ 89592 h 215438"/>
            <a:gd name="connsiteX1" fmla="*/ 2209800 w 2590800"/>
            <a:gd name="connsiteY1" fmla="*/ 200718 h 215438"/>
            <a:gd name="connsiteX2" fmla="*/ 2590800 w 2590800"/>
            <a:gd name="connsiteY2" fmla="*/ 692 h 215438"/>
            <a:gd name="connsiteX0" fmla="*/ 0 w 2590800"/>
            <a:gd name="connsiteY0" fmla="*/ 88900 h 200026"/>
            <a:gd name="connsiteX1" fmla="*/ 2209800 w 2590800"/>
            <a:gd name="connsiteY1" fmla="*/ 200026 h 200026"/>
            <a:gd name="connsiteX2" fmla="*/ 2590800 w 2590800"/>
            <a:gd name="connsiteY2" fmla="*/ 0 h 200026"/>
            <a:gd name="connsiteX0" fmla="*/ 0 w 2590800"/>
            <a:gd name="connsiteY0" fmla="*/ 88900 h 263526"/>
            <a:gd name="connsiteX1" fmla="*/ 2197100 w 2590800"/>
            <a:gd name="connsiteY1" fmla="*/ 263526 h 263526"/>
            <a:gd name="connsiteX2" fmla="*/ 2590800 w 2590800"/>
            <a:gd name="connsiteY2" fmla="*/ 0 h 263526"/>
            <a:gd name="connsiteX0" fmla="*/ 0 w 2743200"/>
            <a:gd name="connsiteY0" fmla="*/ 790573 h 965199"/>
            <a:gd name="connsiteX1" fmla="*/ 2197100 w 2743200"/>
            <a:gd name="connsiteY1" fmla="*/ 965199 h 965199"/>
            <a:gd name="connsiteX2" fmla="*/ 2743200 w 2743200"/>
            <a:gd name="connsiteY2" fmla="*/ 0 h 965199"/>
            <a:gd name="connsiteX3" fmla="*/ 2590800 w 2743200"/>
            <a:gd name="connsiteY3" fmla="*/ 701673 h 965199"/>
            <a:gd name="connsiteX0" fmla="*/ 0 w 2819400"/>
            <a:gd name="connsiteY0" fmla="*/ 2197100 h 2371726"/>
            <a:gd name="connsiteX1" fmla="*/ 2197100 w 2819400"/>
            <a:gd name="connsiteY1" fmla="*/ 2371726 h 2371726"/>
            <a:gd name="connsiteX2" fmla="*/ 2743200 w 2819400"/>
            <a:gd name="connsiteY2" fmla="*/ 1406527 h 2371726"/>
            <a:gd name="connsiteX3" fmla="*/ 2819400 w 2819400"/>
            <a:gd name="connsiteY3" fmla="*/ 0 h 2371726"/>
            <a:gd name="connsiteX0" fmla="*/ 0 w 2819400"/>
            <a:gd name="connsiteY0" fmla="*/ 2197100 h 2371726"/>
            <a:gd name="connsiteX1" fmla="*/ 2197100 w 2819400"/>
            <a:gd name="connsiteY1" fmla="*/ 2371726 h 2371726"/>
            <a:gd name="connsiteX2" fmla="*/ 2743200 w 2819400"/>
            <a:gd name="connsiteY2" fmla="*/ 1406527 h 2371726"/>
            <a:gd name="connsiteX3" fmla="*/ 2819400 w 2819400"/>
            <a:gd name="connsiteY3" fmla="*/ 0 h 2371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819400" h="2371726">
              <a:moveTo>
                <a:pt x="0" y="2197100"/>
              </a:moveTo>
              <a:lnTo>
                <a:pt x="2197100" y="2371726"/>
              </a:lnTo>
              <a:lnTo>
                <a:pt x="2743200" y="1406527"/>
              </a:lnTo>
              <a:lnTo>
                <a:pt x="281940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28575</xdr:colOff>
      <xdr:row>283</xdr:row>
      <xdr:rowOff>152400</xdr:rowOff>
    </xdr:from>
    <xdr:to>
      <xdr:col>127</xdr:col>
      <xdr:colOff>104775</xdr:colOff>
      <xdr:row>297</xdr:row>
      <xdr:rowOff>9525</xdr:rowOff>
    </xdr:to>
    <xdr:sp macro="" textlink="">
      <xdr:nvSpPr>
        <xdr:cNvPr id="541" name="Line 575"/>
        <xdr:cNvSpPr>
          <a:spLocks noChangeShapeType="1"/>
        </xdr:cNvSpPr>
      </xdr:nvSpPr>
      <xdr:spPr bwMode="auto">
        <a:xfrm flipV="1">
          <a:off x="66989325" y="45967650"/>
          <a:ext cx="76200" cy="2124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276225</xdr:colOff>
      <xdr:row>280</xdr:row>
      <xdr:rowOff>28575</xdr:rowOff>
    </xdr:from>
    <xdr:to>
      <xdr:col>127</xdr:col>
      <xdr:colOff>104775</xdr:colOff>
      <xdr:row>283</xdr:row>
      <xdr:rowOff>152400</xdr:rowOff>
    </xdr:to>
    <xdr:sp macro="" textlink="">
      <xdr:nvSpPr>
        <xdr:cNvPr id="542" name="Line 576"/>
        <xdr:cNvSpPr>
          <a:spLocks noChangeShapeType="1"/>
        </xdr:cNvSpPr>
      </xdr:nvSpPr>
      <xdr:spPr bwMode="auto">
        <a:xfrm flipH="1" flipV="1">
          <a:off x="63817500" y="45358050"/>
          <a:ext cx="3248025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152400</xdr:colOff>
      <xdr:row>286</xdr:row>
      <xdr:rowOff>28575</xdr:rowOff>
    </xdr:from>
    <xdr:to>
      <xdr:col>127</xdr:col>
      <xdr:colOff>285750</xdr:colOff>
      <xdr:row>286</xdr:row>
      <xdr:rowOff>133350</xdr:rowOff>
    </xdr:to>
    <xdr:sp macro="" textlink="">
      <xdr:nvSpPr>
        <xdr:cNvPr id="543" name="Oval 577"/>
        <xdr:cNvSpPr>
          <a:spLocks noChangeArrowheads="1"/>
        </xdr:cNvSpPr>
      </xdr:nvSpPr>
      <xdr:spPr bwMode="auto">
        <a:xfrm>
          <a:off x="67113150" y="463296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280</xdr:row>
      <xdr:rowOff>28575</xdr:rowOff>
    </xdr:from>
    <xdr:to>
      <xdr:col>126</xdr:col>
      <xdr:colOff>285750</xdr:colOff>
      <xdr:row>280</xdr:row>
      <xdr:rowOff>133350</xdr:rowOff>
    </xdr:to>
    <xdr:sp macro="" textlink="">
      <xdr:nvSpPr>
        <xdr:cNvPr id="544" name="Oval 579"/>
        <xdr:cNvSpPr>
          <a:spLocks noChangeArrowheads="1"/>
        </xdr:cNvSpPr>
      </xdr:nvSpPr>
      <xdr:spPr bwMode="auto">
        <a:xfrm>
          <a:off x="66303525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152400</xdr:colOff>
      <xdr:row>281</xdr:row>
      <xdr:rowOff>47625</xdr:rowOff>
    </xdr:from>
    <xdr:to>
      <xdr:col>118</xdr:col>
      <xdr:colOff>285750</xdr:colOff>
      <xdr:row>281</xdr:row>
      <xdr:rowOff>152400</xdr:rowOff>
    </xdr:to>
    <xdr:sp macro="" textlink="">
      <xdr:nvSpPr>
        <xdr:cNvPr id="545" name="Oval 580"/>
        <xdr:cNvSpPr>
          <a:spLocks noChangeArrowheads="1"/>
        </xdr:cNvSpPr>
      </xdr:nvSpPr>
      <xdr:spPr bwMode="auto">
        <a:xfrm>
          <a:off x="61255275" y="45539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447675</xdr:colOff>
      <xdr:row>280</xdr:row>
      <xdr:rowOff>28575</xdr:rowOff>
    </xdr:from>
    <xdr:to>
      <xdr:col>120</xdr:col>
      <xdr:colOff>180975</xdr:colOff>
      <xdr:row>281</xdr:row>
      <xdr:rowOff>9525</xdr:rowOff>
    </xdr:to>
    <xdr:sp macro="" textlink="">
      <xdr:nvSpPr>
        <xdr:cNvPr id="546" name="Line 581"/>
        <xdr:cNvSpPr>
          <a:spLocks noChangeShapeType="1"/>
        </xdr:cNvSpPr>
      </xdr:nvSpPr>
      <xdr:spPr bwMode="auto">
        <a:xfrm flipH="1">
          <a:off x="61550550" y="45358050"/>
          <a:ext cx="95250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152400</xdr:colOff>
      <xdr:row>277</xdr:row>
      <xdr:rowOff>28575</xdr:rowOff>
    </xdr:from>
    <xdr:to>
      <xdr:col>120</xdr:col>
      <xdr:colOff>285750</xdr:colOff>
      <xdr:row>277</xdr:row>
      <xdr:rowOff>133350</xdr:rowOff>
    </xdr:to>
    <xdr:sp macro="" textlink="">
      <xdr:nvSpPr>
        <xdr:cNvPr id="547" name="Oval 582"/>
        <xdr:cNvSpPr>
          <a:spLocks noChangeArrowheads="1"/>
        </xdr:cNvSpPr>
      </xdr:nvSpPr>
      <xdr:spPr bwMode="auto">
        <a:xfrm>
          <a:off x="62474475" y="448722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83</xdr:col>
      <xdr:colOff>228600</xdr:colOff>
      <xdr:row>315</xdr:row>
      <xdr:rowOff>57150</xdr:rowOff>
    </xdr:from>
    <xdr:to>
      <xdr:col>83</xdr:col>
      <xdr:colOff>304800</xdr:colOff>
      <xdr:row>315</xdr:row>
      <xdr:rowOff>133350</xdr:rowOff>
    </xdr:to>
    <xdr:sp macro="" textlink="">
      <xdr:nvSpPr>
        <xdr:cNvPr id="548" name="Oval 584"/>
        <xdr:cNvSpPr>
          <a:spLocks noChangeArrowheads="1"/>
        </xdr:cNvSpPr>
      </xdr:nvSpPr>
      <xdr:spPr bwMode="auto">
        <a:xfrm>
          <a:off x="40890825" y="51054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304800</xdr:colOff>
      <xdr:row>316</xdr:row>
      <xdr:rowOff>0</xdr:rowOff>
    </xdr:from>
    <xdr:to>
      <xdr:col>85</xdr:col>
      <xdr:colOff>142875</xdr:colOff>
      <xdr:row>335</xdr:row>
      <xdr:rowOff>76200</xdr:rowOff>
    </xdr:to>
    <xdr:sp macro="" textlink="">
      <xdr:nvSpPr>
        <xdr:cNvPr id="549" name="Freeform 585"/>
        <xdr:cNvSpPr>
          <a:spLocks/>
        </xdr:cNvSpPr>
      </xdr:nvSpPr>
      <xdr:spPr bwMode="auto">
        <a:xfrm>
          <a:off x="40967025" y="51158775"/>
          <a:ext cx="800100" cy="3152775"/>
        </a:xfrm>
        <a:custGeom>
          <a:avLst/>
          <a:gdLst>
            <a:gd name="T0" fmla="*/ 0 w 84"/>
            <a:gd name="T1" fmla="*/ 0 h 314"/>
            <a:gd name="T2" fmla="*/ 32 w 84"/>
            <a:gd name="T3" fmla="*/ 110 h 314"/>
            <a:gd name="T4" fmla="*/ 84 w 84"/>
            <a:gd name="T5" fmla="*/ 314 h 31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4" h="314">
              <a:moveTo>
                <a:pt x="0" y="0"/>
              </a:moveTo>
              <a:lnTo>
                <a:pt x="32" y="110"/>
              </a:lnTo>
              <a:lnTo>
                <a:pt x="84" y="31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85</xdr:col>
      <xdr:colOff>152400</xdr:colOff>
      <xdr:row>335</xdr:row>
      <xdr:rowOff>114300</xdr:rowOff>
    </xdr:from>
    <xdr:to>
      <xdr:col>85</xdr:col>
      <xdr:colOff>228600</xdr:colOff>
      <xdr:row>336</xdr:row>
      <xdr:rowOff>28575</xdr:rowOff>
    </xdr:to>
    <xdr:sp macro="" textlink="">
      <xdr:nvSpPr>
        <xdr:cNvPr id="550" name="Oval 586"/>
        <xdr:cNvSpPr>
          <a:spLocks noChangeArrowheads="1"/>
        </xdr:cNvSpPr>
      </xdr:nvSpPr>
      <xdr:spPr bwMode="auto">
        <a:xfrm>
          <a:off x="41776650" y="54349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238125</xdr:colOff>
      <xdr:row>314</xdr:row>
      <xdr:rowOff>47625</xdr:rowOff>
    </xdr:from>
    <xdr:to>
      <xdr:col>82</xdr:col>
      <xdr:colOff>371475</xdr:colOff>
      <xdr:row>314</xdr:row>
      <xdr:rowOff>152400</xdr:rowOff>
    </xdr:to>
    <xdr:sp macro="" textlink="">
      <xdr:nvSpPr>
        <xdr:cNvPr id="551" name="Oval 587"/>
        <xdr:cNvSpPr>
          <a:spLocks noChangeArrowheads="1"/>
        </xdr:cNvSpPr>
      </xdr:nvSpPr>
      <xdr:spPr bwMode="auto">
        <a:xfrm>
          <a:off x="40462200" y="50882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337</xdr:row>
      <xdr:rowOff>28575</xdr:rowOff>
    </xdr:from>
    <xdr:to>
      <xdr:col>85</xdr:col>
      <xdr:colOff>85725</xdr:colOff>
      <xdr:row>337</xdr:row>
      <xdr:rowOff>133350</xdr:rowOff>
    </xdr:to>
    <xdr:sp macro="" textlink="">
      <xdr:nvSpPr>
        <xdr:cNvPr id="552" name="Oval 590"/>
        <xdr:cNvSpPr>
          <a:spLocks noChangeArrowheads="1"/>
        </xdr:cNvSpPr>
      </xdr:nvSpPr>
      <xdr:spPr bwMode="auto">
        <a:xfrm>
          <a:off x="41576625" y="54587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338</xdr:row>
      <xdr:rowOff>28575</xdr:rowOff>
    </xdr:from>
    <xdr:to>
      <xdr:col>85</xdr:col>
      <xdr:colOff>85725</xdr:colOff>
      <xdr:row>338</xdr:row>
      <xdr:rowOff>133350</xdr:rowOff>
    </xdr:to>
    <xdr:sp macro="" textlink="">
      <xdr:nvSpPr>
        <xdr:cNvPr id="553" name="Oval 593"/>
        <xdr:cNvSpPr>
          <a:spLocks noChangeArrowheads="1"/>
        </xdr:cNvSpPr>
      </xdr:nvSpPr>
      <xdr:spPr bwMode="auto">
        <a:xfrm>
          <a:off x="41576625" y="547497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339</xdr:row>
      <xdr:rowOff>28575</xdr:rowOff>
    </xdr:from>
    <xdr:to>
      <xdr:col>85</xdr:col>
      <xdr:colOff>85725</xdr:colOff>
      <xdr:row>339</xdr:row>
      <xdr:rowOff>133350</xdr:rowOff>
    </xdr:to>
    <xdr:sp macro="" textlink="">
      <xdr:nvSpPr>
        <xdr:cNvPr id="554" name="Oval 594"/>
        <xdr:cNvSpPr>
          <a:spLocks noChangeArrowheads="1"/>
        </xdr:cNvSpPr>
      </xdr:nvSpPr>
      <xdr:spPr bwMode="auto">
        <a:xfrm>
          <a:off x="41576625" y="54911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340</xdr:row>
      <xdr:rowOff>28575</xdr:rowOff>
    </xdr:from>
    <xdr:to>
      <xdr:col>85</xdr:col>
      <xdr:colOff>85725</xdr:colOff>
      <xdr:row>340</xdr:row>
      <xdr:rowOff>133350</xdr:rowOff>
    </xdr:to>
    <xdr:sp macro="" textlink="">
      <xdr:nvSpPr>
        <xdr:cNvPr id="555" name="Oval 595"/>
        <xdr:cNvSpPr>
          <a:spLocks noChangeArrowheads="1"/>
        </xdr:cNvSpPr>
      </xdr:nvSpPr>
      <xdr:spPr bwMode="auto">
        <a:xfrm>
          <a:off x="41576625" y="55073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>
            <a:alpha val="30000"/>
          </a:srgbClr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85</xdr:col>
      <xdr:colOff>219075</xdr:colOff>
      <xdr:row>310</xdr:row>
      <xdr:rowOff>114300</xdr:rowOff>
    </xdr:from>
    <xdr:to>
      <xdr:col>87</xdr:col>
      <xdr:colOff>266700</xdr:colOff>
      <xdr:row>335</xdr:row>
      <xdr:rowOff>38100</xdr:rowOff>
    </xdr:to>
    <xdr:sp macro="" textlink="">
      <xdr:nvSpPr>
        <xdr:cNvPr id="556" name="Freeform 596"/>
        <xdr:cNvSpPr>
          <a:spLocks/>
        </xdr:cNvSpPr>
      </xdr:nvSpPr>
      <xdr:spPr bwMode="auto">
        <a:xfrm>
          <a:off x="41843325" y="50301525"/>
          <a:ext cx="923925" cy="3971925"/>
        </a:xfrm>
        <a:custGeom>
          <a:avLst/>
          <a:gdLst>
            <a:gd name="T0" fmla="*/ 66 w 97"/>
            <a:gd name="T1" fmla="*/ 0 h 417"/>
            <a:gd name="T2" fmla="*/ 97 w 97"/>
            <a:gd name="T3" fmla="*/ 63 h 417"/>
            <a:gd name="T4" fmla="*/ 85 w 97"/>
            <a:gd name="T5" fmla="*/ 219 h 417"/>
            <a:gd name="T6" fmla="*/ 0 w 97"/>
            <a:gd name="T7" fmla="*/ 417 h 41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97" h="417">
              <a:moveTo>
                <a:pt x="66" y="0"/>
              </a:moveTo>
              <a:lnTo>
                <a:pt x="97" y="63"/>
              </a:lnTo>
              <a:lnTo>
                <a:pt x="85" y="219"/>
              </a:lnTo>
              <a:lnTo>
                <a:pt x="0" y="41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87</xdr:col>
      <xdr:colOff>295275</xdr:colOff>
      <xdr:row>314</xdr:row>
      <xdr:rowOff>47625</xdr:rowOff>
    </xdr:from>
    <xdr:to>
      <xdr:col>87</xdr:col>
      <xdr:colOff>371475</xdr:colOff>
      <xdr:row>314</xdr:row>
      <xdr:rowOff>123825</xdr:rowOff>
    </xdr:to>
    <xdr:sp macro="" textlink="">
      <xdr:nvSpPr>
        <xdr:cNvPr id="557" name="Oval 597"/>
        <xdr:cNvSpPr>
          <a:spLocks noChangeArrowheads="1"/>
        </xdr:cNvSpPr>
      </xdr:nvSpPr>
      <xdr:spPr bwMode="auto">
        <a:xfrm>
          <a:off x="42795825" y="50882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87</xdr:col>
      <xdr:colOff>104775</xdr:colOff>
      <xdr:row>316</xdr:row>
      <xdr:rowOff>28575</xdr:rowOff>
    </xdr:from>
    <xdr:to>
      <xdr:col>87</xdr:col>
      <xdr:colOff>238125</xdr:colOff>
      <xdr:row>316</xdr:row>
      <xdr:rowOff>133350</xdr:rowOff>
    </xdr:to>
    <xdr:sp macro="" textlink="">
      <xdr:nvSpPr>
        <xdr:cNvPr id="558" name="Oval 598"/>
        <xdr:cNvSpPr>
          <a:spLocks noChangeArrowheads="1"/>
        </xdr:cNvSpPr>
      </xdr:nvSpPr>
      <xdr:spPr bwMode="auto">
        <a:xfrm>
          <a:off x="42605325" y="51187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257175</xdr:colOff>
      <xdr:row>305</xdr:row>
      <xdr:rowOff>85725</xdr:rowOff>
    </xdr:from>
    <xdr:to>
      <xdr:col>80</xdr:col>
      <xdr:colOff>390525</xdr:colOff>
      <xdr:row>306</xdr:row>
      <xdr:rowOff>28575</xdr:rowOff>
    </xdr:to>
    <xdr:sp macro="" textlink="">
      <xdr:nvSpPr>
        <xdr:cNvPr id="559" name="Oval 600"/>
        <xdr:cNvSpPr>
          <a:spLocks noChangeArrowheads="1"/>
        </xdr:cNvSpPr>
      </xdr:nvSpPr>
      <xdr:spPr bwMode="auto">
        <a:xfrm>
          <a:off x="39433500" y="49463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79</xdr:col>
      <xdr:colOff>581025</xdr:colOff>
      <xdr:row>306</xdr:row>
      <xdr:rowOff>47625</xdr:rowOff>
    </xdr:from>
    <xdr:to>
      <xdr:col>80</xdr:col>
      <xdr:colOff>85725</xdr:colOff>
      <xdr:row>307</xdr:row>
      <xdr:rowOff>0</xdr:rowOff>
    </xdr:to>
    <xdr:sp macro="" textlink="">
      <xdr:nvSpPr>
        <xdr:cNvPr id="560" name="Oval 601"/>
        <xdr:cNvSpPr>
          <a:spLocks noChangeArrowheads="1"/>
        </xdr:cNvSpPr>
      </xdr:nvSpPr>
      <xdr:spPr bwMode="auto">
        <a:xfrm>
          <a:off x="39147750" y="49587150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117</xdr:col>
      <xdr:colOff>206375</xdr:colOff>
      <xdr:row>265</xdr:row>
      <xdr:rowOff>53975</xdr:rowOff>
    </xdr:from>
    <xdr:to>
      <xdr:col>117</xdr:col>
      <xdr:colOff>339725</xdr:colOff>
      <xdr:row>265</xdr:row>
      <xdr:rowOff>161925</xdr:rowOff>
    </xdr:to>
    <xdr:sp macro="" textlink="">
      <xdr:nvSpPr>
        <xdr:cNvPr id="561" name="Oval 602"/>
        <xdr:cNvSpPr>
          <a:spLocks noChangeArrowheads="1"/>
        </xdr:cNvSpPr>
      </xdr:nvSpPr>
      <xdr:spPr bwMode="auto">
        <a:xfrm>
          <a:off x="60699650" y="42954575"/>
          <a:ext cx="133350" cy="107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115</xdr:col>
      <xdr:colOff>180975</xdr:colOff>
      <xdr:row>269</xdr:row>
      <xdr:rowOff>66675</xdr:rowOff>
    </xdr:from>
    <xdr:to>
      <xdr:col>115</xdr:col>
      <xdr:colOff>314325</xdr:colOff>
      <xdr:row>270</xdr:row>
      <xdr:rowOff>9525</xdr:rowOff>
    </xdr:to>
    <xdr:sp macro="" textlink="">
      <xdr:nvSpPr>
        <xdr:cNvPr id="562" name="Oval 603"/>
        <xdr:cNvSpPr>
          <a:spLocks noChangeArrowheads="1"/>
        </xdr:cNvSpPr>
      </xdr:nvSpPr>
      <xdr:spPr bwMode="auto">
        <a:xfrm>
          <a:off x="59455050" y="43614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180975</xdr:colOff>
      <xdr:row>271</xdr:row>
      <xdr:rowOff>66675</xdr:rowOff>
    </xdr:from>
    <xdr:to>
      <xdr:col>116</xdr:col>
      <xdr:colOff>314325</xdr:colOff>
      <xdr:row>272</xdr:row>
      <xdr:rowOff>9525</xdr:rowOff>
    </xdr:to>
    <xdr:sp macro="" textlink="">
      <xdr:nvSpPr>
        <xdr:cNvPr id="563" name="Oval 604"/>
        <xdr:cNvSpPr>
          <a:spLocks noChangeArrowheads="1"/>
        </xdr:cNvSpPr>
      </xdr:nvSpPr>
      <xdr:spPr bwMode="auto">
        <a:xfrm>
          <a:off x="60064650" y="43938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69</xdr:col>
      <xdr:colOff>333375</xdr:colOff>
      <xdr:row>183</xdr:row>
      <xdr:rowOff>66675</xdr:rowOff>
    </xdr:from>
    <xdr:to>
      <xdr:col>103</xdr:col>
      <xdr:colOff>219075</xdr:colOff>
      <xdr:row>241</xdr:row>
      <xdr:rowOff>76200</xdr:rowOff>
    </xdr:to>
    <xdr:sp macro="" textlink="">
      <xdr:nvSpPr>
        <xdr:cNvPr id="564" name="Freeform 605"/>
        <xdr:cNvSpPr>
          <a:spLocks/>
        </xdr:cNvSpPr>
      </xdr:nvSpPr>
      <xdr:spPr bwMode="auto">
        <a:xfrm>
          <a:off x="33889950" y="29689425"/>
          <a:ext cx="18288000" cy="9401175"/>
        </a:xfrm>
        <a:custGeom>
          <a:avLst/>
          <a:gdLst>
            <a:gd name="T0" fmla="*/ 0 w 1664"/>
            <a:gd name="T1" fmla="*/ 0 h 987"/>
            <a:gd name="T2" fmla="*/ 1413 w 1664"/>
            <a:gd name="T3" fmla="*/ 737 h 987"/>
            <a:gd name="T4" fmla="*/ 1664 w 1664"/>
            <a:gd name="T5" fmla="*/ 987 h 98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64" h="987">
              <a:moveTo>
                <a:pt x="0" y="0"/>
              </a:moveTo>
              <a:lnTo>
                <a:pt x="1413" y="737"/>
              </a:lnTo>
              <a:lnTo>
                <a:pt x="1664" y="987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257175</xdr:colOff>
      <xdr:row>260</xdr:row>
      <xdr:rowOff>9525</xdr:rowOff>
    </xdr:from>
    <xdr:to>
      <xdr:col>72</xdr:col>
      <xdr:colOff>390525</xdr:colOff>
      <xdr:row>265</xdr:row>
      <xdr:rowOff>66675</xdr:rowOff>
    </xdr:to>
    <xdr:sp macro="" textlink="">
      <xdr:nvSpPr>
        <xdr:cNvPr id="565" name="Line 606"/>
        <xdr:cNvSpPr>
          <a:spLocks noChangeShapeType="1"/>
        </xdr:cNvSpPr>
      </xdr:nvSpPr>
      <xdr:spPr bwMode="auto">
        <a:xfrm flipH="1">
          <a:off x="35271075" y="42100500"/>
          <a:ext cx="133350" cy="866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390525</xdr:colOff>
      <xdr:row>227</xdr:row>
      <xdr:rowOff>66675</xdr:rowOff>
    </xdr:from>
    <xdr:to>
      <xdr:col>69</xdr:col>
      <xdr:colOff>219075</xdr:colOff>
      <xdr:row>248</xdr:row>
      <xdr:rowOff>142875</xdr:rowOff>
    </xdr:to>
    <xdr:sp macro="" textlink="">
      <xdr:nvSpPr>
        <xdr:cNvPr id="566" name="Line 607"/>
        <xdr:cNvSpPr>
          <a:spLocks noChangeShapeType="1"/>
        </xdr:cNvSpPr>
      </xdr:nvSpPr>
      <xdr:spPr bwMode="auto">
        <a:xfrm flipH="1" flipV="1">
          <a:off x="32975550" y="36814125"/>
          <a:ext cx="800100" cy="3476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457200</xdr:colOff>
      <xdr:row>260</xdr:row>
      <xdr:rowOff>133350</xdr:rowOff>
    </xdr:from>
    <xdr:to>
      <xdr:col>71</xdr:col>
      <xdr:colOff>9525</xdr:colOff>
      <xdr:row>266</xdr:row>
      <xdr:rowOff>66675</xdr:rowOff>
    </xdr:to>
    <xdr:sp macro="" textlink="">
      <xdr:nvSpPr>
        <xdr:cNvPr id="567" name="Line 608"/>
        <xdr:cNvSpPr>
          <a:spLocks noChangeShapeType="1"/>
        </xdr:cNvSpPr>
      </xdr:nvSpPr>
      <xdr:spPr bwMode="auto">
        <a:xfrm flipH="1">
          <a:off x="34499550" y="42224325"/>
          <a:ext cx="38100" cy="904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0</xdr:colOff>
      <xdr:row>155</xdr:row>
      <xdr:rowOff>38100</xdr:rowOff>
    </xdr:from>
    <xdr:to>
      <xdr:col>76</xdr:col>
      <xdr:colOff>76200</xdr:colOff>
      <xdr:row>155</xdr:row>
      <xdr:rowOff>114300</xdr:rowOff>
    </xdr:to>
    <xdr:sp macro="" textlink="">
      <xdr:nvSpPr>
        <xdr:cNvPr id="568" name="Oval 609"/>
        <xdr:cNvSpPr>
          <a:spLocks noChangeArrowheads="1"/>
        </xdr:cNvSpPr>
      </xdr:nvSpPr>
      <xdr:spPr bwMode="auto">
        <a:xfrm>
          <a:off x="36957000" y="25126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180975</xdr:colOff>
      <xdr:row>284</xdr:row>
      <xdr:rowOff>0</xdr:rowOff>
    </xdr:from>
    <xdr:to>
      <xdr:col>131</xdr:col>
      <xdr:colOff>314325</xdr:colOff>
      <xdr:row>284</xdr:row>
      <xdr:rowOff>104775</xdr:rowOff>
    </xdr:to>
    <xdr:sp macro="" textlink="">
      <xdr:nvSpPr>
        <xdr:cNvPr id="569" name="Oval 611"/>
        <xdr:cNvSpPr>
          <a:spLocks noChangeArrowheads="1"/>
        </xdr:cNvSpPr>
      </xdr:nvSpPr>
      <xdr:spPr bwMode="auto">
        <a:xfrm>
          <a:off x="69580125" y="459771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88900</xdr:colOff>
      <xdr:row>285</xdr:row>
      <xdr:rowOff>130174</xdr:rowOff>
    </xdr:from>
    <xdr:to>
      <xdr:col>131</xdr:col>
      <xdr:colOff>219075</xdr:colOff>
      <xdr:row>297</xdr:row>
      <xdr:rowOff>63499</xdr:rowOff>
    </xdr:to>
    <xdr:sp macro="" textlink="">
      <xdr:nvSpPr>
        <xdr:cNvPr id="570" name="Line 612"/>
        <xdr:cNvSpPr>
          <a:spLocks noChangeShapeType="1"/>
        </xdr:cNvSpPr>
      </xdr:nvSpPr>
      <xdr:spPr bwMode="auto">
        <a:xfrm flipV="1">
          <a:off x="67049650" y="46269274"/>
          <a:ext cx="2568575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371475</xdr:colOff>
      <xdr:row>296</xdr:row>
      <xdr:rowOff>152400</xdr:rowOff>
    </xdr:from>
    <xdr:to>
      <xdr:col>129</xdr:col>
      <xdr:colOff>190500</xdr:colOff>
      <xdr:row>298</xdr:row>
      <xdr:rowOff>133350</xdr:rowOff>
    </xdr:to>
    <xdr:sp macro="" textlink="">
      <xdr:nvSpPr>
        <xdr:cNvPr id="571" name="AutoShape 613"/>
        <xdr:cNvSpPr>
          <a:spLocks noChangeArrowheads="1"/>
        </xdr:cNvSpPr>
      </xdr:nvSpPr>
      <xdr:spPr bwMode="auto">
        <a:xfrm rot="7465880">
          <a:off x="68003738" y="4801076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132</xdr:col>
      <xdr:colOff>304800</xdr:colOff>
      <xdr:row>285</xdr:row>
      <xdr:rowOff>0</xdr:rowOff>
    </xdr:from>
    <xdr:to>
      <xdr:col>133</xdr:col>
      <xdr:colOff>0</xdr:colOff>
      <xdr:row>287</xdr:row>
      <xdr:rowOff>104775</xdr:rowOff>
    </xdr:to>
    <xdr:sp macro="" textlink="">
      <xdr:nvSpPr>
        <xdr:cNvPr id="572" name="AutoShape 614"/>
        <xdr:cNvSpPr>
          <a:spLocks noChangeArrowheads="1"/>
        </xdr:cNvSpPr>
      </xdr:nvSpPr>
      <xdr:spPr bwMode="auto">
        <a:xfrm rot="8773965">
          <a:off x="70313550" y="46139100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131</xdr:col>
      <xdr:colOff>152400</xdr:colOff>
      <xdr:row>263</xdr:row>
      <xdr:rowOff>28575</xdr:rowOff>
    </xdr:from>
    <xdr:to>
      <xdr:col>131</xdr:col>
      <xdr:colOff>285750</xdr:colOff>
      <xdr:row>263</xdr:row>
      <xdr:rowOff>133350</xdr:rowOff>
    </xdr:to>
    <xdr:sp macro="" textlink="">
      <xdr:nvSpPr>
        <xdr:cNvPr id="573" name="Oval 615"/>
        <xdr:cNvSpPr>
          <a:spLocks noChangeArrowheads="1"/>
        </xdr:cNvSpPr>
      </xdr:nvSpPr>
      <xdr:spPr bwMode="auto">
        <a:xfrm>
          <a:off x="69551550" y="42605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135</xdr:col>
      <xdr:colOff>152400</xdr:colOff>
      <xdr:row>260</xdr:row>
      <xdr:rowOff>28575</xdr:rowOff>
    </xdr:from>
    <xdr:to>
      <xdr:col>135</xdr:col>
      <xdr:colOff>285750</xdr:colOff>
      <xdr:row>260</xdr:row>
      <xdr:rowOff>133350</xdr:rowOff>
    </xdr:to>
    <xdr:sp macro="" textlink="">
      <xdr:nvSpPr>
        <xdr:cNvPr id="574" name="Oval 616"/>
        <xdr:cNvSpPr>
          <a:spLocks noChangeArrowheads="1"/>
        </xdr:cNvSpPr>
      </xdr:nvSpPr>
      <xdr:spPr bwMode="auto">
        <a:xfrm>
          <a:off x="71989950" y="42119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257</xdr:row>
      <xdr:rowOff>28575</xdr:rowOff>
    </xdr:from>
    <xdr:to>
      <xdr:col>103</xdr:col>
      <xdr:colOff>0</xdr:colOff>
      <xdr:row>297</xdr:row>
      <xdr:rowOff>38100</xdr:rowOff>
    </xdr:to>
    <xdr:sp macro="" textlink="">
      <xdr:nvSpPr>
        <xdr:cNvPr id="575" name="Freeform 617"/>
        <xdr:cNvSpPr>
          <a:spLocks/>
        </xdr:cNvSpPr>
      </xdr:nvSpPr>
      <xdr:spPr bwMode="auto">
        <a:xfrm>
          <a:off x="40614600" y="41633775"/>
          <a:ext cx="11344275" cy="6486525"/>
        </a:xfrm>
        <a:custGeom>
          <a:avLst/>
          <a:gdLst>
            <a:gd name="T0" fmla="*/ 0 w 935"/>
            <a:gd name="T1" fmla="*/ 0 h 681"/>
            <a:gd name="T2" fmla="*/ 123 w 935"/>
            <a:gd name="T3" fmla="*/ 148 h 681"/>
            <a:gd name="T4" fmla="*/ 935 w 935"/>
            <a:gd name="T5" fmla="*/ 681 h 68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935" h="681">
              <a:moveTo>
                <a:pt x="0" y="0"/>
              </a:moveTo>
              <a:lnTo>
                <a:pt x="123" y="148"/>
              </a:lnTo>
              <a:lnTo>
                <a:pt x="935" y="68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120</xdr:col>
      <xdr:colOff>85725</xdr:colOff>
      <xdr:row>264</xdr:row>
      <xdr:rowOff>66675</xdr:rowOff>
    </xdr:from>
    <xdr:to>
      <xdr:col>120</xdr:col>
      <xdr:colOff>219075</xdr:colOff>
      <xdr:row>265</xdr:row>
      <xdr:rowOff>9525</xdr:rowOff>
    </xdr:to>
    <xdr:sp macro="" textlink="">
      <xdr:nvSpPr>
        <xdr:cNvPr id="576" name="Oval 618"/>
        <xdr:cNvSpPr>
          <a:spLocks noChangeArrowheads="1"/>
        </xdr:cNvSpPr>
      </xdr:nvSpPr>
      <xdr:spPr bwMode="auto">
        <a:xfrm>
          <a:off x="62407800" y="42805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133</xdr:col>
      <xdr:colOff>152400</xdr:colOff>
      <xdr:row>280</xdr:row>
      <xdr:rowOff>28575</xdr:rowOff>
    </xdr:from>
    <xdr:to>
      <xdr:col>133</xdr:col>
      <xdr:colOff>285750</xdr:colOff>
      <xdr:row>280</xdr:row>
      <xdr:rowOff>133350</xdr:rowOff>
    </xdr:to>
    <xdr:sp macro="" textlink="">
      <xdr:nvSpPr>
        <xdr:cNvPr id="577" name="Oval 619"/>
        <xdr:cNvSpPr>
          <a:spLocks noChangeArrowheads="1"/>
        </xdr:cNvSpPr>
      </xdr:nvSpPr>
      <xdr:spPr bwMode="auto">
        <a:xfrm>
          <a:off x="70770750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134</xdr:col>
      <xdr:colOff>152400</xdr:colOff>
      <xdr:row>278</xdr:row>
      <xdr:rowOff>28575</xdr:rowOff>
    </xdr:from>
    <xdr:to>
      <xdr:col>134</xdr:col>
      <xdr:colOff>285750</xdr:colOff>
      <xdr:row>278</xdr:row>
      <xdr:rowOff>133350</xdr:rowOff>
    </xdr:to>
    <xdr:sp macro="" textlink="">
      <xdr:nvSpPr>
        <xdr:cNvPr id="578" name="Oval 620"/>
        <xdr:cNvSpPr>
          <a:spLocks noChangeArrowheads="1"/>
        </xdr:cNvSpPr>
      </xdr:nvSpPr>
      <xdr:spPr bwMode="auto">
        <a:xfrm>
          <a:off x="71380350" y="45034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409575</xdr:colOff>
      <xdr:row>223</xdr:row>
      <xdr:rowOff>104775</xdr:rowOff>
    </xdr:from>
    <xdr:to>
      <xdr:col>102</xdr:col>
      <xdr:colOff>571500</xdr:colOff>
      <xdr:row>243</xdr:row>
      <xdr:rowOff>66675</xdr:rowOff>
    </xdr:to>
    <xdr:grpSp>
      <xdr:nvGrpSpPr>
        <xdr:cNvPr id="579" name="Group 626"/>
        <xdr:cNvGrpSpPr>
          <a:grpSpLocks/>
        </xdr:cNvGrpSpPr>
      </xdr:nvGrpSpPr>
      <xdr:grpSpPr bwMode="auto">
        <a:xfrm>
          <a:off x="42065575" y="35506025"/>
          <a:ext cx="10290175" cy="3136900"/>
          <a:chOff x="3139" y="3801"/>
          <a:chExt cx="828" cy="336"/>
        </a:xfrm>
      </xdr:grpSpPr>
      <xdr:sp macro="" textlink="">
        <xdr:nvSpPr>
          <xdr:cNvPr id="580" name="Freeform 623"/>
          <xdr:cNvSpPr>
            <a:spLocks/>
          </xdr:cNvSpPr>
        </xdr:nvSpPr>
        <xdr:spPr bwMode="auto">
          <a:xfrm>
            <a:off x="3254" y="3801"/>
            <a:ext cx="713" cy="336"/>
          </a:xfrm>
          <a:custGeom>
            <a:avLst/>
            <a:gdLst>
              <a:gd name="T0" fmla="*/ 0 w 713"/>
              <a:gd name="T1" fmla="*/ 0 h 336"/>
              <a:gd name="T2" fmla="*/ 84 w 713"/>
              <a:gd name="T3" fmla="*/ 130 h 336"/>
              <a:gd name="T4" fmla="*/ 713 w 713"/>
              <a:gd name="T5" fmla="*/ 336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</a:cxnLst>
            <a:rect l="0" t="0" r="r" b="b"/>
            <a:pathLst>
              <a:path w="713" h="336">
                <a:moveTo>
                  <a:pt x="0" y="0"/>
                </a:moveTo>
                <a:lnTo>
                  <a:pt x="84" y="130"/>
                </a:lnTo>
                <a:lnTo>
                  <a:pt x="713" y="336"/>
                </a:lnTo>
              </a:path>
            </a:pathLst>
          </a:custGeom>
          <a:noFill/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dash"/>
            <a:round/>
            <a:headEnd type="non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81" name="Line 625"/>
          <xdr:cNvSpPr>
            <a:spLocks noChangeShapeType="1"/>
          </xdr:cNvSpPr>
        </xdr:nvSpPr>
        <xdr:spPr bwMode="auto">
          <a:xfrm flipH="1">
            <a:off x="3139" y="3931"/>
            <a:ext cx="199" cy="84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77</xdr:col>
      <xdr:colOff>371475</xdr:colOff>
      <xdr:row>157</xdr:row>
      <xdr:rowOff>142875</xdr:rowOff>
    </xdr:from>
    <xdr:to>
      <xdr:col>80</xdr:col>
      <xdr:colOff>47625</xdr:colOff>
      <xdr:row>158</xdr:row>
      <xdr:rowOff>38100</xdr:rowOff>
    </xdr:to>
    <xdr:sp macro="" textlink="">
      <xdr:nvSpPr>
        <xdr:cNvPr id="582" name="Line 627"/>
        <xdr:cNvSpPr>
          <a:spLocks noChangeShapeType="1"/>
        </xdr:cNvSpPr>
      </xdr:nvSpPr>
      <xdr:spPr bwMode="auto">
        <a:xfrm>
          <a:off x="37814250" y="25555575"/>
          <a:ext cx="1409700" cy="57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143</xdr:col>
      <xdr:colOff>180975</xdr:colOff>
      <xdr:row>152</xdr:row>
      <xdr:rowOff>47625</xdr:rowOff>
    </xdr:from>
    <xdr:to>
      <xdr:col>143</xdr:col>
      <xdr:colOff>257175</xdr:colOff>
      <xdr:row>152</xdr:row>
      <xdr:rowOff>123825</xdr:rowOff>
    </xdr:to>
    <xdr:sp macro="" textlink="">
      <xdr:nvSpPr>
        <xdr:cNvPr id="583" name="Oval 629"/>
        <xdr:cNvSpPr>
          <a:spLocks noChangeArrowheads="1"/>
        </xdr:cNvSpPr>
      </xdr:nvSpPr>
      <xdr:spPr bwMode="auto">
        <a:xfrm>
          <a:off x="76971525" y="24650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141</xdr:col>
      <xdr:colOff>600075</xdr:colOff>
      <xdr:row>127</xdr:row>
      <xdr:rowOff>0</xdr:rowOff>
    </xdr:from>
    <xdr:to>
      <xdr:col>142</xdr:col>
      <xdr:colOff>66675</xdr:colOff>
      <xdr:row>127</xdr:row>
      <xdr:rowOff>76200</xdr:rowOff>
    </xdr:to>
    <xdr:sp macro="" textlink="">
      <xdr:nvSpPr>
        <xdr:cNvPr id="584" name="Oval 630"/>
        <xdr:cNvSpPr>
          <a:spLocks noChangeArrowheads="1"/>
        </xdr:cNvSpPr>
      </xdr:nvSpPr>
      <xdr:spPr bwMode="auto">
        <a:xfrm>
          <a:off x="76171425" y="2056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141</xdr:col>
      <xdr:colOff>266700</xdr:colOff>
      <xdr:row>128</xdr:row>
      <xdr:rowOff>66675</xdr:rowOff>
    </xdr:from>
    <xdr:to>
      <xdr:col>141</xdr:col>
      <xdr:colOff>400050</xdr:colOff>
      <xdr:row>129</xdr:row>
      <xdr:rowOff>9525</xdr:rowOff>
    </xdr:to>
    <xdr:sp macro="" textlink="">
      <xdr:nvSpPr>
        <xdr:cNvPr id="585" name="Oval 631"/>
        <xdr:cNvSpPr>
          <a:spLocks noChangeArrowheads="1"/>
        </xdr:cNvSpPr>
      </xdr:nvSpPr>
      <xdr:spPr bwMode="auto">
        <a:xfrm>
          <a:off x="75838050" y="20793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138</xdr:col>
      <xdr:colOff>600075</xdr:colOff>
      <xdr:row>120</xdr:row>
      <xdr:rowOff>76200</xdr:rowOff>
    </xdr:from>
    <xdr:to>
      <xdr:col>144</xdr:col>
      <xdr:colOff>180975</xdr:colOff>
      <xdr:row>138</xdr:row>
      <xdr:rowOff>104775</xdr:rowOff>
    </xdr:to>
    <xdr:sp macro="" textlink="">
      <xdr:nvSpPr>
        <xdr:cNvPr id="586" name="Line 633"/>
        <xdr:cNvSpPr>
          <a:spLocks noChangeShapeType="1"/>
        </xdr:cNvSpPr>
      </xdr:nvSpPr>
      <xdr:spPr bwMode="auto">
        <a:xfrm flipV="1">
          <a:off x="74266425" y="19507200"/>
          <a:ext cx="3314700" cy="2943225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138</xdr:col>
      <xdr:colOff>409575</xdr:colOff>
      <xdr:row>139</xdr:row>
      <xdr:rowOff>104775</xdr:rowOff>
    </xdr:from>
    <xdr:to>
      <xdr:col>143</xdr:col>
      <xdr:colOff>152400</xdr:colOff>
      <xdr:row>152</xdr:row>
      <xdr:rowOff>38100</xdr:rowOff>
    </xdr:to>
    <xdr:sp macro="" textlink="">
      <xdr:nvSpPr>
        <xdr:cNvPr id="587" name="Line 634"/>
        <xdr:cNvSpPr>
          <a:spLocks noChangeShapeType="1"/>
        </xdr:cNvSpPr>
      </xdr:nvSpPr>
      <xdr:spPr bwMode="auto">
        <a:xfrm flipH="1" flipV="1">
          <a:off x="74075925" y="22612350"/>
          <a:ext cx="2867025" cy="2028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94</xdr:col>
      <xdr:colOff>215901</xdr:colOff>
      <xdr:row>313</xdr:row>
      <xdr:rowOff>38100</xdr:rowOff>
    </xdr:from>
    <xdr:to>
      <xdr:col>94</xdr:col>
      <xdr:colOff>381001</xdr:colOff>
      <xdr:row>318</xdr:row>
      <xdr:rowOff>126999</xdr:rowOff>
    </xdr:to>
    <xdr:sp macro="" textlink="">
      <xdr:nvSpPr>
        <xdr:cNvPr id="588" name="Freeform 635"/>
        <xdr:cNvSpPr>
          <a:spLocks/>
        </xdr:cNvSpPr>
      </xdr:nvSpPr>
      <xdr:spPr bwMode="auto">
        <a:xfrm>
          <a:off x="46688376" y="50711100"/>
          <a:ext cx="165100" cy="898524"/>
        </a:xfrm>
        <a:custGeom>
          <a:avLst/>
          <a:gdLst>
            <a:gd name="T0" fmla="*/ 8 w 8"/>
            <a:gd name="T1" fmla="*/ 0 h 76"/>
            <a:gd name="T2" fmla="*/ 0 w 8"/>
            <a:gd name="T3" fmla="*/ 76 h 76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8" h="76">
              <a:moveTo>
                <a:pt x="8" y="0"/>
              </a:moveTo>
              <a:lnTo>
                <a:pt x="0" y="7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78</xdr:col>
      <xdr:colOff>495300</xdr:colOff>
      <xdr:row>131</xdr:row>
      <xdr:rowOff>85725</xdr:rowOff>
    </xdr:from>
    <xdr:to>
      <xdr:col>86</xdr:col>
      <xdr:colOff>428625</xdr:colOff>
      <xdr:row>147</xdr:row>
      <xdr:rowOff>142875</xdr:rowOff>
    </xdr:to>
    <xdr:sp macro="" textlink="">
      <xdr:nvSpPr>
        <xdr:cNvPr id="589" name="Line 636"/>
        <xdr:cNvSpPr>
          <a:spLocks noChangeShapeType="1"/>
        </xdr:cNvSpPr>
      </xdr:nvSpPr>
      <xdr:spPr bwMode="auto">
        <a:xfrm>
          <a:off x="38452425" y="21297900"/>
          <a:ext cx="4038600" cy="2647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523875</xdr:colOff>
      <xdr:row>246</xdr:row>
      <xdr:rowOff>28575</xdr:rowOff>
    </xdr:from>
    <xdr:to>
      <xdr:col>105</xdr:col>
      <xdr:colOff>561975</xdr:colOff>
      <xdr:row>250</xdr:row>
      <xdr:rowOff>142875</xdr:rowOff>
    </xdr:to>
    <xdr:sp macro="" textlink="">
      <xdr:nvSpPr>
        <xdr:cNvPr id="590" name="Line 637"/>
        <xdr:cNvSpPr>
          <a:spLocks noChangeShapeType="1"/>
        </xdr:cNvSpPr>
      </xdr:nvSpPr>
      <xdr:spPr bwMode="auto">
        <a:xfrm flipH="1" flipV="1">
          <a:off x="53092350" y="39852600"/>
          <a:ext cx="647700" cy="76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523875</xdr:colOff>
      <xdr:row>314</xdr:row>
      <xdr:rowOff>66675</xdr:rowOff>
    </xdr:from>
    <xdr:to>
      <xdr:col>106</xdr:col>
      <xdr:colOff>342900</xdr:colOff>
      <xdr:row>316</xdr:row>
      <xdr:rowOff>47625</xdr:rowOff>
    </xdr:to>
    <xdr:sp macro="" textlink="">
      <xdr:nvSpPr>
        <xdr:cNvPr id="591" name="AutoShape 638"/>
        <xdr:cNvSpPr>
          <a:spLocks noChangeArrowheads="1"/>
        </xdr:cNvSpPr>
      </xdr:nvSpPr>
      <xdr:spPr bwMode="auto">
        <a:xfrm rot="7950626">
          <a:off x="53763863" y="508396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83</xdr:col>
      <xdr:colOff>495300</xdr:colOff>
      <xdr:row>336</xdr:row>
      <xdr:rowOff>104775</xdr:rowOff>
    </xdr:from>
    <xdr:to>
      <xdr:col>84</xdr:col>
      <xdr:colOff>276225</xdr:colOff>
      <xdr:row>342</xdr:row>
      <xdr:rowOff>66675</xdr:rowOff>
    </xdr:to>
    <xdr:sp macro="" textlink="">
      <xdr:nvSpPr>
        <xdr:cNvPr id="592" name="AutoShape 639"/>
        <xdr:cNvSpPr>
          <a:spLocks noChangeArrowheads="1"/>
        </xdr:cNvSpPr>
      </xdr:nvSpPr>
      <xdr:spPr bwMode="auto">
        <a:xfrm>
          <a:off x="41157525" y="54502050"/>
          <a:ext cx="304800" cy="933450"/>
        </a:xfrm>
        <a:prstGeom prst="downArrow">
          <a:avLst>
            <a:gd name="adj1" fmla="val 50000"/>
            <a:gd name="adj2" fmla="val 76563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102</xdr:col>
      <xdr:colOff>561975</xdr:colOff>
      <xdr:row>298</xdr:row>
      <xdr:rowOff>123825</xdr:rowOff>
    </xdr:from>
    <xdr:to>
      <xdr:col>103</xdr:col>
      <xdr:colOff>257175</xdr:colOff>
      <xdr:row>301</xdr:row>
      <xdr:rowOff>47625</xdr:rowOff>
    </xdr:to>
    <xdr:sp macro="" textlink="">
      <xdr:nvSpPr>
        <xdr:cNvPr id="593" name="Line 640"/>
        <xdr:cNvSpPr>
          <a:spLocks noChangeShapeType="1"/>
        </xdr:cNvSpPr>
      </xdr:nvSpPr>
      <xdr:spPr bwMode="auto">
        <a:xfrm flipH="1">
          <a:off x="51911250" y="48367950"/>
          <a:ext cx="3048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84</xdr:col>
      <xdr:colOff>390525</xdr:colOff>
      <xdr:row>341</xdr:row>
      <xdr:rowOff>28575</xdr:rowOff>
    </xdr:from>
    <xdr:to>
      <xdr:col>85</xdr:col>
      <xdr:colOff>85725</xdr:colOff>
      <xdr:row>341</xdr:row>
      <xdr:rowOff>133350</xdr:rowOff>
    </xdr:to>
    <xdr:sp macro="" textlink="">
      <xdr:nvSpPr>
        <xdr:cNvPr id="594" name="Oval 641"/>
        <xdr:cNvSpPr>
          <a:spLocks noChangeArrowheads="1"/>
        </xdr:cNvSpPr>
      </xdr:nvSpPr>
      <xdr:spPr bwMode="auto">
        <a:xfrm>
          <a:off x="41576625" y="55235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130</xdr:col>
      <xdr:colOff>457200</xdr:colOff>
      <xdr:row>296</xdr:row>
      <xdr:rowOff>104775</xdr:rowOff>
    </xdr:from>
    <xdr:to>
      <xdr:col>130</xdr:col>
      <xdr:colOff>533400</xdr:colOff>
      <xdr:row>297</xdr:row>
      <xdr:rowOff>19050</xdr:rowOff>
    </xdr:to>
    <xdr:sp macro="" textlink="">
      <xdr:nvSpPr>
        <xdr:cNvPr id="595" name="Oval 642"/>
        <xdr:cNvSpPr>
          <a:spLocks noChangeArrowheads="1"/>
        </xdr:cNvSpPr>
      </xdr:nvSpPr>
      <xdr:spPr bwMode="auto">
        <a:xfrm>
          <a:off x="69246750" y="48025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9525</xdr:colOff>
      <xdr:row>297</xdr:row>
      <xdr:rowOff>0</xdr:rowOff>
    </xdr:from>
    <xdr:to>
      <xdr:col>135</xdr:col>
      <xdr:colOff>104775</xdr:colOff>
      <xdr:row>299</xdr:row>
      <xdr:rowOff>28575</xdr:rowOff>
    </xdr:to>
    <xdr:sp macro="" textlink="">
      <xdr:nvSpPr>
        <xdr:cNvPr id="596" name="Line 643"/>
        <xdr:cNvSpPr>
          <a:spLocks noChangeShapeType="1"/>
        </xdr:cNvSpPr>
      </xdr:nvSpPr>
      <xdr:spPr bwMode="auto">
        <a:xfrm flipH="1" flipV="1">
          <a:off x="69408675" y="48082200"/>
          <a:ext cx="2533650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504825</xdr:colOff>
      <xdr:row>270</xdr:row>
      <xdr:rowOff>85725</xdr:rowOff>
    </xdr:from>
    <xdr:to>
      <xdr:col>123</xdr:col>
      <xdr:colOff>581025</xdr:colOff>
      <xdr:row>271</xdr:row>
      <xdr:rowOff>0</xdr:rowOff>
    </xdr:to>
    <xdr:sp macro="" textlink="">
      <xdr:nvSpPr>
        <xdr:cNvPr id="597" name="Oval 644"/>
        <xdr:cNvSpPr>
          <a:spLocks noChangeArrowheads="1"/>
        </xdr:cNvSpPr>
      </xdr:nvSpPr>
      <xdr:spPr bwMode="auto">
        <a:xfrm>
          <a:off x="64693800" y="43795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390525</xdr:colOff>
      <xdr:row>279</xdr:row>
      <xdr:rowOff>47625</xdr:rowOff>
    </xdr:from>
    <xdr:to>
      <xdr:col>134</xdr:col>
      <xdr:colOff>228600</xdr:colOff>
      <xdr:row>280</xdr:row>
      <xdr:rowOff>152400</xdr:rowOff>
    </xdr:to>
    <xdr:sp macro="" textlink="">
      <xdr:nvSpPr>
        <xdr:cNvPr id="598" name="Line 645"/>
        <xdr:cNvSpPr>
          <a:spLocks noChangeShapeType="1"/>
        </xdr:cNvSpPr>
      </xdr:nvSpPr>
      <xdr:spPr bwMode="auto">
        <a:xfrm flipV="1">
          <a:off x="69789675" y="45215175"/>
          <a:ext cx="1666875" cy="266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266700</xdr:colOff>
      <xdr:row>280</xdr:row>
      <xdr:rowOff>142875</xdr:rowOff>
    </xdr:from>
    <xdr:to>
      <xdr:col>131</xdr:col>
      <xdr:colOff>342900</xdr:colOff>
      <xdr:row>281</xdr:row>
      <xdr:rowOff>57150</xdr:rowOff>
    </xdr:to>
    <xdr:sp macro="" textlink="">
      <xdr:nvSpPr>
        <xdr:cNvPr id="599" name="Oval 646"/>
        <xdr:cNvSpPr>
          <a:spLocks noChangeArrowheads="1"/>
        </xdr:cNvSpPr>
      </xdr:nvSpPr>
      <xdr:spPr bwMode="auto">
        <a:xfrm>
          <a:off x="69665850" y="45472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266700</xdr:colOff>
      <xdr:row>281</xdr:row>
      <xdr:rowOff>104775</xdr:rowOff>
    </xdr:from>
    <xdr:to>
      <xdr:col>131</xdr:col>
      <xdr:colOff>266700</xdr:colOff>
      <xdr:row>283</xdr:row>
      <xdr:rowOff>114300</xdr:rowOff>
    </xdr:to>
    <xdr:sp macro="" textlink="">
      <xdr:nvSpPr>
        <xdr:cNvPr id="600" name="Line 647"/>
        <xdr:cNvSpPr>
          <a:spLocks noChangeShapeType="1"/>
        </xdr:cNvSpPr>
      </xdr:nvSpPr>
      <xdr:spPr bwMode="auto">
        <a:xfrm flipV="1">
          <a:off x="69665850" y="45596175"/>
          <a:ext cx="0" cy="333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124</xdr:col>
      <xdr:colOff>9525</xdr:colOff>
      <xdr:row>271</xdr:row>
      <xdr:rowOff>9525</xdr:rowOff>
    </xdr:from>
    <xdr:to>
      <xdr:col>131</xdr:col>
      <xdr:colOff>180975</xdr:colOff>
      <xdr:row>280</xdr:row>
      <xdr:rowOff>123825</xdr:rowOff>
    </xdr:to>
    <xdr:sp macro="" textlink="">
      <xdr:nvSpPr>
        <xdr:cNvPr id="601" name="Line 648"/>
        <xdr:cNvSpPr>
          <a:spLocks noChangeShapeType="1"/>
        </xdr:cNvSpPr>
      </xdr:nvSpPr>
      <xdr:spPr bwMode="auto">
        <a:xfrm flipH="1" flipV="1">
          <a:off x="64808100" y="43881675"/>
          <a:ext cx="4772025" cy="1571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381000</xdr:colOff>
      <xdr:row>281</xdr:row>
      <xdr:rowOff>47625</xdr:rowOff>
    </xdr:from>
    <xdr:to>
      <xdr:col>133</xdr:col>
      <xdr:colOff>285750</xdr:colOff>
      <xdr:row>281</xdr:row>
      <xdr:rowOff>123825</xdr:rowOff>
    </xdr:to>
    <xdr:sp macro="" textlink="">
      <xdr:nvSpPr>
        <xdr:cNvPr id="602" name="Freeform 649"/>
        <xdr:cNvSpPr>
          <a:spLocks/>
        </xdr:cNvSpPr>
      </xdr:nvSpPr>
      <xdr:spPr bwMode="auto">
        <a:xfrm>
          <a:off x="69780150" y="45539025"/>
          <a:ext cx="1123950" cy="76200"/>
        </a:xfrm>
        <a:custGeom>
          <a:avLst/>
          <a:gdLst>
            <a:gd name="T0" fmla="*/ 0 w 118"/>
            <a:gd name="T1" fmla="*/ 4 h 8"/>
            <a:gd name="T2" fmla="*/ 56 w 118"/>
            <a:gd name="T3" fmla="*/ 8 h 8"/>
            <a:gd name="T4" fmla="*/ 118 w 118"/>
            <a:gd name="T5" fmla="*/ 0 h 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8" h="8">
              <a:moveTo>
                <a:pt x="0" y="4"/>
              </a:moveTo>
              <a:lnTo>
                <a:pt x="56" y="8"/>
              </a:lnTo>
              <a:lnTo>
                <a:pt x="11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139</xdr:col>
      <xdr:colOff>104775</xdr:colOff>
      <xdr:row>191</xdr:row>
      <xdr:rowOff>9525</xdr:rowOff>
    </xdr:from>
    <xdr:to>
      <xdr:col>139</xdr:col>
      <xdr:colOff>180975</xdr:colOff>
      <xdr:row>191</xdr:row>
      <xdr:rowOff>85725</xdr:rowOff>
    </xdr:to>
    <xdr:sp macro="" textlink="">
      <xdr:nvSpPr>
        <xdr:cNvPr id="603" name="Oval 650"/>
        <xdr:cNvSpPr>
          <a:spLocks noChangeArrowheads="1"/>
        </xdr:cNvSpPr>
      </xdr:nvSpPr>
      <xdr:spPr bwMode="auto">
        <a:xfrm>
          <a:off x="74456925" y="30927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192</xdr:row>
      <xdr:rowOff>28575</xdr:rowOff>
    </xdr:from>
    <xdr:to>
      <xdr:col>139</xdr:col>
      <xdr:colOff>314325</xdr:colOff>
      <xdr:row>192</xdr:row>
      <xdr:rowOff>133350</xdr:rowOff>
    </xdr:to>
    <xdr:sp macro="" textlink="">
      <xdr:nvSpPr>
        <xdr:cNvPr id="604" name="Oval 651"/>
        <xdr:cNvSpPr>
          <a:spLocks noChangeArrowheads="1"/>
        </xdr:cNvSpPr>
      </xdr:nvSpPr>
      <xdr:spPr bwMode="auto">
        <a:xfrm>
          <a:off x="74533125" y="31108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131</xdr:col>
      <xdr:colOff>180975</xdr:colOff>
      <xdr:row>204</xdr:row>
      <xdr:rowOff>28575</xdr:rowOff>
    </xdr:from>
    <xdr:to>
      <xdr:col>131</xdr:col>
      <xdr:colOff>314325</xdr:colOff>
      <xdr:row>204</xdr:row>
      <xdr:rowOff>133350</xdr:rowOff>
    </xdr:to>
    <xdr:sp macro="" textlink="">
      <xdr:nvSpPr>
        <xdr:cNvPr id="605" name="Oval 652"/>
        <xdr:cNvSpPr>
          <a:spLocks noChangeArrowheads="1"/>
        </xdr:cNvSpPr>
      </xdr:nvSpPr>
      <xdr:spPr bwMode="auto">
        <a:xfrm>
          <a:off x="69580125" y="33051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189</xdr:row>
      <xdr:rowOff>28575</xdr:rowOff>
    </xdr:from>
    <xdr:to>
      <xdr:col>139</xdr:col>
      <xdr:colOff>314325</xdr:colOff>
      <xdr:row>189</xdr:row>
      <xdr:rowOff>133350</xdr:rowOff>
    </xdr:to>
    <xdr:sp macro="" textlink="">
      <xdr:nvSpPr>
        <xdr:cNvPr id="606" name="Oval 653"/>
        <xdr:cNvSpPr>
          <a:spLocks noChangeArrowheads="1"/>
        </xdr:cNvSpPr>
      </xdr:nvSpPr>
      <xdr:spPr bwMode="auto">
        <a:xfrm>
          <a:off x="74533125" y="30622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190</xdr:row>
      <xdr:rowOff>28575</xdr:rowOff>
    </xdr:from>
    <xdr:to>
      <xdr:col>139</xdr:col>
      <xdr:colOff>314325</xdr:colOff>
      <xdr:row>190</xdr:row>
      <xdr:rowOff>133350</xdr:rowOff>
    </xdr:to>
    <xdr:sp macro="" textlink="">
      <xdr:nvSpPr>
        <xdr:cNvPr id="607" name="Oval 654"/>
        <xdr:cNvSpPr>
          <a:spLocks noChangeArrowheads="1"/>
        </xdr:cNvSpPr>
      </xdr:nvSpPr>
      <xdr:spPr bwMode="auto">
        <a:xfrm>
          <a:off x="74533125" y="30784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193</xdr:row>
      <xdr:rowOff>28575</xdr:rowOff>
    </xdr:from>
    <xdr:to>
      <xdr:col>139</xdr:col>
      <xdr:colOff>314325</xdr:colOff>
      <xdr:row>193</xdr:row>
      <xdr:rowOff>133350</xdr:rowOff>
    </xdr:to>
    <xdr:sp macro="" textlink="">
      <xdr:nvSpPr>
        <xdr:cNvPr id="608" name="Oval 655"/>
        <xdr:cNvSpPr>
          <a:spLocks noChangeArrowheads="1"/>
        </xdr:cNvSpPr>
      </xdr:nvSpPr>
      <xdr:spPr bwMode="auto">
        <a:xfrm>
          <a:off x="74533125" y="31270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194</xdr:row>
      <xdr:rowOff>28575</xdr:rowOff>
    </xdr:from>
    <xdr:to>
      <xdr:col>139</xdr:col>
      <xdr:colOff>314325</xdr:colOff>
      <xdr:row>194</xdr:row>
      <xdr:rowOff>133350</xdr:rowOff>
    </xdr:to>
    <xdr:sp macro="" textlink="">
      <xdr:nvSpPr>
        <xdr:cNvPr id="609" name="Oval 656"/>
        <xdr:cNvSpPr>
          <a:spLocks noChangeArrowheads="1"/>
        </xdr:cNvSpPr>
      </xdr:nvSpPr>
      <xdr:spPr bwMode="auto">
        <a:xfrm>
          <a:off x="74533125" y="314325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181</xdr:row>
      <xdr:rowOff>28575</xdr:rowOff>
    </xdr:from>
    <xdr:to>
      <xdr:col>140</xdr:col>
      <xdr:colOff>314325</xdr:colOff>
      <xdr:row>181</xdr:row>
      <xdr:rowOff>133350</xdr:rowOff>
    </xdr:to>
    <xdr:sp macro="" textlink="">
      <xdr:nvSpPr>
        <xdr:cNvPr id="610" name="Oval 657"/>
        <xdr:cNvSpPr>
          <a:spLocks noChangeArrowheads="1"/>
        </xdr:cNvSpPr>
      </xdr:nvSpPr>
      <xdr:spPr bwMode="auto">
        <a:xfrm>
          <a:off x="75142725" y="29327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182</xdr:row>
      <xdr:rowOff>28575</xdr:rowOff>
    </xdr:from>
    <xdr:to>
      <xdr:col>140</xdr:col>
      <xdr:colOff>314325</xdr:colOff>
      <xdr:row>182</xdr:row>
      <xdr:rowOff>133350</xdr:rowOff>
    </xdr:to>
    <xdr:sp macro="" textlink="">
      <xdr:nvSpPr>
        <xdr:cNvPr id="611" name="Oval 658"/>
        <xdr:cNvSpPr>
          <a:spLocks noChangeArrowheads="1"/>
        </xdr:cNvSpPr>
      </xdr:nvSpPr>
      <xdr:spPr bwMode="auto">
        <a:xfrm>
          <a:off x="75142725" y="29489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>
            <a:alpha val="25000"/>
          </a:srgbClr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183</xdr:row>
      <xdr:rowOff>28575</xdr:rowOff>
    </xdr:from>
    <xdr:to>
      <xdr:col>140</xdr:col>
      <xdr:colOff>314325</xdr:colOff>
      <xdr:row>183</xdr:row>
      <xdr:rowOff>133350</xdr:rowOff>
    </xdr:to>
    <xdr:sp macro="" textlink="">
      <xdr:nvSpPr>
        <xdr:cNvPr id="612" name="Oval 659"/>
        <xdr:cNvSpPr>
          <a:spLocks noChangeArrowheads="1"/>
        </xdr:cNvSpPr>
      </xdr:nvSpPr>
      <xdr:spPr bwMode="auto">
        <a:xfrm>
          <a:off x="75142725" y="29651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137</xdr:col>
      <xdr:colOff>180975</xdr:colOff>
      <xdr:row>171</xdr:row>
      <xdr:rowOff>28575</xdr:rowOff>
    </xdr:from>
    <xdr:to>
      <xdr:col>137</xdr:col>
      <xdr:colOff>314325</xdr:colOff>
      <xdr:row>171</xdr:row>
      <xdr:rowOff>133350</xdr:rowOff>
    </xdr:to>
    <xdr:sp macro="" textlink="">
      <xdr:nvSpPr>
        <xdr:cNvPr id="613" name="Oval 660"/>
        <xdr:cNvSpPr>
          <a:spLocks noChangeArrowheads="1"/>
        </xdr:cNvSpPr>
      </xdr:nvSpPr>
      <xdr:spPr bwMode="auto">
        <a:xfrm>
          <a:off x="73237725" y="277082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134</xdr:col>
      <xdr:colOff>180975</xdr:colOff>
      <xdr:row>164</xdr:row>
      <xdr:rowOff>76200</xdr:rowOff>
    </xdr:from>
    <xdr:to>
      <xdr:col>134</xdr:col>
      <xdr:colOff>257175</xdr:colOff>
      <xdr:row>164</xdr:row>
      <xdr:rowOff>152400</xdr:rowOff>
    </xdr:to>
    <xdr:sp macro="" textlink="">
      <xdr:nvSpPr>
        <xdr:cNvPr id="614" name="Oval 661"/>
        <xdr:cNvSpPr>
          <a:spLocks noChangeArrowheads="1"/>
        </xdr:cNvSpPr>
      </xdr:nvSpPr>
      <xdr:spPr bwMode="auto">
        <a:xfrm>
          <a:off x="71408925" y="26622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134</xdr:col>
      <xdr:colOff>219075</xdr:colOff>
      <xdr:row>165</xdr:row>
      <xdr:rowOff>38100</xdr:rowOff>
    </xdr:from>
    <xdr:to>
      <xdr:col>134</xdr:col>
      <xdr:colOff>266700</xdr:colOff>
      <xdr:row>171</xdr:row>
      <xdr:rowOff>85725</xdr:rowOff>
    </xdr:to>
    <xdr:sp macro="" textlink="">
      <xdr:nvSpPr>
        <xdr:cNvPr id="615" name="Line 662"/>
        <xdr:cNvSpPr>
          <a:spLocks noChangeShapeType="1"/>
        </xdr:cNvSpPr>
      </xdr:nvSpPr>
      <xdr:spPr bwMode="auto">
        <a:xfrm>
          <a:off x="71447025" y="26746200"/>
          <a:ext cx="47625" cy="1019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141</xdr:col>
      <xdr:colOff>180975</xdr:colOff>
      <xdr:row>241</xdr:row>
      <xdr:rowOff>28575</xdr:rowOff>
    </xdr:from>
    <xdr:to>
      <xdr:col>141</xdr:col>
      <xdr:colOff>314325</xdr:colOff>
      <xdr:row>241</xdr:row>
      <xdr:rowOff>133350</xdr:rowOff>
    </xdr:to>
    <xdr:sp macro="" textlink="">
      <xdr:nvSpPr>
        <xdr:cNvPr id="616" name="Oval 663"/>
        <xdr:cNvSpPr>
          <a:spLocks noChangeArrowheads="1"/>
        </xdr:cNvSpPr>
      </xdr:nvSpPr>
      <xdr:spPr bwMode="auto">
        <a:xfrm>
          <a:off x="75752325" y="39042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352425</xdr:colOff>
      <xdr:row>103</xdr:row>
      <xdr:rowOff>104775</xdr:rowOff>
    </xdr:from>
    <xdr:to>
      <xdr:col>4</xdr:col>
      <xdr:colOff>428625</xdr:colOff>
      <xdr:row>104</xdr:row>
      <xdr:rowOff>19050</xdr:rowOff>
    </xdr:to>
    <xdr:sp macro="" textlink="">
      <xdr:nvSpPr>
        <xdr:cNvPr id="617" name="Oval 664"/>
        <xdr:cNvSpPr>
          <a:spLocks noChangeArrowheads="1"/>
        </xdr:cNvSpPr>
      </xdr:nvSpPr>
      <xdr:spPr bwMode="auto">
        <a:xfrm>
          <a:off x="2295525" y="16783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180975</xdr:colOff>
      <xdr:row>149</xdr:row>
      <xdr:rowOff>76200</xdr:rowOff>
    </xdr:from>
    <xdr:to>
      <xdr:col>4</xdr:col>
      <xdr:colOff>257175</xdr:colOff>
      <xdr:row>149</xdr:row>
      <xdr:rowOff>152400</xdr:rowOff>
    </xdr:to>
    <xdr:sp macro="" textlink="">
      <xdr:nvSpPr>
        <xdr:cNvPr id="618" name="Oval 665"/>
        <xdr:cNvSpPr>
          <a:spLocks noChangeArrowheads="1"/>
        </xdr:cNvSpPr>
      </xdr:nvSpPr>
      <xdr:spPr bwMode="auto">
        <a:xfrm>
          <a:off x="2124075" y="24193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333375</xdr:colOff>
      <xdr:row>128</xdr:row>
      <xdr:rowOff>66675</xdr:rowOff>
    </xdr:from>
    <xdr:to>
      <xdr:col>33</xdr:col>
      <xdr:colOff>85725</xdr:colOff>
      <xdr:row>149</xdr:row>
      <xdr:rowOff>85725</xdr:rowOff>
    </xdr:to>
    <xdr:sp macro="" textlink="">
      <xdr:nvSpPr>
        <xdr:cNvPr id="619" name="Line 666"/>
        <xdr:cNvSpPr>
          <a:spLocks noChangeShapeType="1"/>
        </xdr:cNvSpPr>
      </xdr:nvSpPr>
      <xdr:spPr bwMode="auto">
        <a:xfrm flipH="1">
          <a:off x="2276475" y="20793075"/>
          <a:ext cx="13839825" cy="3409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101600</xdr:colOff>
      <xdr:row>104</xdr:row>
      <xdr:rowOff>38099</xdr:rowOff>
    </xdr:from>
    <xdr:to>
      <xdr:col>33</xdr:col>
      <xdr:colOff>104774</xdr:colOff>
      <xdr:row>125</xdr:row>
      <xdr:rowOff>123824</xdr:rowOff>
    </xdr:to>
    <xdr:sp macro="" textlink="">
      <xdr:nvSpPr>
        <xdr:cNvPr id="620" name="Line 667"/>
        <xdr:cNvSpPr>
          <a:spLocks noChangeShapeType="1"/>
        </xdr:cNvSpPr>
      </xdr:nvSpPr>
      <xdr:spPr bwMode="auto">
        <a:xfrm flipH="1" flipV="1">
          <a:off x="2530475" y="16878299"/>
          <a:ext cx="13604874" cy="3486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295275</xdr:colOff>
      <xdr:row>146</xdr:row>
      <xdr:rowOff>114300</xdr:rowOff>
    </xdr:from>
    <xdr:to>
      <xdr:col>8</xdr:col>
      <xdr:colOff>228600</xdr:colOff>
      <xdr:row>158</xdr:row>
      <xdr:rowOff>76200</xdr:rowOff>
    </xdr:to>
    <xdr:sp macro="" textlink="">
      <xdr:nvSpPr>
        <xdr:cNvPr id="621" name="Line 668"/>
        <xdr:cNvSpPr>
          <a:spLocks noChangeShapeType="1"/>
        </xdr:cNvSpPr>
      </xdr:nvSpPr>
      <xdr:spPr bwMode="auto">
        <a:xfrm flipH="1">
          <a:off x="2724150" y="23755350"/>
          <a:ext cx="1390650" cy="1895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180975</xdr:colOff>
      <xdr:row>158</xdr:row>
      <xdr:rowOff>76200</xdr:rowOff>
    </xdr:from>
    <xdr:to>
      <xdr:col>5</xdr:col>
      <xdr:colOff>257175</xdr:colOff>
      <xdr:row>158</xdr:row>
      <xdr:rowOff>152400</xdr:rowOff>
    </xdr:to>
    <xdr:sp macro="" textlink="">
      <xdr:nvSpPr>
        <xdr:cNvPr id="622" name="Oval 669"/>
        <xdr:cNvSpPr>
          <a:spLocks noChangeArrowheads="1"/>
        </xdr:cNvSpPr>
      </xdr:nvSpPr>
      <xdr:spPr bwMode="auto">
        <a:xfrm>
          <a:off x="2609850" y="25650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160</xdr:row>
      <xdr:rowOff>47625</xdr:rowOff>
    </xdr:from>
    <xdr:to>
      <xdr:col>5</xdr:col>
      <xdr:colOff>171450</xdr:colOff>
      <xdr:row>160</xdr:row>
      <xdr:rowOff>152400</xdr:rowOff>
    </xdr:to>
    <xdr:sp macro="" textlink="">
      <xdr:nvSpPr>
        <xdr:cNvPr id="623" name="Oval 670"/>
        <xdr:cNvSpPr>
          <a:spLocks noChangeArrowheads="1"/>
        </xdr:cNvSpPr>
      </xdr:nvSpPr>
      <xdr:spPr bwMode="auto">
        <a:xfrm>
          <a:off x="2466975" y="25946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161</xdr:row>
      <xdr:rowOff>47625</xdr:rowOff>
    </xdr:from>
    <xdr:to>
      <xdr:col>5</xdr:col>
      <xdr:colOff>171450</xdr:colOff>
      <xdr:row>161</xdr:row>
      <xdr:rowOff>152400</xdr:rowOff>
    </xdr:to>
    <xdr:sp macro="" textlink="">
      <xdr:nvSpPr>
        <xdr:cNvPr id="624" name="Oval 671"/>
        <xdr:cNvSpPr>
          <a:spLocks noChangeArrowheads="1"/>
        </xdr:cNvSpPr>
      </xdr:nvSpPr>
      <xdr:spPr bwMode="auto">
        <a:xfrm>
          <a:off x="2466975" y="26108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162</xdr:row>
      <xdr:rowOff>47625</xdr:rowOff>
    </xdr:from>
    <xdr:to>
      <xdr:col>5</xdr:col>
      <xdr:colOff>171450</xdr:colOff>
      <xdr:row>162</xdr:row>
      <xdr:rowOff>152400</xdr:rowOff>
    </xdr:to>
    <xdr:sp macro="" textlink="">
      <xdr:nvSpPr>
        <xdr:cNvPr id="625" name="Oval 672"/>
        <xdr:cNvSpPr>
          <a:spLocks noChangeArrowheads="1"/>
        </xdr:cNvSpPr>
      </xdr:nvSpPr>
      <xdr:spPr bwMode="auto">
        <a:xfrm>
          <a:off x="2466975" y="26269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163</xdr:row>
      <xdr:rowOff>47625</xdr:rowOff>
    </xdr:from>
    <xdr:to>
      <xdr:col>5</xdr:col>
      <xdr:colOff>171450</xdr:colOff>
      <xdr:row>163</xdr:row>
      <xdr:rowOff>152400</xdr:rowOff>
    </xdr:to>
    <xdr:sp macro="" textlink="">
      <xdr:nvSpPr>
        <xdr:cNvPr id="626" name="Oval 673"/>
        <xdr:cNvSpPr>
          <a:spLocks noChangeArrowheads="1"/>
        </xdr:cNvSpPr>
      </xdr:nvSpPr>
      <xdr:spPr bwMode="auto">
        <a:xfrm>
          <a:off x="2466975" y="26431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180975</xdr:colOff>
      <xdr:row>198</xdr:row>
      <xdr:rowOff>76200</xdr:rowOff>
    </xdr:from>
    <xdr:to>
      <xdr:col>3</xdr:col>
      <xdr:colOff>257175</xdr:colOff>
      <xdr:row>198</xdr:row>
      <xdr:rowOff>152400</xdr:rowOff>
    </xdr:to>
    <xdr:sp macro="" textlink="">
      <xdr:nvSpPr>
        <xdr:cNvPr id="627" name="Oval 674"/>
        <xdr:cNvSpPr>
          <a:spLocks noChangeArrowheads="1"/>
        </xdr:cNvSpPr>
      </xdr:nvSpPr>
      <xdr:spPr bwMode="auto">
        <a:xfrm>
          <a:off x="1638300" y="32127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180975</xdr:colOff>
      <xdr:row>227</xdr:row>
      <xdr:rowOff>76200</xdr:rowOff>
    </xdr:from>
    <xdr:to>
      <xdr:col>3</xdr:col>
      <xdr:colOff>257175</xdr:colOff>
      <xdr:row>227</xdr:row>
      <xdr:rowOff>152400</xdr:rowOff>
    </xdr:to>
    <xdr:sp macro="" textlink="">
      <xdr:nvSpPr>
        <xdr:cNvPr id="628" name="Oval 675"/>
        <xdr:cNvSpPr>
          <a:spLocks noChangeArrowheads="1"/>
        </xdr:cNvSpPr>
      </xdr:nvSpPr>
      <xdr:spPr bwMode="auto">
        <a:xfrm>
          <a:off x="1638300" y="36823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200</xdr:row>
      <xdr:rowOff>47625</xdr:rowOff>
    </xdr:from>
    <xdr:to>
      <xdr:col>3</xdr:col>
      <xdr:colOff>171450</xdr:colOff>
      <xdr:row>200</xdr:row>
      <xdr:rowOff>152400</xdr:rowOff>
    </xdr:to>
    <xdr:sp macro="" textlink="">
      <xdr:nvSpPr>
        <xdr:cNvPr id="629" name="Oval 676"/>
        <xdr:cNvSpPr>
          <a:spLocks noChangeArrowheads="1"/>
        </xdr:cNvSpPr>
      </xdr:nvSpPr>
      <xdr:spPr bwMode="auto">
        <a:xfrm>
          <a:off x="1495425" y="32423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229</xdr:row>
      <xdr:rowOff>47625</xdr:rowOff>
    </xdr:from>
    <xdr:to>
      <xdr:col>3</xdr:col>
      <xdr:colOff>171450</xdr:colOff>
      <xdr:row>229</xdr:row>
      <xdr:rowOff>152400</xdr:rowOff>
    </xdr:to>
    <xdr:sp macro="" textlink="">
      <xdr:nvSpPr>
        <xdr:cNvPr id="630" name="Oval 678"/>
        <xdr:cNvSpPr>
          <a:spLocks noChangeArrowheads="1"/>
        </xdr:cNvSpPr>
      </xdr:nvSpPr>
      <xdr:spPr bwMode="auto">
        <a:xfrm>
          <a:off x="1495425" y="37118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164</xdr:row>
      <xdr:rowOff>47625</xdr:rowOff>
    </xdr:from>
    <xdr:to>
      <xdr:col>5</xdr:col>
      <xdr:colOff>171450</xdr:colOff>
      <xdr:row>164</xdr:row>
      <xdr:rowOff>152400</xdr:rowOff>
    </xdr:to>
    <xdr:sp macro="" textlink="">
      <xdr:nvSpPr>
        <xdr:cNvPr id="631" name="Oval 679"/>
        <xdr:cNvSpPr>
          <a:spLocks noChangeArrowheads="1"/>
        </xdr:cNvSpPr>
      </xdr:nvSpPr>
      <xdr:spPr bwMode="auto">
        <a:xfrm>
          <a:off x="2466975" y="26593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38100</xdr:colOff>
      <xdr:row>151</xdr:row>
      <xdr:rowOff>47625</xdr:rowOff>
    </xdr:from>
    <xdr:to>
      <xdr:col>4</xdr:col>
      <xdr:colOff>171450</xdr:colOff>
      <xdr:row>151</xdr:row>
      <xdr:rowOff>152400</xdr:rowOff>
    </xdr:to>
    <xdr:sp macro="" textlink="">
      <xdr:nvSpPr>
        <xdr:cNvPr id="632" name="Oval 680"/>
        <xdr:cNvSpPr>
          <a:spLocks noChangeArrowheads="1"/>
        </xdr:cNvSpPr>
      </xdr:nvSpPr>
      <xdr:spPr bwMode="auto">
        <a:xfrm>
          <a:off x="1981200" y="2448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231</xdr:row>
      <xdr:rowOff>47625</xdr:rowOff>
    </xdr:from>
    <xdr:to>
      <xdr:col>3</xdr:col>
      <xdr:colOff>171450</xdr:colOff>
      <xdr:row>231</xdr:row>
      <xdr:rowOff>152400</xdr:rowOff>
    </xdr:to>
    <xdr:sp macro="" textlink="">
      <xdr:nvSpPr>
        <xdr:cNvPr id="633" name="Oval 681"/>
        <xdr:cNvSpPr>
          <a:spLocks noChangeArrowheads="1"/>
        </xdr:cNvSpPr>
      </xdr:nvSpPr>
      <xdr:spPr bwMode="auto">
        <a:xfrm>
          <a:off x="1495425" y="37442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201</xdr:row>
      <xdr:rowOff>47625</xdr:rowOff>
    </xdr:from>
    <xdr:to>
      <xdr:col>3</xdr:col>
      <xdr:colOff>171450</xdr:colOff>
      <xdr:row>201</xdr:row>
      <xdr:rowOff>152400</xdr:rowOff>
    </xdr:to>
    <xdr:sp macro="" textlink="">
      <xdr:nvSpPr>
        <xdr:cNvPr id="634" name="Oval 682"/>
        <xdr:cNvSpPr>
          <a:spLocks noChangeArrowheads="1"/>
        </xdr:cNvSpPr>
      </xdr:nvSpPr>
      <xdr:spPr bwMode="auto">
        <a:xfrm>
          <a:off x="1495425" y="32585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21</xdr:col>
      <xdr:colOff>473075</xdr:colOff>
      <xdr:row>104</xdr:row>
      <xdr:rowOff>117475</xdr:rowOff>
    </xdr:from>
    <xdr:to>
      <xdr:col>22</xdr:col>
      <xdr:colOff>66675</xdr:colOff>
      <xdr:row>105</xdr:row>
      <xdr:rowOff>28575</xdr:rowOff>
    </xdr:to>
    <xdr:sp macro="" textlink="">
      <xdr:nvSpPr>
        <xdr:cNvPr id="635" name="Oval 683"/>
        <xdr:cNvSpPr>
          <a:spLocks noChangeArrowheads="1"/>
        </xdr:cNvSpPr>
      </xdr:nvSpPr>
      <xdr:spPr bwMode="auto">
        <a:xfrm>
          <a:off x="10674350" y="16957675"/>
          <a:ext cx="79375" cy="730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200024</xdr:colOff>
      <xdr:row>105</xdr:row>
      <xdr:rowOff>88900</xdr:rowOff>
    </xdr:from>
    <xdr:to>
      <xdr:col>21</xdr:col>
      <xdr:colOff>457199</xdr:colOff>
      <xdr:row>140</xdr:row>
      <xdr:rowOff>114300</xdr:rowOff>
    </xdr:to>
    <xdr:sp macro="" textlink="">
      <xdr:nvSpPr>
        <xdr:cNvPr id="636" name="Line 685"/>
        <xdr:cNvSpPr>
          <a:spLocks noChangeShapeType="1"/>
        </xdr:cNvSpPr>
      </xdr:nvSpPr>
      <xdr:spPr bwMode="auto">
        <a:xfrm flipH="1">
          <a:off x="7972424" y="17091025"/>
          <a:ext cx="2686050" cy="5692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76200</xdr:colOff>
      <xdr:row>140</xdr:row>
      <xdr:rowOff>66675</xdr:rowOff>
    </xdr:from>
    <xdr:to>
      <xdr:col>16</xdr:col>
      <xdr:colOff>152400</xdr:colOff>
      <xdr:row>140</xdr:row>
      <xdr:rowOff>142875</xdr:rowOff>
    </xdr:to>
    <xdr:sp macro="" textlink="">
      <xdr:nvSpPr>
        <xdr:cNvPr id="637" name="Oval 686"/>
        <xdr:cNvSpPr>
          <a:spLocks noChangeArrowheads="1"/>
        </xdr:cNvSpPr>
      </xdr:nvSpPr>
      <xdr:spPr bwMode="auto">
        <a:xfrm>
          <a:off x="7848600" y="22736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23</xdr:col>
      <xdr:colOff>152400</xdr:colOff>
      <xdr:row>197</xdr:row>
      <xdr:rowOff>38100</xdr:rowOff>
    </xdr:from>
    <xdr:to>
      <xdr:col>23</xdr:col>
      <xdr:colOff>247650</xdr:colOff>
      <xdr:row>197</xdr:row>
      <xdr:rowOff>152400</xdr:rowOff>
    </xdr:to>
    <xdr:sp macro="" textlink="">
      <xdr:nvSpPr>
        <xdr:cNvPr id="638" name="Oval 687"/>
        <xdr:cNvSpPr>
          <a:spLocks noChangeArrowheads="1"/>
        </xdr:cNvSpPr>
      </xdr:nvSpPr>
      <xdr:spPr bwMode="auto">
        <a:xfrm>
          <a:off x="11325225" y="319278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38100</xdr:colOff>
      <xdr:row>306</xdr:row>
      <xdr:rowOff>85725</xdr:rowOff>
    </xdr:from>
    <xdr:to>
      <xdr:col>84</xdr:col>
      <xdr:colOff>114300</xdr:colOff>
      <xdr:row>307</xdr:row>
      <xdr:rowOff>0</xdr:rowOff>
    </xdr:to>
    <xdr:sp macro="" textlink="">
      <xdr:nvSpPr>
        <xdr:cNvPr id="639" name="Oval 688"/>
        <xdr:cNvSpPr>
          <a:spLocks noChangeArrowheads="1"/>
        </xdr:cNvSpPr>
      </xdr:nvSpPr>
      <xdr:spPr bwMode="auto">
        <a:xfrm>
          <a:off x="41224200" y="49625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228600</xdr:colOff>
      <xdr:row>307</xdr:row>
      <xdr:rowOff>76200</xdr:rowOff>
    </xdr:from>
    <xdr:to>
      <xdr:col>84</xdr:col>
      <xdr:colOff>47625</xdr:colOff>
      <xdr:row>314</xdr:row>
      <xdr:rowOff>152400</xdr:rowOff>
    </xdr:to>
    <xdr:sp macro="" textlink="">
      <xdr:nvSpPr>
        <xdr:cNvPr id="640" name="Line 690"/>
        <xdr:cNvSpPr>
          <a:spLocks noChangeShapeType="1"/>
        </xdr:cNvSpPr>
      </xdr:nvSpPr>
      <xdr:spPr bwMode="auto">
        <a:xfrm flipV="1">
          <a:off x="40890825" y="49777650"/>
          <a:ext cx="342900" cy="1209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371475</xdr:colOff>
      <xdr:row>315</xdr:row>
      <xdr:rowOff>9525</xdr:rowOff>
    </xdr:from>
    <xdr:to>
      <xdr:col>83</xdr:col>
      <xdr:colOff>200025</xdr:colOff>
      <xdr:row>324</xdr:row>
      <xdr:rowOff>28575</xdr:rowOff>
    </xdr:to>
    <xdr:sp macro="" textlink="">
      <xdr:nvSpPr>
        <xdr:cNvPr id="641" name="Line 691"/>
        <xdr:cNvSpPr>
          <a:spLocks noChangeShapeType="1"/>
        </xdr:cNvSpPr>
      </xdr:nvSpPr>
      <xdr:spPr bwMode="auto">
        <a:xfrm flipV="1">
          <a:off x="35385375" y="51006375"/>
          <a:ext cx="5476875" cy="1476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152400</xdr:colOff>
      <xdr:row>315</xdr:row>
      <xdr:rowOff>28575</xdr:rowOff>
    </xdr:from>
    <xdr:to>
      <xdr:col>84</xdr:col>
      <xdr:colOff>333375</xdr:colOff>
      <xdr:row>335</xdr:row>
      <xdr:rowOff>66675</xdr:rowOff>
    </xdr:to>
    <xdr:sp macro="" textlink="">
      <xdr:nvSpPr>
        <xdr:cNvPr id="642" name="Line 692"/>
        <xdr:cNvSpPr>
          <a:spLocks noChangeShapeType="1"/>
        </xdr:cNvSpPr>
      </xdr:nvSpPr>
      <xdr:spPr bwMode="auto">
        <a:xfrm>
          <a:off x="40814625" y="51025425"/>
          <a:ext cx="704850" cy="3276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428625</xdr:colOff>
      <xdr:row>299</xdr:row>
      <xdr:rowOff>114300</xdr:rowOff>
    </xdr:from>
    <xdr:to>
      <xdr:col>105</xdr:col>
      <xdr:colOff>371475</xdr:colOff>
      <xdr:row>299</xdr:row>
      <xdr:rowOff>142875</xdr:rowOff>
    </xdr:to>
    <xdr:sp macro="" textlink="">
      <xdr:nvSpPr>
        <xdr:cNvPr id="643" name="Line 693"/>
        <xdr:cNvSpPr>
          <a:spLocks noChangeShapeType="1"/>
        </xdr:cNvSpPr>
      </xdr:nvSpPr>
      <xdr:spPr bwMode="auto">
        <a:xfrm flipH="1">
          <a:off x="52387500" y="48520350"/>
          <a:ext cx="116205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84</xdr:col>
      <xdr:colOff>428625</xdr:colOff>
      <xdr:row>312</xdr:row>
      <xdr:rowOff>66675</xdr:rowOff>
    </xdr:from>
    <xdr:to>
      <xdr:col>85</xdr:col>
      <xdr:colOff>66675</xdr:colOff>
      <xdr:row>312</xdr:row>
      <xdr:rowOff>142875</xdr:rowOff>
    </xdr:to>
    <xdr:sp macro="" textlink="">
      <xdr:nvSpPr>
        <xdr:cNvPr id="644" name="Oval 694"/>
        <xdr:cNvSpPr>
          <a:spLocks noChangeArrowheads="1"/>
        </xdr:cNvSpPr>
      </xdr:nvSpPr>
      <xdr:spPr bwMode="auto">
        <a:xfrm>
          <a:off x="41614725" y="50577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152400</xdr:colOff>
      <xdr:row>305</xdr:row>
      <xdr:rowOff>0</xdr:rowOff>
    </xdr:from>
    <xdr:to>
      <xdr:col>104</xdr:col>
      <xdr:colOff>581025</xdr:colOff>
      <xdr:row>306</xdr:row>
      <xdr:rowOff>142875</xdr:rowOff>
    </xdr:to>
    <xdr:sp macro="" textlink="">
      <xdr:nvSpPr>
        <xdr:cNvPr id="645" name="AutoShape 695"/>
        <xdr:cNvSpPr>
          <a:spLocks noChangeArrowheads="1"/>
        </xdr:cNvSpPr>
      </xdr:nvSpPr>
      <xdr:spPr bwMode="auto">
        <a:xfrm rot="-3102590">
          <a:off x="52782788" y="493156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232</xdr:row>
      <xdr:rowOff>47625</xdr:rowOff>
    </xdr:from>
    <xdr:to>
      <xdr:col>3</xdr:col>
      <xdr:colOff>171450</xdr:colOff>
      <xdr:row>232</xdr:row>
      <xdr:rowOff>152400</xdr:rowOff>
    </xdr:to>
    <xdr:sp macro="" textlink="">
      <xdr:nvSpPr>
        <xdr:cNvPr id="646" name="Oval 696"/>
        <xdr:cNvSpPr>
          <a:spLocks noChangeArrowheads="1"/>
        </xdr:cNvSpPr>
      </xdr:nvSpPr>
      <xdr:spPr bwMode="auto">
        <a:xfrm>
          <a:off x="1495425" y="376047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202</xdr:row>
      <xdr:rowOff>47625</xdr:rowOff>
    </xdr:from>
    <xdr:to>
      <xdr:col>3</xdr:col>
      <xdr:colOff>171450</xdr:colOff>
      <xdr:row>202</xdr:row>
      <xdr:rowOff>152400</xdr:rowOff>
    </xdr:to>
    <xdr:sp macro="" textlink="">
      <xdr:nvSpPr>
        <xdr:cNvPr id="647" name="Oval 697"/>
        <xdr:cNvSpPr>
          <a:spLocks noChangeArrowheads="1"/>
        </xdr:cNvSpPr>
      </xdr:nvSpPr>
      <xdr:spPr bwMode="auto">
        <a:xfrm>
          <a:off x="1495425" y="32746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180975</xdr:colOff>
      <xdr:row>220</xdr:row>
      <xdr:rowOff>76200</xdr:rowOff>
    </xdr:from>
    <xdr:to>
      <xdr:col>9</xdr:col>
      <xdr:colOff>257175</xdr:colOff>
      <xdr:row>220</xdr:row>
      <xdr:rowOff>152400</xdr:rowOff>
    </xdr:to>
    <xdr:sp macro="" textlink="">
      <xdr:nvSpPr>
        <xdr:cNvPr id="648" name="Oval 698"/>
        <xdr:cNvSpPr>
          <a:spLocks noChangeArrowheads="1"/>
        </xdr:cNvSpPr>
      </xdr:nvSpPr>
      <xdr:spPr bwMode="auto">
        <a:xfrm>
          <a:off x="4552950" y="35690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220</xdr:row>
      <xdr:rowOff>139700</xdr:rowOff>
    </xdr:from>
    <xdr:to>
      <xdr:col>9</xdr:col>
      <xdr:colOff>101600</xdr:colOff>
      <xdr:row>227</xdr:row>
      <xdr:rowOff>66675</xdr:rowOff>
    </xdr:to>
    <xdr:sp macro="" textlink="">
      <xdr:nvSpPr>
        <xdr:cNvPr id="649" name="Line 699"/>
        <xdr:cNvSpPr>
          <a:spLocks noChangeShapeType="1"/>
        </xdr:cNvSpPr>
      </xdr:nvSpPr>
      <xdr:spPr bwMode="auto">
        <a:xfrm flipH="1">
          <a:off x="1790700" y="35753675"/>
          <a:ext cx="2682875" cy="1060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38100</xdr:colOff>
      <xdr:row>233</xdr:row>
      <xdr:rowOff>47625</xdr:rowOff>
    </xdr:from>
    <xdr:to>
      <xdr:col>3</xdr:col>
      <xdr:colOff>171450</xdr:colOff>
      <xdr:row>233</xdr:row>
      <xdr:rowOff>152400</xdr:rowOff>
    </xdr:to>
    <xdr:sp macro="" textlink="">
      <xdr:nvSpPr>
        <xdr:cNvPr id="650" name="Oval 700"/>
        <xdr:cNvSpPr>
          <a:spLocks noChangeArrowheads="1"/>
        </xdr:cNvSpPr>
      </xdr:nvSpPr>
      <xdr:spPr bwMode="auto">
        <a:xfrm>
          <a:off x="1495425" y="37766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238</xdr:row>
      <xdr:rowOff>47625</xdr:rowOff>
    </xdr:from>
    <xdr:to>
      <xdr:col>3</xdr:col>
      <xdr:colOff>171450</xdr:colOff>
      <xdr:row>238</xdr:row>
      <xdr:rowOff>152400</xdr:rowOff>
    </xdr:to>
    <xdr:sp macro="" textlink="">
      <xdr:nvSpPr>
        <xdr:cNvPr id="651" name="Oval 701"/>
        <xdr:cNvSpPr>
          <a:spLocks noChangeArrowheads="1"/>
        </xdr:cNvSpPr>
      </xdr:nvSpPr>
      <xdr:spPr bwMode="auto">
        <a:xfrm>
          <a:off x="1495425" y="38576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222</xdr:row>
      <xdr:rowOff>47625</xdr:rowOff>
    </xdr:from>
    <xdr:to>
      <xdr:col>9</xdr:col>
      <xdr:colOff>171450</xdr:colOff>
      <xdr:row>222</xdr:row>
      <xdr:rowOff>152400</xdr:rowOff>
    </xdr:to>
    <xdr:sp macro="" textlink="">
      <xdr:nvSpPr>
        <xdr:cNvPr id="652" name="Oval 702"/>
        <xdr:cNvSpPr>
          <a:spLocks noChangeArrowheads="1"/>
        </xdr:cNvSpPr>
      </xdr:nvSpPr>
      <xdr:spPr bwMode="auto">
        <a:xfrm>
          <a:off x="4410075" y="359854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223</xdr:row>
      <xdr:rowOff>47625</xdr:rowOff>
    </xdr:from>
    <xdr:to>
      <xdr:col>9</xdr:col>
      <xdr:colOff>171450</xdr:colOff>
      <xdr:row>223</xdr:row>
      <xdr:rowOff>152400</xdr:rowOff>
    </xdr:to>
    <xdr:sp macro="" textlink="">
      <xdr:nvSpPr>
        <xdr:cNvPr id="653" name="Oval 703"/>
        <xdr:cNvSpPr>
          <a:spLocks noChangeArrowheads="1"/>
        </xdr:cNvSpPr>
      </xdr:nvSpPr>
      <xdr:spPr bwMode="auto">
        <a:xfrm>
          <a:off x="4410075" y="361473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234</xdr:row>
      <xdr:rowOff>47625</xdr:rowOff>
    </xdr:from>
    <xdr:to>
      <xdr:col>3</xdr:col>
      <xdr:colOff>171450</xdr:colOff>
      <xdr:row>234</xdr:row>
      <xdr:rowOff>152400</xdr:rowOff>
    </xdr:to>
    <xdr:sp macro="" textlink="">
      <xdr:nvSpPr>
        <xdr:cNvPr id="654" name="Oval 704"/>
        <xdr:cNvSpPr>
          <a:spLocks noChangeArrowheads="1"/>
        </xdr:cNvSpPr>
      </xdr:nvSpPr>
      <xdr:spPr bwMode="auto">
        <a:xfrm>
          <a:off x="1495425" y="37928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224</xdr:row>
      <xdr:rowOff>47625</xdr:rowOff>
    </xdr:from>
    <xdr:to>
      <xdr:col>9</xdr:col>
      <xdr:colOff>171450</xdr:colOff>
      <xdr:row>224</xdr:row>
      <xdr:rowOff>152400</xdr:rowOff>
    </xdr:to>
    <xdr:sp macro="" textlink="">
      <xdr:nvSpPr>
        <xdr:cNvPr id="655" name="Oval 705"/>
        <xdr:cNvSpPr>
          <a:spLocks noChangeArrowheads="1"/>
        </xdr:cNvSpPr>
      </xdr:nvSpPr>
      <xdr:spPr bwMode="auto">
        <a:xfrm>
          <a:off x="4410075" y="36309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203</xdr:row>
      <xdr:rowOff>47625</xdr:rowOff>
    </xdr:from>
    <xdr:to>
      <xdr:col>3</xdr:col>
      <xdr:colOff>171450</xdr:colOff>
      <xdr:row>203</xdr:row>
      <xdr:rowOff>152400</xdr:rowOff>
    </xdr:to>
    <xdr:sp macro="" textlink="">
      <xdr:nvSpPr>
        <xdr:cNvPr id="656" name="Oval 706"/>
        <xdr:cNvSpPr>
          <a:spLocks noChangeArrowheads="1"/>
        </xdr:cNvSpPr>
      </xdr:nvSpPr>
      <xdr:spPr bwMode="auto">
        <a:xfrm>
          <a:off x="1495425" y="32908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204</xdr:row>
      <xdr:rowOff>47625</xdr:rowOff>
    </xdr:from>
    <xdr:to>
      <xdr:col>3</xdr:col>
      <xdr:colOff>171450</xdr:colOff>
      <xdr:row>204</xdr:row>
      <xdr:rowOff>152400</xdr:rowOff>
    </xdr:to>
    <xdr:sp macro="" textlink="">
      <xdr:nvSpPr>
        <xdr:cNvPr id="657" name="Oval 707"/>
        <xdr:cNvSpPr>
          <a:spLocks noChangeArrowheads="1"/>
        </xdr:cNvSpPr>
      </xdr:nvSpPr>
      <xdr:spPr bwMode="auto">
        <a:xfrm>
          <a:off x="1495425" y="33070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198</xdr:row>
      <xdr:rowOff>152400</xdr:rowOff>
    </xdr:from>
    <xdr:to>
      <xdr:col>9</xdr:col>
      <xdr:colOff>177800</xdr:colOff>
      <xdr:row>220</xdr:row>
      <xdr:rowOff>25400</xdr:rowOff>
    </xdr:to>
    <xdr:sp macro="" textlink="">
      <xdr:nvSpPr>
        <xdr:cNvPr id="658" name="Line 708"/>
        <xdr:cNvSpPr>
          <a:spLocks noChangeShapeType="1"/>
        </xdr:cNvSpPr>
      </xdr:nvSpPr>
      <xdr:spPr bwMode="auto">
        <a:xfrm flipH="1" flipV="1">
          <a:off x="1790700" y="32204025"/>
          <a:ext cx="2759075" cy="343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38100</xdr:colOff>
      <xdr:row>235</xdr:row>
      <xdr:rowOff>47625</xdr:rowOff>
    </xdr:from>
    <xdr:to>
      <xdr:col>3</xdr:col>
      <xdr:colOff>171450</xdr:colOff>
      <xdr:row>235</xdr:row>
      <xdr:rowOff>152400</xdr:rowOff>
    </xdr:to>
    <xdr:sp macro="" textlink="">
      <xdr:nvSpPr>
        <xdr:cNvPr id="659" name="Oval 709"/>
        <xdr:cNvSpPr>
          <a:spLocks noChangeArrowheads="1"/>
        </xdr:cNvSpPr>
      </xdr:nvSpPr>
      <xdr:spPr bwMode="auto">
        <a:xfrm>
          <a:off x="1495425" y="3809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236</xdr:row>
      <xdr:rowOff>47625</xdr:rowOff>
    </xdr:from>
    <xdr:to>
      <xdr:col>3</xdr:col>
      <xdr:colOff>171450</xdr:colOff>
      <xdr:row>236</xdr:row>
      <xdr:rowOff>152400</xdr:rowOff>
    </xdr:to>
    <xdr:sp macro="" textlink="">
      <xdr:nvSpPr>
        <xdr:cNvPr id="660" name="Oval 710"/>
        <xdr:cNvSpPr>
          <a:spLocks noChangeArrowheads="1"/>
        </xdr:cNvSpPr>
      </xdr:nvSpPr>
      <xdr:spPr bwMode="auto">
        <a:xfrm>
          <a:off x="1495425" y="38252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237</xdr:row>
      <xdr:rowOff>47625</xdr:rowOff>
    </xdr:from>
    <xdr:to>
      <xdr:col>3</xdr:col>
      <xdr:colOff>171450</xdr:colOff>
      <xdr:row>237</xdr:row>
      <xdr:rowOff>152400</xdr:rowOff>
    </xdr:to>
    <xdr:sp macro="" textlink="">
      <xdr:nvSpPr>
        <xdr:cNvPr id="661" name="Oval 711"/>
        <xdr:cNvSpPr>
          <a:spLocks noChangeArrowheads="1"/>
        </xdr:cNvSpPr>
      </xdr:nvSpPr>
      <xdr:spPr bwMode="auto">
        <a:xfrm>
          <a:off x="1495425" y="38414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19</xdr:col>
      <xdr:colOff>342900</xdr:colOff>
      <xdr:row>117</xdr:row>
      <xdr:rowOff>142875</xdr:rowOff>
    </xdr:from>
    <xdr:to>
      <xdr:col>19</xdr:col>
      <xdr:colOff>419100</xdr:colOff>
      <xdr:row>118</xdr:row>
      <xdr:rowOff>57150</xdr:rowOff>
    </xdr:to>
    <xdr:sp macro="" textlink="">
      <xdr:nvSpPr>
        <xdr:cNvPr id="662" name="Oval 712"/>
        <xdr:cNvSpPr>
          <a:spLocks noChangeArrowheads="1"/>
        </xdr:cNvSpPr>
      </xdr:nvSpPr>
      <xdr:spPr bwMode="auto">
        <a:xfrm>
          <a:off x="9572625" y="19088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20</xdr:col>
      <xdr:colOff>66675</xdr:colOff>
      <xdr:row>119</xdr:row>
      <xdr:rowOff>47625</xdr:rowOff>
    </xdr:from>
    <xdr:to>
      <xdr:col>20</xdr:col>
      <xdr:colOff>171450</xdr:colOff>
      <xdr:row>119</xdr:row>
      <xdr:rowOff>152400</xdr:rowOff>
    </xdr:to>
    <xdr:sp macro="" textlink="">
      <xdr:nvSpPr>
        <xdr:cNvPr id="663" name="Oval 713"/>
        <xdr:cNvSpPr>
          <a:spLocks noChangeArrowheads="1"/>
        </xdr:cNvSpPr>
      </xdr:nvSpPr>
      <xdr:spPr bwMode="auto">
        <a:xfrm>
          <a:off x="9782175" y="19316700"/>
          <a:ext cx="10477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148</xdr:col>
      <xdr:colOff>142875</xdr:colOff>
      <xdr:row>141</xdr:row>
      <xdr:rowOff>38100</xdr:rowOff>
    </xdr:from>
    <xdr:to>
      <xdr:col>148</xdr:col>
      <xdr:colOff>276225</xdr:colOff>
      <xdr:row>141</xdr:row>
      <xdr:rowOff>142875</xdr:rowOff>
    </xdr:to>
    <xdr:sp macro="" textlink="">
      <xdr:nvSpPr>
        <xdr:cNvPr id="664" name="Oval 714"/>
        <xdr:cNvSpPr>
          <a:spLocks noChangeArrowheads="1"/>
        </xdr:cNvSpPr>
      </xdr:nvSpPr>
      <xdr:spPr bwMode="auto">
        <a:xfrm>
          <a:off x="79981425" y="228695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152</xdr:col>
      <xdr:colOff>180975</xdr:colOff>
      <xdr:row>142</xdr:row>
      <xdr:rowOff>28575</xdr:rowOff>
    </xdr:from>
    <xdr:to>
      <xdr:col>152</xdr:col>
      <xdr:colOff>314325</xdr:colOff>
      <xdr:row>142</xdr:row>
      <xdr:rowOff>133350</xdr:rowOff>
    </xdr:to>
    <xdr:sp macro="" textlink="">
      <xdr:nvSpPr>
        <xdr:cNvPr id="665" name="Oval 715"/>
        <xdr:cNvSpPr>
          <a:spLocks noChangeArrowheads="1"/>
        </xdr:cNvSpPr>
      </xdr:nvSpPr>
      <xdr:spPr bwMode="auto">
        <a:xfrm>
          <a:off x="82457925" y="23021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152</xdr:col>
      <xdr:colOff>180975</xdr:colOff>
      <xdr:row>106</xdr:row>
      <xdr:rowOff>28575</xdr:rowOff>
    </xdr:from>
    <xdr:to>
      <xdr:col>152</xdr:col>
      <xdr:colOff>314325</xdr:colOff>
      <xdr:row>106</xdr:row>
      <xdr:rowOff>133350</xdr:rowOff>
    </xdr:to>
    <xdr:sp macro="" textlink="">
      <xdr:nvSpPr>
        <xdr:cNvPr id="666" name="Oval 716"/>
        <xdr:cNvSpPr>
          <a:spLocks noChangeArrowheads="1"/>
        </xdr:cNvSpPr>
      </xdr:nvSpPr>
      <xdr:spPr bwMode="auto">
        <a:xfrm>
          <a:off x="82457925" y="17192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187</xdr:row>
      <xdr:rowOff>38100</xdr:rowOff>
    </xdr:from>
    <xdr:to>
      <xdr:col>33</xdr:col>
      <xdr:colOff>200025</xdr:colOff>
      <xdr:row>187</xdr:row>
      <xdr:rowOff>152400</xdr:rowOff>
    </xdr:to>
    <xdr:sp macro="" textlink="">
      <xdr:nvSpPr>
        <xdr:cNvPr id="667" name="Oval 718"/>
        <xdr:cNvSpPr>
          <a:spLocks noChangeArrowheads="1"/>
        </xdr:cNvSpPr>
      </xdr:nvSpPr>
      <xdr:spPr bwMode="auto">
        <a:xfrm>
          <a:off x="16135350" y="303085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188</xdr:row>
      <xdr:rowOff>38100</xdr:rowOff>
    </xdr:from>
    <xdr:to>
      <xdr:col>33</xdr:col>
      <xdr:colOff>200025</xdr:colOff>
      <xdr:row>188</xdr:row>
      <xdr:rowOff>152400</xdr:rowOff>
    </xdr:to>
    <xdr:sp macro="" textlink="">
      <xdr:nvSpPr>
        <xdr:cNvPr id="668" name="Oval 719"/>
        <xdr:cNvSpPr>
          <a:spLocks noChangeArrowheads="1"/>
        </xdr:cNvSpPr>
      </xdr:nvSpPr>
      <xdr:spPr bwMode="auto">
        <a:xfrm>
          <a:off x="16135350" y="304704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189</xdr:row>
      <xdr:rowOff>38100</xdr:rowOff>
    </xdr:from>
    <xdr:to>
      <xdr:col>33</xdr:col>
      <xdr:colOff>200025</xdr:colOff>
      <xdr:row>189</xdr:row>
      <xdr:rowOff>152400</xdr:rowOff>
    </xdr:to>
    <xdr:sp macro="" textlink="">
      <xdr:nvSpPr>
        <xdr:cNvPr id="669" name="Oval 720"/>
        <xdr:cNvSpPr>
          <a:spLocks noChangeArrowheads="1"/>
        </xdr:cNvSpPr>
      </xdr:nvSpPr>
      <xdr:spPr bwMode="auto">
        <a:xfrm>
          <a:off x="16135350" y="306324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190</xdr:row>
      <xdr:rowOff>38100</xdr:rowOff>
    </xdr:from>
    <xdr:to>
      <xdr:col>33</xdr:col>
      <xdr:colOff>200025</xdr:colOff>
      <xdr:row>190</xdr:row>
      <xdr:rowOff>152400</xdr:rowOff>
    </xdr:to>
    <xdr:sp macro="" textlink="">
      <xdr:nvSpPr>
        <xdr:cNvPr id="670" name="Oval 721"/>
        <xdr:cNvSpPr>
          <a:spLocks noChangeArrowheads="1"/>
        </xdr:cNvSpPr>
      </xdr:nvSpPr>
      <xdr:spPr bwMode="auto">
        <a:xfrm>
          <a:off x="16135350" y="307943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133</xdr:col>
      <xdr:colOff>47625</xdr:colOff>
      <xdr:row>151</xdr:row>
      <xdr:rowOff>47625</xdr:rowOff>
    </xdr:from>
    <xdr:to>
      <xdr:col>133</xdr:col>
      <xdr:colOff>180975</xdr:colOff>
      <xdr:row>151</xdr:row>
      <xdr:rowOff>152400</xdr:rowOff>
    </xdr:to>
    <xdr:sp macro="" textlink="">
      <xdr:nvSpPr>
        <xdr:cNvPr id="671" name="Oval 722"/>
        <xdr:cNvSpPr>
          <a:spLocks noChangeArrowheads="1"/>
        </xdr:cNvSpPr>
      </xdr:nvSpPr>
      <xdr:spPr bwMode="auto">
        <a:xfrm>
          <a:off x="70665975" y="2448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96</xdr:col>
      <xdr:colOff>352425</xdr:colOff>
      <xdr:row>255</xdr:row>
      <xdr:rowOff>152400</xdr:rowOff>
    </xdr:from>
    <xdr:to>
      <xdr:col>103</xdr:col>
      <xdr:colOff>327075</xdr:colOff>
      <xdr:row>264</xdr:row>
      <xdr:rowOff>98400</xdr:rowOff>
    </xdr:to>
    <xdr:sp macro="" textlink="">
      <xdr:nvSpPr>
        <xdr:cNvPr id="672" name="Freeform 723"/>
        <xdr:cNvSpPr>
          <a:spLocks/>
        </xdr:cNvSpPr>
      </xdr:nvSpPr>
      <xdr:spPr bwMode="auto">
        <a:xfrm>
          <a:off x="48044100" y="41433750"/>
          <a:ext cx="4241850" cy="1403325"/>
        </a:xfrm>
        <a:custGeom>
          <a:avLst/>
          <a:gdLst>
            <a:gd name="T0" fmla="*/ 0 w 444"/>
            <a:gd name="T1" fmla="*/ 0 h 193"/>
            <a:gd name="T2" fmla="*/ 444 w 444"/>
            <a:gd name="T3" fmla="*/ 145 h 193"/>
            <a:gd name="T4" fmla="*/ 436 w 444"/>
            <a:gd name="T5" fmla="*/ 193 h 193"/>
            <a:gd name="connsiteX0" fmla="*/ 0 w 9820"/>
            <a:gd name="connsiteY0" fmla="*/ 0 h 10000"/>
            <a:gd name="connsiteX1" fmla="*/ 9820 w 9820"/>
            <a:gd name="connsiteY1" fmla="*/ 10000 h 10000"/>
            <a:gd name="connsiteX0" fmla="*/ 0 w 10214"/>
            <a:gd name="connsiteY0" fmla="*/ 0 h 7631"/>
            <a:gd name="connsiteX1" fmla="*/ 10214 w 10214"/>
            <a:gd name="connsiteY1" fmla="*/ 7631 h 7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0214" h="7631">
              <a:moveTo>
                <a:pt x="0" y="0"/>
              </a:moveTo>
              <a:lnTo>
                <a:pt x="10214" y="763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94</xdr:col>
      <xdr:colOff>600075</xdr:colOff>
      <xdr:row>151</xdr:row>
      <xdr:rowOff>28575</xdr:rowOff>
    </xdr:from>
    <xdr:to>
      <xdr:col>94</xdr:col>
      <xdr:colOff>600075</xdr:colOff>
      <xdr:row>151</xdr:row>
      <xdr:rowOff>28575</xdr:rowOff>
    </xdr:to>
    <xdr:sp macro="" textlink="">
      <xdr:nvSpPr>
        <xdr:cNvPr id="673" name="Line 724"/>
        <xdr:cNvSpPr>
          <a:spLocks noChangeShapeType="1"/>
        </xdr:cNvSpPr>
      </xdr:nvSpPr>
      <xdr:spPr bwMode="auto">
        <a:xfrm>
          <a:off x="47072550" y="2446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142875</xdr:colOff>
      <xdr:row>126</xdr:row>
      <xdr:rowOff>28575</xdr:rowOff>
    </xdr:from>
    <xdr:to>
      <xdr:col>64</xdr:col>
      <xdr:colOff>238125</xdr:colOff>
      <xdr:row>126</xdr:row>
      <xdr:rowOff>142875</xdr:rowOff>
    </xdr:to>
    <xdr:sp macro="" textlink="">
      <xdr:nvSpPr>
        <xdr:cNvPr id="674" name="Oval 725"/>
        <xdr:cNvSpPr>
          <a:spLocks noChangeArrowheads="1"/>
        </xdr:cNvSpPr>
      </xdr:nvSpPr>
      <xdr:spPr bwMode="auto">
        <a:xfrm>
          <a:off x="31270575" y="204311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114300</xdr:colOff>
      <xdr:row>127</xdr:row>
      <xdr:rowOff>28575</xdr:rowOff>
    </xdr:from>
    <xdr:to>
      <xdr:col>67</xdr:col>
      <xdr:colOff>209550</xdr:colOff>
      <xdr:row>127</xdr:row>
      <xdr:rowOff>142875</xdr:rowOff>
    </xdr:to>
    <xdr:sp macro="" textlink="">
      <xdr:nvSpPr>
        <xdr:cNvPr id="675" name="Oval 726"/>
        <xdr:cNvSpPr>
          <a:spLocks noChangeArrowheads="1"/>
        </xdr:cNvSpPr>
      </xdr:nvSpPr>
      <xdr:spPr bwMode="auto">
        <a:xfrm>
          <a:off x="32699325" y="205930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466725</xdr:colOff>
      <xdr:row>205</xdr:row>
      <xdr:rowOff>28575</xdr:rowOff>
    </xdr:from>
    <xdr:to>
      <xdr:col>131</xdr:col>
      <xdr:colOff>219075</xdr:colOff>
      <xdr:row>223</xdr:row>
      <xdr:rowOff>123825</xdr:rowOff>
    </xdr:to>
    <xdr:sp macro="" textlink="">
      <xdr:nvSpPr>
        <xdr:cNvPr id="676" name="Freeform 727"/>
        <xdr:cNvSpPr>
          <a:spLocks/>
        </xdr:cNvSpPr>
      </xdr:nvSpPr>
      <xdr:spPr bwMode="auto">
        <a:xfrm>
          <a:off x="66008250" y="33213675"/>
          <a:ext cx="3609975" cy="3009900"/>
        </a:xfrm>
        <a:custGeom>
          <a:avLst/>
          <a:gdLst>
            <a:gd name="T0" fmla="*/ 0 w 379"/>
            <a:gd name="T1" fmla="*/ 316 h 316"/>
            <a:gd name="T2" fmla="*/ 239 w 379"/>
            <a:gd name="T3" fmla="*/ 231 h 316"/>
            <a:gd name="T4" fmla="*/ 379 w 379"/>
            <a:gd name="T5" fmla="*/ 0 h 31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79" h="316">
              <a:moveTo>
                <a:pt x="0" y="316"/>
              </a:moveTo>
              <a:lnTo>
                <a:pt x="239" y="231"/>
              </a:lnTo>
              <a:lnTo>
                <a:pt x="379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73</xdr:col>
      <xdr:colOff>9525</xdr:colOff>
      <xdr:row>320</xdr:row>
      <xdr:rowOff>28575</xdr:rowOff>
    </xdr:from>
    <xdr:to>
      <xdr:col>73</xdr:col>
      <xdr:colOff>85725</xdr:colOff>
      <xdr:row>320</xdr:row>
      <xdr:rowOff>104775</xdr:rowOff>
    </xdr:to>
    <xdr:sp macro="" textlink="">
      <xdr:nvSpPr>
        <xdr:cNvPr id="677" name="Oval 729"/>
        <xdr:cNvSpPr>
          <a:spLocks noChangeArrowheads="1"/>
        </xdr:cNvSpPr>
      </xdr:nvSpPr>
      <xdr:spPr bwMode="auto">
        <a:xfrm>
          <a:off x="35509200" y="51835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466725</xdr:colOff>
      <xdr:row>316</xdr:row>
      <xdr:rowOff>66675</xdr:rowOff>
    </xdr:from>
    <xdr:to>
      <xdr:col>84</xdr:col>
      <xdr:colOff>314325</xdr:colOff>
      <xdr:row>335</xdr:row>
      <xdr:rowOff>152400</xdr:rowOff>
    </xdr:to>
    <xdr:sp macro="" textlink="">
      <xdr:nvSpPr>
        <xdr:cNvPr id="678" name="Freeform 732"/>
        <xdr:cNvSpPr>
          <a:spLocks/>
        </xdr:cNvSpPr>
      </xdr:nvSpPr>
      <xdr:spPr bwMode="auto">
        <a:xfrm>
          <a:off x="35480625" y="51225450"/>
          <a:ext cx="6019800" cy="3162300"/>
        </a:xfrm>
        <a:custGeom>
          <a:avLst/>
          <a:gdLst>
            <a:gd name="T0" fmla="*/ 0 w 632"/>
            <a:gd name="T1" fmla="*/ 154 h 315"/>
            <a:gd name="T2" fmla="*/ 412 w 632"/>
            <a:gd name="T3" fmla="*/ 124 h 315"/>
            <a:gd name="T4" fmla="*/ 559 w 632"/>
            <a:gd name="T5" fmla="*/ 0 h 315"/>
            <a:gd name="T6" fmla="*/ 567 w 632"/>
            <a:gd name="T7" fmla="*/ 198 h 315"/>
            <a:gd name="T8" fmla="*/ 632 w 632"/>
            <a:gd name="T9" fmla="*/ 315 h 31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632" h="315">
              <a:moveTo>
                <a:pt x="0" y="154"/>
              </a:moveTo>
              <a:lnTo>
                <a:pt x="412" y="124"/>
              </a:lnTo>
              <a:lnTo>
                <a:pt x="559" y="0"/>
              </a:lnTo>
              <a:lnTo>
                <a:pt x="567" y="198"/>
              </a:lnTo>
              <a:lnTo>
                <a:pt x="632" y="3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105</xdr:col>
      <xdr:colOff>600075</xdr:colOff>
      <xdr:row>251</xdr:row>
      <xdr:rowOff>38100</xdr:rowOff>
    </xdr:from>
    <xdr:to>
      <xdr:col>106</xdr:col>
      <xdr:colOff>66675</xdr:colOff>
      <xdr:row>251</xdr:row>
      <xdr:rowOff>114300</xdr:rowOff>
    </xdr:to>
    <xdr:sp macro="" textlink="">
      <xdr:nvSpPr>
        <xdr:cNvPr id="679" name="Oval 733"/>
        <xdr:cNvSpPr>
          <a:spLocks noChangeArrowheads="1"/>
        </xdr:cNvSpPr>
      </xdr:nvSpPr>
      <xdr:spPr bwMode="auto">
        <a:xfrm>
          <a:off x="53778150" y="40671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344</xdr:row>
      <xdr:rowOff>28575</xdr:rowOff>
    </xdr:from>
    <xdr:to>
      <xdr:col>83</xdr:col>
      <xdr:colOff>85725</xdr:colOff>
      <xdr:row>344</xdr:row>
      <xdr:rowOff>133350</xdr:rowOff>
    </xdr:to>
    <xdr:sp macro="" textlink="">
      <xdr:nvSpPr>
        <xdr:cNvPr id="680" name="Oval 734"/>
        <xdr:cNvSpPr>
          <a:spLocks noChangeArrowheads="1"/>
        </xdr:cNvSpPr>
      </xdr:nvSpPr>
      <xdr:spPr bwMode="auto">
        <a:xfrm>
          <a:off x="40614600" y="55721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346</xdr:row>
      <xdr:rowOff>28575</xdr:rowOff>
    </xdr:from>
    <xdr:to>
      <xdr:col>83</xdr:col>
      <xdr:colOff>85725</xdr:colOff>
      <xdr:row>346</xdr:row>
      <xdr:rowOff>133350</xdr:rowOff>
    </xdr:to>
    <xdr:sp macro="" textlink="">
      <xdr:nvSpPr>
        <xdr:cNvPr id="681" name="Oval 739"/>
        <xdr:cNvSpPr>
          <a:spLocks noChangeArrowheads="1"/>
        </xdr:cNvSpPr>
      </xdr:nvSpPr>
      <xdr:spPr bwMode="auto">
        <a:xfrm>
          <a:off x="40614600" y="56045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345</xdr:row>
      <xdr:rowOff>28575</xdr:rowOff>
    </xdr:from>
    <xdr:to>
      <xdr:col>83</xdr:col>
      <xdr:colOff>85725</xdr:colOff>
      <xdr:row>345</xdr:row>
      <xdr:rowOff>133350</xdr:rowOff>
    </xdr:to>
    <xdr:sp macro="" textlink="">
      <xdr:nvSpPr>
        <xdr:cNvPr id="682" name="Oval 740"/>
        <xdr:cNvSpPr>
          <a:spLocks noChangeArrowheads="1"/>
        </xdr:cNvSpPr>
      </xdr:nvSpPr>
      <xdr:spPr bwMode="auto">
        <a:xfrm>
          <a:off x="40614600" y="558831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347</xdr:row>
      <xdr:rowOff>28575</xdr:rowOff>
    </xdr:from>
    <xdr:to>
      <xdr:col>83</xdr:col>
      <xdr:colOff>85725</xdr:colOff>
      <xdr:row>347</xdr:row>
      <xdr:rowOff>133350</xdr:rowOff>
    </xdr:to>
    <xdr:sp macro="" textlink="">
      <xdr:nvSpPr>
        <xdr:cNvPr id="683" name="Oval 741"/>
        <xdr:cNvSpPr>
          <a:spLocks noChangeArrowheads="1"/>
        </xdr:cNvSpPr>
      </xdr:nvSpPr>
      <xdr:spPr bwMode="auto">
        <a:xfrm>
          <a:off x="40614600" y="56207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105</xdr:col>
      <xdr:colOff>114300</xdr:colOff>
      <xdr:row>319</xdr:row>
      <xdr:rowOff>28575</xdr:rowOff>
    </xdr:from>
    <xdr:to>
      <xdr:col>105</xdr:col>
      <xdr:colOff>257175</xdr:colOff>
      <xdr:row>319</xdr:row>
      <xdr:rowOff>133350</xdr:rowOff>
    </xdr:to>
    <xdr:sp macro="" textlink="">
      <xdr:nvSpPr>
        <xdr:cNvPr id="684" name="Oval 742"/>
        <xdr:cNvSpPr>
          <a:spLocks noChangeArrowheads="1"/>
        </xdr:cNvSpPr>
      </xdr:nvSpPr>
      <xdr:spPr bwMode="auto">
        <a:xfrm>
          <a:off x="53292375" y="51673125"/>
          <a:ext cx="14287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348</xdr:row>
      <xdr:rowOff>28575</xdr:rowOff>
    </xdr:from>
    <xdr:to>
      <xdr:col>83</xdr:col>
      <xdr:colOff>85725</xdr:colOff>
      <xdr:row>348</xdr:row>
      <xdr:rowOff>133350</xdr:rowOff>
    </xdr:to>
    <xdr:sp macro="" textlink="">
      <xdr:nvSpPr>
        <xdr:cNvPr id="685" name="Oval 743"/>
        <xdr:cNvSpPr>
          <a:spLocks noChangeArrowheads="1"/>
        </xdr:cNvSpPr>
      </xdr:nvSpPr>
      <xdr:spPr bwMode="auto">
        <a:xfrm>
          <a:off x="40614600" y="56368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104</xdr:col>
      <xdr:colOff>219075</xdr:colOff>
      <xdr:row>316</xdr:row>
      <xdr:rowOff>152400</xdr:rowOff>
    </xdr:from>
    <xdr:to>
      <xdr:col>105</xdr:col>
      <xdr:colOff>38100</xdr:colOff>
      <xdr:row>318</xdr:row>
      <xdr:rowOff>133350</xdr:rowOff>
    </xdr:to>
    <xdr:sp macro="" textlink="">
      <xdr:nvSpPr>
        <xdr:cNvPr id="686" name="AutoShape 744"/>
        <xdr:cNvSpPr>
          <a:spLocks noChangeArrowheads="1"/>
        </xdr:cNvSpPr>
      </xdr:nvSpPr>
      <xdr:spPr bwMode="auto">
        <a:xfrm rot="-3119350">
          <a:off x="52849463" y="5124926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101</xdr:col>
      <xdr:colOff>0</xdr:colOff>
      <xdr:row>219</xdr:row>
      <xdr:rowOff>0</xdr:rowOff>
    </xdr:from>
    <xdr:to>
      <xdr:col>103</xdr:col>
      <xdr:colOff>76200</xdr:colOff>
      <xdr:row>221</xdr:row>
      <xdr:rowOff>66675</xdr:rowOff>
    </xdr:to>
    <xdr:sp macro="" textlink="">
      <xdr:nvSpPr>
        <xdr:cNvPr id="687" name="Line 745"/>
        <xdr:cNvSpPr>
          <a:spLocks noChangeShapeType="1"/>
        </xdr:cNvSpPr>
      </xdr:nvSpPr>
      <xdr:spPr bwMode="auto">
        <a:xfrm flipH="1" flipV="1">
          <a:off x="50739675" y="35452050"/>
          <a:ext cx="12954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104775</xdr:colOff>
      <xdr:row>314</xdr:row>
      <xdr:rowOff>85725</xdr:rowOff>
    </xdr:from>
    <xdr:to>
      <xdr:col>123</xdr:col>
      <xdr:colOff>161925</xdr:colOff>
      <xdr:row>326</xdr:row>
      <xdr:rowOff>76200</xdr:rowOff>
    </xdr:to>
    <xdr:sp macro="" textlink="">
      <xdr:nvSpPr>
        <xdr:cNvPr id="688" name="Line 746"/>
        <xdr:cNvSpPr>
          <a:spLocks noChangeShapeType="1"/>
        </xdr:cNvSpPr>
      </xdr:nvSpPr>
      <xdr:spPr bwMode="auto">
        <a:xfrm flipH="1" flipV="1">
          <a:off x="63646050" y="50920650"/>
          <a:ext cx="704850" cy="1933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47625</xdr:colOff>
      <xdr:row>298</xdr:row>
      <xdr:rowOff>9525</xdr:rowOff>
    </xdr:from>
    <xdr:to>
      <xdr:col>130</xdr:col>
      <xdr:colOff>485775</xdr:colOff>
      <xdr:row>301</xdr:row>
      <xdr:rowOff>114300</xdr:rowOff>
    </xdr:to>
    <xdr:sp macro="" textlink="">
      <xdr:nvSpPr>
        <xdr:cNvPr id="689" name="Freeform 747"/>
        <xdr:cNvSpPr>
          <a:spLocks/>
        </xdr:cNvSpPr>
      </xdr:nvSpPr>
      <xdr:spPr bwMode="auto">
        <a:xfrm>
          <a:off x="67008375" y="48253650"/>
          <a:ext cx="2266950" cy="590550"/>
        </a:xfrm>
        <a:custGeom>
          <a:avLst/>
          <a:gdLst>
            <a:gd name="T0" fmla="*/ 238 w 238"/>
            <a:gd name="T1" fmla="*/ 0 h 62"/>
            <a:gd name="T2" fmla="*/ 123 w 238"/>
            <a:gd name="T3" fmla="*/ 62 h 62"/>
            <a:gd name="T4" fmla="*/ 0 w 238"/>
            <a:gd name="T5" fmla="*/ 15 h 6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38" h="62">
              <a:moveTo>
                <a:pt x="238" y="0"/>
              </a:moveTo>
              <a:lnTo>
                <a:pt x="123" y="62"/>
              </a:lnTo>
              <a:lnTo>
                <a:pt x="0" y="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131</xdr:col>
      <xdr:colOff>66675</xdr:colOff>
      <xdr:row>297</xdr:row>
      <xdr:rowOff>142875</xdr:rowOff>
    </xdr:from>
    <xdr:to>
      <xdr:col>135</xdr:col>
      <xdr:colOff>390525</xdr:colOff>
      <xdr:row>303</xdr:row>
      <xdr:rowOff>123825</xdr:rowOff>
    </xdr:to>
    <xdr:sp macro="" textlink="">
      <xdr:nvSpPr>
        <xdr:cNvPr id="690" name="Line 748"/>
        <xdr:cNvSpPr>
          <a:spLocks noChangeShapeType="1"/>
        </xdr:cNvSpPr>
      </xdr:nvSpPr>
      <xdr:spPr bwMode="auto">
        <a:xfrm flipH="1" flipV="1">
          <a:off x="69465825" y="48225075"/>
          <a:ext cx="2762250" cy="952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63500</xdr:colOff>
      <xdr:row>297</xdr:row>
      <xdr:rowOff>152399</xdr:rowOff>
    </xdr:from>
    <xdr:to>
      <xdr:col>125</xdr:col>
      <xdr:colOff>266700</xdr:colOff>
      <xdr:row>315</xdr:row>
      <xdr:rowOff>101599</xdr:rowOff>
    </xdr:to>
    <xdr:sp macro="" textlink="">
      <xdr:nvSpPr>
        <xdr:cNvPr id="691" name="Line 749"/>
        <xdr:cNvSpPr>
          <a:spLocks noChangeShapeType="1"/>
        </xdr:cNvSpPr>
      </xdr:nvSpPr>
      <xdr:spPr bwMode="auto">
        <a:xfrm flipV="1">
          <a:off x="65605025" y="48234599"/>
          <a:ext cx="203200" cy="286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76200</xdr:colOff>
      <xdr:row>290</xdr:row>
      <xdr:rowOff>152400</xdr:rowOff>
    </xdr:from>
    <xdr:to>
      <xdr:col>116</xdr:col>
      <xdr:colOff>76200</xdr:colOff>
      <xdr:row>291</xdr:row>
      <xdr:rowOff>28575</xdr:rowOff>
    </xdr:to>
    <xdr:sp macro="" textlink="">
      <xdr:nvSpPr>
        <xdr:cNvPr id="692" name="Line 750"/>
        <xdr:cNvSpPr>
          <a:spLocks noChangeShapeType="1"/>
        </xdr:cNvSpPr>
      </xdr:nvSpPr>
      <xdr:spPr bwMode="auto">
        <a:xfrm flipV="1">
          <a:off x="56302275" y="47101125"/>
          <a:ext cx="36576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114300</xdr:colOff>
      <xdr:row>289</xdr:row>
      <xdr:rowOff>9525</xdr:rowOff>
    </xdr:from>
    <xdr:to>
      <xdr:col>116</xdr:col>
      <xdr:colOff>219075</xdr:colOff>
      <xdr:row>289</xdr:row>
      <xdr:rowOff>152400</xdr:rowOff>
    </xdr:to>
    <xdr:sp macro="" textlink="">
      <xdr:nvSpPr>
        <xdr:cNvPr id="693" name="Freeform 751"/>
        <xdr:cNvSpPr>
          <a:spLocks/>
        </xdr:cNvSpPr>
      </xdr:nvSpPr>
      <xdr:spPr bwMode="auto">
        <a:xfrm>
          <a:off x="56340375" y="46796325"/>
          <a:ext cx="3762375" cy="142875"/>
        </a:xfrm>
        <a:custGeom>
          <a:avLst/>
          <a:gdLst>
            <a:gd name="T0" fmla="*/ 0 w 395"/>
            <a:gd name="T1" fmla="*/ 15 h 15"/>
            <a:gd name="T2" fmla="*/ 331 w 395"/>
            <a:gd name="T3" fmla="*/ 0 h 15"/>
            <a:gd name="T4" fmla="*/ 395 w 395"/>
            <a:gd name="T5" fmla="*/ 11 h 1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95" h="15">
              <a:moveTo>
                <a:pt x="0" y="15"/>
              </a:moveTo>
              <a:lnTo>
                <a:pt x="331" y="0"/>
              </a:lnTo>
              <a:lnTo>
                <a:pt x="395" y="1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115</xdr:col>
      <xdr:colOff>371475</xdr:colOff>
      <xdr:row>293</xdr:row>
      <xdr:rowOff>114300</xdr:rowOff>
    </xdr:from>
    <xdr:to>
      <xdr:col>116</xdr:col>
      <xdr:colOff>66675</xdr:colOff>
      <xdr:row>296</xdr:row>
      <xdr:rowOff>57150</xdr:rowOff>
    </xdr:to>
    <xdr:sp macro="" textlink="">
      <xdr:nvSpPr>
        <xdr:cNvPr id="694" name="AutoShape 752"/>
        <xdr:cNvSpPr>
          <a:spLocks noChangeArrowheads="1"/>
        </xdr:cNvSpPr>
      </xdr:nvSpPr>
      <xdr:spPr bwMode="auto">
        <a:xfrm rot="11329222">
          <a:off x="59645550" y="47548800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110</xdr:col>
      <xdr:colOff>533400</xdr:colOff>
      <xdr:row>294</xdr:row>
      <xdr:rowOff>76200</xdr:rowOff>
    </xdr:from>
    <xdr:to>
      <xdr:col>111</xdr:col>
      <xdr:colOff>352425</xdr:colOff>
      <xdr:row>296</xdr:row>
      <xdr:rowOff>57150</xdr:rowOff>
    </xdr:to>
    <xdr:sp macro="" textlink="">
      <xdr:nvSpPr>
        <xdr:cNvPr id="695" name="AutoShape 753"/>
        <xdr:cNvSpPr>
          <a:spLocks noChangeArrowheads="1"/>
        </xdr:cNvSpPr>
      </xdr:nvSpPr>
      <xdr:spPr bwMode="auto">
        <a:xfrm rot="7594735">
          <a:off x="56821388" y="4761071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127</xdr:col>
      <xdr:colOff>523875</xdr:colOff>
      <xdr:row>316</xdr:row>
      <xdr:rowOff>47625</xdr:rowOff>
    </xdr:from>
    <xdr:to>
      <xdr:col>128</xdr:col>
      <xdr:colOff>342900</xdr:colOff>
      <xdr:row>318</xdr:row>
      <xdr:rowOff>28575</xdr:rowOff>
    </xdr:to>
    <xdr:sp macro="" textlink="">
      <xdr:nvSpPr>
        <xdr:cNvPr id="696" name="AutoShape 754"/>
        <xdr:cNvSpPr>
          <a:spLocks noChangeArrowheads="1"/>
        </xdr:cNvSpPr>
      </xdr:nvSpPr>
      <xdr:spPr bwMode="auto">
        <a:xfrm rot="7465880">
          <a:off x="67546538" y="511444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107</xdr:col>
      <xdr:colOff>219075</xdr:colOff>
      <xdr:row>301</xdr:row>
      <xdr:rowOff>47625</xdr:rowOff>
    </xdr:from>
    <xdr:to>
      <xdr:col>108</xdr:col>
      <xdr:colOff>38100</xdr:colOff>
      <xdr:row>303</xdr:row>
      <xdr:rowOff>28575</xdr:rowOff>
    </xdr:to>
    <xdr:sp macro="" textlink="">
      <xdr:nvSpPr>
        <xdr:cNvPr id="697" name="AutoShape 755"/>
        <xdr:cNvSpPr>
          <a:spLocks noChangeArrowheads="1"/>
        </xdr:cNvSpPr>
      </xdr:nvSpPr>
      <xdr:spPr bwMode="auto">
        <a:xfrm rot="7594735">
          <a:off x="54678263" y="4871561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86</xdr:col>
      <xdr:colOff>333375</xdr:colOff>
      <xdr:row>310</xdr:row>
      <xdr:rowOff>0</xdr:rowOff>
    </xdr:from>
    <xdr:to>
      <xdr:col>86</xdr:col>
      <xdr:colOff>409575</xdr:colOff>
      <xdr:row>310</xdr:row>
      <xdr:rowOff>76200</xdr:rowOff>
    </xdr:to>
    <xdr:sp macro="" textlink="">
      <xdr:nvSpPr>
        <xdr:cNvPr id="698" name="Oval 756"/>
        <xdr:cNvSpPr>
          <a:spLocks noChangeArrowheads="1"/>
        </xdr:cNvSpPr>
      </xdr:nvSpPr>
      <xdr:spPr bwMode="auto">
        <a:xfrm>
          <a:off x="42395775" y="50187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85</xdr:col>
      <xdr:colOff>342900</xdr:colOff>
      <xdr:row>314</xdr:row>
      <xdr:rowOff>152400</xdr:rowOff>
    </xdr:from>
    <xdr:to>
      <xdr:col>88</xdr:col>
      <xdr:colOff>457200</xdr:colOff>
      <xdr:row>335</xdr:row>
      <xdr:rowOff>85725</xdr:rowOff>
    </xdr:to>
    <xdr:sp macro="" textlink="">
      <xdr:nvSpPr>
        <xdr:cNvPr id="699" name="Freeform 757"/>
        <xdr:cNvSpPr>
          <a:spLocks/>
        </xdr:cNvSpPr>
      </xdr:nvSpPr>
      <xdr:spPr bwMode="auto">
        <a:xfrm>
          <a:off x="41967150" y="50987325"/>
          <a:ext cx="1428750" cy="3333750"/>
        </a:xfrm>
        <a:custGeom>
          <a:avLst/>
          <a:gdLst>
            <a:gd name="T0" fmla="*/ 92 w 150"/>
            <a:gd name="T1" fmla="*/ 0 h 333"/>
            <a:gd name="T2" fmla="*/ 150 w 150"/>
            <a:gd name="T3" fmla="*/ 141 h 333"/>
            <a:gd name="T4" fmla="*/ 0 w 150"/>
            <a:gd name="T5" fmla="*/ 333 h 3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50" h="333">
              <a:moveTo>
                <a:pt x="92" y="0"/>
              </a:moveTo>
              <a:lnTo>
                <a:pt x="150" y="141"/>
              </a:lnTo>
              <a:lnTo>
                <a:pt x="0" y="3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447675</xdr:colOff>
      <xdr:row>316</xdr:row>
      <xdr:rowOff>28575</xdr:rowOff>
    </xdr:from>
    <xdr:to>
      <xdr:col>83</xdr:col>
      <xdr:colOff>152400</xdr:colOff>
      <xdr:row>325</xdr:row>
      <xdr:rowOff>19050</xdr:rowOff>
    </xdr:to>
    <xdr:sp macro="" textlink="">
      <xdr:nvSpPr>
        <xdr:cNvPr id="700" name="Freeform 759"/>
        <xdr:cNvSpPr>
          <a:spLocks/>
        </xdr:cNvSpPr>
      </xdr:nvSpPr>
      <xdr:spPr bwMode="auto">
        <a:xfrm>
          <a:off x="35461575" y="51187350"/>
          <a:ext cx="5353050" cy="1447800"/>
        </a:xfrm>
        <a:custGeom>
          <a:avLst/>
          <a:gdLst>
            <a:gd name="T0" fmla="*/ 0 w 562"/>
            <a:gd name="T1" fmla="*/ 152 h 152"/>
            <a:gd name="T2" fmla="*/ 334 w 562"/>
            <a:gd name="T3" fmla="*/ 108 h 152"/>
            <a:gd name="T4" fmla="*/ 562 w 562"/>
            <a:gd name="T5" fmla="*/ 0 h 15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62" h="152">
              <a:moveTo>
                <a:pt x="0" y="152"/>
              </a:moveTo>
              <a:lnTo>
                <a:pt x="334" y="108"/>
              </a:lnTo>
              <a:lnTo>
                <a:pt x="562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457200</xdr:colOff>
      <xdr:row>315</xdr:row>
      <xdr:rowOff>142875</xdr:rowOff>
    </xdr:from>
    <xdr:to>
      <xdr:col>83</xdr:col>
      <xdr:colOff>142875</xdr:colOff>
      <xdr:row>324</xdr:row>
      <xdr:rowOff>114300</xdr:rowOff>
    </xdr:to>
    <xdr:sp macro="" textlink="">
      <xdr:nvSpPr>
        <xdr:cNvPr id="701" name="Freeform 760"/>
        <xdr:cNvSpPr>
          <a:spLocks/>
        </xdr:cNvSpPr>
      </xdr:nvSpPr>
      <xdr:spPr bwMode="auto">
        <a:xfrm>
          <a:off x="35471100" y="51139725"/>
          <a:ext cx="5334000" cy="1428750"/>
        </a:xfrm>
        <a:custGeom>
          <a:avLst/>
          <a:gdLst>
            <a:gd name="T0" fmla="*/ 0 w 560"/>
            <a:gd name="T1" fmla="*/ 150 h 150"/>
            <a:gd name="T2" fmla="*/ 332 w 560"/>
            <a:gd name="T3" fmla="*/ 74 h 150"/>
            <a:gd name="T4" fmla="*/ 560 w 560"/>
            <a:gd name="T5" fmla="*/ 0 h 15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60" h="150">
              <a:moveTo>
                <a:pt x="0" y="150"/>
              </a:moveTo>
              <a:lnTo>
                <a:pt x="332" y="74"/>
              </a:lnTo>
              <a:lnTo>
                <a:pt x="560" y="0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83</xdr:col>
      <xdr:colOff>266700</xdr:colOff>
      <xdr:row>316</xdr:row>
      <xdr:rowOff>0</xdr:rowOff>
    </xdr:from>
    <xdr:to>
      <xdr:col>85</xdr:col>
      <xdr:colOff>9525</xdr:colOff>
      <xdr:row>335</xdr:row>
      <xdr:rowOff>47625</xdr:rowOff>
    </xdr:to>
    <xdr:sp macro="" textlink="">
      <xdr:nvSpPr>
        <xdr:cNvPr id="702" name="Line 761"/>
        <xdr:cNvSpPr>
          <a:spLocks noChangeShapeType="1"/>
        </xdr:cNvSpPr>
      </xdr:nvSpPr>
      <xdr:spPr bwMode="auto">
        <a:xfrm>
          <a:off x="40928925" y="51158775"/>
          <a:ext cx="704850" cy="3124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333375</xdr:colOff>
      <xdr:row>316</xdr:row>
      <xdr:rowOff>28575</xdr:rowOff>
    </xdr:from>
    <xdr:to>
      <xdr:col>85</xdr:col>
      <xdr:colOff>190500</xdr:colOff>
      <xdr:row>335</xdr:row>
      <xdr:rowOff>104775</xdr:rowOff>
    </xdr:to>
    <xdr:sp macro="" textlink="">
      <xdr:nvSpPr>
        <xdr:cNvPr id="703" name="Freeform 762"/>
        <xdr:cNvSpPr>
          <a:spLocks/>
        </xdr:cNvSpPr>
      </xdr:nvSpPr>
      <xdr:spPr bwMode="auto">
        <a:xfrm>
          <a:off x="40995600" y="51187350"/>
          <a:ext cx="819150" cy="3152775"/>
        </a:xfrm>
        <a:custGeom>
          <a:avLst/>
          <a:gdLst>
            <a:gd name="T0" fmla="*/ 0 w 86"/>
            <a:gd name="T1" fmla="*/ 0 h 314"/>
            <a:gd name="T2" fmla="*/ 73 w 86"/>
            <a:gd name="T3" fmla="*/ 133 h 314"/>
            <a:gd name="T4" fmla="*/ 86 w 86"/>
            <a:gd name="T5" fmla="*/ 314 h 31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6" h="314">
              <a:moveTo>
                <a:pt x="0" y="0"/>
              </a:moveTo>
              <a:lnTo>
                <a:pt x="73" y="133"/>
              </a:lnTo>
              <a:lnTo>
                <a:pt x="86" y="31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81</xdr:col>
      <xdr:colOff>9525</xdr:colOff>
      <xdr:row>317</xdr:row>
      <xdr:rowOff>85725</xdr:rowOff>
    </xdr:from>
    <xdr:to>
      <xdr:col>84</xdr:col>
      <xdr:colOff>190500</xdr:colOff>
      <xdr:row>335</xdr:row>
      <xdr:rowOff>142875</xdr:rowOff>
    </xdr:to>
    <xdr:sp macro="" textlink="">
      <xdr:nvSpPr>
        <xdr:cNvPr id="704" name="Freeform 763"/>
        <xdr:cNvSpPr>
          <a:spLocks/>
        </xdr:cNvSpPr>
      </xdr:nvSpPr>
      <xdr:spPr bwMode="auto">
        <a:xfrm>
          <a:off x="39795450" y="51406425"/>
          <a:ext cx="1581150" cy="2971800"/>
        </a:xfrm>
        <a:custGeom>
          <a:avLst/>
          <a:gdLst>
            <a:gd name="T0" fmla="*/ 166 w 166"/>
            <a:gd name="T1" fmla="*/ 295 h 295"/>
            <a:gd name="T2" fmla="*/ 0 w 166"/>
            <a:gd name="T3" fmla="*/ 211 h 295"/>
            <a:gd name="T4" fmla="*/ 90 w 166"/>
            <a:gd name="T5" fmla="*/ 0 h 29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6" h="295">
              <a:moveTo>
                <a:pt x="166" y="295"/>
              </a:moveTo>
              <a:lnTo>
                <a:pt x="0" y="211"/>
              </a:lnTo>
              <a:lnTo>
                <a:pt x="9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73</xdr:col>
      <xdr:colOff>123825</xdr:colOff>
      <xdr:row>315</xdr:row>
      <xdr:rowOff>104775</xdr:rowOff>
    </xdr:from>
    <xdr:to>
      <xdr:col>83</xdr:col>
      <xdr:colOff>180975</xdr:colOff>
      <xdr:row>320</xdr:row>
      <xdr:rowOff>66675</xdr:rowOff>
    </xdr:to>
    <xdr:sp macro="" textlink="">
      <xdr:nvSpPr>
        <xdr:cNvPr id="705" name="Freeform 764"/>
        <xdr:cNvSpPr>
          <a:spLocks/>
        </xdr:cNvSpPr>
      </xdr:nvSpPr>
      <xdr:spPr bwMode="auto">
        <a:xfrm>
          <a:off x="35623500" y="51101625"/>
          <a:ext cx="5219700" cy="771525"/>
        </a:xfrm>
        <a:custGeom>
          <a:avLst/>
          <a:gdLst>
            <a:gd name="T0" fmla="*/ 0 w 548"/>
            <a:gd name="T1" fmla="*/ 81 h 81"/>
            <a:gd name="T2" fmla="*/ 285 w 548"/>
            <a:gd name="T3" fmla="*/ 0 h 81"/>
            <a:gd name="T4" fmla="*/ 548 w 548"/>
            <a:gd name="T5" fmla="*/ 1 h 8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48" h="81">
              <a:moveTo>
                <a:pt x="0" y="81"/>
              </a:moveTo>
              <a:lnTo>
                <a:pt x="285" y="0"/>
              </a:lnTo>
              <a:lnTo>
                <a:pt x="548" y="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83</xdr:col>
      <xdr:colOff>342900</xdr:colOff>
      <xdr:row>315</xdr:row>
      <xdr:rowOff>123825</xdr:rowOff>
    </xdr:from>
    <xdr:to>
      <xdr:col>86</xdr:col>
      <xdr:colOff>314325</xdr:colOff>
      <xdr:row>335</xdr:row>
      <xdr:rowOff>85725</xdr:rowOff>
    </xdr:to>
    <xdr:sp macro="" textlink="">
      <xdr:nvSpPr>
        <xdr:cNvPr id="706" name="Freeform 766"/>
        <xdr:cNvSpPr>
          <a:spLocks/>
        </xdr:cNvSpPr>
      </xdr:nvSpPr>
      <xdr:spPr bwMode="auto">
        <a:xfrm>
          <a:off x="41005125" y="51120675"/>
          <a:ext cx="1371600" cy="3200400"/>
        </a:xfrm>
        <a:custGeom>
          <a:avLst/>
          <a:gdLst>
            <a:gd name="T0" fmla="*/ 0 w 144"/>
            <a:gd name="T1" fmla="*/ 0 h 319"/>
            <a:gd name="T2" fmla="*/ 144 w 144"/>
            <a:gd name="T3" fmla="*/ 34 h 319"/>
            <a:gd name="T4" fmla="*/ 92 w 144"/>
            <a:gd name="T5" fmla="*/ 319 h 31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44" h="319">
              <a:moveTo>
                <a:pt x="0" y="0"/>
              </a:moveTo>
              <a:lnTo>
                <a:pt x="144" y="34"/>
              </a:lnTo>
              <a:lnTo>
                <a:pt x="92" y="3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101</xdr:col>
      <xdr:colOff>304800</xdr:colOff>
      <xdr:row>305</xdr:row>
      <xdr:rowOff>85725</xdr:rowOff>
    </xdr:from>
    <xdr:to>
      <xdr:col>103</xdr:col>
      <xdr:colOff>9525</xdr:colOff>
      <xdr:row>313</xdr:row>
      <xdr:rowOff>123825</xdr:rowOff>
    </xdr:to>
    <xdr:sp macro="" textlink="">
      <xdr:nvSpPr>
        <xdr:cNvPr id="707" name="Line 767"/>
        <xdr:cNvSpPr>
          <a:spLocks noChangeShapeType="1"/>
        </xdr:cNvSpPr>
      </xdr:nvSpPr>
      <xdr:spPr bwMode="auto">
        <a:xfrm>
          <a:off x="51044475" y="49463325"/>
          <a:ext cx="923925" cy="1333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133</xdr:col>
      <xdr:colOff>333375</xdr:colOff>
      <xdr:row>280</xdr:row>
      <xdr:rowOff>28575</xdr:rowOff>
    </xdr:from>
    <xdr:to>
      <xdr:col>136</xdr:col>
      <xdr:colOff>466725</xdr:colOff>
      <xdr:row>282</xdr:row>
      <xdr:rowOff>28575</xdr:rowOff>
    </xdr:to>
    <xdr:sp macro="" textlink="">
      <xdr:nvSpPr>
        <xdr:cNvPr id="708" name="Freeform 768"/>
        <xdr:cNvSpPr>
          <a:spLocks/>
        </xdr:cNvSpPr>
      </xdr:nvSpPr>
      <xdr:spPr bwMode="auto">
        <a:xfrm>
          <a:off x="70951725" y="45358050"/>
          <a:ext cx="1962150" cy="323850"/>
        </a:xfrm>
        <a:custGeom>
          <a:avLst/>
          <a:gdLst>
            <a:gd name="T0" fmla="*/ 206 w 206"/>
            <a:gd name="T1" fmla="*/ 0 h 34"/>
            <a:gd name="T2" fmla="*/ 120 w 206"/>
            <a:gd name="T3" fmla="*/ 34 h 34"/>
            <a:gd name="T4" fmla="*/ 0 w 206"/>
            <a:gd name="T5" fmla="*/ 19 h 3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06" h="34">
              <a:moveTo>
                <a:pt x="206" y="0"/>
              </a:moveTo>
              <a:lnTo>
                <a:pt x="120" y="34"/>
              </a:lnTo>
              <a:lnTo>
                <a:pt x="0" y="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136</xdr:col>
      <xdr:colOff>523875</xdr:colOff>
      <xdr:row>279</xdr:row>
      <xdr:rowOff>66675</xdr:rowOff>
    </xdr:from>
    <xdr:to>
      <xdr:col>136</xdr:col>
      <xdr:colOff>600075</xdr:colOff>
      <xdr:row>279</xdr:row>
      <xdr:rowOff>142875</xdr:rowOff>
    </xdr:to>
    <xdr:sp macro="" textlink="">
      <xdr:nvSpPr>
        <xdr:cNvPr id="709" name="Oval 769"/>
        <xdr:cNvSpPr>
          <a:spLocks noChangeArrowheads="1"/>
        </xdr:cNvSpPr>
      </xdr:nvSpPr>
      <xdr:spPr bwMode="auto">
        <a:xfrm>
          <a:off x="72971025" y="45234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266700</xdr:colOff>
      <xdr:row>225</xdr:row>
      <xdr:rowOff>9525</xdr:rowOff>
    </xdr:from>
    <xdr:to>
      <xdr:col>95</xdr:col>
      <xdr:colOff>533400</xdr:colOff>
      <xdr:row>254</xdr:row>
      <xdr:rowOff>123825</xdr:rowOff>
    </xdr:to>
    <xdr:sp macro="" textlink="">
      <xdr:nvSpPr>
        <xdr:cNvPr id="710" name="Freeform 772"/>
        <xdr:cNvSpPr>
          <a:spLocks/>
        </xdr:cNvSpPr>
      </xdr:nvSpPr>
      <xdr:spPr bwMode="auto">
        <a:xfrm>
          <a:off x="36737925" y="36433125"/>
          <a:ext cx="10877550" cy="4810125"/>
        </a:xfrm>
        <a:custGeom>
          <a:avLst/>
          <a:gdLst>
            <a:gd name="T0" fmla="*/ 0 w 1142"/>
            <a:gd name="T1" fmla="*/ 0 h 505"/>
            <a:gd name="T2" fmla="*/ 406 w 1142"/>
            <a:gd name="T3" fmla="*/ 351 h 505"/>
            <a:gd name="T4" fmla="*/ 1142 w 1142"/>
            <a:gd name="T5" fmla="*/ 505 h 50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42" h="505">
              <a:moveTo>
                <a:pt x="0" y="0"/>
              </a:moveTo>
              <a:lnTo>
                <a:pt x="406" y="351"/>
              </a:lnTo>
              <a:lnTo>
                <a:pt x="1142" y="50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68</xdr:col>
      <xdr:colOff>200025</xdr:colOff>
      <xdr:row>202</xdr:row>
      <xdr:rowOff>123825</xdr:rowOff>
    </xdr:from>
    <xdr:to>
      <xdr:col>75</xdr:col>
      <xdr:colOff>0</xdr:colOff>
      <xdr:row>223</xdr:row>
      <xdr:rowOff>0</xdr:rowOff>
    </xdr:to>
    <xdr:sp macro="" textlink="">
      <xdr:nvSpPr>
        <xdr:cNvPr id="711" name="Freeform 773"/>
        <xdr:cNvSpPr>
          <a:spLocks/>
        </xdr:cNvSpPr>
      </xdr:nvSpPr>
      <xdr:spPr bwMode="auto">
        <a:xfrm>
          <a:off x="33270825" y="32823150"/>
          <a:ext cx="3200400" cy="3276600"/>
        </a:xfrm>
        <a:custGeom>
          <a:avLst/>
          <a:gdLst>
            <a:gd name="T0" fmla="*/ 0 w 336"/>
            <a:gd name="T1" fmla="*/ 0 h 344"/>
            <a:gd name="T2" fmla="*/ 148 w 336"/>
            <a:gd name="T3" fmla="*/ 182 h 344"/>
            <a:gd name="T4" fmla="*/ 336 w 336"/>
            <a:gd name="T5" fmla="*/ 344 h 34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36" h="344">
              <a:moveTo>
                <a:pt x="0" y="0"/>
              </a:moveTo>
              <a:lnTo>
                <a:pt x="148" y="182"/>
              </a:lnTo>
              <a:lnTo>
                <a:pt x="336" y="344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75</xdr:col>
      <xdr:colOff>466725</xdr:colOff>
      <xdr:row>225</xdr:row>
      <xdr:rowOff>28575</xdr:rowOff>
    </xdr:from>
    <xdr:to>
      <xdr:col>77</xdr:col>
      <xdr:colOff>76200</xdr:colOff>
      <xdr:row>225</xdr:row>
      <xdr:rowOff>28575</xdr:rowOff>
    </xdr:to>
    <xdr:sp macro="" textlink="">
      <xdr:nvSpPr>
        <xdr:cNvPr id="712" name="Line 774"/>
        <xdr:cNvSpPr>
          <a:spLocks noChangeShapeType="1"/>
        </xdr:cNvSpPr>
      </xdr:nvSpPr>
      <xdr:spPr bwMode="auto">
        <a:xfrm>
          <a:off x="36937950" y="36452175"/>
          <a:ext cx="5810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533400</xdr:colOff>
      <xdr:row>263</xdr:row>
      <xdr:rowOff>76200</xdr:rowOff>
    </xdr:from>
    <xdr:to>
      <xdr:col>114</xdr:col>
      <xdr:colOff>200025</xdr:colOff>
      <xdr:row>265</xdr:row>
      <xdr:rowOff>28575</xdr:rowOff>
    </xdr:to>
    <xdr:sp macro="" textlink="">
      <xdr:nvSpPr>
        <xdr:cNvPr id="713" name="Line 775"/>
        <xdr:cNvSpPr>
          <a:spLocks noChangeShapeType="1"/>
        </xdr:cNvSpPr>
      </xdr:nvSpPr>
      <xdr:spPr bwMode="auto">
        <a:xfrm flipV="1">
          <a:off x="52492275" y="42652950"/>
          <a:ext cx="6372225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28575</xdr:colOff>
      <xdr:row>257</xdr:row>
      <xdr:rowOff>66675</xdr:rowOff>
    </xdr:from>
    <xdr:to>
      <xdr:col>103</xdr:col>
      <xdr:colOff>85725</xdr:colOff>
      <xdr:row>268</xdr:row>
      <xdr:rowOff>0</xdr:rowOff>
    </xdr:to>
    <xdr:sp macro="" textlink="">
      <xdr:nvSpPr>
        <xdr:cNvPr id="714" name="Freeform 776"/>
        <xdr:cNvSpPr>
          <a:spLocks/>
        </xdr:cNvSpPr>
      </xdr:nvSpPr>
      <xdr:spPr bwMode="auto">
        <a:xfrm>
          <a:off x="40690800" y="41671875"/>
          <a:ext cx="11353800" cy="1714500"/>
        </a:xfrm>
        <a:custGeom>
          <a:avLst/>
          <a:gdLst>
            <a:gd name="T0" fmla="*/ 0 w 1192"/>
            <a:gd name="T1" fmla="*/ 0 h 180"/>
            <a:gd name="T2" fmla="*/ 129 w 1192"/>
            <a:gd name="T3" fmla="*/ 64 h 180"/>
            <a:gd name="T4" fmla="*/ 1192 w 1192"/>
            <a:gd name="T5" fmla="*/ 180 h 18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92" h="180">
              <a:moveTo>
                <a:pt x="0" y="0"/>
              </a:moveTo>
              <a:lnTo>
                <a:pt x="129" y="64"/>
              </a:lnTo>
              <a:lnTo>
                <a:pt x="1192" y="180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295275</xdr:colOff>
      <xdr:row>286</xdr:row>
      <xdr:rowOff>0</xdr:rowOff>
    </xdr:from>
    <xdr:to>
      <xdr:col>126</xdr:col>
      <xdr:colOff>733425</xdr:colOff>
      <xdr:row>295</xdr:row>
      <xdr:rowOff>28575</xdr:rowOff>
    </xdr:to>
    <xdr:sp macro="" textlink="">
      <xdr:nvSpPr>
        <xdr:cNvPr id="715" name="Line 778"/>
        <xdr:cNvSpPr>
          <a:spLocks noChangeShapeType="1"/>
        </xdr:cNvSpPr>
      </xdr:nvSpPr>
      <xdr:spPr bwMode="auto">
        <a:xfrm flipV="1">
          <a:off x="65836800" y="46301025"/>
          <a:ext cx="1047750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</xdr:colOff>
      <xdr:row>8</xdr:row>
      <xdr:rowOff>47625</xdr:rowOff>
    </xdr:from>
    <xdr:to>
      <xdr:col>2</xdr:col>
      <xdr:colOff>171450</xdr:colOff>
      <xdr:row>8</xdr:row>
      <xdr:rowOff>152400</xdr:rowOff>
    </xdr:to>
    <xdr:sp macro="" textlink="">
      <xdr:nvSpPr>
        <xdr:cNvPr id="716" name="Oval 779"/>
        <xdr:cNvSpPr>
          <a:spLocks noChangeArrowheads="1"/>
        </xdr:cNvSpPr>
      </xdr:nvSpPr>
      <xdr:spPr bwMode="auto">
        <a:xfrm>
          <a:off x="1009650" y="1343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9</xdr:row>
      <xdr:rowOff>47625</xdr:rowOff>
    </xdr:from>
    <xdr:to>
      <xdr:col>2</xdr:col>
      <xdr:colOff>171450</xdr:colOff>
      <xdr:row>9</xdr:row>
      <xdr:rowOff>152400</xdr:rowOff>
    </xdr:to>
    <xdr:sp macro="" textlink="">
      <xdr:nvSpPr>
        <xdr:cNvPr id="717" name="Oval 780"/>
        <xdr:cNvSpPr>
          <a:spLocks noChangeArrowheads="1"/>
        </xdr:cNvSpPr>
      </xdr:nvSpPr>
      <xdr:spPr bwMode="auto">
        <a:xfrm>
          <a:off x="1009650" y="1504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10</xdr:row>
      <xdr:rowOff>47625</xdr:rowOff>
    </xdr:from>
    <xdr:to>
      <xdr:col>2</xdr:col>
      <xdr:colOff>171450</xdr:colOff>
      <xdr:row>10</xdr:row>
      <xdr:rowOff>152400</xdr:rowOff>
    </xdr:to>
    <xdr:sp macro="" textlink="">
      <xdr:nvSpPr>
        <xdr:cNvPr id="718" name="Oval 781"/>
        <xdr:cNvSpPr>
          <a:spLocks noChangeArrowheads="1"/>
        </xdr:cNvSpPr>
      </xdr:nvSpPr>
      <xdr:spPr bwMode="auto">
        <a:xfrm>
          <a:off x="1009650" y="1666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11</xdr:row>
      <xdr:rowOff>47625</xdr:rowOff>
    </xdr:from>
    <xdr:to>
      <xdr:col>2</xdr:col>
      <xdr:colOff>171450</xdr:colOff>
      <xdr:row>11</xdr:row>
      <xdr:rowOff>152400</xdr:rowOff>
    </xdr:to>
    <xdr:sp macro="" textlink="">
      <xdr:nvSpPr>
        <xdr:cNvPr id="719" name="Oval 782"/>
        <xdr:cNvSpPr>
          <a:spLocks noChangeArrowheads="1"/>
        </xdr:cNvSpPr>
      </xdr:nvSpPr>
      <xdr:spPr bwMode="auto">
        <a:xfrm>
          <a:off x="1009650" y="1828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230</xdr:row>
      <xdr:rowOff>47625</xdr:rowOff>
    </xdr:from>
    <xdr:to>
      <xdr:col>3</xdr:col>
      <xdr:colOff>171450</xdr:colOff>
      <xdr:row>230</xdr:row>
      <xdr:rowOff>152400</xdr:rowOff>
    </xdr:to>
    <xdr:sp macro="" textlink="">
      <xdr:nvSpPr>
        <xdr:cNvPr id="720" name="Oval 784"/>
        <xdr:cNvSpPr>
          <a:spLocks noChangeArrowheads="1"/>
        </xdr:cNvSpPr>
      </xdr:nvSpPr>
      <xdr:spPr bwMode="auto">
        <a:xfrm>
          <a:off x="1495425" y="372808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66</xdr:col>
      <xdr:colOff>314325</xdr:colOff>
      <xdr:row>157</xdr:row>
      <xdr:rowOff>123825</xdr:rowOff>
    </xdr:from>
    <xdr:to>
      <xdr:col>69</xdr:col>
      <xdr:colOff>219075</xdr:colOff>
      <xdr:row>165</xdr:row>
      <xdr:rowOff>47625</xdr:rowOff>
    </xdr:to>
    <xdr:sp macro="" textlink="">
      <xdr:nvSpPr>
        <xdr:cNvPr id="721" name="Line 785"/>
        <xdr:cNvSpPr>
          <a:spLocks noChangeShapeType="1"/>
        </xdr:cNvSpPr>
      </xdr:nvSpPr>
      <xdr:spPr bwMode="auto">
        <a:xfrm flipH="1">
          <a:off x="32413575" y="25536525"/>
          <a:ext cx="1362075" cy="1219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381000</xdr:colOff>
      <xdr:row>118</xdr:row>
      <xdr:rowOff>28575</xdr:rowOff>
    </xdr:from>
    <xdr:to>
      <xdr:col>138</xdr:col>
      <xdr:colOff>66675</xdr:colOff>
      <xdr:row>139</xdr:row>
      <xdr:rowOff>47625</xdr:rowOff>
    </xdr:to>
    <xdr:sp macro="" textlink="">
      <xdr:nvSpPr>
        <xdr:cNvPr id="722" name="Freeform 786"/>
        <xdr:cNvSpPr>
          <a:spLocks/>
        </xdr:cNvSpPr>
      </xdr:nvSpPr>
      <xdr:spPr bwMode="auto">
        <a:xfrm>
          <a:off x="22764750" y="19135725"/>
          <a:ext cx="50968275" cy="3419475"/>
        </a:xfrm>
        <a:custGeom>
          <a:avLst/>
          <a:gdLst>
            <a:gd name="T0" fmla="*/ 0 w 5351"/>
            <a:gd name="T1" fmla="*/ 153 h 359"/>
            <a:gd name="T2" fmla="*/ 1427 w 5351"/>
            <a:gd name="T3" fmla="*/ 0 h 359"/>
            <a:gd name="T4" fmla="*/ 5351 w 5351"/>
            <a:gd name="T5" fmla="*/ 359 h 35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351" h="359">
              <a:moveTo>
                <a:pt x="0" y="153"/>
              </a:moveTo>
              <a:lnTo>
                <a:pt x="1427" y="0"/>
              </a:lnTo>
              <a:lnTo>
                <a:pt x="5351" y="359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129</xdr:col>
      <xdr:colOff>304800</xdr:colOff>
      <xdr:row>153</xdr:row>
      <xdr:rowOff>38100</xdr:rowOff>
    </xdr:from>
    <xdr:to>
      <xdr:col>131</xdr:col>
      <xdr:colOff>47625</xdr:colOff>
      <xdr:row>158</xdr:row>
      <xdr:rowOff>47625</xdr:rowOff>
    </xdr:to>
    <xdr:sp macro="" textlink="">
      <xdr:nvSpPr>
        <xdr:cNvPr id="723" name="Line 787"/>
        <xdr:cNvSpPr>
          <a:spLocks noChangeShapeType="1"/>
        </xdr:cNvSpPr>
      </xdr:nvSpPr>
      <xdr:spPr bwMode="auto">
        <a:xfrm flipV="1">
          <a:off x="68484750" y="24803100"/>
          <a:ext cx="962025" cy="819150"/>
        </a:xfrm>
        <a:prstGeom prst="line">
          <a:avLst/>
        </a:prstGeom>
        <a:noFill/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333375</xdr:colOff>
      <xdr:row>139</xdr:row>
      <xdr:rowOff>85725</xdr:rowOff>
    </xdr:from>
    <xdr:to>
      <xdr:col>138</xdr:col>
      <xdr:colOff>114300</xdr:colOff>
      <xdr:row>151</xdr:row>
      <xdr:rowOff>123825</xdr:rowOff>
    </xdr:to>
    <xdr:sp macro="" textlink="">
      <xdr:nvSpPr>
        <xdr:cNvPr id="724" name="Line 788"/>
        <xdr:cNvSpPr>
          <a:spLocks noChangeShapeType="1"/>
        </xdr:cNvSpPr>
      </xdr:nvSpPr>
      <xdr:spPr bwMode="auto">
        <a:xfrm flipV="1">
          <a:off x="69732525" y="22593300"/>
          <a:ext cx="4048125" cy="1971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342900</xdr:colOff>
      <xdr:row>191</xdr:row>
      <xdr:rowOff>63500</xdr:rowOff>
    </xdr:from>
    <xdr:to>
      <xdr:col>117</xdr:col>
      <xdr:colOff>482600</xdr:colOff>
      <xdr:row>211</xdr:row>
      <xdr:rowOff>76200</xdr:rowOff>
    </xdr:to>
    <xdr:cxnSp macro="">
      <xdr:nvCxnSpPr>
        <xdr:cNvPr id="725" name="Straight Arrow Connector 724"/>
        <xdr:cNvCxnSpPr/>
      </xdr:nvCxnSpPr>
      <xdr:spPr>
        <a:xfrm>
          <a:off x="54130575" y="30981650"/>
          <a:ext cx="6845300" cy="3251200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355113</xdr:colOff>
      <xdr:row>257</xdr:row>
      <xdr:rowOff>92068</xdr:rowOff>
    </xdr:from>
    <xdr:to>
      <xdr:col>103</xdr:col>
      <xdr:colOff>244195</xdr:colOff>
      <xdr:row>269</xdr:row>
      <xdr:rowOff>10</xdr:rowOff>
    </xdr:to>
    <xdr:sp macro="" textlink="">
      <xdr:nvSpPr>
        <xdr:cNvPr id="726" name="Freeform 617"/>
        <xdr:cNvSpPr>
          <a:spLocks/>
        </xdr:cNvSpPr>
      </xdr:nvSpPr>
      <xdr:spPr bwMode="auto">
        <a:xfrm>
          <a:off x="40579188" y="41697268"/>
          <a:ext cx="11623882" cy="1851042"/>
        </a:xfrm>
        <a:custGeom>
          <a:avLst/>
          <a:gdLst>
            <a:gd name="T0" fmla="*/ 0 w 935"/>
            <a:gd name="T1" fmla="*/ 0 h 681"/>
            <a:gd name="T2" fmla="*/ 123 w 935"/>
            <a:gd name="T3" fmla="*/ 148 h 681"/>
            <a:gd name="T4" fmla="*/ 935 w 935"/>
            <a:gd name="T5" fmla="*/ 681 h 681"/>
            <a:gd name="connsiteX0" fmla="*/ 0 w 10000"/>
            <a:gd name="connsiteY0" fmla="*/ 0 h 10000"/>
            <a:gd name="connsiteX1" fmla="*/ 154 w 10000"/>
            <a:gd name="connsiteY1" fmla="*/ 2365 h 10000"/>
            <a:gd name="connsiteX2" fmla="*/ 10000 w 10000"/>
            <a:gd name="connsiteY2" fmla="*/ 10000 h 10000"/>
            <a:gd name="connsiteX0" fmla="*/ 0 w 10235"/>
            <a:gd name="connsiteY0" fmla="*/ 0 h 8675"/>
            <a:gd name="connsiteX1" fmla="*/ 389 w 10235"/>
            <a:gd name="connsiteY1" fmla="*/ 1040 h 8675"/>
            <a:gd name="connsiteX2" fmla="*/ 10235 w 10235"/>
            <a:gd name="connsiteY2" fmla="*/ 8675 h 8675"/>
            <a:gd name="connsiteX0" fmla="*/ 0 w 10000"/>
            <a:gd name="connsiteY0" fmla="*/ 0 h 10000"/>
            <a:gd name="connsiteX1" fmla="*/ 162 w 10000"/>
            <a:gd name="connsiteY1" fmla="*/ 1110 h 10000"/>
            <a:gd name="connsiteX2" fmla="*/ 10000 w 10000"/>
            <a:gd name="connsiteY2" fmla="*/ 10000 h 10000"/>
            <a:gd name="connsiteX0" fmla="*/ 0 w 10000"/>
            <a:gd name="connsiteY0" fmla="*/ 0 h 10000"/>
            <a:gd name="connsiteX1" fmla="*/ 162 w 10000"/>
            <a:gd name="connsiteY1" fmla="*/ 1110 h 10000"/>
            <a:gd name="connsiteX2" fmla="*/ 10000 w 10000"/>
            <a:gd name="connsiteY2" fmla="*/ 10000 h 10000"/>
            <a:gd name="connsiteX0" fmla="*/ 0 w 11102"/>
            <a:gd name="connsiteY0" fmla="*/ 0 h 7853"/>
            <a:gd name="connsiteX1" fmla="*/ 162 w 11102"/>
            <a:gd name="connsiteY1" fmla="*/ 1110 h 7853"/>
            <a:gd name="connsiteX2" fmla="*/ 11102 w 11102"/>
            <a:gd name="connsiteY2" fmla="*/ 7853 h 7853"/>
            <a:gd name="connsiteX0" fmla="*/ 0 w 11720"/>
            <a:gd name="connsiteY0" fmla="*/ 0 h 11381"/>
            <a:gd name="connsiteX1" fmla="*/ 146 w 11720"/>
            <a:gd name="connsiteY1" fmla="*/ 1413 h 11381"/>
            <a:gd name="connsiteX2" fmla="*/ 11720 w 11720"/>
            <a:gd name="connsiteY2" fmla="*/ 11381 h 11381"/>
            <a:gd name="connsiteX0" fmla="*/ 0 w 9017"/>
            <a:gd name="connsiteY0" fmla="*/ 0 h 4080"/>
            <a:gd name="connsiteX1" fmla="*/ 146 w 9017"/>
            <a:gd name="connsiteY1" fmla="*/ 1413 h 4080"/>
            <a:gd name="connsiteX2" fmla="*/ 9017 w 9017"/>
            <a:gd name="connsiteY2" fmla="*/ 4080 h 4080"/>
            <a:gd name="connsiteX0" fmla="*/ 0 w 10000"/>
            <a:gd name="connsiteY0" fmla="*/ 0 h 10000"/>
            <a:gd name="connsiteX1" fmla="*/ 162 w 10000"/>
            <a:gd name="connsiteY1" fmla="*/ 3463 h 10000"/>
            <a:gd name="connsiteX2" fmla="*/ 10000 w 10000"/>
            <a:gd name="connsiteY2" fmla="*/ 10000 h 10000"/>
            <a:gd name="connsiteX0" fmla="*/ 0 w 10000"/>
            <a:gd name="connsiteY0" fmla="*/ 0 h 10000"/>
            <a:gd name="connsiteX1" fmla="*/ 162 w 10000"/>
            <a:gd name="connsiteY1" fmla="*/ 3463 h 10000"/>
            <a:gd name="connsiteX2" fmla="*/ 5440 w 10000"/>
            <a:gd name="connsiteY2" fmla="*/ 7099 h 10000"/>
            <a:gd name="connsiteX3" fmla="*/ 10000 w 10000"/>
            <a:gd name="connsiteY3" fmla="*/ 10000 h 10000"/>
            <a:gd name="connsiteX0" fmla="*/ 0 w 10000"/>
            <a:gd name="connsiteY0" fmla="*/ 0 h 10277"/>
            <a:gd name="connsiteX1" fmla="*/ 162 w 10000"/>
            <a:gd name="connsiteY1" fmla="*/ 3463 h 10277"/>
            <a:gd name="connsiteX2" fmla="*/ 5429 w 10000"/>
            <a:gd name="connsiteY2" fmla="*/ 10277 h 10277"/>
            <a:gd name="connsiteX3" fmla="*/ 10000 w 10000"/>
            <a:gd name="connsiteY3" fmla="*/ 10000 h 10277"/>
            <a:gd name="connsiteX0" fmla="*/ 0 w 10000"/>
            <a:gd name="connsiteY0" fmla="*/ 0 h 10277"/>
            <a:gd name="connsiteX1" fmla="*/ 162 w 10000"/>
            <a:gd name="connsiteY1" fmla="*/ 3463 h 10277"/>
            <a:gd name="connsiteX2" fmla="*/ 5429 w 10000"/>
            <a:gd name="connsiteY2" fmla="*/ 10277 h 10277"/>
            <a:gd name="connsiteX3" fmla="*/ 10000 w 10000"/>
            <a:gd name="connsiteY3" fmla="*/ 10276 h 10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0000" h="10277">
              <a:moveTo>
                <a:pt x="0" y="0"/>
              </a:moveTo>
              <a:lnTo>
                <a:pt x="162" y="3463"/>
              </a:lnTo>
              <a:lnTo>
                <a:pt x="5429" y="10277"/>
              </a:lnTo>
              <a:lnTo>
                <a:pt x="10000" y="10276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355600</xdr:colOff>
      <xdr:row>220</xdr:row>
      <xdr:rowOff>139700</xdr:rowOff>
    </xdr:from>
    <xdr:to>
      <xdr:col>72</xdr:col>
      <xdr:colOff>38100</xdr:colOff>
      <xdr:row>267</xdr:row>
      <xdr:rowOff>101600</xdr:rowOff>
    </xdr:to>
    <xdr:sp macro="" textlink="">
      <xdr:nvSpPr>
        <xdr:cNvPr id="727" name="Freeform 726"/>
        <xdr:cNvSpPr/>
      </xdr:nvSpPr>
      <xdr:spPr>
        <a:xfrm>
          <a:off x="4727575" y="35753675"/>
          <a:ext cx="30324425" cy="7572375"/>
        </a:xfrm>
        <a:custGeom>
          <a:avLst/>
          <a:gdLst>
            <a:gd name="connsiteX0" fmla="*/ 22034500 w 22034500"/>
            <a:gd name="connsiteY0" fmla="*/ 0 h 152400"/>
            <a:gd name="connsiteX1" fmla="*/ 0 w 22034500"/>
            <a:gd name="connsiteY1" fmla="*/ 152400 h 152400"/>
            <a:gd name="connsiteX0" fmla="*/ 22034500 w 22034500"/>
            <a:gd name="connsiteY0" fmla="*/ 0 h 152400"/>
            <a:gd name="connsiteX1" fmla="*/ 11506200 w 22034500"/>
            <a:gd name="connsiteY1" fmla="*/ 76200 h 152400"/>
            <a:gd name="connsiteX2" fmla="*/ 0 w 22034500"/>
            <a:gd name="connsiteY2" fmla="*/ 152400 h 152400"/>
            <a:gd name="connsiteX0" fmla="*/ 24117300 w 24117300"/>
            <a:gd name="connsiteY0" fmla="*/ 4787900 h 4864100"/>
            <a:gd name="connsiteX1" fmla="*/ 13589000 w 24117300"/>
            <a:gd name="connsiteY1" fmla="*/ 4864100 h 4864100"/>
            <a:gd name="connsiteX2" fmla="*/ 0 w 24117300"/>
            <a:gd name="connsiteY2" fmla="*/ 0 h 48641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0 w 30124400"/>
            <a:gd name="connsiteY2" fmla="*/ 0 h 77216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1905000 w 30124400"/>
            <a:gd name="connsiteY2" fmla="*/ 749300 h 7721600"/>
            <a:gd name="connsiteX3" fmla="*/ 0 w 30124400"/>
            <a:gd name="connsiteY3" fmla="*/ 0 h 77216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3263900 w 30124400"/>
            <a:gd name="connsiteY2" fmla="*/ 165100 h 7721600"/>
            <a:gd name="connsiteX3" fmla="*/ 0 w 30124400"/>
            <a:gd name="connsiteY3" fmla="*/ 0 h 7721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0124400" h="7721600">
              <a:moveTo>
                <a:pt x="30124400" y="7645400"/>
              </a:moveTo>
              <a:lnTo>
                <a:pt x="19596100" y="7721600"/>
              </a:lnTo>
              <a:lnTo>
                <a:pt x="3263900" y="165100"/>
              </a:lnTo>
              <a:lnTo>
                <a:pt x="0" y="0"/>
              </a:lnTo>
            </a:path>
          </a:pathLst>
        </a:custGeom>
        <a:noFill/>
        <a:ln w="9525">
          <a:solidFill>
            <a:schemeClr val="tx1"/>
          </a:solidFill>
          <a:prstDash val="dash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22225</xdr:colOff>
      <xdr:row>300</xdr:row>
      <xdr:rowOff>142852</xdr:rowOff>
    </xdr:from>
    <xdr:to>
      <xdr:col>97</xdr:col>
      <xdr:colOff>53728</xdr:colOff>
      <xdr:row>303</xdr:row>
      <xdr:rowOff>15942</xdr:rowOff>
    </xdr:to>
    <xdr:sp macro="" textlink="">
      <xdr:nvSpPr>
        <xdr:cNvPr id="728" name="Freeform 766"/>
        <xdr:cNvSpPr>
          <a:spLocks/>
        </xdr:cNvSpPr>
      </xdr:nvSpPr>
      <xdr:spPr bwMode="auto">
        <a:xfrm>
          <a:off x="47713900" y="48710827"/>
          <a:ext cx="641103" cy="358865"/>
        </a:xfrm>
        <a:custGeom>
          <a:avLst/>
          <a:gdLst>
            <a:gd name="T0" fmla="*/ 0 w 144"/>
            <a:gd name="T1" fmla="*/ 0 h 319"/>
            <a:gd name="T2" fmla="*/ 144 w 144"/>
            <a:gd name="T3" fmla="*/ 34 h 319"/>
            <a:gd name="T4" fmla="*/ 92 w 144"/>
            <a:gd name="T5" fmla="*/ 319 h 319"/>
            <a:gd name="connsiteX0" fmla="*/ 0 w 10000"/>
            <a:gd name="connsiteY0" fmla="*/ 0 h 3152"/>
            <a:gd name="connsiteX1" fmla="*/ 10000 w 10000"/>
            <a:gd name="connsiteY1" fmla="*/ 1066 h 3152"/>
            <a:gd name="connsiteX2" fmla="*/ 4366 w 10000"/>
            <a:gd name="connsiteY2" fmla="*/ 3152 h 3152"/>
            <a:gd name="connsiteX0" fmla="*/ 0 w 4592"/>
            <a:gd name="connsiteY0" fmla="*/ 568 h 10568"/>
            <a:gd name="connsiteX1" fmla="*/ 2736 w 4592"/>
            <a:gd name="connsiteY1" fmla="*/ 0 h 10568"/>
            <a:gd name="connsiteX2" fmla="*/ 4366 w 4592"/>
            <a:gd name="connsiteY2" fmla="*/ 10568 h 10568"/>
            <a:gd name="connsiteX0" fmla="*/ 0 w 10575"/>
            <a:gd name="connsiteY0" fmla="*/ 1023 h 3379"/>
            <a:gd name="connsiteX1" fmla="*/ 5958 w 10575"/>
            <a:gd name="connsiteY1" fmla="*/ 486 h 3379"/>
            <a:gd name="connsiteX2" fmla="*/ 10109 w 10575"/>
            <a:gd name="connsiteY2" fmla="*/ 2893 h 3379"/>
            <a:gd name="connsiteX0" fmla="*/ 0 w 9559"/>
            <a:gd name="connsiteY0" fmla="*/ 1590 h 7124"/>
            <a:gd name="connsiteX1" fmla="*/ 5634 w 9559"/>
            <a:gd name="connsiteY1" fmla="*/ 0 h 7124"/>
            <a:gd name="connsiteX2" fmla="*/ 9559 w 9559"/>
            <a:gd name="connsiteY2" fmla="*/ 7124 h 7124"/>
            <a:gd name="connsiteX0" fmla="*/ 0 w 10000"/>
            <a:gd name="connsiteY0" fmla="*/ 0 h 14076"/>
            <a:gd name="connsiteX1" fmla="*/ 5894 w 10000"/>
            <a:gd name="connsiteY1" fmla="*/ 4076 h 14076"/>
            <a:gd name="connsiteX2" fmla="*/ 10000 w 10000"/>
            <a:gd name="connsiteY2" fmla="*/ 14076 h 140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000" h="14076">
              <a:moveTo>
                <a:pt x="0" y="0"/>
              </a:moveTo>
              <a:lnTo>
                <a:pt x="5894" y="4076"/>
              </a:lnTo>
              <a:lnTo>
                <a:pt x="10000" y="1407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511111</xdr:colOff>
      <xdr:row>291</xdr:row>
      <xdr:rowOff>149274</xdr:rowOff>
    </xdr:from>
    <xdr:to>
      <xdr:col>109</xdr:col>
      <xdr:colOff>444454</xdr:colOff>
      <xdr:row>305</xdr:row>
      <xdr:rowOff>76205</xdr:rowOff>
    </xdr:to>
    <xdr:sp macro="" textlink="">
      <xdr:nvSpPr>
        <xdr:cNvPr id="729" name="Freeform 484"/>
        <xdr:cNvSpPr>
          <a:spLocks/>
        </xdr:cNvSpPr>
      </xdr:nvSpPr>
      <xdr:spPr bwMode="auto">
        <a:xfrm>
          <a:off x="52469986" y="47259924"/>
          <a:ext cx="3590943" cy="2193881"/>
        </a:xfrm>
        <a:custGeom>
          <a:avLst/>
          <a:gdLst>
            <a:gd name="T0" fmla="*/ 0 w 133"/>
            <a:gd name="T1" fmla="*/ 152 h 152"/>
            <a:gd name="T2" fmla="*/ 133 w 133"/>
            <a:gd name="T3" fmla="*/ 0 h 152"/>
            <a:gd name="connsiteX0" fmla="*/ 0 w 10000"/>
            <a:gd name="connsiteY0" fmla="*/ 10000 h 10000"/>
            <a:gd name="connsiteX1" fmla="*/ 7594 w 10000"/>
            <a:gd name="connsiteY1" fmla="*/ 2344 h 10000"/>
            <a:gd name="connsiteX2" fmla="*/ 10000 w 10000"/>
            <a:gd name="connsiteY2" fmla="*/ 0 h 10000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10000 w 28045"/>
            <a:gd name="connsiteY1" fmla="*/ 4752 h 14559"/>
            <a:gd name="connsiteX2" fmla="*/ 28045 w 28045"/>
            <a:gd name="connsiteY2" fmla="*/ 0 h 14559"/>
            <a:gd name="connsiteX0" fmla="*/ 0 w 29048"/>
            <a:gd name="connsiteY0" fmla="*/ 14387 h 14387"/>
            <a:gd name="connsiteX1" fmla="*/ 11003 w 29048"/>
            <a:gd name="connsiteY1" fmla="*/ 4752 h 14387"/>
            <a:gd name="connsiteX2" fmla="*/ 29048 w 29048"/>
            <a:gd name="connsiteY2" fmla="*/ 0 h 14387"/>
            <a:gd name="connsiteX0" fmla="*/ 0 w 28346"/>
            <a:gd name="connsiteY0" fmla="*/ 15161 h 15161"/>
            <a:gd name="connsiteX1" fmla="*/ 11003 w 28346"/>
            <a:gd name="connsiteY1" fmla="*/ 5526 h 15161"/>
            <a:gd name="connsiteX2" fmla="*/ 28346 w 28346"/>
            <a:gd name="connsiteY2" fmla="*/ 0 h 15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8346" h="15161">
              <a:moveTo>
                <a:pt x="0" y="15161"/>
              </a:moveTo>
              <a:lnTo>
                <a:pt x="11003" y="5526"/>
              </a:lnTo>
              <a:lnTo>
                <a:pt x="28346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266700</xdr:colOff>
      <xdr:row>283</xdr:row>
      <xdr:rowOff>0</xdr:rowOff>
    </xdr:from>
    <xdr:to>
      <xdr:col>126</xdr:col>
      <xdr:colOff>114300</xdr:colOff>
      <xdr:row>294</xdr:row>
      <xdr:rowOff>127000</xdr:rowOff>
    </xdr:to>
    <xdr:sp macro="" textlink="">
      <xdr:nvSpPr>
        <xdr:cNvPr id="730" name="Line 778"/>
        <xdr:cNvSpPr>
          <a:spLocks noChangeShapeType="1"/>
        </xdr:cNvSpPr>
      </xdr:nvSpPr>
      <xdr:spPr bwMode="auto">
        <a:xfrm flipV="1">
          <a:off x="65808225" y="45815250"/>
          <a:ext cx="457200" cy="1908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406398</xdr:colOff>
      <xdr:row>279</xdr:row>
      <xdr:rowOff>79375</xdr:rowOff>
    </xdr:from>
    <xdr:to>
      <xdr:col>77</xdr:col>
      <xdr:colOff>457198</xdr:colOff>
      <xdr:row>323</xdr:row>
      <xdr:rowOff>146050</xdr:rowOff>
    </xdr:to>
    <xdr:sp macro="" textlink="">
      <xdr:nvSpPr>
        <xdr:cNvPr id="731" name="Line 526"/>
        <xdr:cNvSpPr>
          <a:spLocks noChangeShapeType="1"/>
        </xdr:cNvSpPr>
      </xdr:nvSpPr>
      <xdr:spPr bwMode="auto">
        <a:xfrm>
          <a:off x="35420298" y="45246925"/>
          <a:ext cx="2479675" cy="7191375"/>
        </a:xfrm>
        <a:custGeom>
          <a:avLst/>
          <a:gdLst>
            <a:gd name="connsiteX0" fmla="*/ 0 w 13804900"/>
            <a:gd name="connsiteY0" fmla="*/ 0 h 3508375"/>
            <a:gd name="connsiteX1" fmla="*/ 13804900 w 13804900"/>
            <a:gd name="connsiteY1" fmla="*/ 3508375 h 3508375"/>
            <a:gd name="connsiteX0" fmla="*/ 3267619 w 4388938"/>
            <a:gd name="connsiteY0" fmla="*/ 0 h 6289675"/>
            <a:gd name="connsiteX1" fmla="*/ 1121319 w 4388938"/>
            <a:gd name="connsiteY1" fmla="*/ 6289675 h 6289675"/>
            <a:gd name="connsiteX0" fmla="*/ 2146300 w 2146300"/>
            <a:gd name="connsiteY0" fmla="*/ 0 h 6289675"/>
            <a:gd name="connsiteX1" fmla="*/ 0 w 2146300"/>
            <a:gd name="connsiteY1" fmla="*/ 6289675 h 6289675"/>
            <a:gd name="connsiteX0" fmla="*/ 2146300 w 2146300"/>
            <a:gd name="connsiteY0" fmla="*/ 0 h 6289675"/>
            <a:gd name="connsiteX1" fmla="*/ 749301 w 2146300"/>
            <a:gd name="connsiteY1" fmla="*/ 4111625 h 6289675"/>
            <a:gd name="connsiteX2" fmla="*/ 0 w 2146300"/>
            <a:gd name="connsiteY2" fmla="*/ 6289675 h 6289675"/>
            <a:gd name="connsiteX0" fmla="*/ 2197099 w 2197099"/>
            <a:gd name="connsiteY0" fmla="*/ 0 h 6289675"/>
            <a:gd name="connsiteX1" fmla="*/ 0 w 2197099"/>
            <a:gd name="connsiteY1" fmla="*/ 4238625 h 6289675"/>
            <a:gd name="connsiteX2" fmla="*/ 50799 w 2197099"/>
            <a:gd name="connsiteY2" fmla="*/ 6289675 h 6289675"/>
            <a:gd name="connsiteX0" fmla="*/ 2197099 w 2197099"/>
            <a:gd name="connsiteY0" fmla="*/ 0 h 6289675"/>
            <a:gd name="connsiteX1" fmla="*/ 0 w 2197099"/>
            <a:gd name="connsiteY1" fmla="*/ 4238625 h 6289675"/>
            <a:gd name="connsiteX2" fmla="*/ 50799 w 2197099"/>
            <a:gd name="connsiteY2" fmla="*/ 6289675 h 6289675"/>
            <a:gd name="connsiteX0" fmla="*/ 2463800 w 2463800"/>
            <a:gd name="connsiteY0" fmla="*/ 0 h 7331075"/>
            <a:gd name="connsiteX1" fmla="*/ 266701 w 2463800"/>
            <a:gd name="connsiteY1" fmla="*/ 4238625 h 7331075"/>
            <a:gd name="connsiteX2" fmla="*/ 0 w 2463800"/>
            <a:gd name="connsiteY2" fmla="*/ 7331075 h 7331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463800" h="7331075">
              <a:moveTo>
                <a:pt x="2463800" y="0"/>
              </a:moveTo>
              <a:lnTo>
                <a:pt x="266701" y="4238625"/>
              </a:lnTo>
              <a:lnTo>
                <a:pt x="0" y="733107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463550</xdr:colOff>
      <xdr:row>278</xdr:row>
      <xdr:rowOff>82550</xdr:rowOff>
    </xdr:from>
    <xdr:to>
      <xdr:col>78</xdr:col>
      <xdr:colOff>19050</xdr:colOff>
      <xdr:row>278</xdr:row>
      <xdr:rowOff>158750</xdr:rowOff>
    </xdr:to>
    <xdr:sp macro="" textlink="">
      <xdr:nvSpPr>
        <xdr:cNvPr id="732" name="Oval 48"/>
        <xdr:cNvSpPr>
          <a:spLocks noChangeArrowheads="1"/>
        </xdr:cNvSpPr>
      </xdr:nvSpPr>
      <xdr:spPr bwMode="auto">
        <a:xfrm>
          <a:off x="37906325" y="45088175"/>
          <a:ext cx="6985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330199</xdr:colOff>
      <xdr:row>159</xdr:row>
      <xdr:rowOff>44824</xdr:rowOff>
    </xdr:from>
    <xdr:to>
      <xdr:col>69</xdr:col>
      <xdr:colOff>347383</xdr:colOff>
      <xdr:row>181</xdr:row>
      <xdr:rowOff>50800</xdr:rowOff>
    </xdr:to>
    <xdr:sp macro="" textlink="">
      <xdr:nvSpPr>
        <xdr:cNvPr id="733" name="Line 273"/>
        <xdr:cNvSpPr>
          <a:spLocks noChangeShapeType="1"/>
        </xdr:cNvSpPr>
      </xdr:nvSpPr>
      <xdr:spPr bwMode="auto">
        <a:xfrm flipH="1">
          <a:off x="33886774" y="25781374"/>
          <a:ext cx="17184" cy="356832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571500</xdr:colOff>
      <xdr:row>264</xdr:row>
      <xdr:rowOff>25400</xdr:rowOff>
    </xdr:from>
    <xdr:to>
      <xdr:col>114</xdr:col>
      <xdr:colOff>342900</xdr:colOff>
      <xdr:row>296</xdr:row>
      <xdr:rowOff>38099</xdr:rowOff>
    </xdr:to>
    <xdr:sp macro="" textlink="">
      <xdr:nvSpPr>
        <xdr:cNvPr id="734" name="Line 342"/>
        <xdr:cNvSpPr>
          <a:spLocks noChangeShapeType="1"/>
        </xdr:cNvSpPr>
      </xdr:nvSpPr>
      <xdr:spPr bwMode="auto">
        <a:xfrm flipH="1">
          <a:off x="52530375" y="42764075"/>
          <a:ext cx="6477000" cy="519429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215900</xdr:colOff>
      <xdr:row>265</xdr:row>
      <xdr:rowOff>101600</xdr:rowOff>
    </xdr:from>
    <xdr:to>
      <xdr:col>103</xdr:col>
      <xdr:colOff>381000</xdr:colOff>
      <xdr:row>267</xdr:row>
      <xdr:rowOff>76200</xdr:rowOff>
    </xdr:to>
    <xdr:sp macro="" textlink="">
      <xdr:nvSpPr>
        <xdr:cNvPr id="735" name="Line 480"/>
        <xdr:cNvSpPr>
          <a:spLocks noChangeShapeType="1"/>
        </xdr:cNvSpPr>
      </xdr:nvSpPr>
      <xdr:spPr bwMode="auto">
        <a:xfrm flipV="1">
          <a:off x="52174775" y="43002200"/>
          <a:ext cx="165100" cy="298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469899</xdr:colOff>
      <xdr:row>222</xdr:row>
      <xdr:rowOff>50800</xdr:rowOff>
    </xdr:from>
    <xdr:to>
      <xdr:col>124</xdr:col>
      <xdr:colOff>279399</xdr:colOff>
      <xdr:row>223</xdr:row>
      <xdr:rowOff>133350</xdr:rowOff>
    </xdr:to>
    <xdr:sp macro="" textlink="">
      <xdr:nvSpPr>
        <xdr:cNvPr id="736" name="Line 337"/>
        <xdr:cNvSpPr>
          <a:spLocks noChangeShapeType="1"/>
        </xdr:cNvSpPr>
      </xdr:nvSpPr>
      <xdr:spPr bwMode="auto">
        <a:xfrm flipV="1">
          <a:off x="64658874" y="35988625"/>
          <a:ext cx="419100" cy="244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346074</xdr:colOff>
      <xdr:row>304</xdr:row>
      <xdr:rowOff>34925</xdr:rowOff>
    </xdr:from>
    <xdr:to>
      <xdr:col>103</xdr:col>
      <xdr:colOff>457199</xdr:colOff>
      <xdr:row>304</xdr:row>
      <xdr:rowOff>76200</xdr:rowOff>
    </xdr:to>
    <xdr:sp macro="" textlink="">
      <xdr:nvSpPr>
        <xdr:cNvPr id="737" name="Line 456"/>
        <xdr:cNvSpPr>
          <a:spLocks noChangeShapeType="1"/>
        </xdr:cNvSpPr>
      </xdr:nvSpPr>
      <xdr:spPr bwMode="auto">
        <a:xfrm>
          <a:off x="51085749" y="49250600"/>
          <a:ext cx="1330325" cy="41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523874</xdr:colOff>
      <xdr:row>292</xdr:row>
      <xdr:rowOff>152399</xdr:rowOff>
    </xdr:from>
    <xdr:to>
      <xdr:col>121</xdr:col>
      <xdr:colOff>190499</xdr:colOff>
      <xdr:row>303</xdr:row>
      <xdr:rowOff>41274</xdr:rowOff>
    </xdr:to>
    <xdr:sp macro="" textlink="">
      <xdr:nvSpPr>
        <xdr:cNvPr id="738" name="Line 495"/>
        <xdr:cNvSpPr>
          <a:spLocks noChangeShapeType="1"/>
        </xdr:cNvSpPr>
      </xdr:nvSpPr>
      <xdr:spPr bwMode="auto">
        <a:xfrm flipV="1">
          <a:off x="62845949" y="47424974"/>
          <a:ext cx="276225" cy="167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121</xdr:col>
      <xdr:colOff>174625</xdr:colOff>
      <xdr:row>292</xdr:row>
      <xdr:rowOff>34925</xdr:rowOff>
    </xdr:from>
    <xdr:to>
      <xdr:col>121</xdr:col>
      <xdr:colOff>250825</xdr:colOff>
      <xdr:row>292</xdr:row>
      <xdr:rowOff>114300</xdr:rowOff>
    </xdr:to>
    <xdr:sp macro="" textlink="">
      <xdr:nvSpPr>
        <xdr:cNvPr id="739" name="Oval 476"/>
        <xdr:cNvSpPr>
          <a:spLocks noChangeArrowheads="1"/>
        </xdr:cNvSpPr>
      </xdr:nvSpPr>
      <xdr:spPr bwMode="auto">
        <a:xfrm>
          <a:off x="63106300" y="47307500"/>
          <a:ext cx="76200" cy="793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121</xdr:col>
      <xdr:colOff>279400</xdr:colOff>
      <xdr:row>285</xdr:row>
      <xdr:rowOff>50799</xdr:rowOff>
    </xdr:from>
    <xdr:to>
      <xdr:col>123</xdr:col>
      <xdr:colOff>381000</xdr:colOff>
      <xdr:row>291</xdr:row>
      <xdr:rowOff>165098</xdr:rowOff>
    </xdr:to>
    <xdr:sp macro="" textlink="">
      <xdr:nvSpPr>
        <xdr:cNvPr id="740" name="Line 495"/>
        <xdr:cNvSpPr>
          <a:spLocks noChangeShapeType="1"/>
        </xdr:cNvSpPr>
      </xdr:nvSpPr>
      <xdr:spPr bwMode="auto">
        <a:xfrm flipV="1">
          <a:off x="63211075" y="46189899"/>
          <a:ext cx="1358900" cy="10858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119</xdr:col>
      <xdr:colOff>571500</xdr:colOff>
      <xdr:row>292</xdr:row>
      <xdr:rowOff>101598</xdr:rowOff>
    </xdr:from>
    <xdr:to>
      <xdr:col>121</xdr:col>
      <xdr:colOff>126999</xdr:colOff>
      <xdr:row>302</xdr:row>
      <xdr:rowOff>12699</xdr:rowOff>
    </xdr:to>
    <xdr:sp macro="" textlink="">
      <xdr:nvSpPr>
        <xdr:cNvPr id="741" name="Line 495"/>
        <xdr:cNvSpPr>
          <a:spLocks noChangeShapeType="1"/>
        </xdr:cNvSpPr>
      </xdr:nvSpPr>
      <xdr:spPr bwMode="auto">
        <a:xfrm flipV="1">
          <a:off x="62283975" y="47374173"/>
          <a:ext cx="774699" cy="153035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121</xdr:col>
      <xdr:colOff>596900</xdr:colOff>
      <xdr:row>285</xdr:row>
      <xdr:rowOff>126998</xdr:rowOff>
    </xdr:from>
    <xdr:to>
      <xdr:col>123</xdr:col>
      <xdr:colOff>406399</xdr:colOff>
      <xdr:row>292</xdr:row>
      <xdr:rowOff>88899</xdr:rowOff>
    </xdr:to>
    <xdr:sp macro="" textlink="">
      <xdr:nvSpPr>
        <xdr:cNvPr id="742" name="Line 495"/>
        <xdr:cNvSpPr>
          <a:spLocks noChangeShapeType="1"/>
        </xdr:cNvSpPr>
      </xdr:nvSpPr>
      <xdr:spPr bwMode="auto">
        <a:xfrm flipV="1">
          <a:off x="63528575" y="46266098"/>
          <a:ext cx="1066799" cy="10953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76199</xdr:colOff>
      <xdr:row>292</xdr:row>
      <xdr:rowOff>88898</xdr:rowOff>
    </xdr:from>
    <xdr:to>
      <xdr:col>125</xdr:col>
      <xdr:colOff>88900</xdr:colOff>
      <xdr:row>295</xdr:row>
      <xdr:rowOff>25399</xdr:rowOff>
    </xdr:to>
    <xdr:sp macro="" textlink="">
      <xdr:nvSpPr>
        <xdr:cNvPr id="743" name="Line 495"/>
        <xdr:cNvSpPr>
          <a:spLocks noChangeShapeType="1"/>
        </xdr:cNvSpPr>
      </xdr:nvSpPr>
      <xdr:spPr bwMode="auto">
        <a:xfrm flipH="1" flipV="1">
          <a:off x="63617474" y="47361473"/>
          <a:ext cx="2012951" cy="4222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231323</xdr:colOff>
      <xdr:row>210</xdr:row>
      <xdr:rowOff>81643</xdr:rowOff>
    </xdr:from>
    <xdr:to>
      <xdr:col>103</xdr:col>
      <xdr:colOff>476251</xdr:colOff>
      <xdr:row>240</xdr:row>
      <xdr:rowOff>149679</xdr:rowOff>
    </xdr:to>
    <xdr:sp macro="" textlink="">
      <xdr:nvSpPr>
        <xdr:cNvPr id="744" name="Line 37"/>
        <xdr:cNvSpPr>
          <a:spLocks noChangeShapeType="1"/>
        </xdr:cNvSpPr>
      </xdr:nvSpPr>
      <xdr:spPr bwMode="auto">
        <a:xfrm>
          <a:off x="47922998" y="34076368"/>
          <a:ext cx="4512128" cy="492578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380999</xdr:colOff>
      <xdr:row>266</xdr:row>
      <xdr:rowOff>38100</xdr:rowOff>
    </xdr:from>
    <xdr:to>
      <xdr:col>71</xdr:col>
      <xdr:colOff>38099</xdr:colOff>
      <xdr:row>266</xdr:row>
      <xdr:rowOff>152400</xdr:rowOff>
    </xdr:to>
    <xdr:sp macro="" textlink="">
      <xdr:nvSpPr>
        <xdr:cNvPr id="745" name="Oval 84"/>
        <xdr:cNvSpPr>
          <a:spLocks noChangeArrowheads="1"/>
        </xdr:cNvSpPr>
      </xdr:nvSpPr>
      <xdr:spPr bwMode="auto">
        <a:xfrm flipH="1" flipV="1">
          <a:off x="34423349" y="43100625"/>
          <a:ext cx="14287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1</xdr:colOff>
      <xdr:row>161</xdr:row>
      <xdr:rowOff>123266</xdr:rowOff>
    </xdr:from>
    <xdr:to>
      <xdr:col>111</xdr:col>
      <xdr:colOff>67236</xdr:colOff>
      <xdr:row>163</xdr:row>
      <xdr:rowOff>112058</xdr:rowOff>
    </xdr:to>
    <xdr:sp macro="" textlink="">
      <xdr:nvSpPr>
        <xdr:cNvPr id="746" name="Line 195"/>
        <xdr:cNvSpPr>
          <a:spLocks noChangeShapeType="1"/>
        </xdr:cNvSpPr>
      </xdr:nvSpPr>
      <xdr:spPr bwMode="auto">
        <a:xfrm flipH="1" flipV="1">
          <a:off x="51349276" y="26183666"/>
          <a:ext cx="5553635" cy="31264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91</xdr:col>
      <xdr:colOff>432859</xdr:colOff>
      <xdr:row>302</xdr:row>
      <xdr:rowOff>128058</xdr:rowOff>
    </xdr:from>
    <xdr:to>
      <xdr:col>103</xdr:col>
      <xdr:colOff>232834</xdr:colOff>
      <xdr:row>306</xdr:row>
      <xdr:rowOff>4233</xdr:rowOff>
    </xdr:to>
    <xdr:sp macro="" textlink="">
      <xdr:nvSpPr>
        <xdr:cNvPr id="747" name="Freeform 477"/>
        <xdr:cNvSpPr>
          <a:spLocks/>
        </xdr:cNvSpPr>
      </xdr:nvSpPr>
      <xdr:spPr bwMode="auto">
        <a:xfrm>
          <a:off x="45076534" y="49019883"/>
          <a:ext cx="7115175" cy="523875"/>
        </a:xfrm>
        <a:custGeom>
          <a:avLst/>
          <a:gdLst>
            <a:gd name="T0" fmla="*/ 0 w 747"/>
            <a:gd name="T1" fmla="*/ 0 h 55"/>
            <a:gd name="T2" fmla="*/ 610 w 747"/>
            <a:gd name="T3" fmla="*/ 51 h 55"/>
            <a:gd name="T4" fmla="*/ 747 w 747"/>
            <a:gd name="T5" fmla="*/ 55 h 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47" h="55">
              <a:moveTo>
                <a:pt x="0" y="0"/>
              </a:moveTo>
              <a:lnTo>
                <a:pt x="610" y="51"/>
              </a:lnTo>
              <a:lnTo>
                <a:pt x="747" y="5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98</xdr:col>
      <xdr:colOff>149679</xdr:colOff>
      <xdr:row>254</xdr:row>
      <xdr:rowOff>0</xdr:rowOff>
    </xdr:from>
    <xdr:to>
      <xdr:col>114</xdr:col>
      <xdr:colOff>244929</xdr:colOff>
      <xdr:row>263</xdr:row>
      <xdr:rowOff>0</xdr:rowOff>
    </xdr:to>
    <xdr:cxnSp macro="">
      <xdr:nvCxnSpPr>
        <xdr:cNvPr id="748" name="Straight Arrow Connector 747"/>
        <xdr:cNvCxnSpPr/>
      </xdr:nvCxnSpPr>
      <xdr:spPr>
        <a:xfrm>
          <a:off x="49060554" y="41119425"/>
          <a:ext cx="9848850" cy="1457325"/>
        </a:xfrm>
        <a:prstGeom prst="straightConnector1">
          <a:avLst/>
        </a:prstGeom>
        <a:ln>
          <a:solidFill>
            <a:schemeClr val="tx1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134711</xdr:colOff>
      <xdr:row>263</xdr:row>
      <xdr:rowOff>110218</xdr:rowOff>
    </xdr:from>
    <xdr:to>
      <xdr:col>117</xdr:col>
      <xdr:colOff>176893</xdr:colOff>
      <xdr:row>265</xdr:row>
      <xdr:rowOff>81643</xdr:rowOff>
    </xdr:to>
    <xdr:cxnSp macro="">
      <xdr:nvCxnSpPr>
        <xdr:cNvPr id="749" name="Straight Arrow Connector 748"/>
        <xdr:cNvCxnSpPr/>
      </xdr:nvCxnSpPr>
      <xdr:spPr>
        <a:xfrm>
          <a:off x="59408786" y="42686968"/>
          <a:ext cx="1261382" cy="295275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600075</xdr:colOff>
      <xdr:row>258</xdr:row>
      <xdr:rowOff>122464</xdr:rowOff>
    </xdr:from>
    <xdr:to>
      <xdr:col>116</xdr:col>
      <xdr:colOff>449036</xdr:colOff>
      <xdr:row>262</xdr:row>
      <xdr:rowOff>153761</xdr:rowOff>
    </xdr:to>
    <xdr:cxnSp macro="">
      <xdr:nvCxnSpPr>
        <xdr:cNvPr id="750" name="Straight Arrow Connector 749"/>
        <xdr:cNvCxnSpPr/>
      </xdr:nvCxnSpPr>
      <xdr:spPr>
        <a:xfrm flipV="1">
          <a:off x="59264550" y="41889589"/>
          <a:ext cx="1068161" cy="678997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523875</xdr:colOff>
      <xdr:row>252</xdr:row>
      <xdr:rowOff>125184</xdr:rowOff>
    </xdr:from>
    <xdr:to>
      <xdr:col>98</xdr:col>
      <xdr:colOff>68036</xdr:colOff>
      <xdr:row>253</xdr:row>
      <xdr:rowOff>136069</xdr:rowOff>
    </xdr:to>
    <xdr:sp macro="" textlink="">
      <xdr:nvSpPr>
        <xdr:cNvPr id="751" name="Oval 16"/>
        <xdr:cNvSpPr>
          <a:spLocks noChangeArrowheads="1"/>
        </xdr:cNvSpPr>
      </xdr:nvSpPr>
      <xdr:spPr bwMode="auto">
        <a:xfrm>
          <a:off x="48825150" y="40920759"/>
          <a:ext cx="153761" cy="17281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190500</xdr:colOff>
      <xdr:row>247</xdr:row>
      <xdr:rowOff>27215</xdr:rowOff>
    </xdr:from>
    <xdr:to>
      <xdr:col>114</xdr:col>
      <xdr:colOff>394607</xdr:colOff>
      <xdr:row>263</xdr:row>
      <xdr:rowOff>13607</xdr:rowOff>
    </xdr:to>
    <xdr:cxnSp macro="">
      <xdr:nvCxnSpPr>
        <xdr:cNvPr id="752" name="Straight Arrow Connector 751"/>
        <xdr:cNvCxnSpPr/>
      </xdr:nvCxnSpPr>
      <xdr:spPr>
        <a:xfrm>
          <a:off x="53368575" y="40013165"/>
          <a:ext cx="5690507" cy="2577192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Fundamentals\Analysis\AM%20meeting\Crude%20Oil%20AM%20Meeting\Cenovus%20Crude%20Oil%20AM%20Meetin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Fundamentals\Analysis\AM%20meeting\Crude%20Oil%20AM%20Meeting\Cenovus%20Crude%20Oil%20AM%20MeetingV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ANADA\Market%20Data\Oil\Trade%20Flow\Genscape\Genscape_New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ipe_Data"/>
      <sheetName val="Pipe_Data Conversion"/>
      <sheetName val="Month_Data"/>
      <sheetName val="MAP Pricing"/>
      <sheetName val="USGC"/>
      <sheetName val="Cushing"/>
      <sheetName val="Pipeline Capacity"/>
      <sheetName val="Node Map"/>
      <sheetName val="Fort-Edmon Area Map"/>
      <sheetName val="Alberta Pipelines"/>
      <sheetName val="Rocky Mountains"/>
      <sheetName val="Chicago"/>
      <sheetName val="Utilization Rates"/>
      <sheetName val="Chicago Refinery Runs Monthly"/>
      <sheetName val="Pipe Hub Connectivity"/>
      <sheetName val="Enbridge Pipeline Capacity"/>
      <sheetName val="Diagram"/>
      <sheetName val="Projects"/>
      <sheetName val="Chicago Refinery Runs Daily"/>
      <sheetName val="_mimicqueries"/>
      <sheetName val="CRYSTAL_PERSIST"/>
      <sheetName val="Nuke Outages"/>
      <sheetName val="E. Canada"/>
      <sheetName val="Cushing2"/>
      <sheetName val="Cushing Balances2"/>
      <sheetName val="Cushing Pipe"/>
      <sheetName val="other"/>
    </sheetNames>
    <sheetDataSet>
      <sheetData sheetId="0">
        <row r="1">
          <cell r="AO1">
            <v>45</v>
          </cell>
        </row>
      </sheetData>
      <sheetData sheetId="1"/>
      <sheetData sheetId="2">
        <row r="732">
          <cell r="A732">
            <v>40544</v>
          </cell>
        </row>
        <row r="733">
          <cell r="A733">
            <v>40545</v>
          </cell>
        </row>
        <row r="734">
          <cell r="A734">
            <v>40546</v>
          </cell>
        </row>
        <row r="735">
          <cell r="A735">
            <v>40547</v>
          </cell>
        </row>
        <row r="736">
          <cell r="A736">
            <v>40548</v>
          </cell>
        </row>
        <row r="737">
          <cell r="A737">
            <v>40549</v>
          </cell>
        </row>
        <row r="738">
          <cell r="A738">
            <v>40550</v>
          </cell>
        </row>
        <row r="739">
          <cell r="A739">
            <v>40551</v>
          </cell>
        </row>
        <row r="740">
          <cell r="A740">
            <v>40552</v>
          </cell>
        </row>
        <row r="741">
          <cell r="A741">
            <v>40553</v>
          </cell>
        </row>
        <row r="742">
          <cell r="A742">
            <v>40554</v>
          </cell>
        </row>
        <row r="743">
          <cell r="A743">
            <v>40555</v>
          </cell>
        </row>
        <row r="744">
          <cell r="A744">
            <v>40556</v>
          </cell>
        </row>
        <row r="745">
          <cell r="A745">
            <v>40557</v>
          </cell>
        </row>
        <row r="746">
          <cell r="A746">
            <v>40558</v>
          </cell>
        </row>
        <row r="747">
          <cell r="A747">
            <v>40559</v>
          </cell>
        </row>
        <row r="748">
          <cell r="A748">
            <v>40560</v>
          </cell>
        </row>
        <row r="749">
          <cell r="A749">
            <v>40561</v>
          </cell>
        </row>
        <row r="750">
          <cell r="A750">
            <v>40562</v>
          </cell>
        </row>
        <row r="751">
          <cell r="A751">
            <v>40563</v>
          </cell>
        </row>
        <row r="752">
          <cell r="A752">
            <v>40564</v>
          </cell>
        </row>
        <row r="753">
          <cell r="A753">
            <v>40565</v>
          </cell>
        </row>
        <row r="754">
          <cell r="A754">
            <v>40566</v>
          </cell>
        </row>
        <row r="755">
          <cell r="A755">
            <v>40567</v>
          </cell>
        </row>
        <row r="756">
          <cell r="A756">
            <v>40568</v>
          </cell>
        </row>
        <row r="757">
          <cell r="A757">
            <v>40569</v>
          </cell>
        </row>
        <row r="758">
          <cell r="A758">
            <v>40570</v>
          </cell>
        </row>
        <row r="759">
          <cell r="A759">
            <v>40571</v>
          </cell>
        </row>
        <row r="760">
          <cell r="A760">
            <v>40572</v>
          </cell>
        </row>
        <row r="761">
          <cell r="A761">
            <v>40573</v>
          </cell>
        </row>
        <row r="762">
          <cell r="A762">
            <v>40574</v>
          </cell>
        </row>
        <row r="763">
          <cell r="A763">
            <v>40575</v>
          </cell>
        </row>
        <row r="764">
          <cell r="A764">
            <v>40576</v>
          </cell>
        </row>
        <row r="765">
          <cell r="A765">
            <v>40577</v>
          </cell>
        </row>
        <row r="766">
          <cell r="A766">
            <v>40578</v>
          </cell>
        </row>
        <row r="767">
          <cell r="A767">
            <v>40579</v>
          </cell>
        </row>
        <row r="768">
          <cell r="A768">
            <v>40580</v>
          </cell>
        </row>
        <row r="769">
          <cell r="A769">
            <v>40581</v>
          </cell>
        </row>
        <row r="770">
          <cell r="A770">
            <v>40582</v>
          </cell>
        </row>
        <row r="771">
          <cell r="A771">
            <v>40583</v>
          </cell>
        </row>
        <row r="772">
          <cell r="A772">
            <v>40584</v>
          </cell>
        </row>
        <row r="773">
          <cell r="A773">
            <v>40585</v>
          </cell>
        </row>
        <row r="774">
          <cell r="A774">
            <v>40586</v>
          </cell>
        </row>
        <row r="775">
          <cell r="A775">
            <v>40587</v>
          </cell>
        </row>
        <row r="776">
          <cell r="A776">
            <v>40588</v>
          </cell>
        </row>
        <row r="777">
          <cell r="A777">
            <v>40589</v>
          </cell>
        </row>
        <row r="778">
          <cell r="A778">
            <v>40590</v>
          </cell>
        </row>
        <row r="779">
          <cell r="A779">
            <v>40591</v>
          </cell>
        </row>
        <row r="780">
          <cell r="A780">
            <v>40592</v>
          </cell>
        </row>
        <row r="781">
          <cell r="A781">
            <v>40593</v>
          </cell>
        </row>
        <row r="782">
          <cell r="A782">
            <v>40594</v>
          </cell>
        </row>
        <row r="783">
          <cell r="A783">
            <v>40595</v>
          </cell>
        </row>
        <row r="784">
          <cell r="A784">
            <v>40596</v>
          </cell>
        </row>
        <row r="785">
          <cell r="A785">
            <v>40597</v>
          </cell>
        </row>
        <row r="786">
          <cell r="A786">
            <v>40598</v>
          </cell>
        </row>
        <row r="787">
          <cell r="A787">
            <v>40599</v>
          </cell>
        </row>
        <row r="788">
          <cell r="A788">
            <v>40600</v>
          </cell>
        </row>
        <row r="789">
          <cell r="A789">
            <v>40601</v>
          </cell>
        </row>
        <row r="790">
          <cell r="A790">
            <v>40602</v>
          </cell>
        </row>
        <row r="791">
          <cell r="A791">
            <v>40603</v>
          </cell>
        </row>
        <row r="792">
          <cell r="A792">
            <v>40604</v>
          </cell>
        </row>
        <row r="793">
          <cell r="A793">
            <v>40605</v>
          </cell>
        </row>
        <row r="794">
          <cell r="A794">
            <v>40606</v>
          </cell>
        </row>
        <row r="795">
          <cell r="A795">
            <v>40607</v>
          </cell>
        </row>
        <row r="796">
          <cell r="A796">
            <v>40608</v>
          </cell>
        </row>
        <row r="797">
          <cell r="A797">
            <v>40609</v>
          </cell>
        </row>
        <row r="798">
          <cell r="A798">
            <v>40610</v>
          </cell>
        </row>
        <row r="799">
          <cell r="A799">
            <v>40611</v>
          </cell>
        </row>
        <row r="800">
          <cell r="A800">
            <v>40612</v>
          </cell>
        </row>
        <row r="801">
          <cell r="A801">
            <v>40613</v>
          </cell>
        </row>
        <row r="802">
          <cell r="A802">
            <v>40614</v>
          </cell>
        </row>
        <row r="803">
          <cell r="A803">
            <v>40615</v>
          </cell>
        </row>
        <row r="804">
          <cell r="A804">
            <v>40616</v>
          </cell>
        </row>
        <row r="805">
          <cell r="A805">
            <v>40617</v>
          </cell>
        </row>
        <row r="806">
          <cell r="A806">
            <v>40618</v>
          </cell>
        </row>
        <row r="807">
          <cell r="A807">
            <v>40619</v>
          </cell>
        </row>
        <row r="808">
          <cell r="A808">
            <v>40620</v>
          </cell>
        </row>
        <row r="809">
          <cell r="A809">
            <v>40621</v>
          </cell>
        </row>
        <row r="810">
          <cell r="A810">
            <v>40622</v>
          </cell>
        </row>
        <row r="811">
          <cell r="A811">
            <v>40623</v>
          </cell>
        </row>
        <row r="812">
          <cell r="A812">
            <v>40624</v>
          </cell>
        </row>
        <row r="813">
          <cell r="A813">
            <v>40625</v>
          </cell>
        </row>
        <row r="814">
          <cell r="A814">
            <v>40626</v>
          </cell>
        </row>
        <row r="815">
          <cell r="A815">
            <v>40627</v>
          </cell>
        </row>
        <row r="816">
          <cell r="A816">
            <v>40628</v>
          </cell>
        </row>
        <row r="817">
          <cell r="A817">
            <v>40629</v>
          </cell>
        </row>
        <row r="818">
          <cell r="A818">
            <v>40630</v>
          </cell>
        </row>
        <row r="819">
          <cell r="A819">
            <v>40631</v>
          </cell>
        </row>
        <row r="820">
          <cell r="A820">
            <v>40632</v>
          </cell>
        </row>
        <row r="821">
          <cell r="A821">
            <v>40633</v>
          </cell>
        </row>
        <row r="822">
          <cell r="A822">
            <v>40634</v>
          </cell>
        </row>
        <row r="823">
          <cell r="A823">
            <v>40635</v>
          </cell>
        </row>
        <row r="824">
          <cell r="A824">
            <v>40636</v>
          </cell>
        </row>
        <row r="825">
          <cell r="A825">
            <v>40637</v>
          </cell>
        </row>
        <row r="826">
          <cell r="A826">
            <v>40638</v>
          </cell>
        </row>
        <row r="827">
          <cell r="A827">
            <v>40639</v>
          </cell>
        </row>
        <row r="828">
          <cell r="A828">
            <v>40640</v>
          </cell>
        </row>
        <row r="829">
          <cell r="A829">
            <v>40641</v>
          </cell>
        </row>
        <row r="830">
          <cell r="A830">
            <v>40642</v>
          </cell>
        </row>
        <row r="831">
          <cell r="A831">
            <v>40643</v>
          </cell>
        </row>
        <row r="832">
          <cell r="A832">
            <v>40644</v>
          </cell>
        </row>
        <row r="833">
          <cell r="A833">
            <v>40645</v>
          </cell>
        </row>
        <row r="834">
          <cell r="A834">
            <v>40646</v>
          </cell>
        </row>
        <row r="835">
          <cell r="A835">
            <v>40647</v>
          </cell>
        </row>
        <row r="836">
          <cell r="A836">
            <v>40648</v>
          </cell>
        </row>
        <row r="837">
          <cell r="A837">
            <v>40649</v>
          </cell>
        </row>
        <row r="838">
          <cell r="A838">
            <v>40650</v>
          </cell>
        </row>
        <row r="839">
          <cell r="A839">
            <v>40651</v>
          </cell>
        </row>
        <row r="840">
          <cell r="A840">
            <v>40652</v>
          </cell>
        </row>
        <row r="841">
          <cell r="A841">
            <v>40653</v>
          </cell>
        </row>
        <row r="842">
          <cell r="A842">
            <v>40654</v>
          </cell>
        </row>
        <row r="843">
          <cell r="A843">
            <v>40655</v>
          </cell>
        </row>
        <row r="844">
          <cell r="A844">
            <v>40656</v>
          </cell>
        </row>
        <row r="845">
          <cell r="A845">
            <v>40657</v>
          </cell>
        </row>
        <row r="846">
          <cell r="A846">
            <v>40658</v>
          </cell>
        </row>
        <row r="847">
          <cell r="A847">
            <v>40659</v>
          </cell>
        </row>
        <row r="848">
          <cell r="A848">
            <v>40660</v>
          </cell>
        </row>
        <row r="849">
          <cell r="A849">
            <v>40661</v>
          </cell>
        </row>
        <row r="850">
          <cell r="A850">
            <v>40662</v>
          </cell>
        </row>
        <row r="851">
          <cell r="A851">
            <v>40663</v>
          </cell>
        </row>
        <row r="852">
          <cell r="A852">
            <v>40664</v>
          </cell>
        </row>
        <row r="853">
          <cell r="A853">
            <v>40665</v>
          </cell>
        </row>
        <row r="854">
          <cell r="A854">
            <v>40666</v>
          </cell>
        </row>
        <row r="855">
          <cell r="A855">
            <v>40667</v>
          </cell>
        </row>
        <row r="856">
          <cell r="A856">
            <v>40668</v>
          </cell>
        </row>
        <row r="857">
          <cell r="A857">
            <v>40669</v>
          </cell>
        </row>
        <row r="858">
          <cell r="A858">
            <v>40670</v>
          </cell>
        </row>
        <row r="859">
          <cell r="A859">
            <v>40671</v>
          </cell>
        </row>
        <row r="860">
          <cell r="A860">
            <v>40672</v>
          </cell>
        </row>
        <row r="861">
          <cell r="A861">
            <v>40673</v>
          </cell>
        </row>
        <row r="862">
          <cell r="A862">
            <v>40674</v>
          </cell>
        </row>
        <row r="863">
          <cell r="A863">
            <v>40675</v>
          </cell>
        </row>
        <row r="864">
          <cell r="A864">
            <v>40676</v>
          </cell>
        </row>
        <row r="865">
          <cell r="A865">
            <v>40677</v>
          </cell>
        </row>
        <row r="866">
          <cell r="A866">
            <v>40678</v>
          </cell>
        </row>
        <row r="867">
          <cell r="A867">
            <v>40679</v>
          </cell>
        </row>
        <row r="868">
          <cell r="A868">
            <v>40680</v>
          </cell>
        </row>
        <row r="869">
          <cell r="A869">
            <v>40681</v>
          </cell>
        </row>
        <row r="870">
          <cell r="A870">
            <v>40682</v>
          </cell>
        </row>
        <row r="871">
          <cell r="A871">
            <v>40683</v>
          </cell>
        </row>
        <row r="872">
          <cell r="A872">
            <v>40684</v>
          </cell>
        </row>
        <row r="873">
          <cell r="A873">
            <v>40685</v>
          </cell>
        </row>
        <row r="874">
          <cell r="A874">
            <v>40686</v>
          </cell>
        </row>
        <row r="875">
          <cell r="A875">
            <v>40687</v>
          </cell>
        </row>
        <row r="876">
          <cell r="A876">
            <v>40688</v>
          </cell>
        </row>
        <row r="877">
          <cell r="A877">
            <v>40689</v>
          </cell>
        </row>
        <row r="878">
          <cell r="A878">
            <v>40690</v>
          </cell>
        </row>
        <row r="879">
          <cell r="A879">
            <v>40691</v>
          </cell>
        </row>
        <row r="880">
          <cell r="A880">
            <v>40692</v>
          </cell>
        </row>
        <row r="881">
          <cell r="A881">
            <v>40693</v>
          </cell>
        </row>
        <row r="882">
          <cell r="A882">
            <v>40694</v>
          </cell>
        </row>
        <row r="883">
          <cell r="A883">
            <v>40695</v>
          </cell>
        </row>
        <row r="884">
          <cell r="A884">
            <v>40696</v>
          </cell>
        </row>
        <row r="885">
          <cell r="A885">
            <v>40697</v>
          </cell>
        </row>
        <row r="886">
          <cell r="A886">
            <v>40698</v>
          </cell>
        </row>
        <row r="887">
          <cell r="A887">
            <v>40699</v>
          </cell>
        </row>
        <row r="888">
          <cell r="A888">
            <v>40700</v>
          </cell>
        </row>
        <row r="889">
          <cell r="A889">
            <v>40701</v>
          </cell>
        </row>
        <row r="890">
          <cell r="A890">
            <v>40702</v>
          </cell>
        </row>
        <row r="891">
          <cell r="A891">
            <v>40703</v>
          </cell>
        </row>
        <row r="892">
          <cell r="A892">
            <v>40704</v>
          </cell>
        </row>
        <row r="893">
          <cell r="A893">
            <v>40705</v>
          </cell>
        </row>
        <row r="894">
          <cell r="A894">
            <v>40706</v>
          </cell>
        </row>
        <row r="895">
          <cell r="A895">
            <v>40707</v>
          </cell>
        </row>
        <row r="896">
          <cell r="A896">
            <v>40708</v>
          </cell>
        </row>
        <row r="897">
          <cell r="A897">
            <v>40709</v>
          </cell>
        </row>
        <row r="898">
          <cell r="A898">
            <v>40710</v>
          </cell>
        </row>
        <row r="899">
          <cell r="A899">
            <v>40711</v>
          </cell>
        </row>
        <row r="900">
          <cell r="A900">
            <v>40712</v>
          </cell>
        </row>
        <row r="901">
          <cell r="A901">
            <v>40713</v>
          </cell>
        </row>
        <row r="902">
          <cell r="A902">
            <v>40714</v>
          </cell>
        </row>
        <row r="903">
          <cell r="A903">
            <v>40715</v>
          </cell>
        </row>
        <row r="904">
          <cell r="A904">
            <v>40716</v>
          </cell>
        </row>
        <row r="905">
          <cell r="A905">
            <v>40717</v>
          </cell>
        </row>
        <row r="906">
          <cell r="A906">
            <v>40718</v>
          </cell>
        </row>
        <row r="907">
          <cell r="A907">
            <v>40719</v>
          </cell>
        </row>
        <row r="908">
          <cell r="A908">
            <v>40720</v>
          </cell>
        </row>
        <row r="909">
          <cell r="A909">
            <v>40721</v>
          </cell>
        </row>
        <row r="910">
          <cell r="A910">
            <v>40722</v>
          </cell>
        </row>
        <row r="911">
          <cell r="A911">
            <v>40723</v>
          </cell>
        </row>
        <row r="912">
          <cell r="A912">
            <v>40724</v>
          </cell>
        </row>
        <row r="913">
          <cell r="A913">
            <v>40725</v>
          </cell>
        </row>
        <row r="914">
          <cell r="A914">
            <v>40726</v>
          </cell>
        </row>
        <row r="915">
          <cell r="A915">
            <v>40727</v>
          </cell>
        </row>
        <row r="916">
          <cell r="A916">
            <v>40728</v>
          </cell>
        </row>
        <row r="917">
          <cell r="A917">
            <v>40729</v>
          </cell>
        </row>
        <row r="918">
          <cell r="A918">
            <v>40730</v>
          </cell>
        </row>
        <row r="919">
          <cell r="A919">
            <v>40731</v>
          </cell>
        </row>
        <row r="920">
          <cell r="A920">
            <v>40732</v>
          </cell>
        </row>
        <row r="921">
          <cell r="A921">
            <v>40733</v>
          </cell>
        </row>
        <row r="922">
          <cell r="A922">
            <v>40734</v>
          </cell>
        </row>
        <row r="923">
          <cell r="A923">
            <v>40735</v>
          </cell>
        </row>
        <row r="924">
          <cell r="A924">
            <v>40736</v>
          </cell>
        </row>
        <row r="925">
          <cell r="A925">
            <v>40737</v>
          </cell>
        </row>
        <row r="926">
          <cell r="A926">
            <v>40738</v>
          </cell>
        </row>
        <row r="927">
          <cell r="A927">
            <v>40739</v>
          </cell>
        </row>
        <row r="928">
          <cell r="A928">
            <v>40740</v>
          </cell>
        </row>
        <row r="929">
          <cell r="A929">
            <v>40741</v>
          </cell>
        </row>
        <row r="930">
          <cell r="A930">
            <v>40742</v>
          </cell>
        </row>
        <row r="931">
          <cell r="A931">
            <v>40743</v>
          </cell>
        </row>
        <row r="932">
          <cell r="A932">
            <v>40744</v>
          </cell>
        </row>
        <row r="933">
          <cell r="A933">
            <v>40745</v>
          </cell>
        </row>
        <row r="934">
          <cell r="A934">
            <v>40746</v>
          </cell>
        </row>
        <row r="935">
          <cell r="A935">
            <v>40747</v>
          </cell>
        </row>
        <row r="936">
          <cell r="A936">
            <v>40748</v>
          </cell>
        </row>
        <row r="937">
          <cell r="A937">
            <v>40749</v>
          </cell>
        </row>
        <row r="938">
          <cell r="A938">
            <v>40750</v>
          </cell>
        </row>
        <row r="939">
          <cell r="A939">
            <v>40751</v>
          </cell>
        </row>
        <row r="940">
          <cell r="A940">
            <v>40752</v>
          </cell>
        </row>
        <row r="941">
          <cell r="A941">
            <v>40753</v>
          </cell>
        </row>
        <row r="942">
          <cell r="A942">
            <v>40754</v>
          </cell>
        </row>
        <row r="943">
          <cell r="A943">
            <v>40755</v>
          </cell>
        </row>
        <row r="944">
          <cell r="A944">
            <v>40756</v>
          </cell>
        </row>
        <row r="945">
          <cell r="A945">
            <v>40757</v>
          </cell>
        </row>
        <row r="946">
          <cell r="A946">
            <v>40758</v>
          </cell>
        </row>
        <row r="947">
          <cell r="A947">
            <v>40759</v>
          </cell>
        </row>
        <row r="948">
          <cell r="A948">
            <v>40760</v>
          </cell>
        </row>
        <row r="949">
          <cell r="A949">
            <v>40761</v>
          </cell>
        </row>
        <row r="950">
          <cell r="A950">
            <v>40762</v>
          </cell>
        </row>
        <row r="951">
          <cell r="A951">
            <v>40763</v>
          </cell>
        </row>
        <row r="952">
          <cell r="A952">
            <v>40764</v>
          </cell>
        </row>
        <row r="953">
          <cell r="A953">
            <v>40765</v>
          </cell>
        </row>
        <row r="954">
          <cell r="A954">
            <v>40766</v>
          </cell>
        </row>
        <row r="955">
          <cell r="A955">
            <v>40767</v>
          </cell>
        </row>
        <row r="956">
          <cell r="A956">
            <v>40768</v>
          </cell>
        </row>
        <row r="957">
          <cell r="A957">
            <v>40769</v>
          </cell>
        </row>
        <row r="958">
          <cell r="A958">
            <v>40770</v>
          </cell>
        </row>
        <row r="959">
          <cell r="A959">
            <v>40771</v>
          </cell>
        </row>
        <row r="960">
          <cell r="A960">
            <v>40772</v>
          </cell>
        </row>
        <row r="961">
          <cell r="A961">
            <v>40773</v>
          </cell>
        </row>
        <row r="962">
          <cell r="A962">
            <v>40774</v>
          </cell>
        </row>
        <row r="963">
          <cell r="A963">
            <v>40775</v>
          </cell>
        </row>
        <row r="964">
          <cell r="A964">
            <v>40776</v>
          </cell>
        </row>
        <row r="965">
          <cell r="A965">
            <v>40777</v>
          </cell>
        </row>
        <row r="966">
          <cell r="A966">
            <v>40778</v>
          </cell>
        </row>
        <row r="967">
          <cell r="A967">
            <v>40779</v>
          </cell>
        </row>
        <row r="968">
          <cell r="A968">
            <v>40780</v>
          </cell>
        </row>
        <row r="969">
          <cell r="A969">
            <v>40781</v>
          </cell>
        </row>
        <row r="970">
          <cell r="A970">
            <v>40782</v>
          </cell>
        </row>
        <row r="971">
          <cell r="A971">
            <v>40783</v>
          </cell>
        </row>
        <row r="972">
          <cell r="A972">
            <v>40784</v>
          </cell>
        </row>
        <row r="973">
          <cell r="A973">
            <v>40785</v>
          </cell>
        </row>
        <row r="974">
          <cell r="A974">
            <v>40786</v>
          </cell>
        </row>
        <row r="975">
          <cell r="A975">
            <v>40787</v>
          </cell>
        </row>
        <row r="976">
          <cell r="A976">
            <v>40788</v>
          </cell>
        </row>
        <row r="977">
          <cell r="A977">
            <v>40789</v>
          </cell>
        </row>
        <row r="978">
          <cell r="A978">
            <v>40790</v>
          </cell>
        </row>
        <row r="979">
          <cell r="A979">
            <v>40791</v>
          </cell>
        </row>
        <row r="980">
          <cell r="A980">
            <v>40792</v>
          </cell>
        </row>
        <row r="981">
          <cell r="A981">
            <v>40793</v>
          </cell>
        </row>
        <row r="982">
          <cell r="A982">
            <v>40794</v>
          </cell>
        </row>
        <row r="983">
          <cell r="A983">
            <v>40795</v>
          </cell>
        </row>
        <row r="984">
          <cell r="A984">
            <v>40796</v>
          </cell>
        </row>
        <row r="985">
          <cell r="A985">
            <v>40797</v>
          </cell>
        </row>
        <row r="986">
          <cell r="A986">
            <v>40798</v>
          </cell>
        </row>
        <row r="987">
          <cell r="A987">
            <v>40799</v>
          </cell>
        </row>
        <row r="988">
          <cell r="A988">
            <v>40800</v>
          </cell>
        </row>
        <row r="989">
          <cell r="A989">
            <v>40801</v>
          </cell>
        </row>
        <row r="990">
          <cell r="A990">
            <v>40802</v>
          </cell>
        </row>
        <row r="991">
          <cell r="A991">
            <v>40803</v>
          </cell>
        </row>
        <row r="992">
          <cell r="A992">
            <v>40804</v>
          </cell>
        </row>
        <row r="993">
          <cell r="A993">
            <v>40805</v>
          </cell>
        </row>
        <row r="994">
          <cell r="A994">
            <v>40806</v>
          </cell>
        </row>
        <row r="995">
          <cell r="A995">
            <v>40807</v>
          </cell>
        </row>
        <row r="996">
          <cell r="A996">
            <v>40808</v>
          </cell>
        </row>
        <row r="997">
          <cell r="A997">
            <v>40809</v>
          </cell>
        </row>
        <row r="998">
          <cell r="A998">
            <v>40810</v>
          </cell>
        </row>
        <row r="999">
          <cell r="A999">
            <v>40811</v>
          </cell>
        </row>
        <row r="1000">
          <cell r="A1000">
            <v>40812</v>
          </cell>
        </row>
        <row r="1001">
          <cell r="A1001">
            <v>40813</v>
          </cell>
        </row>
        <row r="1002">
          <cell r="A1002">
            <v>40814</v>
          </cell>
        </row>
        <row r="1003">
          <cell r="A1003">
            <v>40815</v>
          </cell>
        </row>
        <row r="1004">
          <cell r="A1004">
            <v>40816</v>
          </cell>
        </row>
        <row r="1005">
          <cell r="A1005">
            <v>40817</v>
          </cell>
        </row>
        <row r="1006">
          <cell r="A1006">
            <v>40818</v>
          </cell>
        </row>
        <row r="1007">
          <cell r="A1007">
            <v>40819</v>
          </cell>
        </row>
        <row r="1008">
          <cell r="A1008">
            <v>40820</v>
          </cell>
        </row>
        <row r="1009">
          <cell r="A1009">
            <v>40821</v>
          </cell>
        </row>
        <row r="1010">
          <cell r="A1010">
            <v>40822</v>
          </cell>
        </row>
        <row r="1011">
          <cell r="A1011">
            <v>40823</v>
          </cell>
        </row>
        <row r="1012">
          <cell r="A1012">
            <v>40824</v>
          </cell>
        </row>
        <row r="1013">
          <cell r="A1013">
            <v>40825</v>
          </cell>
        </row>
        <row r="1014">
          <cell r="A1014">
            <v>40826</v>
          </cell>
        </row>
        <row r="1015">
          <cell r="A1015">
            <v>40827</v>
          </cell>
        </row>
        <row r="1016">
          <cell r="A1016">
            <v>40828</v>
          </cell>
        </row>
        <row r="1017">
          <cell r="A1017">
            <v>40829</v>
          </cell>
        </row>
        <row r="1018">
          <cell r="A1018">
            <v>40830</v>
          </cell>
        </row>
        <row r="1019">
          <cell r="A1019">
            <v>40831</v>
          </cell>
        </row>
        <row r="1020">
          <cell r="A1020">
            <v>40832</v>
          </cell>
        </row>
        <row r="1021">
          <cell r="A1021">
            <v>40833</v>
          </cell>
        </row>
        <row r="1022">
          <cell r="A1022">
            <v>40834</v>
          </cell>
        </row>
        <row r="1023">
          <cell r="A1023">
            <v>40835</v>
          </cell>
        </row>
        <row r="1024">
          <cell r="A1024">
            <v>40836</v>
          </cell>
        </row>
        <row r="1025">
          <cell r="A1025">
            <v>40837</v>
          </cell>
        </row>
        <row r="1026">
          <cell r="A1026">
            <v>40838</v>
          </cell>
        </row>
        <row r="1027">
          <cell r="A1027">
            <v>40839</v>
          </cell>
        </row>
        <row r="1028">
          <cell r="A1028">
            <v>40840</v>
          </cell>
        </row>
        <row r="1029">
          <cell r="A1029">
            <v>40841</v>
          </cell>
        </row>
        <row r="1030">
          <cell r="A1030">
            <v>40842</v>
          </cell>
        </row>
        <row r="1031">
          <cell r="A1031">
            <v>40843</v>
          </cell>
        </row>
        <row r="1032">
          <cell r="A1032">
            <v>40844</v>
          </cell>
        </row>
        <row r="1033">
          <cell r="A1033">
            <v>40845</v>
          </cell>
        </row>
        <row r="1034">
          <cell r="A1034">
            <v>40846</v>
          </cell>
        </row>
        <row r="1035">
          <cell r="A1035">
            <v>40847</v>
          </cell>
        </row>
        <row r="1036">
          <cell r="A1036">
            <v>40848</v>
          </cell>
        </row>
        <row r="1037">
          <cell r="A1037">
            <v>40849</v>
          </cell>
        </row>
        <row r="1038">
          <cell r="A1038">
            <v>40850</v>
          </cell>
        </row>
        <row r="1039">
          <cell r="A1039">
            <v>40851</v>
          </cell>
        </row>
        <row r="1040">
          <cell r="A1040">
            <v>40852</v>
          </cell>
        </row>
        <row r="1041">
          <cell r="A1041">
            <v>40853</v>
          </cell>
        </row>
        <row r="1042">
          <cell r="A1042">
            <v>40854</v>
          </cell>
        </row>
        <row r="1043">
          <cell r="A1043">
            <v>40855</v>
          </cell>
        </row>
        <row r="1044">
          <cell r="A1044">
            <v>40856</v>
          </cell>
        </row>
        <row r="1045">
          <cell r="A1045">
            <v>40857</v>
          </cell>
        </row>
        <row r="1046">
          <cell r="A1046">
            <v>40858</v>
          </cell>
        </row>
        <row r="1047">
          <cell r="A1047">
            <v>40859</v>
          </cell>
        </row>
        <row r="1048">
          <cell r="A1048">
            <v>40860</v>
          </cell>
        </row>
        <row r="1049">
          <cell r="A1049">
            <v>40861</v>
          </cell>
        </row>
        <row r="1050">
          <cell r="A1050">
            <v>40862</v>
          </cell>
        </row>
        <row r="1051">
          <cell r="A1051">
            <v>40863</v>
          </cell>
        </row>
        <row r="1052">
          <cell r="A1052">
            <v>40864</v>
          </cell>
        </row>
        <row r="1053">
          <cell r="A1053">
            <v>40865</v>
          </cell>
        </row>
        <row r="1054">
          <cell r="A1054">
            <v>40866</v>
          </cell>
        </row>
        <row r="1055">
          <cell r="A1055">
            <v>40867</v>
          </cell>
        </row>
        <row r="1056">
          <cell r="A1056">
            <v>40868</v>
          </cell>
        </row>
        <row r="1057">
          <cell r="A1057">
            <v>40869</v>
          </cell>
        </row>
        <row r="1058">
          <cell r="A1058">
            <v>40870</v>
          </cell>
        </row>
        <row r="1059">
          <cell r="A1059">
            <v>40871</v>
          </cell>
        </row>
        <row r="1060">
          <cell r="A1060">
            <v>40872</v>
          </cell>
        </row>
        <row r="1061">
          <cell r="A1061">
            <v>40873</v>
          </cell>
        </row>
        <row r="1062">
          <cell r="A1062">
            <v>40874</v>
          </cell>
        </row>
        <row r="1063">
          <cell r="A1063">
            <v>40875</v>
          </cell>
        </row>
        <row r="1064">
          <cell r="A1064">
            <v>40876</v>
          </cell>
        </row>
        <row r="1065">
          <cell r="A1065">
            <v>40877</v>
          </cell>
        </row>
        <row r="1066">
          <cell r="A1066">
            <v>40878</v>
          </cell>
        </row>
        <row r="1067">
          <cell r="A1067">
            <v>40879</v>
          </cell>
        </row>
        <row r="1068">
          <cell r="A1068">
            <v>40880</v>
          </cell>
        </row>
        <row r="1069">
          <cell r="A1069">
            <v>40881</v>
          </cell>
        </row>
        <row r="1070">
          <cell r="A1070">
            <v>40882</v>
          </cell>
        </row>
        <row r="1071">
          <cell r="A1071">
            <v>40883</v>
          </cell>
        </row>
        <row r="1072">
          <cell r="A1072">
            <v>40884</v>
          </cell>
        </row>
        <row r="1073">
          <cell r="A1073">
            <v>40885</v>
          </cell>
        </row>
        <row r="1074">
          <cell r="A1074">
            <v>40886</v>
          </cell>
        </row>
        <row r="1075">
          <cell r="A1075">
            <v>40887</v>
          </cell>
        </row>
        <row r="1076">
          <cell r="A1076">
            <v>40888</v>
          </cell>
        </row>
        <row r="1077">
          <cell r="A1077">
            <v>40889</v>
          </cell>
        </row>
        <row r="1078">
          <cell r="A1078">
            <v>40890</v>
          </cell>
        </row>
        <row r="1079">
          <cell r="A1079">
            <v>40891</v>
          </cell>
        </row>
        <row r="1080">
          <cell r="A1080">
            <v>40892</v>
          </cell>
        </row>
        <row r="1081">
          <cell r="A1081">
            <v>40893</v>
          </cell>
        </row>
        <row r="1082">
          <cell r="A1082">
            <v>40894</v>
          </cell>
        </row>
        <row r="1083">
          <cell r="A1083">
            <v>40895</v>
          </cell>
        </row>
        <row r="1084">
          <cell r="A1084">
            <v>40896</v>
          </cell>
        </row>
        <row r="1085">
          <cell r="A1085">
            <v>40897</v>
          </cell>
        </row>
        <row r="1086">
          <cell r="A1086">
            <v>40898</v>
          </cell>
        </row>
        <row r="1087">
          <cell r="A1087">
            <v>40899</v>
          </cell>
        </row>
        <row r="1088">
          <cell r="A1088">
            <v>40900</v>
          </cell>
        </row>
        <row r="1089">
          <cell r="A1089">
            <v>40901</v>
          </cell>
        </row>
        <row r="1090">
          <cell r="A1090">
            <v>40902</v>
          </cell>
        </row>
        <row r="1091">
          <cell r="A1091">
            <v>40903</v>
          </cell>
        </row>
        <row r="1092">
          <cell r="A1092">
            <v>40904</v>
          </cell>
        </row>
        <row r="1093">
          <cell r="A1093">
            <v>40905</v>
          </cell>
        </row>
        <row r="1094">
          <cell r="A1094">
            <v>40906</v>
          </cell>
        </row>
        <row r="1095">
          <cell r="A1095">
            <v>40907</v>
          </cell>
        </row>
        <row r="1096">
          <cell r="A1096">
            <v>40908</v>
          </cell>
        </row>
        <row r="1097">
          <cell r="A1097">
            <v>40909</v>
          </cell>
        </row>
        <row r="1098">
          <cell r="A1098">
            <v>40910</v>
          </cell>
        </row>
        <row r="1099">
          <cell r="A1099">
            <v>40911</v>
          </cell>
        </row>
        <row r="1100">
          <cell r="A1100">
            <v>40912</v>
          </cell>
        </row>
        <row r="1101">
          <cell r="A1101">
            <v>40913</v>
          </cell>
        </row>
        <row r="1102">
          <cell r="A1102">
            <v>40914</v>
          </cell>
        </row>
        <row r="1103">
          <cell r="A1103">
            <v>40915</v>
          </cell>
        </row>
        <row r="1104">
          <cell r="A1104">
            <v>40916</v>
          </cell>
        </row>
        <row r="1105">
          <cell r="A1105">
            <v>40917</v>
          </cell>
        </row>
        <row r="1106">
          <cell r="A1106">
            <v>40918</v>
          </cell>
        </row>
        <row r="1107">
          <cell r="A1107">
            <v>40919</v>
          </cell>
        </row>
        <row r="1108">
          <cell r="A1108">
            <v>40920</v>
          </cell>
        </row>
        <row r="1109">
          <cell r="A1109">
            <v>40921</v>
          </cell>
        </row>
        <row r="1110">
          <cell r="A1110">
            <v>40922</v>
          </cell>
        </row>
        <row r="1111">
          <cell r="A1111">
            <v>40923</v>
          </cell>
        </row>
        <row r="1112">
          <cell r="A1112">
            <v>40924</v>
          </cell>
        </row>
        <row r="1113">
          <cell r="A1113">
            <v>40925</v>
          </cell>
        </row>
        <row r="1114">
          <cell r="A1114">
            <v>40926</v>
          </cell>
        </row>
        <row r="1115">
          <cell r="A1115">
            <v>40927</v>
          </cell>
        </row>
        <row r="1116">
          <cell r="A1116">
            <v>40928</v>
          </cell>
        </row>
        <row r="1117">
          <cell r="A1117">
            <v>40929</v>
          </cell>
        </row>
        <row r="1118">
          <cell r="A1118">
            <v>40930</v>
          </cell>
        </row>
        <row r="1119">
          <cell r="A1119">
            <v>40931</v>
          </cell>
        </row>
        <row r="1120">
          <cell r="A1120">
            <v>40932</v>
          </cell>
        </row>
        <row r="1121">
          <cell r="A1121">
            <v>40933</v>
          </cell>
        </row>
        <row r="1122">
          <cell r="A1122">
            <v>40934</v>
          </cell>
        </row>
        <row r="1123">
          <cell r="A1123">
            <v>40935</v>
          </cell>
        </row>
        <row r="1124">
          <cell r="A1124">
            <v>40936</v>
          </cell>
        </row>
        <row r="1125">
          <cell r="A1125">
            <v>40937</v>
          </cell>
        </row>
        <row r="1126">
          <cell r="A1126">
            <v>40938</v>
          </cell>
        </row>
        <row r="1127">
          <cell r="A1127">
            <v>40939</v>
          </cell>
        </row>
        <row r="1128">
          <cell r="A1128">
            <v>40940</v>
          </cell>
        </row>
        <row r="1129">
          <cell r="A1129">
            <v>40941</v>
          </cell>
        </row>
        <row r="1130">
          <cell r="A1130">
            <v>40942</v>
          </cell>
        </row>
        <row r="1131">
          <cell r="A1131">
            <v>40943</v>
          </cell>
        </row>
        <row r="1132">
          <cell r="A1132">
            <v>40944</v>
          </cell>
        </row>
        <row r="1133">
          <cell r="A1133">
            <v>40945</v>
          </cell>
        </row>
        <row r="1134">
          <cell r="A1134">
            <v>40946</v>
          </cell>
        </row>
        <row r="1135">
          <cell r="A1135">
            <v>40947</v>
          </cell>
        </row>
        <row r="1136">
          <cell r="A1136">
            <v>40948</v>
          </cell>
        </row>
        <row r="1137">
          <cell r="A1137">
            <v>40949</v>
          </cell>
        </row>
        <row r="1138">
          <cell r="A1138">
            <v>40950</v>
          </cell>
        </row>
        <row r="1139">
          <cell r="A1139">
            <v>40951</v>
          </cell>
        </row>
        <row r="1140">
          <cell r="A1140">
            <v>40952</v>
          </cell>
        </row>
        <row r="1141">
          <cell r="A1141">
            <v>40953</v>
          </cell>
        </row>
        <row r="1142">
          <cell r="A1142">
            <v>40954</v>
          </cell>
        </row>
        <row r="1143">
          <cell r="A1143">
            <v>40955</v>
          </cell>
        </row>
        <row r="1144">
          <cell r="A1144">
            <v>40956</v>
          </cell>
        </row>
        <row r="1145">
          <cell r="A1145">
            <v>40957</v>
          </cell>
        </row>
        <row r="1146">
          <cell r="A1146">
            <v>40958</v>
          </cell>
        </row>
        <row r="1147">
          <cell r="A1147">
            <v>40959</v>
          </cell>
        </row>
        <row r="1148">
          <cell r="A1148">
            <v>40960</v>
          </cell>
        </row>
        <row r="1149">
          <cell r="A1149">
            <v>40961</v>
          </cell>
        </row>
        <row r="1150">
          <cell r="A1150">
            <v>40962</v>
          </cell>
        </row>
        <row r="1151">
          <cell r="A1151">
            <v>40963</v>
          </cell>
        </row>
        <row r="1152">
          <cell r="A1152">
            <v>40964</v>
          </cell>
        </row>
        <row r="1153">
          <cell r="A1153">
            <v>40965</v>
          </cell>
        </row>
        <row r="1154">
          <cell r="A1154">
            <v>40966</v>
          </cell>
        </row>
        <row r="1155">
          <cell r="A1155">
            <v>40967</v>
          </cell>
        </row>
        <row r="1156">
          <cell r="A1156">
            <v>40968</v>
          </cell>
        </row>
        <row r="1157">
          <cell r="A1157">
            <v>40969</v>
          </cell>
        </row>
        <row r="1158">
          <cell r="A1158">
            <v>40970</v>
          </cell>
        </row>
        <row r="1159">
          <cell r="A1159">
            <v>40971</v>
          </cell>
        </row>
        <row r="1160">
          <cell r="A1160">
            <v>40972</v>
          </cell>
        </row>
        <row r="1161">
          <cell r="A1161">
            <v>40973</v>
          </cell>
        </row>
        <row r="1162">
          <cell r="A1162">
            <v>40974</v>
          </cell>
        </row>
        <row r="1163">
          <cell r="A1163">
            <v>40975</v>
          </cell>
        </row>
        <row r="1164">
          <cell r="A1164">
            <v>40976</v>
          </cell>
        </row>
        <row r="1165">
          <cell r="A1165">
            <v>40977</v>
          </cell>
        </row>
        <row r="1166">
          <cell r="A1166">
            <v>40978</v>
          </cell>
        </row>
        <row r="1167">
          <cell r="A1167">
            <v>40979</v>
          </cell>
        </row>
        <row r="1168">
          <cell r="A1168">
            <v>40980</v>
          </cell>
        </row>
        <row r="1169">
          <cell r="A1169">
            <v>40981</v>
          </cell>
        </row>
        <row r="1170">
          <cell r="A1170">
            <v>40982</v>
          </cell>
        </row>
        <row r="1171">
          <cell r="A1171">
            <v>40983</v>
          </cell>
        </row>
        <row r="1172">
          <cell r="A1172">
            <v>40984</v>
          </cell>
        </row>
        <row r="1173">
          <cell r="A1173">
            <v>40985</v>
          </cell>
        </row>
        <row r="1174">
          <cell r="A1174">
            <v>40986</v>
          </cell>
        </row>
        <row r="1175">
          <cell r="A1175">
            <v>40987</v>
          </cell>
        </row>
        <row r="1176">
          <cell r="A1176">
            <v>40988</v>
          </cell>
        </row>
        <row r="1177">
          <cell r="A1177">
            <v>40989</v>
          </cell>
        </row>
        <row r="1178">
          <cell r="A1178">
            <v>40990</v>
          </cell>
        </row>
        <row r="1179">
          <cell r="A1179">
            <v>40991</v>
          </cell>
        </row>
        <row r="1180">
          <cell r="A1180">
            <v>40992</v>
          </cell>
        </row>
        <row r="1181">
          <cell r="A1181">
            <v>40993</v>
          </cell>
        </row>
        <row r="1182">
          <cell r="A1182">
            <v>40994</v>
          </cell>
        </row>
        <row r="1183">
          <cell r="A1183">
            <v>40995</v>
          </cell>
        </row>
        <row r="1184">
          <cell r="A1184">
            <v>40996</v>
          </cell>
        </row>
        <row r="1185">
          <cell r="A1185">
            <v>40997</v>
          </cell>
        </row>
        <row r="1186">
          <cell r="A1186">
            <v>40998</v>
          </cell>
        </row>
        <row r="1187">
          <cell r="A1187">
            <v>40999</v>
          </cell>
        </row>
        <row r="1188">
          <cell r="A1188">
            <v>41000</v>
          </cell>
        </row>
        <row r="1189">
          <cell r="A1189">
            <v>41001</v>
          </cell>
        </row>
        <row r="1190">
          <cell r="A1190">
            <v>41002</v>
          </cell>
        </row>
        <row r="1191">
          <cell r="A1191">
            <v>41003</v>
          </cell>
        </row>
        <row r="1192">
          <cell r="A1192">
            <v>41004</v>
          </cell>
        </row>
        <row r="1193">
          <cell r="A1193">
            <v>41005</v>
          </cell>
        </row>
        <row r="1194">
          <cell r="A1194">
            <v>41006</v>
          </cell>
        </row>
        <row r="1195">
          <cell r="A1195">
            <v>41007</v>
          </cell>
        </row>
        <row r="1196">
          <cell r="A1196">
            <v>41008</v>
          </cell>
        </row>
        <row r="1197">
          <cell r="A1197">
            <v>41009</v>
          </cell>
        </row>
        <row r="1198">
          <cell r="A1198">
            <v>41010</v>
          </cell>
        </row>
        <row r="1199">
          <cell r="A1199">
            <v>41011</v>
          </cell>
        </row>
        <row r="1200">
          <cell r="A1200">
            <v>41012</v>
          </cell>
        </row>
        <row r="1201">
          <cell r="A1201">
            <v>41013</v>
          </cell>
        </row>
        <row r="1202">
          <cell r="A1202">
            <v>41014</v>
          </cell>
        </row>
        <row r="1203">
          <cell r="A1203">
            <v>41015</v>
          </cell>
        </row>
        <row r="1204">
          <cell r="A1204">
            <v>41016</v>
          </cell>
        </row>
        <row r="1205">
          <cell r="A1205">
            <v>41017</v>
          </cell>
        </row>
        <row r="1206">
          <cell r="A1206">
            <v>41018</v>
          </cell>
        </row>
        <row r="1207">
          <cell r="A1207">
            <v>41019</v>
          </cell>
        </row>
        <row r="1208">
          <cell r="A1208">
            <v>41020</v>
          </cell>
        </row>
        <row r="1209">
          <cell r="A1209">
            <v>41021</v>
          </cell>
        </row>
        <row r="1210">
          <cell r="A1210">
            <v>41022</v>
          </cell>
        </row>
        <row r="1211">
          <cell r="A1211">
            <v>41023</v>
          </cell>
        </row>
        <row r="1212">
          <cell r="A1212">
            <v>41024</v>
          </cell>
        </row>
        <row r="1213">
          <cell r="A1213">
            <v>41025</v>
          </cell>
        </row>
        <row r="1214">
          <cell r="A1214">
            <v>41026</v>
          </cell>
        </row>
        <row r="1215">
          <cell r="A1215">
            <v>41027</v>
          </cell>
        </row>
        <row r="1216">
          <cell r="A1216">
            <v>41028</v>
          </cell>
        </row>
        <row r="1217">
          <cell r="A1217">
            <v>41029</v>
          </cell>
        </row>
        <row r="1218">
          <cell r="A1218">
            <v>41030</v>
          </cell>
        </row>
        <row r="1219">
          <cell r="A1219">
            <v>41031</v>
          </cell>
        </row>
        <row r="1220">
          <cell r="A1220">
            <v>41032</v>
          </cell>
        </row>
        <row r="1221">
          <cell r="A1221">
            <v>41033</v>
          </cell>
        </row>
        <row r="1222">
          <cell r="A1222">
            <v>41034</v>
          </cell>
        </row>
        <row r="1223">
          <cell r="A1223">
            <v>41035</v>
          </cell>
        </row>
        <row r="1224">
          <cell r="A1224">
            <v>41036</v>
          </cell>
        </row>
        <row r="1225">
          <cell r="A1225">
            <v>41037</v>
          </cell>
        </row>
        <row r="1226">
          <cell r="A1226">
            <v>41038</v>
          </cell>
        </row>
        <row r="1227">
          <cell r="A1227">
            <v>41039</v>
          </cell>
        </row>
        <row r="1228">
          <cell r="A1228">
            <v>41040</v>
          </cell>
        </row>
        <row r="1229">
          <cell r="A1229">
            <v>41041</v>
          </cell>
        </row>
        <row r="1230">
          <cell r="A1230">
            <v>41042</v>
          </cell>
        </row>
        <row r="1231">
          <cell r="A1231">
            <v>41043</v>
          </cell>
        </row>
        <row r="1232">
          <cell r="A1232">
            <v>41044</v>
          </cell>
        </row>
        <row r="1233">
          <cell r="A1233">
            <v>41045</v>
          </cell>
        </row>
        <row r="1234">
          <cell r="A1234">
            <v>41046</v>
          </cell>
        </row>
        <row r="1235">
          <cell r="A1235">
            <v>41047</v>
          </cell>
        </row>
        <row r="1236">
          <cell r="A1236">
            <v>41048</v>
          </cell>
        </row>
        <row r="1237">
          <cell r="A1237">
            <v>41049</v>
          </cell>
        </row>
        <row r="1238">
          <cell r="A1238">
            <v>41050</v>
          </cell>
        </row>
        <row r="1239">
          <cell r="A1239">
            <v>41051</v>
          </cell>
        </row>
        <row r="1240">
          <cell r="A1240">
            <v>41052</v>
          </cell>
        </row>
        <row r="1241">
          <cell r="A1241">
            <v>41053</v>
          </cell>
        </row>
        <row r="1242">
          <cell r="A1242">
            <v>41054</v>
          </cell>
        </row>
        <row r="1243">
          <cell r="A1243">
            <v>41055</v>
          </cell>
        </row>
        <row r="1244">
          <cell r="A1244">
            <v>41056</v>
          </cell>
        </row>
        <row r="1245">
          <cell r="A1245">
            <v>41057</v>
          </cell>
        </row>
        <row r="1246">
          <cell r="A1246">
            <v>41058</v>
          </cell>
        </row>
        <row r="1247">
          <cell r="A1247">
            <v>41059</v>
          </cell>
        </row>
        <row r="1248">
          <cell r="A1248">
            <v>41060</v>
          </cell>
        </row>
        <row r="1249">
          <cell r="A1249">
            <v>41061</v>
          </cell>
        </row>
        <row r="1250">
          <cell r="A1250">
            <v>41062</v>
          </cell>
        </row>
        <row r="1251">
          <cell r="A1251">
            <v>41063</v>
          </cell>
        </row>
        <row r="1252">
          <cell r="A1252">
            <v>41064</v>
          </cell>
        </row>
        <row r="1253">
          <cell r="A1253">
            <v>41065</v>
          </cell>
        </row>
        <row r="1254">
          <cell r="A1254">
            <v>41066</v>
          </cell>
        </row>
        <row r="1255">
          <cell r="A1255">
            <v>41067</v>
          </cell>
        </row>
        <row r="1256">
          <cell r="A1256">
            <v>41068</v>
          </cell>
        </row>
        <row r="1257">
          <cell r="A1257">
            <v>41069</v>
          </cell>
        </row>
        <row r="1258">
          <cell r="A1258">
            <v>41070</v>
          </cell>
        </row>
        <row r="1259">
          <cell r="A1259">
            <v>41071</v>
          </cell>
        </row>
        <row r="1260">
          <cell r="A1260">
            <v>41072</v>
          </cell>
        </row>
        <row r="1261">
          <cell r="A1261">
            <v>41073</v>
          </cell>
        </row>
        <row r="1262">
          <cell r="A1262">
            <v>41074</v>
          </cell>
        </row>
        <row r="1263">
          <cell r="A1263">
            <v>41075</v>
          </cell>
        </row>
        <row r="1264">
          <cell r="A1264">
            <v>41076</v>
          </cell>
        </row>
        <row r="1265">
          <cell r="A1265">
            <v>41077</v>
          </cell>
        </row>
        <row r="1266">
          <cell r="A1266">
            <v>41078</v>
          </cell>
        </row>
        <row r="1267">
          <cell r="A1267">
            <v>41079</v>
          </cell>
        </row>
        <row r="1268">
          <cell r="A1268">
            <v>41080</v>
          </cell>
        </row>
        <row r="1269">
          <cell r="A1269">
            <v>41081</v>
          </cell>
        </row>
        <row r="1270">
          <cell r="A1270">
            <v>41082</v>
          </cell>
        </row>
        <row r="1271">
          <cell r="A1271">
            <v>41083</v>
          </cell>
        </row>
        <row r="1272">
          <cell r="A1272">
            <v>41084</v>
          </cell>
        </row>
        <row r="1273">
          <cell r="A1273">
            <v>41085</v>
          </cell>
        </row>
        <row r="1274">
          <cell r="A1274">
            <v>41086</v>
          </cell>
        </row>
        <row r="1275">
          <cell r="A1275">
            <v>41087</v>
          </cell>
        </row>
        <row r="1276">
          <cell r="A1276">
            <v>41088</v>
          </cell>
        </row>
        <row r="1277">
          <cell r="A1277">
            <v>41089</v>
          </cell>
        </row>
        <row r="1278">
          <cell r="A1278">
            <v>41090</v>
          </cell>
        </row>
        <row r="1279">
          <cell r="A1279">
            <v>41091</v>
          </cell>
        </row>
        <row r="1280">
          <cell r="A1280">
            <v>41092</v>
          </cell>
        </row>
        <row r="1281">
          <cell r="A1281">
            <v>41093</v>
          </cell>
        </row>
        <row r="1282">
          <cell r="A1282">
            <v>41094</v>
          </cell>
        </row>
        <row r="1283">
          <cell r="A1283">
            <v>41095</v>
          </cell>
        </row>
        <row r="1284">
          <cell r="A1284">
            <v>41096</v>
          </cell>
        </row>
        <row r="1285">
          <cell r="A1285">
            <v>41097</v>
          </cell>
        </row>
        <row r="1286">
          <cell r="A1286">
            <v>41098</v>
          </cell>
        </row>
        <row r="1287">
          <cell r="A1287">
            <v>41099</v>
          </cell>
        </row>
        <row r="1288">
          <cell r="A1288">
            <v>41100</v>
          </cell>
        </row>
        <row r="1289">
          <cell r="A1289">
            <v>41101</v>
          </cell>
        </row>
        <row r="1290">
          <cell r="A1290">
            <v>41102</v>
          </cell>
        </row>
        <row r="1291">
          <cell r="A1291">
            <v>41103</v>
          </cell>
        </row>
        <row r="1292">
          <cell r="A1292">
            <v>41104</v>
          </cell>
        </row>
        <row r="1293">
          <cell r="A1293">
            <v>41105</v>
          </cell>
        </row>
        <row r="1294">
          <cell r="A1294">
            <v>41106</v>
          </cell>
        </row>
        <row r="1295">
          <cell r="A1295">
            <v>41107</v>
          </cell>
        </row>
        <row r="1296">
          <cell r="A1296">
            <v>41108</v>
          </cell>
        </row>
        <row r="1297">
          <cell r="A1297">
            <v>41109</v>
          </cell>
        </row>
        <row r="1298">
          <cell r="A1298">
            <v>41110</v>
          </cell>
        </row>
        <row r="1299">
          <cell r="A1299">
            <v>41111</v>
          </cell>
        </row>
        <row r="1300">
          <cell r="A1300">
            <v>41112</v>
          </cell>
        </row>
        <row r="1301">
          <cell r="A1301">
            <v>41113</v>
          </cell>
        </row>
        <row r="1302">
          <cell r="A1302">
            <v>41114</v>
          </cell>
        </row>
        <row r="1303">
          <cell r="A1303">
            <v>41115</v>
          </cell>
        </row>
        <row r="1304">
          <cell r="A1304">
            <v>41116</v>
          </cell>
        </row>
        <row r="1305">
          <cell r="A1305">
            <v>41117</v>
          </cell>
        </row>
        <row r="1306">
          <cell r="A1306">
            <v>41118</v>
          </cell>
        </row>
        <row r="1307">
          <cell r="A1307">
            <v>41119</v>
          </cell>
        </row>
        <row r="1308">
          <cell r="A1308">
            <v>41120</v>
          </cell>
        </row>
        <row r="1309">
          <cell r="A1309">
            <v>41121</v>
          </cell>
        </row>
        <row r="1310">
          <cell r="A1310">
            <v>41122</v>
          </cell>
        </row>
        <row r="1311">
          <cell r="A1311">
            <v>41123</v>
          </cell>
        </row>
        <row r="1312">
          <cell r="A1312">
            <v>41124</v>
          </cell>
        </row>
        <row r="1313">
          <cell r="A1313">
            <v>41125</v>
          </cell>
        </row>
        <row r="1314">
          <cell r="A1314">
            <v>41126</v>
          </cell>
        </row>
        <row r="1315">
          <cell r="A1315">
            <v>41127</v>
          </cell>
        </row>
        <row r="1316">
          <cell r="A1316">
            <v>41128</v>
          </cell>
        </row>
        <row r="1317">
          <cell r="A1317">
            <v>41129</v>
          </cell>
        </row>
        <row r="1318">
          <cell r="A1318">
            <v>41130</v>
          </cell>
        </row>
        <row r="1319">
          <cell r="A1319">
            <v>41131</v>
          </cell>
        </row>
        <row r="1320">
          <cell r="A1320">
            <v>41132</v>
          </cell>
        </row>
        <row r="1321">
          <cell r="A1321">
            <v>41133</v>
          </cell>
        </row>
        <row r="1322">
          <cell r="A1322">
            <v>41134</v>
          </cell>
        </row>
        <row r="1323">
          <cell r="A1323">
            <v>41135</v>
          </cell>
        </row>
        <row r="1324">
          <cell r="A1324">
            <v>41136</v>
          </cell>
        </row>
        <row r="1325">
          <cell r="A1325">
            <v>41137</v>
          </cell>
        </row>
        <row r="1326">
          <cell r="A1326">
            <v>41138</v>
          </cell>
        </row>
        <row r="1327">
          <cell r="A1327">
            <v>41139</v>
          </cell>
        </row>
        <row r="1328">
          <cell r="A1328">
            <v>41140</v>
          </cell>
        </row>
        <row r="1329">
          <cell r="A1329">
            <v>41141</v>
          </cell>
        </row>
        <row r="1330">
          <cell r="A1330">
            <v>41142</v>
          </cell>
        </row>
        <row r="1331">
          <cell r="A1331">
            <v>41143</v>
          </cell>
        </row>
        <row r="1332">
          <cell r="A1332">
            <v>41144</v>
          </cell>
        </row>
        <row r="1333">
          <cell r="A1333">
            <v>41145</v>
          </cell>
        </row>
        <row r="1334">
          <cell r="A1334">
            <v>41146</v>
          </cell>
        </row>
        <row r="1335">
          <cell r="A1335">
            <v>41147</v>
          </cell>
        </row>
        <row r="1336">
          <cell r="A1336">
            <v>41148</v>
          </cell>
        </row>
        <row r="1337">
          <cell r="A1337">
            <v>41149</v>
          </cell>
        </row>
        <row r="1338">
          <cell r="A1338">
            <v>41150</v>
          </cell>
        </row>
        <row r="1339">
          <cell r="A1339">
            <v>41151</v>
          </cell>
        </row>
        <row r="1340">
          <cell r="A1340">
            <v>41152</v>
          </cell>
        </row>
        <row r="1341">
          <cell r="A1341">
            <v>41153</v>
          </cell>
        </row>
        <row r="1342">
          <cell r="A1342">
            <v>41154</v>
          </cell>
        </row>
        <row r="1343">
          <cell r="A1343">
            <v>41155</v>
          </cell>
        </row>
        <row r="1344">
          <cell r="A1344">
            <v>41156</v>
          </cell>
        </row>
        <row r="1345">
          <cell r="A1345">
            <v>41157</v>
          </cell>
        </row>
        <row r="1346">
          <cell r="A1346">
            <v>41158</v>
          </cell>
        </row>
        <row r="1347">
          <cell r="A1347">
            <v>41159</v>
          </cell>
        </row>
        <row r="1348">
          <cell r="A1348">
            <v>41160</v>
          </cell>
        </row>
        <row r="1349">
          <cell r="A1349">
            <v>41161</v>
          </cell>
        </row>
        <row r="1350">
          <cell r="A1350">
            <v>41162</v>
          </cell>
        </row>
        <row r="1351">
          <cell r="A1351">
            <v>41163</v>
          </cell>
        </row>
        <row r="1352">
          <cell r="A1352">
            <v>41164</v>
          </cell>
        </row>
        <row r="1353">
          <cell r="A1353">
            <v>41165</v>
          </cell>
        </row>
        <row r="1354">
          <cell r="A1354">
            <v>41166</v>
          </cell>
        </row>
        <row r="1355">
          <cell r="A1355">
            <v>41167</v>
          </cell>
        </row>
        <row r="1356">
          <cell r="A1356">
            <v>41168</v>
          </cell>
        </row>
        <row r="1357">
          <cell r="A1357">
            <v>41169</v>
          </cell>
        </row>
        <row r="1358">
          <cell r="A1358">
            <v>41170</v>
          </cell>
        </row>
        <row r="1359">
          <cell r="A1359">
            <v>41171</v>
          </cell>
        </row>
        <row r="1360">
          <cell r="A1360">
            <v>41172</v>
          </cell>
        </row>
        <row r="1361">
          <cell r="A1361">
            <v>41173</v>
          </cell>
        </row>
        <row r="1362">
          <cell r="A1362">
            <v>41174</v>
          </cell>
        </row>
        <row r="1363">
          <cell r="A1363">
            <v>41175</v>
          </cell>
        </row>
        <row r="1364">
          <cell r="A1364">
            <v>41176</v>
          </cell>
        </row>
        <row r="1365">
          <cell r="A1365">
            <v>41177</v>
          </cell>
        </row>
        <row r="1366">
          <cell r="A1366">
            <v>41178</v>
          </cell>
        </row>
        <row r="1367">
          <cell r="A1367">
            <v>41179</v>
          </cell>
        </row>
        <row r="1368">
          <cell r="A1368">
            <v>41180</v>
          </cell>
        </row>
        <row r="1369">
          <cell r="A1369">
            <v>41181</v>
          </cell>
        </row>
        <row r="1370">
          <cell r="A1370">
            <v>41182</v>
          </cell>
        </row>
        <row r="1371">
          <cell r="A1371">
            <v>41183</v>
          </cell>
        </row>
        <row r="1372">
          <cell r="A1372">
            <v>41184</v>
          </cell>
        </row>
        <row r="1373">
          <cell r="A1373">
            <v>41185</v>
          </cell>
        </row>
        <row r="1374">
          <cell r="A1374">
            <v>41186</v>
          </cell>
        </row>
        <row r="1375">
          <cell r="A1375">
            <v>41187</v>
          </cell>
        </row>
        <row r="1376">
          <cell r="A1376">
            <v>41188</v>
          </cell>
        </row>
        <row r="1377">
          <cell r="A1377">
            <v>41189</v>
          </cell>
        </row>
        <row r="1378">
          <cell r="A1378">
            <v>41190</v>
          </cell>
        </row>
        <row r="1379">
          <cell r="A1379">
            <v>41191</v>
          </cell>
        </row>
        <row r="1380">
          <cell r="A1380">
            <v>41192</v>
          </cell>
        </row>
        <row r="1381">
          <cell r="A1381">
            <v>41193</v>
          </cell>
        </row>
        <row r="1382">
          <cell r="A1382">
            <v>41194</v>
          </cell>
        </row>
        <row r="1383">
          <cell r="A1383">
            <v>41195</v>
          </cell>
        </row>
        <row r="1384">
          <cell r="A1384">
            <v>41196</v>
          </cell>
        </row>
        <row r="1385">
          <cell r="A1385">
            <v>41197</v>
          </cell>
        </row>
        <row r="1386">
          <cell r="A1386">
            <v>41198</v>
          </cell>
        </row>
        <row r="1387">
          <cell r="A1387">
            <v>41199</v>
          </cell>
        </row>
        <row r="1388">
          <cell r="A1388">
            <v>41200</v>
          </cell>
        </row>
        <row r="1389">
          <cell r="A1389">
            <v>41201</v>
          </cell>
        </row>
        <row r="1390">
          <cell r="A1390">
            <v>41202</v>
          </cell>
        </row>
        <row r="1391">
          <cell r="A1391">
            <v>41203</v>
          </cell>
        </row>
        <row r="1392">
          <cell r="A1392">
            <v>41204</v>
          </cell>
        </row>
        <row r="1393">
          <cell r="A1393">
            <v>41205</v>
          </cell>
        </row>
        <row r="1394">
          <cell r="A1394">
            <v>41206</v>
          </cell>
        </row>
        <row r="1395">
          <cell r="A1395">
            <v>41207</v>
          </cell>
        </row>
        <row r="1396">
          <cell r="A1396">
            <v>41208</v>
          </cell>
        </row>
        <row r="1397">
          <cell r="A1397">
            <v>41209</v>
          </cell>
        </row>
        <row r="1398">
          <cell r="A1398">
            <v>41210</v>
          </cell>
        </row>
        <row r="1399">
          <cell r="A1399">
            <v>41211</v>
          </cell>
        </row>
        <row r="1400">
          <cell r="A1400">
            <v>41212</v>
          </cell>
        </row>
        <row r="1401">
          <cell r="A1401">
            <v>41213</v>
          </cell>
        </row>
        <row r="1402">
          <cell r="A1402">
            <v>41214</v>
          </cell>
        </row>
        <row r="1403">
          <cell r="A1403">
            <v>41215</v>
          </cell>
        </row>
        <row r="1404">
          <cell r="A1404">
            <v>41216</v>
          </cell>
        </row>
        <row r="1405">
          <cell r="A1405">
            <v>41217</v>
          </cell>
        </row>
        <row r="1406">
          <cell r="A1406">
            <v>41218</v>
          </cell>
        </row>
        <row r="1407">
          <cell r="A1407">
            <v>41219</v>
          </cell>
        </row>
        <row r="1408">
          <cell r="A1408">
            <v>41220</v>
          </cell>
        </row>
        <row r="1409">
          <cell r="A1409">
            <v>41221</v>
          </cell>
        </row>
        <row r="1410">
          <cell r="A1410">
            <v>41222</v>
          </cell>
        </row>
        <row r="1411">
          <cell r="A1411">
            <v>41223</v>
          </cell>
        </row>
        <row r="1412">
          <cell r="A1412">
            <v>41224</v>
          </cell>
        </row>
        <row r="1413">
          <cell r="A1413">
            <v>41225</v>
          </cell>
        </row>
        <row r="1414">
          <cell r="A1414">
            <v>41226</v>
          </cell>
        </row>
        <row r="1415">
          <cell r="A1415">
            <v>41227</v>
          </cell>
        </row>
        <row r="1416">
          <cell r="A1416">
            <v>41228</v>
          </cell>
        </row>
        <row r="1417">
          <cell r="A1417">
            <v>41229</v>
          </cell>
        </row>
        <row r="1418">
          <cell r="A1418">
            <v>41230</v>
          </cell>
        </row>
        <row r="1419">
          <cell r="A1419">
            <v>41231</v>
          </cell>
        </row>
        <row r="1420">
          <cell r="A1420">
            <v>41232</v>
          </cell>
        </row>
        <row r="1421">
          <cell r="A1421">
            <v>41233</v>
          </cell>
        </row>
        <row r="1422">
          <cell r="A1422">
            <v>41234</v>
          </cell>
        </row>
        <row r="1423">
          <cell r="A1423">
            <v>41235</v>
          </cell>
        </row>
        <row r="1424">
          <cell r="A1424">
            <v>41236</v>
          </cell>
        </row>
        <row r="1425">
          <cell r="A1425">
            <v>41237</v>
          </cell>
        </row>
        <row r="1426">
          <cell r="A1426">
            <v>41238</v>
          </cell>
        </row>
        <row r="1427">
          <cell r="A1427">
            <v>41239</v>
          </cell>
        </row>
        <row r="1428">
          <cell r="A1428">
            <v>41240</v>
          </cell>
        </row>
        <row r="1429">
          <cell r="A1429">
            <v>41241</v>
          </cell>
        </row>
        <row r="1430">
          <cell r="A1430">
            <v>41242</v>
          </cell>
        </row>
        <row r="1431">
          <cell r="A1431">
            <v>41243</v>
          </cell>
        </row>
        <row r="1432">
          <cell r="A1432">
            <v>41244</v>
          </cell>
        </row>
        <row r="1433">
          <cell r="A1433">
            <v>41245</v>
          </cell>
        </row>
        <row r="1434">
          <cell r="A1434">
            <v>41246</v>
          </cell>
        </row>
        <row r="1435">
          <cell r="A1435">
            <v>41247</v>
          </cell>
        </row>
        <row r="1436">
          <cell r="A1436">
            <v>41248</v>
          </cell>
        </row>
        <row r="1437">
          <cell r="A1437">
            <v>41249</v>
          </cell>
        </row>
        <row r="1438">
          <cell r="A1438">
            <v>41250</v>
          </cell>
        </row>
        <row r="1439">
          <cell r="A1439">
            <v>41251</v>
          </cell>
        </row>
        <row r="1440">
          <cell r="A1440">
            <v>41252</v>
          </cell>
        </row>
        <row r="1441">
          <cell r="A1441">
            <v>41253</v>
          </cell>
        </row>
        <row r="1442">
          <cell r="A1442">
            <v>41254</v>
          </cell>
        </row>
        <row r="1443">
          <cell r="A1443">
            <v>41255</v>
          </cell>
        </row>
        <row r="1444">
          <cell r="A1444">
            <v>41256</v>
          </cell>
        </row>
        <row r="1445">
          <cell r="A1445">
            <v>41257</v>
          </cell>
        </row>
        <row r="1446">
          <cell r="A1446">
            <v>41258</v>
          </cell>
        </row>
        <row r="1447">
          <cell r="A1447">
            <v>41259</v>
          </cell>
        </row>
        <row r="1448">
          <cell r="A1448">
            <v>41260</v>
          </cell>
        </row>
        <row r="1449">
          <cell r="A1449">
            <v>41261</v>
          </cell>
        </row>
        <row r="1450">
          <cell r="A1450">
            <v>41262</v>
          </cell>
        </row>
        <row r="1451">
          <cell r="A1451">
            <v>41263</v>
          </cell>
        </row>
        <row r="1452">
          <cell r="A1452">
            <v>41264</v>
          </cell>
        </row>
        <row r="1453">
          <cell r="A1453">
            <v>41265</v>
          </cell>
        </row>
        <row r="1454">
          <cell r="A1454">
            <v>41266</v>
          </cell>
        </row>
        <row r="1455">
          <cell r="A1455">
            <v>41267</v>
          </cell>
        </row>
        <row r="1456">
          <cell r="A1456">
            <v>41268</v>
          </cell>
        </row>
        <row r="1457">
          <cell r="A1457">
            <v>41269</v>
          </cell>
        </row>
        <row r="1458">
          <cell r="A1458">
            <v>41270</v>
          </cell>
        </row>
        <row r="1459">
          <cell r="A1459">
            <v>41271</v>
          </cell>
        </row>
        <row r="1460">
          <cell r="A1460">
            <v>41272</v>
          </cell>
        </row>
        <row r="1461">
          <cell r="A1461">
            <v>41273</v>
          </cell>
        </row>
        <row r="1462">
          <cell r="A1462">
            <v>41274</v>
          </cell>
        </row>
      </sheetData>
      <sheetData sheetId="3">
        <row r="9">
          <cell r="A9">
            <v>38718</v>
          </cell>
        </row>
        <row r="10">
          <cell r="A10">
            <v>38749</v>
          </cell>
        </row>
        <row r="11">
          <cell r="A11">
            <v>38777</v>
          </cell>
        </row>
        <row r="12">
          <cell r="A12">
            <v>38808</v>
          </cell>
        </row>
        <row r="13">
          <cell r="A13">
            <v>38838</v>
          </cell>
        </row>
        <row r="14">
          <cell r="A14">
            <v>38869</v>
          </cell>
        </row>
        <row r="15">
          <cell r="A15">
            <v>38899</v>
          </cell>
        </row>
        <row r="16">
          <cell r="A16">
            <v>38930</v>
          </cell>
        </row>
        <row r="17">
          <cell r="A17">
            <v>38961</v>
          </cell>
        </row>
        <row r="18">
          <cell r="A18">
            <v>38991</v>
          </cell>
        </row>
        <row r="19">
          <cell r="A19">
            <v>39022</v>
          </cell>
        </row>
        <row r="20">
          <cell r="A20">
            <v>39052</v>
          </cell>
        </row>
        <row r="21">
          <cell r="A21">
            <v>39083</v>
          </cell>
        </row>
        <row r="22">
          <cell r="A22">
            <v>39114</v>
          </cell>
        </row>
        <row r="23">
          <cell r="A23">
            <v>39142</v>
          </cell>
        </row>
        <row r="24">
          <cell r="A24">
            <v>39173</v>
          </cell>
        </row>
        <row r="25">
          <cell r="A25">
            <v>39203</v>
          </cell>
        </row>
        <row r="26">
          <cell r="A26">
            <v>39234</v>
          </cell>
        </row>
        <row r="27">
          <cell r="A27">
            <v>39264</v>
          </cell>
        </row>
        <row r="28">
          <cell r="A28">
            <v>39295</v>
          </cell>
        </row>
        <row r="29">
          <cell r="A29">
            <v>39326</v>
          </cell>
        </row>
        <row r="30">
          <cell r="A30">
            <v>39356</v>
          </cell>
        </row>
        <row r="31">
          <cell r="A31">
            <v>39387</v>
          </cell>
        </row>
        <row r="32">
          <cell r="A32">
            <v>39417</v>
          </cell>
        </row>
        <row r="33">
          <cell r="A33">
            <v>39448</v>
          </cell>
        </row>
        <row r="34">
          <cell r="A34">
            <v>39479</v>
          </cell>
        </row>
        <row r="35">
          <cell r="A35">
            <v>39508</v>
          </cell>
        </row>
        <row r="36">
          <cell r="A36">
            <v>39539</v>
          </cell>
        </row>
        <row r="37">
          <cell r="A37">
            <v>39569</v>
          </cell>
        </row>
        <row r="38">
          <cell r="A38">
            <v>39600</v>
          </cell>
        </row>
        <row r="39">
          <cell r="A39">
            <v>39630</v>
          </cell>
        </row>
        <row r="40">
          <cell r="A40">
            <v>39661</v>
          </cell>
        </row>
        <row r="41">
          <cell r="A41">
            <v>39692</v>
          </cell>
        </row>
        <row r="42">
          <cell r="A42">
            <v>39722</v>
          </cell>
        </row>
        <row r="43">
          <cell r="A43">
            <v>39753</v>
          </cell>
        </row>
        <row r="44">
          <cell r="A44">
            <v>39783</v>
          </cell>
        </row>
        <row r="45">
          <cell r="A45">
            <v>39814</v>
          </cell>
        </row>
        <row r="46">
          <cell r="A46">
            <v>39845</v>
          </cell>
        </row>
        <row r="47">
          <cell r="A47">
            <v>39873</v>
          </cell>
        </row>
        <row r="48">
          <cell r="A48">
            <v>39904</v>
          </cell>
        </row>
        <row r="49">
          <cell r="A49">
            <v>39934</v>
          </cell>
        </row>
        <row r="50">
          <cell r="A50">
            <v>39965</v>
          </cell>
        </row>
        <row r="51">
          <cell r="A51">
            <v>39995</v>
          </cell>
        </row>
        <row r="52">
          <cell r="A52">
            <v>40026</v>
          </cell>
        </row>
        <row r="53">
          <cell r="A53">
            <v>40057</v>
          </cell>
        </row>
        <row r="54">
          <cell r="A54">
            <v>40087</v>
          </cell>
        </row>
        <row r="55">
          <cell r="A55">
            <v>40118</v>
          </cell>
        </row>
        <row r="56">
          <cell r="A56">
            <v>40148</v>
          </cell>
        </row>
        <row r="57">
          <cell r="A57">
            <v>40179</v>
          </cell>
        </row>
        <row r="58">
          <cell r="A58">
            <v>40210</v>
          </cell>
        </row>
        <row r="59">
          <cell r="A59">
            <v>40238</v>
          </cell>
        </row>
        <row r="60">
          <cell r="A60">
            <v>40269</v>
          </cell>
        </row>
        <row r="61">
          <cell r="A61">
            <v>40299</v>
          </cell>
        </row>
        <row r="62">
          <cell r="A62">
            <v>40330</v>
          </cell>
        </row>
        <row r="63">
          <cell r="A63">
            <v>40360</v>
          </cell>
        </row>
        <row r="64">
          <cell r="A64">
            <v>40391</v>
          </cell>
        </row>
        <row r="65">
          <cell r="A65">
            <v>40422</v>
          </cell>
        </row>
        <row r="66">
          <cell r="A66">
            <v>40452</v>
          </cell>
        </row>
        <row r="67">
          <cell r="A67">
            <v>40483</v>
          </cell>
        </row>
        <row r="68">
          <cell r="A68">
            <v>40513</v>
          </cell>
        </row>
        <row r="69">
          <cell r="A69">
            <v>40544</v>
          </cell>
        </row>
        <row r="70">
          <cell r="A70">
            <v>40575</v>
          </cell>
        </row>
        <row r="71">
          <cell r="A71">
            <v>40603</v>
          </cell>
        </row>
        <row r="72">
          <cell r="A72">
            <v>40634</v>
          </cell>
        </row>
        <row r="73">
          <cell r="A73">
            <v>40664</v>
          </cell>
        </row>
        <row r="74">
          <cell r="A74">
            <v>40695</v>
          </cell>
        </row>
        <row r="75">
          <cell r="A75">
            <v>40725</v>
          </cell>
        </row>
        <row r="76">
          <cell r="A76">
            <v>40756</v>
          </cell>
        </row>
        <row r="77">
          <cell r="A77">
            <v>40787</v>
          </cell>
        </row>
        <row r="78">
          <cell r="A78">
            <v>40817</v>
          </cell>
        </row>
        <row r="79">
          <cell r="A79">
            <v>40848</v>
          </cell>
        </row>
        <row r="80">
          <cell r="A80">
            <v>40878</v>
          </cell>
        </row>
        <row r="81">
          <cell r="A81">
            <v>40909</v>
          </cell>
        </row>
        <row r="82">
          <cell r="A82">
            <v>40940</v>
          </cell>
        </row>
        <row r="83">
          <cell r="A83">
            <v>40969</v>
          </cell>
        </row>
        <row r="84">
          <cell r="A84">
            <v>41000</v>
          </cell>
        </row>
        <row r="85">
          <cell r="A85">
            <v>41030</v>
          </cell>
        </row>
        <row r="86">
          <cell r="A86">
            <v>41061</v>
          </cell>
        </row>
        <row r="87">
          <cell r="A87">
            <v>41091</v>
          </cell>
        </row>
        <row r="88">
          <cell r="A88">
            <v>41122</v>
          </cell>
        </row>
        <row r="89">
          <cell r="A89">
            <v>41153</v>
          </cell>
        </row>
        <row r="90">
          <cell r="A90">
            <v>41183</v>
          </cell>
        </row>
        <row r="91">
          <cell r="A91">
            <v>41214</v>
          </cell>
        </row>
        <row r="92">
          <cell r="A92">
            <v>41244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ipe_Data"/>
      <sheetName val="Pipe_Data Conversion"/>
      <sheetName val="Month_Data"/>
      <sheetName val="USGC"/>
      <sheetName val="Cushing"/>
      <sheetName val="Pipeline Capacity"/>
      <sheetName val="Node Map"/>
      <sheetName val="Fort-Edmon Area Map"/>
      <sheetName val="MAP Pricing"/>
      <sheetName val="Alberta Pipelines"/>
      <sheetName val="Rocky Mountains"/>
      <sheetName val="Chicago"/>
      <sheetName val="Utilization Rates"/>
      <sheetName val="Chicago Refinery Runs Monthly"/>
      <sheetName val="Pipe Hub Connectivity"/>
      <sheetName val="Enbridge Pipeline Capacity"/>
      <sheetName val="Diagram"/>
      <sheetName val="Projects"/>
      <sheetName val="Chicago Refinery Runs Daily"/>
      <sheetName val="_mimicqueries"/>
      <sheetName val="CRYSTAL_PERSIST"/>
      <sheetName val="Nuke Outages"/>
    </sheetNames>
    <sheetDataSet>
      <sheetData sheetId="0">
        <row r="1">
          <cell r="AO1">
            <v>32</v>
          </cell>
        </row>
      </sheetData>
      <sheetData sheetId="1"/>
      <sheetData sheetId="2">
        <row r="732">
          <cell r="A732">
            <v>40544</v>
          </cell>
        </row>
        <row r="1097">
          <cell r="A1097">
            <v>40909</v>
          </cell>
        </row>
        <row r="1098">
          <cell r="A1098">
            <v>40910</v>
          </cell>
        </row>
        <row r="1099">
          <cell r="A1099">
            <v>40911</v>
          </cell>
        </row>
        <row r="1100">
          <cell r="A1100">
            <v>40912</v>
          </cell>
        </row>
        <row r="1101">
          <cell r="A1101">
            <v>40913</v>
          </cell>
        </row>
        <row r="1102">
          <cell r="A1102">
            <v>40914</v>
          </cell>
        </row>
        <row r="1103">
          <cell r="A1103">
            <v>40915</v>
          </cell>
        </row>
        <row r="1104">
          <cell r="A1104">
            <v>40916</v>
          </cell>
        </row>
        <row r="1105">
          <cell r="A1105">
            <v>40917</v>
          </cell>
        </row>
        <row r="1106">
          <cell r="A1106">
            <v>40918</v>
          </cell>
        </row>
        <row r="1107">
          <cell r="A1107">
            <v>40919</v>
          </cell>
        </row>
        <row r="1108">
          <cell r="A1108">
            <v>40920</v>
          </cell>
        </row>
        <row r="1109">
          <cell r="A1109">
            <v>40921</v>
          </cell>
        </row>
        <row r="1110">
          <cell r="A1110">
            <v>40922</v>
          </cell>
        </row>
        <row r="1111">
          <cell r="A1111">
            <v>40923</v>
          </cell>
        </row>
        <row r="1112">
          <cell r="A1112">
            <v>40924</v>
          </cell>
        </row>
        <row r="1113">
          <cell r="A1113">
            <v>40925</v>
          </cell>
        </row>
        <row r="1114">
          <cell r="A1114">
            <v>40926</v>
          </cell>
        </row>
        <row r="1115">
          <cell r="A1115">
            <v>40927</v>
          </cell>
        </row>
        <row r="1116">
          <cell r="A1116">
            <v>40928</v>
          </cell>
        </row>
        <row r="1117">
          <cell r="A1117">
            <v>40929</v>
          </cell>
        </row>
        <row r="1118">
          <cell r="A1118">
            <v>40930</v>
          </cell>
        </row>
        <row r="1119">
          <cell r="A1119">
            <v>40931</v>
          </cell>
        </row>
        <row r="1120">
          <cell r="A1120">
            <v>40932</v>
          </cell>
        </row>
        <row r="1121">
          <cell r="A1121">
            <v>40933</v>
          </cell>
        </row>
        <row r="1122">
          <cell r="A1122">
            <v>40934</v>
          </cell>
        </row>
        <row r="1123">
          <cell r="A1123">
            <v>40935</v>
          </cell>
        </row>
        <row r="1124">
          <cell r="A1124">
            <v>40936</v>
          </cell>
        </row>
        <row r="1125">
          <cell r="A1125">
            <v>40937</v>
          </cell>
        </row>
        <row r="1126">
          <cell r="A1126">
            <v>40938</v>
          </cell>
        </row>
        <row r="1127">
          <cell r="A1127">
            <v>40939</v>
          </cell>
        </row>
        <row r="1128">
          <cell r="A1128">
            <v>40940</v>
          </cell>
        </row>
        <row r="1129">
          <cell r="A1129">
            <v>40941</v>
          </cell>
        </row>
        <row r="1130">
          <cell r="A1130">
            <v>40942</v>
          </cell>
        </row>
        <row r="1131">
          <cell r="A1131">
            <v>40943</v>
          </cell>
        </row>
        <row r="1132">
          <cell r="A1132">
            <v>40944</v>
          </cell>
        </row>
        <row r="1133">
          <cell r="A1133">
            <v>40945</v>
          </cell>
        </row>
        <row r="1134">
          <cell r="A1134">
            <v>40946</v>
          </cell>
        </row>
        <row r="1135">
          <cell r="A1135">
            <v>40947</v>
          </cell>
        </row>
        <row r="1136">
          <cell r="A1136">
            <v>40948</v>
          </cell>
        </row>
        <row r="1137">
          <cell r="A1137">
            <v>40949</v>
          </cell>
        </row>
        <row r="1138">
          <cell r="A1138">
            <v>40950</v>
          </cell>
        </row>
        <row r="1139">
          <cell r="A1139">
            <v>40951</v>
          </cell>
        </row>
        <row r="1140">
          <cell r="A1140">
            <v>40952</v>
          </cell>
        </row>
        <row r="1141">
          <cell r="A1141">
            <v>40953</v>
          </cell>
        </row>
        <row r="1142">
          <cell r="A1142">
            <v>40954</v>
          </cell>
        </row>
        <row r="1143">
          <cell r="A1143">
            <v>40955</v>
          </cell>
        </row>
        <row r="1144">
          <cell r="A1144">
            <v>40956</v>
          </cell>
        </row>
        <row r="1145">
          <cell r="A1145">
            <v>40957</v>
          </cell>
        </row>
        <row r="1146">
          <cell r="A1146">
            <v>40958</v>
          </cell>
        </row>
        <row r="1147">
          <cell r="A1147">
            <v>40959</v>
          </cell>
        </row>
        <row r="1148">
          <cell r="A1148">
            <v>40960</v>
          </cell>
        </row>
        <row r="1149">
          <cell r="A1149">
            <v>40961</v>
          </cell>
        </row>
        <row r="1150">
          <cell r="A1150">
            <v>40962</v>
          </cell>
        </row>
        <row r="1151">
          <cell r="A1151">
            <v>40963</v>
          </cell>
        </row>
        <row r="1152">
          <cell r="A1152">
            <v>40964</v>
          </cell>
        </row>
        <row r="1153">
          <cell r="A1153">
            <v>40965</v>
          </cell>
        </row>
        <row r="1154">
          <cell r="A1154">
            <v>40966</v>
          </cell>
        </row>
        <row r="1155">
          <cell r="A1155">
            <v>40967</v>
          </cell>
        </row>
        <row r="1156">
          <cell r="A1156">
            <v>40968</v>
          </cell>
        </row>
        <row r="1157">
          <cell r="A1157">
            <v>40969</v>
          </cell>
        </row>
        <row r="1158">
          <cell r="A1158">
            <v>40970</v>
          </cell>
        </row>
        <row r="1159">
          <cell r="A1159">
            <v>40971</v>
          </cell>
        </row>
        <row r="1160">
          <cell r="A1160">
            <v>40972</v>
          </cell>
        </row>
        <row r="1161">
          <cell r="A1161">
            <v>40973</v>
          </cell>
        </row>
        <row r="1162">
          <cell r="A1162">
            <v>40974</v>
          </cell>
        </row>
        <row r="1163">
          <cell r="A1163">
            <v>40975</v>
          </cell>
        </row>
        <row r="1164">
          <cell r="A1164">
            <v>40976</v>
          </cell>
        </row>
        <row r="1165">
          <cell r="A1165">
            <v>40977</v>
          </cell>
        </row>
        <row r="1166">
          <cell r="A1166">
            <v>40978</v>
          </cell>
        </row>
        <row r="1167">
          <cell r="A1167">
            <v>40979</v>
          </cell>
        </row>
        <row r="1168">
          <cell r="A1168">
            <v>40980</v>
          </cell>
        </row>
        <row r="1169">
          <cell r="A1169">
            <v>40981</v>
          </cell>
        </row>
        <row r="1170">
          <cell r="A1170">
            <v>40982</v>
          </cell>
        </row>
        <row r="1171">
          <cell r="A1171">
            <v>40983</v>
          </cell>
        </row>
        <row r="1172">
          <cell r="A1172">
            <v>40984</v>
          </cell>
        </row>
        <row r="1173">
          <cell r="A1173">
            <v>40985</v>
          </cell>
        </row>
        <row r="1174">
          <cell r="A1174">
            <v>40986</v>
          </cell>
        </row>
        <row r="1175">
          <cell r="A1175">
            <v>40987</v>
          </cell>
        </row>
        <row r="1176">
          <cell r="A1176">
            <v>40988</v>
          </cell>
        </row>
        <row r="1177">
          <cell r="A1177">
            <v>40989</v>
          </cell>
        </row>
        <row r="1178">
          <cell r="A1178">
            <v>40990</v>
          </cell>
        </row>
        <row r="1179">
          <cell r="A1179">
            <v>40991</v>
          </cell>
        </row>
        <row r="1180">
          <cell r="A1180">
            <v>40992</v>
          </cell>
        </row>
        <row r="1181">
          <cell r="A1181">
            <v>40993</v>
          </cell>
        </row>
        <row r="1182">
          <cell r="A1182">
            <v>40994</v>
          </cell>
        </row>
        <row r="1183">
          <cell r="A1183">
            <v>40995</v>
          </cell>
        </row>
        <row r="1184">
          <cell r="A1184">
            <v>40996</v>
          </cell>
        </row>
        <row r="1185">
          <cell r="A1185">
            <v>40997</v>
          </cell>
        </row>
        <row r="1186">
          <cell r="A1186">
            <v>40998</v>
          </cell>
        </row>
        <row r="1187">
          <cell r="A1187">
            <v>40999</v>
          </cell>
        </row>
        <row r="1188">
          <cell r="A1188">
            <v>41000</v>
          </cell>
        </row>
        <row r="1189">
          <cell r="A1189">
            <v>41001</v>
          </cell>
        </row>
        <row r="1190">
          <cell r="A1190">
            <v>41002</v>
          </cell>
        </row>
        <row r="1191">
          <cell r="A1191">
            <v>41003</v>
          </cell>
        </row>
        <row r="1192">
          <cell r="A1192">
            <v>41004</v>
          </cell>
        </row>
        <row r="1193">
          <cell r="A1193">
            <v>41005</v>
          </cell>
        </row>
        <row r="1194">
          <cell r="A1194">
            <v>41006</v>
          </cell>
        </row>
        <row r="1195">
          <cell r="A1195">
            <v>41007</v>
          </cell>
        </row>
        <row r="1196">
          <cell r="A1196">
            <v>41008</v>
          </cell>
        </row>
        <row r="1197">
          <cell r="A1197">
            <v>41009</v>
          </cell>
        </row>
        <row r="1198">
          <cell r="A1198">
            <v>41010</v>
          </cell>
        </row>
        <row r="1199">
          <cell r="A1199">
            <v>41011</v>
          </cell>
        </row>
        <row r="1200">
          <cell r="A1200">
            <v>41012</v>
          </cell>
        </row>
        <row r="1201">
          <cell r="A1201">
            <v>41013</v>
          </cell>
        </row>
        <row r="1202">
          <cell r="A1202">
            <v>41014</v>
          </cell>
        </row>
        <row r="1203">
          <cell r="A1203">
            <v>41015</v>
          </cell>
        </row>
        <row r="1204">
          <cell r="A1204">
            <v>41016</v>
          </cell>
        </row>
        <row r="1205">
          <cell r="A1205">
            <v>41017</v>
          </cell>
        </row>
        <row r="1206">
          <cell r="A1206">
            <v>41018</v>
          </cell>
        </row>
        <row r="1207">
          <cell r="A1207">
            <v>41019</v>
          </cell>
        </row>
        <row r="1208">
          <cell r="A1208">
            <v>41020</v>
          </cell>
        </row>
        <row r="1209">
          <cell r="A1209">
            <v>41021</v>
          </cell>
        </row>
        <row r="1210">
          <cell r="A1210">
            <v>41022</v>
          </cell>
        </row>
        <row r="1211">
          <cell r="A1211">
            <v>41023</v>
          </cell>
        </row>
        <row r="1212">
          <cell r="A1212">
            <v>41024</v>
          </cell>
        </row>
        <row r="1213">
          <cell r="A1213">
            <v>41025</v>
          </cell>
        </row>
        <row r="1214">
          <cell r="A1214">
            <v>41026</v>
          </cell>
        </row>
        <row r="1215">
          <cell r="A1215">
            <v>41027</v>
          </cell>
        </row>
        <row r="1216">
          <cell r="A1216">
            <v>41028</v>
          </cell>
        </row>
        <row r="1217">
          <cell r="A1217">
            <v>41029</v>
          </cell>
        </row>
        <row r="1218">
          <cell r="A1218">
            <v>41030</v>
          </cell>
        </row>
        <row r="1219">
          <cell r="A1219">
            <v>41031</v>
          </cell>
        </row>
        <row r="1220">
          <cell r="A1220">
            <v>41032</v>
          </cell>
        </row>
        <row r="1221">
          <cell r="A1221">
            <v>41033</v>
          </cell>
        </row>
        <row r="1222">
          <cell r="A1222">
            <v>41034</v>
          </cell>
        </row>
        <row r="1223">
          <cell r="A1223">
            <v>41035</v>
          </cell>
        </row>
        <row r="1224">
          <cell r="A1224">
            <v>41036</v>
          </cell>
        </row>
        <row r="1225">
          <cell r="A1225">
            <v>41037</v>
          </cell>
        </row>
        <row r="1226">
          <cell r="A1226">
            <v>41038</v>
          </cell>
        </row>
        <row r="1227">
          <cell r="A1227">
            <v>41039</v>
          </cell>
        </row>
        <row r="1228">
          <cell r="A1228">
            <v>41040</v>
          </cell>
        </row>
        <row r="1229">
          <cell r="A1229">
            <v>41041</v>
          </cell>
        </row>
        <row r="1230">
          <cell r="A1230">
            <v>41042</v>
          </cell>
        </row>
        <row r="1231">
          <cell r="A1231">
            <v>41043</v>
          </cell>
        </row>
        <row r="1232">
          <cell r="A1232">
            <v>41044</v>
          </cell>
        </row>
        <row r="1233">
          <cell r="A1233">
            <v>41045</v>
          </cell>
        </row>
        <row r="1234">
          <cell r="A1234">
            <v>41046</v>
          </cell>
        </row>
        <row r="1235">
          <cell r="A1235">
            <v>41047</v>
          </cell>
        </row>
        <row r="1236">
          <cell r="A1236">
            <v>41048</v>
          </cell>
        </row>
        <row r="1237">
          <cell r="A1237">
            <v>41049</v>
          </cell>
        </row>
        <row r="1238">
          <cell r="A1238">
            <v>41050</v>
          </cell>
        </row>
        <row r="1239">
          <cell r="A1239">
            <v>41051</v>
          </cell>
        </row>
        <row r="1240">
          <cell r="A1240">
            <v>41052</v>
          </cell>
        </row>
        <row r="1241">
          <cell r="A1241">
            <v>41053</v>
          </cell>
        </row>
        <row r="1242">
          <cell r="A1242">
            <v>41054</v>
          </cell>
        </row>
        <row r="1243">
          <cell r="A1243">
            <v>41055</v>
          </cell>
        </row>
        <row r="1244">
          <cell r="A1244">
            <v>41056</v>
          </cell>
        </row>
        <row r="1245">
          <cell r="A1245">
            <v>41057</v>
          </cell>
        </row>
        <row r="1246">
          <cell r="A1246">
            <v>41058</v>
          </cell>
        </row>
        <row r="1247">
          <cell r="A1247">
            <v>41059</v>
          </cell>
        </row>
        <row r="1248">
          <cell r="A1248">
            <v>41060</v>
          </cell>
        </row>
        <row r="1249">
          <cell r="A1249">
            <v>41061</v>
          </cell>
        </row>
        <row r="1250">
          <cell r="A1250">
            <v>41062</v>
          </cell>
        </row>
        <row r="1251">
          <cell r="A1251">
            <v>41063</v>
          </cell>
        </row>
        <row r="1252">
          <cell r="A1252">
            <v>41064</v>
          </cell>
        </row>
        <row r="1253">
          <cell r="A1253">
            <v>41065</v>
          </cell>
        </row>
        <row r="1254">
          <cell r="A1254">
            <v>41066</v>
          </cell>
        </row>
        <row r="1255">
          <cell r="A1255">
            <v>41067</v>
          </cell>
        </row>
        <row r="1256">
          <cell r="A1256">
            <v>41068</v>
          </cell>
        </row>
        <row r="1257">
          <cell r="A1257">
            <v>41069</v>
          </cell>
        </row>
        <row r="1258">
          <cell r="A1258">
            <v>41070</v>
          </cell>
        </row>
        <row r="1259">
          <cell r="A1259">
            <v>41071</v>
          </cell>
        </row>
        <row r="1260">
          <cell r="A1260">
            <v>41072</v>
          </cell>
        </row>
        <row r="1261">
          <cell r="A1261">
            <v>41073</v>
          </cell>
        </row>
        <row r="1262">
          <cell r="A1262">
            <v>41074</v>
          </cell>
        </row>
        <row r="1263">
          <cell r="A1263">
            <v>41075</v>
          </cell>
        </row>
        <row r="1264">
          <cell r="A1264">
            <v>41076</v>
          </cell>
        </row>
        <row r="1265">
          <cell r="A1265">
            <v>41077</v>
          </cell>
        </row>
        <row r="1266">
          <cell r="A1266">
            <v>41078</v>
          </cell>
        </row>
        <row r="1267">
          <cell r="A1267">
            <v>41079</v>
          </cell>
        </row>
        <row r="1268">
          <cell r="A1268">
            <v>41080</v>
          </cell>
        </row>
        <row r="1269">
          <cell r="A1269">
            <v>41081</v>
          </cell>
        </row>
        <row r="1270">
          <cell r="A1270">
            <v>41082</v>
          </cell>
        </row>
        <row r="1271">
          <cell r="A1271">
            <v>41083</v>
          </cell>
        </row>
        <row r="1272">
          <cell r="A1272">
            <v>41084</v>
          </cell>
        </row>
        <row r="1273">
          <cell r="A1273">
            <v>41085</v>
          </cell>
        </row>
        <row r="1274">
          <cell r="A1274">
            <v>41086</v>
          </cell>
        </row>
        <row r="1275">
          <cell r="A1275">
            <v>41087</v>
          </cell>
        </row>
        <row r="1276">
          <cell r="A1276">
            <v>41088</v>
          </cell>
        </row>
        <row r="1277">
          <cell r="A1277">
            <v>41089</v>
          </cell>
        </row>
        <row r="1278">
          <cell r="A1278">
            <v>41090</v>
          </cell>
        </row>
        <row r="1279">
          <cell r="A1279">
            <v>41091</v>
          </cell>
        </row>
        <row r="1280">
          <cell r="A1280">
            <v>41092</v>
          </cell>
        </row>
        <row r="1281">
          <cell r="A1281">
            <v>41093</v>
          </cell>
        </row>
        <row r="1282">
          <cell r="A1282">
            <v>41094</v>
          </cell>
        </row>
        <row r="1283">
          <cell r="A1283">
            <v>41095</v>
          </cell>
        </row>
        <row r="1284">
          <cell r="A1284">
            <v>41096</v>
          </cell>
        </row>
        <row r="1285">
          <cell r="A1285">
            <v>41097</v>
          </cell>
        </row>
        <row r="1286">
          <cell r="A1286">
            <v>41098</v>
          </cell>
        </row>
        <row r="1287">
          <cell r="A1287">
            <v>41099</v>
          </cell>
        </row>
        <row r="1288">
          <cell r="A1288">
            <v>41100</v>
          </cell>
        </row>
        <row r="1289">
          <cell r="A1289">
            <v>41101</v>
          </cell>
        </row>
        <row r="1290">
          <cell r="A1290">
            <v>41102</v>
          </cell>
        </row>
        <row r="1291">
          <cell r="A1291">
            <v>41103</v>
          </cell>
        </row>
        <row r="1292">
          <cell r="A1292">
            <v>41104</v>
          </cell>
        </row>
        <row r="1293">
          <cell r="A1293">
            <v>41105</v>
          </cell>
        </row>
        <row r="1294">
          <cell r="A1294">
            <v>41106</v>
          </cell>
        </row>
        <row r="1295">
          <cell r="A1295">
            <v>41107</v>
          </cell>
        </row>
        <row r="1296">
          <cell r="A1296">
            <v>41108</v>
          </cell>
        </row>
        <row r="1297">
          <cell r="A1297">
            <v>41109</v>
          </cell>
        </row>
        <row r="1298">
          <cell r="A1298">
            <v>41110</v>
          </cell>
        </row>
        <row r="1299">
          <cell r="A1299">
            <v>41111</v>
          </cell>
        </row>
        <row r="1300">
          <cell r="A1300">
            <v>41112</v>
          </cell>
        </row>
        <row r="1301">
          <cell r="A1301">
            <v>41113</v>
          </cell>
        </row>
        <row r="1302">
          <cell r="A1302">
            <v>41114</v>
          </cell>
        </row>
        <row r="1303">
          <cell r="A1303">
            <v>41115</v>
          </cell>
        </row>
        <row r="1304">
          <cell r="A1304">
            <v>41116</v>
          </cell>
        </row>
        <row r="1305">
          <cell r="A1305">
            <v>41117</v>
          </cell>
        </row>
        <row r="1306">
          <cell r="A1306">
            <v>41118</v>
          </cell>
        </row>
        <row r="1307">
          <cell r="A1307">
            <v>41119</v>
          </cell>
        </row>
        <row r="1308">
          <cell r="A1308">
            <v>41120</v>
          </cell>
        </row>
        <row r="1309">
          <cell r="A1309">
            <v>41121</v>
          </cell>
        </row>
        <row r="1310">
          <cell r="A1310">
            <v>41122</v>
          </cell>
        </row>
        <row r="1311">
          <cell r="A1311">
            <v>41123</v>
          </cell>
        </row>
        <row r="1312">
          <cell r="A1312">
            <v>41124</v>
          </cell>
        </row>
        <row r="1313">
          <cell r="A1313">
            <v>41125</v>
          </cell>
        </row>
        <row r="1314">
          <cell r="A1314">
            <v>41126</v>
          </cell>
        </row>
        <row r="1315">
          <cell r="A1315">
            <v>41127</v>
          </cell>
        </row>
        <row r="1316">
          <cell r="A1316">
            <v>41128</v>
          </cell>
        </row>
        <row r="1317">
          <cell r="A1317">
            <v>41129</v>
          </cell>
        </row>
        <row r="1318">
          <cell r="A1318">
            <v>41130</v>
          </cell>
        </row>
        <row r="1319">
          <cell r="A1319">
            <v>41131</v>
          </cell>
        </row>
        <row r="1320">
          <cell r="A1320">
            <v>41132</v>
          </cell>
        </row>
        <row r="1321">
          <cell r="A1321">
            <v>41133</v>
          </cell>
        </row>
        <row r="1322">
          <cell r="A1322">
            <v>41134</v>
          </cell>
        </row>
        <row r="1323">
          <cell r="A1323">
            <v>41135</v>
          </cell>
        </row>
        <row r="1324">
          <cell r="A1324">
            <v>41136</v>
          </cell>
        </row>
        <row r="1325">
          <cell r="A1325">
            <v>41137</v>
          </cell>
        </row>
        <row r="1326">
          <cell r="A1326">
            <v>41138</v>
          </cell>
        </row>
        <row r="1327">
          <cell r="A1327">
            <v>41139</v>
          </cell>
        </row>
        <row r="1328">
          <cell r="A1328">
            <v>41140</v>
          </cell>
        </row>
        <row r="1329">
          <cell r="A1329">
            <v>41141</v>
          </cell>
        </row>
        <row r="1330">
          <cell r="A1330">
            <v>41142</v>
          </cell>
        </row>
        <row r="1331">
          <cell r="A1331">
            <v>41143</v>
          </cell>
        </row>
        <row r="1332">
          <cell r="A1332">
            <v>41144</v>
          </cell>
        </row>
        <row r="1333">
          <cell r="A1333">
            <v>41145</v>
          </cell>
        </row>
        <row r="1334">
          <cell r="A1334">
            <v>41146</v>
          </cell>
        </row>
        <row r="1335">
          <cell r="A1335">
            <v>41147</v>
          </cell>
        </row>
        <row r="1336">
          <cell r="A1336">
            <v>41148</v>
          </cell>
        </row>
        <row r="1337">
          <cell r="A1337">
            <v>41149</v>
          </cell>
        </row>
        <row r="1338">
          <cell r="A1338">
            <v>41150</v>
          </cell>
        </row>
        <row r="1339">
          <cell r="A1339">
            <v>41151</v>
          </cell>
        </row>
        <row r="1340">
          <cell r="A1340">
            <v>41152</v>
          </cell>
        </row>
        <row r="1341">
          <cell r="A1341">
            <v>41153</v>
          </cell>
        </row>
        <row r="1342">
          <cell r="A1342">
            <v>41154</v>
          </cell>
        </row>
        <row r="1343">
          <cell r="A1343">
            <v>41155</v>
          </cell>
        </row>
        <row r="1344">
          <cell r="A1344">
            <v>41156</v>
          </cell>
        </row>
        <row r="1345">
          <cell r="A1345">
            <v>41157</v>
          </cell>
        </row>
        <row r="1346">
          <cell r="A1346">
            <v>41158</v>
          </cell>
        </row>
        <row r="1347">
          <cell r="A1347">
            <v>41159</v>
          </cell>
        </row>
        <row r="1348">
          <cell r="A1348">
            <v>41160</v>
          </cell>
        </row>
        <row r="1349">
          <cell r="A1349">
            <v>41161</v>
          </cell>
        </row>
        <row r="1350">
          <cell r="A1350">
            <v>41162</v>
          </cell>
        </row>
        <row r="1351">
          <cell r="A1351">
            <v>41163</v>
          </cell>
        </row>
        <row r="1352">
          <cell r="A1352">
            <v>41164</v>
          </cell>
        </row>
        <row r="1353">
          <cell r="A1353">
            <v>41165</v>
          </cell>
        </row>
        <row r="1354">
          <cell r="A1354">
            <v>41166</v>
          </cell>
        </row>
        <row r="1355">
          <cell r="A1355">
            <v>41167</v>
          </cell>
        </row>
        <row r="1356">
          <cell r="A1356">
            <v>41168</v>
          </cell>
        </row>
        <row r="1357">
          <cell r="A1357">
            <v>41169</v>
          </cell>
        </row>
        <row r="1358">
          <cell r="A1358">
            <v>41170</v>
          </cell>
        </row>
        <row r="1359">
          <cell r="A1359">
            <v>41171</v>
          </cell>
        </row>
        <row r="1360">
          <cell r="A1360">
            <v>41172</v>
          </cell>
        </row>
        <row r="1361">
          <cell r="A1361">
            <v>41173</v>
          </cell>
        </row>
        <row r="1362">
          <cell r="A1362">
            <v>41174</v>
          </cell>
        </row>
        <row r="1363">
          <cell r="A1363">
            <v>41175</v>
          </cell>
        </row>
        <row r="1364">
          <cell r="A1364">
            <v>41176</v>
          </cell>
        </row>
        <row r="1365">
          <cell r="A1365">
            <v>41177</v>
          </cell>
        </row>
        <row r="1366">
          <cell r="A1366">
            <v>41178</v>
          </cell>
        </row>
        <row r="1367">
          <cell r="A1367">
            <v>41179</v>
          </cell>
        </row>
        <row r="1368">
          <cell r="A1368">
            <v>41180</v>
          </cell>
        </row>
        <row r="1369">
          <cell r="A1369">
            <v>41181</v>
          </cell>
        </row>
        <row r="1370">
          <cell r="A1370">
            <v>41182</v>
          </cell>
        </row>
        <row r="1371">
          <cell r="A1371">
            <v>41183</v>
          </cell>
        </row>
        <row r="1372">
          <cell r="A1372">
            <v>41184</v>
          </cell>
        </row>
        <row r="1373">
          <cell r="A1373">
            <v>41185</v>
          </cell>
        </row>
        <row r="1374">
          <cell r="A1374">
            <v>41186</v>
          </cell>
        </row>
        <row r="1375">
          <cell r="A1375">
            <v>41187</v>
          </cell>
        </row>
        <row r="1376">
          <cell r="A1376">
            <v>41188</v>
          </cell>
        </row>
        <row r="1377">
          <cell r="A1377">
            <v>41189</v>
          </cell>
        </row>
        <row r="1378">
          <cell r="A1378">
            <v>41190</v>
          </cell>
        </row>
        <row r="1379">
          <cell r="A1379">
            <v>41191</v>
          </cell>
        </row>
        <row r="1380">
          <cell r="A1380">
            <v>41192</v>
          </cell>
        </row>
        <row r="1381">
          <cell r="A1381">
            <v>41193</v>
          </cell>
        </row>
        <row r="1382">
          <cell r="A1382">
            <v>41194</v>
          </cell>
        </row>
        <row r="1383">
          <cell r="A1383">
            <v>41195</v>
          </cell>
        </row>
        <row r="1384">
          <cell r="A1384">
            <v>41196</v>
          </cell>
        </row>
        <row r="1385">
          <cell r="A1385">
            <v>41197</v>
          </cell>
        </row>
        <row r="1386">
          <cell r="A1386">
            <v>41198</v>
          </cell>
        </row>
        <row r="1387">
          <cell r="A1387">
            <v>41199</v>
          </cell>
        </row>
        <row r="1388">
          <cell r="A1388">
            <v>41200</v>
          </cell>
        </row>
        <row r="1389">
          <cell r="A1389">
            <v>41201</v>
          </cell>
        </row>
        <row r="1390">
          <cell r="A1390">
            <v>41202</v>
          </cell>
        </row>
        <row r="1391">
          <cell r="A1391">
            <v>41203</v>
          </cell>
        </row>
        <row r="1392">
          <cell r="A1392">
            <v>41204</v>
          </cell>
        </row>
        <row r="1393">
          <cell r="A1393">
            <v>41205</v>
          </cell>
        </row>
        <row r="1394">
          <cell r="A1394">
            <v>41206</v>
          </cell>
        </row>
        <row r="1395">
          <cell r="A1395">
            <v>41207</v>
          </cell>
        </row>
        <row r="1396">
          <cell r="A1396">
            <v>41208</v>
          </cell>
        </row>
        <row r="1397">
          <cell r="A1397">
            <v>41209</v>
          </cell>
        </row>
        <row r="1398">
          <cell r="A1398">
            <v>41210</v>
          </cell>
        </row>
        <row r="1399">
          <cell r="A1399">
            <v>41211</v>
          </cell>
        </row>
        <row r="1400">
          <cell r="A1400">
            <v>41212</v>
          </cell>
        </row>
        <row r="1401">
          <cell r="A1401">
            <v>41213</v>
          </cell>
        </row>
        <row r="1402">
          <cell r="A1402">
            <v>41214</v>
          </cell>
        </row>
        <row r="1403">
          <cell r="A1403">
            <v>41215</v>
          </cell>
        </row>
        <row r="1404">
          <cell r="A1404">
            <v>41216</v>
          </cell>
        </row>
        <row r="1405">
          <cell r="A1405">
            <v>41217</v>
          </cell>
        </row>
        <row r="1406">
          <cell r="A1406">
            <v>41218</v>
          </cell>
        </row>
        <row r="1407">
          <cell r="A1407">
            <v>41219</v>
          </cell>
        </row>
        <row r="1408">
          <cell r="A1408">
            <v>41220</v>
          </cell>
        </row>
        <row r="1409">
          <cell r="A1409">
            <v>41221</v>
          </cell>
        </row>
        <row r="1410">
          <cell r="A1410">
            <v>41222</v>
          </cell>
        </row>
        <row r="1411">
          <cell r="A1411">
            <v>41223</v>
          </cell>
        </row>
        <row r="1412">
          <cell r="A1412">
            <v>41224</v>
          </cell>
        </row>
        <row r="1413">
          <cell r="A1413">
            <v>41225</v>
          </cell>
        </row>
        <row r="1414">
          <cell r="A1414">
            <v>41226</v>
          </cell>
        </row>
        <row r="1415">
          <cell r="A1415">
            <v>41227</v>
          </cell>
        </row>
        <row r="1416">
          <cell r="A1416">
            <v>41228</v>
          </cell>
        </row>
        <row r="1417">
          <cell r="A1417">
            <v>41229</v>
          </cell>
        </row>
        <row r="1418">
          <cell r="A1418">
            <v>41230</v>
          </cell>
        </row>
        <row r="1419">
          <cell r="A1419">
            <v>41231</v>
          </cell>
        </row>
        <row r="1420">
          <cell r="A1420">
            <v>41232</v>
          </cell>
        </row>
        <row r="1421">
          <cell r="A1421">
            <v>41233</v>
          </cell>
        </row>
        <row r="1422">
          <cell r="A1422">
            <v>41234</v>
          </cell>
        </row>
        <row r="1423">
          <cell r="A1423">
            <v>41235</v>
          </cell>
        </row>
        <row r="1424">
          <cell r="A1424">
            <v>41236</v>
          </cell>
        </row>
        <row r="1425">
          <cell r="A1425">
            <v>41237</v>
          </cell>
        </row>
        <row r="1426">
          <cell r="A1426">
            <v>41238</v>
          </cell>
        </row>
        <row r="1427">
          <cell r="A1427">
            <v>41239</v>
          </cell>
        </row>
        <row r="1428">
          <cell r="A1428">
            <v>41240</v>
          </cell>
        </row>
        <row r="1429">
          <cell r="A1429">
            <v>41241</v>
          </cell>
        </row>
        <row r="1430">
          <cell r="A1430">
            <v>41242</v>
          </cell>
        </row>
        <row r="1431">
          <cell r="A1431">
            <v>41243</v>
          </cell>
        </row>
        <row r="1432">
          <cell r="A1432">
            <v>41244</v>
          </cell>
        </row>
        <row r="1433">
          <cell r="A1433">
            <v>41245</v>
          </cell>
        </row>
        <row r="1434">
          <cell r="A1434">
            <v>41246</v>
          </cell>
        </row>
        <row r="1435">
          <cell r="A1435">
            <v>41247</v>
          </cell>
        </row>
        <row r="1436">
          <cell r="A1436">
            <v>41248</v>
          </cell>
        </row>
        <row r="1437">
          <cell r="A1437">
            <v>41249</v>
          </cell>
        </row>
        <row r="1438">
          <cell r="A1438">
            <v>41250</v>
          </cell>
        </row>
        <row r="1439">
          <cell r="A1439">
            <v>41251</v>
          </cell>
        </row>
        <row r="1440">
          <cell r="A1440">
            <v>41252</v>
          </cell>
        </row>
        <row r="1441">
          <cell r="A1441">
            <v>41253</v>
          </cell>
        </row>
        <row r="1442">
          <cell r="A1442">
            <v>41254</v>
          </cell>
        </row>
        <row r="1443">
          <cell r="A1443">
            <v>41255</v>
          </cell>
        </row>
        <row r="1444">
          <cell r="A1444">
            <v>41256</v>
          </cell>
        </row>
        <row r="1445">
          <cell r="A1445">
            <v>41257</v>
          </cell>
        </row>
        <row r="1446">
          <cell r="A1446">
            <v>41258</v>
          </cell>
        </row>
        <row r="1447">
          <cell r="A1447">
            <v>41259</v>
          </cell>
        </row>
        <row r="1448">
          <cell r="A1448">
            <v>41260</v>
          </cell>
        </row>
        <row r="1449">
          <cell r="A1449">
            <v>41261</v>
          </cell>
        </row>
        <row r="1450">
          <cell r="A1450">
            <v>41262</v>
          </cell>
        </row>
        <row r="1451">
          <cell r="A1451">
            <v>41263</v>
          </cell>
        </row>
        <row r="1452">
          <cell r="A1452">
            <v>41264</v>
          </cell>
        </row>
        <row r="1453">
          <cell r="A1453">
            <v>41265</v>
          </cell>
        </row>
        <row r="1454">
          <cell r="A1454">
            <v>41266</v>
          </cell>
        </row>
        <row r="1455">
          <cell r="A1455">
            <v>41267</v>
          </cell>
        </row>
        <row r="1456">
          <cell r="A1456">
            <v>41268</v>
          </cell>
        </row>
        <row r="1457">
          <cell r="A1457">
            <v>41269</v>
          </cell>
        </row>
        <row r="1458">
          <cell r="A1458">
            <v>41270</v>
          </cell>
        </row>
        <row r="1459">
          <cell r="A1459">
            <v>41271</v>
          </cell>
        </row>
        <row r="1460">
          <cell r="A1460">
            <v>41272</v>
          </cell>
        </row>
        <row r="1461">
          <cell r="A1461">
            <v>41273</v>
          </cell>
        </row>
        <row r="1462">
          <cell r="A1462">
            <v>41274</v>
          </cell>
        </row>
      </sheetData>
      <sheetData sheetId="3">
        <row r="5">
          <cell r="AJ5">
            <v>518430.07833333343</v>
          </cell>
        </row>
        <row r="81">
          <cell r="A81">
            <v>40909</v>
          </cell>
        </row>
        <row r="82">
          <cell r="A82">
            <v>40940</v>
          </cell>
        </row>
        <row r="83">
          <cell r="A83">
            <v>40969</v>
          </cell>
        </row>
        <row r="84">
          <cell r="A84">
            <v>41000</v>
          </cell>
        </row>
        <row r="85">
          <cell r="A85">
            <v>41030</v>
          </cell>
        </row>
        <row r="86">
          <cell r="A86">
            <v>41061</v>
          </cell>
        </row>
        <row r="87">
          <cell r="A87">
            <v>41091</v>
          </cell>
        </row>
        <row r="88">
          <cell r="A88">
            <v>41122</v>
          </cell>
        </row>
        <row r="89">
          <cell r="A89">
            <v>41153</v>
          </cell>
        </row>
        <row r="90">
          <cell r="A90">
            <v>41183</v>
          </cell>
        </row>
        <row r="91">
          <cell r="A91">
            <v>41214</v>
          </cell>
        </row>
        <row r="92">
          <cell r="A92">
            <v>41244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y"/>
      <sheetName val="month"/>
    </sheetNames>
    <sheetDataSet>
      <sheetData sheetId="0">
        <row r="1">
          <cell r="AO1">
            <v>73</v>
          </cell>
        </row>
      </sheetData>
      <sheetData sheetId="1"/>
      <sheetData sheetId="2">
        <row r="95">
          <cell r="A95">
            <v>41305</v>
          </cell>
        </row>
        <row r="96">
          <cell r="A96">
            <v>41333</v>
          </cell>
        </row>
        <row r="97">
          <cell r="A97">
            <v>41364</v>
          </cell>
        </row>
        <row r="98">
          <cell r="A98">
            <v>41394</v>
          </cell>
        </row>
        <row r="99">
          <cell r="A99">
            <v>41425</v>
          </cell>
        </row>
        <row r="100">
          <cell r="A100">
            <v>41455</v>
          </cell>
        </row>
        <row r="101">
          <cell r="A101">
            <v>41486</v>
          </cell>
        </row>
        <row r="102">
          <cell r="A102">
            <v>41517</v>
          </cell>
        </row>
        <row r="103">
          <cell r="A103">
            <v>41547</v>
          </cell>
        </row>
        <row r="104">
          <cell r="A104">
            <v>41578</v>
          </cell>
        </row>
        <row r="105">
          <cell r="A105">
            <v>41608</v>
          </cell>
        </row>
        <row r="106">
          <cell r="A106">
            <v>41639</v>
          </cell>
        </row>
        <row r="107">
          <cell r="A107">
            <v>41670</v>
          </cell>
        </row>
        <row r="108">
          <cell r="A108">
            <v>41698</v>
          </cell>
        </row>
        <row r="109">
          <cell r="A109">
            <v>41729</v>
          </cell>
        </row>
        <row r="110">
          <cell r="A110">
            <v>41759</v>
          </cell>
        </row>
        <row r="111">
          <cell r="A111">
            <v>41790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3"/>
  <sheetViews>
    <sheetView tabSelected="1" workbookViewId="0">
      <pane ySplit="1" topLeftCell="A321" activePane="bottomLeft" state="frozen"/>
      <selection pane="bottomLeft" activeCell="AF365" sqref="AF365"/>
    </sheetView>
  </sheetViews>
  <sheetFormatPr defaultRowHeight="15" x14ac:dyDescent="0.25"/>
  <cols>
    <col min="3" max="3" width="11.28515625" bestFit="1" customWidth="1"/>
    <col min="4" max="4" width="10.7109375" bestFit="1" customWidth="1"/>
    <col min="6" max="6" width="13.28515625" bestFit="1" customWidth="1"/>
    <col min="7" max="7" width="13.42578125" bestFit="1" customWidth="1"/>
    <col min="8" max="8" width="11.7109375" customWidth="1"/>
    <col min="9" max="9" width="10.5703125" bestFit="1" customWidth="1"/>
    <col min="10" max="10" width="11.140625" customWidth="1"/>
    <col min="11" max="12" width="14.28515625" style="58" customWidth="1"/>
    <col min="13" max="13" width="14.28515625" customWidth="1"/>
    <col min="14" max="15" width="14.28515625" style="58" customWidth="1"/>
    <col min="16" max="16" width="11.42578125" customWidth="1"/>
    <col min="17" max="17" width="10.140625" customWidth="1"/>
  </cols>
  <sheetData>
    <row r="1" spans="1:18" ht="45" x14ac:dyDescent="0.25">
      <c r="A1" s="22" t="s">
        <v>26</v>
      </c>
      <c r="B1" s="22" t="s">
        <v>27</v>
      </c>
      <c r="C1" s="22" t="s">
        <v>28</v>
      </c>
      <c r="D1" s="22" t="s">
        <v>29</v>
      </c>
      <c r="E1" s="22" t="s">
        <v>30</v>
      </c>
      <c r="F1" s="22" t="s">
        <v>25</v>
      </c>
      <c r="G1" s="22" t="s">
        <v>23</v>
      </c>
      <c r="H1" s="22" t="s">
        <v>42</v>
      </c>
      <c r="I1" s="22" t="s">
        <v>31</v>
      </c>
      <c r="J1" s="22" t="s">
        <v>581</v>
      </c>
      <c r="K1" s="22" t="s">
        <v>32</v>
      </c>
      <c r="L1" s="22" t="s">
        <v>39</v>
      </c>
      <c r="M1" s="22" t="s">
        <v>33</v>
      </c>
      <c r="N1" s="22" t="s">
        <v>40</v>
      </c>
      <c r="O1" s="22" t="s">
        <v>41</v>
      </c>
      <c r="P1" s="22" t="s">
        <v>579</v>
      </c>
      <c r="Q1" t="s">
        <v>35</v>
      </c>
      <c r="R1" s="22"/>
    </row>
    <row r="2" spans="1:18" x14ac:dyDescent="0.25">
      <c r="A2">
        <f>YEAR(C2)</f>
        <v>2010</v>
      </c>
      <c r="B2">
        <f>MONTH(C2)</f>
        <v>1</v>
      </c>
      <c r="C2" s="19">
        <v>40180</v>
      </c>
      <c r="D2" s="19">
        <f>C3-1</f>
        <v>40186</v>
      </c>
      <c r="E2" s="19" t="str">
        <f>WEEKNUM(C2)&amp;YEAR(C2)</f>
        <v>12010</v>
      </c>
      <c r="F2" s="4">
        <f>SUMIF('Cushing Flows Data'!A$9:A$3818,'Cushing Balance'!$E2,'Cushing Flows Data'!$V$9:$V$3818)</f>
        <v>4932.4998376451613</v>
      </c>
      <c r="G2" s="4">
        <f>SUMIF('Cushing Flows Data'!A$9:A$3818,'Cushing Balance'!$E2,'Cushing Flows Data'!$AP$9:$AP$3818)</f>
        <v>8725.7070999999996</v>
      </c>
      <c r="H2" s="15">
        <f>F2-G2</f>
        <v>-3793.2072623548383</v>
      </c>
      <c r="I2" s="44">
        <v>34473</v>
      </c>
      <c r="P2" s="45">
        <v>51757</v>
      </c>
      <c r="Q2" s="41">
        <f>I2/P2</f>
        <v>0.66605483316266401</v>
      </c>
    </row>
    <row r="3" spans="1:18" x14ac:dyDescent="0.25">
      <c r="A3">
        <f t="shared" ref="A3:A66" si="0">YEAR(C3)</f>
        <v>2010</v>
      </c>
      <c r="B3">
        <f t="shared" ref="B3:B66" si="1">MONTH(C3)</f>
        <v>1</v>
      </c>
      <c r="C3" s="19">
        <v>40187</v>
      </c>
      <c r="D3" s="19">
        <f t="shared" ref="D3:D66" si="2">C4-1</f>
        <v>40193</v>
      </c>
      <c r="E3" s="19" t="str">
        <f t="shared" ref="E3:E66" si="3">WEEKNUM(C3)&amp;YEAR(C3)</f>
        <v>22010</v>
      </c>
      <c r="F3" s="4">
        <f>SUMIF('Cushing Flows Data'!A$9:A$3818,'Cushing Balance'!$E3,'Cushing Flows Data'!$V$9:$V$3818)</f>
        <v>4936.6517576451615</v>
      </c>
      <c r="G3" s="4">
        <f>SUMIF('Cushing Flows Data'!A$9:A$3818,'Cushing Balance'!$E3,'Cushing Flows Data'!$AP$9:$AP$3818)</f>
        <v>8726.2384199999997</v>
      </c>
      <c r="H3" s="15">
        <f t="shared" ref="H3:H66" si="4">F3-G3</f>
        <v>-3789.5866623548382</v>
      </c>
      <c r="I3" s="44">
        <v>33725</v>
      </c>
      <c r="K3" s="48">
        <f>I3-I2</f>
        <v>-748</v>
      </c>
      <c r="L3" s="48">
        <f>K3-H3</f>
        <v>3041.5866623548382</v>
      </c>
      <c r="M3" s="48"/>
      <c r="N3" s="48">
        <f t="shared" ref="N3:N66" si="5">K3-M3</f>
        <v>-748</v>
      </c>
      <c r="O3" s="48">
        <f>M3-H3</f>
        <v>3789.5866623548382</v>
      </c>
      <c r="P3" s="45">
        <v>51667</v>
      </c>
      <c r="Q3" s="41">
        <f t="shared" ref="Q3:Q66" si="6">I3/P3</f>
        <v>0.65273772427274668</v>
      </c>
    </row>
    <row r="4" spans="1:18" x14ac:dyDescent="0.25">
      <c r="A4">
        <f t="shared" si="0"/>
        <v>2010</v>
      </c>
      <c r="B4">
        <f t="shared" si="1"/>
        <v>1</v>
      </c>
      <c r="C4" s="19">
        <v>40194</v>
      </c>
      <c r="D4" s="19">
        <f t="shared" si="2"/>
        <v>40200</v>
      </c>
      <c r="E4" s="19" t="str">
        <f t="shared" si="3"/>
        <v>32010</v>
      </c>
      <c r="F4" s="4">
        <f>SUMIF('Cushing Flows Data'!A$9:A$3818,'Cushing Balance'!$E4,'Cushing Flows Data'!$V$9:$V$3818)</f>
        <v>4838.9238476451619</v>
      </c>
      <c r="G4" s="4">
        <f>SUMIF('Cushing Flows Data'!A$9:A$3818,'Cushing Balance'!$E4,'Cushing Flows Data'!$AP$9:$AP$3818)</f>
        <v>8519.7548599999991</v>
      </c>
      <c r="H4" s="15">
        <f t="shared" si="4"/>
        <v>-3680.8310123548372</v>
      </c>
      <c r="I4" s="44">
        <v>33034</v>
      </c>
      <c r="K4" s="48">
        <f t="shared" ref="K4:K67" si="7">I4-I3</f>
        <v>-691</v>
      </c>
      <c r="L4" s="48">
        <f t="shared" ref="L4:L67" si="8">K4-H4</f>
        <v>2989.8310123548372</v>
      </c>
      <c r="M4" s="48"/>
      <c r="N4" s="48">
        <f t="shared" si="5"/>
        <v>-691</v>
      </c>
      <c r="O4" s="48">
        <f t="shared" ref="O4:O67" si="9">M4-H4</f>
        <v>3680.8310123548372</v>
      </c>
      <c r="P4" s="45">
        <v>51792</v>
      </c>
      <c r="Q4" s="41">
        <f t="shared" si="6"/>
        <v>0.63782051282051277</v>
      </c>
    </row>
    <row r="5" spans="1:18" x14ac:dyDescent="0.25">
      <c r="A5">
        <f t="shared" si="0"/>
        <v>2010</v>
      </c>
      <c r="B5">
        <f t="shared" si="1"/>
        <v>1</v>
      </c>
      <c r="C5" s="19">
        <v>40201</v>
      </c>
      <c r="D5" s="19">
        <f t="shared" si="2"/>
        <v>40207</v>
      </c>
      <c r="E5" s="19" t="str">
        <f t="shared" si="3"/>
        <v>42010</v>
      </c>
      <c r="F5" s="4">
        <f>SUMIF('Cushing Flows Data'!A$9:A$3818,'Cushing Balance'!$E5,'Cushing Flows Data'!$V$9:$V$3818)</f>
        <v>4931.514857645162</v>
      </c>
      <c r="G5" s="4">
        <f>SUMIF('Cushing Flows Data'!A$9:A$3818,'Cushing Balance'!$E5,'Cushing Flows Data'!$AP$9:$AP$3818)</f>
        <v>8777.8603700000003</v>
      </c>
      <c r="H5" s="15">
        <f t="shared" si="4"/>
        <v>-3846.3455123548383</v>
      </c>
      <c r="I5" s="44">
        <v>31997</v>
      </c>
      <c r="K5" s="48">
        <f t="shared" si="7"/>
        <v>-1037</v>
      </c>
      <c r="L5" s="48">
        <f t="shared" si="8"/>
        <v>2809.3455123548383</v>
      </c>
      <c r="M5" s="48"/>
      <c r="N5" s="48">
        <f t="shared" si="5"/>
        <v>-1037</v>
      </c>
      <c r="O5" s="48">
        <f t="shared" si="9"/>
        <v>3846.3455123548383</v>
      </c>
      <c r="P5" s="45">
        <v>51915</v>
      </c>
      <c r="Q5" s="41">
        <f t="shared" si="6"/>
        <v>0.61633439275739188</v>
      </c>
    </row>
    <row r="6" spans="1:18" x14ac:dyDescent="0.25">
      <c r="A6">
        <f t="shared" si="0"/>
        <v>2010</v>
      </c>
      <c r="B6">
        <f t="shared" si="1"/>
        <v>1</v>
      </c>
      <c r="C6" s="19">
        <v>40208</v>
      </c>
      <c r="D6" s="19">
        <f t="shared" si="2"/>
        <v>40214</v>
      </c>
      <c r="E6" s="19" t="str">
        <f t="shared" si="3"/>
        <v>52010</v>
      </c>
      <c r="F6" s="4">
        <f>SUMIF('Cushing Flows Data'!A$9:A$3818,'Cushing Balance'!$E6,'Cushing Flows Data'!$V$9:$V$3818)</f>
        <v>4792.498217005761</v>
      </c>
      <c r="G6" s="4">
        <f>SUMIF('Cushing Flows Data'!A$9:A$3818,'Cushing Balance'!$E6,'Cushing Flows Data'!$AP$9:$AP$3818)</f>
        <v>8490.57611</v>
      </c>
      <c r="H6" s="15">
        <f t="shared" si="4"/>
        <v>-3698.0778929942389</v>
      </c>
      <c r="I6" s="44">
        <v>31322</v>
      </c>
      <c r="K6" s="48">
        <f t="shared" si="7"/>
        <v>-675</v>
      </c>
      <c r="L6" s="48">
        <f t="shared" si="8"/>
        <v>3023.0778929942389</v>
      </c>
      <c r="M6" s="48"/>
      <c r="N6" s="48">
        <f t="shared" si="5"/>
        <v>-675</v>
      </c>
      <c r="O6" s="48">
        <f t="shared" si="9"/>
        <v>3698.0778929942389</v>
      </c>
      <c r="P6" s="45">
        <v>51995</v>
      </c>
      <c r="Q6" s="41">
        <f t="shared" si="6"/>
        <v>0.60240407731512646</v>
      </c>
    </row>
    <row r="7" spans="1:18" x14ac:dyDescent="0.25">
      <c r="A7">
        <f t="shared" si="0"/>
        <v>2010</v>
      </c>
      <c r="B7">
        <f t="shared" si="1"/>
        <v>2</v>
      </c>
      <c r="C7" s="19">
        <v>40215</v>
      </c>
      <c r="D7" s="19">
        <f t="shared" si="2"/>
        <v>40221</v>
      </c>
      <c r="E7" s="19" t="str">
        <f t="shared" si="3"/>
        <v>62010</v>
      </c>
      <c r="F7" s="4">
        <f>SUMIF('Cushing Flows Data'!A$9:A$3818,'Cushing Balance'!$E7,'Cushing Flows Data'!$V$9:$V$3818)</f>
        <v>5064.4712787500011</v>
      </c>
      <c r="G7" s="4">
        <f>SUMIF('Cushing Flows Data'!A$9:A$3818,'Cushing Balance'!$E7,'Cushing Flows Data'!$AP$9:$AP$3818)</f>
        <v>8630.337739999999</v>
      </c>
      <c r="H7" s="15">
        <f t="shared" si="4"/>
        <v>-3565.8664612499979</v>
      </c>
      <c r="I7" s="44">
        <v>30612</v>
      </c>
      <c r="K7" s="48">
        <f t="shared" si="7"/>
        <v>-710</v>
      </c>
      <c r="L7" s="48">
        <f t="shared" si="8"/>
        <v>2855.8664612499979</v>
      </c>
      <c r="M7" s="48"/>
      <c r="N7" s="48">
        <f t="shared" si="5"/>
        <v>-710</v>
      </c>
      <c r="O7" s="48">
        <f t="shared" si="9"/>
        <v>3565.8664612499979</v>
      </c>
      <c r="P7" s="45">
        <v>51915</v>
      </c>
      <c r="Q7" s="41">
        <f t="shared" si="6"/>
        <v>0.58965616873735915</v>
      </c>
    </row>
    <row r="8" spans="1:18" x14ac:dyDescent="0.25">
      <c r="A8">
        <f t="shared" si="0"/>
        <v>2010</v>
      </c>
      <c r="B8">
        <f t="shared" si="1"/>
        <v>2</v>
      </c>
      <c r="C8" s="19">
        <v>40222</v>
      </c>
      <c r="D8" s="19">
        <f t="shared" si="2"/>
        <v>40228</v>
      </c>
      <c r="E8" s="19" t="str">
        <f t="shared" si="3"/>
        <v>72010</v>
      </c>
      <c r="F8" s="4">
        <f>SUMIF('Cushing Flows Data'!A$9:A$3818,'Cushing Balance'!$E8,'Cushing Flows Data'!$V$9:$V$3818)</f>
        <v>5151.6525887500011</v>
      </c>
      <c r="G8" s="4">
        <f>SUMIF('Cushing Flows Data'!A$9:A$3818,'Cushing Balance'!$E8,'Cushing Flows Data'!$AP$9:$AP$3818)</f>
        <v>8643.776460000001</v>
      </c>
      <c r="H8" s="15">
        <f t="shared" si="4"/>
        <v>-3492.1238712499999</v>
      </c>
      <c r="I8" s="44">
        <v>29902</v>
      </c>
      <c r="K8" s="48">
        <f t="shared" si="7"/>
        <v>-710</v>
      </c>
      <c r="L8" s="48">
        <f t="shared" si="8"/>
        <v>2782.1238712499999</v>
      </c>
      <c r="M8" s="48"/>
      <c r="N8" s="48">
        <f t="shared" si="5"/>
        <v>-710</v>
      </c>
      <c r="O8" s="48">
        <f t="shared" si="9"/>
        <v>3492.1238712499999</v>
      </c>
      <c r="P8" s="45">
        <v>50555</v>
      </c>
      <c r="Q8" s="41">
        <f t="shared" si="6"/>
        <v>0.59147463158935809</v>
      </c>
    </row>
    <row r="9" spans="1:18" x14ac:dyDescent="0.25">
      <c r="A9">
        <f t="shared" si="0"/>
        <v>2010</v>
      </c>
      <c r="B9">
        <f t="shared" si="1"/>
        <v>2</v>
      </c>
      <c r="C9" s="19">
        <v>40229</v>
      </c>
      <c r="D9" s="19">
        <f t="shared" si="2"/>
        <v>40235</v>
      </c>
      <c r="E9" s="19" t="str">
        <f t="shared" si="3"/>
        <v>82010</v>
      </c>
      <c r="F9" s="4">
        <f>SUMIF('Cushing Flows Data'!A$9:A$3818,'Cushing Balance'!$E9,'Cushing Flows Data'!$V$9:$V$3818)</f>
        <v>5717.0484487499998</v>
      </c>
      <c r="G9" s="4">
        <f>SUMIF('Cushing Flows Data'!A$9:A$3818,'Cushing Balance'!$E9,'Cushing Flows Data'!$AP$9:$AP$3818)</f>
        <v>8209.3107400000008</v>
      </c>
      <c r="H9" s="15">
        <f t="shared" si="4"/>
        <v>-2492.262291250001</v>
      </c>
      <c r="I9" s="44">
        <v>29969</v>
      </c>
      <c r="K9" s="48">
        <f t="shared" si="7"/>
        <v>67</v>
      </c>
      <c r="L9" s="48">
        <f t="shared" si="8"/>
        <v>2559.262291250001</v>
      </c>
      <c r="M9" s="48"/>
      <c r="N9" s="48">
        <f t="shared" si="5"/>
        <v>67</v>
      </c>
      <c r="O9" s="48">
        <f t="shared" si="9"/>
        <v>2492.262291250001</v>
      </c>
      <c r="P9" s="45">
        <v>50475</v>
      </c>
      <c r="Q9" s="41">
        <f t="shared" si="6"/>
        <v>0.59373947498761759</v>
      </c>
    </row>
    <row r="10" spans="1:18" x14ac:dyDescent="0.25">
      <c r="A10">
        <f t="shared" si="0"/>
        <v>2010</v>
      </c>
      <c r="B10">
        <f t="shared" si="1"/>
        <v>2</v>
      </c>
      <c r="C10" s="19">
        <v>40236</v>
      </c>
      <c r="D10" s="19">
        <f t="shared" si="2"/>
        <v>40242</v>
      </c>
      <c r="E10" s="19" t="str">
        <f t="shared" si="3"/>
        <v>92010</v>
      </c>
      <c r="F10" s="4">
        <f>SUMIF('Cushing Flows Data'!A$9:A$3818,'Cushing Balance'!$E10,'Cushing Flows Data'!$V$9:$V$3818)</f>
        <v>5993.4383295506914</v>
      </c>
      <c r="G10" s="4">
        <f>SUMIF('Cushing Flows Data'!A$9:A$3818,'Cushing Balance'!$E10,'Cushing Flows Data'!$AP$9:$AP$3818)</f>
        <v>8355.279129999999</v>
      </c>
      <c r="H10" s="15">
        <f t="shared" si="4"/>
        <v>-2361.8408004493076</v>
      </c>
      <c r="I10" s="44">
        <v>30600</v>
      </c>
      <c r="K10" s="48">
        <f t="shared" si="7"/>
        <v>631</v>
      </c>
      <c r="L10" s="48">
        <f t="shared" si="8"/>
        <v>2992.8408004493076</v>
      </c>
      <c r="M10" s="48"/>
      <c r="N10" s="48">
        <f t="shared" si="5"/>
        <v>631</v>
      </c>
      <c r="O10" s="48">
        <f t="shared" si="9"/>
        <v>2361.8408004493076</v>
      </c>
      <c r="P10" s="45">
        <v>50325</v>
      </c>
      <c r="Q10" s="41">
        <f t="shared" si="6"/>
        <v>0.60804769001490311</v>
      </c>
    </row>
    <row r="11" spans="1:18" x14ac:dyDescent="0.25">
      <c r="A11">
        <f t="shared" si="0"/>
        <v>2010</v>
      </c>
      <c r="B11">
        <f t="shared" si="1"/>
        <v>3</v>
      </c>
      <c r="C11" s="19">
        <v>40243</v>
      </c>
      <c r="D11" s="19">
        <f t="shared" si="2"/>
        <v>40249</v>
      </c>
      <c r="E11" s="19" t="str">
        <f t="shared" si="3"/>
        <v>102010</v>
      </c>
      <c r="F11" s="4">
        <f>SUMIF('Cushing Flows Data'!A$9:A$3818,'Cushing Balance'!$E11,'Cushing Flows Data'!$V$9:$V$3818)</f>
        <v>5452.9440118709672</v>
      </c>
      <c r="G11" s="4">
        <f>SUMIF('Cushing Flows Data'!A$9:A$3818,'Cushing Balance'!$E11,'Cushing Flows Data'!$AP$9:$AP$3818)</f>
        <v>8687.6410899999992</v>
      </c>
      <c r="H11" s="15">
        <f t="shared" si="4"/>
        <v>-3234.697078129032</v>
      </c>
      <c r="I11" s="44">
        <v>29919</v>
      </c>
      <c r="K11" s="48">
        <f t="shared" si="7"/>
        <v>-681</v>
      </c>
      <c r="L11" s="48">
        <f t="shared" si="8"/>
        <v>2553.697078129032</v>
      </c>
      <c r="M11" s="48"/>
      <c r="N11" s="48">
        <f t="shared" si="5"/>
        <v>-681</v>
      </c>
      <c r="O11" s="48">
        <f t="shared" si="9"/>
        <v>3234.697078129032</v>
      </c>
      <c r="P11" s="45">
        <v>50325</v>
      </c>
      <c r="Q11" s="41">
        <f t="shared" si="6"/>
        <v>0.59451564828614012</v>
      </c>
    </row>
    <row r="12" spans="1:18" x14ac:dyDescent="0.25">
      <c r="A12">
        <f t="shared" si="0"/>
        <v>2010</v>
      </c>
      <c r="B12">
        <f t="shared" si="1"/>
        <v>3</v>
      </c>
      <c r="C12" s="19">
        <v>40250</v>
      </c>
      <c r="D12" s="19">
        <f t="shared" si="2"/>
        <v>40256</v>
      </c>
      <c r="E12" s="19" t="str">
        <f t="shared" si="3"/>
        <v>112010</v>
      </c>
      <c r="F12" s="4">
        <f>SUMIF('Cushing Flows Data'!A$9:A$3818,'Cushing Balance'!$E12,'Cushing Flows Data'!$V$9:$V$3818)</f>
        <v>6241.9512918709679</v>
      </c>
      <c r="G12" s="4">
        <f>SUMIF('Cushing Flows Data'!A$9:A$3818,'Cushing Balance'!$E12,'Cushing Flows Data'!$AP$9:$AP$3818)</f>
        <v>8724.3979099999997</v>
      </c>
      <c r="H12" s="15">
        <f t="shared" si="4"/>
        <v>-2482.4466181290318</v>
      </c>
      <c r="I12" s="44">
        <v>30453</v>
      </c>
      <c r="K12" s="48">
        <f t="shared" si="7"/>
        <v>534</v>
      </c>
      <c r="L12" s="48">
        <f t="shared" si="8"/>
        <v>3016.4466181290318</v>
      </c>
      <c r="M12" s="48"/>
      <c r="N12" s="48">
        <f t="shared" si="5"/>
        <v>534</v>
      </c>
      <c r="O12" s="48">
        <f t="shared" si="9"/>
        <v>2482.4466181290318</v>
      </c>
      <c r="P12" s="45">
        <v>50492</v>
      </c>
      <c r="Q12" s="41">
        <f t="shared" si="6"/>
        <v>0.60312524756397057</v>
      </c>
    </row>
    <row r="13" spans="1:18" x14ac:dyDescent="0.25">
      <c r="A13">
        <f t="shared" si="0"/>
        <v>2010</v>
      </c>
      <c r="B13">
        <f t="shared" si="1"/>
        <v>3</v>
      </c>
      <c r="C13" s="19">
        <v>40257</v>
      </c>
      <c r="D13" s="19">
        <f t="shared" si="2"/>
        <v>40263</v>
      </c>
      <c r="E13" s="19" t="str">
        <f t="shared" si="3"/>
        <v>122010</v>
      </c>
      <c r="F13" s="4">
        <f>SUMIF('Cushing Flows Data'!A$9:A$3818,'Cushing Balance'!$E13,'Cushing Flows Data'!$V$9:$V$3818)</f>
        <v>6354.229761870969</v>
      </c>
      <c r="G13" s="4">
        <f>SUMIF('Cushing Flows Data'!A$9:A$3818,'Cushing Balance'!$E13,'Cushing Flows Data'!$AP$9:$AP$3818)</f>
        <v>8805.729269999998</v>
      </c>
      <c r="H13" s="15">
        <f t="shared" si="4"/>
        <v>-2451.499508129029</v>
      </c>
      <c r="I13" s="44">
        <v>30936</v>
      </c>
      <c r="K13" s="48">
        <f t="shared" si="7"/>
        <v>483</v>
      </c>
      <c r="L13" s="48">
        <f t="shared" si="8"/>
        <v>2934.499508129029</v>
      </c>
      <c r="M13" s="48"/>
      <c r="N13" s="48">
        <f t="shared" si="5"/>
        <v>483</v>
      </c>
      <c r="O13" s="48">
        <f t="shared" si="9"/>
        <v>2451.499508129029</v>
      </c>
      <c r="P13" s="45">
        <v>50492</v>
      </c>
      <c r="Q13" s="41">
        <f t="shared" si="6"/>
        <v>0.61269111938524912</v>
      </c>
    </row>
    <row r="14" spans="1:18" x14ac:dyDescent="0.25">
      <c r="A14">
        <f t="shared" si="0"/>
        <v>2010</v>
      </c>
      <c r="B14">
        <f t="shared" si="1"/>
        <v>3</v>
      </c>
      <c r="C14" s="19">
        <v>40264</v>
      </c>
      <c r="D14" s="19">
        <f t="shared" si="2"/>
        <v>40270</v>
      </c>
      <c r="E14" s="19" t="str">
        <f t="shared" si="3"/>
        <v>132010</v>
      </c>
      <c r="F14" s="4">
        <f>SUMIF('Cushing Flows Data'!A$9:A$3818,'Cushing Balance'!$E14,'Cushing Flows Data'!$V$9:$V$3818)</f>
        <v>6622.6874259268816</v>
      </c>
      <c r="G14" s="4">
        <f>SUMIF('Cushing Flows Data'!A$9:A$3818,'Cushing Balance'!$E14,'Cushing Flows Data'!$AP$9:$AP$3818)</f>
        <v>8557.1977299999999</v>
      </c>
      <c r="H14" s="15">
        <f t="shared" si="4"/>
        <v>-1934.5103040731183</v>
      </c>
      <c r="I14" s="44">
        <v>31164</v>
      </c>
      <c r="K14" s="48">
        <f t="shared" si="7"/>
        <v>228</v>
      </c>
      <c r="L14" s="48">
        <f t="shared" si="8"/>
        <v>2162.5103040731183</v>
      </c>
      <c r="M14" s="48"/>
      <c r="N14" s="48">
        <f t="shared" si="5"/>
        <v>228</v>
      </c>
      <c r="O14" s="48">
        <f t="shared" si="9"/>
        <v>1934.5103040731183</v>
      </c>
      <c r="P14" s="45">
        <v>50492</v>
      </c>
      <c r="Q14" s="41">
        <f t="shared" si="6"/>
        <v>0.61720668620771613</v>
      </c>
    </row>
    <row r="15" spans="1:18" x14ac:dyDescent="0.25">
      <c r="A15">
        <f t="shared" si="0"/>
        <v>2010</v>
      </c>
      <c r="B15">
        <f t="shared" si="1"/>
        <v>4</v>
      </c>
      <c r="C15" s="19">
        <v>40271</v>
      </c>
      <c r="D15" s="19">
        <f t="shared" si="2"/>
        <v>40277</v>
      </c>
      <c r="E15" s="19" t="str">
        <f t="shared" si="3"/>
        <v>142010</v>
      </c>
      <c r="F15" s="4">
        <f>SUMIF('Cushing Flows Data'!A$9:A$3818,'Cushing Balance'!$E15,'Cushing Flows Data'!$V$9:$V$3818)</f>
        <v>6588.1962310666668</v>
      </c>
      <c r="G15" s="4">
        <f>SUMIF('Cushing Flows Data'!A$9:A$3818,'Cushing Balance'!$E15,'Cushing Flows Data'!$AP$9:$AP$3818)</f>
        <v>8575.6537000000008</v>
      </c>
      <c r="H15" s="15">
        <f t="shared" si="4"/>
        <v>-1987.457468933334</v>
      </c>
      <c r="I15" s="44">
        <v>32257</v>
      </c>
      <c r="K15" s="48">
        <f t="shared" si="7"/>
        <v>1093</v>
      </c>
      <c r="L15" s="48">
        <f t="shared" si="8"/>
        <v>3080.457468933334</v>
      </c>
      <c r="M15" s="48"/>
      <c r="N15" s="48">
        <f t="shared" si="5"/>
        <v>1093</v>
      </c>
      <c r="O15" s="48">
        <f t="shared" si="9"/>
        <v>1987.457468933334</v>
      </c>
      <c r="P15" s="45">
        <v>50572</v>
      </c>
      <c r="Q15" s="41">
        <f t="shared" si="6"/>
        <v>0.63784307521948902</v>
      </c>
    </row>
    <row r="16" spans="1:18" x14ac:dyDescent="0.25">
      <c r="A16">
        <f t="shared" si="0"/>
        <v>2010</v>
      </c>
      <c r="B16">
        <f t="shared" si="1"/>
        <v>4</v>
      </c>
      <c r="C16" s="19">
        <v>40278</v>
      </c>
      <c r="D16" s="19">
        <f t="shared" si="2"/>
        <v>40284</v>
      </c>
      <c r="E16" s="19" t="str">
        <f t="shared" si="3"/>
        <v>152010</v>
      </c>
      <c r="F16" s="4">
        <f>SUMIF('Cushing Flows Data'!A$9:A$3818,'Cushing Balance'!$E16,'Cushing Flows Data'!$V$9:$V$3818)</f>
        <v>6568.5117310666665</v>
      </c>
      <c r="G16" s="4">
        <f>SUMIF('Cushing Flows Data'!A$9:A$3818,'Cushing Balance'!$E16,'Cushing Flows Data'!$AP$9:$AP$3818)</f>
        <v>8619.9349899999997</v>
      </c>
      <c r="H16" s="15">
        <f t="shared" si="4"/>
        <v>-2051.4232589333333</v>
      </c>
      <c r="I16" s="44">
        <v>34111</v>
      </c>
      <c r="K16" s="48">
        <f t="shared" si="7"/>
        <v>1854</v>
      </c>
      <c r="L16" s="48">
        <f t="shared" si="8"/>
        <v>3905.4232589333333</v>
      </c>
      <c r="M16" s="48"/>
      <c r="N16" s="48">
        <f t="shared" si="5"/>
        <v>1854</v>
      </c>
      <c r="O16" s="48">
        <f t="shared" si="9"/>
        <v>2051.4232589333333</v>
      </c>
      <c r="P16" s="45">
        <v>52852</v>
      </c>
      <c r="Q16" s="41">
        <f t="shared" si="6"/>
        <v>0.64540603950654662</v>
      </c>
    </row>
    <row r="17" spans="1:17" x14ac:dyDescent="0.25">
      <c r="A17">
        <f t="shared" si="0"/>
        <v>2010</v>
      </c>
      <c r="B17">
        <f t="shared" si="1"/>
        <v>4</v>
      </c>
      <c r="C17" s="19">
        <v>40285</v>
      </c>
      <c r="D17" s="19">
        <f t="shared" si="2"/>
        <v>40291</v>
      </c>
      <c r="E17" s="19" t="str">
        <f t="shared" si="3"/>
        <v>162010</v>
      </c>
      <c r="F17" s="4">
        <f>SUMIF('Cushing Flows Data'!A$9:A$3818,'Cushing Balance'!$E17,'Cushing Flows Data'!$V$9:$V$3818)</f>
        <v>6543.3515610666664</v>
      </c>
      <c r="G17" s="4">
        <f>SUMIF('Cushing Flows Data'!A$9:A$3818,'Cushing Balance'!$E17,'Cushing Flows Data'!$AP$9:$AP$3818)</f>
        <v>8713.1035300000003</v>
      </c>
      <c r="H17" s="15">
        <f t="shared" si="4"/>
        <v>-2169.751968933334</v>
      </c>
      <c r="I17" s="44">
        <v>34565</v>
      </c>
      <c r="K17" s="48">
        <f t="shared" si="7"/>
        <v>454</v>
      </c>
      <c r="L17" s="48">
        <f t="shared" si="8"/>
        <v>2623.751968933334</v>
      </c>
      <c r="M17" s="48"/>
      <c r="N17" s="48">
        <f t="shared" si="5"/>
        <v>454</v>
      </c>
      <c r="O17" s="48">
        <f t="shared" si="9"/>
        <v>2169.751968933334</v>
      </c>
      <c r="P17" s="45">
        <v>52852</v>
      </c>
      <c r="Q17" s="41">
        <f t="shared" si="6"/>
        <v>0.65399606448194958</v>
      </c>
    </row>
    <row r="18" spans="1:17" x14ac:dyDescent="0.25">
      <c r="A18">
        <f t="shared" si="0"/>
        <v>2010</v>
      </c>
      <c r="B18">
        <f t="shared" si="1"/>
        <v>4</v>
      </c>
      <c r="C18" s="19">
        <v>40292</v>
      </c>
      <c r="D18" s="19">
        <f t="shared" si="2"/>
        <v>40298</v>
      </c>
      <c r="E18" s="19" t="str">
        <f t="shared" si="3"/>
        <v>172010</v>
      </c>
      <c r="F18" s="4">
        <f>SUMIF('Cushing Flows Data'!A$9:A$3818,'Cushing Balance'!$E18,'Cushing Flows Data'!$V$9:$V$3818)</f>
        <v>6697.2617310666674</v>
      </c>
      <c r="G18" s="4">
        <f>SUMIF('Cushing Flows Data'!A$9:A$3818,'Cushing Balance'!$E18,'Cushing Flows Data'!$AP$9:$AP$3818)</f>
        <v>8680.5320100000008</v>
      </c>
      <c r="H18" s="15">
        <f t="shared" si="4"/>
        <v>-1983.2702789333334</v>
      </c>
      <c r="I18" s="44">
        <v>36244</v>
      </c>
      <c r="K18" s="48">
        <f t="shared" si="7"/>
        <v>1679</v>
      </c>
      <c r="L18" s="48">
        <f t="shared" si="8"/>
        <v>3662.2702789333334</v>
      </c>
      <c r="M18" s="48"/>
      <c r="N18" s="48">
        <f t="shared" si="5"/>
        <v>1679</v>
      </c>
      <c r="O18" s="48">
        <f t="shared" si="9"/>
        <v>1983.2702789333334</v>
      </c>
      <c r="P18" s="45">
        <v>52852</v>
      </c>
      <c r="Q18" s="41">
        <f t="shared" si="6"/>
        <v>0.68576402028305461</v>
      </c>
    </row>
    <row r="19" spans="1:17" x14ac:dyDescent="0.25">
      <c r="A19">
        <f t="shared" si="0"/>
        <v>2010</v>
      </c>
      <c r="B19">
        <f t="shared" si="1"/>
        <v>5</v>
      </c>
      <c r="C19" s="19">
        <v>40299</v>
      </c>
      <c r="D19" s="19">
        <f t="shared" si="2"/>
        <v>40305</v>
      </c>
      <c r="E19" s="19" t="str">
        <f t="shared" si="3"/>
        <v>182010</v>
      </c>
      <c r="F19" s="4">
        <f>SUMIF('Cushing Flows Data'!A$9:A$3818,'Cushing Balance'!$E19,'Cushing Flows Data'!$V$9:$V$3818)</f>
        <v>6358.8961924516143</v>
      </c>
      <c r="G19" s="4">
        <f>SUMIF('Cushing Flows Data'!A$9:A$3818,'Cushing Balance'!$E19,'Cushing Flows Data'!$AP$9:$AP$3818)</f>
        <v>8736.0824100000027</v>
      </c>
      <c r="H19" s="15">
        <f t="shared" si="4"/>
        <v>-2377.1862175483884</v>
      </c>
      <c r="I19" s="44">
        <v>37028</v>
      </c>
      <c r="K19" s="48">
        <f t="shared" si="7"/>
        <v>784</v>
      </c>
      <c r="L19" s="48">
        <f t="shared" si="8"/>
        <v>3161.1862175483884</v>
      </c>
      <c r="M19" s="48"/>
      <c r="N19" s="48">
        <f t="shared" si="5"/>
        <v>784</v>
      </c>
      <c r="O19" s="48">
        <f t="shared" si="9"/>
        <v>2377.1862175483884</v>
      </c>
      <c r="P19" s="45">
        <v>52592</v>
      </c>
      <c r="Q19" s="41">
        <f t="shared" si="6"/>
        <v>0.70406145421356858</v>
      </c>
    </row>
    <row r="20" spans="1:17" x14ac:dyDescent="0.25">
      <c r="A20">
        <f t="shared" si="0"/>
        <v>2010</v>
      </c>
      <c r="B20">
        <f t="shared" si="1"/>
        <v>5</v>
      </c>
      <c r="C20" s="19">
        <v>40306</v>
      </c>
      <c r="D20" s="19">
        <f t="shared" si="2"/>
        <v>40312</v>
      </c>
      <c r="E20" s="19" t="str">
        <f t="shared" si="3"/>
        <v>192010</v>
      </c>
      <c r="F20" s="4">
        <f>SUMIF('Cushing Flows Data'!A$9:A$3818,'Cushing Balance'!$E20,'Cushing Flows Data'!$V$9:$V$3818)</f>
        <v>6329.741572451614</v>
      </c>
      <c r="G20" s="4">
        <f>SUMIF('Cushing Flows Data'!A$9:A$3818,'Cushing Balance'!$E20,'Cushing Flows Data'!$AP$9:$AP$3818)</f>
        <v>8859.9509700000017</v>
      </c>
      <c r="H20" s="15">
        <f t="shared" si="4"/>
        <v>-2530.2093975483876</v>
      </c>
      <c r="I20" s="44">
        <v>37945</v>
      </c>
      <c r="K20" s="48">
        <f t="shared" si="7"/>
        <v>917</v>
      </c>
      <c r="L20" s="48">
        <f t="shared" si="8"/>
        <v>3447.2093975483876</v>
      </c>
      <c r="M20" s="48"/>
      <c r="N20" s="48">
        <f t="shared" si="5"/>
        <v>917</v>
      </c>
      <c r="O20" s="48">
        <f t="shared" si="9"/>
        <v>2530.2093975483876</v>
      </c>
      <c r="P20" s="45">
        <v>52715</v>
      </c>
      <c r="Q20" s="41">
        <f t="shared" si="6"/>
        <v>0.71981409465996393</v>
      </c>
    </row>
    <row r="21" spans="1:17" x14ac:dyDescent="0.25">
      <c r="A21">
        <f t="shared" si="0"/>
        <v>2010</v>
      </c>
      <c r="B21">
        <f t="shared" si="1"/>
        <v>5</v>
      </c>
      <c r="C21" s="19">
        <v>40313</v>
      </c>
      <c r="D21" s="19">
        <f t="shared" si="2"/>
        <v>40319</v>
      </c>
      <c r="E21" s="19" t="str">
        <f t="shared" si="3"/>
        <v>202010</v>
      </c>
      <c r="F21" s="4">
        <f>SUMIF('Cushing Flows Data'!A$9:A$3818,'Cushing Balance'!$E21,'Cushing Flows Data'!$V$9:$V$3818)</f>
        <v>6352.1404724516142</v>
      </c>
      <c r="G21" s="4">
        <f>SUMIF('Cushing Flows Data'!A$9:A$3818,'Cushing Balance'!$E21,'Cushing Flows Data'!$AP$9:$AP$3818)</f>
        <v>8876.290060000003</v>
      </c>
      <c r="H21" s="15">
        <f t="shared" si="4"/>
        <v>-2524.1495875483888</v>
      </c>
      <c r="I21" s="44">
        <v>37621</v>
      </c>
      <c r="K21" s="48">
        <f t="shared" si="7"/>
        <v>-324</v>
      </c>
      <c r="L21" s="48">
        <f t="shared" si="8"/>
        <v>2200.1495875483888</v>
      </c>
      <c r="M21" s="48"/>
      <c r="N21" s="48">
        <f t="shared" si="5"/>
        <v>-324</v>
      </c>
      <c r="O21" s="48">
        <f t="shared" si="9"/>
        <v>2524.1495875483888</v>
      </c>
      <c r="P21" s="45">
        <v>53115</v>
      </c>
      <c r="Q21" s="41">
        <f t="shared" si="6"/>
        <v>0.70829332580250404</v>
      </c>
    </row>
    <row r="22" spans="1:17" x14ac:dyDescent="0.25">
      <c r="A22">
        <f t="shared" si="0"/>
        <v>2010</v>
      </c>
      <c r="B22">
        <f t="shared" si="1"/>
        <v>5</v>
      </c>
      <c r="C22" s="19">
        <v>40320</v>
      </c>
      <c r="D22" s="19">
        <f t="shared" si="2"/>
        <v>40326</v>
      </c>
      <c r="E22" s="19" t="str">
        <f t="shared" si="3"/>
        <v>212010</v>
      </c>
      <c r="F22" s="4">
        <f>SUMIF('Cushing Flows Data'!A$9:A$3818,'Cushing Balance'!$E22,'Cushing Flows Data'!$V$9:$V$3818)</f>
        <v>6633.5662924516137</v>
      </c>
      <c r="G22" s="4">
        <f>SUMIF('Cushing Flows Data'!A$9:A$3818,'Cushing Balance'!$E22,'Cushing Flows Data'!$AP$9:$AP$3818)</f>
        <v>8516.134280000002</v>
      </c>
      <c r="H22" s="15">
        <f t="shared" si="4"/>
        <v>-1882.5679875483884</v>
      </c>
      <c r="I22" s="44">
        <v>37889</v>
      </c>
      <c r="K22" s="48">
        <f t="shared" si="7"/>
        <v>268</v>
      </c>
      <c r="L22" s="48">
        <f t="shared" si="8"/>
        <v>2150.5679875483884</v>
      </c>
      <c r="M22" s="48"/>
      <c r="N22" s="48">
        <f t="shared" si="5"/>
        <v>268</v>
      </c>
      <c r="O22" s="48">
        <f t="shared" si="9"/>
        <v>1882.5679875483884</v>
      </c>
      <c r="P22" s="45">
        <v>53365</v>
      </c>
      <c r="Q22" s="41">
        <f t="shared" si="6"/>
        <v>0.70999718916893095</v>
      </c>
    </row>
    <row r="23" spans="1:17" x14ac:dyDescent="0.25">
      <c r="A23">
        <f t="shared" si="0"/>
        <v>2010</v>
      </c>
      <c r="B23">
        <f t="shared" si="1"/>
        <v>5</v>
      </c>
      <c r="C23" s="19">
        <v>40327</v>
      </c>
      <c r="D23" s="19">
        <f t="shared" si="2"/>
        <v>40333</v>
      </c>
      <c r="E23" s="19" t="str">
        <f t="shared" si="3"/>
        <v>222010</v>
      </c>
      <c r="F23" s="4">
        <f>SUMIF('Cushing Flows Data'!A$9:A$3818,'Cushing Balance'!$E23,'Cushing Flows Data'!$V$9:$V$3818)</f>
        <v>6834.7965381935483</v>
      </c>
      <c r="G23" s="4">
        <f>SUMIF('Cushing Flows Data'!A$9:A$3818,'Cushing Balance'!$E23,'Cushing Flows Data'!$AP$9:$AP$3818)</f>
        <v>8978.6581400000014</v>
      </c>
      <c r="H23" s="15">
        <f t="shared" si="4"/>
        <v>-2143.8616018064531</v>
      </c>
      <c r="I23" s="44">
        <v>37416</v>
      </c>
      <c r="K23" s="48">
        <f t="shared" si="7"/>
        <v>-473</v>
      </c>
      <c r="L23" s="48">
        <f t="shared" si="8"/>
        <v>1670.8616018064531</v>
      </c>
      <c r="M23" s="48"/>
      <c r="N23" s="48">
        <f t="shared" si="5"/>
        <v>-473</v>
      </c>
      <c r="O23" s="48">
        <f t="shared" si="9"/>
        <v>2143.8616018064531</v>
      </c>
      <c r="P23" s="45">
        <v>53555</v>
      </c>
      <c r="Q23" s="41">
        <f t="shared" si="6"/>
        <v>0.69864625151713189</v>
      </c>
    </row>
    <row r="24" spans="1:17" x14ac:dyDescent="0.25">
      <c r="A24">
        <f t="shared" si="0"/>
        <v>2010</v>
      </c>
      <c r="B24">
        <f t="shared" si="1"/>
        <v>6</v>
      </c>
      <c r="C24" s="19">
        <v>40334</v>
      </c>
      <c r="D24" s="19">
        <f t="shared" si="2"/>
        <v>40340</v>
      </c>
      <c r="E24" s="19" t="str">
        <f t="shared" si="3"/>
        <v>232010</v>
      </c>
      <c r="F24" s="4">
        <f>SUMIF('Cushing Flows Data'!A$9:A$3818,'Cushing Balance'!$E24,'Cushing Flows Data'!$V$9:$V$3818)</f>
        <v>6696.3980949999996</v>
      </c>
      <c r="G24" s="4">
        <f>SUMIF('Cushing Flows Data'!A$9:A$3818,'Cushing Balance'!$E24,'Cushing Flows Data'!$AP$9:$AP$3818)</f>
        <v>8923.572180000001</v>
      </c>
      <c r="H24" s="15">
        <f t="shared" si="4"/>
        <v>-2227.1740850000015</v>
      </c>
      <c r="I24" s="44">
        <v>37610</v>
      </c>
      <c r="K24" s="48">
        <f t="shared" si="7"/>
        <v>194</v>
      </c>
      <c r="L24" s="48">
        <f t="shared" si="8"/>
        <v>2421.1740850000015</v>
      </c>
      <c r="M24" s="48"/>
      <c r="N24" s="48">
        <f t="shared" si="5"/>
        <v>194</v>
      </c>
      <c r="O24" s="48">
        <f t="shared" si="9"/>
        <v>2227.1740850000015</v>
      </c>
      <c r="P24" s="45">
        <v>53555</v>
      </c>
      <c r="Q24" s="41">
        <f t="shared" si="6"/>
        <v>0.70226869573335826</v>
      </c>
    </row>
    <row r="25" spans="1:17" x14ac:dyDescent="0.25">
      <c r="A25">
        <f t="shared" si="0"/>
        <v>2010</v>
      </c>
      <c r="B25">
        <f t="shared" si="1"/>
        <v>6</v>
      </c>
      <c r="C25" s="19">
        <v>40341</v>
      </c>
      <c r="D25" s="19">
        <f t="shared" si="2"/>
        <v>40347</v>
      </c>
      <c r="E25" s="19" t="str">
        <f t="shared" si="3"/>
        <v>242010</v>
      </c>
      <c r="F25" s="4">
        <f>SUMIF('Cushing Flows Data'!A$9:A$3818,'Cushing Balance'!$E25,'Cushing Flows Data'!$V$9:$V$3818)</f>
        <v>6612.7652249999992</v>
      </c>
      <c r="G25" s="4">
        <f>SUMIF('Cushing Flows Data'!A$9:A$3818,'Cushing Balance'!$E25,'Cushing Flows Data'!$AP$9:$AP$3818)</f>
        <v>8881.6284399999986</v>
      </c>
      <c r="H25" s="15">
        <f t="shared" si="4"/>
        <v>-2268.8632149999994</v>
      </c>
      <c r="I25" s="44">
        <v>36784</v>
      </c>
      <c r="K25" s="48">
        <f t="shared" si="7"/>
        <v>-826</v>
      </c>
      <c r="L25" s="48">
        <f t="shared" si="8"/>
        <v>1442.8632149999994</v>
      </c>
      <c r="M25" s="48"/>
      <c r="N25" s="48">
        <f t="shared" si="5"/>
        <v>-826</v>
      </c>
      <c r="O25" s="48">
        <f t="shared" si="9"/>
        <v>2268.8632149999994</v>
      </c>
      <c r="P25" s="45">
        <v>53555</v>
      </c>
      <c r="Q25" s="41">
        <f t="shared" si="6"/>
        <v>0.68684529922509574</v>
      </c>
    </row>
    <row r="26" spans="1:17" x14ac:dyDescent="0.25">
      <c r="A26">
        <f t="shared" si="0"/>
        <v>2010</v>
      </c>
      <c r="B26">
        <f t="shared" si="1"/>
        <v>6</v>
      </c>
      <c r="C26" s="19">
        <v>40348</v>
      </c>
      <c r="D26" s="19">
        <f t="shared" si="2"/>
        <v>40354</v>
      </c>
      <c r="E26" s="19" t="str">
        <f t="shared" si="3"/>
        <v>252010</v>
      </c>
      <c r="F26" s="4">
        <f>SUMIF('Cushing Flows Data'!A$9:A$3818,'Cushing Balance'!$E26,'Cushing Flows Data'!$V$9:$V$3818)</f>
        <v>6542.0608249999996</v>
      </c>
      <c r="G26" s="4">
        <f>SUMIF('Cushing Flows Data'!A$9:A$3818,'Cushing Balance'!$E26,'Cushing Flows Data'!$AP$9:$AP$3818)</f>
        <v>8700.1699600000011</v>
      </c>
      <c r="H26" s="15">
        <f t="shared" si="4"/>
        <v>-2158.1091350000015</v>
      </c>
      <c r="I26" s="44">
        <v>35989</v>
      </c>
      <c r="K26" s="48">
        <f t="shared" si="7"/>
        <v>-795</v>
      </c>
      <c r="L26" s="48">
        <f t="shared" si="8"/>
        <v>1363.1091350000015</v>
      </c>
      <c r="M26" s="48"/>
      <c r="N26" s="48">
        <f t="shared" si="5"/>
        <v>-795</v>
      </c>
      <c r="O26" s="48">
        <f t="shared" si="9"/>
        <v>2158.1091350000015</v>
      </c>
      <c r="P26" s="45">
        <v>53645</v>
      </c>
      <c r="Q26" s="41">
        <f t="shared" si="6"/>
        <v>0.67087333395470217</v>
      </c>
    </row>
    <row r="27" spans="1:17" x14ac:dyDescent="0.25">
      <c r="A27">
        <f t="shared" si="0"/>
        <v>2010</v>
      </c>
      <c r="B27">
        <f t="shared" si="1"/>
        <v>6</v>
      </c>
      <c r="C27" s="19">
        <v>40355</v>
      </c>
      <c r="D27" s="19">
        <f t="shared" si="2"/>
        <v>40361</v>
      </c>
      <c r="E27" s="19" t="str">
        <f t="shared" si="3"/>
        <v>262010</v>
      </c>
      <c r="F27" s="4">
        <f>SUMIF('Cushing Flows Data'!A$9:A$3818,'Cushing Balance'!$E27,'Cushing Flows Data'!$V$9:$V$3818)</f>
        <v>6272.0162239032252</v>
      </c>
      <c r="G27" s="4">
        <f>SUMIF('Cushing Flows Data'!A$9:A$3818,'Cushing Balance'!$E27,'Cushing Flows Data'!$AP$9:$AP$3818)</f>
        <v>8767.4233500000009</v>
      </c>
      <c r="H27" s="15">
        <f t="shared" si="4"/>
        <v>-2495.4071260967758</v>
      </c>
      <c r="I27" s="44">
        <v>35805</v>
      </c>
      <c r="K27" s="48">
        <f t="shared" si="7"/>
        <v>-184</v>
      </c>
      <c r="L27" s="48">
        <f t="shared" si="8"/>
        <v>2311.4071260967758</v>
      </c>
      <c r="M27" s="48"/>
      <c r="N27" s="48">
        <f t="shared" si="5"/>
        <v>-184</v>
      </c>
      <c r="O27" s="48">
        <f t="shared" si="9"/>
        <v>2495.4071260967758</v>
      </c>
      <c r="P27" s="45">
        <v>54347</v>
      </c>
      <c r="Q27" s="41">
        <f t="shared" si="6"/>
        <v>0.65882201409461427</v>
      </c>
    </row>
    <row r="28" spans="1:17" x14ac:dyDescent="0.25">
      <c r="A28">
        <f t="shared" si="0"/>
        <v>2010</v>
      </c>
      <c r="B28">
        <f t="shared" si="1"/>
        <v>7</v>
      </c>
      <c r="C28" s="19">
        <v>40362</v>
      </c>
      <c r="D28" s="19">
        <f t="shared" si="2"/>
        <v>40368</v>
      </c>
      <c r="E28" s="19" t="str">
        <f t="shared" si="3"/>
        <v>272010</v>
      </c>
      <c r="F28" s="4">
        <f>SUMIF('Cushing Flows Data'!A$9:A$3818,'Cushing Balance'!$E28,'Cushing Flows Data'!$V$9:$V$3818)</f>
        <v>6601.4039561612899</v>
      </c>
      <c r="G28" s="4">
        <f>SUMIF('Cushing Flows Data'!A$9:A$3818,'Cushing Balance'!$E28,'Cushing Flows Data'!$AP$9:$AP$3818)</f>
        <v>8775.8665399999991</v>
      </c>
      <c r="H28" s="15">
        <f t="shared" si="4"/>
        <v>-2174.4625838387092</v>
      </c>
      <c r="I28" s="44">
        <v>36119</v>
      </c>
      <c r="K28" s="48">
        <f t="shared" si="7"/>
        <v>314</v>
      </c>
      <c r="L28" s="48">
        <f t="shared" si="8"/>
        <v>2488.4625838387092</v>
      </c>
      <c r="M28" s="48"/>
      <c r="N28" s="48">
        <f t="shared" si="5"/>
        <v>314</v>
      </c>
      <c r="O28" s="48">
        <f t="shared" si="9"/>
        <v>2174.4625838387092</v>
      </c>
      <c r="P28" s="45">
        <v>53707</v>
      </c>
      <c r="Q28" s="41">
        <f t="shared" si="6"/>
        <v>0.67251941087753919</v>
      </c>
    </row>
    <row r="29" spans="1:17" x14ac:dyDescent="0.25">
      <c r="A29">
        <f t="shared" si="0"/>
        <v>2010</v>
      </c>
      <c r="B29">
        <f t="shared" si="1"/>
        <v>7</v>
      </c>
      <c r="C29" s="19">
        <v>40369</v>
      </c>
      <c r="D29" s="19">
        <f t="shared" si="2"/>
        <v>40375</v>
      </c>
      <c r="E29" s="19" t="str">
        <f t="shared" si="3"/>
        <v>282010</v>
      </c>
      <c r="F29" s="4">
        <f>SUMIF('Cushing Flows Data'!A$9:A$3818,'Cushing Balance'!$E29,'Cushing Flows Data'!$V$9:$V$3818)</f>
        <v>6944.0506461612904</v>
      </c>
      <c r="G29" s="4">
        <f>SUMIF('Cushing Flows Data'!A$9:A$3818,'Cushing Balance'!$E29,'Cushing Flows Data'!$AP$9:$AP$3818)</f>
        <v>8752.2353999999996</v>
      </c>
      <c r="H29" s="15">
        <f t="shared" si="4"/>
        <v>-1808.1847538387092</v>
      </c>
      <c r="I29" s="44">
        <v>37104</v>
      </c>
      <c r="K29" s="48">
        <f t="shared" si="7"/>
        <v>985</v>
      </c>
      <c r="L29" s="48">
        <f t="shared" si="8"/>
        <v>2793.1847538387092</v>
      </c>
      <c r="M29" s="48"/>
      <c r="N29" s="48">
        <f t="shared" si="5"/>
        <v>985</v>
      </c>
      <c r="O29" s="48">
        <f t="shared" si="9"/>
        <v>1808.1847538387092</v>
      </c>
      <c r="P29" s="45">
        <v>53572</v>
      </c>
      <c r="Q29" s="41">
        <f t="shared" si="6"/>
        <v>0.69260061226013592</v>
      </c>
    </row>
    <row r="30" spans="1:17" x14ac:dyDescent="0.25">
      <c r="A30">
        <f t="shared" si="0"/>
        <v>2010</v>
      </c>
      <c r="B30">
        <f t="shared" si="1"/>
        <v>7</v>
      </c>
      <c r="C30" s="19">
        <v>40376</v>
      </c>
      <c r="D30" s="19">
        <f t="shared" si="2"/>
        <v>40382</v>
      </c>
      <c r="E30" s="19" t="str">
        <f t="shared" si="3"/>
        <v>292010</v>
      </c>
      <c r="F30" s="4">
        <f>SUMIF('Cushing Flows Data'!A$9:A$3818,'Cushing Balance'!$E30,'Cushing Flows Data'!$V$9:$V$3818)</f>
        <v>6955.2967561612895</v>
      </c>
      <c r="G30" s="4">
        <f>SUMIF('Cushing Flows Data'!A$9:A$3818,'Cushing Balance'!$E30,'Cushing Flows Data'!$AP$9:$AP$3818)</f>
        <v>8825.2390200000009</v>
      </c>
      <c r="H30" s="15">
        <f t="shared" si="4"/>
        <v>-1869.9422638387114</v>
      </c>
      <c r="I30" s="44">
        <v>37170</v>
      </c>
      <c r="K30" s="48">
        <f t="shared" si="7"/>
        <v>66</v>
      </c>
      <c r="L30" s="48">
        <f t="shared" si="8"/>
        <v>1935.9422638387114</v>
      </c>
      <c r="M30" s="48"/>
      <c r="N30" s="48">
        <f t="shared" si="5"/>
        <v>66</v>
      </c>
      <c r="O30" s="48">
        <f t="shared" si="9"/>
        <v>1869.9422638387114</v>
      </c>
      <c r="P30" s="45">
        <v>53572</v>
      </c>
      <c r="Q30" s="41">
        <f t="shared" si="6"/>
        <v>0.69383259911894268</v>
      </c>
    </row>
    <row r="31" spans="1:17" x14ac:dyDescent="0.25">
      <c r="A31">
        <f t="shared" si="0"/>
        <v>2010</v>
      </c>
      <c r="B31">
        <f t="shared" si="1"/>
        <v>7</v>
      </c>
      <c r="C31" s="19">
        <v>40383</v>
      </c>
      <c r="D31" s="19">
        <f t="shared" si="2"/>
        <v>40389</v>
      </c>
      <c r="E31" s="19" t="str">
        <f t="shared" si="3"/>
        <v>302010</v>
      </c>
      <c r="F31" s="4">
        <f>SUMIF('Cushing Flows Data'!A$9:A$3818,'Cushing Balance'!$E31,'Cushing Flows Data'!$V$9:$V$3818)</f>
        <v>6963.9206461612894</v>
      </c>
      <c r="G31" s="4">
        <f>SUMIF('Cushing Flows Data'!A$9:A$3818,'Cushing Balance'!$E31,'Cushing Flows Data'!$AP$9:$AP$3818)</f>
        <v>8818.3749499999994</v>
      </c>
      <c r="H31" s="15">
        <f t="shared" si="4"/>
        <v>-1854.4543038387101</v>
      </c>
      <c r="I31" s="44">
        <v>37836</v>
      </c>
      <c r="K31" s="48">
        <f t="shared" si="7"/>
        <v>666</v>
      </c>
      <c r="L31" s="48">
        <f t="shared" si="8"/>
        <v>2520.4543038387101</v>
      </c>
      <c r="M31" s="48"/>
      <c r="N31" s="48">
        <f t="shared" si="5"/>
        <v>666</v>
      </c>
      <c r="O31" s="48">
        <f t="shared" si="9"/>
        <v>1854.4543038387101</v>
      </c>
      <c r="P31" s="45">
        <v>53572</v>
      </c>
      <c r="Q31" s="41">
        <f t="shared" si="6"/>
        <v>0.70626446651235719</v>
      </c>
    </row>
    <row r="32" spans="1:17" x14ac:dyDescent="0.25">
      <c r="A32">
        <f t="shared" si="0"/>
        <v>2010</v>
      </c>
      <c r="B32">
        <f t="shared" si="1"/>
        <v>7</v>
      </c>
      <c r="C32" s="19">
        <v>40390</v>
      </c>
      <c r="D32" s="19">
        <f t="shared" si="2"/>
        <v>40396</v>
      </c>
      <c r="E32" s="19" t="str">
        <f t="shared" si="3"/>
        <v>312010</v>
      </c>
      <c r="F32" s="4">
        <f>SUMIF('Cushing Flows Data'!A$9:A$3818,'Cushing Balance'!$E32,'Cushing Flows Data'!$V$9:$V$3818)</f>
        <v>6997.7556314516132</v>
      </c>
      <c r="G32" s="4">
        <f>SUMIF('Cushing Flows Data'!A$9:A$3818,'Cushing Balance'!$E32,'Cushing Flows Data'!$AP$9:$AP$3818)</f>
        <v>8986.3989099999999</v>
      </c>
      <c r="H32" s="15">
        <f t="shared" si="4"/>
        <v>-1988.6432785483867</v>
      </c>
      <c r="I32" s="44">
        <v>37722</v>
      </c>
      <c r="K32" s="48">
        <f t="shared" si="7"/>
        <v>-114</v>
      </c>
      <c r="L32" s="48">
        <f t="shared" si="8"/>
        <v>1874.6432785483867</v>
      </c>
      <c r="M32" s="48"/>
      <c r="N32" s="48">
        <f t="shared" si="5"/>
        <v>-114</v>
      </c>
      <c r="O32" s="48">
        <f t="shared" si="9"/>
        <v>1988.6432785483867</v>
      </c>
      <c r="P32" s="45">
        <v>53150</v>
      </c>
      <c r="Q32" s="41">
        <f t="shared" si="6"/>
        <v>0.70972718720602068</v>
      </c>
    </row>
    <row r="33" spans="1:17" x14ac:dyDescent="0.25">
      <c r="A33">
        <f t="shared" si="0"/>
        <v>2010</v>
      </c>
      <c r="B33">
        <f t="shared" si="1"/>
        <v>8</v>
      </c>
      <c r="C33" s="19">
        <v>40397</v>
      </c>
      <c r="D33" s="19">
        <f t="shared" si="2"/>
        <v>40403</v>
      </c>
      <c r="E33" s="19" t="str">
        <f t="shared" si="3"/>
        <v>322010</v>
      </c>
      <c r="F33" s="4">
        <f>SUMIF('Cushing Flows Data'!A$9:A$3818,'Cushing Balance'!$E33,'Cushing Flows Data'!$V$9:$V$3818)</f>
        <v>7173.7718540000005</v>
      </c>
      <c r="G33" s="4">
        <f>SUMIF('Cushing Flows Data'!A$9:A$3818,'Cushing Balance'!$E33,'Cushing Flows Data'!$AP$9:$AP$3818)</f>
        <v>9147.6669300000012</v>
      </c>
      <c r="H33" s="15">
        <f t="shared" si="4"/>
        <v>-1973.8950760000007</v>
      </c>
      <c r="I33" s="44">
        <v>37035</v>
      </c>
      <c r="K33" s="48">
        <f t="shared" si="7"/>
        <v>-687</v>
      </c>
      <c r="L33" s="48">
        <f t="shared" si="8"/>
        <v>1286.8950760000007</v>
      </c>
      <c r="M33" s="48"/>
      <c r="N33" s="48">
        <f t="shared" si="5"/>
        <v>-687</v>
      </c>
      <c r="O33" s="48">
        <f t="shared" si="9"/>
        <v>1973.8950760000007</v>
      </c>
      <c r="P33" s="45">
        <v>53150</v>
      </c>
      <c r="Q33" s="41">
        <f t="shared" si="6"/>
        <v>0.69680150517403572</v>
      </c>
    </row>
    <row r="34" spans="1:17" x14ac:dyDescent="0.25">
      <c r="A34">
        <f t="shared" si="0"/>
        <v>2010</v>
      </c>
      <c r="B34">
        <f t="shared" si="1"/>
        <v>8</v>
      </c>
      <c r="C34" s="19">
        <v>40404</v>
      </c>
      <c r="D34" s="19">
        <f t="shared" si="2"/>
        <v>40410</v>
      </c>
      <c r="E34" s="19" t="str">
        <f t="shared" si="3"/>
        <v>332010</v>
      </c>
      <c r="F34" s="4">
        <f>SUMIF('Cushing Flows Data'!A$9:A$3818,'Cushing Balance'!$E34,'Cushing Flows Data'!$V$9:$V$3818)</f>
        <v>7089.0766240000003</v>
      </c>
      <c r="G34" s="4">
        <f>SUMIF('Cushing Flows Data'!A$9:A$3818,'Cushing Balance'!$E34,'Cushing Flows Data'!$AP$9:$AP$3818)</f>
        <v>9234.1949700000005</v>
      </c>
      <c r="H34" s="15">
        <f t="shared" si="4"/>
        <v>-2145.1183460000002</v>
      </c>
      <c r="I34" s="44">
        <v>36256</v>
      </c>
      <c r="K34" s="48">
        <f t="shared" si="7"/>
        <v>-779</v>
      </c>
      <c r="L34" s="48">
        <f t="shared" si="8"/>
        <v>1366.1183460000002</v>
      </c>
      <c r="M34" s="48"/>
      <c r="N34" s="48">
        <f t="shared" si="5"/>
        <v>-779</v>
      </c>
      <c r="O34" s="48">
        <f t="shared" si="9"/>
        <v>2145.1183460000002</v>
      </c>
      <c r="P34" s="45">
        <v>53643</v>
      </c>
      <c r="Q34" s="41">
        <f t="shared" si="6"/>
        <v>0.67587569673582759</v>
      </c>
    </row>
    <row r="35" spans="1:17" x14ac:dyDescent="0.25">
      <c r="A35">
        <f t="shared" si="0"/>
        <v>2010</v>
      </c>
      <c r="B35">
        <f t="shared" si="1"/>
        <v>8</v>
      </c>
      <c r="C35" s="19">
        <v>40411</v>
      </c>
      <c r="D35" s="19">
        <f t="shared" si="2"/>
        <v>40417</v>
      </c>
      <c r="E35" s="19" t="str">
        <f t="shared" si="3"/>
        <v>342010</v>
      </c>
      <c r="F35" s="4">
        <f>SUMIF('Cushing Flows Data'!A$9:A$3818,'Cushing Balance'!$E35,'Cushing Flows Data'!$V$9:$V$3818)</f>
        <v>7067.944794</v>
      </c>
      <c r="G35" s="4">
        <f>SUMIF('Cushing Flows Data'!A$9:A$3818,'Cushing Balance'!$E35,'Cushing Flows Data'!$AP$9:$AP$3818)</f>
        <v>9258.9890700000014</v>
      </c>
      <c r="H35" s="15">
        <f t="shared" si="4"/>
        <v>-2191.0442760000014</v>
      </c>
      <c r="I35" s="44">
        <v>35753</v>
      </c>
      <c r="K35" s="48">
        <f t="shared" si="7"/>
        <v>-503</v>
      </c>
      <c r="L35" s="48">
        <f t="shared" si="8"/>
        <v>1688.0442760000014</v>
      </c>
      <c r="M35" s="48"/>
      <c r="N35" s="48">
        <f t="shared" si="5"/>
        <v>-503</v>
      </c>
      <c r="O35" s="48">
        <f t="shared" si="9"/>
        <v>2191.0442760000014</v>
      </c>
      <c r="P35" s="45">
        <v>53643</v>
      </c>
      <c r="Q35" s="41">
        <f t="shared" si="6"/>
        <v>0.66649889081520419</v>
      </c>
    </row>
    <row r="36" spans="1:17" x14ac:dyDescent="0.25">
      <c r="A36">
        <f t="shared" si="0"/>
        <v>2010</v>
      </c>
      <c r="B36">
        <f t="shared" si="1"/>
        <v>8</v>
      </c>
      <c r="C36" s="19">
        <v>40418</v>
      </c>
      <c r="D36" s="19">
        <f t="shared" si="2"/>
        <v>40424</v>
      </c>
      <c r="E36" s="19" t="str">
        <f t="shared" si="3"/>
        <v>352010</v>
      </c>
      <c r="F36" s="4">
        <f>SUMIF('Cushing Flows Data'!A$9:A$3818,'Cushing Balance'!$E36,'Cushing Flows Data'!$V$9:$V$3818)</f>
        <v>7050.1566512000009</v>
      </c>
      <c r="G36" s="4">
        <f>SUMIF('Cushing Flows Data'!A$9:A$3818,'Cushing Balance'!$E36,'Cushing Flows Data'!$AP$9:$AP$3818)</f>
        <v>9189.60088</v>
      </c>
      <c r="H36" s="15">
        <f t="shared" si="4"/>
        <v>-2139.4442287999991</v>
      </c>
      <c r="I36" s="44">
        <v>35535</v>
      </c>
      <c r="K36" s="48">
        <f t="shared" si="7"/>
        <v>-218</v>
      </c>
      <c r="L36" s="48">
        <f t="shared" si="8"/>
        <v>1921.4442287999991</v>
      </c>
      <c r="M36" s="48"/>
      <c r="N36" s="48">
        <f t="shared" si="5"/>
        <v>-218</v>
      </c>
      <c r="O36" s="48">
        <f t="shared" si="9"/>
        <v>2139.4442287999991</v>
      </c>
      <c r="P36" s="45">
        <v>53643</v>
      </c>
      <c r="Q36" s="41">
        <f t="shared" si="6"/>
        <v>0.66243498685755831</v>
      </c>
    </row>
    <row r="37" spans="1:17" x14ac:dyDescent="0.25">
      <c r="A37">
        <f t="shared" si="0"/>
        <v>2010</v>
      </c>
      <c r="B37">
        <f t="shared" si="1"/>
        <v>9</v>
      </c>
      <c r="C37" s="19">
        <v>40425</v>
      </c>
      <c r="D37" s="19">
        <f t="shared" si="2"/>
        <v>40431</v>
      </c>
      <c r="E37" s="19" t="str">
        <f t="shared" si="3"/>
        <v>362010</v>
      </c>
      <c r="F37" s="4">
        <f>SUMIF('Cushing Flows Data'!A$9:A$3818,'Cushing Balance'!$E37,'Cushing Flows Data'!$V$9:$V$3818)</f>
        <v>7222.6848241333337</v>
      </c>
      <c r="G37" s="4">
        <f>SUMIF('Cushing Flows Data'!A$9:A$3818,'Cushing Balance'!$E37,'Cushing Flows Data'!$AP$9:$AP$3818)</f>
        <v>8830.5124200000009</v>
      </c>
      <c r="H37" s="15">
        <f t="shared" si="4"/>
        <v>-1607.8275958666673</v>
      </c>
      <c r="I37" s="44">
        <v>34954</v>
      </c>
      <c r="K37" s="48">
        <f t="shared" si="7"/>
        <v>-581</v>
      </c>
      <c r="L37" s="48">
        <f t="shared" si="8"/>
        <v>1026.8275958666673</v>
      </c>
      <c r="M37" s="48"/>
      <c r="N37" s="48">
        <f t="shared" si="5"/>
        <v>-581</v>
      </c>
      <c r="O37" s="48">
        <f t="shared" si="9"/>
        <v>1607.8275958666673</v>
      </c>
      <c r="P37" s="45">
        <v>53493</v>
      </c>
      <c r="Q37" s="41">
        <f t="shared" si="6"/>
        <v>0.65343129007533696</v>
      </c>
    </row>
    <row r="38" spans="1:17" x14ac:dyDescent="0.25">
      <c r="A38">
        <f t="shared" si="0"/>
        <v>2010</v>
      </c>
      <c r="B38">
        <f t="shared" si="1"/>
        <v>9</v>
      </c>
      <c r="C38" s="19">
        <v>40432</v>
      </c>
      <c r="D38" s="19">
        <f t="shared" si="2"/>
        <v>40438</v>
      </c>
      <c r="E38" s="19" t="str">
        <f t="shared" si="3"/>
        <v>372010</v>
      </c>
      <c r="F38" s="4">
        <f>SUMIF('Cushing Flows Data'!A$9:A$3818,'Cushing Balance'!$E38,'Cushing Flows Data'!$V$9:$V$3818)</f>
        <v>7229.9537241333328</v>
      </c>
      <c r="G38" s="4">
        <f>SUMIF('Cushing Flows Data'!A$9:A$3818,'Cushing Balance'!$E38,'Cushing Flows Data'!$AP$9:$AP$3818)</f>
        <v>8980.4160599999996</v>
      </c>
      <c r="H38" s="15">
        <f t="shared" si="4"/>
        <v>-1750.4623358666668</v>
      </c>
      <c r="I38" s="44">
        <v>34744</v>
      </c>
      <c r="K38" s="48">
        <f t="shared" si="7"/>
        <v>-210</v>
      </c>
      <c r="L38" s="48">
        <f t="shared" si="8"/>
        <v>1540.4623358666668</v>
      </c>
      <c r="M38" s="48"/>
      <c r="N38" s="48">
        <f t="shared" si="5"/>
        <v>-210</v>
      </c>
      <c r="O38" s="48">
        <f t="shared" si="9"/>
        <v>1750.4623358666668</v>
      </c>
      <c r="P38" s="45">
        <v>53443</v>
      </c>
      <c r="Q38" s="41">
        <f t="shared" si="6"/>
        <v>0.65011320472278877</v>
      </c>
    </row>
    <row r="39" spans="1:17" x14ac:dyDescent="0.25">
      <c r="A39">
        <f t="shared" si="0"/>
        <v>2010</v>
      </c>
      <c r="B39">
        <f t="shared" si="1"/>
        <v>9</v>
      </c>
      <c r="C39" s="19">
        <v>40439</v>
      </c>
      <c r="D39" s="19">
        <f t="shared" si="2"/>
        <v>40445</v>
      </c>
      <c r="E39" s="19" t="str">
        <f t="shared" si="3"/>
        <v>382010</v>
      </c>
      <c r="F39" s="4">
        <f>SUMIF('Cushing Flows Data'!A$9:A$3818,'Cushing Balance'!$E39,'Cushing Flows Data'!$V$9:$V$3818)</f>
        <v>7173.5811341333329</v>
      </c>
      <c r="G39" s="4">
        <f>SUMIF('Cushing Flows Data'!A$9:A$3818,'Cushing Balance'!$E39,'Cushing Flows Data'!$AP$9:$AP$3818)</f>
        <v>9051.6184200000007</v>
      </c>
      <c r="H39" s="15">
        <f t="shared" si="4"/>
        <v>-1878.0372858666678</v>
      </c>
      <c r="I39" s="44">
        <v>34345</v>
      </c>
      <c r="K39" s="48">
        <f t="shared" si="7"/>
        <v>-399</v>
      </c>
      <c r="L39" s="48">
        <f t="shared" si="8"/>
        <v>1479.0372858666678</v>
      </c>
      <c r="M39" s="48"/>
      <c r="N39" s="48">
        <f t="shared" si="5"/>
        <v>-399</v>
      </c>
      <c r="O39" s="48">
        <f t="shared" si="9"/>
        <v>1878.0372858666678</v>
      </c>
      <c r="P39" s="45">
        <v>53228</v>
      </c>
      <c r="Q39" s="41">
        <f t="shared" si="6"/>
        <v>0.64524310513263694</v>
      </c>
    </row>
    <row r="40" spans="1:17" x14ac:dyDescent="0.25">
      <c r="A40">
        <f t="shared" si="0"/>
        <v>2010</v>
      </c>
      <c r="B40">
        <f t="shared" si="1"/>
        <v>9</v>
      </c>
      <c r="C40" s="19">
        <v>40446</v>
      </c>
      <c r="D40" s="19">
        <f t="shared" si="2"/>
        <v>40452</v>
      </c>
      <c r="E40" s="19" t="str">
        <f t="shared" si="3"/>
        <v>392010</v>
      </c>
      <c r="F40" s="4">
        <f>SUMIF('Cushing Flows Data'!A$9:A$3818,'Cushing Balance'!$E40,'Cushing Flows Data'!$V$9:$V$3818)</f>
        <v>7078.7814259806446</v>
      </c>
      <c r="G40" s="4">
        <f>SUMIF('Cushing Flows Data'!A$9:A$3818,'Cushing Balance'!$E40,'Cushing Flows Data'!$AP$9:$AP$3818)</f>
        <v>8870.6206500000008</v>
      </c>
      <c r="H40" s="15">
        <f t="shared" si="4"/>
        <v>-1791.8392240193562</v>
      </c>
      <c r="I40" s="44">
        <v>35094</v>
      </c>
      <c r="K40" s="48">
        <f t="shared" si="7"/>
        <v>749</v>
      </c>
      <c r="L40" s="48">
        <f t="shared" si="8"/>
        <v>2540.8392240193562</v>
      </c>
      <c r="M40" s="48"/>
      <c r="N40" s="48">
        <f t="shared" si="5"/>
        <v>749</v>
      </c>
      <c r="O40" s="48">
        <f t="shared" si="9"/>
        <v>1791.8392240193562</v>
      </c>
      <c r="P40" s="45">
        <v>53538</v>
      </c>
      <c r="Q40" s="41">
        <f t="shared" si="6"/>
        <v>0.6554970301468116</v>
      </c>
    </row>
    <row r="41" spans="1:17" x14ac:dyDescent="0.25">
      <c r="A41">
        <f t="shared" si="0"/>
        <v>2010</v>
      </c>
      <c r="B41">
        <f t="shared" si="1"/>
        <v>10</v>
      </c>
      <c r="C41" s="19">
        <v>40453</v>
      </c>
      <c r="D41" s="19">
        <f t="shared" si="2"/>
        <v>40459</v>
      </c>
      <c r="E41" s="19" t="str">
        <f t="shared" si="3"/>
        <v>402010</v>
      </c>
      <c r="F41" s="4">
        <f>SUMIF('Cushing Flows Data'!A$9:A$3818,'Cushing Balance'!$E41,'Cushing Flows Data'!$V$9:$V$3818)</f>
        <v>6895.900327064518</v>
      </c>
      <c r="G41" s="4">
        <f>SUMIF('Cushing Flows Data'!A$9:A$3818,'Cushing Balance'!$E41,'Cushing Flows Data'!$AP$9:$AP$3818)</f>
        <v>8361.9364499999992</v>
      </c>
      <c r="H41" s="15">
        <f t="shared" si="4"/>
        <v>-1466.0361229354812</v>
      </c>
      <c r="I41" s="44">
        <v>35061</v>
      </c>
      <c r="K41" s="48">
        <f t="shared" si="7"/>
        <v>-33</v>
      </c>
      <c r="L41" s="48">
        <f t="shared" si="8"/>
        <v>1433.0361229354812</v>
      </c>
      <c r="M41" s="48"/>
      <c r="N41" s="48">
        <f t="shared" si="5"/>
        <v>-33</v>
      </c>
      <c r="O41" s="48">
        <f t="shared" si="9"/>
        <v>1466.0361229354812</v>
      </c>
      <c r="P41" s="45">
        <v>53538</v>
      </c>
      <c r="Q41" s="41">
        <f t="shared" si="6"/>
        <v>0.65488064552280623</v>
      </c>
    </row>
    <row r="42" spans="1:17" x14ac:dyDescent="0.25">
      <c r="A42">
        <f t="shared" si="0"/>
        <v>2010</v>
      </c>
      <c r="B42">
        <f t="shared" si="1"/>
        <v>10</v>
      </c>
      <c r="C42" s="19">
        <v>40460</v>
      </c>
      <c r="D42" s="19">
        <f t="shared" si="2"/>
        <v>40466</v>
      </c>
      <c r="E42" s="19" t="str">
        <f t="shared" si="3"/>
        <v>412010</v>
      </c>
      <c r="F42" s="4">
        <f>SUMIF('Cushing Flows Data'!A$9:A$3818,'Cushing Balance'!$E42,'Cushing Flows Data'!$V$9:$V$3818)</f>
        <v>6905.5923870645174</v>
      </c>
      <c r="G42" s="4">
        <f>SUMIF('Cushing Flows Data'!A$9:A$3818,'Cushing Balance'!$E42,'Cushing Flows Data'!$AP$9:$AP$3818)</f>
        <v>8295.7632599999997</v>
      </c>
      <c r="H42" s="15">
        <f t="shared" si="4"/>
        <v>-1390.1708729354823</v>
      </c>
      <c r="I42" s="44">
        <v>34010</v>
      </c>
      <c r="K42" s="48">
        <f t="shared" si="7"/>
        <v>-1051</v>
      </c>
      <c r="L42" s="48">
        <f t="shared" si="8"/>
        <v>339.17087293548229</v>
      </c>
      <c r="M42" s="48"/>
      <c r="N42" s="48">
        <f t="shared" si="5"/>
        <v>-1051</v>
      </c>
      <c r="O42" s="48">
        <f t="shared" si="9"/>
        <v>1390.1708729354823</v>
      </c>
      <c r="P42" s="45">
        <v>53638</v>
      </c>
      <c r="Q42" s="41">
        <f t="shared" si="6"/>
        <v>0.63406540139453371</v>
      </c>
    </row>
    <row r="43" spans="1:17" x14ac:dyDescent="0.25">
      <c r="A43">
        <f t="shared" si="0"/>
        <v>2010</v>
      </c>
      <c r="B43">
        <f t="shared" si="1"/>
        <v>10</v>
      </c>
      <c r="C43" s="19">
        <v>40467</v>
      </c>
      <c r="D43" s="19">
        <f t="shared" si="2"/>
        <v>40473</v>
      </c>
      <c r="E43" s="19" t="str">
        <f t="shared" si="3"/>
        <v>422010</v>
      </c>
      <c r="F43" s="4">
        <f>SUMIF('Cushing Flows Data'!A$9:A$3818,'Cushing Balance'!$E43,'Cushing Flows Data'!$V$9:$V$3818)</f>
        <v>6595.800567064518</v>
      </c>
      <c r="G43" s="4">
        <f>SUMIF('Cushing Flows Data'!A$9:A$3818,'Cushing Balance'!$E43,'Cushing Flows Data'!$AP$9:$AP$3818)</f>
        <v>8185.3677000000007</v>
      </c>
      <c r="H43" s="15">
        <f t="shared" si="4"/>
        <v>-1589.5671329354827</v>
      </c>
      <c r="I43" s="44">
        <v>33659</v>
      </c>
      <c r="K43" s="48">
        <f t="shared" si="7"/>
        <v>-351</v>
      </c>
      <c r="L43" s="48">
        <f t="shared" si="8"/>
        <v>1238.5671329354827</v>
      </c>
      <c r="M43" s="48"/>
      <c r="N43" s="48">
        <f t="shared" si="5"/>
        <v>-351</v>
      </c>
      <c r="O43" s="48">
        <f t="shared" si="9"/>
        <v>1589.5671329354827</v>
      </c>
      <c r="P43" s="45">
        <v>53492</v>
      </c>
      <c r="Q43" s="41">
        <f t="shared" si="6"/>
        <v>0.6292342780228819</v>
      </c>
    </row>
    <row r="44" spans="1:17" x14ac:dyDescent="0.25">
      <c r="A44">
        <f t="shared" si="0"/>
        <v>2010</v>
      </c>
      <c r="B44">
        <f t="shared" si="1"/>
        <v>10</v>
      </c>
      <c r="C44" s="19">
        <v>40474</v>
      </c>
      <c r="D44" s="19">
        <f t="shared" si="2"/>
        <v>40480</v>
      </c>
      <c r="E44" s="19" t="str">
        <f t="shared" si="3"/>
        <v>432010</v>
      </c>
      <c r="F44" s="4">
        <f>SUMIF('Cushing Flows Data'!A$9:A$3818,'Cushing Balance'!$E44,'Cushing Flows Data'!$V$9:$V$3818)</f>
        <v>6978.6377770645186</v>
      </c>
      <c r="G44" s="4">
        <f>SUMIF('Cushing Flows Data'!A$9:A$3818,'Cushing Balance'!$E44,'Cushing Flows Data'!$AP$9:$AP$3818)</f>
        <v>8205.8395199999995</v>
      </c>
      <c r="H44" s="15">
        <f t="shared" si="4"/>
        <v>-1227.201742935481</v>
      </c>
      <c r="I44" s="44">
        <v>33545</v>
      </c>
      <c r="K44" s="48">
        <f t="shared" si="7"/>
        <v>-114</v>
      </c>
      <c r="L44" s="48">
        <f t="shared" si="8"/>
        <v>1113.201742935481</v>
      </c>
      <c r="M44" s="48"/>
      <c r="N44" s="48">
        <f t="shared" si="5"/>
        <v>-114</v>
      </c>
      <c r="O44" s="48">
        <f t="shared" si="9"/>
        <v>1227.201742935481</v>
      </c>
      <c r="P44" s="45">
        <v>53642</v>
      </c>
      <c r="Q44" s="41">
        <f t="shared" si="6"/>
        <v>0.62534953953991279</v>
      </c>
    </row>
    <row r="45" spans="1:17" x14ac:dyDescent="0.25">
      <c r="A45">
        <f t="shared" si="0"/>
        <v>2010</v>
      </c>
      <c r="B45">
        <f t="shared" si="1"/>
        <v>10</v>
      </c>
      <c r="C45" s="19">
        <v>40481</v>
      </c>
      <c r="D45" s="19">
        <f t="shared" si="2"/>
        <v>40487</v>
      </c>
      <c r="E45" s="19" t="str">
        <f t="shared" si="3"/>
        <v>442010</v>
      </c>
      <c r="F45" s="4">
        <f>SUMIF('Cushing Flows Data'!A$9:A$3818,'Cushing Balance'!$E45,'Cushing Flows Data'!$V$9:$V$3818)</f>
        <v>7194.3573029946238</v>
      </c>
      <c r="G45" s="4">
        <f>SUMIF('Cushing Flows Data'!A$9:A$3818,'Cushing Balance'!$E45,'Cushing Flows Data'!$AP$9:$AP$3818)</f>
        <v>8720.9161100000019</v>
      </c>
      <c r="H45" s="15">
        <f t="shared" si="4"/>
        <v>-1526.5588070053782</v>
      </c>
      <c r="I45" s="44">
        <v>31799</v>
      </c>
      <c r="K45" s="48">
        <f t="shared" si="7"/>
        <v>-1746</v>
      </c>
      <c r="L45" s="48">
        <f t="shared" si="8"/>
        <v>-219.44119299462182</v>
      </c>
      <c r="M45" s="48"/>
      <c r="N45" s="48">
        <f t="shared" si="5"/>
        <v>-1746</v>
      </c>
      <c r="O45" s="48">
        <f t="shared" si="9"/>
        <v>1526.5588070053782</v>
      </c>
      <c r="P45" s="45">
        <v>53642</v>
      </c>
      <c r="Q45" s="41">
        <f t="shared" si="6"/>
        <v>0.59280041758323698</v>
      </c>
    </row>
    <row r="46" spans="1:17" x14ac:dyDescent="0.25">
      <c r="A46">
        <f t="shared" si="0"/>
        <v>2010</v>
      </c>
      <c r="B46">
        <f t="shared" si="1"/>
        <v>11</v>
      </c>
      <c r="C46" s="19">
        <v>40488</v>
      </c>
      <c r="D46" s="19">
        <f t="shared" si="2"/>
        <v>40494</v>
      </c>
      <c r="E46" s="19" t="str">
        <f t="shared" si="3"/>
        <v>452010</v>
      </c>
      <c r="F46" s="4">
        <f>SUMIF('Cushing Flows Data'!A$9:A$3818,'Cushing Balance'!$E46,'Cushing Flows Data'!$V$9:$V$3818)</f>
        <v>7671.8595153666656</v>
      </c>
      <c r="G46" s="4">
        <f>SUMIF('Cushing Flows Data'!A$9:A$3818,'Cushing Balance'!$E46,'Cushing Flows Data'!$AP$9:$AP$3818)</f>
        <v>8853.3909000000021</v>
      </c>
      <c r="H46" s="15">
        <f t="shared" si="4"/>
        <v>-1181.5313846333365</v>
      </c>
      <c r="I46" s="44">
        <v>33065</v>
      </c>
      <c r="K46" s="48">
        <f t="shared" si="7"/>
        <v>1266</v>
      </c>
      <c r="L46" s="48">
        <f t="shared" si="8"/>
        <v>2447.5313846333365</v>
      </c>
      <c r="M46" s="48"/>
      <c r="N46" s="48">
        <f t="shared" si="5"/>
        <v>1266</v>
      </c>
      <c r="O46" s="48">
        <f t="shared" si="9"/>
        <v>1181.5313846333365</v>
      </c>
      <c r="P46" s="45">
        <v>53542</v>
      </c>
      <c r="Q46" s="41">
        <f t="shared" si="6"/>
        <v>0.61755257554816778</v>
      </c>
    </row>
    <row r="47" spans="1:17" x14ac:dyDescent="0.25">
      <c r="A47">
        <f t="shared" si="0"/>
        <v>2010</v>
      </c>
      <c r="B47">
        <f t="shared" si="1"/>
        <v>11</v>
      </c>
      <c r="C47" s="19">
        <v>40495</v>
      </c>
      <c r="D47" s="19">
        <f t="shared" si="2"/>
        <v>40501</v>
      </c>
      <c r="E47" s="19" t="str">
        <f t="shared" si="3"/>
        <v>462010</v>
      </c>
      <c r="F47" s="4">
        <f>SUMIF('Cushing Flows Data'!A$9:A$3818,'Cushing Balance'!$E47,'Cushing Flows Data'!$V$9:$V$3818)</f>
        <v>7596.1063153666655</v>
      </c>
      <c r="G47" s="4">
        <f>SUMIF('Cushing Flows Data'!A$9:A$3818,'Cushing Balance'!$E47,'Cushing Flows Data'!$AP$9:$AP$3818)</f>
        <v>8707.1272900000004</v>
      </c>
      <c r="H47" s="15">
        <f t="shared" si="4"/>
        <v>-1111.0209746333348</v>
      </c>
      <c r="I47" s="44">
        <v>33625</v>
      </c>
      <c r="K47" s="48">
        <f t="shared" si="7"/>
        <v>560</v>
      </c>
      <c r="L47" s="48">
        <f t="shared" si="8"/>
        <v>1671.0209746333348</v>
      </c>
      <c r="M47" s="48"/>
      <c r="N47" s="48">
        <f t="shared" si="5"/>
        <v>560</v>
      </c>
      <c r="O47" s="48">
        <f t="shared" si="9"/>
        <v>1111.0209746333348</v>
      </c>
      <c r="P47" s="45">
        <v>53677</v>
      </c>
      <c r="Q47" s="41">
        <f t="shared" si="6"/>
        <v>0.62643217765523407</v>
      </c>
    </row>
    <row r="48" spans="1:17" x14ac:dyDescent="0.25">
      <c r="A48">
        <f t="shared" si="0"/>
        <v>2010</v>
      </c>
      <c r="B48">
        <f t="shared" si="1"/>
        <v>11</v>
      </c>
      <c r="C48" s="19">
        <v>40502</v>
      </c>
      <c r="D48" s="19">
        <f t="shared" si="2"/>
        <v>40508</v>
      </c>
      <c r="E48" s="19" t="str">
        <f t="shared" si="3"/>
        <v>472010</v>
      </c>
      <c r="F48" s="4">
        <f>SUMIF('Cushing Flows Data'!A$9:A$3818,'Cushing Balance'!$E48,'Cushing Flows Data'!$V$9:$V$3818)</f>
        <v>7499.2384153666662</v>
      </c>
      <c r="G48" s="4">
        <f>SUMIF('Cushing Flows Data'!A$9:A$3818,'Cushing Balance'!$E48,'Cushing Flows Data'!$AP$9:$AP$3818)</f>
        <v>9078.8748100000012</v>
      </c>
      <c r="H48" s="15">
        <f t="shared" si="4"/>
        <v>-1579.6363946333349</v>
      </c>
      <c r="I48" s="44">
        <v>34535</v>
      </c>
      <c r="K48" s="48">
        <f t="shared" si="7"/>
        <v>910</v>
      </c>
      <c r="L48" s="48">
        <f t="shared" si="8"/>
        <v>2489.6363946333349</v>
      </c>
      <c r="M48" s="48"/>
      <c r="N48" s="48">
        <f t="shared" si="5"/>
        <v>910</v>
      </c>
      <c r="O48" s="48">
        <f t="shared" si="9"/>
        <v>1579.6363946333349</v>
      </c>
      <c r="P48" s="45">
        <v>53777</v>
      </c>
      <c r="Q48" s="41">
        <f t="shared" si="6"/>
        <v>0.64218903992413112</v>
      </c>
    </row>
    <row r="49" spans="1:17" x14ac:dyDescent="0.25">
      <c r="A49">
        <f t="shared" si="0"/>
        <v>2010</v>
      </c>
      <c r="B49">
        <f t="shared" si="1"/>
        <v>11</v>
      </c>
      <c r="C49" s="19">
        <v>40509</v>
      </c>
      <c r="D49" s="19">
        <f t="shared" si="2"/>
        <v>40515</v>
      </c>
      <c r="E49" s="19" t="str">
        <f t="shared" si="3"/>
        <v>482010</v>
      </c>
      <c r="F49" s="4">
        <f>SUMIF('Cushing Flows Data'!A$9:A$3818,'Cushing Balance'!$E49,'Cushing Flows Data'!$V$9:$V$3818)</f>
        <v>7586.9726129053761</v>
      </c>
      <c r="G49" s="4">
        <f>SUMIF('Cushing Flows Data'!A$9:A$3818,'Cushing Balance'!$E49,'Cushing Flows Data'!$AP$9:$AP$3818)</f>
        <v>9064.6561999999994</v>
      </c>
      <c r="H49" s="15">
        <f t="shared" si="4"/>
        <v>-1477.6835870946234</v>
      </c>
      <c r="I49" s="44">
        <v>34929</v>
      </c>
      <c r="K49" s="48">
        <f t="shared" si="7"/>
        <v>394</v>
      </c>
      <c r="L49" s="48">
        <f t="shared" si="8"/>
        <v>1871.6835870946234</v>
      </c>
      <c r="M49" s="48"/>
      <c r="N49" s="48">
        <f t="shared" si="5"/>
        <v>394</v>
      </c>
      <c r="O49" s="48">
        <f t="shared" si="9"/>
        <v>1477.6835870946234</v>
      </c>
      <c r="P49" s="45">
        <v>53777</v>
      </c>
      <c r="Q49" s="41">
        <f t="shared" si="6"/>
        <v>0.64951559216765531</v>
      </c>
    </row>
    <row r="50" spans="1:17" x14ac:dyDescent="0.25">
      <c r="A50">
        <f t="shared" si="0"/>
        <v>2010</v>
      </c>
      <c r="B50">
        <f t="shared" si="1"/>
        <v>12</v>
      </c>
      <c r="C50" s="19">
        <v>40516</v>
      </c>
      <c r="D50" s="19">
        <f t="shared" si="2"/>
        <v>40522</v>
      </c>
      <c r="E50" s="19" t="str">
        <f t="shared" si="3"/>
        <v>492010</v>
      </c>
      <c r="F50" s="4">
        <f>SUMIF('Cushing Flows Data'!A$9:A$3818,'Cushing Balance'!$E50,'Cushing Flows Data'!$V$9:$V$3818)</f>
        <v>7625.3911062903235</v>
      </c>
      <c r="G50" s="4">
        <f>SUMIF('Cushing Flows Data'!A$9:A$3818,'Cushing Balance'!$E50,'Cushing Flows Data'!$AP$9:$AP$3818)</f>
        <v>8830.9526100000003</v>
      </c>
      <c r="H50" s="15">
        <f t="shared" si="4"/>
        <v>-1205.5615037096768</v>
      </c>
      <c r="I50" s="44">
        <v>35911</v>
      </c>
      <c r="K50" s="48">
        <f t="shared" si="7"/>
        <v>982</v>
      </c>
      <c r="L50" s="48">
        <f t="shared" si="8"/>
        <v>2187.5615037096768</v>
      </c>
      <c r="M50" s="48"/>
      <c r="N50" s="48">
        <f t="shared" si="5"/>
        <v>982</v>
      </c>
      <c r="O50" s="48">
        <f t="shared" si="9"/>
        <v>1205.5615037096768</v>
      </c>
      <c r="P50" s="45">
        <v>54027</v>
      </c>
      <c r="Q50" s="41">
        <f t="shared" si="6"/>
        <v>0.66468617543080311</v>
      </c>
    </row>
    <row r="51" spans="1:17" x14ac:dyDescent="0.25">
      <c r="A51">
        <f t="shared" si="0"/>
        <v>2010</v>
      </c>
      <c r="B51">
        <f t="shared" si="1"/>
        <v>12</v>
      </c>
      <c r="C51" s="19">
        <v>40523</v>
      </c>
      <c r="D51" s="19">
        <f t="shared" si="2"/>
        <v>40529</v>
      </c>
      <c r="E51" s="19" t="str">
        <f t="shared" si="3"/>
        <v>502010</v>
      </c>
      <c r="F51" s="4">
        <f>SUMIF('Cushing Flows Data'!A$9:A$3818,'Cushing Balance'!$E51,'Cushing Flows Data'!$V$9:$V$3818)</f>
        <v>7743.9702062903234</v>
      </c>
      <c r="G51" s="4">
        <f>SUMIF('Cushing Flows Data'!A$9:A$3818,'Cushing Balance'!$E51,'Cushing Flows Data'!$AP$9:$AP$3818)</f>
        <v>8870.5816500000001</v>
      </c>
      <c r="H51" s="15">
        <f t="shared" si="4"/>
        <v>-1126.6114437096767</v>
      </c>
      <c r="I51" s="44">
        <v>36390</v>
      </c>
      <c r="K51" s="48">
        <f t="shared" si="7"/>
        <v>479</v>
      </c>
      <c r="L51" s="48">
        <f t="shared" si="8"/>
        <v>1605.6114437096767</v>
      </c>
      <c r="M51" s="48"/>
      <c r="N51" s="48">
        <f t="shared" si="5"/>
        <v>479</v>
      </c>
      <c r="O51" s="48">
        <f t="shared" si="9"/>
        <v>1126.6114437096767</v>
      </c>
      <c r="P51" s="45">
        <v>54027</v>
      </c>
      <c r="Q51" s="41">
        <f t="shared" si="6"/>
        <v>0.67355211283247263</v>
      </c>
    </row>
    <row r="52" spans="1:17" x14ac:dyDescent="0.25">
      <c r="A52">
        <f t="shared" si="0"/>
        <v>2010</v>
      </c>
      <c r="B52">
        <f t="shared" si="1"/>
        <v>12</v>
      </c>
      <c r="C52" s="19">
        <v>40530</v>
      </c>
      <c r="D52" s="19">
        <f t="shared" si="2"/>
        <v>40536</v>
      </c>
      <c r="E52" s="19" t="str">
        <f t="shared" si="3"/>
        <v>512010</v>
      </c>
      <c r="F52" s="4">
        <f>SUMIF('Cushing Flows Data'!A$9:A$3818,'Cushing Balance'!$E52,'Cushing Flows Data'!$V$9:$V$3818)</f>
        <v>7644.565236290322</v>
      </c>
      <c r="G52" s="4">
        <f>SUMIF('Cushing Flows Data'!A$9:A$3818,'Cushing Balance'!$E52,'Cushing Flows Data'!$AP$9:$AP$3818)</f>
        <v>8815.2785800000001</v>
      </c>
      <c r="H52" s="15">
        <f t="shared" si="4"/>
        <v>-1170.7133437096782</v>
      </c>
      <c r="I52" s="44">
        <v>36635</v>
      </c>
      <c r="K52" s="48">
        <f t="shared" si="7"/>
        <v>245</v>
      </c>
      <c r="L52" s="48">
        <f t="shared" si="8"/>
        <v>1415.7133437096782</v>
      </c>
      <c r="M52" s="48"/>
      <c r="N52" s="48">
        <f t="shared" si="5"/>
        <v>245</v>
      </c>
      <c r="O52" s="48">
        <f t="shared" si="9"/>
        <v>1170.7133437096782</v>
      </c>
      <c r="P52" s="45">
        <v>54323</v>
      </c>
      <c r="Q52" s="41">
        <f t="shared" si="6"/>
        <v>0.67439206229405591</v>
      </c>
    </row>
    <row r="53" spans="1:17" x14ac:dyDescent="0.25">
      <c r="A53">
        <f t="shared" si="0"/>
        <v>2010</v>
      </c>
      <c r="B53">
        <f t="shared" si="1"/>
        <v>12</v>
      </c>
      <c r="C53" s="19">
        <v>40537</v>
      </c>
      <c r="D53" s="19">
        <f t="shared" si="2"/>
        <v>40543</v>
      </c>
      <c r="E53" s="19" t="str">
        <f t="shared" si="3"/>
        <v>522010</v>
      </c>
      <c r="F53" s="4">
        <f>SUMIF('Cushing Flows Data'!A$9:A$3818,'Cushing Balance'!$E53,'Cushing Flows Data'!$V$9:$V$3818)</f>
        <v>7428.8106462903252</v>
      </c>
      <c r="G53" s="4">
        <f>SUMIF('Cushing Flows Data'!A$9:A$3818,'Cushing Balance'!$E53,'Cushing Flows Data'!$AP$9:$AP$3818)</f>
        <v>8893.860639999999</v>
      </c>
      <c r="H53" s="15">
        <f t="shared" si="4"/>
        <v>-1465.0499937096738</v>
      </c>
      <c r="I53" s="44">
        <v>37493</v>
      </c>
      <c r="K53" s="48">
        <f t="shared" si="7"/>
        <v>858</v>
      </c>
      <c r="L53" s="48">
        <f t="shared" si="8"/>
        <v>2323.0499937096738</v>
      </c>
      <c r="M53" s="48"/>
      <c r="N53" s="48">
        <f t="shared" si="5"/>
        <v>858</v>
      </c>
      <c r="O53" s="48">
        <f t="shared" si="9"/>
        <v>1465.0499937096738</v>
      </c>
      <c r="P53" s="45">
        <v>54323</v>
      </c>
      <c r="Q53" s="41">
        <f t="shared" si="6"/>
        <v>0.69018647718277715</v>
      </c>
    </row>
    <row r="54" spans="1:17" x14ac:dyDescent="0.25">
      <c r="A54">
        <f t="shared" si="0"/>
        <v>2011</v>
      </c>
      <c r="B54">
        <f t="shared" si="1"/>
        <v>1</v>
      </c>
      <c r="C54" s="19">
        <v>40544</v>
      </c>
      <c r="D54" s="19">
        <f t="shared" si="2"/>
        <v>40550</v>
      </c>
      <c r="E54" s="19" t="str">
        <f t="shared" si="3"/>
        <v>12011</v>
      </c>
      <c r="F54" s="4">
        <f>SUMIF('Cushing Flows Data'!A$9:A$3818,'Cushing Balance'!$E54,'Cushing Flows Data'!$V$9:$V$3818)</f>
        <v>7214.7333108387102</v>
      </c>
      <c r="G54" s="4">
        <f>SUMIF('Cushing Flows Data'!A$9:A$3818,'Cushing Balance'!$E54,'Cushing Flows Data'!$AP$9:$AP$3818)</f>
        <v>8860.6558300000015</v>
      </c>
      <c r="H54" s="15">
        <f t="shared" si="4"/>
        <v>-1645.9225191612913</v>
      </c>
      <c r="I54" s="44">
        <v>37376</v>
      </c>
      <c r="K54" s="48">
        <f t="shared" si="7"/>
        <v>-117</v>
      </c>
      <c r="L54" s="48">
        <f t="shared" si="8"/>
        <v>1528.9225191612913</v>
      </c>
      <c r="M54" s="48"/>
      <c r="N54" s="48">
        <f t="shared" si="5"/>
        <v>-117</v>
      </c>
      <c r="O54" s="48">
        <f t="shared" si="9"/>
        <v>1645.9225191612913</v>
      </c>
      <c r="P54" s="45">
        <v>54623</v>
      </c>
      <c r="Q54" s="41">
        <f t="shared" si="6"/>
        <v>0.68425388572579315</v>
      </c>
    </row>
    <row r="55" spans="1:17" x14ac:dyDescent="0.25">
      <c r="A55">
        <f t="shared" si="0"/>
        <v>2011</v>
      </c>
      <c r="B55">
        <f t="shared" si="1"/>
        <v>1</v>
      </c>
      <c r="C55" s="19">
        <v>40551</v>
      </c>
      <c r="D55" s="19">
        <f t="shared" si="2"/>
        <v>40557</v>
      </c>
      <c r="E55" s="19" t="str">
        <f t="shared" si="3"/>
        <v>22011</v>
      </c>
      <c r="F55" s="4">
        <f>SUMIF('Cushing Flows Data'!A$9:A$3818,'Cushing Balance'!$E55,'Cushing Flows Data'!$V$9:$V$3818)</f>
        <v>7305.6671508387099</v>
      </c>
      <c r="G55" s="4">
        <f>SUMIF('Cushing Flows Data'!A$9:A$3818,'Cushing Balance'!$E55,'Cushing Flows Data'!$AP$9:$AP$3818)</f>
        <v>8890.8972700000013</v>
      </c>
      <c r="H55" s="15">
        <f t="shared" si="4"/>
        <v>-1585.2301191612914</v>
      </c>
      <c r="I55" s="44">
        <v>36805</v>
      </c>
      <c r="K55" s="48">
        <f t="shared" si="7"/>
        <v>-571</v>
      </c>
      <c r="L55" s="48">
        <f t="shared" si="8"/>
        <v>1014.2301191612914</v>
      </c>
      <c r="M55" s="48"/>
      <c r="N55" s="48">
        <f t="shared" si="5"/>
        <v>-571</v>
      </c>
      <c r="O55" s="48">
        <f t="shared" si="9"/>
        <v>1585.2301191612914</v>
      </c>
      <c r="P55" s="45">
        <v>54501</v>
      </c>
      <c r="Q55" s="41">
        <f t="shared" si="6"/>
        <v>0.67530870993192782</v>
      </c>
    </row>
    <row r="56" spans="1:17" x14ac:dyDescent="0.25">
      <c r="A56">
        <f t="shared" si="0"/>
        <v>2011</v>
      </c>
      <c r="B56">
        <f t="shared" si="1"/>
        <v>1</v>
      </c>
      <c r="C56" s="19">
        <v>40558</v>
      </c>
      <c r="D56" s="19">
        <f t="shared" si="2"/>
        <v>40564</v>
      </c>
      <c r="E56" s="19" t="str">
        <f t="shared" si="3"/>
        <v>32011</v>
      </c>
      <c r="F56" s="4">
        <f>SUMIF('Cushing Flows Data'!A$9:A$3818,'Cushing Balance'!$E56,'Cushing Flows Data'!$V$9:$V$3818)</f>
        <v>7403.0187008387093</v>
      </c>
      <c r="G56" s="4">
        <f>SUMIF('Cushing Flows Data'!A$9:A$3818,'Cushing Balance'!$E56,'Cushing Flows Data'!$AP$9:$AP$3818)</f>
        <v>8888.1714600000014</v>
      </c>
      <c r="H56" s="15">
        <f t="shared" si="4"/>
        <v>-1485.1527591612921</v>
      </c>
      <c r="I56" s="44">
        <v>37667</v>
      </c>
      <c r="K56" s="48">
        <f t="shared" si="7"/>
        <v>862</v>
      </c>
      <c r="L56" s="48">
        <f t="shared" si="8"/>
        <v>2347.1527591612921</v>
      </c>
      <c r="M56" s="48"/>
      <c r="N56" s="48">
        <f t="shared" si="5"/>
        <v>862</v>
      </c>
      <c r="O56" s="48">
        <f t="shared" si="9"/>
        <v>1485.1527591612921</v>
      </c>
      <c r="P56" s="45">
        <v>55041</v>
      </c>
      <c r="Q56" s="41">
        <f t="shared" si="6"/>
        <v>0.68434439781253975</v>
      </c>
    </row>
    <row r="57" spans="1:17" x14ac:dyDescent="0.25">
      <c r="A57">
        <f t="shared" si="0"/>
        <v>2011</v>
      </c>
      <c r="B57">
        <f t="shared" si="1"/>
        <v>1</v>
      </c>
      <c r="C57" s="19">
        <v>40565</v>
      </c>
      <c r="D57" s="19">
        <f t="shared" si="2"/>
        <v>40571</v>
      </c>
      <c r="E57" s="19" t="str">
        <f t="shared" si="3"/>
        <v>42011</v>
      </c>
      <c r="F57" s="4">
        <f>SUMIF('Cushing Flows Data'!A$9:A$3818,'Cushing Balance'!$E57,'Cushing Flows Data'!$V$9:$V$3818)</f>
        <v>7403.2063608387089</v>
      </c>
      <c r="G57" s="4">
        <f>SUMIF('Cushing Flows Data'!A$9:A$3818,'Cushing Balance'!$E57,'Cushing Flows Data'!$AP$9:$AP$3818)</f>
        <v>8844.6151900000004</v>
      </c>
      <c r="H57" s="15">
        <f t="shared" si="4"/>
        <v>-1441.4088291612916</v>
      </c>
      <c r="I57" s="44">
        <v>38334</v>
      </c>
      <c r="K57" s="48">
        <f t="shared" si="7"/>
        <v>667</v>
      </c>
      <c r="L57" s="48">
        <f t="shared" si="8"/>
        <v>2108.4088291612916</v>
      </c>
      <c r="M57" s="48"/>
      <c r="N57" s="48">
        <f t="shared" si="5"/>
        <v>667</v>
      </c>
      <c r="O57" s="48">
        <f t="shared" si="9"/>
        <v>1441.4088291612916</v>
      </c>
      <c r="P57" s="45">
        <v>55581</v>
      </c>
      <c r="Q57" s="41">
        <f t="shared" si="6"/>
        <v>0.68969611917741669</v>
      </c>
    </row>
    <row r="58" spans="1:17" x14ac:dyDescent="0.25">
      <c r="A58">
        <f t="shared" si="0"/>
        <v>2011</v>
      </c>
      <c r="B58">
        <f t="shared" si="1"/>
        <v>1</v>
      </c>
      <c r="C58" s="19">
        <v>40572</v>
      </c>
      <c r="D58" s="19">
        <f t="shared" si="2"/>
        <v>40578</v>
      </c>
      <c r="E58" s="19" t="str">
        <f t="shared" si="3"/>
        <v>52011</v>
      </c>
      <c r="F58" s="4">
        <f>SUMIF('Cushing Flows Data'!A$9:A$3818,'Cushing Balance'!$E58,'Cushing Flows Data'!$V$9:$V$3818)</f>
        <v>7431.3606793594463</v>
      </c>
      <c r="G58" s="4">
        <f>SUMIF('Cushing Flows Data'!A$9:A$3818,'Cushing Balance'!$E58,'Cushing Flows Data'!$AP$9:$AP$3818)</f>
        <v>9065.5332400000007</v>
      </c>
      <c r="H58" s="15">
        <f t="shared" si="4"/>
        <v>-1634.1725606405544</v>
      </c>
      <c r="I58" s="44">
        <v>37407</v>
      </c>
      <c r="K58" s="48">
        <f t="shared" si="7"/>
        <v>-927</v>
      </c>
      <c r="L58" s="48">
        <f t="shared" si="8"/>
        <v>707.17256064055437</v>
      </c>
      <c r="M58" s="48"/>
      <c r="N58" s="48">
        <f t="shared" si="5"/>
        <v>-927</v>
      </c>
      <c r="O58" s="48">
        <f t="shared" si="9"/>
        <v>1634.1725606405544</v>
      </c>
      <c r="P58" s="45">
        <v>55636</v>
      </c>
      <c r="Q58" s="41">
        <f t="shared" si="6"/>
        <v>0.67235243367603714</v>
      </c>
    </row>
    <row r="59" spans="1:17" x14ac:dyDescent="0.25">
      <c r="A59">
        <f t="shared" si="0"/>
        <v>2011</v>
      </c>
      <c r="B59">
        <f t="shared" si="1"/>
        <v>2</v>
      </c>
      <c r="C59" s="19">
        <v>40579</v>
      </c>
      <c r="D59" s="19">
        <f t="shared" si="2"/>
        <v>40585</v>
      </c>
      <c r="E59" s="19" t="str">
        <f t="shared" si="3"/>
        <v>62011</v>
      </c>
      <c r="F59" s="4">
        <f>SUMIF('Cushing Flows Data'!A$9:A$3818,'Cushing Balance'!$E59,'Cushing Flows Data'!$V$9:$V$3818)</f>
        <v>7423.5234357500003</v>
      </c>
      <c r="G59" s="4">
        <f>SUMIF('Cushing Flows Data'!A$9:A$3818,'Cushing Balance'!$E59,'Cushing Flows Data'!$AP$9:$AP$3818)</f>
        <v>9301.2786199999991</v>
      </c>
      <c r="H59" s="15">
        <f t="shared" si="4"/>
        <v>-1877.7551842499988</v>
      </c>
      <c r="I59" s="44">
        <v>37657</v>
      </c>
      <c r="K59" s="48">
        <f t="shared" si="7"/>
        <v>250</v>
      </c>
      <c r="L59" s="48">
        <f t="shared" si="8"/>
        <v>2127.7551842499988</v>
      </c>
      <c r="M59" s="48"/>
      <c r="N59" s="48">
        <f t="shared" si="5"/>
        <v>250</v>
      </c>
      <c r="O59" s="48">
        <f t="shared" si="9"/>
        <v>1877.7551842499988</v>
      </c>
      <c r="P59" s="45">
        <v>55636</v>
      </c>
      <c r="Q59" s="41">
        <f t="shared" si="6"/>
        <v>0.67684592709756275</v>
      </c>
    </row>
    <row r="60" spans="1:17" x14ac:dyDescent="0.25">
      <c r="A60">
        <f t="shared" si="0"/>
        <v>2011</v>
      </c>
      <c r="B60">
        <f t="shared" si="1"/>
        <v>2</v>
      </c>
      <c r="C60" s="19">
        <v>40586</v>
      </c>
      <c r="D60" s="19">
        <f t="shared" si="2"/>
        <v>40592</v>
      </c>
      <c r="E60" s="19" t="str">
        <f t="shared" si="3"/>
        <v>72011</v>
      </c>
      <c r="F60" s="4">
        <f>SUMIF('Cushing Flows Data'!A$9:A$3818,'Cushing Balance'!$E60,'Cushing Flows Data'!$V$9:$V$3818)</f>
        <v>7548.0878357499996</v>
      </c>
      <c r="G60" s="4">
        <f>SUMIF('Cushing Flows Data'!A$9:A$3818,'Cushing Balance'!$E60,'Cushing Flows Data'!$AP$9:$AP$3818)</f>
        <v>9139.7399499999992</v>
      </c>
      <c r="H60" s="15">
        <f t="shared" si="4"/>
        <v>-1591.6521142499996</v>
      </c>
      <c r="I60" s="44">
        <v>37440</v>
      </c>
      <c r="K60" s="48">
        <f t="shared" si="7"/>
        <v>-217</v>
      </c>
      <c r="L60" s="48">
        <f t="shared" si="8"/>
        <v>1374.6521142499996</v>
      </c>
      <c r="M60" s="48"/>
      <c r="N60" s="48">
        <f t="shared" si="5"/>
        <v>-217</v>
      </c>
      <c r="O60" s="48">
        <f t="shared" si="9"/>
        <v>1591.6521142499996</v>
      </c>
      <c r="P60" s="45">
        <v>55619</v>
      </c>
      <c r="Q60" s="41">
        <f t="shared" si="6"/>
        <v>0.67315126125964153</v>
      </c>
    </row>
    <row r="61" spans="1:17" x14ac:dyDescent="0.25">
      <c r="A61">
        <f t="shared" si="0"/>
        <v>2011</v>
      </c>
      <c r="B61">
        <f t="shared" si="1"/>
        <v>2</v>
      </c>
      <c r="C61" s="19">
        <v>40593</v>
      </c>
      <c r="D61" s="19">
        <f t="shared" si="2"/>
        <v>40599</v>
      </c>
      <c r="E61" s="19" t="str">
        <f t="shared" si="3"/>
        <v>82011</v>
      </c>
      <c r="F61" s="4">
        <f>SUMIF('Cushing Flows Data'!A$9:A$3818,'Cushing Balance'!$E61,'Cushing Flows Data'!$V$9:$V$3818)</f>
        <v>8009.3571957500008</v>
      </c>
      <c r="G61" s="4">
        <f>SUMIF('Cushing Flows Data'!A$9:A$3818,'Cushing Balance'!$E61,'Cushing Flows Data'!$AP$9:$AP$3818)</f>
        <v>8968.6030999999984</v>
      </c>
      <c r="H61" s="15">
        <f t="shared" si="4"/>
        <v>-959.24590424999769</v>
      </c>
      <c r="I61" s="44">
        <v>38570</v>
      </c>
      <c r="K61" s="48">
        <f t="shared" si="7"/>
        <v>1130</v>
      </c>
      <c r="L61" s="48">
        <f t="shared" si="8"/>
        <v>2089.2459042499977</v>
      </c>
      <c r="M61" s="48"/>
      <c r="N61" s="48">
        <f t="shared" si="5"/>
        <v>1130</v>
      </c>
      <c r="O61" s="48">
        <f t="shared" si="9"/>
        <v>959.24590424999769</v>
      </c>
      <c r="P61" s="45">
        <v>55619</v>
      </c>
      <c r="Q61" s="41">
        <f t="shared" si="6"/>
        <v>0.69346805947607837</v>
      </c>
    </row>
    <row r="62" spans="1:17" x14ac:dyDescent="0.25">
      <c r="A62">
        <f t="shared" si="0"/>
        <v>2011</v>
      </c>
      <c r="B62">
        <f t="shared" si="1"/>
        <v>2</v>
      </c>
      <c r="C62" s="19">
        <v>40600</v>
      </c>
      <c r="D62" s="19">
        <f t="shared" si="2"/>
        <v>40606</v>
      </c>
      <c r="E62" s="19" t="str">
        <f t="shared" si="3"/>
        <v>92011</v>
      </c>
      <c r="F62" s="4">
        <f>SUMIF('Cushing Flows Data'!A$9:A$3818,'Cushing Balance'!$E62,'Cushing Flows Data'!$V$9:$V$3818)</f>
        <v>8064.6221003845985</v>
      </c>
      <c r="G62" s="4">
        <f>SUMIF('Cushing Flows Data'!A$9:A$3818,'Cushing Balance'!$E62,'Cushing Flows Data'!$AP$9:$AP$3818)</f>
        <v>8818.0996100000011</v>
      </c>
      <c r="H62" s="15">
        <f t="shared" si="4"/>
        <v>-753.4775096154026</v>
      </c>
      <c r="I62" s="44">
        <v>40263</v>
      </c>
      <c r="K62" s="48">
        <f t="shared" si="7"/>
        <v>1693</v>
      </c>
      <c r="L62" s="48">
        <f t="shared" si="8"/>
        <v>2446.4775096154026</v>
      </c>
      <c r="M62" s="48"/>
      <c r="N62" s="48">
        <f t="shared" si="5"/>
        <v>1693</v>
      </c>
      <c r="O62" s="48">
        <f t="shared" si="9"/>
        <v>753.4775096154026</v>
      </c>
      <c r="P62" s="45">
        <v>55619</v>
      </c>
      <c r="Q62" s="41">
        <f t="shared" si="6"/>
        <v>0.72390729786583718</v>
      </c>
    </row>
    <row r="63" spans="1:17" x14ac:dyDescent="0.25">
      <c r="A63">
        <f t="shared" si="0"/>
        <v>2011</v>
      </c>
      <c r="B63">
        <f t="shared" si="1"/>
        <v>3</v>
      </c>
      <c r="C63" s="19">
        <v>40607</v>
      </c>
      <c r="D63" s="19">
        <f t="shared" si="2"/>
        <v>40613</v>
      </c>
      <c r="E63" s="19" t="str">
        <f t="shared" si="3"/>
        <v>102011</v>
      </c>
      <c r="F63" s="4">
        <f>SUMIF('Cushing Flows Data'!A$9:A$3818,'Cushing Balance'!$E63,'Cushing Flows Data'!$V$9:$V$3818)</f>
        <v>8035.638311360548</v>
      </c>
      <c r="G63" s="4">
        <f>SUMIF('Cushing Flows Data'!A$9:A$3818,'Cushing Balance'!$E63,'Cushing Flows Data'!$AP$9:$AP$3818)</f>
        <v>8890.6197800000009</v>
      </c>
      <c r="H63" s="15">
        <f t="shared" si="4"/>
        <v>-854.98146863945294</v>
      </c>
      <c r="I63" s="44">
        <v>40020</v>
      </c>
      <c r="K63" s="48">
        <f t="shared" si="7"/>
        <v>-243</v>
      </c>
      <c r="L63" s="48">
        <f t="shared" si="8"/>
        <v>611.98146863945294</v>
      </c>
      <c r="M63" s="48"/>
      <c r="N63" s="48">
        <f t="shared" si="5"/>
        <v>-243</v>
      </c>
      <c r="O63" s="48">
        <f t="shared" si="9"/>
        <v>854.98146863945294</v>
      </c>
      <c r="P63" s="45">
        <v>55619</v>
      </c>
      <c r="Q63" s="41">
        <f t="shared" si="6"/>
        <v>0.71953828727593083</v>
      </c>
    </row>
    <row r="64" spans="1:17" x14ac:dyDescent="0.25">
      <c r="A64">
        <f t="shared" si="0"/>
        <v>2011</v>
      </c>
      <c r="B64">
        <f t="shared" si="1"/>
        <v>3</v>
      </c>
      <c r="C64" s="19">
        <v>40614</v>
      </c>
      <c r="D64" s="19">
        <f t="shared" si="2"/>
        <v>40620</v>
      </c>
      <c r="E64" s="19" t="str">
        <f t="shared" si="3"/>
        <v>112011</v>
      </c>
      <c r="F64" s="4">
        <f>SUMIF('Cushing Flows Data'!A$9:A$3818,'Cushing Balance'!$E64,'Cushing Flows Data'!$V$9:$V$3818)</f>
        <v>8136.4531113605462</v>
      </c>
      <c r="G64" s="4">
        <f>SUMIF('Cushing Flows Data'!A$9:A$3818,'Cushing Balance'!$E64,'Cushing Flows Data'!$AP$9:$AP$3818)</f>
        <v>8808.6716400000005</v>
      </c>
      <c r="H64" s="15">
        <f t="shared" si="4"/>
        <v>-672.21852863945423</v>
      </c>
      <c r="I64" s="44">
        <v>40197</v>
      </c>
      <c r="K64" s="48">
        <f t="shared" si="7"/>
        <v>177</v>
      </c>
      <c r="L64" s="48">
        <f t="shared" si="8"/>
        <v>849.21852863945423</v>
      </c>
      <c r="M64" s="48"/>
      <c r="N64" s="48">
        <f t="shared" si="5"/>
        <v>177</v>
      </c>
      <c r="O64" s="48">
        <f t="shared" si="9"/>
        <v>672.21852863945423</v>
      </c>
      <c r="P64" s="45">
        <v>55619</v>
      </c>
      <c r="Q64" s="41">
        <f t="shared" si="6"/>
        <v>0.7227206530142577</v>
      </c>
    </row>
    <row r="65" spans="1:17" x14ac:dyDescent="0.25">
      <c r="A65">
        <f t="shared" si="0"/>
        <v>2011</v>
      </c>
      <c r="B65">
        <f t="shared" si="1"/>
        <v>3</v>
      </c>
      <c r="C65" s="19">
        <v>40621</v>
      </c>
      <c r="D65" s="19">
        <f t="shared" si="2"/>
        <v>40627</v>
      </c>
      <c r="E65" s="19" t="str">
        <f t="shared" si="3"/>
        <v>122011</v>
      </c>
      <c r="F65" s="4">
        <f>SUMIF('Cushing Flows Data'!A$9:A$3818,'Cushing Balance'!$E65,'Cushing Flows Data'!$V$9:$V$3818)</f>
        <v>8433.996141360547</v>
      </c>
      <c r="G65" s="4">
        <f>SUMIF('Cushing Flows Data'!A$9:A$3818,'Cushing Balance'!$E65,'Cushing Flows Data'!$AP$9:$AP$3818)</f>
        <v>8799.2002700000012</v>
      </c>
      <c r="H65" s="15">
        <f t="shared" si="4"/>
        <v>-365.20412863945421</v>
      </c>
      <c r="I65" s="44">
        <v>41886</v>
      </c>
      <c r="K65" s="48">
        <f t="shared" si="7"/>
        <v>1689</v>
      </c>
      <c r="L65" s="48">
        <f t="shared" si="8"/>
        <v>2054.2041286394542</v>
      </c>
      <c r="M65" s="48"/>
      <c r="N65" s="48">
        <f t="shared" si="5"/>
        <v>1689</v>
      </c>
      <c r="O65" s="48">
        <f t="shared" si="9"/>
        <v>365.20412863945421</v>
      </c>
      <c r="P65" s="45">
        <v>55932</v>
      </c>
      <c r="Q65" s="41">
        <f t="shared" si="6"/>
        <v>0.74887363226775372</v>
      </c>
    </row>
    <row r="66" spans="1:17" x14ac:dyDescent="0.25">
      <c r="A66">
        <f t="shared" si="0"/>
        <v>2011</v>
      </c>
      <c r="B66">
        <f t="shared" si="1"/>
        <v>3</v>
      </c>
      <c r="C66" s="19">
        <v>40628</v>
      </c>
      <c r="D66" s="19">
        <f t="shared" si="2"/>
        <v>40634</v>
      </c>
      <c r="E66" s="19" t="str">
        <f t="shared" si="3"/>
        <v>132011</v>
      </c>
      <c r="F66" s="4">
        <f>SUMIF('Cushing Flows Data'!A$9:A$3818,'Cushing Balance'!$E66,'Cushing Flows Data'!$V$9:$V$3818)</f>
        <v>8179.4926104487813</v>
      </c>
      <c r="G66" s="4">
        <f>SUMIF('Cushing Flows Data'!A$9:A$3818,'Cushing Balance'!$E66,'Cushing Flows Data'!$AP$9:$AP$3818)</f>
        <v>8721.4188600000016</v>
      </c>
      <c r="H66" s="15">
        <f t="shared" si="4"/>
        <v>-541.92624955122028</v>
      </c>
      <c r="I66" s="44">
        <v>41870</v>
      </c>
      <c r="K66" s="48">
        <f t="shared" si="7"/>
        <v>-16</v>
      </c>
      <c r="L66" s="48">
        <f t="shared" si="8"/>
        <v>525.92624955122028</v>
      </c>
      <c r="M66" s="48"/>
      <c r="N66" s="48">
        <f t="shared" si="5"/>
        <v>-16</v>
      </c>
      <c r="O66" s="48">
        <f t="shared" si="9"/>
        <v>541.92624955122028</v>
      </c>
      <c r="P66" s="45">
        <v>56724</v>
      </c>
      <c r="Q66" s="41">
        <f t="shared" si="6"/>
        <v>0.73813553346026373</v>
      </c>
    </row>
    <row r="67" spans="1:17" x14ac:dyDescent="0.25">
      <c r="A67">
        <f t="shared" ref="A67:A130" si="10">YEAR(C67)</f>
        <v>2011</v>
      </c>
      <c r="B67">
        <f t="shared" ref="B67:B130" si="11">MONTH(C67)</f>
        <v>4</v>
      </c>
      <c r="C67" s="19">
        <v>40635</v>
      </c>
      <c r="D67" s="19">
        <f t="shared" ref="D67:D130" si="12">C68-1</f>
        <v>40641</v>
      </c>
      <c r="E67" s="19" t="str">
        <f t="shared" ref="E67:E130" si="13">WEEKNUM(C67)&amp;YEAR(C67)</f>
        <v>142011</v>
      </c>
      <c r="F67" s="4">
        <f>SUMIF('Cushing Flows Data'!A$9:A$3818,'Cushing Balance'!$E67,'Cushing Flows Data'!$V$9:$V$3818)</f>
        <v>7862.6960049781837</v>
      </c>
      <c r="G67" s="4">
        <f>SUMIF('Cushing Flows Data'!A$9:A$3818,'Cushing Balance'!$E67,'Cushing Flows Data'!$AP$9:$AP$3818)</f>
        <v>8579.2950899999996</v>
      </c>
      <c r="H67" s="15">
        <f t="shared" ref="H67:H130" si="14">F67-G67</f>
        <v>-716.59908502181588</v>
      </c>
      <c r="I67" s="44">
        <v>41896</v>
      </c>
      <c r="K67" s="48">
        <f t="shared" si="7"/>
        <v>26</v>
      </c>
      <c r="L67" s="48">
        <f t="shared" si="8"/>
        <v>742.59908502181588</v>
      </c>
      <c r="M67" s="48"/>
      <c r="N67" s="48">
        <f t="shared" ref="N67:N130" si="15">K67-M67</f>
        <v>26</v>
      </c>
      <c r="O67" s="48">
        <f t="shared" si="9"/>
        <v>716.59908502181588</v>
      </c>
      <c r="P67" s="45">
        <v>56724</v>
      </c>
      <c r="Q67" s="41">
        <f t="shared" ref="Q67:Q130" si="16">I67/P67</f>
        <v>0.73859389323743041</v>
      </c>
    </row>
    <row r="68" spans="1:17" x14ac:dyDescent="0.25">
      <c r="A68">
        <f t="shared" si="10"/>
        <v>2011</v>
      </c>
      <c r="B68">
        <f t="shared" si="11"/>
        <v>4</v>
      </c>
      <c r="C68" s="19">
        <v>40642</v>
      </c>
      <c r="D68" s="19">
        <f t="shared" si="12"/>
        <v>40648</v>
      </c>
      <c r="E68" s="19" t="str">
        <f t="shared" si="13"/>
        <v>152011</v>
      </c>
      <c r="F68" s="4">
        <f>SUMIF('Cushing Flows Data'!A$9:A$3818,'Cushing Balance'!$E68,'Cushing Flows Data'!$V$9:$V$3818)</f>
        <v>7722.005004978183</v>
      </c>
      <c r="G68" s="4">
        <f>SUMIF('Cushing Flows Data'!A$9:A$3818,'Cushing Balance'!$E68,'Cushing Flows Data'!$AP$9:$AP$3818)</f>
        <v>8709.367760000001</v>
      </c>
      <c r="H68" s="15">
        <f t="shared" si="14"/>
        <v>-987.36275502181797</v>
      </c>
      <c r="I68" s="44">
        <v>41126</v>
      </c>
      <c r="K68" s="48">
        <f t="shared" ref="K68:K131" si="17">I68-I67</f>
        <v>-770</v>
      </c>
      <c r="L68" s="48">
        <f t="shared" ref="L68:L131" si="18">K68-H68</f>
        <v>217.36275502181797</v>
      </c>
      <c r="M68" s="48"/>
      <c r="N68" s="48">
        <f t="shared" si="15"/>
        <v>-770</v>
      </c>
      <c r="O68" s="48">
        <f t="shared" ref="O68:O131" si="19">M68-H68</f>
        <v>987.36275502181797</v>
      </c>
      <c r="P68" s="45">
        <v>56669</v>
      </c>
      <c r="Q68" s="41">
        <f t="shared" si="16"/>
        <v>0.72572305846229856</v>
      </c>
    </row>
    <row r="69" spans="1:17" x14ac:dyDescent="0.25">
      <c r="A69">
        <f t="shared" si="10"/>
        <v>2011</v>
      </c>
      <c r="B69">
        <f t="shared" si="11"/>
        <v>4</v>
      </c>
      <c r="C69" s="19">
        <v>40649</v>
      </c>
      <c r="D69" s="19">
        <f t="shared" si="12"/>
        <v>40655</v>
      </c>
      <c r="E69" s="19" t="str">
        <f t="shared" si="13"/>
        <v>162011</v>
      </c>
      <c r="F69" s="4">
        <f>SUMIF('Cushing Flows Data'!A$9:A$3818,'Cushing Balance'!$E69,'Cushing Flows Data'!$V$9:$V$3818)</f>
        <v>7292.8779249781828</v>
      </c>
      <c r="G69" s="4">
        <f>SUMIF('Cushing Flows Data'!A$9:A$3818,'Cushing Balance'!$E69,'Cushing Flows Data'!$AP$9:$AP$3818)</f>
        <v>8662.2914700000019</v>
      </c>
      <c r="H69" s="15">
        <f t="shared" si="14"/>
        <v>-1369.4135450218191</v>
      </c>
      <c r="I69" s="44">
        <v>40388</v>
      </c>
      <c r="K69" s="48">
        <f t="shared" si="17"/>
        <v>-738</v>
      </c>
      <c r="L69" s="48">
        <f t="shared" si="18"/>
        <v>631.41354502181912</v>
      </c>
      <c r="M69" s="48"/>
      <c r="N69" s="48">
        <f t="shared" si="15"/>
        <v>-738</v>
      </c>
      <c r="O69" s="48">
        <f t="shared" si="19"/>
        <v>1369.4135450218191</v>
      </c>
      <c r="P69" s="45">
        <v>57419</v>
      </c>
      <c r="Q69" s="41">
        <f t="shared" si="16"/>
        <v>0.70339086365140457</v>
      </c>
    </row>
    <row r="70" spans="1:17" x14ac:dyDescent="0.25">
      <c r="A70">
        <f t="shared" si="10"/>
        <v>2011</v>
      </c>
      <c r="B70">
        <f t="shared" si="11"/>
        <v>4</v>
      </c>
      <c r="C70" s="19">
        <v>40656</v>
      </c>
      <c r="D70" s="19">
        <f t="shared" si="12"/>
        <v>40662</v>
      </c>
      <c r="E70" s="19" t="str">
        <f t="shared" si="13"/>
        <v>172011</v>
      </c>
      <c r="F70" s="4">
        <f>SUMIF('Cushing Flows Data'!A$9:A$3818,'Cushing Balance'!$E70,'Cushing Flows Data'!$V$9:$V$3818)</f>
        <v>7847.687284978183</v>
      </c>
      <c r="G70" s="4">
        <f>SUMIF('Cushing Flows Data'!A$9:A$3818,'Cushing Balance'!$E70,'Cushing Flows Data'!$AP$9:$AP$3818)</f>
        <v>8558.5050900000006</v>
      </c>
      <c r="H70" s="15">
        <f t="shared" si="14"/>
        <v>-710.81780502181755</v>
      </c>
      <c r="I70" s="44">
        <v>40490</v>
      </c>
      <c r="K70" s="48">
        <f t="shared" si="17"/>
        <v>102</v>
      </c>
      <c r="L70" s="48">
        <f t="shared" si="18"/>
        <v>812.81780502181755</v>
      </c>
      <c r="M70" s="48"/>
      <c r="N70" s="48">
        <f t="shared" si="15"/>
        <v>102</v>
      </c>
      <c r="O70" s="48">
        <f t="shared" si="19"/>
        <v>710.81780502181755</v>
      </c>
      <c r="P70" s="45">
        <v>57969</v>
      </c>
      <c r="Q70" s="41">
        <f t="shared" si="16"/>
        <v>0.69847677206782932</v>
      </c>
    </row>
    <row r="71" spans="1:17" x14ac:dyDescent="0.25">
      <c r="A71">
        <f t="shared" si="10"/>
        <v>2011</v>
      </c>
      <c r="B71">
        <f t="shared" si="11"/>
        <v>4</v>
      </c>
      <c r="C71" s="19">
        <v>40663</v>
      </c>
      <c r="D71" s="19">
        <f t="shared" si="12"/>
        <v>40669</v>
      </c>
      <c r="E71" s="19" t="str">
        <f t="shared" si="13"/>
        <v>182011</v>
      </c>
      <c r="F71" s="4">
        <f>SUMIF('Cushing Flows Data'!A$9:A$3818,'Cushing Balance'!$E71,'Cushing Flows Data'!$V$9:$V$3818)</f>
        <v>7640.1541921907701</v>
      </c>
      <c r="G71" s="4">
        <f>SUMIF('Cushing Flows Data'!A$9:A$3818,'Cushing Balance'!$E71,'Cushing Flows Data'!$AP$9:$AP$3818)</f>
        <v>9142.2621199999994</v>
      </c>
      <c r="H71" s="15">
        <f t="shared" si="14"/>
        <v>-1502.1079278092293</v>
      </c>
      <c r="I71" s="44">
        <v>41614</v>
      </c>
      <c r="K71" s="48">
        <f t="shared" si="17"/>
        <v>1124</v>
      </c>
      <c r="L71" s="48">
        <f t="shared" si="18"/>
        <v>2626.1079278092293</v>
      </c>
      <c r="M71" s="48"/>
      <c r="N71" s="48">
        <f t="shared" si="15"/>
        <v>1124</v>
      </c>
      <c r="O71" s="48">
        <f t="shared" si="19"/>
        <v>1502.1079278092293</v>
      </c>
      <c r="P71" s="45">
        <v>58219</v>
      </c>
      <c r="Q71" s="41">
        <f t="shared" si="16"/>
        <v>0.71478383345643171</v>
      </c>
    </row>
    <row r="72" spans="1:17" x14ac:dyDescent="0.25">
      <c r="A72">
        <f t="shared" si="10"/>
        <v>2011</v>
      </c>
      <c r="B72">
        <f t="shared" si="11"/>
        <v>5</v>
      </c>
      <c r="C72" s="19">
        <v>40670</v>
      </c>
      <c r="D72" s="19">
        <f t="shared" si="12"/>
        <v>40676</v>
      </c>
      <c r="E72" s="19" t="str">
        <f t="shared" si="13"/>
        <v>192011</v>
      </c>
      <c r="F72" s="4">
        <f>SUMIF('Cushing Flows Data'!A$9:A$3818,'Cushing Balance'!$E72,'Cushing Flows Data'!$V$9:$V$3818)</f>
        <v>7111.3028928055355</v>
      </c>
      <c r="G72" s="4">
        <f>SUMIF('Cushing Flows Data'!A$9:A$3818,'Cushing Balance'!$E72,'Cushing Flows Data'!$AP$9:$AP$3818)</f>
        <v>9128.3543558700003</v>
      </c>
      <c r="H72" s="15">
        <f t="shared" si="14"/>
        <v>-2017.0514630644648</v>
      </c>
      <c r="I72" s="44">
        <v>40023</v>
      </c>
      <c r="K72" s="48">
        <f t="shared" si="17"/>
        <v>-1591</v>
      </c>
      <c r="L72" s="48">
        <f t="shared" si="18"/>
        <v>426.05146306446477</v>
      </c>
      <c r="M72" s="48"/>
      <c r="N72" s="48">
        <f t="shared" si="15"/>
        <v>-1591</v>
      </c>
      <c r="O72" s="48">
        <f t="shared" si="19"/>
        <v>2017.0514630644648</v>
      </c>
      <c r="P72" s="45">
        <v>58934</v>
      </c>
      <c r="Q72" s="41">
        <f t="shared" si="16"/>
        <v>0.67911562086401733</v>
      </c>
    </row>
    <row r="73" spans="1:17" x14ac:dyDescent="0.25">
      <c r="A73">
        <f t="shared" si="10"/>
        <v>2011</v>
      </c>
      <c r="B73">
        <f t="shared" si="11"/>
        <v>5</v>
      </c>
      <c r="C73" s="19">
        <v>40677</v>
      </c>
      <c r="D73" s="19">
        <f t="shared" si="12"/>
        <v>40683</v>
      </c>
      <c r="E73" s="19" t="str">
        <f t="shared" si="13"/>
        <v>202011</v>
      </c>
      <c r="F73" s="4">
        <f>SUMIF('Cushing Flows Data'!A$9:A$3818,'Cushing Balance'!$E73,'Cushing Flows Data'!$V$9:$V$3818)</f>
        <v>8178.0656300695355</v>
      </c>
      <c r="G73" s="4">
        <f>SUMIF('Cushing Flows Data'!A$9:A$3818,'Cushing Balance'!$E73,'Cushing Flows Data'!$AP$9:$AP$3818)</f>
        <v>9199.0475832299999</v>
      </c>
      <c r="H73" s="15">
        <f t="shared" si="14"/>
        <v>-1020.9819531604644</v>
      </c>
      <c r="I73" s="44">
        <v>40079</v>
      </c>
      <c r="K73" s="48">
        <f t="shared" si="17"/>
        <v>56</v>
      </c>
      <c r="L73" s="48">
        <f t="shared" si="18"/>
        <v>1076.9819531604644</v>
      </c>
      <c r="M73" s="48"/>
      <c r="N73" s="48">
        <f t="shared" si="15"/>
        <v>56</v>
      </c>
      <c r="O73" s="48">
        <f t="shared" si="19"/>
        <v>1020.9819531604644</v>
      </c>
      <c r="P73" s="45">
        <v>59354</v>
      </c>
      <c r="Q73" s="41">
        <f t="shared" si="16"/>
        <v>0.6752535633655693</v>
      </c>
    </row>
    <row r="74" spans="1:17" x14ac:dyDescent="0.25">
      <c r="A74">
        <f t="shared" si="10"/>
        <v>2011</v>
      </c>
      <c r="B74">
        <f t="shared" si="11"/>
        <v>5</v>
      </c>
      <c r="C74" s="19">
        <v>40684</v>
      </c>
      <c r="D74" s="19">
        <f t="shared" si="12"/>
        <v>40690</v>
      </c>
      <c r="E74" s="19" t="str">
        <f t="shared" si="13"/>
        <v>212011</v>
      </c>
      <c r="F74" s="4">
        <f>SUMIF('Cushing Flows Data'!A$9:A$3818,'Cushing Balance'!$E74,'Cushing Flows Data'!$V$9:$V$3818)</f>
        <v>7774.3990467025342</v>
      </c>
      <c r="G74" s="4">
        <f>SUMIF('Cushing Flows Data'!A$9:A$3818,'Cushing Balance'!$E74,'Cushing Flows Data'!$AP$9:$AP$3818)</f>
        <v>8982.3978914800009</v>
      </c>
      <c r="H74" s="15">
        <f t="shared" si="14"/>
        <v>-1207.9988447774667</v>
      </c>
      <c r="I74" s="44">
        <v>39920</v>
      </c>
      <c r="K74" s="48">
        <f t="shared" si="17"/>
        <v>-159</v>
      </c>
      <c r="L74" s="48">
        <f t="shared" si="18"/>
        <v>1048.9988447774667</v>
      </c>
      <c r="M74" s="48"/>
      <c r="N74" s="48">
        <f t="shared" si="15"/>
        <v>-159</v>
      </c>
      <c r="O74" s="48">
        <f t="shared" si="19"/>
        <v>1207.9988447774667</v>
      </c>
      <c r="P74" s="45">
        <v>60104</v>
      </c>
      <c r="Q74" s="41">
        <f t="shared" si="16"/>
        <v>0.66418208438706239</v>
      </c>
    </row>
    <row r="75" spans="1:17" x14ac:dyDescent="0.25">
      <c r="A75">
        <f t="shared" si="10"/>
        <v>2011</v>
      </c>
      <c r="B75">
        <f t="shared" si="11"/>
        <v>5</v>
      </c>
      <c r="C75" s="19">
        <v>40691</v>
      </c>
      <c r="D75" s="19">
        <f t="shared" si="12"/>
        <v>40697</v>
      </c>
      <c r="E75" s="19" t="str">
        <f t="shared" si="13"/>
        <v>222011</v>
      </c>
      <c r="F75" s="4">
        <f>SUMIF('Cushing Flows Data'!A$9:A$3818,'Cushing Balance'!$E75,'Cushing Flows Data'!$V$9:$V$3818)</f>
        <v>6943.6606379920049</v>
      </c>
      <c r="G75" s="4">
        <f>SUMIF('Cushing Flows Data'!A$9:A$3818,'Cushing Balance'!$E75,'Cushing Flows Data'!$AP$9:$AP$3818)</f>
        <v>9145.2896928900009</v>
      </c>
      <c r="H75" s="15">
        <f t="shared" si="14"/>
        <v>-2201.629054897996</v>
      </c>
      <c r="I75" s="44">
        <v>38904</v>
      </c>
      <c r="K75" s="48">
        <f t="shared" si="17"/>
        <v>-1016</v>
      </c>
      <c r="L75" s="48">
        <f t="shared" si="18"/>
        <v>1185.629054897996</v>
      </c>
      <c r="M75" s="48"/>
      <c r="N75" s="48">
        <f t="shared" si="15"/>
        <v>-1016</v>
      </c>
      <c r="O75" s="48">
        <f t="shared" si="19"/>
        <v>2201.629054897996</v>
      </c>
      <c r="P75" s="45">
        <v>60252</v>
      </c>
      <c r="Q75" s="41">
        <f t="shared" si="16"/>
        <v>0.64568810993825931</v>
      </c>
    </row>
    <row r="76" spans="1:17" x14ac:dyDescent="0.25">
      <c r="A76">
        <f t="shared" si="10"/>
        <v>2011</v>
      </c>
      <c r="B76">
        <f t="shared" si="11"/>
        <v>6</v>
      </c>
      <c r="C76" s="19">
        <v>40698</v>
      </c>
      <c r="D76" s="19">
        <f t="shared" si="12"/>
        <v>40704</v>
      </c>
      <c r="E76" s="19" t="str">
        <f t="shared" si="13"/>
        <v>232011</v>
      </c>
      <c r="F76" s="4">
        <f>SUMIF('Cushing Flows Data'!A$9:A$3818,'Cushing Balance'!$E76,'Cushing Flows Data'!$V$9:$V$3818)</f>
        <v>7563.7860915299643</v>
      </c>
      <c r="G76" s="4">
        <f>SUMIF('Cushing Flows Data'!A$9:A$3818,'Cushing Balance'!$E76,'Cushing Flows Data'!$AP$9:$AP$3818)</f>
        <v>9171.1686042700003</v>
      </c>
      <c r="H76" s="15">
        <f t="shared" si="14"/>
        <v>-1607.382512740036</v>
      </c>
      <c r="I76" s="44">
        <v>37763</v>
      </c>
      <c r="K76" s="48">
        <f t="shared" si="17"/>
        <v>-1141</v>
      </c>
      <c r="L76" s="48">
        <f t="shared" si="18"/>
        <v>466.38251274003596</v>
      </c>
      <c r="M76" s="48"/>
      <c r="N76" s="48">
        <f t="shared" si="15"/>
        <v>-1141</v>
      </c>
      <c r="O76" s="48">
        <f t="shared" si="19"/>
        <v>1607.382512740036</v>
      </c>
      <c r="P76" s="45">
        <v>60582</v>
      </c>
      <c r="Q76" s="41">
        <f t="shared" si="16"/>
        <v>0.62333696477501566</v>
      </c>
    </row>
    <row r="77" spans="1:17" x14ac:dyDescent="0.25">
      <c r="A77">
        <f t="shared" si="10"/>
        <v>2011</v>
      </c>
      <c r="B77">
        <f t="shared" si="11"/>
        <v>6</v>
      </c>
      <c r="C77" s="19">
        <v>40705</v>
      </c>
      <c r="D77" s="19">
        <f t="shared" si="12"/>
        <v>40711</v>
      </c>
      <c r="E77" s="19" t="str">
        <f t="shared" si="13"/>
        <v>242011</v>
      </c>
      <c r="F77" s="4">
        <f>SUMIF('Cushing Flows Data'!A$9:A$3818,'Cushing Balance'!$E77,'Cushing Flows Data'!$V$9:$V$3818)</f>
        <v>7196.3809040199649</v>
      </c>
      <c r="G77" s="4">
        <f>SUMIF('Cushing Flows Data'!A$9:A$3818,'Cushing Balance'!$E77,'Cushing Flows Data'!$AP$9:$AP$3818)</f>
        <v>9187.4863748000025</v>
      </c>
      <c r="H77" s="15">
        <f t="shared" si="14"/>
        <v>-1991.1054707800376</v>
      </c>
      <c r="I77" s="44">
        <v>38036</v>
      </c>
      <c r="K77" s="48">
        <f t="shared" si="17"/>
        <v>273</v>
      </c>
      <c r="L77" s="48">
        <f t="shared" si="18"/>
        <v>2264.1054707800376</v>
      </c>
      <c r="M77" s="48"/>
      <c r="N77" s="48">
        <f t="shared" si="15"/>
        <v>273</v>
      </c>
      <c r="O77" s="48">
        <f t="shared" si="19"/>
        <v>1991.1054707800376</v>
      </c>
      <c r="P77" s="45">
        <v>61082</v>
      </c>
      <c r="Q77" s="41">
        <f t="shared" si="16"/>
        <v>0.62270390622441962</v>
      </c>
    </row>
    <row r="78" spans="1:17" x14ac:dyDescent="0.25">
      <c r="A78">
        <f t="shared" si="10"/>
        <v>2011</v>
      </c>
      <c r="B78">
        <f t="shared" si="11"/>
        <v>6</v>
      </c>
      <c r="C78" s="19">
        <v>40712</v>
      </c>
      <c r="D78" s="19">
        <f t="shared" si="12"/>
        <v>40718</v>
      </c>
      <c r="E78" s="19" t="str">
        <f t="shared" si="13"/>
        <v>252011</v>
      </c>
      <c r="F78" s="4">
        <f>SUMIF('Cushing Flows Data'!A$9:A$3818,'Cushing Balance'!$E78,'Cushing Flows Data'!$V$9:$V$3818)</f>
        <v>7289.2554040999657</v>
      </c>
      <c r="G78" s="4">
        <f>SUMIF('Cushing Flows Data'!A$9:A$3818,'Cushing Balance'!$E78,'Cushing Flows Data'!$AP$9:$AP$3818)</f>
        <v>9060.1336667899996</v>
      </c>
      <c r="H78" s="15">
        <f t="shared" si="14"/>
        <v>-1770.8782626900338</v>
      </c>
      <c r="I78" s="44">
        <v>37494</v>
      </c>
      <c r="K78" s="48">
        <f t="shared" si="17"/>
        <v>-542</v>
      </c>
      <c r="L78" s="48">
        <f t="shared" si="18"/>
        <v>1228.8782626900338</v>
      </c>
      <c r="M78" s="48"/>
      <c r="N78" s="48">
        <f t="shared" si="15"/>
        <v>-542</v>
      </c>
      <c r="O78" s="48">
        <f t="shared" si="19"/>
        <v>1770.8782626900338</v>
      </c>
      <c r="P78" s="45">
        <v>61452</v>
      </c>
      <c r="Q78" s="41">
        <f t="shared" si="16"/>
        <v>0.61013473930872875</v>
      </c>
    </row>
    <row r="79" spans="1:17" x14ac:dyDescent="0.25">
      <c r="A79">
        <f t="shared" si="10"/>
        <v>2011</v>
      </c>
      <c r="B79">
        <f t="shared" si="11"/>
        <v>6</v>
      </c>
      <c r="C79" s="19">
        <v>40719</v>
      </c>
      <c r="D79" s="19">
        <f t="shared" si="12"/>
        <v>40725</v>
      </c>
      <c r="E79" s="19" t="str">
        <f t="shared" si="13"/>
        <v>262011</v>
      </c>
      <c r="F79" s="4">
        <f>SUMIF('Cushing Flows Data'!A$9:A$3818,'Cushing Balance'!$E79,'Cushing Flows Data'!$V$9:$V$3818)</f>
        <v>7888.3202357628543</v>
      </c>
      <c r="G79" s="4">
        <f>SUMIF('Cushing Flows Data'!A$9:A$3818,'Cushing Balance'!$E79,'Cushing Flows Data'!$AP$9:$AP$3818)</f>
        <v>9147.1155524800015</v>
      </c>
      <c r="H79" s="15">
        <f t="shared" si="14"/>
        <v>-1258.7953167171472</v>
      </c>
      <c r="I79" s="44">
        <v>37034</v>
      </c>
      <c r="K79" s="48">
        <f t="shared" si="17"/>
        <v>-460</v>
      </c>
      <c r="L79" s="48">
        <f t="shared" si="18"/>
        <v>798.79531671714722</v>
      </c>
      <c r="M79" s="48"/>
      <c r="N79" s="48">
        <f t="shared" si="15"/>
        <v>-460</v>
      </c>
      <c r="O79" s="48">
        <f t="shared" si="19"/>
        <v>1258.7953167171472</v>
      </c>
      <c r="P79" s="45">
        <v>61452</v>
      </c>
      <c r="Q79" s="41">
        <f t="shared" si="16"/>
        <v>0.60264922215713079</v>
      </c>
    </row>
    <row r="80" spans="1:17" x14ac:dyDescent="0.25">
      <c r="A80">
        <f t="shared" si="10"/>
        <v>2011</v>
      </c>
      <c r="B80">
        <f t="shared" si="11"/>
        <v>7</v>
      </c>
      <c r="C80" s="19">
        <v>40726</v>
      </c>
      <c r="D80" s="19">
        <f t="shared" si="12"/>
        <v>40732</v>
      </c>
      <c r="E80" s="19" t="str">
        <f t="shared" si="13"/>
        <v>272011</v>
      </c>
      <c r="F80" s="4">
        <f>SUMIF('Cushing Flows Data'!A$9:A$3818,'Cushing Balance'!$E80,'Cushing Flows Data'!$V$9:$V$3818)</f>
        <v>8101.9602303521897</v>
      </c>
      <c r="G80" s="4">
        <f>SUMIF('Cushing Flows Data'!A$9:A$3818,'Cushing Balance'!$E80,'Cushing Flows Data'!$AP$9:$AP$3818)</f>
        <v>9300.8657080900011</v>
      </c>
      <c r="H80" s="15">
        <f t="shared" si="14"/>
        <v>-1198.9054777378115</v>
      </c>
      <c r="I80" s="44">
        <v>37649</v>
      </c>
      <c r="K80" s="48">
        <f t="shared" si="17"/>
        <v>615</v>
      </c>
      <c r="L80" s="48">
        <f t="shared" si="18"/>
        <v>1813.9054777378115</v>
      </c>
      <c r="M80" s="48"/>
      <c r="N80" s="48">
        <f t="shared" si="15"/>
        <v>615</v>
      </c>
      <c r="O80" s="48">
        <f t="shared" si="19"/>
        <v>1198.9054777378115</v>
      </c>
      <c r="P80" s="45">
        <v>61824</v>
      </c>
      <c r="Q80" s="41">
        <f t="shared" si="16"/>
        <v>0.6089706262939959</v>
      </c>
    </row>
    <row r="81" spans="1:17" x14ac:dyDescent="0.25">
      <c r="A81">
        <f t="shared" si="10"/>
        <v>2011</v>
      </c>
      <c r="B81">
        <f t="shared" si="11"/>
        <v>7</v>
      </c>
      <c r="C81" s="19">
        <v>40733</v>
      </c>
      <c r="D81" s="19">
        <f t="shared" si="12"/>
        <v>40739</v>
      </c>
      <c r="E81" s="19" t="str">
        <f t="shared" si="13"/>
        <v>282011</v>
      </c>
      <c r="F81" s="4">
        <f>SUMIF('Cushing Flows Data'!A$9:A$3818,'Cushing Balance'!$E81,'Cushing Flows Data'!$V$9:$V$3818)</f>
        <v>6765.822355515189</v>
      </c>
      <c r="G81" s="4">
        <f>SUMIF('Cushing Flows Data'!A$9:A$3818,'Cushing Balance'!$E81,'Cushing Flows Data'!$AP$9:$AP$3818)</f>
        <v>9369.5744791699999</v>
      </c>
      <c r="H81" s="15">
        <f t="shared" si="14"/>
        <v>-2603.7521236548109</v>
      </c>
      <c r="I81" s="44">
        <v>36672</v>
      </c>
      <c r="K81" s="48">
        <f t="shared" si="17"/>
        <v>-977</v>
      </c>
      <c r="L81" s="48">
        <f t="shared" si="18"/>
        <v>1626.7521236548109</v>
      </c>
      <c r="M81" s="48"/>
      <c r="N81" s="48">
        <f t="shared" si="15"/>
        <v>-977</v>
      </c>
      <c r="O81" s="48">
        <f t="shared" si="19"/>
        <v>2603.7521236548109</v>
      </c>
      <c r="P81" s="45">
        <v>61974</v>
      </c>
      <c r="Q81" s="41">
        <f t="shared" si="16"/>
        <v>0.59173201665214448</v>
      </c>
    </row>
    <row r="82" spans="1:17" x14ac:dyDescent="0.25">
      <c r="A82">
        <f t="shared" si="10"/>
        <v>2011</v>
      </c>
      <c r="B82">
        <f t="shared" si="11"/>
        <v>7</v>
      </c>
      <c r="C82" s="19">
        <v>40740</v>
      </c>
      <c r="D82" s="19">
        <f t="shared" si="12"/>
        <v>40746</v>
      </c>
      <c r="E82" s="19" t="str">
        <f t="shared" si="13"/>
        <v>292011</v>
      </c>
      <c r="F82" s="4">
        <f>SUMIF('Cushing Flows Data'!A$9:A$3818,'Cushing Balance'!$E82,'Cushing Flows Data'!$V$9:$V$3818)</f>
        <v>7767.9793971911895</v>
      </c>
      <c r="G82" s="4">
        <f>SUMIF('Cushing Flows Data'!A$9:A$3818,'Cushing Balance'!$E82,'Cushing Flows Data'!$AP$9:$AP$3818)</f>
        <v>9031.8036665700001</v>
      </c>
      <c r="H82" s="15">
        <f t="shared" si="14"/>
        <v>-1263.8242693788106</v>
      </c>
      <c r="I82" s="44">
        <v>37102</v>
      </c>
      <c r="K82" s="48">
        <f t="shared" si="17"/>
        <v>430</v>
      </c>
      <c r="L82" s="48">
        <f t="shared" si="18"/>
        <v>1693.8242693788106</v>
      </c>
      <c r="M82" s="48"/>
      <c r="N82" s="48">
        <f t="shared" si="15"/>
        <v>430</v>
      </c>
      <c r="O82" s="48">
        <f t="shared" si="19"/>
        <v>1263.8242693788106</v>
      </c>
      <c r="P82" s="45">
        <v>62614</v>
      </c>
      <c r="Q82" s="41">
        <f t="shared" si="16"/>
        <v>0.59255118663557671</v>
      </c>
    </row>
    <row r="83" spans="1:17" x14ac:dyDescent="0.25">
      <c r="A83">
        <f t="shared" si="10"/>
        <v>2011</v>
      </c>
      <c r="B83">
        <f t="shared" si="11"/>
        <v>7</v>
      </c>
      <c r="C83" s="19">
        <v>40747</v>
      </c>
      <c r="D83" s="19">
        <f t="shared" si="12"/>
        <v>40753</v>
      </c>
      <c r="E83" s="19" t="str">
        <f t="shared" si="13"/>
        <v>302011</v>
      </c>
      <c r="F83" s="4">
        <f>SUMIF('Cushing Flows Data'!A$9:A$3818,'Cushing Balance'!$E83,'Cushing Flows Data'!$V$9:$V$3818)</f>
        <v>8127.6989594511888</v>
      </c>
      <c r="G83" s="4">
        <f>SUMIF('Cushing Flows Data'!A$9:A$3818,'Cushing Balance'!$E83,'Cushing Flows Data'!$AP$9:$AP$3818)</f>
        <v>9328.9981667299999</v>
      </c>
      <c r="H83" s="15">
        <f t="shared" si="14"/>
        <v>-1201.2992072788111</v>
      </c>
      <c r="I83" s="44">
        <v>35953</v>
      </c>
      <c r="K83" s="48">
        <f t="shared" si="17"/>
        <v>-1149</v>
      </c>
      <c r="L83" s="48">
        <f t="shared" si="18"/>
        <v>52.299207278811082</v>
      </c>
      <c r="M83" s="48"/>
      <c r="N83" s="48">
        <f t="shared" si="15"/>
        <v>-1149</v>
      </c>
      <c r="O83" s="48">
        <f t="shared" si="19"/>
        <v>1201.2992072788111</v>
      </c>
      <c r="P83" s="45">
        <v>62644</v>
      </c>
      <c r="Q83" s="41">
        <f t="shared" si="16"/>
        <v>0.57392567524423732</v>
      </c>
    </row>
    <row r="84" spans="1:17" x14ac:dyDescent="0.25">
      <c r="A84">
        <f t="shared" si="10"/>
        <v>2011</v>
      </c>
      <c r="B84">
        <f t="shared" si="11"/>
        <v>7</v>
      </c>
      <c r="C84" s="19">
        <v>40754</v>
      </c>
      <c r="D84" s="19">
        <f t="shared" si="12"/>
        <v>40760</v>
      </c>
      <c r="E84" s="19" t="str">
        <f t="shared" si="13"/>
        <v>312011</v>
      </c>
      <c r="F84" s="4">
        <f>SUMIF('Cushing Flows Data'!A$9:A$3818,'Cushing Balance'!$E84,'Cushing Flows Data'!$V$9:$V$3818)</f>
        <v>6757.1001614428287</v>
      </c>
      <c r="G84" s="4">
        <f>SUMIF('Cushing Flows Data'!A$9:A$3818,'Cushing Balance'!$E84,'Cushing Flows Data'!$AP$9:$AP$3818)</f>
        <v>9198.6117291800001</v>
      </c>
      <c r="H84" s="15">
        <f t="shared" si="14"/>
        <v>-2441.5115677371714</v>
      </c>
      <c r="I84" s="44">
        <v>34581</v>
      </c>
      <c r="K84" s="48">
        <f t="shared" si="17"/>
        <v>-1372</v>
      </c>
      <c r="L84" s="48">
        <f t="shared" si="18"/>
        <v>1069.5115677371714</v>
      </c>
      <c r="M84" s="48"/>
      <c r="N84" s="48">
        <f t="shared" si="15"/>
        <v>-1372</v>
      </c>
      <c r="O84" s="48">
        <f t="shared" si="19"/>
        <v>2441.5115677371714</v>
      </c>
      <c r="P84" s="45">
        <v>62644</v>
      </c>
      <c r="Q84" s="41">
        <f t="shared" si="16"/>
        <v>0.552024136389758</v>
      </c>
    </row>
    <row r="85" spans="1:17" x14ac:dyDescent="0.25">
      <c r="A85">
        <f t="shared" si="10"/>
        <v>2011</v>
      </c>
      <c r="B85">
        <f t="shared" si="11"/>
        <v>8</v>
      </c>
      <c r="C85" s="19">
        <v>40761</v>
      </c>
      <c r="D85" s="19">
        <f t="shared" si="12"/>
        <v>40767</v>
      </c>
      <c r="E85" s="19" t="str">
        <f t="shared" si="13"/>
        <v>322011</v>
      </c>
      <c r="F85" s="4">
        <f>SUMIF('Cushing Flows Data'!A$9:A$3818,'Cushing Balance'!$E85,'Cushing Flows Data'!$V$9:$V$3818)</f>
        <v>7292.7236156392846</v>
      </c>
      <c r="G85" s="4">
        <f>SUMIF('Cushing Flows Data'!A$9:A$3818,'Cushing Balance'!$E85,'Cushing Flows Data'!$AP$9:$AP$3818)</f>
        <v>8980.0582497699997</v>
      </c>
      <c r="H85" s="15">
        <f t="shared" si="14"/>
        <v>-1687.3346341307151</v>
      </c>
      <c r="I85" s="44">
        <v>33688</v>
      </c>
      <c r="K85" s="48">
        <f t="shared" si="17"/>
        <v>-893</v>
      </c>
      <c r="L85" s="48">
        <f t="shared" si="18"/>
        <v>794.33463413071513</v>
      </c>
      <c r="M85" s="48"/>
      <c r="N85" s="48">
        <f t="shared" si="15"/>
        <v>-893</v>
      </c>
      <c r="O85" s="48">
        <f t="shared" si="19"/>
        <v>1687.3346341307151</v>
      </c>
      <c r="P85" s="45">
        <v>62394</v>
      </c>
      <c r="Q85" s="41">
        <f t="shared" si="16"/>
        <v>0.53992371061319999</v>
      </c>
    </row>
    <row r="86" spans="1:17" x14ac:dyDescent="0.25">
      <c r="A86">
        <f t="shared" si="10"/>
        <v>2011</v>
      </c>
      <c r="B86">
        <f t="shared" si="11"/>
        <v>8</v>
      </c>
      <c r="C86" s="19">
        <v>40768</v>
      </c>
      <c r="D86" s="19">
        <f t="shared" si="12"/>
        <v>40774</v>
      </c>
      <c r="E86" s="19" t="str">
        <f t="shared" si="13"/>
        <v>332011</v>
      </c>
      <c r="F86" s="4">
        <f>SUMIF('Cushing Flows Data'!A$9:A$3818,'Cushing Balance'!$E86,'Cushing Flows Data'!$V$9:$V$3818)</f>
        <v>7549.7281256662836</v>
      </c>
      <c r="G86" s="4">
        <f>SUMIF('Cushing Flows Data'!A$9:A$3818,'Cushing Balance'!$E86,'Cushing Flows Data'!$AP$9:$AP$3818)</f>
        <v>9013.9763541200009</v>
      </c>
      <c r="H86" s="15">
        <f t="shared" si="14"/>
        <v>-1464.2482284537173</v>
      </c>
      <c r="I86" s="44">
        <v>33662</v>
      </c>
      <c r="K86" s="48">
        <f t="shared" si="17"/>
        <v>-26</v>
      </c>
      <c r="L86" s="48">
        <f t="shared" si="18"/>
        <v>1438.2482284537173</v>
      </c>
      <c r="M86" s="48"/>
      <c r="N86" s="48">
        <f t="shared" si="15"/>
        <v>-26</v>
      </c>
      <c r="O86" s="48">
        <f t="shared" si="19"/>
        <v>1464.2482284537173</v>
      </c>
      <c r="P86" s="45">
        <v>62934</v>
      </c>
      <c r="Q86" s="41">
        <f t="shared" si="16"/>
        <v>0.53487780849779132</v>
      </c>
    </row>
    <row r="87" spans="1:17" x14ac:dyDescent="0.25">
      <c r="A87">
        <f t="shared" si="10"/>
        <v>2011</v>
      </c>
      <c r="B87">
        <f t="shared" si="11"/>
        <v>8</v>
      </c>
      <c r="C87" s="19">
        <v>40775</v>
      </c>
      <c r="D87" s="19">
        <f t="shared" si="12"/>
        <v>40781</v>
      </c>
      <c r="E87" s="19" t="str">
        <f t="shared" si="13"/>
        <v>342011</v>
      </c>
      <c r="F87" s="4">
        <f>SUMIF('Cushing Flows Data'!A$9:A$3818,'Cushing Balance'!$E87,'Cushing Flows Data'!$V$9:$V$3818)</f>
        <v>7381.2770945962839</v>
      </c>
      <c r="G87" s="4">
        <f>SUMIF('Cushing Flows Data'!A$9:A$3818,'Cushing Balance'!$E87,'Cushing Flows Data'!$AP$9:$AP$3818)</f>
        <v>9036.1516043899992</v>
      </c>
      <c r="H87" s="15">
        <f t="shared" si="14"/>
        <v>-1654.8745097937153</v>
      </c>
      <c r="I87" s="44">
        <v>33085</v>
      </c>
      <c r="K87" s="48">
        <f t="shared" si="17"/>
        <v>-577</v>
      </c>
      <c r="L87" s="48">
        <f t="shared" si="18"/>
        <v>1077.8745097937153</v>
      </c>
      <c r="M87" s="48"/>
      <c r="N87" s="48">
        <f t="shared" si="15"/>
        <v>-577</v>
      </c>
      <c r="O87" s="48">
        <f t="shared" si="19"/>
        <v>1654.8745097937153</v>
      </c>
      <c r="P87" s="45">
        <v>63124</v>
      </c>
      <c r="Q87" s="41">
        <f t="shared" si="16"/>
        <v>0.52412711488498831</v>
      </c>
    </row>
    <row r="88" spans="1:17" x14ac:dyDescent="0.25">
      <c r="A88">
        <f t="shared" si="10"/>
        <v>2011</v>
      </c>
      <c r="B88">
        <f t="shared" si="11"/>
        <v>8</v>
      </c>
      <c r="C88" s="19">
        <v>40782</v>
      </c>
      <c r="D88" s="19">
        <f t="shared" si="12"/>
        <v>40788</v>
      </c>
      <c r="E88" s="19" t="str">
        <f t="shared" si="13"/>
        <v>352011</v>
      </c>
      <c r="F88" s="4">
        <f>SUMIF('Cushing Flows Data'!A$9:A$3818,'Cushing Balance'!$E88,'Cushing Flows Data'!$V$9:$V$3818)</f>
        <v>7964.2595820475572</v>
      </c>
      <c r="G88" s="4">
        <f>SUMIF('Cushing Flows Data'!A$9:A$3818,'Cushing Balance'!$E88,'Cushing Flows Data'!$AP$9:$AP$3818)</f>
        <v>9204.377374990001</v>
      </c>
      <c r="H88" s="15">
        <f t="shared" si="14"/>
        <v>-1240.1177929424439</v>
      </c>
      <c r="I88" s="44">
        <v>32689</v>
      </c>
      <c r="K88" s="48">
        <f t="shared" si="17"/>
        <v>-396</v>
      </c>
      <c r="L88" s="48">
        <f t="shared" si="18"/>
        <v>844.11779294244388</v>
      </c>
      <c r="M88" s="48"/>
      <c r="N88" s="48">
        <f t="shared" si="15"/>
        <v>-396</v>
      </c>
      <c r="O88" s="48">
        <f t="shared" si="19"/>
        <v>1240.1177929424439</v>
      </c>
      <c r="P88" s="45">
        <v>63124</v>
      </c>
      <c r="Q88" s="41">
        <f t="shared" si="16"/>
        <v>0.51785374817818897</v>
      </c>
    </row>
    <row r="89" spans="1:17" x14ac:dyDescent="0.25">
      <c r="A89">
        <f t="shared" si="10"/>
        <v>2011</v>
      </c>
      <c r="B89">
        <f t="shared" si="11"/>
        <v>9</v>
      </c>
      <c r="C89" s="19">
        <v>40789</v>
      </c>
      <c r="D89" s="19">
        <f t="shared" si="12"/>
        <v>40795</v>
      </c>
      <c r="E89" s="19" t="str">
        <f t="shared" si="13"/>
        <v>362011</v>
      </c>
      <c r="F89" s="4">
        <f>SUMIF('Cushing Flows Data'!A$9:A$3818,'Cushing Balance'!$E89,'Cushing Flows Data'!$V$9:$V$3818)</f>
        <v>8093.1866293182402</v>
      </c>
      <c r="G89" s="4">
        <f>SUMIF('Cushing Flows Data'!A$9:A$3818,'Cushing Balance'!$E89,'Cushing Flows Data'!$AP$9:$AP$3818)</f>
        <v>9230.8550626400011</v>
      </c>
      <c r="H89" s="15">
        <f t="shared" si="14"/>
        <v>-1137.6684333217609</v>
      </c>
      <c r="I89" s="44">
        <v>32229</v>
      </c>
      <c r="K89" s="48">
        <f t="shared" si="17"/>
        <v>-460</v>
      </c>
      <c r="L89" s="48">
        <f t="shared" si="18"/>
        <v>677.66843332176086</v>
      </c>
      <c r="M89" s="48"/>
      <c r="N89" s="48">
        <f t="shared" si="15"/>
        <v>-460</v>
      </c>
      <c r="O89" s="48">
        <f t="shared" si="19"/>
        <v>1137.6684333217609</v>
      </c>
      <c r="P89" s="45">
        <v>63274</v>
      </c>
      <c r="Q89" s="41">
        <f t="shared" si="16"/>
        <v>0.50935613364098997</v>
      </c>
    </row>
    <row r="90" spans="1:17" x14ac:dyDescent="0.25">
      <c r="A90">
        <f t="shared" si="10"/>
        <v>2011</v>
      </c>
      <c r="B90">
        <f t="shared" si="11"/>
        <v>9</v>
      </c>
      <c r="C90" s="19">
        <v>40796</v>
      </c>
      <c r="D90" s="19">
        <f t="shared" si="12"/>
        <v>40802</v>
      </c>
      <c r="E90" s="19" t="str">
        <f t="shared" si="13"/>
        <v>372011</v>
      </c>
      <c r="F90" s="4">
        <f>SUMIF('Cushing Flows Data'!A$9:A$3818,'Cushing Balance'!$E90,'Cushing Flows Data'!$V$9:$V$3818)</f>
        <v>8372.1805667052413</v>
      </c>
      <c r="G90" s="4">
        <f>SUMIF('Cushing Flows Data'!A$9:A$3818,'Cushing Balance'!$E90,'Cushing Flows Data'!$AP$9:$AP$3818)</f>
        <v>9192.2176250700013</v>
      </c>
      <c r="H90" s="15">
        <f t="shared" si="14"/>
        <v>-820.03705836476001</v>
      </c>
      <c r="I90" s="44">
        <v>31998</v>
      </c>
      <c r="K90" s="48">
        <f t="shared" si="17"/>
        <v>-231</v>
      </c>
      <c r="L90" s="48">
        <f t="shared" si="18"/>
        <v>589.03705836476001</v>
      </c>
      <c r="M90" s="48"/>
      <c r="N90" s="48">
        <f t="shared" si="15"/>
        <v>-231</v>
      </c>
      <c r="O90" s="48">
        <f t="shared" si="19"/>
        <v>820.03705836476001</v>
      </c>
      <c r="P90" s="45">
        <v>63274</v>
      </c>
      <c r="Q90" s="41">
        <f t="shared" si="16"/>
        <v>0.50570534500742803</v>
      </c>
    </row>
    <row r="91" spans="1:17" x14ac:dyDescent="0.25">
      <c r="A91">
        <f t="shared" si="10"/>
        <v>2011</v>
      </c>
      <c r="B91">
        <f t="shared" si="11"/>
        <v>9</v>
      </c>
      <c r="C91" s="19">
        <v>40803</v>
      </c>
      <c r="D91" s="19">
        <f t="shared" si="12"/>
        <v>40809</v>
      </c>
      <c r="E91" s="19" t="str">
        <f t="shared" si="13"/>
        <v>382011</v>
      </c>
      <c r="F91" s="4">
        <f>SUMIF('Cushing Flows Data'!A$9:A$3818,'Cushing Balance'!$E91,'Cushing Flows Data'!$V$9:$V$3818)</f>
        <v>7459.9388005622404</v>
      </c>
      <c r="G91" s="4">
        <f>SUMIF('Cushing Flows Data'!A$9:A$3818,'Cushing Balance'!$E91,'Cushing Flows Data'!$AP$9:$AP$3818)</f>
        <v>9292.29454171</v>
      </c>
      <c r="H91" s="15">
        <f t="shared" si="14"/>
        <v>-1832.3557411477595</v>
      </c>
      <c r="I91" s="44">
        <v>30920</v>
      </c>
      <c r="K91" s="48">
        <f t="shared" si="17"/>
        <v>-1078</v>
      </c>
      <c r="L91" s="48">
        <f t="shared" si="18"/>
        <v>754.35574114775955</v>
      </c>
      <c r="M91" s="48"/>
      <c r="N91" s="48">
        <f t="shared" si="15"/>
        <v>-1078</v>
      </c>
      <c r="O91" s="48">
        <f t="shared" si="19"/>
        <v>1832.3557411477595</v>
      </c>
      <c r="P91" s="45">
        <v>63354</v>
      </c>
      <c r="Q91" s="41">
        <f t="shared" si="16"/>
        <v>0.48805126748113775</v>
      </c>
    </row>
    <row r="92" spans="1:17" x14ac:dyDescent="0.25">
      <c r="A92">
        <f t="shared" si="10"/>
        <v>2011</v>
      </c>
      <c r="B92">
        <f t="shared" si="11"/>
        <v>9</v>
      </c>
      <c r="C92" s="19">
        <v>40810</v>
      </c>
      <c r="D92" s="19">
        <f t="shared" si="12"/>
        <v>40816</v>
      </c>
      <c r="E92" s="19" t="str">
        <f t="shared" si="13"/>
        <v>392011</v>
      </c>
      <c r="F92" s="4">
        <f>SUMIF('Cushing Flows Data'!A$9:A$3818,'Cushing Balance'!$E92,'Cushing Flows Data'!$V$9:$V$3818)</f>
        <v>7424.2864000622403</v>
      </c>
      <c r="G92" s="4">
        <f>SUMIF('Cushing Flows Data'!A$9:A$3818,'Cushing Balance'!$E92,'Cushing Flows Data'!$AP$9:$AP$3818)</f>
        <v>9234.605854129999</v>
      </c>
      <c r="H92" s="15">
        <f t="shared" si="14"/>
        <v>-1810.3194540677587</v>
      </c>
      <c r="I92" s="44">
        <v>30089</v>
      </c>
      <c r="K92" s="48">
        <f t="shared" si="17"/>
        <v>-831</v>
      </c>
      <c r="L92" s="48">
        <f t="shared" si="18"/>
        <v>979.31945406775867</v>
      </c>
      <c r="M92" s="48"/>
      <c r="N92" s="48">
        <f t="shared" si="15"/>
        <v>-831</v>
      </c>
      <c r="O92" s="48">
        <f t="shared" si="19"/>
        <v>1810.3194540677587</v>
      </c>
      <c r="P92" s="45">
        <v>63784</v>
      </c>
      <c r="Q92" s="41">
        <f t="shared" si="16"/>
        <v>0.47173272293992224</v>
      </c>
    </row>
    <row r="93" spans="1:17" x14ac:dyDescent="0.25">
      <c r="A93">
        <f t="shared" si="10"/>
        <v>2011</v>
      </c>
      <c r="B93">
        <f t="shared" si="11"/>
        <v>10</v>
      </c>
      <c r="C93" s="19">
        <v>40817</v>
      </c>
      <c r="D93" s="19">
        <f t="shared" si="12"/>
        <v>40823</v>
      </c>
      <c r="E93" s="19" t="str">
        <f t="shared" si="13"/>
        <v>402011</v>
      </c>
      <c r="F93" s="4">
        <f>SUMIF('Cushing Flows Data'!A$9:A$3818,'Cushing Balance'!$E93,'Cushing Flows Data'!$V$9:$V$3818)</f>
        <v>7549.1693880742141</v>
      </c>
      <c r="G93" s="4">
        <f>SUMIF('Cushing Flows Data'!A$9:A$3818,'Cushing Balance'!$E93,'Cushing Flows Data'!$AP$9:$AP$3818)</f>
        <v>8143.2067502900009</v>
      </c>
      <c r="H93" s="15">
        <f t="shared" si="14"/>
        <v>-594.03736221578674</v>
      </c>
      <c r="I93" s="44">
        <v>30621</v>
      </c>
      <c r="K93" s="48">
        <f t="shared" si="17"/>
        <v>532</v>
      </c>
      <c r="L93" s="48">
        <f t="shared" si="18"/>
        <v>1126.0373622157867</v>
      </c>
      <c r="M93" s="48"/>
      <c r="N93" s="48">
        <f t="shared" si="15"/>
        <v>532</v>
      </c>
      <c r="O93" s="48">
        <f t="shared" si="19"/>
        <v>594.03736221578674</v>
      </c>
      <c r="P93" s="45">
        <v>63784</v>
      </c>
      <c r="Q93" s="41">
        <f t="shared" si="16"/>
        <v>0.48007337263263516</v>
      </c>
    </row>
    <row r="94" spans="1:17" x14ac:dyDescent="0.25">
      <c r="A94">
        <f t="shared" si="10"/>
        <v>2011</v>
      </c>
      <c r="B94">
        <f t="shared" si="11"/>
        <v>10</v>
      </c>
      <c r="C94" s="19">
        <v>40824</v>
      </c>
      <c r="D94" s="19">
        <f t="shared" si="12"/>
        <v>40830</v>
      </c>
      <c r="E94" s="19" t="str">
        <f t="shared" si="13"/>
        <v>412011</v>
      </c>
      <c r="F94" s="4">
        <f>SUMIF('Cushing Flows Data'!A$9:A$3818,'Cushing Balance'!$E94,'Cushing Flows Data'!$V$9:$V$3818)</f>
        <v>7782.4520755942131</v>
      </c>
      <c r="G94" s="4">
        <f>SUMIF('Cushing Flows Data'!A$9:A$3818,'Cushing Balance'!$E94,'Cushing Flows Data'!$AP$9:$AP$3818)</f>
        <v>8907.7018124900005</v>
      </c>
      <c r="H94" s="15">
        <f t="shared" si="14"/>
        <v>-1125.2497368957875</v>
      </c>
      <c r="I94" s="44">
        <v>31092</v>
      </c>
      <c r="K94" s="48">
        <f t="shared" si="17"/>
        <v>471</v>
      </c>
      <c r="L94" s="48">
        <f t="shared" si="18"/>
        <v>1596.2497368957875</v>
      </c>
      <c r="M94" s="48"/>
      <c r="N94" s="48">
        <f t="shared" si="15"/>
        <v>471</v>
      </c>
      <c r="O94" s="48">
        <f t="shared" si="19"/>
        <v>1125.2497368957875</v>
      </c>
      <c r="P94" s="45">
        <v>63624</v>
      </c>
      <c r="Q94" s="41">
        <f t="shared" si="16"/>
        <v>0.48868351565446999</v>
      </c>
    </row>
    <row r="95" spans="1:17" x14ac:dyDescent="0.25">
      <c r="A95">
        <f t="shared" si="10"/>
        <v>2011</v>
      </c>
      <c r="B95">
        <f t="shared" si="11"/>
        <v>10</v>
      </c>
      <c r="C95" s="19">
        <v>40831</v>
      </c>
      <c r="D95" s="19">
        <f t="shared" si="12"/>
        <v>40837</v>
      </c>
      <c r="E95" s="19" t="str">
        <f t="shared" si="13"/>
        <v>422011</v>
      </c>
      <c r="F95" s="4">
        <f>SUMIF('Cushing Flows Data'!A$9:A$3818,'Cushing Balance'!$E95,'Cushing Flows Data'!$V$9:$V$3818)</f>
        <v>7861.0012005172139</v>
      </c>
      <c r="G95" s="4">
        <f>SUMIF('Cushing Flows Data'!A$9:A$3818,'Cushing Balance'!$E95,'Cushing Flows Data'!$AP$9:$AP$3818)</f>
        <v>8867.3744166300003</v>
      </c>
      <c r="H95" s="15">
        <f t="shared" si="14"/>
        <v>-1006.3732161127864</v>
      </c>
      <c r="I95" s="44">
        <v>31511</v>
      </c>
      <c r="K95" s="48">
        <f t="shared" si="17"/>
        <v>419</v>
      </c>
      <c r="L95" s="48">
        <f t="shared" si="18"/>
        <v>1425.3732161127864</v>
      </c>
      <c r="M95" s="48"/>
      <c r="N95" s="48">
        <f t="shared" si="15"/>
        <v>419</v>
      </c>
      <c r="O95" s="48">
        <f t="shared" si="19"/>
        <v>1006.3732161127864</v>
      </c>
      <c r="P95" s="45">
        <v>63569</v>
      </c>
      <c r="Q95" s="41">
        <f t="shared" si="16"/>
        <v>0.49569758844719913</v>
      </c>
    </row>
    <row r="96" spans="1:17" x14ac:dyDescent="0.25">
      <c r="A96">
        <f t="shared" si="10"/>
        <v>2011</v>
      </c>
      <c r="B96">
        <f t="shared" si="11"/>
        <v>10</v>
      </c>
      <c r="C96" s="19">
        <v>40838</v>
      </c>
      <c r="D96" s="19">
        <f t="shared" si="12"/>
        <v>40844</v>
      </c>
      <c r="E96" s="19" t="str">
        <f t="shared" si="13"/>
        <v>432011</v>
      </c>
      <c r="F96" s="4">
        <f>SUMIF('Cushing Flows Data'!A$9:A$3818,'Cushing Balance'!$E96,'Cushing Flows Data'!$V$9:$V$3818)</f>
        <v>7618.5167422942141</v>
      </c>
      <c r="G96" s="4">
        <f>SUMIF('Cushing Flows Data'!A$9:A$3818,'Cushing Balance'!$E96,'Cushing Flows Data'!$AP$9:$AP$3818)</f>
        <v>8699.5639584600012</v>
      </c>
      <c r="H96" s="15">
        <f t="shared" si="14"/>
        <v>-1081.0472161657872</v>
      </c>
      <c r="I96" s="44">
        <v>32071</v>
      </c>
      <c r="K96" s="48">
        <f t="shared" si="17"/>
        <v>560</v>
      </c>
      <c r="L96" s="48">
        <f t="shared" si="18"/>
        <v>1641.0472161657872</v>
      </c>
      <c r="M96" s="48"/>
      <c r="N96" s="48">
        <f t="shared" si="15"/>
        <v>560</v>
      </c>
      <c r="O96" s="48">
        <f t="shared" si="19"/>
        <v>1081.0472161657872</v>
      </c>
      <c r="P96" s="45">
        <v>64469</v>
      </c>
      <c r="Q96" s="41">
        <f t="shared" si="16"/>
        <v>0.49746389737703395</v>
      </c>
    </row>
    <row r="97" spans="1:17" x14ac:dyDescent="0.25">
      <c r="A97">
        <f t="shared" si="10"/>
        <v>2011</v>
      </c>
      <c r="B97">
        <f t="shared" si="11"/>
        <v>10</v>
      </c>
      <c r="C97" s="19">
        <v>40845</v>
      </c>
      <c r="D97" s="19">
        <f t="shared" si="12"/>
        <v>40851</v>
      </c>
      <c r="E97" s="19" t="str">
        <f t="shared" si="13"/>
        <v>442011</v>
      </c>
      <c r="F97" s="4">
        <f>SUMIF('Cushing Flows Data'!A$9:A$3818,'Cushing Balance'!$E97,'Cushing Flows Data'!$V$9:$V$3818)</f>
        <v>7029.0346341969744</v>
      </c>
      <c r="G97" s="4">
        <f>SUMIF('Cushing Flows Data'!A$9:A$3818,'Cushing Balance'!$E97,'Cushing Flows Data'!$AP$9:$AP$3818)</f>
        <v>8924.8171249700026</v>
      </c>
      <c r="H97" s="15">
        <f t="shared" si="14"/>
        <v>-1895.7824907730283</v>
      </c>
      <c r="I97" s="44">
        <v>31139</v>
      </c>
      <c r="K97" s="48">
        <f t="shared" si="17"/>
        <v>-932</v>
      </c>
      <c r="L97" s="48">
        <f t="shared" si="18"/>
        <v>963.78249077302826</v>
      </c>
      <c r="M97" s="48"/>
      <c r="N97" s="48">
        <f t="shared" si="15"/>
        <v>-932</v>
      </c>
      <c r="O97" s="48">
        <f t="shared" si="19"/>
        <v>1895.7824907730283</v>
      </c>
      <c r="P97" s="45">
        <v>64389</v>
      </c>
      <c r="Q97" s="41">
        <f t="shared" si="16"/>
        <v>0.48360744847722437</v>
      </c>
    </row>
    <row r="98" spans="1:17" x14ac:dyDescent="0.25">
      <c r="A98">
        <f t="shared" si="10"/>
        <v>2011</v>
      </c>
      <c r="B98">
        <f t="shared" si="11"/>
        <v>11</v>
      </c>
      <c r="C98" s="19">
        <v>40852</v>
      </c>
      <c r="D98" s="19">
        <f t="shared" si="12"/>
        <v>40858</v>
      </c>
      <c r="E98" s="19" t="str">
        <f t="shared" si="13"/>
        <v>452011</v>
      </c>
      <c r="F98" s="4">
        <f>SUMIF('Cushing Flows Data'!A$9:A$3818,'Cushing Balance'!$E98,'Cushing Flows Data'!$V$9:$V$3818)</f>
        <v>7729.7498158707976</v>
      </c>
      <c r="G98" s="4">
        <f>SUMIF('Cushing Flows Data'!A$9:A$3818,'Cushing Balance'!$E98,'Cushing Flows Data'!$AP$9:$AP$3818)</f>
        <v>8654.9961546600007</v>
      </c>
      <c r="H98" s="15">
        <f t="shared" si="14"/>
        <v>-925.24633878920304</v>
      </c>
      <c r="I98" s="44">
        <v>32029</v>
      </c>
      <c r="K98" s="48">
        <f t="shared" si="17"/>
        <v>890</v>
      </c>
      <c r="L98" s="48">
        <f t="shared" si="18"/>
        <v>1815.246338789203</v>
      </c>
      <c r="M98" s="48"/>
      <c r="N98" s="48">
        <f t="shared" si="15"/>
        <v>890</v>
      </c>
      <c r="O98" s="48">
        <f t="shared" si="19"/>
        <v>925.24633878920304</v>
      </c>
      <c r="P98" s="45">
        <v>63889</v>
      </c>
      <c r="Q98" s="41">
        <f t="shared" si="16"/>
        <v>0.50132260639546711</v>
      </c>
    </row>
    <row r="99" spans="1:17" x14ac:dyDescent="0.25">
      <c r="A99">
        <f t="shared" si="10"/>
        <v>2011</v>
      </c>
      <c r="B99">
        <f t="shared" si="11"/>
        <v>11</v>
      </c>
      <c r="C99" s="19">
        <v>40859</v>
      </c>
      <c r="D99" s="19">
        <f t="shared" si="12"/>
        <v>40865</v>
      </c>
      <c r="E99" s="19" t="str">
        <f t="shared" si="13"/>
        <v>462011</v>
      </c>
      <c r="F99" s="4">
        <f>SUMIF('Cushing Flows Data'!A$9:A$3818,'Cushing Balance'!$E99,'Cushing Flows Data'!$V$9:$V$3818)</f>
        <v>7601.3293386467967</v>
      </c>
      <c r="G99" s="4">
        <f>SUMIF('Cushing Flows Data'!A$9:A$3818,'Cushing Balance'!$E99,'Cushing Flows Data'!$AP$9:$AP$3818)</f>
        <v>8753.0018541200006</v>
      </c>
      <c r="H99" s="15">
        <f t="shared" si="14"/>
        <v>-1151.6725154732039</v>
      </c>
      <c r="I99" s="44">
        <v>32016</v>
      </c>
      <c r="K99" s="48">
        <f t="shared" si="17"/>
        <v>-13</v>
      </c>
      <c r="L99" s="48">
        <f t="shared" si="18"/>
        <v>1138.6725154732039</v>
      </c>
      <c r="M99" s="48"/>
      <c r="N99" s="48">
        <f t="shared" si="15"/>
        <v>-13</v>
      </c>
      <c r="O99" s="48">
        <f t="shared" si="19"/>
        <v>1151.6725154732039</v>
      </c>
      <c r="P99" s="45">
        <v>64409</v>
      </c>
      <c r="Q99" s="41">
        <f t="shared" si="16"/>
        <v>0.49707339036470061</v>
      </c>
    </row>
    <row r="100" spans="1:17" x14ac:dyDescent="0.25">
      <c r="A100">
        <f t="shared" si="10"/>
        <v>2011</v>
      </c>
      <c r="B100">
        <f t="shared" si="11"/>
        <v>11</v>
      </c>
      <c r="C100" s="19">
        <v>40866</v>
      </c>
      <c r="D100" s="19">
        <f t="shared" si="12"/>
        <v>40872</v>
      </c>
      <c r="E100" s="19" t="str">
        <f t="shared" si="13"/>
        <v>472011</v>
      </c>
      <c r="F100" s="4">
        <f>SUMIF('Cushing Flows Data'!A$9:A$3818,'Cushing Balance'!$E100,'Cushing Flows Data'!$V$9:$V$3818)</f>
        <v>7500.7227887097961</v>
      </c>
      <c r="G100" s="4">
        <f>SUMIF('Cushing Flows Data'!A$9:A$3818,'Cushing Balance'!$E100,'Cushing Flows Data'!$AP$9:$AP$3818)</f>
        <v>8998.6987918699997</v>
      </c>
      <c r="H100" s="15">
        <f t="shared" si="14"/>
        <v>-1497.9760031602036</v>
      </c>
      <c r="I100" s="44">
        <v>31301</v>
      </c>
      <c r="K100" s="48">
        <f t="shared" si="17"/>
        <v>-715</v>
      </c>
      <c r="L100" s="48">
        <f t="shared" si="18"/>
        <v>782.97600316020362</v>
      </c>
      <c r="M100" s="48"/>
      <c r="N100" s="48">
        <f t="shared" si="15"/>
        <v>-715</v>
      </c>
      <c r="O100" s="48">
        <f t="shared" si="19"/>
        <v>1497.9760031602036</v>
      </c>
      <c r="P100" s="45">
        <v>64354</v>
      </c>
      <c r="Q100" s="41">
        <f t="shared" si="16"/>
        <v>0.48638779252260933</v>
      </c>
    </row>
    <row r="101" spans="1:17" x14ac:dyDescent="0.25">
      <c r="A101">
        <f t="shared" si="10"/>
        <v>2011</v>
      </c>
      <c r="B101">
        <f t="shared" si="11"/>
        <v>11</v>
      </c>
      <c r="C101" s="19">
        <v>40873</v>
      </c>
      <c r="D101" s="19">
        <f t="shared" si="12"/>
        <v>40879</v>
      </c>
      <c r="E101" s="19" t="str">
        <f t="shared" si="13"/>
        <v>482011</v>
      </c>
      <c r="F101" s="4">
        <f>SUMIF('Cushing Flows Data'!A$9:A$3818,'Cushing Balance'!$E101,'Cushing Flows Data'!$V$9:$V$3818)</f>
        <v>7963.9590961853155</v>
      </c>
      <c r="G101" s="4">
        <f>SUMIF('Cushing Flows Data'!A$9:A$3818,'Cushing Balance'!$E101,'Cushing Flows Data'!$AP$9:$AP$3818)</f>
        <v>9127.4787291499997</v>
      </c>
      <c r="H101" s="15">
        <f t="shared" si="14"/>
        <v>-1163.5196329646842</v>
      </c>
      <c r="I101" s="44">
        <v>31105</v>
      </c>
      <c r="K101" s="48">
        <f t="shared" si="17"/>
        <v>-196</v>
      </c>
      <c r="L101" s="48">
        <f t="shared" si="18"/>
        <v>967.51963296468421</v>
      </c>
      <c r="M101" s="48"/>
      <c r="N101" s="48">
        <f t="shared" si="15"/>
        <v>-196</v>
      </c>
      <c r="O101" s="48">
        <f t="shared" si="19"/>
        <v>1163.5196329646842</v>
      </c>
      <c r="P101" s="45">
        <v>65204</v>
      </c>
      <c r="Q101" s="41">
        <f t="shared" si="16"/>
        <v>0.47704128581068644</v>
      </c>
    </row>
    <row r="102" spans="1:17" x14ac:dyDescent="0.25">
      <c r="A102">
        <f t="shared" si="10"/>
        <v>2011</v>
      </c>
      <c r="B102">
        <f t="shared" si="11"/>
        <v>12</v>
      </c>
      <c r="C102" s="19">
        <v>40880</v>
      </c>
      <c r="D102" s="19">
        <f t="shared" si="12"/>
        <v>40886</v>
      </c>
      <c r="E102" s="19" t="str">
        <f t="shared" si="13"/>
        <v>492011</v>
      </c>
      <c r="F102" s="4">
        <f>SUMIF('Cushing Flows Data'!A$9:A$3818,'Cushing Balance'!$E102,'Cushing Flows Data'!$V$9:$V$3818)</f>
        <v>8098.6453530566141</v>
      </c>
      <c r="G102" s="4">
        <f>SUMIF('Cushing Flows Data'!A$9:A$3818,'Cushing Balance'!$E102,'Cushing Flows Data'!$AP$9:$AP$3818)</f>
        <v>9829.1129374599986</v>
      </c>
      <c r="H102" s="15">
        <f t="shared" si="14"/>
        <v>-1730.4675844033845</v>
      </c>
      <c r="I102" s="44">
        <v>31188</v>
      </c>
      <c r="K102" s="48">
        <f t="shared" si="17"/>
        <v>83</v>
      </c>
      <c r="L102" s="48">
        <f t="shared" si="18"/>
        <v>1813.4675844033845</v>
      </c>
      <c r="M102" s="48"/>
      <c r="N102" s="48">
        <f t="shared" si="15"/>
        <v>83</v>
      </c>
      <c r="O102" s="48">
        <f t="shared" si="19"/>
        <v>1730.4675844033845</v>
      </c>
      <c r="P102" s="45">
        <v>65351</v>
      </c>
      <c r="Q102" s="41">
        <f t="shared" si="16"/>
        <v>0.4772382978072256</v>
      </c>
    </row>
    <row r="103" spans="1:17" x14ac:dyDescent="0.25">
      <c r="A103">
        <f t="shared" si="10"/>
        <v>2011</v>
      </c>
      <c r="B103">
        <f t="shared" si="11"/>
        <v>12</v>
      </c>
      <c r="C103" s="19">
        <v>40887</v>
      </c>
      <c r="D103" s="19">
        <f t="shared" si="12"/>
        <v>40893</v>
      </c>
      <c r="E103" s="19" t="str">
        <f t="shared" si="13"/>
        <v>502011</v>
      </c>
      <c r="F103" s="4">
        <f>SUMIF('Cushing Flows Data'!A$9:A$3818,'Cushing Balance'!$E103,'Cushing Flows Data'!$V$9:$V$3818)</f>
        <v>7662.6899756666135</v>
      </c>
      <c r="G103" s="4">
        <f>SUMIF('Cushing Flows Data'!A$9:A$3818,'Cushing Balance'!$E103,'Cushing Flows Data'!$AP$9:$AP$3818)</f>
        <v>9836.1128123700018</v>
      </c>
      <c r="H103" s="15">
        <f t="shared" si="14"/>
        <v>-2173.4228367033884</v>
      </c>
      <c r="I103" s="44">
        <v>30198</v>
      </c>
      <c r="K103" s="48">
        <f t="shared" si="17"/>
        <v>-990</v>
      </c>
      <c r="L103" s="48">
        <f t="shared" si="18"/>
        <v>1183.4228367033884</v>
      </c>
      <c r="M103" s="48"/>
      <c r="N103" s="48">
        <f t="shared" si="15"/>
        <v>-990</v>
      </c>
      <c r="O103" s="48">
        <f t="shared" si="19"/>
        <v>2173.4228367033884</v>
      </c>
      <c r="P103" s="45">
        <v>65351</v>
      </c>
      <c r="Q103" s="41">
        <f t="shared" si="16"/>
        <v>0.46208933298648835</v>
      </c>
    </row>
    <row r="104" spans="1:17" x14ac:dyDescent="0.25">
      <c r="A104">
        <f t="shared" si="10"/>
        <v>2011</v>
      </c>
      <c r="B104">
        <f t="shared" si="11"/>
        <v>12</v>
      </c>
      <c r="C104" s="19">
        <v>40894</v>
      </c>
      <c r="D104" s="19">
        <f t="shared" si="12"/>
        <v>40900</v>
      </c>
      <c r="E104" s="19" t="str">
        <f t="shared" si="13"/>
        <v>512011</v>
      </c>
      <c r="F104" s="4">
        <f>SUMIF('Cushing Flows Data'!A$9:A$3818,'Cushing Balance'!$E104,'Cushing Flows Data'!$V$9:$V$3818)</f>
        <v>7704.9276469466131</v>
      </c>
      <c r="G104" s="4">
        <f>SUMIF('Cushing Flows Data'!A$9:A$3818,'Cushing Balance'!$E104,'Cushing Flows Data'!$AP$9:$AP$3818)</f>
        <v>9882.517812600001</v>
      </c>
      <c r="H104" s="15">
        <f t="shared" si="14"/>
        <v>-2177.5901656533879</v>
      </c>
      <c r="I104" s="44">
        <v>29909</v>
      </c>
      <c r="K104" s="48">
        <f t="shared" si="17"/>
        <v>-289</v>
      </c>
      <c r="L104" s="48">
        <f t="shared" si="18"/>
        <v>1888.5901656533879</v>
      </c>
      <c r="M104" s="48"/>
      <c r="N104" s="48">
        <f t="shared" si="15"/>
        <v>-289</v>
      </c>
      <c r="O104" s="48">
        <f t="shared" si="19"/>
        <v>2177.5901656533879</v>
      </c>
      <c r="P104" s="45">
        <v>66161</v>
      </c>
      <c r="Q104" s="41">
        <f t="shared" si="16"/>
        <v>0.45206390471728058</v>
      </c>
    </row>
    <row r="105" spans="1:17" x14ac:dyDescent="0.25">
      <c r="A105">
        <f t="shared" si="10"/>
        <v>2011</v>
      </c>
      <c r="B105">
        <f t="shared" si="11"/>
        <v>12</v>
      </c>
      <c r="C105" s="19">
        <v>40901</v>
      </c>
      <c r="D105" s="19">
        <f t="shared" si="12"/>
        <v>40907</v>
      </c>
      <c r="E105" s="19" t="str">
        <f t="shared" si="13"/>
        <v>522011</v>
      </c>
      <c r="F105" s="4">
        <f>SUMIF('Cushing Flows Data'!A$9:A$3818,'Cushing Balance'!$E105,'Cushing Flows Data'!$V$9:$V$3818)</f>
        <v>7937.1299688966137</v>
      </c>
      <c r="G105" s="4">
        <f>SUMIF('Cushing Flows Data'!A$9:A$3818,'Cushing Balance'!$E105,'Cushing Flows Data'!$AP$9:$AP$3818)</f>
        <v>10012.719104470001</v>
      </c>
      <c r="H105" s="15">
        <f t="shared" si="14"/>
        <v>-2075.5891355733875</v>
      </c>
      <c r="I105" s="44">
        <v>29296</v>
      </c>
      <c r="K105" s="48">
        <f t="shared" si="17"/>
        <v>-613</v>
      </c>
      <c r="L105" s="48">
        <f t="shared" si="18"/>
        <v>1462.5891355733875</v>
      </c>
      <c r="M105" s="48"/>
      <c r="N105" s="48">
        <f t="shared" si="15"/>
        <v>-613</v>
      </c>
      <c r="O105" s="48">
        <f t="shared" si="19"/>
        <v>2075.5891355733875</v>
      </c>
      <c r="P105" s="45">
        <v>66161</v>
      </c>
      <c r="Q105" s="41">
        <f t="shared" si="16"/>
        <v>0.44279862759027222</v>
      </c>
    </row>
    <row r="106" spans="1:17" x14ac:dyDescent="0.25">
      <c r="A106">
        <f t="shared" si="10"/>
        <v>2011</v>
      </c>
      <c r="B106">
        <f t="shared" si="11"/>
        <v>12</v>
      </c>
      <c r="C106" s="19">
        <v>40908</v>
      </c>
      <c r="D106" s="19">
        <f t="shared" si="12"/>
        <v>40914</v>
      </c>
      <c r="E106" s="19" t="str">
        <f t="shared" si="13"/>
        <v>532011</v>
      </c>
      <c r="F106" s="4">
        <f>SUMIF('Cushing Flows Data'!A$9:A$3818,'Cushing Balance'!$E106,'Cushing Flows Data'!$V$9:$V$3818)</f>
        <v>7499.8143845989016</v>
      </c>
      <c r="G106" s="4">
        <f>SUMIF('Cushing Flows Data'!A$9:A$3818,'Cushing Balance'!$E106,'Cushing Flows Data'!$AP$9:$AP$3818)</f>
        <v>9652.8959583800006</v>
      </c>
      <c r="H106" s="15">
        <f t="shared" si="14"/>
        <v>-2153.081573781099</v>
      </c>
      <c r="I106" s="44">
        <v>29105</v>
      </c>
      <c r="K106" s="48">
        <f t="shared" si="17"/>
        <v>-191</v>
      </c>
      <c r="L106" s="48">
        <f t="shared" si="18"/>
        <v>1962.081573781099</v>
      </c>
      <c r="M106" s="48"/>
      <c r="N106" s="48">
        <f t="shared" si="15"/>
        <v>-191</v>
      </c>
      <c r="O106" s="48">
        <f t="shared" si="19"/>
        <v>2153.081573781099</v>
      </c>
      <c r="P106" s="45">
        <v>66161</v>
      </c>
      <c r="Q106" s="41">
        <f t="shared" si="16"/>
        <v>0.43991173047565785</v>
      </c>
    </row>
    <row r="107" spans="1:17" x14ac:dyDescent="0.25">
      <c r="A107">
        <f t="shared" si="10"/>
        <v>2012</v>
      </c>
      <c r="B107">
        <f t="shared" si="11"/>
        <v>1</v>
      </c>
      <c r="C107" s="19">
        <v>40915</v>
      </c>
      <c r="D107" s="19">
        <f t="shared" si="12"/>
        <v>40921</v>
      </c>
      <c r="E107" s="19" t="str">
        <f t="shared" si="13"/>
        <v>12012</v>
      </c>
      <c r="F107" s="4">
        <f>SUMIF('Cushing Flows Data'!A$9:A$3818,'Cushing Balance'!$E107,'Cushing Flows Data'!$V$9:$V$3818)</f>
        <v>8171.5873119859471</v>
      </c>
      <c r="G107" s="4">
        <f>SUMIF('Cushing Flows Data'!A$9:A$3818,'Cushing Balance'!$E107,'Cushing Flows Data'!$AP$9:$AP$3818)</f>
        <v>9587.3098124299995</v>
      </c>
      <c r="H107" s="15">
        <f t="shared" si="14"/>
        <v>-1415.7225004440525</v>
      </c>
      <c r="I107" s="44">
        <v>28273</v>
      </c>
      <c r="K107" s="48">
        <f t="shared" si="17"/>
        <v>-832</v>
      </c>
      <c r="L107" s="48">
        <f t="shared" si="18"/>
        <v>583.72250044405246</v>
      </c>
      <c r="M107" s="48"/>
      <c r="N107" s="48">
        <f t="shared" si="15"/>
        <v>-832</v>
      </c>
      <c r="O107" s="48">
        <f t="shared" si="19"/>
        <v>1415.7225004440525</v>
      </c>
      <c r="P107" s="45">
        <v>66241</v>
      </c>
      <c r="Q107" s="41">
        <f t="shared" si="16"/>
        <v>0.42682024727887563</v>
      </c>
    </row>
    <row r="108" spans="1:17" x14ac:dyDescent="0.25">
      <c r="A108">
        <f t="shared" si="10"/>
        <v>2012</v>
      </c>
      <c r="B108">
        <f t="shared" si="11"/>
        <v>1</v>
      </c>
      <c r="C108" s="19">
        <v>40922</v>
      </c>
      <c r="D108" s="19">
        <f t="shared" si="12"/>
        <v>40928</v>
      </c>
      <c r="E108" s="19" t="str">
        <f t="shared" si="13"/>
        <v>22012</v>
      </c>
      <c r="F108" s="4">
        <f>SUMIF('Cushing Flows Data'!A$9:A$3818,'Cushing Balance'!$E108,'Cushing Flows Data'!$V$9:$V$3818)</f>
        <v>8678.4643313359484</v>
      </c>
      <c r="G108" s="4">
        <f>SUMIF('Cushing Flows Data'!A$9:A$3818,'Cushing Balance'!$E108,'Cushing Flows Data'!$AP$9:$AP$3818)</f>
        <v>9575.3708960700005</v>
      </c>
      <c r="H108" s="15">
        <f t="shared" si="14"/>
        <v>-896.90656473405215</v>
      </c>
      <c r="I108" s="44">
        <v>28647</v>
      </c>
      <c r="K108" s="48">
        <f t="shared" si="17"/>
        <v>374</v>
      </c>
      <c r="L108" s="48">
        <f t="shared" si="18"/>
        <v>1270.9065647340522</v>
      </c>
      <c r="M108" s="48"/>
      <c r="N108" s="48">
        <f t="shared" si="15"/>
        <v>374</v>
      </c>
      <c r="O108" s="48">
        <f t="shared" si="19"/>
        <v>896.90656473405215</v>
      </c>
      <c r="P108" s="45">
        <v>66559</v>
      </c>
      <c r="Q108" s="41">
        <f t="shared" si="16"/>
        <v>0.43040009615529079</v>
      </c>
    </row>
    <row r="109" spans="1:17" x14ac:dyDescent="0.25">
      <c r="A109">
        <f t="shared" si="10"/>
        <v>2012</v>
      </c>
      <c r="B109">
        <f t="shared" si="11"/>
        <v>1</v>
      </c>
      <c r="C109" s="19">
        <v>40929</v>
      </c>
      <c r="D109" s="19">
        <f t="shared" si="12"/>
        <v>40935</v>
      </c>
      <c r="E109" s="19" t="str">
        <f t="shared" si="13"/>
        <v>32012</v>
      </c>
      <c r="F109" s="4">
        <f>SUMIF('Cushing Flows Data'!A$9:A$3818,'Cushing Balance'!$E109,'Cushing Flows Data'!$V$9:$V$3818)</f>
        <v>8695.257452185946</v>
      </c>
      <c r="G109" s="4">
        <f>SUMIF('Cushing Flows Data'!A$9:A$3818,'Cushing Balance'!$E109,'Cushing Flows Data'!$AP$9:$AP$3818)</f>
        <v>9495.0023334399993</v>
      </c>
      <c r="H109" s="15">
        <f t="shared" si="14"/>
        <v>-799.74488125405333</v>
      </c>
      <c r="I109" s="44">
        <v>30123</v>
      </c>
      <c r="K109" s="48">
        <f t="shared" si="17"/>
        <v>1476</v>
      </c>
      <c r="L109" s="48">
        <f t="shared" si="18"/>
        <v>2275.7448812540533</v>
      </c>
      <c r="M109" s="48"/>
      <c r="N109" s="48">
        <f t="shared" si="15"/>
        <v>1476</v>
      </c>
      <c r="O109" s="48">
        <f t="shared" si="19"/>
        <v>799.74488125405333</v>
      </c>
      <c r="P109" s="45">
        <v>66629</v>
      </c>
      <c r="Q109" s="41">
        <f t="shared" si="16"/>
        <v>0.45210043674676192</v>
      </c>
    </row>
    <row r="110" spans="1:17" x14ac:dyDescent="0.25">
      <c r="A110">
        <f t="shared" si="10"/>
        <v>2012</v>
      </c>
      <c r="B110">
        <f t="shared" si="11"/>
        <v>1</v>
      </c>
      <c r="C110" s="19">
        <v>40936</v>
      </c>
      <c r="D110" s="19">
        <f t="shared" si="12"/>
        <v>40942</v>
      </c>
      <c r="E110" s="19" t="str">
        <f t="shared" si="13"/>
        <v>42012</v>
      </c>
      <c r="F110" s="4">
        <f>SUMIF('Cushing Flows Data'!A$9:A$3818,'Cushing Balance'!$E110,'Cushing Flows Data'!$V$9:$V$3818)</f>
        <v>8077.0211184316759</v>
      </c>
      <c r="G110" s="4">
        <f>SUMIF('Cushing Flows Data'!A$9:A$3818,'Cushing Balance'!$E110,'Cushing Flows Data'!$AP$9:$AP$3818)</f>
        <v>9120.6796876400003</v>
      </c>
      <c r="H110" s="15">
        <f t="shared" si="14"/>
        <v>-1043.6585692083245</v>
      </c>
      <c r="I110" s="44">
        <v>30490</v>
      </c>
      <c r="K110" s="48">
        <f t="shared" si="17"/>
        <v>367</v>
      </c>
      <c r="L110" s="48">
        <f t="shared" si="18"/>
        <v>1410.6585692083245</v>
      </c>
      <c r="M110" s="48"/>
      <c r="N110" s="48">
        <f t="shared" si="15"/>
        <v>367</v>
      </c>
      <c r="O110" s="48">
        <f t="shared" si="19"/>
        <v>1043.6585692083245</v>
      </c>
      <c r="P110" s="45">
        <v>66497</v>
      </c>
      <c r="Q110" s="41">
        <f t="shared" si="16"/>
        <v>0.45851692557558987</v>
      </c>
    </row>
    <row r="111" spans="1:17" x14ac:dyDescent="0.25">
      <c r="A111">
        <f t="shared" si="10"/>
        <v>2012</v>
      </c>
      <c r="B111">
        <f t="shared" si="11"/>
        <v>2</v>
      </c>
      <c r="C111" s="19">
        <v>40943</v>
      </c>
      <c r="D111" s="19">
        <f t="shared" si="12"/>
        <v>40949</v>
      </c>
      <c r="E111" s="19" t="str">
        <f t="shared" si="13"/>
        <v>52012</v>
      </c>
      <c r="F111" s="4">
        <f>SUMIF('Cushing Flows Data'!A$9:A$3818,'Cushing Balance'!$E111,'Cushing Flows Data'!$V$9:$V$3818)</f>
        <v>9077.5967435696457</v>
      </c>
      <c r="G111" s="4">
        <f>SUMIF('Cushing Flows Data'!A$9:A$3818,'Cushing Balance'!$E111,'Cushing Flows Data'!$AP$9:$AP$3818)</f>
        <v>9541.6012707200007</v>
      </c>
      <c r="H111" s="15">
        <f t="shared" si="14"/>
        <v>-464.00452715035499</v>
      </c>
      <c r="I111" s="44">
        <v>32480</v>
      </c>
      <c r="K111" s="48">
        <f t="shared" si="17"/>
        <v>1990</v>
      </c>
      <c r="L111" s="48">
        <f t="shared" si="18"/>
        <v>2454.004527150355</v>
      </c>
      <c r="M111" s="48"/>
      <c r="N111" s="48">
        <f t="shared" si="15"/>
        <v>1990</v>
      </c>
      <c r="O111" s="48">
        <f t="shared" si="19"/>
        <v>464.00452715035499</v>
      </c>
      <c r="P111" s="45">
        <v>66767</v>
      </c>
      <c r="Q111" s="41">
        <f t="shared" si="16"/>
        <v>0.48646786586187785</v>
      </c>
    </row>
    <row r="112" spans="1:17" x14ac:dyDescent="0.25">
      <c r="A112">
        <f t="shared" si="10"/>
        <v>2012</v>
      </c>
      <c r="B112">
        <f t="shared" si="11"/>
        <v>2</v>
      </c>
      <c r="C112" s="19">
        <v>40950</v>
      </c>
      <c r="D112" s="19">
        <f t="shared" si="12"/>
        <v>40956</v>
      </c>
      <c r="E112" s="19" t="str">
        <f t="shared" si="13"/>
        <v>62012</v>
      </c>
      <c r="F112" s="4">
        <f>SUMIF('Cushing Flows Data'!A$9:A$3818,'Cushing Balance'!$E112,'Cushing Flows Data'!$V$9:$V$3818)</f>
        <v>8415.8854102326477</v>
      </c>
      <c r="G112" s="4">
        <f>SUMIF('Cushing Flows Data'!A$9:A$3818,'Cushing Balance'!$E112,'Cushing Flows Data'!$AP$9:$AP$3818)</f>
        <v>9671.701645860001</v>
      </c>
      <c r="H112" s="15">
        <f t="shared" si="14"/>
        <v>-1255.8162356273533</v>
      </c>
      <c r="I112" s="44">
        <v>32165</v>
      </c>
      <c r="K112" s="48">
        <f t="shared" si="17"/>
        <v>-315</v>
      </c>
      <c r="L112" s="48">
        <f t="shared" si="18"/>
        <v>940.81623562735331</v>
      </c>
      <c r="M112" s="48"/>
      <c r="N112" s="48">
        <f t="shared" si="15"/>
        <v>-315</v>
      </c>
      <c r="O112" s="48">
        <f t="shared" si="19"/>
        <v>1255.8162356273533</v>
      </c>
      <c r="P112" s="45">
        <v>66767</v>
      </c>
      <c r="Q112" s="41">
        <f t="shared" si="16"/>
        <v>0.48174996630071742</v>
      </c>
    </row>
    <row r="113" spans="1:17" x14ac:dyDescent="0.25">
      <c r="A113">
        <f t="shared" si="10"/>
        <v>2012</v>
      </c>
      <c r="B113">
        <f t="shared" si="11"/>
        <v>2</v>
      </c>
      <c r="C113" s="19">
        <v>40957</v>
      </c>
      <c r="D113" s="19">
        <f t="shared" si="12"/>
        <v>40963</v>
      </c>
      <c r="E113" s="19" t="str">
        <f t="shared" si="13"/>
        <v>72012</v>
      </c>
      <c r="F113" s="4">
        <f>SUMIF('Cushing Flows Data'!A$9:A$3818,'Cushing Balance'!$E113,'Cushing Flows Data'!$V$9:$V$3818)</f>
        <v>8844.1363268696459</v>
      </c>
      <c r="G113" s="4">
        <f>SUMIF('Cushing Flows Data'!A$9:A$3818,'Cushing Balance'!$E113,'Cushing Flows Data'!$AP$9:$AP$3818)</f>
        <v>9655.6529165600004</v>
      </c>
      <c r="H113" s="15">
        <f t="shared" si="14"/>
        <v>-811.51658969035452</v>
      </c>
      <c r="I113" s="44">
        <v>33813</v>
      </c>
      <c r="K113" s="48">
        <f t="shared" si="17"/>
        <v>1648</v>
      </c>
      <c r="L113" s="48">
        <f t="shared" si="18"/>
        <v>2459.5165896903545</v>
      </c>
      <c r="M113" s="48"/>
      <c r="N113" s="48">
        <f t="shared" si="15"/>
        <v>1648</v>
      </c>
      <c r="O113" s="48">
        <f t="shared" si="19"/>
        <v>811.51658969035452</v>
      </c>
      <c r="P113" s="45">
        <v>67617</v>
      </c>
      <c r="Q113" s="41">
        <f t="shared" si="16"/>
        <v>0.50006655131106081</v>
      </c>
    </row>
    <row r="114" spans="1:17" x14ac:dyDescent="0.25">
      <c r="A114">
        <f t="shared" si="10"/>
        <v>2012</v>
      </c>
      <c r="B114">
        <f t="shared" si="11"/>
        <v>2</v>
      </c>
      <c r="C114" s="19">
        <v>40964</v>
      </c>
      <c r="D114" s="19">
        <f t="shared" si="12"/>
        <v>40970</v>
      </c>
      <c r="E114" s="19" t="str">
        <f t="shared" si="13"/>
        <v>82012</v>
      </c>
      <c r="F114" s="4">
        <f>SUMIF('Cushing Flows Data'!A$9:A$3818,'Cushing Balance'!$E114,'Cushing Flows Data'!$V$9:$V$3818)</f>
        <v>9560.0597835746503</v>
      </c>
      <c r="G114" s="4">
        <f>SUMIF('Cushing Flows Data'!A$9:A$3818,'Cushing Balance'!$E114,'Cushing Flows Data'!$AP$9:$AP$3818)</f>
        <v>9145.131958330001</v>
      </c>
      <c r="H114" s="15">
        <f t="shared" si="14"/>
        <v>414.92782524464928</v>
      </c>
      <c r="I114" s="44">
        <v>36178</v>
      </c>
      <c r="K114" s="48">
        <f t="shared" si="17"/>
        <v>2365</v>
      </c>
      <c r="L114" s="48">
        <f t="shared" si="18"/>
        <v>1950.0721747553507</v>
      </c>
      <c r="M114" s="48"/>
      <c r="N114" s="48">
        <f t="shared" si="15"/>
        <v>2365</v>
      </c>
      <c r="O114" s="48">
        <f t="shared" si="19"/>
        <v>-414.92782524464928</v>
      </c>
      <c r="P114" s="45">
        <v>68117</v>
      </c>
      <c r="Q114" s="41">
        <f t="shared" si="16"/>
        <v>0.53111558054523833</v>
      </c>
    </row>
    <row r="115" spans="1:17" x14ac:dyDescent="0.25">
      <c r="A115">
        <f t="shared" si="10"/>
        <v>2012</v>
      </c>
      <c r="B115">
        <f t="shared" si="11"/>
        <v>3</v>
      </c>
      <c r="C115" s="19">
        <v>40971</v>
      </c>
      <c r="D115" s="19">
        <f t="shared" si="12"/>
        <v>40977</v>
      </c>
      <c r="E115" s="19" t="str">
        <f t="shared" si="13"/>
        <v>92012</v>
      </c>
      <c r="F115" s="4">
        <f>SUMIF('Cushing Flows Data'!A$9:A$3818,'Cushing Balance'!$E115,'Cushing Flows Data'!$V$9:$V$3818)</f>
        <v>8470.1909987971558</v>
      </c>
      <c r="G115" s="4">
        <f>SUMIF('Cushing Flows Data'!A$9:A$3818,'Cushing Balance'!$E115,'Cushing Flows Data'!$AP$9:$AP$3818)</f>
        <v>9437.8208126299996</v>
      </c>
      <c r="H115" s="15">
        <f t="shared" si="14"/>
        <v>-967.62981383284387</v>
      </c>
      <c r="I115" s="44">
        <v>38697</v>
      </c>
      <c r="K115" s="48">
        <f t="shared" si="17"/>
        <v>2519</v>
      </c>
      <c r="L115" s="48">
        <f t="shared" si="18"/>
        <v>3486.6298138328439</v>
      </c>
      <c r="M115" s="48"/>
      <c r="N115" s="48">
        <f t="shared" si="15"/>
        <v>2519</v>
      </c>
      <c r="O115" s="48">
        <f t="shared" si="19"/>
        <v>967.62981383284387</v>
      </c>
      <c r="P115" s="45">
        <v>68847</v>
      </c>
      <c r="Q115" s="41">
        <f t="shared" si="16"/>
        <v>0.56207242145627256</v>
      </c>
    </row>
    <row r="116" spans="1:17" x14ac:dyDescent="0.25">
      <c r="A116">
        <f t="shared" si="10"/>
        <v>2012</v>
      </c>
      <c r="B116">
        <f t="shared" si="11"/>
        <v>3</v>
      </c>
      <c r="C116" s="19">
        <v>40978</v>
      </c>
      <c r="D116" s="19">
        <f t="shared" si="12"/>
        <v>40984</v>
      </c>
      <c r="E116" s="19" t="str">
        <f t="shared" si="13"/>
        <v>102012</v>
      </c>
      <c r="F116" s="4">
        <f>SUMIF('Cushing Flows Data'!A$9:A$3818,'Cushing Balance'!$E116,'Cushing Flows Data'!$V$9:$V$3818)</f>
        <v>8819.4755613771558</v>
      </c>
      <c r="G116" s="4">
        <f>SUMIF('Cushing Flows Data'!A$9:A$3818,'Cushing Balance'!$E116,'Cushing Flows Data'!$AP$9:$AP$3818)</f>
        <v>9377.9162084</v>
      </c>
      <c r="H116" s="15">
        <f t="shared" si="14"/>
        <v>-558.44064702284413</v>
      </c>
      <c r="I116" s="44">
        <v>38521</v>
      </c>
      <c r="K116" s="48">
        <f t="shared" si="17"/>
        <v>-176</v>
      </c>
      <c r="L116" s="48">
        <f t="shared" si="18"/>
        <v>382.44064702284413</v>
      </c>
      <c r="M116" s="48"/>
      <c r="N116" s="48">
        <f t="shared" si="15"/>
        <v>-176</v>
      </c>
      <c r="O116" s="48">
        <f t="shared" si="19"/>
        <v>558.44064702284413</v>
      </c>
      <c r="P116" s="45">
        <v>69557</v>
      </c>
      <c r="Q116" s="41">
        <f t="shared" si="16"/>
        <v>0.55380479319119569</v>
      </c>
    </row>
    <row r="117" spans="1:17" x14ac:dyDescent="0.25">
      <c r="A117">
        <f t="shared" si="10"/>
        <v>2012</v>
      </c>
      <c r="B117">
        <f t="shared" si="11"/>
        <v>3</v>
      </c>
      <c r="C117" s="19">
        <v>40985</v>
      </c>
      <c r="D117" s="19">
        <f t="shared" si="12"/>
        <v>40991</v>
      </c>
      <c r="E117" s="19" t="str">
        <f t="shared" si="13"/>
        <v>112012</v>
      </c>
      <c r="F117" s="4">
        <f>SUMIF('Cushing Flows Data'!A$9:A$3818,'Cushing Balance'!$E117,'Cushing Flows Data'!$V$9:$V$3818)</f>
        <v>9035.8905196471569</v>
      </c>
      <c r="G117" s="4">
        <f>SUMIF('Cushing Flows Data'!A$9:A$3818,'Cushing Balance'!$E117,'Cushing Flows Data'!$AP$9:$AP$3818)</f>
        <v>9309.5329792000011</v>
      </c>
      <c r="H117" s="15">
        <f t="shared" si="14"/>
        <v>-273.64245955284423</v>
      </c>
      <c r="I117" s="44">
        <v>39564</v>
      </c>
      <c r="K117" s="48">
        <f t="shared" si="17"/>
        <v>1043</v>
      </c>
      <c r="L117" s="48">
        <f t="shared" si="18"/>
        <v>1316.6424595528442</v>
      </c>
      <c r="M117" s="48"/>
      <c r="N117" s="48">
        <f t="shared" si="15"/>
        <v>1043</v>
      </c>
      <c r="O117" s="48">
        <f t="shared" si="19"/>
        <v>273.64245955284423</v>
      </c>
      <c r="P117" s="45">
        <v>69557</v>
      </c>
      <c r="Q117" s="41">
        <f t="shared" si="16"/>
        <v>0.56879968946331783</v>
      </c>
    </row>
    <row r="118" spans="1:17" x14ac:dyDescent="0.25">
      <c r="A118">
        <f t="shared" si="10"/>
        <v>2012</v>
      </c>
      <c r="B118">
        <f t="shared" si="11"/>
        <v>3</v>
      </c>
      <c r="C118" s="19">
        <v>40992</v>
      </c>
      <c r="D118" s="19">
        <f t="shared" si="12"/>
        <v>40998</v>
      </c>
      <c r="E118" s="19" t="str">
        <f t="shared" si="13"/>
        <v>122012</v>
      </c>
      <c r="F118" s="4">
        <f>SUMIF('Cushing Flows Data'!A$9:A$3818,'Cushing Balance'!$E118,'Cushing Flows Data'!$V$9:$V$3818)</f>
        <v>8655.1442280171559</v>
      </c>
      <c r="G118" s="4">
        <f>SUMIF('Cushing Flows Data'!A$9:A$3818,'Cushing Balance'!$E118,'Cushing Flows Data'!$AP$9:$AP$3818)</f>
        <v>9416.5372500400008</v>
      </c>
      <c r="H118" s="15">
        <f t="shared" si="14"/>
        <v>-761.39302202284489</v>
      </c>
      <c r="I118" s="44">
        <v>40293</v>
      </c>
      <c r="K118" s="48">
        <f t="shared" si="17"/>
        <v>729</v>
      </c>
      <c r="L118" s="48">
        <f t="shared" si="18"/>
        <v>1490.3930220228449</v>
      </c>
      <c r="M118" s="48"/>
      <c r="N118" s="48">
        <f t="shared" si="15"/>
        <v>729</v>
      </c>
      <c r="O118" s="48">
        <f t="shared" si="19"/>
        <v>761.39302202284489</v>
      </c>
      <c r="P118" s="45">
        <v>70177</v>
      </c>
      <c r="Q118" s="41">
        <f t="shared" si="16"/>
        <v>0.57416247488493377</v>
      </c>
    </row>
    <row r="119" spans="1:17" x14ac:dyDescent="0.25">
      <c r="A119">
        <f t="shared" si="10"/>
        <v>2012</v>
      </c>
      <c r="B119">
        <f t="shared" si="11"/>
        <v>3</v>
      </c>
      <c r="C119" s="19">
        <v>40999</v>
      </c>
      <c r="D119" s="19">
        <f t="shared" si="12"/>
        <v>41005</v>
      </c>
      <c r="E119" s="19" t="str">
        <f t="shared" si="13"/>
        <v>132012</v>
      </c>
      <c r="F119" s="4">
        <f>SUMIF('Cushing Flows Data'!A$9:A$3818,'Cushing Balance'!$E119,'Cushing Flows Data'!$V$9:$V$3818)</f>
        <v>8617.8052763760843</v>
      </c>
      <c r="G119" s="4">
        <f>SUMIF('Cushing Flows Data'!A$9:A$3818,'Cushing Balance'!$E119,'Cushing Flows Data'!$AP$9:$AP$3818)</f>
        <v>9340.0990832599982</v>
      </c>
      <c r="H119" s="15">
        <f t="shared" si="14"/>
        <v>-722.29380688391393</v>
      </c>
      <c r="I119" s="44">
        <v>40585</v>
      </c>
      <c r="K119" s="48">
        <f t="shared" si="17"/>
        <v>292</v>
      </c>
      <c r="L119" s="48">
        <f t="shared" si="18"/>
        <v>1014.2938068839139</v>
      </c>
      <c r="M119" s="48"/>
      <c r="N119" s="48">
        <f t="shared" si="15"/>
        <v>292</v>
      </c>
      <c r="O119" s="48">
        <f t="shared" si="19"/>
        <v>722.29380688391393</v>
      </c>
      <c r="P119" s="45">
        <v>70097</v>
      </c>
      <c r="Q119" s="41">
        <f t="shared" si="16"/>
        <v>0.57898340870508014</v>
      </c>
    </row>
    <row r="120" spans="1:17" x14ac:dyDescent="0.25">
      <c r="A120">
        <f t="shared" si="10"/>
        <v>2012</v>
      </c>
      <c r="B120">
        <f t="shared" si="11"/>
        <v>4</v>
      </c>
      <c r="C120" s="19">
        <v>41006</v>
      </c>
      <c r="D120" s="19">
        <f t="shared" si="12"/>
        <v>41012</v>
      </c>
      <c r="E120" s="19" t="str">
        <f t="shared" si="13"/>
        <v>142012</v>
      </c>
      <c r="F120" s="4">
        <f>SUMIF('Cushing Flows Data'!A$9:A$3818,'Cushing Balance'!$E120,'Cushing Flows Data'!$V$9:$V$3818)</f>
        <v>8454.2574717727421</v>
      </c>
      <c r="G120" s="4">
        <f>SUMIF('Cushing Flows Data'!A$9:A$3818,'Cushing Balance'!$E120,'Cushing Flows Data'!$AP$9:$AP$3818)</f>
        <v>9364.9554790999991</v>
      </c>
      <c r="H120" s="15">
        <f t="shared" si="14"/>
        <v>-910.69800732725707</v>
      </c>
      <c r="I120" s="44">
        <v>41177</v>
      </c>
      <c r="K120" s="48">
        <f t="shared" si="17"/>
        <v>592</v>
      </c>
      <c r="L120" s="48">
        <f t="shared" si="18"/>
        <v>1502.6980073272571</v>
      </c>
      <c r="M120" s="48"/>
      <c r="N120" s="48">
        <f t="shared" si="15"/>
        <v>592</v>
      </c>
      <c r="O120" s="48">
        <f t="shared" si="19"/>
        <v>910.69800732725707</v>
      </c>
      <c r="P120" s="45">
        <v>70637</v>
      </c>
      <c r="Q120" s="41">
        <f t="shared" si="16"/>
        <v>0.58293812024859493</v>
      </c>
    </row>
    <row r="121" spans="1:17" x14ac:dyDescent="0.25">
      <c r="A121">
        <f t="shared" si="10"/>
        <v>2012</v>
      </c>
      <c r="B121">
        <f t="shared" si="11"/>
        <v>4</v>
      </c>
      <c r="C121" s="19">
        <v>41013</v>
      </c>
      <c r="D121" s="19">
        <f t="shared" si="12"/>
        <v>41019</v>
      </c>
      <c r="E121" s="19" t="str">
        <f t="shared" si="13"/>
        <v>152012</v>
      </c>
      <c r="F121" s="4">
        <f>SUMIF('Cushing Flows Data'!A$9:A$3818,'Cushing Balance'!$E121,'Cushing Flows Data'!$V$9:$V$3818)</f>
        <v>7995.8736711594411</v>
      </c>
      <c r="G121" s="4">
        <f>SUMIF('Cushing Flows Data'!A$9:A$3818,'Cushing Balance'!$E121,'Cushing Flows Data'!$AP$9:$AP$3818)</f>
        <v>9359.8944165599987</v>
      </c>
      <c r="H121" s="15">
        <f t="shared" si="14"/>
        <v>-1364.0207454005576</v>
      </c>
      <c r="I121" s="44">
        <v>41751</v>
      </c>
      <c r="K121" s="48">
        <f t="shared" si="17"/>
        <v>574</v>
      </c>
      <c r="L121" s="48">
        <f t="shared" si="18"/>
        <v>1938.0207454005576</v>
      </c>
      <c r="M121" s="48"/>
      <c r="N121" s="48">
        <f t="shared" si="15"/>
        <v>574</v>
      </c>
      <c r="O121" s="48">
        <f t="shared" si="19"/>
        <v>1364.0207454005576</v>
      </c>
      <c r="P121" s="45">
        <v>71099</v>
      </c>
      <c r="Q121" s="41">
        <f t="shared" si="16"/>
        <v>0.58722344899365675</v>
      </c>
    </row>
    <row r="122" spans="1:17" x14ac:dyDescent="0.25">
      <c r="A122">
        <f t="shared" si="10"/>
        <v>2012</v>
      </c>
      <c r="B122">
        <f t="shared" si="11"/>
        <v>4</v>
      </c>
      <c r="C122" s="19">
        <v>41020</v>
      </c>
      <c r="D122" s="19">
        <f t="shared" si="12"/>
        <v>41026</v>
      </c>
      <c r="E122" s="19" t="str">
        <f t="shared" si="13"/>
        <v>162012</v>
      </c>
      <c r="F122" s="4">
        <f>SUMIF('Cushing Flows Data'!A$9:A$3818,'Cushing Balance'!$E122,'Cushing Flows Data'!$V$9:$V$3818)</f>
        <v>9022.4126179027407</v>
      </c>
      <c r="G122" s="4">
        <f>SUMIF('Cushing Flows Data'!A$9:A$3818,'Cushing Balance'!$E122,'Cushing Flows Data'!$AP$9:$AP$3818)</f>
        <v>9356.5609792800005</v>
      </c>
      <c r="H122" s="15">
        <f t="shared" si="14"/>
        <v>-334.14836137725979</v>
      </c>
      <c r="I122" s="44">
        <v>42964</v>
      </c>
      <c r="K122" s="48">
        <f t="shared" si="17"/>
        <v>1213</v>
      </c>
      <c r="L122" s="48">
        <f t="shared" si="18"/>
        <v>1547.1483613772598</v>
      </c>
      <c r="M122" s="48"/>
      <c r="N122" s="48">
        <f t="shared" si="15"/>
        <v>1213</v>
      </c>
      <c r="O122" s="48">
        <f t="shared" si="19"/>
        <v>334.14836137725979</v>
      </c>
      <c r="P122" s="45">
        <v>71449</v>
      </c>
      <c r="Q122" s="41">
        <f t="shared" si="16"/>
        <v>0.60132402132989959</v>
      </c>
    </row>
    <row r="123" spans="1:17" x14ac:dyDescent="0.25">
      <c r="A123">
        <f t="shared" si="10"/>
        <v>2012</v>
      </c>
      <c r="B123">
        <f t="shared" si="11"/>
        <v>4</v>
      </c>
      <c r="C123" s="19">
        <v>41027</v>
      </c>
      <c r="D123" s="19">
        <f t="shared" si="12"/>
        <v>41033</v>
      </c>
      <c r="E123" s="19" t="str">
        <f t="shared" si="13"/>
        <v>172012</v>
      </c>
      <c r="F123" s="4">
        <f>SUMIF('Cushing Flows Data'!A$9:A$3818,'Cushing Balance'!$E123,'Cushing Flows Data'!$V$9:$V$3818)</f>
        <v>9119.0633977685284</v>
      </c>
      <c r="G123" s="4">
        <f>SUMIF('Cushing Flows Data'!A$9:A$3818,'Cushing Balance'!$E123,'Cushing Flows Data'!$AP$9:$AP$3818)</f>
        <v>9361.1029375099988</v>
      </c>
      <c r="H123" s="15">
        <f t="shared" si="14"/>
        <v>-242.03953974147043</v>
      </c>
      <c r="I123" s="44">
        <v>44127</v>
      </c>
      <c r="K123" s="48">
        <f t="shared" si="17"/>
        <v>1163</v>
      </c>
      <c r="L123" s="48">
        <f t="shared" si="18"/>
        <v>1405.0395397414704</v>
      </c>
      <c r="M123" s="48"/>
      <c r="N123" s="48">
        <f t="shared" si="15"/>
        <v>1163</v>
      </c>
      <c r="O123" s="48">
        <f t="shared" si="19"/>
        <v>242.03953974147043</v>
      </c>
      <c r="P123" s="45">
        <v>71949</v>
      </c>
      <c r="Q123" s="41">
        <f t="shared" si="16"/>
        <v>0.61330942751115369</v>
      </c>
    </row>
    <row r="124" spans="1:17" x14ac:dyDescent="0.25">
      <c r="A124">
        <f t="shared" si="10"/>
        <v>2012</v>
      </c>
      <c r="B124">
        <f t="shared" si="11"/>
        <v>5</v>
      </c>
      <c r="C124" s="19">
        <v>41034</v>
      </c>
      <c r="D124" s="19">
        <f t="shared" si="12"/>
        <v>41040</v>
      </c>
      <c r="E124" s="19" t="str">
        <f t="shared" si="13"/>
        <v>182012</v>
      </c>
      <c r="F124" s="4">
        <f>SUMIF('Cushing Flows Data'!A$9:A$3818,'Cushing Balance'!$E124,'Cushing Flows Data'!$V$9:$V$3818)</f>
        <v>9516.832092059869</v>
      </c>
      <c r="G124" s="4">
        <f>SUMIF('Cushing Flows Data'!A$9:A$3818,'Cushing Balance'!$E124,'Cushing Flows Data'!$AP$9:$AP$3818)</f>
        <v>9319.5931667099994</v>
      </c>
      <c r="H124" s="15">
        <f t="shared" si="14"/>
        <v>197.23892534986953</v>
      </c>
      <c r="I124" s="44">
        <v>45127</v>
      </c>
      <c r="K124" s="48">
        <f t="shared" si="17"/>
        <v>1000</v>
      </c>
      <c r="L124" s="48">
        <f t="shared" si="18"/>
        <v>802.76107465013047</v>
      </c>
      <c r="M124" s="48"/>
      <c r="N124" s="48">
        <f t="shared" si="15"/>
        <v>1000</v>
      </c>
      <c r="O124" s="48">
        <f t="shared" si="19"/>
        <v>-197.23892534986953</v>
      </c>
      <c r="P124" s="45">
        <v>72449</v>
      </c>
      <c r="Q124" s="41">
        <f t="shared" si="16"/>
        <v>0.62287954285083302</v>
      </c>
    </row>
    <row r="125" spans="1:17" x14ac:dyDescent="0.25">
      <c r="A125">
        <f t="shared" si="10"/>
        <v>2012</v>
      </c>
      <c r="B125">
        <f t="shared" si="11"/>
        <v>5</v>
      </c>
      <c r="C125" s="19">
        <v>41041</v>
      </c>
      <c r="D125" s="19">
        <f t="shared" si="12"/>
        <v>41047</v>
      </c>
      <c r="E125" s="19" t="str">
        <f t="shared" si="13"/>
        <v>192012</v>
      </c>
      <c r="F125" s="4">
        <f>SUMIF('Cushing Flows Data'!A$9:A$3818,'Cushing Balance'!$E125,'Cushing Flows Data'!$V$9:$V$3818)</f>
        <v>8558.5901961628697</v>
      </c>
      <c r="G125" s="4">
        <f>SUMIF('Cushing Flows Data'!A$9:A$3818,'Cushing Balance'!$E125,'Cushing Flows Data'!$AP$9:$AP$3818)</f>
        <v>9264.3185417599998</v>
      </c>
      <c r="H125" s="15">
        <f t="shared" si="14"/>
        <v>-705.7283455971301</v>
      </c>
      <c r="I125" s="44">
        <v>46795</v>
      </c>
      <c r="K125" s="48">
        <f t="shared" si="17"/>
        <v>1668</v>
      </c>
      <c r="L125" s="48">
        <f t="shared" si="18"/>
        <v>2373.7283455971301</v>
      </c>
      <c r="M125" s="48"/>
      <c r="N125" s="48">
        <f t="shared" si="15"/>
        <v>1668</v>
      </c>
      <c r="O125" s="48">
        <f t="shared" si="19"/>
        <v>705.7283455971301</v>
      </c>
      <c r="P125" s="45">
        <v>72949</v>
      </c>
      <c r="Q125" s="41">
        <f t="shared" si="16"/>
        <v>0.6414755514126308</v>
      </c>
    </row>
    <row r="126" spans="1:17" x14ac:dyDescent="0.25">
      <c r="A126">
        <f t="shared" si="10"/>
        <v>2012</v>
      </c>
      <c r="B126">
        <f t="shared" si="11"/>
        <v>5</v>
      </c>
      <c r="C126" s="19">
        <v>41048</v>
      </c>
      <c r="D126" s="19">
        <f t="shared" si="12"/>
        <v>41054</v>
      </c>
      <c r="E126" s="19" t="str">
        <f t="shared" si="13"/>
        <v>202012</v>
      </c>
      <c r="F126" s="4">
        <f>SUMIF('Cushing Flows Data'!A$9:A$3818,'Cushing Balance'!$E126,'Cushing Flows Data'!$V$9:$V$3818)</f>
        <v>9394.7645918598682</v>
      </c>
      <c r="G126" s="4">
        <f>SUMIF('Cushing Flows Data'!A$9:A$3818,'Cushing Balance'!$E126,'Cushing Flows Data'!$AP$9:$AP$3818)</f>
        <v>9430.7480832900001</v>
      </c>
      <c r="H126" s="15">
        <f t="shared" si="14"/>
        <v>-35.983491430131835</v>
      </c>
      <c r="I126" s="44">
        <v>46849</v>
      </c>
      <c r="K126" s="48">
        <f t="shared" si="17"/>
        <v>54</v>
      </c>
      <c r="L126" s="48">
        <f t="shared" si="18"/>
        <v>89.983491430131835</v>
      </c>
      <c r="M126" s="48"/>
      <c r="N126" s="48">
        <f t="shared" si="15"/>
        <v>54</v>
      </c>
      <c r="O126" s="48">
        <f t="shared" si="19"/>
        <v>35.983491430131835</v>
      </c>
      <c r="P126" s="45">
        <v>73449</v>
      </c>
      <c r="Q126" s="41">
        <f t="shared" si="16"/>
        <v>0.63784394613949813</v>
      </c>
    </row>
    <row r="127" spans="1:17" x14ac:dyDescent="0.25">
      <c r="A127">
        <f t="shared" si="10"/>
        <v>2012</v>
      </c>
      <c r="B127">
        <f t="shared" si="11"/>
        <v>5</v>
      </c>
      <c r="C127" s="19">
        <v>41055</v>
      </c>
      <c r="D127" s="19">
        <f t="shared" si="12"/>
        <v>41061</v>
      </c>
      <c r="E127" s="19" t="str">
        <f t="shared" si="13"/>
        <v>212012</v>
      </c>
      <c r="F127" s="4">
        <f>SUMIF('Cushing Flows Data'!A$9:A$3818,'Cushing Balance'!$E127,'Cushing Flows Data'!$V$9:$V$3818)</f>
        <v>9209.1278362039484</v>
      </c>
      <c r="G127" s="4">
        <f>SUMIF('Cushing Flows Data'!A$9:A$3818,'Cushing Balance'!$E127,'Cushing Flows Data'!$AP$9:$AP$3818)</f>
        <v>9822.972687559999</v>
      </c>
      <c r="H127" s="15">
        <f t="shared" si="14"/>
        <v>-613.84485135605064</v>
      </c>
      <c r="I127" s="44">
        <v>47775</v>
      </c>
      <c r="K127" s="48">
        <f t="shared" si="17"/>
        <v>926</v>
      </c>
      <c r="L127" s="48">
        <f t="shared" si="18"/>
        <v>1539.8448513560506</v>
      </c>
      <c r="M127" s="48"/>
      <c r="N127" s="48">
        <f t="shared" si="15"/>
        <v>926</v>
      </c>
      <c r="O127" s="48">
        <f t="shared" si="19"/>
        <v>613.84485135605064</v>
      </c>
      <c r="P127" s="45">
        <v>73327</v>
      </c>
      <c r="Q127" s="41">
        <f t="shared" si="16"/>
        <v>0.65153354153313237</v>
      </c>
    </row>
    <row r="128" spans="1:17" x14ac:dyDescent="0.25">
      <c r="A128">
        <f t="shared" si="10"/>
        <v>2012</v>
      </c>
      <c r="B128">
        <f t="shared" si="11"/>
        <v>6</v>
      </c>
      <c r="C128" s="19">
        <v>41062</v>
      </c>
      <c r="D128" s="19">
        <f t="shared" si="12"/>
        <v>41068</v>
      </c>
      <c r="E128" s="19" t="str">
        <f t="shared" si="13"/>
        <v>222012</v>
      </c>
      <c r="F128" s="4">
        <f>SUMIF('Cushing Flows Data'!A$9:A$3818,'Cushing Balance'!$E128,'Cushing Flows Data'!$V$9:$V$3818)</f>
        <v>8754.1356555474267</v>
      </c>
      <c r="G128" s="4">
        <f>SUMIF('Cushing Flows Data'!A$9:A$3818,'Cushing Balance'!$E128,'Cushing Flows Data'!$AP$9:$AP$3818)</f>
        <v>10211.41566683</v>
      </c>
      <c r="H128" s="15">
        <f t="shared" si="14"/>
        <v>-1457.2800112825735</v>
      </c>
      <c r="I128" s="44">
        <v>47395</v>
      </c>
      <c r="K128" s="48">
        <f t="shared" si="17"/>
        <v>-380</v>
      </c>
      <c r="L128" s="48">
        <f t="shared" si="18"/>
        <v>1077.2800112825735</v>
      </c>
      <c r="M128" s="48"/>
      <c r="N128" s="48">
        <f t="shared" si="15"/>
        <v>-380</v>
      </c>
      <c r="O128" s="48">
        <f t="shared" si="19"/>
        <v>1457.2800112825735</v>
      </c>
      <c r="P128" s="45">
        <v>73407</v>
      </c>
      <c r="Q128" s="41">
        <f t="shared" si="16"/>
        <v>0.64564687291402723</v>
      </c>
    </row>
    <row r="129" spans="1:17" x14ac:dyDescent="0.25">
      <c r="A129">
        <f t="shared" si="10"/>
        <v>2012</v>
      </c>
      <c r="B129">
        <f t="shared" si="11"/>
        <v>6</v>
      </c>
      <c r="C129" s="19">
        <v>41069</v>
      </c>
      <c r="D129" s="19">
        <f t="shared" si="12"/>
        <v>41075</v>
      </c>
      <c r="E129" s="19" t="str">
        <f t="shared" si="13"/>
        <v>232012</v>
      </c>
      <c r="F129" s="4">
        <f>SUMIF('Cushing Flows Data'!A$9:A$3818,'Cushing Balance'!$E129,'Cushing Flows Data'!$V$9:$V$3818)</f>
        <v>9186.8239263734285</v>
      </c>
      <c r="G129" s="4">
        <f>SUMIF('Cushing Flows Data'!A$9:A$3818,'Cushing Balance'!$E129,'Cushing Flows Data'!$AP$9:$AP$3818)</f>
        <v>10342.276687689999</v>
      </c>
      <c r="H129" s="15">
        <f t="shared" si="14"/>
        <v>-1155.4527613165701</v>
      </c>
      <c r="I129" s="44">
        <v>47755</v>
      </c>
      <c r="K129" s="48">
        <f t="shared" si="17"/>
        <v>360</v>
      </c>
      <c r="L129" s="48">
        <f t="shared" si="18"/>
        <v>1515.4527613165701</v>
      </c>
      <c r="M129" s="48"/>
      <c r="N129" s="48">
        <f t="shared" si="15"/>
        <v>360</v>
      </c>
      <c r="O129" s="48">
        <f t="shared" si="19"/>
        <v>1155.4527613165701</v>
      </c>
      <c r="P129" s="45">
        <v>74327</v>
      </c>
      <c r="Q129" s="41">
        <f t="shared" si="16"/>
        <v>0.64249868822904188</v>
      </c>
    </row>
    <row r="130" spans="1:17" x14ac:dyDescent="0.25">
      <c r="A130">
        <f t="shared" si="10"/>
        <v>2012</v>
      </c>
      <c r="B130">
        <f t="shared" si="11"/>
        <v>6</v>
      </c>
      <c r="C130" s="19">
        <v>41076</v>
      </c>
      <c r="D130" s="19">
        <f t="shared" si="12"/>
        <v>41082</v>
      </c>
      <c r="E130" s="19" t="str">
        <f t="shared" si="13"/>
        <v>242012</v>
      </c>
      <c r="F130" s="4">
        <f>SUMIF('Cushing Flows Data'!A$9:A$3818,'Cushing Balance'!$E130,'Cushing Flows Data'!$V$9:$V$3818)</f>
        <v>9110.9577178504278</v>
      </c>
      <c r="G130" s="4">
        <f>SUMIF('Cushing Flows Data'!A$9:A$3818,'Cushing Balance'!$E130,'Cushing Flows Data'!$AP$9:$AP$3818)</f>
        <v>10354.428333489999</v>
      </c>
      <c r="H130" s="15">
        <f t="shared" si="14"/>
        <v>-1243.4706156395714</v>
      </c>
      <c r="I130" s="44">
        <v>47416</v>
      </c>
      <c r="K130" s="48">
        <f t="shared" si="17"/>
        <v>-339</v>
      </c>
      <c r="L130" s="48">
        <f t="shared" si="18"/>
        <v>904.47061563957141</v>
      </c>
      <c r="M130" s="48"/>
      <c r="N130" s="48">
        <f t="shared" si="15"/>
        <v>-339</v>
      </c>
      <c r="O130" s="48">
        <f t="shared" si="19"/>
        <v>1243.4706156395714</v>
      </c>
      <c r="P130" s="45">
        <v>74327</v>
      </c>
      <c r="Q130" s="41">
        <f t="shared" si="16"/>
        <v>0.63793776151331283</v>
      </c>
    </row>
    <row r="131" spans="1:17" x14ac:dyDescent="0.25">
      <c r="A131">
        <f t="shared" ref="A131:A194" si="20">YEAR(C131)</f>
        <v>2012</v>
      </c>
      <c r="B131">
        <f t="shared" ref="B131:B194" si="21">MONTH(C131)</f>
        <v>6</v>
      </c>
      <c r="C131" s="19">
        <v>41083</v>
      </c>
      <c r="D131" s="19">
        <f t="shared" ref="D131:D194" si="22">C132-1</f>
        <v>41089</v>
      </c>
      <c r="E131" s="19" t="str">
        <f t="shared" ref="E131:E194" si="23">WEEKNUM(C131)&amp;YEAR(C131)</f>
        <v>252012</v>
      </c>
      <c r="F131" s="4">
        <f>SUMIF('Cushing Flows Data'!A$9:A$3818,'Cushing Balance'!$E131,'Cushing Flows Data'!$V$9:$V$3818)</f>
        <v>8889.0588637834262</v>
      </c>
      <c r="G131" s="4">
        <f>SUMIF('Cushing Flows Data'!A$9:A$3818,'Cushing Balance'!$E131,'Cushing Flows Data'!$AP$9:$AP$3818)</f>
        <v>10301.810458369999</v>
      </c>
      <c r="H131" s="15">
        <f t="shared" ref="H131:H194" si="24">F131-G131</f>
        <v>-1412.7515945865725</v>
      </c>
      <c r="I131" s="44">
        <v>47641</v>
      </c>
      <c r="K131" s="48">
        <f t="shared" si="17"/>
        <v>225</v>
      </c>
      <c r="L131" s="48">
        <f t="shared" si="18"/>
        <v>1637.7515945865725</v>
      </c>
      <c r="M131" s="48"/>
      <c r="N131" s="48">
        <f t="shared" ref="N131:N194" si="25">K131-M131</f>
        <v>225</v>
      </c>
      <c r="O131" s="48">
        <f t="shared" si="19"/>
        <v>1412.7515945865725</v>
      </c>
      <c r="P131" s="45">
        <v>74740</v>
      </c>
      <c r="Q131" s="41">
        <f t="shared" ref="Q131:Q194" si="26">I131/P131</f>
        <v>0.63742306663098747</v>
      </c>
    </row>
    <row r="132" spans="1:17" x14ac:dyDescent="0.25">
      <c r="A132">
        <f t="shared" si="20"/>
        <v>2012</v>
      </c>
      <c r="B132">
        <f t="shared" si="21"/>
        <v>6</v>
      </c>
      <c r="C132" s="19">
        <v>41090</v>
      </c>
      <c r="D132" s="19">
        <f t="shared" si="22"/>
        <v>41096</v>
      </c>
      <c r="E132" s="19" t="str">
        <f t="shared" si="23"/>
        <v>262012</v>
      </c>
      <c r="F132" s="4">
        <f>SUMIF('Cushing Flows Data'!A$9:A$3818,'Cushing Balance'!$E132,'Cushing Flows Data'!$V$9:$V$3818)</f>
        <v>8523.6038193328441</v>
      </c>
      <c r="G132" s="4">
        <f>SUMIF('Cushing Flows Data'!A$9:A$3818,'Cushing Balance'!$E132,'Cushing Flows Data'!$AP$9:$AP$3818)</f>
        <v>10192.385979230001</v>
      </c>
      <c r="H132" s="15">
        <f t="shared" si="24"/>
        <v>-1668.7821598971568</v>
      </c>
      <c r="I132" s="44">
        <v>46782</v>
      </c>
      <c r="K132" s="48">
        <f t="shared" ref="K132:K195" si="27">I132-I131</f>
        <v>-859</v>
      </c>
      <c r="L132" s="48">
        <f t="shared" ref="L132:L195" si="28">K132-H132</f>
        <v>809.78215989715682</v>
      </c>
      <c r="M132" s="48"/>
      <c r="N132" s="48">
        <f t="shared" si="25"/>
        <v>-859</v>
      </c>
      <c r="O132" s="48">
        <f t="shared" ref="O132:O195" si="29">M132-H132</f>
        <v>1668.7821598971568</v>
      </c>
      <c r="P132" s="45">
        <v>75138</v>
      </c>
      <c r="Q132" s="41">
        <f t="shared" si="26"/>
        <v>0.62261438952327719</v>
      </c>
    </row>
    <row r="133" spans="1:17" x14ac:dyDescent="0.25">
      <c r="A133">
        <f t="shared" si="20"/>
        <v>2012</v>
      </c>
      <c r="B133">
        <f t="shared" si="21"/>
        <v>7</v>
      </c>
      <c r="C133" s="19">
        <v>41097</v>
      </c>
      <c r="D133" s="19">
        <f t="shared" si="22"/>
        <v>41103</v>
      </c>
      <c r="E133" s="19" t="str">
        <f t="shared" si="23"/>
        <v>272012</v>
      </c>
      <c r="F133" s="4">
        <f>SUMIF('Cushing Flows Data'!A$9:A$3818,'Cushing Balance'!$E133,'Cushing Flows Data'!$V$9:$V$3818)</f>
        <v>8691.6075479830797</v>
      </c>
      <c r="G133" s="4">
        <f>SUMIF('Cushing Flows Data'!A$9:A$3818,'Cushing Balance'!$E133,'Cushing Flows Data'!$AP$9:$AP$3818)</f>
        <v>10352.360687240001</v>
      </c>
      <c r="H133" s="15">
        <f t="shared" si="24"/>
        <v>-1660.7531392569217</v>
      </c>
      <c r="I133" s="44">
        <v>46282</v>
      </c>
      <c r="K133" s="48">
        <f t="shared" si="27"/>
        <v>-500</v>
      </c>
      <c r="L133" s="48">
        <f t="shared" si="28"/>
        <v>1160.7531392569217</v>
      </c>
      <c r="M133" s="48"/>
      <c r="N133" s="48">
        <f t="shared" si="25"/>
        <v>-500</v>
      </c>
      <c r="O133" s="48">
        <f t="shared" si="29"/>
        <v>1660.7531392569217</v>
      </c>
      <c r="P133" s="45">
        <v>75388</v>
      </c>
      <c r="Q133" s="41">
        <f t="shared" si="26"/>
        <v>0.61391733432376505</v>
      </c>
    </row>
    <row r="134" spans="1:17" x14ac:dyDescent="0.25">
      <c r="A134">
        <f t="shared" si="20"/>
        <v>2012</v>
      </c>
      <c r="B134">
        <f t="shared" si="21"/>
        <v>7</v>
      </c>
      <c r="C134" s="19">
        <v>41104</v>
      </c>
      <c r="D134" s="19">
        <f t="shared" si="22"/>
        <v>41110</v>
      </c>
      <c r="E134" s="19" t="str">
        <f t="shared" si="23"/>
        <v>282012</v>
      </c>
      <c r="F134" s="4">
        <f>SUMIF('Cushing Flows Data'!A$9:A$3818,'Cushing Balance'!$E134,'Cushing Flows Data'!$V$9:$V$3818)</f>
        <v>8969.9984853630776</v>
      </c>
      <c r="G134" s="4">
        <f>SUMIF('Cushing Flows Data'!A$9:A$3818,'Cushing Balance'!$E134,'Cushing Flows Data'!$AP$9:$AP$3818)</f>
        <v>10309.993770810001</v>
      </c>
      <c r="H134" s="15">
        <f t="shared" si="24"/>
        <v>-1339.9952854469229</v>
      </c>
      <c r="I134" s="44">
        <v>46485</v>
      </c>
      <c r="K134" s="48">
        <f t="shared" si="27"/>
        <v>203</v>
      </c>
      <c r="L134" s="48">
        <f t="shared" si="28"/>
        <v>1542.9952854469229</v>
      </c>
      <c r="M134" s="48"/>
      <c r="N134" s="48">
        <f t="shared" si="25"/>
        <v>203</v>
      </c>
      <c r="O134" s="48">
        <f t="shared" si="29"/>
        <v>1339.9952854469229</v>
      </c>
      <c r="P134" s="45">
        <v>75558</v>
      </c>
      <c r="Q134" s="41">
        <f t="shared" si="26"/>
        <v>0.61522274279361555</v>
      </c>
    </row>
    <row r="135" spans="1:17" x14ac:dyDescent="0.25">
      <c r="A135">
        <f t="shared" si="20"/>
        <v>2012</v>
      </c>
      <c r="B135">
        <f t="shared" si="21"/>
        <v>7</v>
      </c>
      <c r="C135" s="19">
        <v>41111</v>
      </c>
      <c r="D135" s="19">
        <f t="shared" si="22"/>
        <v>41117</v>
      </c>
      <c r="E135" s="19" t="str">
        <f t="shared" si="23"/>
        <v>292012</v>
      </c>
      <c r="F135" s="4">
        <f>SUMIF('Cushing Flows Data'!A$9:A$3818,'Cushing Balance'!$E135,'Cushing Flows Data'!$V$9:$V$3818)</f>
        <v>8874.6577145630799</v>
      </c>
      <c r="G135" s="4">
        <f>SUMIF('Cushing Flows Data'!A$9:A$3818,'Cushing Balance'!$E135,'Cushing Flows Data'!$AP$9:$AP$3818)</f>
        <v>10343.70956236</v>
      </c>
      <c r="H135" s="15">
        <f t="shared" si="24"/>
        <v>-1469.0518477969199</v>
      </c>
      <c r="I135" s="44">
        <v>45100</v>
      </c>
      <c r="K135" s="48">
        <f t="shared" si="27"/>
        <v>-1385</v>
      </c>
      <c r="L135" s="48">
        <f t="shared" si="28"/>
        <v>84.051847796919901</v>
      </c>
      <c r="M135" s="48"/>
      <c r="N135" s="48">
        <f t="shared" si="25"/>
        <v>-1385</v>
      </c>
      <c r="O135" s="48">
        <f t="shared" si="29"/>
        <v>1469.0518477969199</v>
      </c>
      <c r="P135" s="45">
        <v>75808</v>
      </c>
      <c r="Q135" s="41">
        <f t="shared" si="26"/>
        <v>0.59492401857323762</v>
      </c>
    </row>
    <row r="136" spans="1:17" x14ac:dyDescent="0.25">
      <c r="A136">
        <f t="shared" si="20"/>
        <v>2012</v>
      </c>
      <c r="B136">
        <f t="shared" si="21"/>
        <v>7</v>
      </c>
      <c r="C136" s="19">
        <v>41118</v>
      </c>
      <c r="D136" s="19">
        <f t="shared" si="22"/>
        <v>41124</v>
      </c>
      <c r="E136" s="19" t="str">
        <f t="shared" si="23"/>
        <v>302012</v>
      </c>
      <c r="F136" s="4">
        <f>SUMIF('Cushing Flows Data'!A$9:A$3818,'Cushing Balance'!$E136,'Cushing Flows Data'!$V$9:$V$3818)</f>
        <v>8524.9858073390587</v>
      </c>
      <c r="G136" s="4">
        <f>SUMIF('Cushing Flows Data'!A$9:A$3818,'Cushing Balance'!$E136,'Cushing Flows Data'!$AP$9:$AP$3818)</f>
        <v>10325.98460399</v>
      </c>
      <c r="H136" s="15">
        <f t="shared" si="24"/>
        <v>-1800.9987966509416</v>
      </c>
      <c r="I136" s="44">
        <v>44298</v>
      </c>
      <c r="K136" s="48">
        <f t="shared" si="27"/>
        <v>-802</v>
      </c>
      <c r="L136" s="48">
        <f t="shared" si="28"/>
        <v>998.99879665094159</v>
      </c>
      <c r="M136" s="48"/>
      <c r="N136" s="48">
        <f t="shared" si="25"/>
        <v>-802</v>
      </c>
      <c r="O136" s="48">
        <f t="shared" si="29"/>
        <v>1800.9987966509416</v>
      </c>
      <c r="P136" s="45">
        <v>75808</v>
      </c>
      <c r="Q136" s="41">
        <f t="shared" si="26"/>
        <v>0.58434466019417475</v>
      </c>
    </row>
    <row r="137" spans="1:17" x14ac:dyDescent="0.25">
      <c r="A137">
        <f t="shared" si="20"/>
        <v>2012</v>
      </c>
      <c r="B137">
        <f t="shared" si="21"/>
        <v>8</v>
      </c>
      <c r="C137" s="19">
        <v>41125</v>
      </c>
      <c r="D137" s="19">
        <f t="shared" si="22"/>
        <v>41131</v>
      </c>
      <c r="E137" s="19" t="str">
        <f t="shared" si="23"/>
        <v>312012</v>
      </c>
      <c r="F137" s="4">
        <f>SUMIF('Cushing Flows Data'!A$9:A$3818,'Cushing Balance'!$E137,'Cushing Flows Data'!$V$9:$V$3818)</f>
        <v>8566.6430836866966</v>
      </c>
      <c r="G137" s="4">
        <f>SUMIF('Cushing Flows Data'!A$9:A$3818,'Cushing Balance'!$E137,'Cushing Flows Data'!$AP$9:$AP$3818)</f>
        <v>10187.6244584</v>
      </c>
      <c r="H137" s="15">
        <f t="shared" si="24"/>
        <v>-1620.981374713303</v>
      </c>
      <c r="I137" s="44">
        <v>45197</v>
      </c>
      <c r="K137" s="48">
        <f t="shared" si="27"/>
        <v>899</v>
      </c>
      <c r="L137" s="48">
        <f t="shared" si="28"/>
        <v>2519.981374713303</v>
      </c>
      <c r="M137" s="48"/>
      <c r="N137" s="48">
        <f t="shared" si="25"/>
        <v>899</v>
      </c>
      <c r="O137" s="48">
        <f t="shared" si="29"/>
        <v>1620.981374713303</v>
      </c>
      <c r="P137" s="45">
        <v>75878</v>
      </c>
      <c r="Q137" s="41">
        <f t="shared" si="26"/>
        <v>0.59565354911832147</v>
      </c>
    </row>
    <row r="138" spans="1:17" x14ac:dyDescent="0.25">
      <c r="A138">
        <f t="shared" si="20"/>
        <v>2012</v>
      </c>
      <c r="B138">
        <f t="shared" si="21"/>
        <v>8</v>
      </c>
      <c r="C138" s="19">
        <v>41132</v>
      </c>
      <c r="D138" s="19">
        <f t="shared" si="22"/>
        <v>41138</v>
      </c>
      <c r="E138" s="19" t="str">
        <f t="shared" si="23"/>
        <v>322012</v>
      </c>
      <c r="F138" s="4">
        <f>SUMIF('Cushing Flows Data'!A$9:A$3818,'Cushing Balance'!$E138,'Cushing Flows Data'!$V$9:$V$3818)</f>
        <v>8544.0216253496928</v>
      </c>
      <c r="G138" s="4">
        <f>SUMIF('Cushing Flows Data'!A$9:A$3818,'Cushing Balance'!$E138,'Cushing Flows Data'!$AP$9:$AP$3818)</f>
        <v>10187.55131237</v>
      </c>
      <c r="H138" s="15">
        <f t="shared" si="24"/>
        <v>-1643.5296870203074</v>
      </c>
      <c r="I138" s="44">
        <v>45242</v>
      </c>
      <c r="K138" s="48">
        <f t="shared" si="27"/>
        <v>45</v>
      </c>
      <c r="L138" s="48">
        <f t="shared" si="28"/>
        <v>1688.5296870203074</v>
      </c>
      <c r="M138" s="48"/>
      <c r="N138" s="48">
        <f t="shared" si="25"/>
        <v>45</v>
      </c>
      <c r="O138" s="48">
        <f t="shared" si="29"/>
        <v>1643.5296870203074</v>
      </c>
      <c r="P138" s="45">
        <v>76478</v>
      </c>
      <c r="Q138" s="41">
        <f t="shared" si="26"/>
        <v>0.59156881717618137</v>
      </c>
    </row>
    <row r="139" spans="1:17" x14ac:dyDescent="0.25">
      <c r="A139">
        <f t="shared" si="20"/>
        <v>2012</v>
      </c>
      <c r="B139">
        <f t="shared" si="21"/>
        <v>8</v>
      </c>
      <c r="C139" s="19">
        <v>41139</v>
      </c>
      <c r="D139" s="19">
        <f t="shared" si="22"/>
        <v>41145</v>
      </c>
      <c r="E139" s="19" t="str">
        <f t="shared" si="23"/>
        <v>332012</v>
      </c>
      <c r="F139" s="4">
        <f>SUMIF('Cushing Flows Data'!A$9:A$3818,'Cushing Balance'!$E139,'Cushing Flows Data'!$V$9:$V$3818)</f>
        <v>8249.2496881296938</v>
      </c>
      <c r="G139" s="4">
        <f>SUMIF('Cushing Flows Data'!A$9:A$3818,'Cushing Balance'!$E139,'Cushing Flows Data'!$AP$9:$AP$3818)</f>
        <v>9918.9860833799994</v>
      </c>
      <c r="H139" s="15">
        <f t="shared" si="24"/>
        <v>-1669.7363952503056</v>
      </c>
      <c r="I139" s="44">
        <v>44821</v>
      </c>
      <c r="K139" s="48">
        <f t="shared" si="27"/>
        <v>-421</v>
      </c>
      <c r="L139" s="48">
        <f t="shared" si="28"/>
        <v>1248.7363952503056</v>
      </c>
      <c r="M139" s="48"/>
      <c r="N139" s="48">
        <f t="shared" si="25"/>
        <v>-421</v>
      </c>
      <c r="O139" s="48">
        <f t="shared" si="29"/>
        <v>1669.7363952503056</v>
      </c>
      <c r="P139" s="45">
        <v>76358</v>
      </c>
      <c r="Q139" s="41">
        <f t="shared" si="26"/>
        <v>0.58698499174939101</v>
      </c>
    </row>
    <row r="140" spans="1:17" x14ac:dyDescent="0.25">
      <c r="A140">
        <f t="shared" si="20"/>
        <v>2012</v>
      </c>
      <c r="B140">
        <f t="shared" si="21"/>
        <v>8</v>
      </c>
      <c r="C140" s="19">
        <v>41146</v>
      </c>
      <c r="D140" s="19">
        <f t="shared" si="22"/>
        <v>41152</v>
      </c>
      <c r="E140" s="19" t="str">
        <f t="shared" si="23"/>
        <v>342012</v>
      </c>
      <c r="F140" s="4">
        <f>SUMIF('Cushing Flows Data'!A$9:A$3818,'Cushing Balance'!$E140,'Cushing Flows Data'!$V$9:$V$3818)</f>
        <v>8179.7979794796938</v>
      </c>
      <c r="G140" s="4">
        <f>SUMIF('Cushing Flows Data'!A$9:A$3818,'Cushing Balance'!$E140,'Cushing Flows Data'!$AP$9:$AP$3818)</f>
        <v>10102.991791839999</v>
      </c>
      <c r="H140" s="15">
        <f t="shared" si="24"/>
        <v>-1923.1938123603049</v>
      </c>
      <c r="I140" s="44">
        <v>44915</v>
      </c>
      <c r="K140" s="48">
        <f t="shared" si="27"/>
        <v>94</v>
      </c>
      <c r="L140" s="48">
        <f t="shared" si="28"/>
        <v>2017.1938123603049</v>
      </c>
      <c r="M140" s="48"/>
      <c r="N140" s="48">
        <f t="shared" si="25"/>
        <v>94</v>
      </c>
      <c r="O140" s="48">
        <f t="shared" si="29"/>
        <v>1923.1938123603049</v>
      </c>
      <c r="P140" s="45">
        <v>76373</v>
      </c>
      <c r="Q140" s="41">
        <f t="shared" si="26"/>
        <v>0.58810050672358027</v>
      </c>
    </row>
    <row r="141" spans="1:17" x14ac:dyDescent="0.25">
      <c r="A141">
        <f t="shared" si="20"/>
        <v>2012</v>
      </c>
      <c r="B141">
        <f t="shared" si="21"/>
        <v>9</v>
      </c>
      <c r="C141" s="19">
        <v>41153</v>
      </c>
      <c r="D141" s="19">
        <f t="shared" si="22"/>
        <v>41159</v>
      </c>
      <c r="E141" s="19" t="str">
        <f t="shared" si="23"/>
        <v>352012</v>
      </c>
      <c r="F141" s="4">
        <f>SUMIF('Cushing Flows Data'!A$9:A$3818,'Cushing Balance'!$E141,'Cushing Flows Data'!$V$9:$V$3818)</f>
        <v>8151.352014314436</v>
      </c>
      <c r="G141" s="4">
        <f>SUMIF('Cushing Flows Data'!A$9:A$3818,'Cushing Balance'!$E141,'Cushing Flows Data'!$AP$9:$AP$3818)</f>
        <v>9573.1886456100001</v>
      </c>
      <c r="H141" s="15">
        <f t="shared" si="24"/>
        <v>-1421.8366312955641</v>
      </c>
      <c r="I141" s="44">
        <v>44087</v>
      </c>
      <c r="K141" s="48">
        <f t="shared" si="27"/>
        <v>-828</v>
      </c>
      <c r="L141" s="48">
        <f t="shared" si="28"/>
        <v>593.83663129556408</v>
      </c>
      <c r="M141" s="48"/>
      <c r="N141" s="48">
        <f t="shared" si="25"/>
        <v>-828</v>
      </c>
      <c r="O141" s="48">
        <f t="shared" si="29"/>
        <v>1421.8366312955641</v>
      </c>
      <c r="P141" s="45">
        <v>76293</v>
      </c>
      <c r="Q141" s="41">
        <f t="shared" si="26"/>
        <v>0.57786428636965381</v>
      </c>
    </row>
    <row r="142" spans="1:17" x14ac:dyDescent="0.25">
      <c r="A142">
        <f t="shared" si="20"/>
        <v>2012</v>
      </c>
      <c r="B142">
        <f t="shared" si="21"/>
        <v>9</v>
      </c>
      <c r="C142" s="19">
        <v>41160</v>
      </c>
      <c r="D142" s="19">
        <f t="shared" si="22"/>
        <v>41166</v>
      </c>
      <c r="E142" s="19" t="str">
        <f t="shared" si="23"/>
        <v>362012</v>
      </c>
      <c r="F142" s="4">
        <f>SUMIF('Cushing Flows Data'!A$9:A$3818,'Cushing Balance'!$E142,'Cushing Flows Data'!$V$9:$V$3818)</f>
        <v>8061.5674309444357</v>
      </c>
      <c r="G142" s="4">
        <f>SUMIF('Cushing Flows Data'!A$9:A$3818,'Cushing Balance'!$E142,'Cushing Flows Data'!$AP$9:$AP$3818)</f>
        <v>9477.6761041200007</v>
      </c>
      <c r="H142" s="15">
        <f t="shared" si="24"/>
        <v>-1416.1086731755649</v>
      </c>
      <c r="I142" s="44">
        <v>43813</v>
      </c>
      <c r="K142" s="48">
        <f t="shared" si="27"/>
        <v>-274</v>
      </c>
      <c r="L142" s="48">
        <f t="shared" si="28"/>
        <v>1142.1086731755649</v>
      </c>
      <c r="M142" s="48"/>
      <c r="N142" s="48">
        <f t="shared" si="25"/>
        <v>-274</v>
      </c>
      <c r="O142" s="48">
        <f t="shared" si="29"/>
        <v>1416.1086731755649</v>
      </c>
      <c r="P142" s="45">
        <v>76293</v>
      </c>
      <c r="Q142" s="41">
        <f t="shared" si="26"/>
        <v>0.57427286907055697</v>
      </c>
    </row>
    <row r="143" spans="1:17" x14ac:dyDescent="0.25">
      <c r="A143">
        <f t="shared" si="20"/>
        <v>2012</v>
      </c>
      <c r="B143">
        <f t="shared" si="21"/>
        <v>9</v>
      </c>
      <c r="C143" s="19">
        <v>41167</v>
      </c>
      <c r="D143" s="19">
        <f t="shared" si="22"/>
        <v>41173</v>
      </c>
      <c r="E143" s="19" t="str">
        <f t="shared" si="23"/>
        <v>372012</v>
      </c>
      <c r="F143" s="4">
        <f>SUMIF('Cushing Flows Data'!A$9:A$3818,'Cushing Balance'!$E143,'Cushing Flows Data'!$V$9:$V$3818)</f>
        <v>8777.8922841244366</v>
      </c>
      <c r="G143" s="4">
        <f>SUMIF('Cushing Flows Data'!A$9:A$3818,'Cushing Balance'!$E143,'Cushing Flows Data'!$AP$9:$AP$3818)</f>
        <v>9370.5575910299995</v>
      </c>
      <c r="H143" s="15">
        <f t="shared" si="24"/>
        <v>-592.66530690556283</v>
      </c>
      <c r="I143" s="44">
        <v>43730</v>
      </c>
      <c r="K143" s="48">
        <f t="shared" si="27"/>
        <v>-83</v>
      </c>
      <c r="L143" s="48">
        <f t="shared" si="28"/>
        <v>509.66530690556283</v>
      </c>
      <c r="M143" s="48"/>
      <c r="N143" s="48">
        <f t="shared" si="25"/>
        <v>-83</v>
      </c>
      <c r="O143" s="48">
        <f t="shared" si="29"/>
        <v>592.66530690556283</v>
      </c>
      <c r="P143" s="45">
        <v>76383</v>
      </c>
      <c r="Q143" s="41">
        <f t="shared" si="26"/>
        <v>0.57250958983019784</v>
      </c>
    </row>
    <row r="144" spans="1:17" x14ac:dyDescent="0.25">
      <c r="A144">
        <f t="shared" si="20"/>
        <v>2012</v>
      </c>
      <c r="B144">
        <f t="shared" si="21"/>
        <v>9</v>
      </c>
      <c r="C144" s="19">
        <v>41174</v>
      </c>
      <c r="D144" s="19">
        <f t="shared" si="22"/>
        <v>41180</v>
      </c>
      <c r="E144" s="19" t="str">
        <f t="shared" si="23"/>
        <v>382012</v>
      </c>
      <c r="F144" s="4">
        <f>SUMIF('Cushing Flows Data'!A$9:A$3818,'Cushing Balance'!$E144,'Cushing Flows Data'!$V$9:$V$3818)</f>
        <v>8544.6977018244361</v>
      </c>
      <c r="G144" s="4">
        <f>SUMIF('Cushing Flows Data'!A$9:A$3818,'Cushing Balance'!$E144,'Cushing Flows Data'!$AP$9:$AP$3818)</f>
        <v>9719.964833349999</v>
      </c>
      <c r="H144" s="15">
        <f t="shared" si="24"/>
        <v>-1175.2671315255629</v>
      </c>
      <c r="I144" s="44">
        <v>43865</v>
      </c>
      <c r="K144" s="48">
        <f t="shared" si="27"/>
        <v>135</v>
      </c>
      <c r="L144" s="48">
        <f t="shared" si="28"/>
        <v>1310.2671315255629</v>
      </c>
      <c r="M144" s="48"/>
      <c r="N144" s="48">
        <f t="shared" si="25"/>
        <v>135</v>
      </c>
      <c r="O144" s="48">
        <f t="shared" si="29"/>
        <v>1175.2671315255629</v>
      </c>
      <c r="P144" s="45">
        <v>76383</v>
      </c>
      <c r="Q144" s="41">
        <f t="shared" si="26"/>
        <v>0.57427699880863547</v>
      </c>
    </row>
    <row r="145" spans="1:17" x14ac:dyDescent="0.25">
      <c r="A145">
        <f t="shared" si="20"/>
        <v>2012</v>
      </c>
      <c r="B145">
        <f t="shared" si="21"/>
        <v>9</v>
      </c>
      <c r="C145" s="19">
        <v>41181</v>
      </c>
      <c r="D145" s="19">
        <f t="shared" si="22"/>
        <v>41187</v>
      </c>
      <c r="E145" s="19" t="str">
        <f t="shared" si="23"/>
        <v>392012</v>
      </c>
      <c r="F145" s="4">
        <f>SUMIF('Cushing Flows Data'!A$9:A$3818,'Cushing Balance'!$E145,'Cushing Flows Data'!$V$9:$V$3818)</f>
        <v>8440.9723807958726</v>
      </c>
      <c r="G145" s="4">
        <f>SUMIF('Cushing Flows Data'!A$9:A$3818,'Cushing Balance'!$E145,'Cushing Flows Data'!$AP$9:$AP$3818)</f>
        <v>9054.0146873999984</v>
      </c>
      <c r="H145" s="15">
        <f t="shared" si="24"/>
        <v>-613.04230660412577</v>
      </c>
      <c r="I145" s="44">
        <v>44165</v>
      </c>
      <c r="K145" s="48">
        <f t="shared" si="27"/>
        <v>300</v>
      </c>
      <c r="L145" s="48">
        <f t="shared" si="28"/>
        <v>913.04230660412577</v>
      </c>
      <c r="M145" s="48"/>
      <c r="N145" s="48">
        <f t="shared" si="25"/>
        <v>300</v>
      </c>
      <c r="O145" s="48">
        <f t="shared" si="29"/>
        <v>613.04230660412577</v>
      </c>
      <c r="P145" s="45">
        <v>76053</v>
      </c>
      <c r="Q145" s="41">
        <f t="shared" si="26"/>
        <v>0.5807134498310389</v>
      </c>
    </row>
    <row r="146" spans="1:17" x14ac:dyDescent="0.25">
      <c r="A146">
        <f t="shared" si="20"/>
        <v>2012</v>
      </c>
      <c r="B146">
        <f t="shared" si="21"/>
        <v>10</v>
      </c>
      <c r="C146" s="19">
        <v>41188</v>
      </c>
      <c r="D146" s="19">
        <f t="shared" si="22"/>
        <v>41194</v>
      </c>
      <c r="E146" s="19" t="str">
        <f t="shared" si="23"/>
        <v>402012</v>
      </c>
      <c r="F146" s="4">
        <f>SUMIF('Cushing Flows Data'!A$9:A$3818,'Cushing Balance'!$E146,'Cushing Flows Data'!$V$9:$V$3818)</f>
        <v>8727.4355893132488</v>
      </c>
      <c r="G146" s="4">
        <f>SUMIF('Cushing Flows Data'!A$9:A$3818,'Cushing Balance'!$E146,'Cushing Flows Data'!$AP$9:$AP$3818)</f>
        <v>9129.6131874700004</v>
      </c>
      <c r="H146" s="15">
        <f t="shared" si="24"/>
        <v>-402.17759815675163</v>
      </c>
      <c r="I146" s="44">
        <v>44025</v>
      </c>
      <c r="K146" s="48">
        <f t="shared" si="27"/>
        <v>-140</v>
      </c>
      <c r="L146" s="48">
        <f t="shared" si="28"/>
        <v>262.17759815675163</v>
      </c>
      <c r="M146" s="48"/>
      <c r="N146" s="48">
        <f t="shared" si="25"/>
        <v>-140</v>
      </c>
      <c r="O146" s="48">
        <f t="shared" si="29"/>
        <v>402.17759815675163</v>
      </c>
      <c r="P146" s="45">
        <v>76053</v>
      </c>
      <c r="Q146" s="41">
        <f t="shared" si="26"/>
        <v>0.57887262829868646</v>
      </c>
    </row>
    <row r="147" spans="1:17" x14ac:dyDescent="0.25">
      <c r="A147">
        <f t="shared" si="20"/>
        <v>2012</v>
      </c>
      <c r="B147">
        <f t="shared" si="21"/>
        <v>10</v>
      </c>
      <c r="C147" s="19">
        <v>41195</v>
      </c>
      <c r="D147" s="19">
        <f t="shared" si="22"/>
        <v>41201</v>
      </c>
      <c r="E147" s="19" t="str">
        <f t="shared" si="23"/>
        <v>412012</v>
      </c>
      <c r="F147" s="4">
        <f>SUMIF('Cushing Flows Data'!A$9:A$3818,'Cushing Balance'!$E147,'Cushing Flows Data'!$V$9:$V$3818)</f>
        <v>8669.89043959025</v>
      </c>
      <c r="G147" s="4">
        <f>SUMIF('Cushing Flows Data'!A$9:A$3818,'Cushing Balance'!$E147,'Cushing Flows Data'!$AP$9:$AP$3818)</f>
        <v>9029.258944090001</v>
      </c>
      <c r="H147" s="15">
        <f t="shared" si="24"/>
        <v>-359.368504499751</v>
      </c>
      <c r="I147" s="44">
        <v>44065</v>
      </c>
      <c r="K147" s="48">
        <f t="shared" si="27"/>
        <v>40</v>
      </c>
      <c r="L147" s="48">
        <f t="shared" si="28"/>
        <v>399.368504499751</v>
      </c>
      <c r="M147" s="48"/>
      <c r="N147" s="48">
        <f t="shared" si="25"/>
        <v>40</v>
      </c>
      <c r="O147" s="48">
        <f t="shared" si="29"/>
        <v>359.368504499751</v>
      </c>
      <c r="P147" s="45">
        <v>76053</v>
      </c>
      <c r="Q147" s="41">
        <f t="shared" si="26"/>
        <v>0.57939857730792999</v>
      </c>
    </row>
    <row r="148" spans="1:17" x14ac:dyDescent="0.25">
      <c r="A148">
        <f t="shared" si="20"/>
        <v>2012</v>
      </c>
      <c r="B148">
        <f t="shared" si="21"/>
        <v>10</v>
      </c>
      <c r="C148" s="19">
        <v>41202</v>
      </c>
      <c r="D148" s="19">
        <f t="shared" si="22"/>
        <v>41208</v>
      </c>
      <c r="E148" s="19" t="str">
        <f t="shared" si="23"/>
        <v>422012</v>
      </c>
      <c r="F148" s="4">
        <f>SUMIF('Cushing Flows Data'!A$9:A$3818,'Cushing Balance'!$E148,'Cushing Flows Data'!$V$9:$V$3818)</f>
        <v>8172.9843392472485</v>
      </c>
      <c r="G148" s="4">
        <f>SUMIF('Cushing Flows Data'!A$9:A$3818,'Cushing Balance'!$E148,'Cushing Flows Data'!$AP$9:$AP$3818)</f>
        <v>9386.5124346299981</v>
      </c>
      <c r="H148" s="15">
        <f t="shared" si="24"/>
        <v>-1213.5280953827496</v>
      </c>
      <c r="I148" s="44">
        <v>43394</v>
      </c>
      <c r="K148" s="48">
        <f t="shared" si="27"/>
        <v>-671</v>
      </c>
      <c r="L148" s="48">
        <f t="shared" si="28"/>
        <v>542.5280953827496</v>
      </c>
      <c r="M148" s="48"/>
      <c r="N148" s="48">
        <f t="shared" si="25"/>
        <v>-671</v>
      </c>
      <c r="O148" s="48">
        <f t="shared" si="29"/>
        <v>1213.5280953827496</v>
      </c>
      <c r="P148" s="45">
        <v>76185</v>
      </c>
      <c r="Q148" s="41">
        <f t="shared" si="26"/>
        <v>0.56958718907921502</v>
      </c>
    </row>
    <row r="149" spans="1:17" x14ac:dyDescent="0.25">
      <c r="A149">
        <f t="shared" si="20"/>
        <v>2012</v>
      </c>
      <c r="B149">
        <f t="shared" si="21"/>
        <v>10</v>
      </c>
      <c r="C149" s="19">
        <v>41209</v>
      </c>
      <c r="D149" s="19">
        <f t="shared" si="22"/>
        <v>41215</v>
      </c>
      <c r="E149" s="19" t="str">
        <f t="shared" si="23"/>
        <v>432012</v>
      </c>
      <c r="F149" s="4">
        <f>SUMIF('Cushing Flows Data'!A$9:A$3818,'Cushing Balance'!$E149,'Cushing Flows Data'!$V$9:$V$3818)</f>
        <v>8082.2497596351186</v>
      </c>
      <c r="G149" s="4">
        <f>SUMIF('Cushing Flows Data'!A$9:A$3818,'Cushing Balance'!$E149,'Cushing Flows Data'!$AP$9:$AP$3818)</f>
        <v>9475.6484791300009</v>
      </c>
      <c r="H149" s="15">
        <f t="shared" si="24"/>
        <v>-1393.3987194948822</v>
      </c>
      <c r="I149" s="44">
        <v>42966</v>
      </c>
      <c r="K149" s="48">
        <f t="shared" si="27"/>
        <v>-428</v>
      </c>
      <c r="L149" s="48">
        <f t="shared" si="28"/>
        <v>965.39871949488224</v>
      </c>
      <c r="M149" s="48"/>
      <c r="N149" s="48">
        <f t="shared" si="25"/>
        <v>-428</v>
      </c>
      <c r="O149" s="48">
        <f t="shared" si="29"/>
        <v>1393.3987194948822</v>
      </c>
      <c r="P149" s="45">
        <v>76870</v>
      </c>
      <c r="Q149" s="41">
        <f t="shared" si="26"/>
        <v>0.55894367113308185</v>
      </c>
    </row>
    <row r="150" spans="1:17" x14ac:dyDescent="0.25">
      <c r="A150">
        <f t="shared" si="20"/>
        <v>2012</v>
      </c>
      <c r="B150">
        <f t="shared" si="21"/>
        <v>11</v>
      </c>
      <c r="C150" s="19">
        <v>41216</v>
      </c>
      <c r="D150" s="19">
        <f t="shared" si="22"/>
        <v>41222</v>
      </c>
      <c r="E150" s="19" t="str">
        <f t="shared" si="23"/>
        <v>442012</v>
      </c>
      <c r="F150" s="4">
        <f>SUMIF('Cushing Flows Data'!A$9:A$3818,'Cushing Balance'!$E150,'Cushing Flows Data'!$V$9:$V$3818)</f>
        <v>8228.1258019123452</v>
      </c>
      <c r="G150" s="4">
        <f>SUMIF('Cushing Flows Data'!A$9:A$3818,'Cushing Balance'!$E150,'Cushing Flows Data'!$AP$9:$AP$3818)</f>
        <v>8786.5381464900001</v>
      </c>
      <c r="H150" s="15">
        <f t="shared" si="24"/>
        <v>-558.41234457765495</v>
      </c>
      <c r="I150" s="44">
        <v>43681</v>
      </c>
      <c r="K150" s="48">
        <f t="shared" si="27"/>
        <v>715</v>
      </c>
      <c r="L150" s="48">
        <f t="shared" si="28"/>
        <v>1273.4123445776549</v>
      </c>
      <c r="M150" s="48"/>
      <c r="N150" s="48">
        <f t="shared" si="25"/>
        <v>715</v>
      </c>
      <c r="O150" s="48">
        <f t="shared" si="29"/>
        <v>558.41234457765495</v>
      </c>
      <c r="P150" s="45">
        <v>76488</v>
      </c>
      <c r="Q150" s="41">
        <f t="shared" si="26"/>
        <v>0.57108304570651602</v>
      </c>
    </row>
    <row r="151" spans="1:17" x14ac:dyDescent="0.25">
      <c r="A151">
        <f t="shared" si="20"/>
        <v>2012</v>
      </c>
      <c r="B151">
        <f t="shared" si="21"/>
        <v>11</v>
      </c>
      <c r="C151" s="19">
        <v>41223</v>
      </c>
      <c r="D151" s="19">
        <f t="shared" si="22"/>
        <v>41229</v>
      </c>
      <c r="E151" s="19" t="str">
        <f t="shared" si="23"/>
        <v>452012</v>
      </c>
      <c r="F151" s="4">
        <f>SUMIF('Cushing Flows Data'!A$9:A$3818,'Cushing Balance'!$E151,'Cushing Flows Data'!$V$9:$V$3818)</f>
        <v>8596.4144047193477</v>
      </c>
      <c r="G151" s="4">
        <f>SUMIF('Cushing Flows Data'!A$9:A$3818,'Cushing Balance'!$E151,'Cushing Flows Data'!$AP$9:$AP$3818)</f>
        <v>8552.7343749400006</v>
      </c>
      <c r="H151" s="15">
        <f t="shared" si="24"/>
        <v>43.680029779347024</v>
      </c>
      <c r="I151" s="44">
        <v>45150</v>
      </c>
      <c r="K151" s="48">
        <f t="shared" si="27"/>
        <v>1469</v>
      </c>
      <c r="L151" s="48">
        <f t="shared" si="28"/>
        <v>1425.319970220653</v>
      </c>
      <c r="M151" s="48"/>
      <c r="N151" s="48">
        <f t="shared" si="25"/>
        <v>1469</v>
      </c>
      <c r="O151" s="48">
        <f t="shared" si="29"/>
        <v>-43.680029779347024</v>
      </c>
      <c r="P151" s="45">
        <v>76488</v>
      </c>
      <c r="Q151" s="41">
        <f t="shared" si="26"/>
        <v>0.59028867273297769</v>
      </c>
    </row>
    <row r="152" spans="1:17" x14ac:dyDescent="0.25">
      <c r="A152">
        <f t="shared" si="20"/>
        <v>2012</v>
      </c>
      <c r="B152">
        <f t="shared" si="21"/>
        <v>11</v>
      </c>
      <c r="C152" s="19">
        <v>41230</v>
      </c>
      <c r="D152" s="19">
        <f t="shared" si="22"/>
        <v>41236</v>
      </c>
      <c r="E152" s="19" t="str">
        <f t="shared" si="23"/>
        <v>462012</v>
      </c>
      <c r="F152" s="4">
        <f>SUMIF('Cushing Flows Data'!A$9:A$3818,'Cushing Balance'!$E152,'Cushing Flows Data'!$V$9:$V$3818)</f>
        <v>8678.3467053193453</v>
      </c>
      <c r="G152" s="4">
        <f>SUMIF('Cushing Flows Data'!A$9:A$3818,'Cushing Balance'!$E152,'Cushing Flows Data'!$AP$9:$AP$3818)</f>
        <v>9173.2227917399996</v>
      </c>
      <c r="H152" s="15">
        <f t="shared" si="24"/>
        <v>-494.87608642065425</v>
      </c>
      <c r="I152" s="44">
        <v>45857</v>
      </c>
      <c r="K152" s="48">
        <f t="shared" si="27"/>
        <v>707</v>
      </c>
      <c r="L152" s="48">
        <f t="shared" si="28"/>
        <v>1201.8760864206542</v>
      </c>
      <c r="M152" s="48"/>
      <c r="N152" s="48">
        <f t="shared" si="25"/>
        <v>707</v>
      </c>
      <c r="O152" s="48">
        <f t="shared" si="29"/>
        <v>494.87608642065425</v>
      </c>
      <c r="P152" s="45">
        <v>76370</v>
      </c>
      <c r="Q152" s="41">
        <f t="shared" si="26"/>
        <v>0.6004582951420715</v>
      </c>
    </row>
    <row r="153" spans="1:17" x14ac:dyDescent="0.25">
      <c r="A153">
        <f t="shared" si="20"/>
        <v>2012</v>
      </c>
      <c r="B153">
        <f t="shared" si="21"/>
        <v>11</v>
      </c>
      <c r="C153" s="19">
        <v>41237</v>
      </c>
      <c r="D153" s="19">
        <f t="shared" si="22"/>
        <v>41243</v>
      </c>
      <c r="E153" s="19" t="str">
        <f t="shared" si="23"/>
        <v>472012</v>
      </c>
      <c r="F153" s="4">
        <f>SUMIF('Cushing Flows Data'!A$9:A$3818,'Cushing Balance'!$E153,'Cushing Flows Data'!$V$9:$V$3818)</f>
        <v>8411.0752380493468</v>
      </c>
      <c r="G153" s="4">
        <f>SUMIF('Cushing Flows Data'!A$9:A$3818,'Cushing Balance'!$E153,'Cushing Flows Data'!$AP$9:$AP$3818)</f>
        <v>9272.1779791600002</v>
      </c>
      <c r="H153" s="15">
        <f t="shared" si="24"/>
        <v>-861.10274111065337</v>
      </c>
      <c r="I153" s="44">
        <v>45631</v>
      </c>
      <c r="K153" s="48">
        <f t="shared" si="27"/>
        <v>-226</v>
      </c>
      <c r="L153" s="48">
        <f t="shared" si="28"/>
        <v>635.10274111065337</v>
      </c>
      <c r="M153" s="48"/>
      <c r="N153" s="48">
        <f t="shared" si="25"/>
        <v>-226</v>
      </c>
      <c r="O153" s="48">
        <f t="shared" si="29"/>
        <v>861.10274111065337</v>
      </c>
      <c r="P153" s="45">
        <v>76481</v>
      </c>
      <c r="Q153" s="41">
        <f t="shared" si="26"/>
        <v>0.59663184320288698</v>
      </c>
    </row>
    <row r="154" spans="1:17" x14ac:dyDescent="0.25">
      <c r="A154">
        <f t="shared" si="20"/>
        <v>2012</v>
      </c>
      <c r="B154">
        <f t="shared" si="21"/>
        <v>12</v>
      </c>
      <c r="C154" s="19">
        <v>41244</v>
      </c>
      <c r="D154" s="19">
        <f t="shared" si="22"/>
        <v>41250</v>
      </c>
      <c r="E154" s="19" t="str">
        <f t="shared" si="23"/>
        <v>482012</v>
      </c>
      <c r="F154" s="4">
        <f>SUMIF('Cushing Flows Data'!A$9:A$3818,'Cushing Balance'!$E154,'Cushing Flows Data'!$V$9:$V$3818)</f>
        <v>8963.8646379048932</v>
      </c>
      <c r="G154" s="4">
        <f>SUMIF('Cushing Flows Data'!A$9:A$3818,'Cushing Balance'!$E154,'Cushing Flows Data'!$AP$9:$AP$3818)</f>
        <v>9439.0317293599983</v>
      </c>
      <c r="H154" s="15">
        <f t="shared" si="24"/>
        <v>-475.16709145510504</v>
      </c>
      <c r="I154" s="44">
        <v>46818</v>
      </c>
      <c r="K154" s="48">
        <f t="shared" si="27"/>
        <v>1187</v>
      </c>
      <c r="L154" s="48">
        <f t="shared" si="28"/>
        <v>1662.167091455105</v>
      </c>
      <c r="M154" s="48"/>
      <c r="N154" s="48">
        <f t="shared" si="25"/>
        <v>1187</v>
      </c>
      <c r="O154" s="48">
        <f t="shared" si="29"/>
        <v>475.16709145510504</v>
      </c>
      <c r="P154" s="45">
        <v>76628</v>
      </c>
      <c r="Q154" s="41">
        <f t="shared" si="26"/>
        <v>0.6109777104974683</v>
      </c>
    </row>
    <row r="155" spans="1:17" x14ac:dyDescent="0.25">
      <c r="A155">
        <f t="shared" si="20"/>
        <v>2012</v>
      </c>
      <c r="B155">
        <f t="shared" si="21"/>
        <v>12</v>
      </c>
      <c r="C155" s="19">
        <v>41251</v>
      </c>
      <c r="D155" s="19">
        <f t="shared" si="22"/>
        <v>41257</v>
      </c>
      <c r="E155" s="19" t="str">
        <f t="shared" si="23"/>
        <v>492012</v>
      </c>
      <c r="F155" s="4">
        <f>SUMIF('Cushing Flows Data'!A$9:A$3818,'Cushing Balance'!$E155,'Cushing Flows Data'!$V$9:$V$3818)</f>
        <v>9029.3224919218937</v>
      </c>
      <c r="G155" s="4">
        <f>SUMIF('Cushing Flows Data'!A$9:A$3818,'Cushing Balance'!$E155,'Cushing Flows Data'!$AP$9:$AP$3818)</f>
        <v>9531.1461041900002</v>
      </c>
      <c r="H155" s="15">
        <f t="shared" si="24"/>
        <v>-501.82361226810644</v>
      </c>
      <c r="I155" s="44">
        <v>46963</v>
      </c>
      <c r="K155" s="48">
        <f t="shared" si="27"/>
        <v>145</v>
      </c>
      <c r="L155" s="48">
        <f t="shared" si="28"/>
        <v>646.82361226810644</v>
      </c>
      <c r="M155" s="48"/>
      <c r="N155" s="48">
        <f t="shared" si="25"/>
        <v>145</v>
      </c>
      <c r="O155" s="48">
        <f t="shared" si="29"/>
        <v>501.82361226810644</v>
      </c>
      <c r="P155" s="45">
        <v>76878</v>
      </c>
      <c r="Q155" s="41">
        <f t="shared" si="26"/>
        <v>0.61087697390670936</v>
      </c>
    </row>
    <row r="156" spans="1:17" x14ac:dyDescent="0.25">
      <c r="A156">
        <f t="shared" si="20"/>
        <v>2012</v>
      </c>
      <c r="B156">
        <f t="shared" si="21"/>
        <v>12</v>
      </c>
      <c r="C156" s="19">
        <v>41258</v>
      </c>
      <c r="D156" s="19">
        <f t="shared" si="22"/>
        <v>41264</v>
      </c>
      <c r="E156" s="19" t="str">
        <f t="shared" si="23"/>
        <v>502012</v>
      </c>
      <c r="F156" s="4">
        <f>SUMIF('Cushing Flows Data'!A$9:A$3818,'Cushing Balance'!$E156,'Cushing Flows Data'!$V$9:$V$3818)</f>
        <v>9460.3880128118908</v>
      </c>
      <c r="G156" s="4">
        <f>SUMIF('Cushing Flows Data'!A$9:A$3818,'Cushing Balance'!$E156,'Cushing Flows Data'!$AP$9:$AP$3818)</f>
        <v>9221.7482500400001</v>
      </c>
      <c r="H156" s="15">
        <f t="shared" si="24"/>
        <v>238.63976277189067</v>
      </c>
      <c r="I156" s="44">
        <v>49177</v>
      </c>
      <c r="K156" s="48">
        <f t="shared" si="27"/>
        <v>2214</v>
      </c>
      <c r="L156" s="48">
        <f t="shared" si="28"/>
        <v>1975.3602372281093</v>
      </c>
      <c r="M156" s="48"/>
      <c r="N156" s="48">
        <f t="shared" si="25"/>
        <v>2214</v>
      </c>
      <c r="O156" s="48">
        <f t="shared" si="29"/>
        <v>-238.63976277189067</v>
      </c>
      <c r="P156" s="45">
        <v>77025</v>
      </c>
      <c r="Q156" s="41">
        <f t="shared" si="26"/>
        <v>0.638455047062642</v>
      </c>
    </row>
    <row r="157" spans="1:17" x14ac:dyDescent="0.25">
      <c r="A157">
        <f t="shared" si="20"/>
        <v>2012</v>
      </c>
      <c r="B157">
        <f t="shared" si="21"/>
        <v>12</v>
      </c>
      <c r="C157" s="19">
        <v>41265</v>
      </c>
      <c r="D157" s="19">
        <f t="shared" si="22"/>
        <v>41271</v>
      </c>
      <c r="E157" s="19" t="str">
        <f t="shared" si="23"/>
        <v>512012</v>
      </c>
      <c r="F157" s="4">
        <f>SUMIF('Cushing Flows Data'!A$9:A$3818,'Cushing Balance'!$E157,'Cushing Flows Data'!$V$9:$V$3818)</f>
        <v>9371.3418668818922</v>
      </c>
      <c r="G157" s="4">
        <f>SUMIF('Cushing Flows Data'!A$9:A$3818,'Cushing Balance'!$E157,'Cushing Flows Data'!$AP$9:$AP$3818)</f>
        <v>9380.1188125299996</v>
      </c>
      <c r="H157" s="15">
        <f t="shared" si="24"/>
        <v>-8.7769456481073576</v>
      </c>
      <c r="I157" s="44">
        <v>49750</v>
      </c>
      <c r="K157" s="48">
        <f t="shared" si="27"/>
        <v>573</v>
      </c>
      <c r="L157" s="48">
        <f t="shared" si="28"/>
        <v>581.77694564810736</v>
      </c>
      <c r="M157" s="48"/>
      <c r="N157" s="48">
        <f t="shared" si="25"/>
        <v>573</v>
      </c>
      <c r="O157" s="48">
        <f t="shared" si="29"/>
        <v>8.7769456481073576</v>
      </c>
      <c r="P157" s="45">
        <v>77422</v>
      </c>
      <c r="Q157" s="41">
        <f t="shared" si="26"/>
        <v>0.64258221177443109</v>
      </c>
    </row>
    <row r="158" spans="1:17" x14ac:dyDescent="0.25">
      <c r="A158">
        <f t="shared" si="20"/>
        <v>2012</v>
      </c>
      <c r="B158">
        <f t="shared" si="21"/>
        <v>12</v>
      </c>
      <c r="C158" s="19">
        <v>41272</v>
      </c>
      <c r="D158" s="19">
        <f t="shared" si="22"/>
        <v>41278</v>
      </c>
      <c r="E158" s="19" t="str">
        <f t="shared" si="23"/>
        <v>522012</v>
      </c>
      <c r="F158" s="4">
        <f>SUMIF('Cushing Flows Data'!A$9:A$3818,'Cushing Balance'!$E158,'Cushing Flows Data'!$V$9:$V$3818)</f>
        <v>9407.9493763600931</v>
      </c>
      <c r="G158" s="4">
        <f>SUMIF('Cushing Flows Data'!A$9:A$3818,'Cushing Balance'!$E158,'Cushing Flows Data'!$AP$9:$AP$3818)</f>
        <v>9414.4137506799998</v>
      </c>
      <c r="H158" s="15">
        <f t="shared" si="24"/>
        <v>-6.4643743199067103</v>
      </c>
      <c r="I158" s="44">
        <v>50082</v>
      </c>
      <c r="K158" s="48">
        <f t="shared" si="27"/>
        <v>332</v>
      </c>
      <c r="L158" s="48">
        <f t="shared" si="28"/>
        <v>338.46437431990671</v>
      </c>
      <c r="M158" s="48"/>
      <c r="N158" s="48">
        <f t="shared" si="25"/>
        <v>332</v>
      </c>
      <c r="O158" s="48">
        <f t="shared" si="29"/>
        <v>6.4643743199067103</v>
      </c>
      <c r="P158" s="45">
        <v>77509</v>
      </c>
      <c r="Q158" s="41">
        <f t="shared" si="26"/>
        <v>0.64614431872427713</v>
      </c>
    </row>
    <row r="159" spans="1:17" x14ac:dyDescent="0.25">
      <c r="A159">
        <f t="shared" si="20"/>
        <v>2013</v>
      </c>
      <c r="B159">
        <f t="shared" si="21"/>
        <v>1</v>
      </c>
      <c r="C159" s="19">
        <v>41279</v>
      </c>
      <c r="D159" s="19">
        <f t="shared" si="22"/>
        <v>41285</v>
      </c>
      <c r="E159" s="19" t="str">
        <f t="shared" si="23"/>
        <v>12013</v>
      </c>
      <c r="F159" s="4">
        <f>SUMIF('Cushing Flows Data'!A$9:A$3818,'Cushing Balance'!$E159,'Cushing Flows Data'!$V$9:$V$3818)</f>
        <v>9949.6159571637436</v>
      </c>
      <c r="G159" s="4">
        <f>SUMIF('Cushing Flows Data'!A$9:A$3818,'Cushing Balance'!$E159,'Cushing Flows Data'!$AP$9:$AP$3818)</f>
        <v>9194.8869599999998</v>
      </c>
      <c r="H159" s="15">
        <f t="shared" si="24"/>
        <v>754.72899716374377</v>
      </c>
      <c r="I159" s="44">
        <v>51862</v>
      </c>
      <c r="K159" s="48">
        <f t="shared" si="27"/>
        <v>1780</v>
      </c>
      <c r="L159" s="48">
        <f t="shared" si="28"/>
        <v>1025.2710028362562</v>
      </c>
      <c r="M159" s="48"/>
      <c r="N159" s="48">
        <f t="shared" si="25"/>
        <v>1780</v>
      </c>
      <c r="O159" s="48">
        <f t="shared" si="29"/>
        <v>-754.72899716374377</v>
      </c>
      <c r="P159" s="45">
        <v>77259</v>
      </c>
      <c r="Q159" s="41">
        <f t="shared" si="26"/>
        <v>0.67127454406606346</v>
      </c>
    </row>
    <row r="160" spans="1:17" x14ac:dyDescent="0.25">
      <c r="A160">
        <f t="shared" si="20"/>
        <v>2013</v>
      </c>
      <c r="B160">
        <f t="shared" si="21"/>
        <v>1</v>
      </c>
      <c r="C160" s="19">
        <v>41286</v>
      </c>
      <c r="D160" s="19">
        <f t="shared" si="22"/>
        <v>41292</v>
      </c>
      <c r="E160" s="19" t="str">
        <f t="shared" si="23"/>
        <v>22013</v>
      </c>
      <c r="F160" s="4">
        <f>SUMIF('Cushing Flows Data'!A$9:A$3818,'Cushing Balance'!$E160,'Cushing Flows Data'!$V$9:$V$3818)</f>
        <v>9970.1810771637429</v>
      </c>
      <c r="G160" s="4">
        <f>SUMIF('Cushing Flows Data'!A$9:A$3818,'Cushing Balance'!$E160,'Cushing Flows Data'!$AP$9:$AP$3818)</f>
        <v>11239.733910000001</v>
      </c>
      <c r="H160" s="15">
        <f t="shared" si="24"/>
        <v>-1269.5528328362579</v>
      </c>
      <c r="I160" s="44">
        <v>51391</v>
      </c>
      <c r="K160" s="48">
        <f t="shared" si="27"/>
        <v>-471</v>
      </c>
      <c r="L160" s="48">
        <f t="shared" si="28"/>
        <v>798.55283283625795</v>
      </c>
      <c r="M160" s="48"/>
      <c r="N160" s="48">
        <f t="shared" si="25"/>
        <v>-471</v>
      </c>
      <c r="O160" s="48">
        <f t="shared" si="29"/>
        <v>1269.5528328362579</v>
      </c>
      <c r="P160" s="45">
        <v>77259</v>
      </c>
      <c r="Q160" s="41">
        <f t="shared" si="26"/>
        <v>0.66517816694495135</v>
      </c>
    </row>
    <row r="161" spans="1:17" x14ac:dyDescent="0.25">
      <c r="A161">
        <f t="shared" si="20"/>
        <v>2013</v>
      </c>
      <c r="B161">
        <f t="shared" si="21"/>
        <v>1</v>
      </c>
      <c r="C161" s="19">
        <v>41293</v>
      </c>
      <c r="D161" s="19">
        <f t="shared" si="22"/>
        <v>41299</v>
      </c>
      <c r="E161" s="19" t="str">
        <f t="shared" si="23"/>
        <v>32013</v>
      </c>
      <c r="F161" s="4">
        <f>SUMIF('Cushing Flows Data'!A$9:A$3818,'Cushing Balance'!$E161,'Cushing Flows Data'!$V$9:$V$3818)</f>
        <v>10040.982007163744</v>
      </c>
      <c r="G161" s="4">
        <f>SUMIF('Cushing Flows Data'!A$9:A$3818,'Cushing Balance'!$E161,'Cushing Flows Data'!$AP$9:$AP$3818)</f>
        <v>10981.899020000001</v>
      </c>
      <c r="H161" s="15">
        <f t="shared" si="24"/>
        <v>-940.91701283625662</v>
      </c>
      <c r="I161" s="44">
        <v>51675</v>
      </c>
      <c r="K161" s="48">
        <f t="shared" si="27"/>
        <v>284</v>
      </c>
      <c r="L161" s="48">
        <f t="shared" si="28"/>
        <v>1224.9170128362566</v>
      </c>
      <c r="M161" s="48"/>
      <c r="N161" s="48">
        <f t="shared" si="25"/>
        <v>284</v>
      </c>
      <c r="O161" s="48">
        <f t="shared" si="29"/>
        <v>940.91701283625662</v>
      </c>
      <c r="P161" s="45">
        <v>77179</v>
      </c>
      <c r="Q161" s="41">
        <f t="shared" si="26"/>
        <v>0.66954741574780707</v>
      </c>
    </row>
    <row r="162" spans="1:17" x14ac:dyDescent="0.25">
      <c r="A162">
        <f t="shared" si="20"/>
        <v>2013</v>
      </c>
      <c r="B162">
        <f t="shared" si="21"/>
        <v>1</v>
      </c>
      <c r="C162" s="19">
        <v>41300</v>
      </c>
      <c r="D162" s="19">
        <f t="shared" si="22"/>
        <v>41306</v>
      </c>
      <c r="E162" s="19" t="str">
        <f t="shared" si="23"/>
        <v>42013</v>
      </c>
      <c r="F162" s="4">
        <f>SUMIF('Cushing Flows Data'!A$9:A$3818,'Cushing Balance'!$E162,'Cushing Flows Data'!$V$9:$V$3818)</f>
        <v>9973.3451279627607</v>
      </c>
      <c r="G162" s="4">
        <f>SUMIF('Cushing Flows Data'!A$9:A$3818,'Cushing Balance'!$E162,'Cushing Flows Data'!$AP$9:$AP$3818)</f>
        <v>11006.895820000002</v>
      </c>
      <c r="H162" s="15">
        <f t="shared" si="24"/>
        <v>-1033.5506920372409</v>
      </c>
      <c r="I162" s="44">
        <v>51360</v>
      </c>
      <c r="K162" s="48">
        <f t="shared" si="27"/>
        <v>-315</v>
      </c>
      <c r="L162" s="48">
        <f t="shared" si="28"/>
        <v>718.55069203724088</v>
      </c>
      <c r="M162" s="48"/>
      <c r="N162" s="48">
        <f t="shared" si="25"/>
        <v>-315</v>
      </c>
      <c r="O162" s="48">
        <f t="shared" si="29"/>
        <v>1033.5506920372409</v>
      </c>
      <c r="P162" s="45">
        <v>76929</v>
      </c>
      <c r="Q162" s="41">
        <f t="shared" si="26"/>
        <v>0.66762859259836993</v>
      </c>
    </row>
    <row r="163" spans="1:17" x14ac:dyDescent="0.25">
      <c r="A163">
        <f t="shared" si="20"/>
        <v>2013</v>
      </c>
      <c r="B163">
        <f t="shared" si="21"/>
        <v>2</v>
      </c>
      <c r="C163" s="19">
        <v>41307</v>
      </c>
      <c r="D163" s="19">
        <f t="shared" si="22"/>
        <v>41313</v>
      </c>
      <c r="E163" s="19" t="str">
        <f t="shared" si="23"/>
        <v>52013</v>
      </c>
      <c r="F163" s="4">
        <f>SUMIF('Cushing Flows Data'!A$9:A$3818,'Cushing Balance'!$E163,'Cushing Flows Data'!$V$9:$V$3818)</f>
        <v>9810.8640327568519</v>
      </c>
      <c r="G163" s="4">
        <f>SUMIF('Cushing Flows Data'!A$9:A$3818,'Cushing Balance'!$E163,'Cushing Flows Data'!$AP$9:$AP$3818)</f>
        <v>10934.969639999999</v>
      </c>
      <c r="H163" s="15">
        <f t="shared" si="24"/>
        <v>-1124.1056072431475</v>
      </c>
      <c r="I163" s="44">
        <v>50242</v>
      </c>
      <c r="K163" s="48">
        <f t="shared" si="27"/>
        <v>-1118</v>
      </c>
      <c r="L163" s="48">
        <f t="shared" si="28"/>
        <v>6.1056072431474604</v>
      </c>
      <c r="M163" s="48"/>
      <c r="N163" s="48">
        <f t="shared" si="25"/>
        <v>-1118</v>
      </c>
      <c r="O163" s="48">
        <f t="shared" si="29"/>
        <v>1124.1056072431475</v>
      </c>
      <c r="P163" s="45">
        <v>76849</v>
      </c>
      <c r="Q163" s="41">
        <f t="shared" si="26"/>
        <v>0.65377558588921136</v>
      </c>
    </row>
    <row r="164" spans="1:17" x14ac:dyDescent="0.25">
      <c r="A164">
        <f t="shared" si="20"/>
        <v>2013</v>
      </c>
      <c r="B164">
        <f t="shared" si="21"/>
        <v>2</v>
      </c>
      <c r="C164" s="19">
        <v>41314</v>
      </c>
      <c r="D164" s="19">
        <f t="shared" si="22"/>
        <v>41320</v>
      </c>
      <c r="E164" s="19" t="str">
        <f t="shared" si="23"/>
        <v>62013</v>
      </c>
      <c r="F164" s="4">
        <f>SUMIF('Cushing Flows Data'!A$9:A$3818,'Cushing Balance'!$E164,'Cushing Flows Data'!$V$9:$V$3818)</f>
        <v>10240.95928275685</v>
      </c>
      <c r="G164" s="4">
        <f>SUMIF('Cushing Flows Data'!A$9:A$3818,'Cushing Balance'!$E164,'Cushing Flows Data'!$AP$9:$AP$3818)</f>
        <v>10621.066500000001</v>
      </c>
      <c r="H164" s="15">
        <f t="shared" si="24"/>
        <v>-380.10721724315044</v>
      </c>
      <c r="I164" s="44">
        <v>50659</v>
      </c>
      <c r="K164" s="48">
        <f t="shared" si="27"/>
        <v>417</v>
      </c>
      <c r="L164" s="48">
        <f t="shared" si="28"/>
        <v>797.10721724315044</v>
      </c>
      <c r="M164" s="48"/>
      <c r="N164" s="48">
        <f t="shared" si="25"/>
        <v>417</v>
      </c>
      <c r="O164" s="48">
        <f t="shared" si="29"/>
        <v>380.10721724315044</v>
      </c>
      <c r="P164" s="45">
        <v>76849</v>
      </c>
      <c r="Q164" s="41">
        <f t="shared" si="26"/>
        <v>0.65920181134432454</v>
      </c>
    </row>
    <row r="165" spans="1:17" x14ac:dyDescent="0.25">
      <c r="A165">
        <f t="shared" si="20"/>
        <v>2013</v>
      </c>
      <c r="B165">
        <f t="shared" si="21"/>
        <v>2</v>
      </c>
      <c r="C165" s="19">
        <v>41321</v>
      </c>
      <c r="D165" s="19">
        <f t="shared" si="22"/>
        <v>41327</v>
      </c>
      <c r="E165" s="19" t="str">
        <f t="shared" si="23"/>
        <v>72013</v>
      </c>
      <c r="F165" s="4">
        <f>SUMIF('Cushing Flows Data'!A$9:A$3818,'Cushing Balance'!$E165,'Cushing Flows Data'!$V$9:$V$3818)</f>
        <v>10378.130692756853</v>
      </c>
      <c r="G165" s="4">
        <f>SUMIF('Cushing Flows Data'!A$9:A$3818,'Cushing Balance'!$E165,'Cushing Flows Data'!$AP$9:$AP$3818)</f>
        <v>10770.61699</v>
      </c>
      <c r="H165" s="15">
        <f t="shared" si="24"/>
        <v>-392.48629724314742</v>
      </c>
      <c r="I165" s="44">
        <v>50584</v>
      </c>
      <c r="K165" s="48">
        <f t="shared" si="27"/>
        <v>-75</v>
      </c>
      <c r="L165" s="48">
        <f t="shared" si="28"/>
        <v>317.48629724314742</v>
      </c>
      <c r="M165" s="48"/>
      <c r="N165" s="48">
        <f t="shared" si="25"/>
        <v>-75</v>
      </c>
      <c r="O165" s="48">
        <f t="shared" si="29"/>
        <v>392.48629724314742</v>
      </c>
      <c r="P165" s="45">
        <v>77499</v>
      </c>
      <c r="Q165" s="41">
        <f t="shared" si="26"/>
        <v>0.65270519619607992</v>
      </c>
    </row>
    <row r="166" spans="1:17" x14ac:dyDescent="0.25">
      <c r="A166">
        <f t="shared" si="20"/>
        <v>2013</v>
      </c>
      <c r="B166">
        <f t="shared" si="21"/>
        <v>2</v>
      </c>
      <c r="C166" s="19">
        <v>41328</v>
      </c>
      <c r="D166" s="19">
        <f t="shared" si="22"/>
        <v>41334</v>
      </c>
      <c r="E166" s="19" t="str">
        <f t="shared" si="23"/>
        <v>82013</v>
      </c>
      <c r="F166" s="4">
        <f>SUMIF('Cushing Flows Data'!A$9:A$3818,'Cushing Balance'!$E166,'Cushing Flows Data'!$V$9:$V$3818)</f>
        <v>10357.123556639144</v>
      </c>
      <c r="G166" s="4">
        <f>SUMIF('Cushing Flows Data'!A$9:A$3818,'Cushing Balance'!$E166,'Cushing Flows Data'!$AP$9:$AP$3818)</f>
        <v>11099.623490000002</v>
      </c>
      <c r="H166" s="15">
        <f t="shared" si="24"/>
        <v>-742.49993336085754</v>
      </c>
      <c r="I166" s="44">
        <v>50841</v>
      </c>
      <c r="K166" s="48">
        <f t="shared" si="27"/>
        <v>257</v>
      </c>
      <c r="L166" s="48">
        <f t="shared" si="28"/>
        <v>999.49993336085754</v>
      </c>
      <c r="M166" s="48"/>
      <c r="N166" s="48">
        <f t="shared" si="25"/>
        <v>257</v>
      </c>
      <c r="O166" s="48">
        <f t="shared" si="29"/>
        <v>742.49993336085754</v>
      </c>
      <c r="P166" s="45">
        <v>77297</v>
      </c>
      <c r="Q166" s="41">
        <f t="shared" si="26"/>
        <v>0.65773574653608813</v>
      </c>
    </row>
    <row r="167" spans="1:17" x14ac:dyDescent="0.25">
      <c r="A167">
        <f t="shared" si="20"/>
        <v>2013</v>
      </c>
      <c r="B167">
        <f t="shared" si="21"/>
        <v>3</v>
      </c>
      <c r="C167" s="19">
        <v>41335</v>
      </c>
      <c r="D167" s="19">
        <f t="shared" si="22"/>
        <v>41341</v>
      </c>
      <c r="E167" s="19" t="str">
        <f t="shared" si="23"/>
        <v>92013</v>
      </c>
      <c r="F167" s="4">
        <f>SUMIF('Cushing Flows Data'!A$9:A$3818,'Cushing Balance'!$E167,'Cushing Flows Data'!$V$9:$V$3818)</f>
        <v>10038.797729932885</v>
      </c>
      <c r="G167" s="4">
        <f>SUMIF('Cushing Flows Data'!A$9:A$3818,'Cushing Balance'!$E167,'Cushing Flows Data'!$AP$9:$AP$3818)</f>
        <v>10989.19541</v>
      </c>
      <c r="H167" s="15">
        <f t="shared" si="24"/>
        <v>-950.39768006711529</v>
      </c>
      <c r="I167" s="44">
        <v>49315</v>
      </c>
      <c r="K167" s="48">
        <f t="shared" si="27"/>
        <v>-1526</v>
      </c>
      <c r="L167" s="48">
        <f t="shared" si="28"/>
        <v>-575.60231993288471</v>
      </c>
      <c r="M167" s="48"/>
      <c r="N167" s="48">
        <f t="shared" si="25"/>
        <v>-1526</v>
      </c>
      <c r="O167" s="48">
        <f t="shared" si="29"/>
        <v>950.39768006711529</v>
      </c>
      <c r="P167" s="45">
        <v>77297</v>
      </c>
      <c r="Q167" s="41">
        <f t="shared" si="26"/>
        <v>0.63799371256323012</v>
      </c>
    </row>
    <row r="168" spans="1:17" x14ac:dyDescent="0.25">
      <c r="A168">
        <f t="shared" si="20"/>
        <v>2013</v>
      </c>
      <c r="B168">
        <f t="shared" si="21"/>
        <v>3</v>
      </c>
      <c r="C168" s="19">
        <v>41342</v>
      </c>
      <c r="D168" s="19">
        <f t="shared" si="22"/>
        <v>41348</v>
      </c>
      <c r="E168" s="19" t="str">
        <f t="shared" si="23"/>
        <v>102013</v>
      </c>
      <c r="F168" s="4">
        <f>SUMIF('Cushing Flows Data'!A$9:A$3818,'Cushing Balance'!$E168,'Cushing Flows Data'!$V$9:$V$3818)</f>
        <v>10135.952319932887</v>
      </c>
      <c r="G168" s="4">
        <f>SUMIF('Cushing Flows Data'!A$9:A$3818,'Cushing Balance'!$E168,'Cushing Flows Data'!$AP$9:$AP$3818)</f>
        <v>10931.287179999999</v>
      </c>
      <c r="H168" s="15">
        <f t="shared" si="24"/>
        <v>-795.33486006711246</v>
      </c>
      <c r="I168" s="44">
        <v>49029</v>
      </c>
      <c r="K168" s="48">
        <f t="shared" si="27"/>
        <v>-286</v>
      </c>
      <c r="L168" s="48">
        <f t="shared" si="28"/>
        <v>509.33486006711246</v>
      </c>
      <c r="M168" s="48"/>
      <c r="N168" s="48">
        <f t="shared" si="25"/>
        <v>-286</v>
      </c>
      <c r="O168" s="48">
        <f t="shared" si="29"/>
        <v>795.33486006711246</v>
      </c>
      <c r="P168" s="45">
        <v>77297</v>
      </c>
      <c r="Q168" s="41">
        <f t="shared" si="26"/>
        <v>0.63429369833240612</v>
      </c>
    </row>
    <row r="169" spans="1:17" x14ac:dyDescent="0.25">
      <c r="A169">
        <f t="shared" si="20"/>
        <v>2013</v>
      </c>
      <c r="B169">
        <f t="shared" si="21"/>
        <v>3</v>
      </c>
      <c r="C169" s="19">
        <v>41349</v>
      </c>
      <c r="D169" s="19">
        <f t="shared" si="22"/>
        <v>41355</v>
      </c>
      <c r="E169" s="19" t="str">
        <f t="shared" si="23"/>
        <v>112013</v>
      </c>
      <c r="F169" s="4">
        <f>SUMIF('Cushing Flows Data'!A$9:A$3818,'Cushing Balance'!$E169,'Cushing Flows Data'!$V$9:$V$3818)</f>
        <v>10389.646119932888</v>
      </c>
      <c r="G169" s="4">
        <f>SUMIF('Cushing Flows Data'!A$9:A$3818,'Cushing Balance'!$E169,'Cushing Flows Data'!$AP$9:$AP$3818)</f>
        <v>10788.234900000001</v>
      </c>
      <c r="H169" s="15">
        <f t="shared" si="24"/>
        <v>-398.58878006711348</v>
      </c>
      <c r="I169" s="44">
        <v>49468</v>
      </c>
      <c r="K169" s="48">
        <f t="shared" si="27"/>
        <v>439</v>
      </c>
      <c r="L169" s="48">
        <f t="shared" si="28"/>
        <v>837.58878006711348</v>
      </c>
      <c r="M169" s="48"/>
      <c r="N169" s="48">
        <f t="shared" si="25"/>
        <v>439</v>
      </c>
      <c r="O169" s="48">
        <f t="shared" si="29"/>
        <v>398.58878006711348</v>
      </c>
      <c r="P169" s="45">
        <v>77297</v>
      </c>
      <c r="Q169" s="41">
        <f t="shared" si="26"/>
        <v>0.63997309080559406</v>
      </c>
    </row>
    <row r="170" spans="1:17" x14ac:dyDescent="0.25">
      <c r="A170">
        <f t="shared" si="20"/>
        <v>2013</v>
      </c>
      <c r="B170">
        <f t="shared" si="21"/>
        <v>3</v>
      </c>
      <c r="C170" s="19">
        <v>41356</v>
      </c>
      <c r="D170" s="19">
        <f t="shared" si="22"/>
        <v>41362</v>
      </c>
      <c r="E170" s="19" t="str">
        <f t="shared" si="23"/>
        <v>122013</v>
      </c>
      <c r="F170" s="4">
        <f>SUMIF('Cushing Flows Data'!A$9:A$3818,'Cushing Balance'!$E170,'Cushing Flows Data'!$V$9:$V$3818)</f>
        <v>9995.6236199328869</v>
      </c>
      <c r="G170" s="4">
        <f>SUMIF('Cushing Flows Data'!A$9:A$3818,'Cushing Balance'!$E170,'Cushing Flows Data'!$AP$9:$AP$3818)</f>
        <v>10954.2894</v>
      </c>
      <c r="H170" s="15">
        <f t="shared" si="24"/>
        <v>-958.66578006711279</v>
      </c>
      <c r="I170" s="44">
        <v>49181</v>
      </c>
      <c r="K170" s="48">
        <f t="shared" si="27"/>
        <v>-287</v>
      </c>
      <c r="L170" s="48">
        <f t="shared" si="28"/>
        <v>671.66578006711279</v>
      </c>
      <c r="M170" s="48"/>
      <c r="N170" s="48">
        <f t="shared" si="25"/>
        <v>-287</v>
      </c>
      <c r="O170" s="48">
        <f t="shared" si="29"/>
        <v>958.66578006711279</v>
      </c>
      <c r="P170" s="45">
        <v>77047</v>
      </c>
      <c r="Q170" s="41">
        <f t="shared" si="26"/>
        <v>0.63832465897439228</v>
      </c>
    </row>
    <row r="171" spans="1:17" x14ac:dyDescent="0.25">
      <c r="A171">
        <f t="shared" si="20"/>
        <v>2013</v>
      </c>
      <c r="B171">
        <f t="shared" si="21"/>
        <v>3</v>
      </c>
      <c r="C171" s="19">
        <v>41363</v>
      </c>
      <c r="D171" s="19">
        <f t="shared" si="22"/>
        <v>41369</v>
      </c>
      <c r="E171" s="19" t="str">
        <f t="shared" si="23"/>
        <v>132013</v>
      </c>
      <c r="F171" s="4">
        <f>SUMIF('Cushing Flows Data'!A$9:A$3818,'Cushing Balance'!$E171,'Cushing Flows Data'!$V$9:$V$3818)</f>
        <v>10196.735397502889</v>
      </c>
      <c r="G171" s="4">
        <f>SUMIF('Cushing Flows Data'!A$9:A$3818,'Cushing Balance'!$E171,'Cushing Flows Data'!$AP$9:$AP$3818)</f>
        <v>10886.55409</v>
      </c>
      <c r="H171" s="15">
        <f t="shared" si="24"/>
        <v>-689.81869249711053</v>
      </c>
      <c r="I171" s="44">
        <v>50070</v>
      </c>
      <c r="K171" s="48">
        <f t="shared" si="27"/>
        <v>889</v>
      </c>
      <c r="L171" s="48">
        <f t="shared" si="28"/>
        <v>1578.8186924971105</v>
      </c>
      <c r="M171" s="48"/>
      <c r="N171" s="48">
        <f t="shared" si="25"/>
        <v>889</v>
      </c>
      <c r="O171" s="48">
        <f t="shared" si="29"/>
        <v>689.81869249711053</v>
      </c>
      <c r="P171" s="45">
        <v>77499</v>
      </c>
      <c r="Q171" s="41">
        <f t="shared" si="26"/>
        <v>0.64607285255293612</v>
      </c>
    </row>
    <row r="172" spans="1:17" x14ac:dyDescent="0.25">
      <c r="A172">
        <f t="shared" si="20"/>
        <v>2013</v>
      </c>
      <c r="B172">
        <f t="shared" si="21"/>
        <v>4</v>
      </c>
      <c r="C172" s="19">
        <v>41370</v>
      </c>
      <c r="D172" s="19">
        <f t="shared" si="22"/>
        <v>41376</v>
      </c>
      <c r="E172" s="19" t="str">
        <f t="shared" si="23"/>
        <v>142013</v>
      </c>
      <c r="F172" s="4">
        <f>SUMIF('Cushing Flows Data'!A$9:A$3818,'Cushing Balance'!$E172,'Cushing Flows Data'!$V$9:$V$3818)</f>
        <v>10518.931476530892</v>
      </c>
      <c r="G172" s="4">
        <f>SUMIF('Cushing Flows Data'!A$9:A$3818,'Cushing Balance'!$E172,'Cushing Flows Data'!$AP$9:$AP$3818)</f>
        <v>10661.458140000001</v>
      </c>
      <c r="H172" s="15">
        <f t="shared" si="24"/>
        <v>-142.52666346910883</v>
      </c>
      <c r="I172" s="44">
        <v>51148</v>
      </c>
      <c r="K172" s="48">
        <f t="shared" si="27"/>
        <v>1078</v>
      </c>
      <c r="L172" s="48">
        <f t="shared" si="28"/>
        <v>1220.5266634691088</v>
      </c>
      <c r="M172" s="48"/>
      <c r="N172" s="48">
        <f t="shared" si="25"/>
        <v>1078</v>
      </c>
      <c r="O172" s="48">
        <f t="shared" si="29"/>
        <v>142.52666346910883</v>
      </c>
      <c r="P172" s="45">
        <v>77799</v>
      </c>
      <c r="Q172" s="41">
        <f t="shared" si="26"/>
        <v>0.65743775626936074</v>
      </c>
    </row>
    <row r="173" spans="1:17" x14ac:dyDescent="0.25">
      <c r="A173">
        <f t="shared" si="20"/>
        <v>2013</v>
      </c>
      <c r="B173">
        <f t="shared" si="21"/>
        <v>4</v>
      </c>
      <c r="C173" s="19">
        <v>41377</v>
      </c>
      <c r="D173" s="19">
        <f t="shared" si="22"/>
        <v>41383</v>
      </c>
      <c r="E173" s="19" t="str">
        <f t="shared" si="23"/>
        <v>152013</v>
      </c>
      <c r="F173" s="4">
        <f>SUMIF('Cushing Flows Data'!A$9:A$3818,'Cushing Balance'!$E173,'Cushing Flows Data'!$V$9:$V$3818)</f>
        <v>9427.8628265308907</v>
      </c>
      <c r="G173" s="4">
        <f>SUMIF('Cushing Flows Data'!A$9:A$3818,'Cushing Balance'!$E173,'Cushing Flows Data'!$AP$9:$AP$3818)</f>
        <v>10559.395979999999</v>
      </c>
      <c r="H173" s="15">
        <f t="shared" si="24"/>
        <v>-1131.5331534691086</v>
      </c>
      <c r="I173" s="44">
        <v>51183</v>
      </c>
      <c r="K173" s="48">
        <f t="shared" si="27"/>
        <v>35</v>
      </c>
      <c r="L173" s="48">
        <f t="shared" si="28"/>
        <v>1166.5331534691086</v>
      </c>
      <c r="M173" s="48"/>
      <c r="N173" s="48">
        <f t="shared" si="25"/>
        <v>35</v>
      </c>
      <c r="O173" s="48">
        <f t="shared" si="29"/>
        <v>1131.5331534691086</v>
      </c>
      <c r="P173" s="45">
        <v>77719</v>
      </c>
      <c r="Q173" s="41">
        <f t="shared" si="26"/>
        <v>0.65856482970702146</v>
      </c>
    </row>
    <row r="174" spans="1:17" x14ac:dyDescent="0.25">
      <c r="A174">
        <f t="shared" si="20"/>
        <v>2013</v>
      </c>
      <c r="B174">
        <f t="shared" si="21"/>
        <v>4</v>
      </c>
      <c r="C174" s="19">
        <v>41384</v>
      </c>
      <c r="D174" s="19">
        <f t="shared" si="22"/>
        <v>41390</v>
      </c>
      <c r="E174" s="19" t="str">
        <f t="shared" si="23"/>
        <v>162013</v>
      </c>
      <c r="F174" s="4">
        <f>SUMIF('Cushing Flows Data'!A$9:A$3818,'Cushing Balance'!$E174,'Cushing Flows Data'!$V$9:$V$3818)</f>
        <v>9832.6093065308924</v>
      </c>
      <c r="G174" s="4">
        <f>SUMIF('Cushing Flows Data'!A$9:A$3818,'Cushing Balance'!$E174,'Cushing Flows Data'!$AP$9:$AP$3818)</f>
        <v>11283.64739</v>
      </c>
      <c r="H174" s="15">
        <f t="shared" si="24"/>
        <v>-1451.0380834691077</v>
      </c>
      <c r="I174" s="44">
        <v>49801</v>
      </c>
      <c r="K174" s="48">
        <f t="shared" si="27"/>
        <v>-1382</v>
      </c>
      <c r="L174" s="48">
        <f t="shared" si="28"/>
        <v>69.038083469107733</v>
      </c>
      <c r="M174" s="48"/>
      <c r="N174" s="48">
        <f t="shared" si="25"/>
        <v>-1382</v>
      </c>
      <c r="O174" s="48">
        <f t="shared" si="29"/>
        <v>1451.0380834691077</v>
      </c>
      <c r="P174" s="45">
        <v>77719</v>
      </c>
      <c r="Q174" s="41">
        <f t="shared" si="26"/>
        <v>0.64078282015980648</v>
      </c>
    </row>
    <row r="175" spans="1:17" x14ac:dyDescent="0.25">
      <c r="A175">
        <f t="shared" si="20"/>
        <v>2013</v>
      </c>
      <c r="B175">
        <f t="shared" si="21"/>
        <v>4</v>
      </c>
      <c r="C175" s="19">
        <v>41391</v>
      </c>
      <c r="D175" s="19">
        <f t="shared" si="22"/>
        <v>41397</v>
      </c>
      <c r="E175" s="19" t="str">
        <f t="shared" si="23"/>
        <v>172013</v>
      </c>
      <c r="F175" s="4">
        <f>SUMIF('Cushing Flows Data'!A$9:A$3818,'Cushing Balance'!$E175,'Cushing Flows Data'!$V$9:$V$3818)</f>
        <v>9782.6668914955098</v>
      </c>
      <c r="G175" s="4">
        <f>SUMIF('Cushing Flows Data'!A$9:A$3818,'Cushing Balance'!$E175,'Cushing Flows Data'!$AP$9:$AP$3818)</f>
        <v>11545.07475</v>
      </c>
      <c r="H175" s="15">
        <f t="shared" si="24"/>
        <v>-1762.4078585044899</v>
      </c>
      <c r="I175" s="44">
        <v>49149</v>
      </c>
      <c r="K175" s="48">
        <f t="shared" si="27"/>
        <v>-652</v>
      </c>
      <c r="L175" s="48">
        <f t="shared" si="28"/>
        <v>1110.4078585044899</v>
      </c>
      <c r="M175" s="48"/>
      <c r="N175" s="48">
        <f t="shared" si="25"/>
        <v>-652</v>
      </c>
      <c r="O175" s="48">
        <f t="shared" si="29"/>
        <v>1762.4078585044899</v>
      </c>
      <c r="P175" s="45">
        <v>78116</v>
      </c>
      <c r="Q175" s="41">
        <f t="shared" si="26"/>
        <v>0.6291796814993087</v>
      </c>
    </row>
    <row r="176" spans="1:17" x14ac:dyDescent="0.25">
      <c r="A176">
        <f t="shared" si="20"/>
        <v>2013</v>
      </c>
      <c r="B176">
        <f t="shared" si="21"/>
        <v>5</v>
      </c>
      <c r="C176" s="19">
        <v>41398</v>
      </c>
      <c r="D176" s="19">
        <f t="shared" si="22"/>
        <v>41404</v>
      </c>
      <c r="E176" s="19" t="str">
        <f t="shared" si="23"/>
        <v>182013</v>
      </c>
      <c r="F176" s="4">
        <f>SUMIF('Cushing Flows Data'!A$9:A$3818,'Cushing Balance'!$E176,'Cushing Flows Data'!$V$9:$V$3818)</f>
        <v>10080.412531448334</v>
      </c>
      <c r="G176" s="4">
        <f>SUMIF('Cushing Flows Data'!A$9:A$3818,'Cushing Balance'!$E176,'Cushing Flows Data'!$AP$9:$AP$3818)</f>
        <v>10715.576000000001</v>
      </c>
      <c r="H176" s="15">
        <f t="shared" si="24"/>
        <v>-635.16346855166739</v>
      </c>
      <c r="I176" s="44">
        <v>49724</v>
      </c>
      <c r="K176" s="48">
        <f t="shared" si="27"/>
        <v>575</v>
      </c>
      <c r="L176" s="48">
        <f t="shared" si="28"/>
        <v>1210.1634685516674</v>
      </c>
      <c r="M176" s="48"/>
      <c r="N176" s="48">
        <f t="shared" si="25"/>
        <v>575</v>
      </c>
      <c r="O176" s="48">
        <f t="shared" si="29"/>
        <v>635.16346855166739</v>
      </c>
      <c r="P176" s="45">
        <v>78116</v>
      </c>
      <c r="Q176" s="41">
        <f t="shared" si="26"/>
        <v>0.63654052946899486</v>
      </c>
    </row>
    <row r="177" spans="1:17" x14ac:dyDescent="0.25">
      <c r="A177">
        <f t="shared" si="20"/>
        <v>2013</v>
      </c>
      <c r="B177">
        <f t="shared" si="21"/>
        <v>5</v>
      </c>
      <c r="C177" s="19">
        <v>41405</v>
      </c>
      <c r="D177" s="19">
        <f t="shared" si="22"/>
        <v>41411</v>
      </c>
      <c r="E177" s="19" t="str">
        <f t="shared" si="23"/>
        <v>192013</v>
      </c>
      <c r="F177" s="4">
        <f>SUMIF('Cushing Flows Data'!A$9:A$3818,'Cushing Balance'!$E177,'Cushing Flows Data'!$V$9:$V$3818)</f>
        <v>10035.855521448333</v>
      </c>
      <c r="G177" s="4">
        <f>SUMIF('Cushing Flows Data'!A$9:A$3818,'Cushing Balance'!$E177,'Cushing Flows Data'!$AP$9:$AP$3818)</f>
        <v>10416.805710000001</v>
      </c>
      <c r="H177" s="15">
        <f t="shared" si="24"/>
        <v>-380.95018855166745</v>
      </c>
      <c r="I177" s="44">
        <v>50173</v>
      </c>
      <c r="K177" s="48">
        <f t="shared" si="27"/>
        <v>449</v>
      </c>
      <c r="L177" s="48">
        <f t="shared" si="28"/>
        <v>829.95018855166745</v>
      </c>
      <c r="M177" s="48"/>
      <c r="N177" s="48">
        <f t="shared" si="25"/>
        <v>449</v>
      </c>
      <c r="O177" s="48">
        <f t="shared" si="29"/>
        <v>380.95018855166745</v>
      </c>
      <c r="P177" s="45">
        <v>78616</v>
      </c>
      <c r="Q177" s="41">
        <f t="shared" si="26"/>
        <v>0.63820341915131784</v>
      </c>
    </row>
    <row r="178" spans="1:17" x14ac:dyDescent="0.25">
      <c r="A178">
        <f t="shared" si="20"/>
        <v>2013</v>
      </c>
      <c r="B178">
        <f t="shared" si="21"/>
        <v>5</v>
      </c>
      <c r="C178" s="19">
        <v>41412</v>
      </c>
      <c r="D178" s="19">
        <f t="shared" si="22"/>
        <v>41418</v>
      </c>
      <c r="E178" s="19" t="str">
        <f t="shared" si="23"/>
        <v>202013</v>
      </c>
      <c r="F178" s="4">
        <f>SUMIF('Cushing Flows Data'!A$9:A$3818,'Cushing Balance'!$E178,'Cushing Flows Data'!$V$9:$V$3818)</f>
        <v>9884.9432014483355</v>
      </c>
      <c r="G178" s="4">
        <f>SUMIF('Cushing Flows Data'!A$9:A$3818,'Cushing Balance'!$E178,'Cushing Flows Data'!$AP$9:$AP$3818)</f>
        <v>10613.785900000001</v>
      </c>
      <c r="H178" s="15">
        <f t="shared" si="24"/>
        <v>-728.84269855166531</v>
      </c>
      <c r="I178" s="44">
        <v>50508</v>
      </c>
      <c r="K178" s="48">
        <f t="shared" si="27"/>
        <v>335</v>
      </c>
      <c r="L178" s="48">
        <f t="shared" si="28"/>
        <v>1063.8426985516653</v>
      </c>
      <c r="M178" s="48"/>
      <c r="N178" s="48">
        <f t="shared" si="25"/>
        <v>335</v>
      </c>
      <c r="O178" s="48">
        <f t="shared" si="29"/>
        <v>728.84269855166531</v>
      </c>
      <c r="P178" s="45">
        <v>78616</v>
      </c>
      <c r="Q178" s="41">
        <f t="shared" si="26"/>
        <v>0.64246463824157929</v>
      </c>
    </row>
    <row r="179" spans="1:17" x14ac:dyDescent="0.25">
      <c r="A179">
        <f t="shared" si="20"/>
        <v>2013</v>
      </c>
      <c r="B179">
        <f t="shared" si="21"/>
        <v>5</v>
      </c>
      <c r="C179" s="19">
        <v>41419</v>
      </c>
      <c r="D179" s="19">
        <f t="shared" si="22"/>
        <v>41425</v>
      </c>
      <c r="E179" s="19" t="str">
        <f t="shared" si="23"/>
        <v>212013</v>
      </c>
      <c r="F179" s="4">
        <f>SUMIF('Cushing Flows Data'!A$9:A$3818,'Cushing Balance'!$E179,'Cushing Flows Data'!$V$9:$V$3818)</f>
        <v>9784.7452814483331</v>
      </c>
      <c r="G179" s="4">
        <f>SUMIF('Cushing Flows Data'!A$9:A$3818,'Cushing Balance'!$E179,'Cushing Flows Data'!$AP$9:$AP$3818)</f>
        <v>10927.4431</v>
      </c>
      <c r="H179" s="15">
        <f t="shared" si="24"/>
        <v>-1142.6978185516673</v>
      </c>
      <c r="I179" s="44">
        <v>50024</v>
      </c>
      <c r="K179" s="48">
        <f t="shared" si="27"/>
        <v>-484</v>
      </c>
      <c r="L179" s="48">
        <f t="shared" si="28"/>
        <v>658.6978185516673</v>
      </c>
      <c r="M179" s="48"/>
      <c r="N179" s="48">
        <f t="shared" si="25"/>
        <v>-484</v>
      </c>
      <c r="O179" s="48">
        <f t="shared" si="29"/>
        <v>1142.6978185516673</v>
      </c>
      <c r="P179" s="45">
        <v>78616</v>
      </c>
      <c r="Q179" s="41">
        <f t="shared" si="26"/>
        <v>0.63630813066042535</v>
      </c>
    </row>
    <row r="180" spans="1:17" x14ac:dyDescent="0.25">
      <c r="A180">
        <f t="shared" si="20"/>
        <v>2013</v>
      </c>
      <c r="B180">
        <f t="shared" si="21"/>
        <v>6</v>
      </c>
      <c r="C180" s="19">
        <v>41426</v>
      </c>
      <c r="D180" s="19">
        <f t="shared" si="22"/>
        <v>41432</v>
      </c>
      <c r="E180" s="19" t="str">
        <f t="shared" si="23"/>
        <v>222013</v>
      </c>
      <c r="F180" s="4">
        <f>SUMIF('Cushing Flows Data'!A$9:A$3818,'Cushing Balance'!$E180,'Cushing Flows Data'!$V$9:$V$3818)</f>
        <v>9433.7268200589497</v>
      </c>
      <c r="G180" s="4">
        <f>SUMIF('Cushing Flows Data'!A$9:A$3818,'Cushing Balance'!$E180,'Cushing Flows Data'!$AP$9:$AP$3818)</f>
        <v>11128.76266</v>
      </c>
      <c r="H180" s="15">
        <f t="shared" si="24"/>
        <v>-1695.0358399410507</v>
      </c>
      <c r="I180" s="44">
        <v>49265</v>
      </c>
      <c r="K180" s="48">
        <f t="shared" si="27"/>
        <v>-759</v>
      </c>
      <c r="L180" s="48">
        <f t="shared" si="28"/>
        <v>936.03583994105065</v>
      </c>
      <c r="M180" s="48"/>
      <c r="N180" s="48">
        <f t="shared" si="25"/>
        <v>-759</v>
      </c>
      <c r="O180" s="48">
        <f t="shared" si="29"/>
        <v>1695.0358399410507</v>
      </c>
      <c r="P180" s="45">
        <v>78696</v>
      </c>
      <c r="Q180" s="41">
        <f t="shared" si="26"/>
        <v>0.62601657009250788</v>
      </c>
    </row>
    <row r="181" spans="1:17" x14ac:dyDescent="0.25">
      <c r="A181">
        <f t="shared" si="20"/>
        <v>2013</v>
      </c>
      <c r="B181">
        <f t="shared" si="21"/>
        <v>6</v>
      </c>
      <c r="C181" s="19">
        <v>41433</v>
      </c>
      <c r="D181" s="19">
        <f t="shared" si="22"/>
        <v>41439</v>
      </c>
      <c r="E181" s="19" t="str">
        <f t="shared" si="23"/>
        <v>232013</v>
      </c>
      <c r="F181" s="4">
        <f>SUMIF('Cushing Flows Data'!A$9:A$3818,'Cushing Balance'!$E181,'Cushing Flows Data'!$V$9:$V$3818)</f>
        <v>9240.5802200589496</v>
      </c>
      <c r="G181" s="4">
        <f>SUMIF('Cushing Flows Data'!A$9:A$3818,'Cushing Balance'!$E181,'Cushing Flows Data'!$AP$9:$AP$3818)</f>
        <v>10604.801579999999</v>
      </c>
      <c r="H181" s="15">
        <f t="shared" si="24"/>
        <v>-1364.2213599410497</v>
      </c>
      <c r="I181" s="44">
        <v>48596</v>
      </c>
      <c r="K181" s="48">
        <f t="shared" si="27"/>
        <v>-669</v>
      </c>
      <c r="L181" s="48">
        <f t="shared" si="28"/>
        <v>695.22135994104974</v>
      </c>
      <c r="M181" s="48"/>
      <c r="N181" s="48">
        <f t="shared" si="25"/>
        <v>-669</v>
      </c>
      <c r="O181" s="48">
        <f t="shared" si="29"/>
        <v>1364.2213599410497</v>
      </c>
      <c r="P181" s="45">
        <v>78696</v>
      </c>
      <c r="Q181" s="41">
        <f t="shared" si="26"/>
        <v>0.61751550269391076</v>
      </c>
    </row>
    <row r="182" spans="1:17" x14ac:dyDescent="0.25">
      <c r="A182">
        <f t="shared" si="20"/>
        <v>2013</v>
      </c>
      <c r="B182">
        <f t="shared" si="21"/>
        <v>6</v>
      </c>
      <c r="C182" s="19">
        <v>41440</v>
      </c>
      <c r="D182" s="19">
        <f t="shared" si="22"/>
        <v>41446</v>
      </c>
      <c r="E182" s="19" t="str">
        <f t="shared" si="23"/>
        <v>242013</v>
      </c>
      <c r="F182" s="4">
        <f>SUMIF('Cushing Flows Data'!A$9:A$3818,'Cushing Balance'!$E182,'Cushing Flows Data'!$V$9:$V$3818)</f>
        <v>9855.4480300589494</v>
      </c>
      <c r="G182" s="4">
        <f>SUMIF('Cushing Flows Data'!A$9:A$3818,'Cushing Balance'!$E182,'Cushing Flows Data'!$AP$9:$AP$3818)</f>
        <v>9986.5090799999998</v>
      </c>
      <c r="H182" s="15">
        <f t="shared" si="24"/>
        <v>-131.06104994105044</v>
      </c>
      <c r="I182" s="44">
        <v>49260</v>
      </c>
      <c r="K182" s="48">
        <f t="shared" si="27"/>
        <v>664</v>
      </c>
      <c r="L182" s="48">
        <f t="shared" si="28"/>
        <v>795.06104994105044</v>
      </c>
      <c r="M182" s="48"/>
      <c r="N182" s="48">
        <f t="shared" si="25"/>
        <v>664</v>
      </c>
      <c r="O182" s="48">
        <f t="shared" si="29"/>
        <v>131.06104994105044</v>
      </c>
      <c r="P182" s="45">
        <v>78041</v>
      </c>
      <c r="Q182" s="41">
        <f t="shared" si="26"/>
        <v>0.63120667341525605</v>
      </c>
    </row>
    <row r="183" spans="1:17" x14ac:dyDescent="0.25">
      <c r="A183">
        <f t="shared" si="20"/>
        <v>2013</v>
      </c>
      <c r="B183">
        <f t="shared" si="21"/>
        <v>6</v>
      </c>
      <c r="C183" s="19">
        <v>41447</v>
      </c>
      <c r="D183" s="19">
        <f t="shared" si="22"/>
        <v>41453</v>
      </c>
      <c r="E183" s="19" t="str">
        <f t="shared" si="23"/>
        <v>252013</v>
      </c>
      <c r="F183" s="4">
        <f>SUMIF('Cushing Flows Data'!A$9:A$3818,'Cushing Balance'!$E183,'Cushing Flows Data'!$V$9:$V$3818)</f>
        <v>9849.4495800589484</v>
      </c>
      <c r="G183" s="4">
        <f>SUMIF('Cushing Flows Data'!A$9:A$3818,'Cushing Balance'!$E183,'Cushing Flows Data'!$AP$9:$AP$3818)</f>
        <v>10087.869560000003</v>
      </c>
      <c r="H183" s="15">
        <f t="shared" si="24"/>
        <v>-238.41997994105441</v>
      </c>
      <c r="I183" s="44">
        <v>49652</v>
      </c>
      <c r="K183" s="48">
        <f t="shared" si="27"/>
        <v>392</v>
      </c>
      <c r="L183" s="48">
        <f t="shared" si="28"/>
        <v>630.41997994105441</v>
      </c>
      <c r="M183" s="48"/>
      <c r="N183" s="48">
        <f t="shared" si="25"/>
        <v>392</v>
      </c>
      <c r="O183" s="48">
        <f t="shared" si="29"/>
        <v>238.41997994105441</v>
      </c>
      <c r="P183" s="45">
        <v>78291</v>
      </c>
      <c r="Q183" s="41">
        <f t="shared" si="26"/>
        <v>0.63419805597067347</v>
      </c>
    </row>
    <row r="184" spans="1:17" x14ac:dyDescent="0.25">
      <c r="A184">
        <f t="shared" si="20"/>
        <v>2013</v>
      </c>
      <c r="B184">
        <f t="shared" si="21"/>
        <v>6</v>
      </c>
      <c r="C184" s="19">
        <v>41454</v>
      </c>
      <c r="D184" s="19">
        <f t="shared" si="22"/>
        <v>41460</v>
      </c>
      <c r="E184" s="19" t="str">
        <f t="shared" si="23"/>
        <v>262013</v>
      </c>
      <c r="F184" s="4">
        <f>SUMIF('Cushing Flows Data'!A$9:A$3818,'Cushing Balance'!$E184,'Cushing Flows Data'!$V$9:$V$3818)</f>
        <v>9261.2175510568377</v>
      </c>
      <c r="G184" s="4">
        <f>SUMIF('Cushing Flows Data'!A$9:A$3818,'Cushing Balance'!$E184,'Cushing Flows Data'!$AP$9:$AP$3818)</f>
        <v>11197.09015</v>
      </c>
      <c r="H184" s="15">
        <f t="shared" si="24"/>
        <v>-1935.8725989431623</v>
      </c>
      <c r="I184" s="44">
        <v>46965</v>
      </c>
      <c r="K184" s="48">
        <f t="shared" si="27"/>
        <v>-2687</v>
      </c>
      <c r="L184" s="48">
        <f t="shared" si="28"/>
        <v>-751.1274010568377</v>
      </c>
      <c r="M184" s="48"/>
      <c r="N184" s="48">
        <f t="shared" si="25"/>
        <v>-2687</v>
      </c>
      <c r="O184" s="48">
        <f t="shared" si="29"/>
        <v>1935.8725989431623</v>
      </c>
      <c r="P184" s="45">
        <v>78041</v>
      </c>
      <c r="Q184" s="41">
        <f t="shared" si="26"/>
        <v>0.60179905434322989</v>
      </c>
    </row>
    <row r="185" spans="1:17" x14ac:dyDescent="0.25">
      <c r="A185">
        <f t="shared" si="20"/>
        <v>2013</v>
      </c>
      <c r="B185">
        <f t="shared" si="21"/>
        <v>7</v>
      </c>
      <c r="C185" s="19">
        <v>41461</v>
      </c>
      <c r="D185" s="19">
        <f t="shared" si="22"/>
        <v>41467</v>
      </c>
      <c r="E185" s="19" t="str">
        <f t="shared" si="23"/>
        <v>272013</v>
      </c>
      <c r="F185" s="4">
        <f>SUMIF('Cushing Flows Data'!A$9:A$3818,'Cushing Balance'!$E185,'Cushing Flows Data'!$V$9:$V$3818)</f>
        <v>9634.2359914559929</v>
      </c>
      <c r="G185" s="4">
        <f>SUMIF('Cushing Flows Data'!A$9:A$3818,'Cushing Balance'!$E185,'Cushing Flows Data'!$AP$9:$AP$3818)</f>
        <v>10813.460119999998</v>
      </c>
      <c r="H185" s="15">
        <f t="shared" si="24"/>
        <v>-1179.224128544005</v>
      </c>
      <c r="I185" s="44">
        <v>46083</v>
      </c>
      <c r="K185" s="48">
        <f t="shared" si="27"/>
        <v>-882</v>
      </c>
      <c r="L185" s="48">
        <f t="shared" si="28"/>
        <v>297.224128544005</v>
      </c>
      <c r="M185" s="48"/>
      <c r="N185" s="48">
        <f t="shared" si="25"/>
        <v>-882</v>
      </c>
      <c r="O185" s="48">
        <f t="shared" si="29"/>
        <v>1179.224128544005</v>
      </c>
      <c r="P185" s="45">
        <v>78041</v>
      </c>
      <c r="Q185" s="41">
        <f t="shared" si="26"/>
        <v>0.59049730269986289</v>
      </c>
    </row>
    <row r="186" spans="1:17" x14ac:dyDescent="0.25">
      <c r="A186">
        <f t="shared" si="20"/>
        <v>2013</v>
      </c>
      <c r="B186">
        <f t="shared" si="21"/>
        <v>7</v>
      </c>
      <c r="C186" s="19">
        <v>41468</v>
      </c>
      <c r="D186" s="19">
        <f t="shared" si="22"/>
        <v>41474</v>
      </c>
      <c r="E186" s="19" t="str">
        <f t="shared" si="23"/>
        <v>282013</v>
      </c>
      <c r="F186" s="4">
        <f>SUMIF('Cushing Flows Data'!A$9:A$3818,'Cushing Balance'!$E186,'Cushing Flows Data'!$V$9:$V$3818)</f>
        <v>9165.7881114559914</v>
      </c>
      <c r="G186" s="4">
        <f>SUMIF('Cushing Flows Data'!A$9:A$3818,'Cushing Balance'!$E186,'Cushing Flows Data'!$AP$9:$AP$3818)</f>
        <v>11630.644340000003</v>
      </c>
      <c r="H186" s="15">
        <f t="shared" si="24"/>
        <v>-2464.8562285440112</v>
      </c>
      <c r="I186" s="44">
        <v>44023</v>
      </c>
      <c r="K186" s="48">
        <f t="shared" si="27"/>
        <v>-2060</v>
      </c>
      <c r="L186" s="48">
        <f t="shared" si="28"/>
        <v>404.85622854401117</v>
      </c>
      <c r="M186" s="48"/>
      <c r="N186" s="48">
        <f t="shared" si="25"/>
        <v>-2060</v>
      </c>
      <c r="O186" s="48">
        <f t="shared" si="29"/>
        <v>2464.8562285440112</v>
      </c>
      <c r="P186" s="45">
        <v>78121</v>
      </c>
      <c r="Q186" s="41">
        <f t="shared" si="26"/>
        <v>0.56352325239052237</v>
      </c>
    </row>
    <row r="187" spans="1:17" x14ac:dyDescent="0.25">
      <c r="A187">
        <f t="shared" si="20"/>
        <v>2013</v>
      </c>
      <c r="B187">
        <f t="shared" si="21"/>
        <v>7</v>
      </c>
      <c r="C187" s="19">
        <v>41475</v>
      </c>
      <c r="D187" s="19">
        <f t="shared" si="22"/>
        <v>41481</v>
      </c>
      <c r="E187" s="19" t="str">
        <f t="shared" si="23"/>
        <v>292013</v>
      </c>
      <c r="F187" s="4">
        <f>SUMIF('Cushing Flows Data'!A$9:A$3818,'Cushing Balance'!$E187,'Cushing Flows Data'!$V$9:$V$3818)</f>
        <v>8759.2082914559942</v>
      </c>
      <c r="G187" s="4">
        <f>SUMIF('Cushing Flows Data'!A$9:A$3818,'Cushing Balance'!$E187,'Cushing Flows Data'!$AP$9:$AP$3818)</f>
        <v>11512.86145</v>
      </c>
      <c r="H187" s="15">
        <f t="shared" si="24"/>
        <v>-2753.6531585440061</v>
      </c>
      <c r="I187" s="44">
        <v>42119</v>
      </c>
      <c r="K187" s="48">
        <f t="shared" si="27"/>
        <v>-1904</v>
      </c>
      <c r="L187" s="48">
        <f t="shared" si="28"/>
        <v>849.65315854400615</v>
      </c>
      <c r="M187" s="48"/>
      <c r="N187" s="48">
        <f t="shared" si="25"/>
        <v>-1904</v>
      </c>
      <c r="O187" s="48">
        <f t="shared" si="29"/>
        <v>2753.6531585440061</v>
      </c>
      <c r="P187" s="45">
        <v>77871</v>
      </c>
      <c r="Q187" s="41">
        <f t="shared" si="26"/>
        <v>0.54088171463060708</v>
      </c>
    </row>
    <row r="188" spans="1:17" x14ac:dyDescent="0.25">
      <c r="A188">
        <f t="shared" si="20"/>
        <v>2013</v>
      </c>
      <c r="B188">
        <f t="shared" si="21"/>
        <v>7</v>
      </c>
      <c r="C188" s="19">
        <v>41482</v>
      </c>
      <c r="D188" s="19">
        <f t="shared" si="22"/>
        <v>41488</v>
      </c>
      <c r="E188" s="19" t="str">
        <f t="shared" si="23"/>
        <v>302013</v>
      </c>
      <c r="F188" s="4">
        <f>SUMIF('Cushing Flows Data'!A$9:A$3818,'Cushing Balance'!$E188,'Cushing Flows Data'!$V$9:$V$3818)</f>
        <v>9095.3159810579637</v>
      </c>
      <c r="G188" s="4">
        <f>SUMIF('Cushing Flows Data'!A$9:A$3818,'Cushing Balance'!$E188,'Cushing Flows Data'!$AP$9:$AP$3818)</f>
        <v>11173.807139999999</v>
      </c>
      <c r="H188" s="15">
        <f t="shared" si="24"/>
        <v>-2078.4911589420353</v>
      </c>
      <c r="I188" s="44">
        <v>39874</v>
      </c>
      <c r="K188" s="48">
        <f t="shared" si="27"/>
        <v>-2245</v>
      </c>
      <c r="L188" s="48">
        <f t="shared" si="28"/>
        <v>-166.50884105796467</v>
      </c>
      <c r="M188" s="48"/>
      <c r="N188" s="48">
        <f t="shared" si="25"/>
        <v>-2245</v>
      </c>
      <c r="O188" s="48">
        <f t="shared" si="29"/>
        <v>2078.4911589420353</v>
      </c>
      <c r="P188" s="45">
        <v>77686</v>
      </c>
      <c r="Q188" s="41">
        <f t="shared" si="26"/>
        <v>0.51327137450763327</v>
      </c>
    </row>
    <row r="189" spans="1:17" x14ac:dyDescent="0.25">
      <c r="A189">
        <f t="shared" si="20"/>
        <v>2013</v>
      </c>
      <c r="B189">
        <f t="shared" si="21"/>
        <v>8</v>
      </c>
      <c r="C189" s="19">
        <v>41489</v>
      </c>
      <c r="D189" s="19">
        <f t="shared" si="22"/>
        <v>41495</v>
      </c>
      <c r="E189" s="19" t="str">
        <f t="shared" si="23"/>
        <v>312013</v>
      </c>
      <c r="F189" s="4">
        <f>SUMIF('Cushing Flows Data'!A$9:A$3818,'Cushing Balance'!$E189,'Cushing Flows Data'!$V$9:$V$3818)</f>
        <v>8859.2207450628921</v>
      </c>
      <c r="G189" s="4">
        <f>SUMIF('Cushing Flows Data'!A$9:A$3818,'Cushing Balance'!$E189,'Cushing Flows Data'!$AP$9:$AP$3818)</f>
        <v>10559.774950000001</v>
      </c>
      <c r="H189" s="15">
        <f t="shared" si="24"/>
        <v>-1700.5542049371088</v>
      </c>
      <c r="I189" s="44">
        <v>38515</v>
      </c>
      <c r="K189" s="48">
        <f t="shared" si="27"/>
        <v>-1359</v>
      </c>
      <c r="L189" s="48">
        <f t="shared" si="28"/>
        <v>341.55420493710881</v>
      </c>
      <c r="M189" s="48"/>
      <c r="N189" s="48">
        <f t="shared" si="25"/>
        <v>-1359</v>
      </c>
      <c r="O189" s="48">
        <f t="shared" si="29"/>
        <v>1700.5542049371088</v>
      </c>
      <c r="P189" s="45">
        <v>77503</v>
      </c>
      <c r="Q189" s="41">
        <f t="shared" si="26"/>
        <v>0.49694850521915279</v>
      </c>
    </row>
    <row r="190" spans="1:17" x14ac:dyDescent="0.25">
      <c r="A190">
        <f t="shared" si="20"/>
        <v>2013</v>
      </c>
      <c r="B190">
        <f t="shared" si="21"/>
        <v>8</v>
      </c>
      <c r="C190" s="19">
        <v>41496</v>
      </c>
      <c r="D190" s="19">
        <f t="shared" si="22"/>
        <v>41502</v>
      </c>
      <c r="E190" s="19" t="str">
        <f t="shared" si="23"/>
        <v>322013</v>
      </c>
      <c r="F190" s="4">
        <f>SUMIF('Cushing Flows Data'!A$9:A$3818,'Cushing Balance'!$E190,'Cushing Flows Data'!$V$9:$V$3818)</f>
        <v>9138.8023150628942</v>
      </c>
      <c r="G190" s="4">
        <f>SUMIF('Cushing Flows Data'!A$9:A$3818,'Cushing Balance'!$E190,'Cushing Flows Data'!$AP$9:$AP$3818)</f>
        <v>10497.987359999999</v>
      </c>
      <c r="H190" s="15">
        <f t="shared" si="24"/>
        <v>-1359.185044937105</v>
      </c>
      <c r="I190" s="44">
        <v>37425</v>
      </c>
      <c r="K190" s="48">
        <f t="shared" si="27"/>
        <v>-1090</v>
      </c>
      <c r="L190" s="48">
        <f t="shared" si="28"/>
        <v>269.18504493710498</v>
      </c>
      <c r="M190" s="48"/>
      <c r="N190" s="48">
        <f t="shared" si="25"/>
        <v>-1090</v>
      </c>
      <c r="O190" s="48">
        <f t="shared" si="29"/>
        <v>1359.185044937105</v>
      </c>
      <c r="P190" s="45">
        <v>77503</v>
      </c>
      <c r="Q190" s="41">
        <f t="shared" si="26"/>
        <v>0.48288453350192895</v>
      </c>
    </row>
    <row r="191" spans="1:17" x14ac:dyDescent="0.25">
      <c r="A191">
        <f t="shared" si="20"/>
        <v>2013</v>
      </c>
      <c r="B191">
        <f t="shared" si="21"/>
        <v>8</v>
      </c>
      <c r="C191" s="19">
        <v>41503</v>
      </c>
      <c r="D191" s="19">
        <f t="shared" si="22"/>
        <v>41509</v>
      </c>
      <c r="E191" s="19" t="str">
        <f t="shared" si="23"/>
        <v>332013</v>
      </c>
      <c r="F191" s="4">
        <f>SUMIF('Cushing Flows Data'!A$9:A$3818,'Cushing Balance'!$E191,'Cushing Flows Data'!$V$9:$V$3818)</f>
        <v>9658.4308050628933</v>
      </c>
      <c r="G191" s="4">
        <f>SUMIF('Cushing Flows Data'!A$9:A$3818,'Cushing Balance'!$E191,'Cushing Flows Data'!$AP$9:$AP$3818)</f>
        <v>11207.840159999998</v>
      </c>
      <c r="H191" s="15">
        <f t="shared" si="24"/>
        <v>-1549.4093549371046</v>
      </c>
      <c r="I191" s="44">
        <v>36588</v>
      </c>
      <c r="K191" s="48">
        <f t="shared" si="27"/>
        <v>-837</v>
      </c>
      <c r="L191" s="48">
        <f t="shared" si="28"/>
        <v>712.40935493710458</v>
      </c>
      <c r="M191" s="48"/>
      <c r="N191" s="48">
        <f t="shared" si="25"/>
        <v>-837</v>
      </c>
      <c r="O191" s="48">
        <f t="shared" si="29"/>
        <v>1549.4093549371046</v>
      </c>
      <c r="P191" s="45">
        <v>77173</v>
      </c>
      <c r="Q191" s="41">
        <f t="shared" si="26"/>
        <v>0.47410363728246924</v>
      </c>
    </row>
    <row r="192" spans="1:17" x14ac:dyDescent="0.25">
      <c r="A192">
        <f t="shared" si="20"/>
        <v>2013</v>
      </c>
      <c r="B192">
        <f t="shared" si="21"/>
        <v>8</v>
      </c>
      <c r="C192" s="19">
        <v>41510</v>
      </c>
      <c r="D192" s="19">
        <f t="shared" si="22"/>
        <v>41516</v>
      </c>
      <c r="E192" s="19" t="str">
        <f t="shared" si="23"/>
        <v>342013</v>
      </c>
      <c r="F192" s="4">
        <f>SUMIF('Cushing Flows Data'!A$9:A$3818,'Cushing Balance'!$E192,'Cushing Flows Data'!$V$9:$V$3818)</f>
        <v>9451.478845062893</v>
      </c>
      <c r="G192" s="4">
        <f>SUMIF('Cushing Flows Data'!A$9:A$3818,'Cushing Balance'!$E192,'Cushing Flows Data'!$AP$9:$AP$3818)</f>
        <v>11527.3812</v>
      </c>
      <c r="H192" s="15">
        <f t="shared" si="24"/>
        <v>-2075.9023549371068</v>
      </c>
      <c r="I192" s="44">
        <v>34759</v>
      </c>
      <c r="K192" s="48">
        <f t="shared" si="27"/>
        <v>-1829</v>
      </c>
      <c r="L192" s="48">
        <f t="shared" si="28"/>
        <v>246.90235493710679</v>
      </c>
      <c r="M192" s="48"/>
      <c r="N192" s="48">
        <f t="shared" si="25"/>
        <v>-1829</v>
      </c>
      <c r="O192" s="48">
        <f t="shared" si="29"/>
        <v>2075.9023549371068</v>
      </c>
      <c r="P192" s="45">
        <v>76710</v>
      </c>
      <c r="Q192" s="41">
        <f t="shared" si="26"/>
        <v>0.45312214835093206</v>
      </c>
    </row>
    <row r="193" spans="1:17" x14ac:dyDescent="0.25">
      <c r="A193">
        <f t="shared" si="20"/>
        <v>2013</v>
      </c>
      <c r="B193">
        <f t="shared" si="21"/>
        <v>8</v>
      </c>
      <c r="C193" s="19">
        <v>41517</v>
      </c>
      <c r="D193" s="19">
        <f t="shared" si="22"/>
        <v>41523</v>
      </c>
      <c r="E193" s="19" t="str">
        <f t="shared" si="23"/>
        <v>352013</v>
      </c>
      <c r="F193" s="4">
        <f>SUMIF('Cushing Flows Data'!A$9:A$3818,'Cushing Balance'!$E193,'Cushing Flows Data'!$V$9:$V$3818)</f>
        <v>9721.9807653814969</v>
      </c>
      <c r="G193" s="4">
        <f>SUMIF('Cushing Flows Data'!A$9:A$3818,'Cushing Balance'!$E193,'Cushing Flows Data'!$AP$9:$AP$3818)</f>
        <v>11043.453219999999</v>
      </c>
      <c r="H193" s="15">
        <f t="shared" si="24"/>
        <v>-1321.4724546185025</v>
      </c>
      <c r="I193" s="44">
        <v>34120</v>
      </c>
      <c r="K193" s="48">
        <f t="shared" si="27"/>
        <v>-639</v>
      </c>
      <c r="L193" s="48">
        <f t="shared" si="28"/>
        <v>682.47245461850252</v>
      </c>
      <c r="M193" s="48"/>
      <c r="N193" s="48">
        <f t="shared" si="25"/>
        <v>-639</v>
      </c>
      <c r="O193" s="48">
        <f t="shared" si="29"/>
        <v>1321.4724546185025</v>
      </c>
      <c r="P193" s="45">
        <v>76077</v>
      </c>
      <c r="Q193" s="41">
        <f t="shared" si="26"/>
        <v>0.44849297422348411</v>
      </c>
    </row>
    <row r="194" spans="1:17" x14ac:dyDescent="0.25">
      <c r="A194">
        <f t="shared" si="20"/>
        <v>2013</v>
      </c>
      <c r="B194">
        <f t="shared" si="21"/>
        <v>9</v>
      </c>
      <c r="C194" s="19">
        <v>41524</v>
      </c>
      <c r="D194" s="19">
        <f t="shared" si="22"/>
        <v>41530</v>
      </c>
      <c r="E194" s="19" t="str">
        <f t="shared" si="23"/>
        <v>362013</v>
      </c>
      <c r="F194" s="4">
        <f>SUMIF('Cushing Flows Data'!A$9:A$3818,'Cushing Balance'!$E194,'Cushing Flows Data'!$V$9:$V$3818)</f>
        <v>9623.2641687679316</v>
      </c>
      <c r="G194" s="4">
        <f>SUMIF('Cushing Flows Data'!A$9:A$3818,'Cushing Balance'!$E194,'Cushing Flows Data'!$AP$9:$AP$3818)</f>
        <v>11228.65763</v>
      </c>
      <c r="H194" s="15">
        <f t="shared" si="24"/>
        <v>-1605.3934612320681</v>
      </c>
      <c r="I194" s="44">
        <v>33259</v>
      </c>
      <c r="K194" s="48">
        <f t="shared" si="27"/>
        <v>-861</v>
      </c>
      <c r="L194" s="48">
        <f t="shared" si="28"/>
        <v>744.39346123206815</v>
      </c>
      <c r="M194" s="48"/>
      <c r="N194" s="48">
        <f t="shared" si="25"/>
        <v>-861</v>
      </c>
      <c r="O194" s="48">
        <f t="shared" si="29"/>
        <v>1605.3934612320681</v>
      </c>
      <c r="P194" s="45">
        <v>75114</v>
      </c>
      <c r="Q194" s="41">
        <f t="shared" si="26"/>
        <v>0.44278030726628859</v>
      </c>
    </row>
    <row r="195" spans="1:17" x14ac:dyDescent="0.25">
      <c r="A195">
        <f t="shared" ref="A195:A258" si="30">YEAR(C195)</f>
        <v>2013</v>
      </c>
      <c r="B195">
        <f t="shared" ref="B195:B258" si="31">MONTH(C195)</f>
        <v>9</v>
      </c>
      <c r="C195" s="19">
        <v>41531</v>
      </c>
      <c r="D195" s="19">
        <f t="shared" ref="D195:D258" si="32">C196-1</f>
        <v>41537</v>
      </c>
      <c r="E195" s="19" t="str">
        <f t="shared" ref="E195:E258" si="33">WEEKNUM(C195)&amp;YEAR(C195)</f>
        <v>372013</v>
      </c>
      <c r="F195" s="4">
        <f>SUMIF('Cushing Flows Data'!A$9:A$3818,'Cushing Balance'!$E195,'Cushing Flows Data'!$V$9:$V$3818)</f>
        <v>9666.7840887679304</v>
      </c>
      <c r="G195" s="4">
        <f>SUMIF('Cushing Flows Data'!A$9:A$3818,'Cushing Balance'!$E195,'Cushing Flows Data'!$AP$9:$AP$3818)</f>
        <v>10956.13234</v>
      </c>
      <c r="H195" s="15">
        <f t="shared" ref="H195:H258" si="34">F195-G195</f>
        <v>-1289.3482512320697</v>
      </c>
      <c r="I195" s="44">
        <v>32847</v>
      </c>
      <c r="K195" s="48">
        <f t="shared" si="27"/>
        <v>-412</v>
      </c>
      <c r="L195" s="48">
        <f t="shared" si="28"/>
        <v>877.34825123206974</v>
      </c>
      <c r="M195" s="48"/>
      <c r="N195" s="48">
        <f t="shared" ref="N195:N258" si="35">K195-M195</f>
        <v>-412</v>
      </c>
      <c r="O195" s="48">
        <f t="shared" si="29"/>
        <v>1289.3482512320697</v>
      </c>
      <c r="P195" s="45">
        <v>74864</v>
      </c>
      <c r="Q195" s="41">
        <f t="shared" ref="Q195:Q258" si="36">I195/P195</f>
        <v>0.43875561017311393</v>
      </c>
    </row>
    <row r="196" spans="1:17" x14ac:dyDescent="0.25">
      <c r="A196">
        <f t="shared" si="30"/>
        <v>2013</v>
      </c>
      <c r="B196">
        <f t="shared" si="31"/>
        <v>9</v>
      </c>
      <c r="C196" s="19">
        <v>41538</v>
      </c>
      <c r="D196" s="19">
        <f t="shared" si="32"/>
        <v>41544</v>
      </c>
      <c r="E196" s="19" t="str">
        <f t="shared" si="33"/>
        <v>382013</v>
      </c>
      <c r="F196" s="4">
        <f>SUMIF('Cushing Flows Data'!A$9:A$3818,'Cushing Balance'!$E196,'Cushing Flows Data'!$V$9:$V$3818)</f>
        <v>11023.690798767931</v>
      </c>
      <c r="G196" s="4">
        <f>SUMIF('Cushing Flows Data'!A$9:A$3818,'Cushing Balance'!$E196,'Cushing Flows Data'!$AP$9:$AP$3818)</f>
        <v>11171.582789999999</v>
      </c>
      <c r="H196" s="15">
        <f t="shared" si="34"/>
        <v>-147.89199123206708</v>
      </c>
      <c r="I196" s="44">
        <v>32788</v>
      </c>
      <c r="K196" s="48">
        <f t="shared" ref="K196:K259" si="37">I196-I195</f>
        <v>-59</v>
      </c>
      <c r="L196" s="48">
        <f t="shared" ref="L196:L259" si="38">K196-H196</f>
        <v>88.891991232067085</v>
      </c>
      <c r="M196" s="48"/>
      <c r="N196" s="48">
        <f t="shared" si="35"/>
        <v>-59</v>
      </c>
      <c r="O196" s="48">
        <f t="shared" ref="O196:O259" si="39">M196-H196</f>
        <v>147.89199123206708</v>
      </c>
      <c r="P196" s="45">
        <v>74984</v>
      </c>
      <c r="Q196" s="41">
        <f t="shared" si="36"/>
        <v>0.43726661687826734</v>
      </c>
    </row>
    <row r="197" spans="1:17" x14ac:dyDescent="0.25">
      <c r="A197">
        <f t="shared" si="30"/>
        <v>2013</v>
      </c>
      <c r="B197">
        <f t="shared" si="31"/>
        <v>9</v>
      </c>
      <c r="C197" s="19">
        <v>41545</v>
      </c>
      <c r="D197" s="19">
        <f t="shared" si="32"/>
        <v>41551</v>
      </c>
      <c r="E197" s="19" t="str">
        <f t="shared" si="33"/>
        <v>392013</v>
      </c>
      <c r="F197" s="4">
        <f>SUMIF('Cushing Flows Data'!A$9:A$3818,'Cushing Balance'!$E197,'Cushing Flows Data'!$V$9:$V$3818)</f>
        <v>10397.764075734471</v>
      </c>
      <c r="G197" s="4">
        <f>SUMIF('Cushing Flows Data'!A$9:A$3818,'Cushing Balance'!$E197,'Cushing Flows Data'!$AP$9:$AP$3818)</f>
        <v>11372.940039999999</v>
      </c>
      <c r="H197" s="15">
        <f t="shared" si="34"/>
        <v>-975.17596426552882</v>
      </c>
      <c r="I197" s="44">
        <v>32620</v>
      </c>
      <c r="K197" s="48">
        <f t="shared" si="37"/>
        <v>-168</v>
      </c>
      <c r="L197" s="48">
        <f t="shared" si="38"/>
        <v>807.17596426552882</v>
      </c>
      <c r="M197" s="48"/>
      <c r="N197" s="48">
        <f t="shared" si="35"/>
        <v>-168</v>
      </c>
      <c r="O197" s="48">
        <f t="shared" si="39"/>
        <v>975.17596426552882</v>
      </c>
      <c r="P197" s="45">
        <v>74684</v>
      </c>
      <c r="Q197" s="41">
        <f t="shared" si="36"/>
        <v>0.43677360612714905</v>
      </c>
    </row>
    <row r="198" spans="1:17" x14ac:dyDescent="0.25">
      <c r="A198">
        <f t="shared" si="30"/>
        <v>2013</v>
      </c>
      <c r="B198">
        <f t="shared" si="31"/>
        <v>10</v>
      </c>
      <c r="C198" s="19">
        <v>41552</v>
      </c>
      <c r="D198" s="19">
        <f t="shared" si="32"/>
        <v>41558</v>
      </c>
      <c r="E198" s="19" t="str">
        <f t="shared" si="33"/>
        <v>402013</v>
      </c>
      <c r="F198" s="4">
        <f>SUMIF('Cushing Flows Data'!A$9:A$3818,'Cushing Balance'!$E198,'Cushing Flows Data'!$V$9:$V$3818)</f>
        <v>11095.748583459374</v>
      </c>
      <c r="G198" s="4">
        <f>SUMIF('Cushing Flows Data'!A$9:A$3818,'Cushing Balance'!$E198,'Cushing Flows Data'!$AP$9:$AP$3818)</f>
        <v>10978.388279999999</v>
      </c>
      <c r="H198" s="15">
        <f t="shared" si="34"/>
        <v>117.36030345937434</v>
      </c>
      <c r="I198" s="44">
        <v>32986</v>
      </c>
      <c r="K198" s="48">
        <f t="shared" si="37"/>
        <v>366</v>
      </c>
      <c r="L198" s="48">
        <f t="shared" si="38"/>
        <v>248.63969654062566</v>
      </c>
      <c r="M198" s="48"/>
      <c r="N198" s="48">
        <f t="shared" si="35"/>
        <v>366</v>
      </c>
      <c r="O198" s="48">
        <f t="shared" si="39"/>
        <v>-117.36030345937434</v>
      </c>
      <c r="P198" s="45">
        <v>74969</v>
      </c>
      <c r="Q198" s="41">
        <f t="shared" si="36"/>
        <v>0.43999519801517961</v>
      </c>
    </row>
    <row r="199" spans="1:17" x14ac:dyDescent="0.25">
      <c r="A199">
        <f t="shared" si="30"/>
        <v>2013</v>
      </c>
      <c r="B199">
        <f t="shared" si="31"/>
        <v>10</v>
      </c>
      <c r="C199" s="19">
        <v>41559</v>
      </c>
      <c r="D199" s="19">
        <f t="shared" si="32"/>
        <v>41565</v>
      </c>
      <c r="E199" s="19" t="str">
        <f t="shared" si="33"/>
        <v>412013</v>
      </c>
      <c r="F199" s="4">
        <f>SUMIF('Cushing Flows Data'!A$9:A$3818,'Cushing Balance'!$E199,'Cushing Flows Data'!$V$9:$V$3818)</f>
        <v>11621.077573459372</v>
      </c>
      <c r="G199" s="4">
        <f>SUMIF('Cushing Flows Data'!A$9:A$3818,'Cushing Balance'!$E199,'Cushing Flows Data'!$AP$9:$AP$3818)</f>
        <v>11244.742400000001</v>
      </c>
      <c r="H199" s="15">
        <f t="shared" si="34"/>
        <v>376.33517345937071</v>
      </c>
      <c r="I199" s="44">
        <v>33344</v>
      </c>
      <c r="K199" s="48">
        <f t="shared" si="37"/>
        <v>358</v>
      </c>
      <c r="L199" s="48">
        <f t="shared" si="38"/>
        <v>-18.335173459370708</v>
      </c>
      <c r="M199" s="48"/>
      <c r="N199" s="48">
        <f t="shared" si="35"/>
        <v>358</v>
      </c>
      <c r="O199" s="48">
        <f t="shared" si="39"/>
        <v>-376.33517345937071</v>
      </c>
      <c r="P199" s="45">
        <v>75049</v>
      </c>
      <c r="Q199" s="41">
        <f t="shared" si="36"/>
        <v>0.44429639302322482</v>
      </c>
    </row>
    <row r="200" spans="1:17" x14ac:dyDescent="0.25">
      <c r="A200">
        <f t="shared" si="30"/>
        <v>2013</v>
      </c>
      <c r="B200">
        <f t="shared" si="31"/>
        <v>10</v>
      </c>
      <c r="C200" s="19">
        <v>41566</v>
      </c>
      <c r="D200" s="19">
        <f t="shared" si="32"/>
        <v>41572</v>
      </c>
      <c r="E200" s="19" t="str">
        <f t="shared" si="33"/>
        <v>422013</v>
      </c>
      <c r="F200" s="4">
        <f>SUMIF('Cushing Flows Data'!A$9:A$3818,'Cushing Balance'!$E200,'Cushing Flows Data'!$V$9:$V$3818)</f>
        <v>11945.931563459375</v>
      </c>
      <c r="G200" s="4">
        <f>SUMIF('Cushing Flows Data'!A$9:A$3818,'Cushing Balance'!$E200,'Cushing Flows Data'!$AP$9:$AP$3818)</f>
        <v>11283.715390000001</v>
      </c>
      <c r="H200" s="15">
        <f t="shared" si="34"/>
        <v>662.21617345937375</v>
      </c>
      <c r="I200" s="44">
        <v>35522</v>
      </c>
      <c r="K200" s="48">
        <f t="shared" si="37"/>
        <v>2178</v>
      </c>
      <c r="L200" s="48">
        <f t="shared" si="38"/>
        <v>1515.7838265406263</v>
      </c>
      <c r="M200" s="48"/>
      <c r="N200" s="48">
        <f t="shared" si="35"/>
        <v>2178</v>
      </c>
      <c r="O200" s="48">
        <f t="shared" si="39"/>
        <v>-662.21617345937375</v>
      </c>
      <c r="P200" s="45">
        <v>74086</v>
      </c>
      <c r="Q200" s="41">
        <f t="shared" si="36"/>
        <v>0.47946980536133682</v>
      </c>
    </row>
    <row r="201" spans="1:17" x14ac:dyDescent="0.25">
      <c r="A201">
        <f t="shared" si="30"/>
        <v>2013</v>
      </c>
      <c r="B201">
        <f t="shared" si="31"/>
        <v>10</v>
      </c>
      <c r="C201" s="19">
        <v>41573</v>
      </c>
      <c r="D201" s="19">
        <f t="shared" si="32"/>
        <v>41579</v>
      </c>
      <c r="E201" s="19" t="str">
        <f t="shared" si="33"/>
        <v>432013</v>
      </c>
      <c r="F201" s="4">
        <f>SUMIF('Cushing Flows Data'!A$9:A$3818,'Cushing Balance'!$E201,'Cushing Flows Data'!$V$9:$V$3818)</f>
        <v>11449.957789851562</v>
      </c>
      <c r="G201" s="4">
        <f>SUMIF('Cushing Flows Data'!A$9:A$3818,'Cushing Balance'!$E201,'Cushing Flows Data'!$AP$9:$AP$3818)</f>
        <v>11211.994470000001</v>
      </c>
      <c r="H201" s="15">
        <f t="shared" si="34"/>
        <v>237.9633198515603</v>
      </c>
      <c r="I201" s="44">
        <v>36513</v>
      </c>
      <c r="K201" s="48">
        <f t="shared" si="37"/>
        <v>991</v>
      </c>
      <c r="L201" s="48">
        <f t="shared" si="38"/>
        <v>753.0366801484397</v>
      </c>
      <c r="M201" s="48"/>
      <c r="N201" s="48">
        <f t="shared" si="35"/>
        <v>991</v>
      </c>
      <c r="O201" s="48">
        <f t="shared" si="39"/>
        <v>-237.9633198515603</v>
      </c>
      <c r="P201" s="45">
        <v>74086</v>
      </c>
      <c r="Q201" s="41">
        <f t="shared" si="36"/>
        <v>0.49284615176956509</v>
      </c>
    </row>
    <row r="202" spans="1:17" x14ac:dyDescent="0.25">
      <c r="A202">
        <f t="shared" si="30"/>
        <v>2013</v>
      </c>
      <c r="B202">
        <f t="shared" si="31"/>
        <v>11</v>
      </c>
      <c r="C202" s="19">
        <v>41580</v>
      </c>
      <c r="D202" s="19">
        <f t="shared" si="32"/>
        <v>41586</v>
      </c>
      <c r="E202" s="19" t="str">
        <f t="shared" si="33"/>
        <v>442013</v>
      </c>
      <c r="F202" s="4">
        <f>SUMIF('Cushing Flows Data'!A$9:A$3818,'Cushing Balance'!$E202,'Cushing Flows Data'!$V$9:$V$3818)</f>
        <v>11018.864658204688</v>
      </c>
      <c r="G202" s="4">
        <f>SUMIF('Cushing Flows Data'!A$9:A$3818,'Cushing Balance'!$E202,'Cushing Flows Data'!$AP$9:$AP$3818)</f>
        <v>10527.45407</v>
      </c>
      <c r="H202" s="15">
        <f t="shared" si="34"/>
        <v>491.41058820468788</v>
      </c>
      <c r="I202" s="44">
        <v>38204</v>
      </c>
      <c r="K202" s="48">
        <f t="shared" si="37"/>
        <v>1691</v>
      </c>
      <c r="L202" s="48">
        <f t="shared" si="38"/>
        <v>1199.5894117953121</v>
      </c>
      <c r="M202" s="48"/>
      <c r="N202" s="48">
        <f t="shared" si="35"/>
        <v>1691</v>
      </c>
      <c r="O202" s="48">
        <f t="shared" si="39"/>
        <v>-491.41058820468788</v>
      </c>
      <c r="P202" s="45">
        <v>74086</v>
      </c>
      <c r="Q202" s="41">
        <f t="shared" si="36"/>
        <v>0.51567097697270736</v>
      </c>
    </row>
    <row r="203" spans="1:17" x14ac:dyDescent="0.25">
      <c r="A203">
        <f t="shared" si="30"/>
        <v>2013</v>
      </c>
      <c r="B203">
        <f t="shared" si="31"/>
        <v>11</v>
      </c>
      <c r="C203" s="19">
        <v>41587</v>
      </c>
      <c r="D203" s="19">
        <f t="shared" si="32"/>
        <v>41593</v>
      </c>
      <c r="E203" s="19" t="str">
        <f t="shared" si="33"/>
        <v>452013</v>
      </c>
      <c r="F203" s="4">
        <f>SUMIF('Cushing Flows Data'!A$9:A$3818,'Cushing Balance'!$E203,'Cushing Flows Data'!$V$9:$V$3818)</f>
        <v>11715.033538204687</v>
      </c>
      <c r="G203" s="4">
        <f>SUMIF('Cushing Flows Data'!A$9:A$3818,'Cushing Balance'!$E203,'Cushing Flows Data'!$AP$9:$AP$3818)</f>
        <v>11252.223090000001</v>
      </c>
      <c r="H203" s="15">
        <f t="shared" si="34"/>
        <v>462.8104482046856</v>
      </c>
      <c r="I203" s="44">
        <v>39940</v>
      </c>
      <c r="K203" s="48">
        <f t="shared" si="37"/>
        <v>1736</v>
      </c>
      <c r="L203" s="48">
        <f t="shared" si="38"/>
        <v>1273.1895517953144</v>
      </c>
      <c r="M203" s="48"/>
      <c r="N203" s="48">
        <f t="shared" si="35"/>
        <v>1736</v>
      </c>
      <c r="O203" s="48">
        <f t="shared" si="39"/>
        <v>-462.8104482046856</v>
      </c>
      <c r="P203" s="45">
        <v>74086</v>
      </c>
      <c r="Q203" s="41">
        <f t="shared" si="36"/>
        <v>0.5391032043840942</v>
      </c>
    </row>
    <row r="204" spans="1:17" x14ac:dyDescent="0.25">
      <c r="A204">
        <f t="shared" si="30"/>
        <v>2013</v>
      </c>
      <c r="B204">
        <f t="shared" si="31"/>
        <v>11</v>
      </c>
      <c r="C204" s="19">
        <v>41594</v>
      </c>
      <c r="D204" s="19">
        <f t="shared" si="32"/>
        <v>41600</v>
      </c>
      <c r="E204" s="19" t="str">
        <f t="shared" si="33"/>
        <v>462013</v>
      </c>
      <c r="F204" s="4">
        <f>SUMIF('Cushing Flows Data'!A$9:A$3818,'Cushing Balance'!$E204,'Cushing Flows Data'!$V$9:$V$3818)</f>
        <v>10907.91144820469</v>
      </c>
      <c r="G204" s="4">
        <f>SUMIF('Cushing Flows Data'!A$9:A$3818,'Cushing Balance'!$E204,'Cushing Flows Data'!$AP$9:$AP$3818)</f>
        <v>11292.780340000001</v>
      </c>
      <c r="H204" s="15">
        <f t="shared" si="34"/>
        <v>-384.86889179531136</v>
      </c>
      <c r="I204" s="44">
        <v>40616</v>
      </c>
      <c r="K204" s="48">
        <f t="shared" si="37"/>
        <v>676</v>
      </c>
      <c r="L204" s="48">
        <f t="shared" si="38"/>
        <v>1060.8688917953114</v>
      </c>
      <c r="M204" s="48"/>
      <c r="N204" s="48">
        <f t="shared" si="35"/>
        <v>676</v>
      </c>
      <c r="O204" s="48">
        <f t="shared" si="39"/>
        <v>384.86889179531136</v>
      </c>
      <c r="P204" s="45">
        <v>74006</v>
      </c>
      <c r="Q204" s="41">
        <f t="shared" si="36"/>
        <v>0.54882036591627703</v>
      </c>
    </row>
    <row r="205" spans="1:17" x14ac:dyDescent="0.25">
      <c r="A205">
        <f t="shared" si="30"/>
        <v>2013</v>
      </c>
      <c r="B205">
        <f t="shared" si="31"/>
        <v>11</v>
      </c>
      <c r="C205" s="19">
        <v>41601</v>
      </c>
      <c r="D205" s="19">
        <f t="shared" si="32"/>
        <v>41607</v>
      </c>
      <c r="E205" s="19" t="str">
        <f t="shared" si="33"/>
        <v>472013</v>
      </c>
      <c r="F205" s="4">
        <f>SUMIF('Cushing Flows Data'!A$9:A$3818,'Cushing Balance'!$E205,'Cushing Flows Data'!$V$9:$V$3818)</f>
        <v>11259.431818204688</v>
      </c>
      <c r="G205" s="4">
        <f>SUMIF('Cushing Flows Data'!A$9:A$3818,'Cushing Balance'!$E205,'Cushing Flows Data'!$AP$9:$AP$3818)</f>
        <v>11907.553739999999</v>
      </c>
      <c r="H205" s="15">
        <f t="shared" si="34"/>
        <v>-648.12192179531121</v>
      </c>
      <c r="I205" s="44">
        <v>40598</v>
      </c>
      <c r="K205" s="48">
        <f t="shared" si="37"/>
        <v>-18</v>
      </c>
      <c r="L205" s="48">
        <f t="shared" si="38"/>
        <v>630.12192179531121</v>
      </c>
      <c r="M205" s="48"/>
      <c r="N205" s="48">
        <f t="shared" si="35"/>
        <v>-18</v>
      </c>
      <c r="O205" s="48">
        <f t="shared" si="39"/>
        <v>648.12192179531121</v>
      </c>
      <c r="P205" s="45">
        <v>74582.327999999994</v>
      </c>
      <c r="Q205" s="41">
        <f t="shared" si="36"/>
        <v>0.54433806356916081</v>
      </c>
    </row>
    <row r="206" spans="1:17" x14ac:dyDescent="0.25">
      <c r="A206">
        <f t="shared" si="30"/>
        <v>2013</v>
      </c>
      <c r="B206">
        <f t="shared" si="31"/>
        <v>11</v>
      </c>
      <c r="C206" s="19">
        <v>41608</v>
      </c>
      <c r="D206" s="19">
        <f t="shared" si="32"/>
        <v>41614</v>
      </c>
      <c r="E206" s="19" t="str">
        <f t="shared" si="33"/>
        <v>482013</v>
      </c>
      <c r="F206" s="4">
        <f>SUMIF('Cushing Flows Data'!A$9:A$3818,'Cushing Balance'!$E206,'Cushing Flows Data'!$V$9:$V$3818)</f>
        <v>10894.553311501451</v>
      </c>
      <c r="G206" s="4">
        <f>SUMIF('Cushing Flows Data'!A$9:A$3818,'Cushing Balance'!$E206,'Cushing Flows Data'!$AP$9:$AP$3818)</f>
        <v>11769.494780000001</v>
      </c>
      <c r="H206" s="15">
        <f t="shared" si="34"/>
        <v>-874.94146849854951</v>
      </c>
      <c r="I206" s="44">
        <v>41223</v>
      </c>
      <c r="K206" s="48">
        <f t="shared" si="37"/>
        <v>625</v>
      </c>
      <c r="L206" s="48">
        <f t="shared" si="38"/>
        <v>1499.9414684985495</v>
      </c>
      <c r="M206" s="48"/>
      <c r="N206" s="48">
        <f t="shared" si="35"/>
        <v>625</v>
      </c>
      <c r="O206" s="48">
        <f t="shared" si="39"/>
        <v>874.94146849854951</v>
      </c>
      <c r="P206" s="45">
        <v>74765.327999999994</v>
      </c>
      <c r="Q206" s="41">
        <f t="shared" si="36"/>
        <v>0.55136519965511288</v>
      </c>
    </row>
    <row r="207" spans="1:17" x14ac:dyDescent="0.25">
      <c r="A207">
        <f t="shared" si="30"/>
        <v>2013</v>
      </c>
      <c r="B207">
        <f t="shared" si="31"/>
        <v>12</v>
      </c>
      <c r="C207" s="19">
        <v>41615</v>
      </c>
      <c r="D207" s="19">
        <f t="shared" si="32"/>
        <v>41621</v>
      </c>
      <c r="E207" s="19" t="str">
        <f t="shared" si="33"/>
        <v>492013</v>
      </c>
      <c r="F207" s="4">
        <f>SUMIF('Cushing Flows Data'!A$9:A$3818,'Cushing Balance'!$E207,'Cushing Flows Data'!$V$9:$V$3818)</f>
        <v>10737.379402050912</v>
      </c>
      <c r="G207" s="4">
        <f>SUMIF('Cushing Flows Data'!A$9:A$3818,'Cushing Balance'!$E207,'Cushing Flows Data'!$AP$9:$AP$3818)</f>
        <v>11793.623969999999</v>
      </c>
      <c r="H207" s="15">
        <f t="shared" si="34"/>
        <v>-1056.2445679490866</v>
      </c>
      <c r="I207" s="44">
        <v>40623</v>
      </c>
      <c r="K207" s="48">
        <f t="shared" si="37"/>
        <v>-600</v>
      </c>
      <c r="L207" s="48">
        <f t="shared" si="38"/>
        <v>456.24456794908656</v>
      </c>
      <c r="M207" s="48"/>
      <c r="N207" s="48">
        <f t="shared" si="35"/>
        <v>-600</v>
      </c>
      <c r="O207" s="48">
        <f t="shared" si="39"/>
        <v>1056.2445679490866</v>
      </c>
      <c r="P207" s="45">
        <v>74935.327999999994</v>
      </c>
      <c r="Q207" s="41">
        <f t="shared" si="36"/>
        <v>0.542107455644953</v>
      </c>
    </row>
    <row r="208" spans="1:17" x14ac:dyDescent="0.25">
      <c r="A208">
        <f t="shared" si="30"/>
        <v>2013</v>
      </c>
      <c r="B208">
        <f t="shared" si="31"/>
        <v>12</v>
      </c>
      <c r="C208" s="19">
        <v>41622</v>
      </c>
      <c r="D208" s="19">
        <f t="shared" si="32"/>
        <v>41628</v>
      </c>
      <c r="E208" s="19" t="str">
        <f t="shared" si="33"/>
        <v>502013</v>
      </c>
      <c r="F208" s="4">
        <f>SUMIF('Cushing Flows Data'!A$9:A$3818,'Cushing Balance'!$E208,'Cushing Flows Data'!$V$9:$V$3818)</f>
        <v>10649.317212050913</v>
      </c>
      <c r="G208" s="4">
        <f>SUMIF('Cushing Flows Data'!A$9:A$3818,'Cushing Balance'!$E208,'Cushing Flows Data'!$AP$9:$AP$3818)</f>
        <v>11358.67942</v>
      </c>
      <c r="H208" s="15">
        <f t="shared" si="34"/>
        <v>-709.36220794908695</v>
      </c>
      <c r="I208" s="44">
        <v>40177</v>
      </c>
      <c r="K208" s="48">
        <f t="shared" si="37"/>
        <v>-446</v>
      </c>
      <c r="L208" s="48">
        <f t="shared" si="38"/>
        <v>263.36220794908695</v>
      </c>
      <c r="M208" s="48"/>
      <c r="N208" s="48">
        <f t="shared" si="35"/>
        <v>-446</v>
      </c>
      <c r="O208" s="48">
        <f t="shared" si="39"/>
        <v>709.36220794908695</v>
      </c>
      <c r="P208" s="45">
        <v>75093.491999999998</v>
      </c>
      <c r="Q208" s="41">
        <f t="shared" si="36"/>
        <v>0.53502639083557335</v>
      </c>
    </row>
    <row r="209" spans="1:17" x14ac:dyDescent="0.25">
      <c r="A209">
        <f t="shared" si="30"/>
        <v>2013</v>
      </c>
      <c r="B209">
        <f t="shared" si="31"/>
        <v>12</v>
      </c>
      <c r="C209" s="19">
        <v>41629</v>
      </c>
      <c r="D209" s="19">
        <f t="shared" si="32"/>
        <v>41635</v>
      </c>
      <c r="E209" s="19" t="str">
        <f t="shared" si="33"/>
        <v>512013</v>
      </c>
      <c r="F209" s="4">
        <f>SUMIF('Cushing Flows Data'!A$9:A$3818,'Cushing Balance'!$E209,'Cushing Flows Data'!$V$9:$V$3818)</f>
        <v>10825.981872050912</v>
      </c>
      <c r="G209" s="4">
        <f>SUMIF('Cushing Flows Data'!A$9:A$3818,'Cushing Balance'!$E209,'Cushing Flows Data'!$AP$9:$AP$3818)</f>
        <v>11827.78112</v>
      </c>
      <c r="H209" s="15">
        <f t="shared" si="34"/>
        <v>-1001.7992479490877</v>
      </c>
      <c r="I209" s="44">
        <v>39625</v>
      </c>
      <c r="K209" s="48">
        <f t="shared" si="37"/>
        <v>-552</v>
      </c>
      <c r="L209" s="48">
        <f t="shared" si="38"/>
        <v>449.79924794908766</v>
      </c>
      <c r="M209" s="48"/>
      <c r="N209" s="48">
        <f t="shared" si="35"/>
        <v>-552</v>
      </c>
      <c r="O209" s="48">
        <f t="shared" si="39"/>
        <v>1001.7992479490877</v>
      </c>
      <c r="P209" s="45">
        <v>75498.491999999998</v>
      </c>
      <c r="Q209" s="41">
        <f t="shared" si="36"/>
        <v>0.52484492008131767</v>
      </c>
    </row>
    <row r="210" spans="1:17" x14ac:dyDescent="0.25">
      <c r="A210">
        <f t="shared" si="30"/>
        <v>2013</v>
      </c>
      <c r="B210">
        <f t="shared" si="31"/>
        <v>12</v>
      </c>
      <c r="C210" s="19">
        <v>41636</v>
      </c>
      <c r="D210" s="19">
        <f t="shared" si="32"/>
        <v>41642</v>
      </c>
      <c r="E210" s="19" t="str">
        <f t="shared" si="33"/>
        <v>522013</v>
      </c>
      <c r="F210" s="4">
        <f>SUMIF('Cushing Flows Data'!A$9:A$3818,'Cushing Balance'!$E210,'Cushing Flows Data'!$V$9:$V$3818)</f>
        <v>11395.96257992288</v>
      </c>
      <c r="G210" s="4">
        <f>SUMIF('Cushing Flows Data'!A$9:A$3818,'Cushing Balance'!$E210,'Cushing Flows Data'!$AP$9:$AP$3818)</f>
        <v>11984.358969999999</v>
      </c>
      <c r="H210" s="15">
        <f t="shared" si="34"/>
        <v>-588.39639007711958</v>
      </c>
      <c r="I210" s="44">
        <v>40725</v>
      </c>
      <c r="K210" s="48">
        <f t="shared" si="37"/>
        <v>1100</v>
      </c>
      <c r="L210" s="48">
        <f t="shared" si="38"/>
        <v>1688.3963900771196</v>
      </c>
      <c r="M210" s="48"/>
      <c r="N210" s="48">
        <f t="shared" si="35"/>
        <v>1100</v>
      </c>
      <c r="O210" s="48">
        <f t="shared" si="39"/>
        <v>588.39639007711958</v>
      </c>
      <c r="P210" s="45">
        <v>75498.491999999998</v>
      </c>
      <c r="Q210" s="41">
        <f t="shared" si="36"/>
        <v>0.53941474751575169</v>
      </c>
    </row>
    <row r="211" spans="1:17" x14ac:dyDescent="0.25">
      <c r="A211">
        <f t="shared" si="30"/>
        <v>2014</v>
      </c>
      <c r="B211">
        <f t="shared" si="31"/>
        <v>1</v>
      </c>
      <c r="C211" s="19">
        <v>41643</v>
      </c>
      <c r="D211" s="19">
        <f t="shared" si="32"/>
        <v>41649</v>
      </c>
      <c r="E211" s="19" t="str">
        <f t="shared" si="33"/>
        <v>12014</v>
      </c>
      <c r="F211" s="4">
        <f>SUMIF('Cushing Flows Data'!A$9:A$3818,'Cushing Balance'!$E211,'Cushing Flows Data'!$V$9:$V$3818)</f>
        <v>11844.934027085503</v>
      </c>
      <c r="G211" s="4">
        <f>SUMIF('Cushing Flows Data'!A$9:A$3818,'Cushing Balance'!$E211,'Cushing Flows Data'!$AP$9:$AP$3818)</f>
        <v>12512.637490000001</v>
      </c>
      <c r="H211" s="15">
        <f t="shared" si="34"/>
        <v>-667.70346291449823</v>
      </c>
      <c r="I211" s="44">
        <v>40870</v>
      </c>
      <c r="K211" s="48">
        <f t="shared" si="37"/>
        <v>145</v>
      </c>
      <c r="L211" s="48">
        <f t="shared" si="38"/>
        <v>812.70346291449823</v>
      </c>
      <c r="M211" s="48"/>
      <c r="N211" s="48">
        <f t="shared" si="35"/>
        <v>145</v>
      </c>
      <c r="O211" s="48">
        <f t="shared" si="39"/>
        <v>667.70346291449823</v>
      </c>
      <c r="P211" s="45">
        <v>75668.491999999998</v>
      </c>
      <c r="Q211" s="41">
        <f t="shared" si="36"/>
        <v>0.54011912910858595</v>
      </c>
    </row>
    <row r="212" spans="1:17" x14ac:dyDescent="0.25">
      <c r="A212">
        <f t="shared" si="30"/>
        <v>2014</v>
      </c>
      <c r="B212">
        <f t="shared" si="31"/>
        <v>1</v>
      </c>
      <c r="C212" s="19">
        <v>41650</v>
      </c>
      <c r="D212" s="19">
        <f t="shared" si="32"/>
        <v>41656</v>
      </c>
      <c r="E212" s="19" t="str">
        <f t="shared" si="33"/>
        <v>22014</v>
      </c>
      <c r="F212" s="4">
        <f>SUMIF('Cushing Flows Data'!A$9:A$3818,'Cushing Balance'!$E212,'Cushing Flows Data'!$V$9:$V$3818)</f>
        <v>11497.489057085504</v>
      </c>
      <c r="G212" s="4">
        <f>SUMIF('Cushing Flows Data'!A$9:A$3818,'Cushing Balance'!$E212,'Cushing Flows Data'!$AP$9:$AP$3818)</f>
        <v>12180.272760000002</v>
      </c>
      <c r="H212" s="15">
        <f t="shared" si="34"/>
        <v>-682.78370291449755</v>
      </c>
      <c r="I212" s="44">
        <v>41592</v>
      </c>
      <c r="K212" s="48">
        <f t="shared" si="37"/>
        <v>722</v>
      </c>
      <c r="L212" s="48">
        <f t="shared" si="38"/>
        <v>1404.7837029144976</v>
      </c>
      <c r="M212" s="48"/>
      <c r="N212" s="48">
        <f t="shared" si="35"/>
        <v>722</v>
      </c>
      <c r="O212" s="48">
        <f t="shared" si="39"/>
        <v>682.78370291449755</v>
      </c>
      <c r="P212" s="45">
        <v>75668.491999999998</v>
      </c>
      <c r="Q212" s="41">
        <f t="shared" si="36"/>
        <v>0.5496607491530292</v>
      </c>
    </row>
    <row r="213" spans="1:17" x14ac:dyDescent="0.25">
      <c r="A213">
        <f t="shared" si="30"/>
        <v>2014</v>
      </c>
      <c r="B213">
        <f t="shared" si="31"/>
        <v>1</v>
      </c>
      <c r="C213" s="19">
        <v>41657</v>
      </c>
      <c r="D213" s="19">
        <f t="shared" si="32"/>
        <v>41663</v>
      </c>
      <c r="E213" s="19" t="str">
        <f t="shared" si="33"/>
        <v>32014</v>
      </c>
      <c r="F213" s="4">
        <f>SUMIF('Cushing Flows Data'!A$9:A$3818,'Cushing Balance'!$E213,'Cushing Flows Data'!$V$9:$V$3818)</f>
        <v>11029.788997085501</v>
      </c>
      <c r="G213" s="4">
        <f>SUMIF('Cushing Flows Data'!A$9:A$3818,'Cushing Balance'!$E213,'Cushing Flows Data'!$AP$9:$AP$3818)</f>
        <v>12040.587200000002</v>
      </c>
      <c r="H213" s="15">
        <f t="shared" si="34"/>
        <v>-1010.7982029145005</v>
      </c>
      <c r="I213" s="44">
        <v>41829</v>
      </c>
      <c r="K213" s="48">
        <f t="shared" si="37"/>
        <v>237</v>
      </c>
      <c r="L213" s="48">
        <f t="shared" si="38"/>
        <v>1247.7982029145005</v>
      </c>
      <c r="M213" s="48"/>
      <c r="N213" s="48">
        <f t="shared" si="35"/>
        <v>237</v>
      </c>
      <c r="O213" s="48">
        <f t="shared" si="39"/>
        <v>1010.7982029145005</v>
      </c>
      <c r="P213" s="45">
        <v>75668.491999999998</v>
      </c>
      <c r="Q213" s="41">
        <f t="shared" si="36"/>
        <v>0.55279283218700859</v>
      </c>
    </row>
    <row r="214" spans="1:17" x14ac:dyDescent="0.25">
      <c r="A214">
        <f t="shared" si="30"/>
        <v>2014</v>
      </c>
      <c r="B214">
        <f t="shared" si="31"/>
        <v>1</v>
      </c>
      <c r="C214" s="19">
        <v>41664</v>
      </c>
      <c r="D214" s="19">
        <f t="shared" si="32"/>
        <v>41670</v>
      </c>
      <c r="E214" s="19" t="str">
        <f t="shared" si="33"/>
        <v>42014</v>
      </c>
      <c r="F214" s="4">
        <f>SUMIF('Cushing Flows Data'!A$9:A$3818,'Cushing Balance'!$E214,'Cushing Flows Data'!$V$9:$V$3818)</f>
        <v>11211.505097085505</v>
      </c>
      <c r="G214" s="4">
        <f>SUMIF('Cushing Flows Data'!A$9:A$3818,'Cushing Balance'!$E214,'Cushing Flows Data'!$AP$9:$AP$3818)</f>
        <v>13418.326959999999</v>
      </c>
      <c r="H214" s="15">
        <f t="shared" si="34"/>
        <v>-2206.821862914494</v>
      </c>
      <c r="I214" s="44">
        <v>40276</v>
      </c>
      <c r="K214" s="48">
        <f t="shared" si="37"/>
        <v>-1553</v>
      </c>
      <c r="L214" s="48">
        <f t="shared" si="38"/>
        <v>653.82186291449398</v>
      </c>
      <c r="M214" s="48"/>
      <c r="N214" s="48">
        <f t="shared" si="35"/>
        <v>-1553</v>
      </c>
      <c r="O214" s="48">
        <f t="shared" si="39"/>
        <v>2206.821862914494</v>
      </c>
      <c r="P214" s="45">
        <v>75533.491999999998</v>
      </c>
      <c r="Q214" s="41">
        <f t="shared" si="36"/>
        <v>0.53322041565349576</v>
      </c>
    </row>
    <row r="215" spans="1:17" x14ac:dyDescent="0.25">
      <c r="A215">
        <f t="shared" si="30"/>
        <v>2014</v>
      </c>
      <c r="B215">
        <f t="shared" si="31"/>
        <v>2</v>
      </c>
      <c r="C215" s="19">
        <v>41671</v>
      </c>
      <c r="D215" s="19">
        <f t="shared" si="32"/>
        <v>41677</v>
      </c>
      <c r="E215" s="19" t="str">
        <f t="shared" si="33"/>
        <v>52014</v>
      </c>
      <c r="F215" s="4">
        <f>SUMIF('Cushing Flows Data'!A$9:A$3818,'Cushing Balance'!$E215,'Cushing Flows Data'!$V$9:$V$3818)</f>
        <v>11133.195390986892</v>
      </c>
      <c r="G215" s="4">
        <f>SUMIF('Cushing Flows Data'!A$9:A$3818,'Cushing Balance'!$E215,'Cushing Flows Data'!$AP$9:$AP$3818)</f>
        <v>14457.325139999999</v>
      </c>
      <c r="H215" s="15">
        <f t="shared" si="34"/>
        <v>-3324.1297490131074</v>
      </c>
      <c r="I215" s="44">
        <v>37603</v>
      </c>
      <c r="K215" s="48">
        <f t="shared" si="37"/>
        <v>-2673</v>
      </c>
      <c r="L215" s="48">
        <f t="shared" si="38"/>
        <v>651.12974901310736</v>
      </c>
      <c r="M215" s="48"/>
      <c r="N215" s="48">
        <f t="shared" si="35"/>
        <v>-2673</v>
      </c>
      <c r="O215" s="48">
        <f t="shared" si="39"/>
        <v>3324.1297490131074</v>
      </c>
      <c r="P215" s="45">
        <v>75343.491999999998</v>
      </c>
      <c r="Q215" s="41">
        <f t="shared" si="36"/>
        <v>0.49908756551926209</v>
      </c>
    </row>
    <row r="216" spans="1:17" x14ac:dyDescent="0.25">
      <c r="A216">
        <f t="shared" si="30"/>
        <v>2014</v>
      </c>
      <c r="B216">
        <f t="shared" si="31"/>
        <v>2</v>
      </c>
      <c r="C216" s="19">
        <v>41678</v>
      </c>
      <c r="D216" s="19">
        <f t="shared" si="32"/>
        <v>41684</v>
      </c>
      <c r="E216" s="19" t="str">
        <f t="shared" si="33"/>
        <v>62014</v>
      </c>
      <c r="F216" s="4">
        <f>SUMIF('Cushing Flows Data'!A$9:A$3818,'Cushing Balance'!$E216,'Cushing Flows Data'!$V$9:$V$3818)</f>
        <v>11588.088930986891</v>
      </c>
      <c r="G216" s="4">
        <f>SUMIF('Cushing Flows Data'!A$9:A$3818,'Cushing Balance'!$E216,'Cushing Flows Data'!$AP$9:$AP$3818)</f>
        <v>14105.35586</v>
      </c>
      <c r="H216" s="15">
        <f t="shared" si="34"/>
        <v>-2517.2669290131089</v>
      </c>
      <c r="I216" s="44">
        <v>35870</v>
      </c>
      <c r="K216" s="48">
        <f t="shared" si="37"/>
        <v>-1733</v>
      </c>
      <c r="L216" s="48">
        <f t="shared" si="38"/>
        <v>784.26692901310889</v>
      </c>
      <c r="M216" s="48"/>
      <c r="N216" s="48">
        <f t="shared" si="35"/>
        <v>-1733</v>
      </c>
      <c r="O216" s="48">
        <f t="shared" si="39"/>
        <v>2517.2669290131089</v>
      </c>
      <c r="P216" s="45">
        <v>75753.491999999998</v>
      </c>
      <c r="Q216" s="41">
        <f t="shared" si="36"/>
        <v>0.47350952481504088</v>
      </c>
    </row>
    <row r="217" spans="1:17" x14ac:dyDescent="0.25">
      <c r="A217">
        <f t="shared" si="30"/>
        <v>2014</v>
      </c>
      <c r="B217">
        <f t="shared" si="31"/>
        <v>2</v>
      </c>
      <c r="C217" s="19">
        <v>41685</v>
      </c>
      <c r="D217" s="19">
        <f t="shared" si="32"/>
        <v>41691</v>
      </c>
      <c r="E217" s="19" t="str">
        <f t="shared" si="33"/>
        <v>72014</v>
      </c>
      <c r="F217" s="4">
        <f>SUMIF('Cushing Flows Data'!A$9:A$3818,'Cushing Balance'!$E217,'Cushing Flows Data'!$V$9:$V$3818)</f>
        <v>11543.94331098689</v>
      </c>
      <c r="G217" s="4">
        <f>SUMIF('Cushing Flows Data'!A$9:A$3818,'Cushing Balance'!$E217,'Cushing Flows Data'!$AP$9:$AP$3818)</f>
        <v>14378.94037</v>
      </c>
      <c r="H217" s="15">
        <f t="shared" si="34"/>
        <v>-2834.9970590131106</v>
      </c>
      <c r="I217" s="44">
        <v>34792</v>
      </c>
      <c r="K217" s="48">
        <f t="shared" si="37"/>
        <v>-1078</v>
      </c>
      <c r="L217" s="48">
        <f t="shared" si="38"/>
        <v>1756.9970590131106</v>
      </c>
      <c r="M217" s="48"/>
      <c r="N217" s="48">
        <f t="shared" si="35"/>
        <v>-1078</v>
      </c>
      <c r="O217" s="48">
        <f t="shared" si="39"/>
        <v>2834.9970590131106</v>
      </c>
      <c r="P217" s="45">
        <v>75468.491999999998</v>
      </c>
      <c r="Q217" s="41">
        <f t="shared" si="36"/>
        <v>0.46101358431807543</v>
      </c>
    </row>
    <row r="218" spans="1:17" x14ac:dyDescent="0.25">
      <c r="A218">
        <f t="shared" si="30"/>
        <v>2014</v>
      </c>
      <c r="B218">
        <f t="shared" si="31"/>
        <v>2</v>
      </c>
      <c r="C218" s="19">
        <v>41692</v>
      </c>
      <c r="D218" s="19">
        <f t="shared" si="32"/>
        <v>41698</v>
      </c>
      <c r="E218" s="19" t="str">
        <f t="shared" si="33"/>
        <v>82014</v>
      </c>
      <c r="F218" s="4">
        <f>SUMIF('Cushing Flows Data'!A$9:A$3818,'Cushing Balance'!$E218,'Cushing Flows Data'!$V$9:$V$3818)</f>
        <v>11619.515020153558</v>
      </c>
      <c r="G218" s="4">
        <f>SUMIF('Cushing Flows Data'!A$9:A$3818,'Cushing Balance'!$E218,'Cushing Flows Data'!$AP$9:$AP$3818)</f>
        <v>15425.747976666666</v>
      </c>
      <c r="H218" s="15">
        <f t="shared" si="34"/>
        <v>-3806.2329565131076</v>
      </c>
      <c r="I218" s="44">
        <v>32132</v>
      </c>
      <c r="K218" s="48">
        <f t="shared" si="37"/>
        <v>-2660</v>
      </c>
      <c r="L218" s="48">
        <f t="shared" si="38"/>
        <v>1146.2329565131076</v>
      </c>
      <c r="M218" s="48"/>
      <c r="N218" s="48">
        <f t="shared" si="35"/>
        <v>-2660</v>
      </c>
      <c r="O218" s="48">
        <f t="shared" si="39"/>
        <v>3806.2329565131076</v>
      </c>
      <c r="P218" s="45">
        <v>75468.491999999998</v>
      </c>
      <c r="Q218" s="41">
        <f t="shared" si="36"/>
        <v>0.42576708701162336</v>
      </c>
    </row>
    <row r="219" spans="1:17" x14ac:dyDescent="0.25">
      <c r="A219">
        <f t="shared" si="30"/>
        <v>2014</v>
      </c>
      <c r="B219">
        <f t="shared" si="31"/>
        <v>3</v>
      </c>
      <c r="C219" s="19">
        <v>41699</v>
      </c>
      <c r="D219" s="19">
        <f t="shared" si="32"/>
        <v>41705</v>
      </c>
      <c r="E219" s="19" t="str">
        <f t="shared" si="33"/>
        <v>92014</v>
      </c>
      <c r="F219" s="4">
        <f>SUMIF('Cushing Flows Data'!A$9:A$3818,'Cushing Balance'!$E219,'Cushing Flows Data'!$V$9:$V$3818)</f>
        <v>11797.063044890112</v>
      </c>
      <c r="G219" s="4">
        <f>SUMIF('Cushing Flows Data'!A$9:A$3818,'Cushing Balance'!$E219,'Cushing Flows Data'!$AP$9:$AP$3818)</f>
        <v>14906.948379999998</v>
      </c>
      <c r="H219" s="15">
        <f t="shared" si="34"/>
        <v>-3109.885335109886</v>
      </c>
      <c r="I219" s="44">
        <v>30791</v>
      </c>
      <c r="K219" s="48">
        <f t="shared" si="37"/>
        <v>-1341</v>
      </c>
      <c r="L219" s="48">
        <f t="shared" si="38"/>
        <v>1768.885335109886</v>
      </c>
      <c r="M219" s="48"/>
      <c r="N219" s="48">
        <f t="shared" si="35"/>
        <v>-1341</v>
      </c>
      <c r="O219" s="48">
        <f t="shared" si="39"/>
        <v>3109.885335109886</v>
      </c>
      <c r="P219" s="45">
        <v>75590.491999999998</v>
      </c>
      <c r="Q219" s="41">
        <f t="shared" si="36"/>
        <v>0.40733958974628715</v>
      </c>
    </row>
    <row r="220" spans="1:17" x14ac:dyDescent="0.25">
      <c r="A220">
        <f t="shared" si="30"/>
        <v>2014</v>
      </c>
      <c r="B220">
        <f t="shared" si="31"/>
        <v>3</v>
      </c>
      <c r="C220" s="19">
        <v>41706</v>
      </c>
      <c r="D220" s="19">
        <f t="shared" si="32"/>
        <v>41712</v>
      </c>
      <c r="E220" s="19" t="str">
        <f t="shared" si="33"/>
        <v>102014</v>
      </c>
      <c r="F220" s="4">
        <f>SUMIF('Cushing Flows Data'!A$9:A$3818,'Cushing Balance'!$E220,'Cushing Flows Data'!$V$9:$V$3818)</f>
        <v>11970.39691989011</v>
      </c>
      <c r="G220" s="4">
        <f>SUMIF('Cushing Flows Data'!A$9:A$3818,'Cushing Balance'!$E220,'Cushing Flows Data'!$AP$9:$AP$3818)</f>
        <v>13924.1686775</v>
      </c>
      <c r="H220" s="15">
        <f t="shared" si="34"/>
        <v>-1953.7717576098894</v>
      </c>
      <c r="I220" s="44">
        <v>29802</v>
      </c>
      <c r="K220" s="48">
        <f t="shared" si="37"/>
        <v>-989</v>
      </c>
      <c r="L220" s="48">
        <f t="shared" si="38"/>
        <v>964.77175760988939</v>
      </c>
      <c r="M220" s="48"/>
      <c r="N220" s="48">
        <f t="shared" si="35"/>
        <v>-989</v>
      </c>
      <c r="O220" s="48">
        <f t="shared" si="39"/>
        <v>1953.7717576098894</v>
      </c>
      <c r="P220" s="45">
        <v>75590.491999999998</v>
      </c>
      <c r="Q220" s="41">
        <f t="shared" si="36"/>
        <v>0.39425593366954143</v>
      </c>
    </row>
    <row r="221" spans="1:17" x14ac:dyDescent="0.25">
      <c r="A221">
        <f t="shared" si="30"/>
        <v>2014</v>
      </c>
      <c r="B221">
        <f t="shared" si="31"/>
        <v>3</v>
      </c>
      <c r="C221" s="19">
        <v>41713</v>
      </c>
      <c r="D221" s="19">
        <f t="shared" si="32"/>
        <v>41719</v>
      </c>
      <c r="E221" s="19" t="str">
        <f t="shared" si="33"/>
        <v>112014</v>
      </c>
      <c r="F221" s="4">
        <f>SUMIF('Cushing Flows Data'!A$9:A$3818,'Cushing Balance'!$E221,'Cushing Flows Data'!$V$9:$V$3818)</f>
        <v>11178.757659056777</v>
      </c>
      <c r="G221" s="4">
        <f>SUMIF('Cushing Flows Data'!A$9:A$3818,'Cushing Balance'!$E221,'Cushing Flows Data'!$AP$9:$AP$3818)</f>
        <v>14673.168515833333</v>
      </c>
      <c r="H221" s="15">
        <f t="shared" si="34"/>
        <v>-3494.4108567765561</v>
      </c>
      <c r="I221" s="44">
        <v>28477</v>
      </c>
      <c r="K221" s="48">
        <f t="shared" si="37"/>
        <v>-1325</v>
      </c>
      <c r="L221" s="48">
        <f t="shared" si="38"/>
        <v>2169.4108567765561</v>
      </c>
      <c r="M221" s="48"/>
      <c r="N221" s="48">
        <f t="shared" si="35"/>
        <v>-1325</v>
      </c>
      <c r="O221" s="48">
        <f t="shared" si="39"/>
        <v>3494.4108567765561</v>
      </c>
      <c r="P221" s="45">
        <v>75805.491999999998</v>
      </c>
      <c r="Q221" s="41">
        <f t="shared" si="36"/>
        <v>0.37565879791400869</v>
      </c>
    </row>
    <row r="222" spans="1:17" x14ac:dyDescent="0.25">
      <c r="A222">
        <f t="shared" si="30"/>
        <v>2014</v>
      </c>
      <c r="B222">
        <f t="shared" si="31"/>
        <v>3</v>
      </c>
      <c r="C222" s="19">
        <v>41720</v>
      </c>
      <c r="D222" s="19">
        <f t="shared" si="32"/>
        <v>41726</v>
      </c>
      <c r="E222" s="19" t="str">
        <f t="shared" si="33"/>
        <v>122014</v>
      </c>
      <c r="F222" s="4">
        <f>SUMIF('Cushing Flows Data'!A$9:A$3818,'Cushing Balance'!$E222,'Cushing Flows Data'!$V$9:$V$3818)</f>
        <v>11822.649605723444</v>
      </c>
      <c r="G222" s="4">
        <f>SUMIF('Cushing Flows Data'!A$9:A$3818,'Cushing Balance'!$E222,'Cushing Flows Data'!$AP$9:$AP$3818)</f>
        <v>14624.740410000002</v>
      </c>
      <c r="H222" s="15">
        <f t="shared" si="34"/>
        <v>-2802.0908042765586</v>
      </c>
      <c r="I222" s="44">
        <v>27254</v>
      </c>
      <c r="K222" s="48">
        <f t="shared" si="37"/>
        <v>-1223</v>
      </c>
      <c r="L222" s="48">
        <f t="shared" si="38"/>
        <v>1579.0908042765586</v>
      </c>
      <c r="M222" s="48"/>
      <c r="N222" s="48">
        <f t="shared" si="35"/>
        <v>-1223</v>
      </c>
      <c r="O222" s="48">
        <f t="shared" si="39"/>
        <v>2802.0908042765586</v>
      </c>
      <c r="P222" s="45">
        <v>76305.491999999998</v>
      </c>
      <c r="Q222" s="41">
        <f t="shared" si="36"/>
        <v>0.3571695730629717</v>
      </c>
    </row>
    <row r="223" spans="1:17" x14ac:dyDescent="0.25">
      <c r="A223">
        <f t="shared" si="30"/>
        <v>2014</v>
      </c>
      <c r="B223">
        <f t="shared" si="31"/>
        <v>3</v>
      </c>
      <c r="C223" s="19">
        <v>41727</v>
      </c>
      <c r="D223" s="19">
        <f t="shared" si="32"/>
        <v>41733</v>
      </c>
      <c r="E223" s="19" t="str">
        <f t="shared" si="33"/>
        <v>132014</v>
      </c>
      <c r="F223" s="4">
        <f>SUMIF('Cushing Flows Data'!A$9:A$3818,'Cushing Balance'!$E223,'Cushing Flows Data'!$V$9:$V$3818)</f>
        <v>11442.956631814804</v>
      </c>
      <c r="G223" s="4">
        <f>SUMIF('Cushing Flows Data'!A$9:A$3818,'Cushing Balance'!$E223,'Cushing Flows Data'!$AP$9:$AP$3818)</f>
        <v>13095.586629166666</v>
      </c>
      <c r="H223" s="15">
        <f t="shared" si="34"/>
        <v>-1652.6299973518617</v>
      </c>
      <c r="I223" s="44">
        <v>27599</v>
      </c>
      <c r="K223" s="48">
        <f t="shared" si="37"/>
        <v>345</v>
      </c>
      <c r="L223" s="48">
        <f t="shared" si="38"/>
        <v>1997.6299973518617</v>
      </c>
      <c r="M223" s="48"/>
      <c r="N223" s="48">
        <f t="shared" si="35"/>
        <v>345</v>
      </c>
      <c r="O223" s="48">
        <f t="shared" si="39"/>
        <v>1652.6299973518617</v>
      </c>
      <c r="P223" s="45">
        <v>76055.491999999998</v>
      </c>
      <c r="Q223" s="41">
        <f t="shared" si="36"/>
        <v>0.36287977730786358</v>
      </c>
    </row>
    <row r="224" spans="1:17" x14ac:dyDescent="0.25">
      <c r="A224">
        <f t="shared" si="30"/>
        <v>2014</v>
      </c>
      <c r="B224">
        <f t="shared" si="31"/>
        <v>4</v>
      </c>
      <c r="C224" s="19">
        <v>41734</v>
      </c>
      <c r="D224" s="19">
        <f t="shared" si="32"/>
        <v>41740</v>
      </c>
      <c r="E224" s="19" t="str">
        <f t="shared" si="33"/>
        <v>142014</v>
      </c>
      <c r="F224" s="4">
        <f>SUMIF('Cushing Flows Data'!A$9:A$3818,'Cushing Balance'!$E224,'Cushing Flows Data'!$V$9:$V$3818)</f>
        <v>12422.689094924992</v>
      </c>
      <c r="G224" s="4">
        <f>SUMIF('Cushing Flows Data'!A$9:A$3818,'Cushing Balance'!$E224,'Cushing Flows Data'!$AP$9:$AP$3818)</f>
        <v>14710.407997499999</v>
      </c>
      <c r="H224" s="15">
        <f t="shared" si="34"/>
        <v>-2287.7189025750067</v>
      </c>
      <c r="I224" s="44">
        <v>26828</v>
      </c>
      <c r="K224" s="48">
        <f t="shared" si="37"/>
        <v>-771</v>
      </c>
      <c r="L224" s="48">
        <f t="shared" si="38"/>
        <v>1516.7189025750067</v>
      </c>
      <c r="M224" s="48"/>
      <c r="N224" s="48">
        <f t="shared" si="35"/>
        <v>-771</v>
      </c>
      <c r="O224" s="48">
        <f t="shared" si="39"/>
        <v>2287.7189025750067</v>
      </c>
      <c r="P224" s="45">
        <v>76055.491999999998</v>
      </c>
      <c r="Q224" s="41">
        <f t="shared" si="36"/>
        <v>0.3527424423209306</v>
      </c>
    </row>
    <row r="225" spans="1:17" x14ac:dyDescent="0.25">
      <c r="A225">
        <f t="shared" si="30"/>
        <v>2014</v>
      </c>
      <c r="B225">
        <f t="shared" si="31"/>
        <v>4</v>
      </c>
      <c r="C225" s="19">
        <v>41741</v>
      </c>
      <c r="D225" s="19">
        <f t="shared" si="32"/>
        <v>41747</v>
      </c>
      <c r="E225" s="19" t="str">
        <f t="shared" si="33"/>
        <v>152014</v>
      </c>
      <c r="F225" s="4">
        <f>SUMIF('Cushing Flows Data'!A$9:A$3818,'Cushing Balance'!$E225,'Cushing Flows Data'!$V$9:$V$3818)</f>
        <v>11229.357214091659</v>
      </c>
      <c r="G225" s="4">
        <f>SUMIF('Cushing Flows Data'!A$9:A$3818,'Cushing Balance'!$E225,'Cushing Flows Data'!$AP$9:$AP$3818)</f>
        <v>13600.987879166667</v>
      </c>
      <c r="H225" s="15">
        <f t="shared" si="34"/>
        <v>-2371.6306650750084</v>
      </c>
      <c r="I225" s="44">
        <v>26040</v>
      </c>
      <c r="K225" s="48">
        <f t="shared" si="37"/>
        <v>-788</v>
      </c>
      <c r="L225" s="48">
        <f t="shared" si="38"/>
        <v>1583.6306650750084</v>
      </c>
      <c r="M225" s="48"/>
      <c r="N225" s="48">
        <f t="shared" si="35"/>
        <v>-788</v>
      </c>
      <c r="O225" s="48">
        <f t="shared" si="39"/>
        <v>2371.6306650750084</v>
      </c>
      <c r="P225" s="45">
        <v>76055.491999999998</v>
      </c>
      <c r="Q225" s="41">
        <f t="shared" si="36"/>
        <v>0.34238158632909771</v>
      </c>
    </row>
    <row r="226" spans="1:17" x14ac:dyDescent="0.25">
      <c r="A226">
        <f t="shared" si="30"/>
        <v>2014</v>
      </c>
      <c r="B226">
        <f t="shared" si="31"/>
        <v>4</v>
      </c>
      <c r="C226" s="19">
        <v>41748</v>
      </c>
      <c r="D226" s="19">
        <f t="shared" si="32"/>
        <v>41754</v>
      </c>
      <c r="E226" s="19" t="str">
        <f t="shared" si="33"/>
        <v>162014</v>
      </c>
      <c r="F226" s="4">
        <f>SUMIF('Cushing Flows Data'!A$9:A$3818,'Cushing Balance'!$E226,'Cushing Flows Data'!$V$9:$V$3818)</f>
        <v>10990.820210758324</v>
      </c>
      <c r="G226" s="4">
        <f>SUMIF('Cushing Flows Data'!A$9:A$3818,'Cushing Balance'!$E226,'Cushing Flows Data'!$AP$9:$AP$3818)</f>
        <v>13521.093826666667</v>
      </c>
      <c r="H226" s="15">
        <f t="shared" si="34"/>
        <v>-2530.2736159083433</v>
      </c>
      <c r="I226" s="44">
        <v>25428</v>
      </c>
      <c r="K226" s="48">
        <f t="shared" si="37"/>
        <v>-612</v>
      </c>
      <c r="L226" s="48">
        <f t="shared" si="38"/>
        <v>1918.2736159083433</v>
      </c>
      <c r="M226" s="48"/>
      <c r="N226" s="48">
        <f t="shared" si="35"/>
        <v>-612</v>
      </c>
      <c r="O226" s="48">
        <f t="shared" si="39"/>
        <v>2530.2736159083433</v>
      </c>
      <c r="P226" s="45">
        <v>76055.491999999998</v>
      </c>
      <c r="Q226" s="41">
        <f t="shared" si="36"/>
        <v>0.33433483015269955</v>
      </c>
    </row>
    <row r="227" spans="1:17" x14ac:dyDescent="0.25">
      <c r="A227">
        <f t="shared" si="30"/>
        <v>2014</v>
      </c>
      <c r="B227">
        <f t="shared" si="31"/>
        <v>4</v>
      </c>
      <c r="C227" s="19">
        <v>41755</v>
      </c>
      <c r="D227" s="19">
        <f t="shared" si="32"/>
        <v>41761</v>
      </c>
      <c r="E227" s="19" t="str">
        <f t="shared" si="33"/>
        <v>172014</v>
      </c>
      <c r="F227" s="4">
        <f>SUMIF('Cushing Flows Data'!A$9:A$3818,'Cushing Balance'!$E227,'Cushing Flows Data'!$V$9:$V$3818)</f>
        <v>11833.037620510322</v>
      </c>
      <c r="G227" s="4">
        <f>SUMIF('Cushing Flows Data'!A$9:A$3818,'Cushing Balance'!$E227,'Cushing Flows Data'!$AP$9:$AP$3818)</f>
        <v>14565.329405</v>
      </c>
      <c r="H227" s="15">
        <f t="shared" si="34"/>
        <v>-2732.2917844896783</v>
      </c>
      <c r="I227" s="44">
        <v>24033</v>
      </c>
      <c r="K227" s="48">
        <f t="shared" si="37"/>
        <v>-1395</v>
      </c>
      <c r="L227" s="48">
        <f t="shared" si="38"/>
        <v>1337.2917844896783</v>
      </c>
      <c r="M227" s="48"/>
      <c r="N227" s="48">
        <f t="shared" si="35"/>
        <v>-1395</v>
      </c>
      <c r="O227" s="48">
        <f t="shared" si="39"/>
        <v>2732.2917844896783</v>
      </c>
      <c r="P227" s="45">
        <v>76135.491999999998</v>
      </c>
      <c r="Q227" s="41">
        <f t="shared" si="36"/>
        <v>0.31566092723220335</v>
      </c>
    </row>
    <row r="228" spans="1:17" x14ac:dyDescent="0.25">
      <c r="A228">
        <f t="shared" si="30"/>
        <v>2014</v>
      </c>
      <c r="B228">
        <f t="shared" si="31"/>
        <v>5</v>
      </c>
      <c r="C228" s="19">
        <v>41762</v>
      </c>
      <c r="D228" s="19">
        <f t="shared" si="32"/>
        <v>41768</v>
      </c>
      <c r="E228" s="19" t="str">
        <f t="shared" si="33"/>
        <v>182014</v>
      </c>
      <c r="F228" s="4">
        <f>SUMIF('Cushing Flows Data'!A$9:A$3818,'Cushing Balance'!$E228,'Cushing Flows Data'!$V$9:$V$3818)</f>
        <v>11761.898594473658</v>
      </c>
      <c r="G228" s="4">
        <f>SUMIF('Cushing Flows Data'!A$9:A$3818,'Cushing Balance'!$E228,'Cushing Flows Data'!$AP$9:$AP$3818)</f>
        <v>13659.677764166665</v>
      </c>
      <c r="H228" s="15">
        <f t="shared" si="34"/>
        <v>-1897.7791696930071</v>
      </c>
      <c r="I228" s="44">
        <v>23441</v>
      </c>
      <c r="K228" s="48">
        <f t="shared" si="37"/>
        <v>-592</v>
      </c>
      <c r="L228" s="48">
        <f t="shared" si="38"/>
        <v>1305.7791696930071</v>
      </c>
      <c r="M228" s="48"/>
      <c r="N228" s="48">
        <f t="shared" si="35"/>
        <v>-592</v>
      </c>
      <c r="O228" s="48">
        <f t="shared" si="39"/>
        <v>1897.7791696930071</v>
      </c>
      <c r="P228" s="45">
        <v>76135.491999999998</v>
      </c>
      <c r="Q228" s="41">
        <f t="shared" si="36"/>
        <v>0.30788531582615897</v>
      </c>
    </row>
    <row r="229" spans="1:17" x14ac:dyDescent="0.25">
      <c r="A229">
        <f t="shared" si="30"/>
        <v>2014</v>
      </c>
      <c r="B229">
        <f t="shared" si="31"/>
        <v>5</v>
      </c>
      <c r="C229" s="19">
        <v>41769</v>
      </c>
      <c r="D229" s="19">
        <f t="shared" si="32"/>
        <v>41775</v>
      </c>
      <c r="E229" s="19" t="str">
        <f t="shared" si="33"/>
        <v>192014</v>
      </c>
      <c r="F229" s="4">
        <f>SUMIF('Cushing Flows Data'!A$9:A$3818,'Cushing Balance'!$E229,'Cushing Flows Data'!$V$9:$V$3818)</f>
        <v>12373.527777806987</v>
      </c>
      <c r="G229" s="4">
        <f>SUMIF('Cushing Flows Data'!A$9:A$3818,'Cushing Balance'!$E229,'Cushing Flows Data'!$AP$9:$AP$3818)</f>
        <v>14281.357539166667</v>
      </c>
      <c r="H229" s="15">
        <f t="shared" si="34"/>
        <v>-1907.8297613596806</v>
      </c>
      <c r="I229" s="44">
        <v>23216</v>
      </c>
      <c r="K229" s="48">
        <f t="shared" si="37"/>
        <v>-225</v>
      </c>
      <c r="L229" s="48">
        <f t="shared" si="38"/>
        <v>1682.8297613596806</v>
      </c>
      <c r="M229" s="48"/>
      <c r="N229" s="48">
        <f t="shared" si="35"/>
        <v>-225</v>
      </c>
      <c r="O229" s="48">
        <f t="shared" si="39"/>
        <v>1907.8297613596806</v>
      </c>
      <c r="P229" s="45">
        <v>76055.491999999998</v>
      </c>
      <c r="Q229" s="41">
        <f t="shared" si="36"/>
        <v>0.30525080292689449</v>
      </c>
    </row>
    <row r="230" spans="1:17" x14ac:dyDescent="0.25">
      <c r="A230">
        <f t="shared" si="30"/>
        <v>2014</v>
      </c>
      <c r="B230">
        <f t="shared" si="31"/>
        <v>5</v>
      </c>
      <c r="C230" s="19">
        <v>41776</v>
      </c>
      <c r="D230" s="19">
        <f t="shared" si="32"/>
        <v>41782</v>
      </c>
      <c r="E230" s="19" t="str">
        <f t="shared" si="33"/>
        <v>202014</v>
      </c>
      <c r="F230" s="4">
        <f>SUMIF('Cushing Flows Data'!A$9:A$3818,'Cushing Balance'!$E230,'Cushing Flows Data'!$V$9:$V$3818)</f>
        <v>11579.687086973656</v>
      </c>
      <c r="G230" s="4">
        <f>SUMIF('Cushing Flows Data'!A$9:A$3818,'Cushing Balance'!$E230,'Cushing Flows Data'!$AP$9:$AP$3818)</f>
        <v>13639.601145000002</v>
      </c>
      <c r="H230" s="15">
        <f t="shared" si="34"/>
        <v>-2059.9140580263465</v>
      </c>
      <c r="I230" s="44">
        <v>21691</v>
      </c>
      <c r="K230" s="48">
        <f t="shared" si="37"/>
        <v>-1525</v>
      </c>
      <c r="L230" s="48">
        <f t="shared" si="38"/>
        <v>534.91405802634654</v>
      </c>
      <c r="M230" s="48"/>
      <c r="N230" s="48">
        <f t="shared" si="35"/>
        <v>-1525</v>
      </c>
      <c r="O230" s="48">
        <f t="shared" si="39"/>
        <v>2059.9140580263465</v>
      </c>
      <c r="P230" s="45">
        <v>76055.491999999998</v>
      </c>
      <c r="Q230" s="41">
        <f t="shared" si="36"/>
        <v>0.28519965395792851</v>
      </c>
    </row>
    <row r="231" spans="1:17" x14ac:dyDescent="0.25">
      <c r="A231">
        <f t="shared" si="30"/>
        <v>2014</v>
      </c>
      <c r="B231">
        <f t="shared" si="31"/>
        <v>5</v>
      </c>
      <c r="C231" s="19">
        <v>41783</v>
      </c>
      <c r="D231" s="19">
        <f t="shared" si="32"/>
        <v>41789</v>
      </c>
      <c r="E231" s="19" t="str">
        <f t="shared" si="33"/>
        <v>212014</v>
      </c>
      <c r="F231" s="4">
        <f>SUMIF('Cushing Flows Data'!A$9:A$3818,'Cushing Balance'!$E231,'Cushing Flows Data'!$V$9:$V$3818)</f>
        <v>11655.616574473655</v>
      </c>
      <c r="G231" s="4">
        <f>SUMIF('Cushing Flows Data'!A$9:A$3818,'Cushing Balance'!$E231,'Cushing Flows Data'!$AP$9:$AP$3818)</f>
        <v>13185.413666666667</v>
      </c>
      <c r="H231" s="15">
        <f t="shared" si="34"/>
        <v>-1529.7970921930118</v>
      </c>
      <c r="I231" s="44">
        <v>21370</v>
      </c>
      <c r="K231" s="48">
        <f t="shared" si="37"/>
        <v>-321</v>
      </c>
      <c r="L231" s="48">
        <f t="shared" si="38"/>
        <v>1208.7970921930118</v>
      </c>
      <c r="M231" s="48"/>
      <c r="N231" s="48">
        <f t="shared" si="35"/>
        <v>-321</v>
      </c>
      <c r="O231" s="48">
        <f t="shared" si="39"/>
        <v>1529.7970921930118</v>
      </c>
      <c r="P231" s="45">
        <v>76245.491999999998</v>
      </c>
      <c r="Q231" s="41">
        <f t="shared" si="36"/>
        <v>0.28027886553607656</v>
      </c>
    </row>
    <row r="232" spans="1:17" x14ac:dyDescent="0.25">
      <c r="A232">
        <f t="shared" si="30"/>
        <v>2014</v>
      </c>
      <c r="B232">
        <f t="shared" si="31"/>
        <v>5</v>
      </c>
      <c r="C232" s="19">
        <v>41790</v>
      </c>
      <c r="D232" s="19">
        <f t="shared" si="32"/>
        <v>41796</v>
      </c>
      <c r="E232" s="19" t="str">
        <f t="shared" si="33"/>
        <v>222014</v>
      </c>
      <c r="F232" s="4">
        <f>SUMIF('Cushing Flows Data'!A$9:A$3818,'Cushing Balance'!$E232,'Cushing Flows Data'!$V$9:$V$3818)</f>
        <v>11404.874710163429</v>
      </c>
      <c r="G232" s="4">
        <f>SUMIF('Cushing Flows Data'!A$9:A$3818,'Cushing Balance'!$E232,'Cushing Flows Data'!$AP$9:$AP$3818)</f>
        <v>12639.195614166667</v>
      </c>
      <c r="H232" s="15">
        <f t="shared" si="34"/>
        <v>-1234.320904003238</v>
      </c>
      <c r="I232" s="44">
        <v>21172</v>
      </c>
      <c r="K232" s="48">
        <f t="shared" si="37"/>
        <v>-198</v>
      </c>
      <c r="L232" s="48">
        <f t="shared" si="38"/>
        <v>1036.320904003238</v>
      </c>
      <c r="M232" s="48"/>
      <c r="N232" s="48">
        <f t="shared" si="35"/>
        <v>-198</v>
      </c>
      <c r="O232" s="48">
        <f t="shared" si="39"/>
        <v>1234.320904003238</v>
      </c>
      <c r="P232" s="45">
        <v>76373.491999999998</v>
      </c>
      <c r="Q232" s="41">
        <f t="shared" si="36"/>
        <v>0.27721660284958555</v>
      </c>
    </row>
    <row r="233" spans="1:17" x14ac:dyDescent="0.25">
      <c r="A233">
        <f t="shared" si="30"/>
        <v>2014</v>
      </c>
      <c r="B233">
        <f t="shared" si="31"/>
        <v>6</v>
      </c>
      <c r="C233" s="19">
        <v>41797</v>
      </c>
      <c r="D233" s="19">
        <f t="shared" si="32"/>
        <v>41803</v>
      </c>
      <c r="E233" s="19" t="str">
        <f t="shared" si="33"/>
        <v>232014</v>
      </c>
      <c r="F233" s="4">
        <f>SUMIF('Cushing Flows Data'!A$9:A$3818,'Cushing Balance'!$E233,'Cushing Flows Data'!$V$9:$V$3818)</f>
        <v>12066.516095972836</v>
      </c>
      <c r="G233" s="4">
        <f>SUMIF('Cushing Flows Data'!A$9:A$3818,'Cushing Balance'!$E233,'Cushing Flows Data'!$AP$9:$AP$3818)</f>
        <v>13070.802736666668</v>
      </c>
      <c r="H233" s="15">
        <f t="shared" si="34"/>
        <v>-1004.2866406938319</v>
      </c>
      <c r="I233" s="44">
        <v>21419</v>
      </c>
      <c r="K233" s="48">
        <f t="shared" si="37"/>
        <v>247</v>
      </c>
      <c r="L233" s="48">
        <f t="shared" si="38"/>
        <v>1251.2866406938319</v>
      </c>
      <c r="M233" s="48"/>
      <c r="N233" s="48">
        <f t="shared" si="35"/>
        <v>247</v>
      </c>
      <c r="O233" s="48">
        <f t="shared" si="39"/>
        <v>1004.2866406938319</v>
      </c>
      <c r="P233" s="45">
        <v>75811.491999999998</v>
      </c>
      <c r="Q233" s="41">
        <f t="shared" si="36"/>
        <v>0.28252972517675817</v>
      </c>
    </row>
    <row r="234" spans="1:17" x14ac:dyDescent="0.25">
      <c r="A234">
        <f t="shared" si="30"/>
        <v>2014</v>
      </c>
      <c r="B234">
        <f t="shared" si="31"/>
        <v>6</v>
      </c>
      <c r="C234" s="19">
        <v>41804</v>
      </c>
      <c r="D234" s="19">
        <f t="shared" si="32"/>
        <v>41810</v>
      </c>
      <c r="E234" s="19" t="str">
        <f t="shared" si="33"/>
        <v>242014</v>
      </c>
      <c r="F234" s="4">
        <f>SUMIF('Cushing Flows Data'!A$9:A$3818,'Cushing Balance'!$E234,'Cushing Flows Data'!$V$9:$V$3818)</f>
        <v>11740.295285139502</v>
      </c>
      <c r="G234" s="4">
        <f>SUMIF('Cushing Flows Data'!A$9:A$3818,'Cushing Balance'!$E234,'Cushing Flows Data'!$AP$9:$AP$3818)</f>
        <v>12377.846939166666</v>
      </c>
      <c r="H234" s="15">
        <f t="shared" si="34"/>
        <v>-637.55165402716375</v>
      </c>
      <c r="I234" s="44">
        <v>21835</v>
      </c>
      <c r="K234" s="48">
        <f t="shared" si="37"/>
        <v>416</v>
      </c>
      <c r="L234" s="48">
        <f t="shared" si="38"/>
        <v>1053.5516540271637</v>
      </c>
      <c r="M234" s="48"/>
      <c r="N234" s="48">
        <f t="shared" si="35"/>
        <v>416</v>
      </c>
      <c r="O234" s="48">
        <f t="shared" si="39"/>
        <v>637.55165402716375</v>
      </c>
      <c r="P234" s="45">
        <v>76633.491999999998</v>
      </c>
      <c r="Q234" s="41">
        <f t="shared" si="36"/>
        <v>0.28492763973224661</v>
      </c>
    </row>
    <row r="235" spans="1:17" x14ac:dyDescent="0.25">
      <c r="A235">
        <f t="shared" si="30"/>
        <v>2014</v>
      </c>
      <c r="B235">
        <f t="shared" si="31"/>
        <v>6</v>
      </c>
      <c r="C235" s="19">
        <v>41811</v>
      </c>
      <c r="D235" s="19">
        <f t="shared" si="32"/>
        <v>41817</v>
      </c>
      <c r="E235" s="19" t="str">
        <f t="shared" si="33"/>
        <v>252014</v>
      </c>
      <c r="F235" s="4">
        <f>SUMIF('Cushing Flows Data'!A$9:A$3818,'Cushing Balance'!$E235,'Cushing Flows Data'!$V$9:$V$3818)</f>
        <v>11744.290805972836</v>
      </c>
      <c r="G235" s="4">
        <f>SUMIF('Cushing Flows Data'!A$9:A$3818,'Cushing Balance'!$E235,'Cushing Flows Data'!$AP$9:$AP$3818)</f>
        <v>13712.875344166667</v>
      </c>
      <c r="H235" s="15">
        <f t="shared" si="34"/>
        <v>-1968.5845381938307</v>
      </c>
      <c r="I235" s="44">
        <v>20476</v>
      </c>
      <c r="K235" s="48">
        <f t="shared" si="37"/>
        <v>-1359</v>
      </c>
      <c r="L235" s="48">
        <f t="shared" si="38"/>
        <v>609.58453819383067</v>
      </c>
      <c r="M235" s="48"/>
      <c r="N235" s="48">
        <f t="shared" si="35"/>
        <v>-1359</v>
      </c>
      <c r="O235" s="48">
        <f t="shared" si="39"/>
        <v>1968.5845381938307</v>
      </c>
      <c r="P235" s="45">
        <v>77753.491999999998</v>
      </c>
      <c r="Q235" s="41">
        <f t="shared" si="36"/>
        <v>0.2633450855171881</v>
      </c>
    </row>
    <row r="236" spans="1:17" x14ac:dyDescent="0.25">
      <c r="A236">
        <f t="shared" si="30"/>
        <v>2014</v>
      </c>
      <c r="B236">
        <f t="shared" si="31"/>
        <v>6</v>
      </c>
      <c r="C236" s="19">
        <v>41818</v>
      </c>
      <c r="D236" s="19">
        <f t="shared" si="32"/>
        <v>41824</v>
      </c>
      <c r="E236" s="19" t="str">
        <f t="shared" si="33"/>
        <v>262014</v>
      </c>
      <c r="F236" s="4">
        <f>SUMIF('Cushing Flows Data'!A$9:A$3818,'Cushing Balance'!$E236,'Cushing Flows Data'!$V$9:$V$3818)</f>
        <v>12219.751834586072</v>
      </c>
      <c r="G236" s="4">
        <f>SUMIF('Cushing Flows Data'!A$9:A$3818,'Cushing Balance'!$E236,'Cushing Flows Data'!$AP$9:$AP$3818)</f>
        <v>12916.068571666667</v>
      </c>
      <c r="H236" s="15">
        <f t="shared" si="34"/>
        <v>-696.31673708059498</v>
      </c>
      <c r="I236" s="44">
        <v>20923</v>
      </c>
      <c r="K236" s="48">
        <f t="shared" si="37"/>
        <v>447</v>
      </c>
      <c r="L236" s="48">
        <f t="shared" si="38"/>
        <v>1143.316737080595</v>
      </c>
      <c r="M236" s="48"/>
      <c r="N236" s="48">
        <f t="shared" si="35"/>
        <v>447</v>
      </c>
      <c r="O236" s="48">
        <f t="shared" si="39"/>
        <v>696.31673708059498</v>
      </c>
      <c r="P236" s="45">
        <v>77773.491999999998</v>
      </c>
      <c r="Q236" s="41">
        <f t="shared" si="36"/>
        <v>0.26902482403644679</v>
      </c>
    </row>
    <row r="237" spans="1:17" x14ac:dyDescent="0.25">
      <c r="A237">
        <f t="shared" si="30"/>
        <v>2014</v>
      </c>
      <c r="B237">
        <f t="shared" si="31"/>
        <v>7</v>
      </c>
      <c r="C237" s="19">
        <v>41825</v>
      </c>
      <c r="D237" s="19">
        <f t="shared" si="32"/>
        <v>41831</v>
      </c>
      <c r="E237" s="19" t="str">
        <f t="shared" si="33"/>
        <v>272014</v>
      </c>
      <c r="F237" s="4">
        <f>SUMIF('Cushing Flows Data'!A$9:A$3818,'Cushing Balance'!$E237,'Cushing Flows Data'!$V$9:$V$3818)</f>
        <v>12446.810037389087</v>
      </c>
      <c r="G237" s="4">
        <f>SUMIF('Cushing Flows Data'!A$9:A$3818,'Cushing Balance'!$E237,'Cushing Flows Data'!$AP$9:$AP$3818)</f>
        <v>13661.222997500001</v>
      </c>
      <c r="H237" s="15">
        <f t="shared" si="34"/>
        <v>-1214.4129601109144</v>
      </c>
      <c r="I237" s="44">
        <v>20273</v>
      </c>
      <c r="K237" s="48">
        <f t="shared" si="37"/>
        <v>-650</v>
      </c>
      <c r="L237" s="48">
        <f t="shared" si="38"/>
        <v>564.41296011091436</v>
      </c>
      <c r="M237" s="48"/>
      <c r="N237" s="48">
        <f t="shared" si="35"/>
        <v>-650</v>
      </c>
      <c r="O237" s="48">
        <f t="shared" si="39"/>
        <v>1214.4129601109144</v>
      </c>
      <c r="P237" s="45">
        <v>77773.491999999998</v>
      </c>
      <c r="Q237" s="41">
        <f t="shared" si="36"/>
        <v>0.26066722065147852</v>
      </c>
    </row>
    <row r="238" spans="1:17" x14ac:dyDescent="0.25">
      <c r="A238">
        <f t="shared" si="30"/>
        <v>2014</v>
      </c>
      <c r="B238">
        <f t="shared" si="31"/>
        <v>7</v>
      </c>
      <c r="C238" s="19">
        <v>41832</v>
      </c>
      <c r="D238" s="19">
        <f t="shared" si="32"/>
        <v>41838</v>
      </c>
      <c r="E238" s="19" t="str">
        <f t="shared" si="33"/>
        <v>282014</v>
      </c>
      <c r="F238" s="4">
        <f>SUMIF('Cushing Flows Data'!A$9:A$3818,'Cushing Balance'!$E238,'Cushing Flows Data'!$V$9:$V$3818)</f>
        <v>11828.02919072242</v>
      </c>
      <c r="G238" s="4">
        <f>SUMIF('Cushing Flows Data'!A$9:A$3818,'Cushing Balance'!$E238,'Cushing Flows Data'!$AP$9:$AP$3818)</f>
        <v>13260.941585833334</v>
      </c>
      <c r="H238" s="15">
        <f t="shared" si="34"/>
        <v>-1432.9123951109141</v>
      </c>
      <c r="I238" s="44">
        <v>18823</v>
      </c>
      <c r="K238" s="48">
        <f t="shared" si="37"/>
        <v>-1450</v>
      </c>
      <c r="L238" s="48">
        <f t="shared" si="38"/>
        <v>-17.087604889085924</v>
      </c>
      <c r="M238" s="48"/>
      <c r="N238" s="48">
        <f t="shared" si="35"/>
        <v>-1450</v>
      </c>
      <c r="O238" s="48">
        <f t="shared" si="39"/>
        <v>1432.9123951109141</v>
      </c>
      <c r="P238" s="45">
        <v>77443.491999999998</v>
      </c>
      <c r="Q238" s="41">
        <f t="shared" si="36"/>
        <v>0.24305463911673819</v>
      </c>
    </row>
    <row r="239" spans="1:17" x14ac:dyDescent="0.25">
      <c r="A239">
        <f t="shared" si="30"/>
        <v>2014</v>
      </c>
      <c r="B239">
        <f t="shared" si="31"/>
        <v>7</v>
      </c>
      <c r="C239" s="19">
        <v>41839</v>
      </c>
      <c r="D239" s="19">
        <f t="shared" si="32"/>
        <v>41845</v>
      </c>
      <c r="E239" s="19" t="str">
        <f t="shared" si="33"/>
        <v>292014</v>
      </c>
      <c r="F239" s="4">
        <f>SUMIF('Cushing Flows Data'!A$9:A$3818,'Cushing Balance'!$E239,'Cushing Flows Data'!$V$9:$V$3818)</f>
        <v>11801.389464889086</v>
      </c>
      <c r="G239" s="4">
        <f>SUMIF('Cushing Flows Data'!A$9:A$3818,'Cushing Balance'!$E239,'Cushing Flows Data'!$AP$9:$AP$3818)</f>
        <v>12809.626526666667</v>
      </c>
      <c r="H239" s="15">
        <f t="shared" si="34"/>
        <v>-1008.2370617775814</v>
      </c>
      <c r="I239" s="44">
        <v>17899</v>
      </c>
      <c r="K239" s="48">
        <f t="shared" si="37"/>
        <v>-924</v>
      </c>
      <c r="L239" s="48">
        <f t="shared" si="38"/>
        <v>84.237061777581403</v>
      </c>
      <c r="M239" s="48"/>
      <c r="N239" s="48">
        <f t="shared" si="35"/>
        <v>-924</v>
      </c>
      <c r="O239" s="48">
        <f t="shared" si="39"/>
        <v>1008.2370617775814</v>
      </c>
      <c r="P239" s="45">
        <v>77193.491999999998</v>
      </c>
      <c r="Q239" s="41">
        <f t="shared" si="36"/>
        <v>0.23187187852571822</v>
      </c>
    </row>
    <row r="240" spans="1:17" x14ac:dyDescent="0.25">
      <c r="A240">
        <f t="shared" si="30"/>
        <v>2014</v>
      </c>
      <c r="B240">
        <f t="shared" si="31"/>
        <v>7</v>
      </c>
      <c r="C240" s="19">
        <v>41846</v>
      </c>
      <c r="D240" s="19">
        <f t="shared" si="32"/>
        <v>41852</v>
      </c>
      <c r="E240" s="19" t="str">
        <f t="shared" si="33"/>
        <v>302014</v>
      </c>
      <c r="F240" s="4">
        <f>SUMIF('Cushing Flows Data'!A$9:A$3818,'Cushing Balance'!$E240,'Cushing Flows Data'!$V$9:$V$3818)</f>
        <v>13009.234469799132</v>
      </c>
      <c r="G240" s="4">
        <f>SUMIF('Cushing Flows Data'!A$9:A$3818,'Cushing Balance'!$E240,'Cushing Flows Data'!$AP$9:$AP$3818)</f>
        <v>13403.345935000001</v>
      </c>
      <c r="H240" s="15">
        <f t="shared" si="34"/>
        <v>-394.11146520086913</v>
      </c>
      <c r="I240" s="44">
        <v>17982</v>
      </c>
      <c r="K240" s="48">
        <f t="shared" si="37"/>
        <v>83</v>
      </c>
      <c r="L240" s="48">
        <f t="shared" si="38"/>
        <v>477.11146520086913</v>
      </c>
      <c r="M240" s="48">
        <v>426.5</v>
      </c>
      <c r="N240" s="48">
        <f t="shared" si="35"/>
        <v>-343.5</v>
      </c>
      <c r="O240" s="48">
        <f t="shared" si="39"/>
        <v>820.61146520086913</v>
      </c>
      <c r="P240" s="45">
        <v>77193.491999999998</v>
      </c>
      <c r="Q240" s="41">
        <f t="shared" si="36"/>
        <v>0.23294709870101485</v>
      </c>
    </row>
    <row r="241" spans="1:17" x14ac:dyDescent="0.25">
      <c r="A241">
        <f t="shared" si="30"/>
        <v>2014</v>
      </c>
      <c r="B241">
        <f t="shared" si="31"/>
        <v>8</v>
      </c>
      <c r="C241" s="19">
        <v>41853</v>
      </c>
      <c r="D241" s="19">
        <f t="shared" si="32"/>
        <v>41859</v>
      </c>
      <c r="E241" s="19" t="str">
        <f t="shared" si="33"/>
        <v>312014</v>
      </c>
      <c r="F241" s="4">
        <f>SUMIF('Cushing Flows Data'!A$9:A$3818,'Cushing Balance'!$E241,'Cushing Flows Data'!$V$9:$V$3818)</f>
        <v>12292.248820926079</v>
      </c>
      <c r="G241" s="4">
        <f>SUMIF('Cushing Flows Data'!A$9:A$3818,'Cushing Balance'!$E241,'Cushing Flows Data'!$AP$9:$AP$3818)</f>
        <v>12721.245811666668</v>
      </c>
      <c r="H241" s="15">
        <f t="shared" si="34"/>
        <v>-428.99699074058844</v>
      </c>
      <c r="I241" s="44">
        <v>18400</v>
      </c>
      <c r="K241" s="48">
        <f t="shared" si="37"/>
        <v>418</v>
      </c>
      <c r="L241" s="48">
        <f t="shared" si="38"/>
        <v>846.99699074058844</v>
      </c>
      <c r="M241" s="48">
        <v>1403</v>
      </c>
      <c r="N241" s="48">
        <f t="shared" si="35"/>
        <v>-985</v>
      </c>
      <c r="O241" s="48">
        <f t="shared" si="39"/>
        <v>1831.9969907405884</v>
      </c>
      <c r="P241" s="45">
        <v>77193.491999999998</v>
      </c>
      <c r="Q241" s="41">
        <f t="shared" si="36"/>
        <v>0.23836206295732806</v>
      </c>
    </row>
    <row r="242" spans="1:17" x14ac:dyDescent="0.25">
      <c r="A242">
        <f t="shared" si="30"/>
        <v>2014</v>
      </c>
      <c r="B242">
        <f t="shared" si="31"/>
        <v>8</v>
      </c>
      <c r="C242" s="19">
        <v>41860</v>
      </c>
      <c r="D242" s="19">
        <f t="shared" si="32"/>
        <v>41866</v>
      </c>
      <c r="E242" s="19" t="str">
        <f t="shared" si="33"/>
        <v>322014</v>
      </c>
      <c r="F242" s="4">
        <f>SUMIF('Cushing Flows Data'!A$9:A$3818,'Cushing Balance'!$E242,'Cushing Flows Data'!$V$9:$V$3818)</f>
        <v>12564.099297592744</v>
      </c>
      <c r="G242" s="4">
        <f>SUMIF('Cushing Flows Data'!A$9:A$3818,'Cushing Balance'!$E242,'Cushing Flows Data'!$AP$9:$AP$3818)</f>
        <v>12316.299965833334</v>
      </c>
      <c r="H242" s="15">
        <f t="shared" si="34"/>
        <v>247.79933175941005</v>
      </c>
      <c r="I242" s="44">
        <v>20155</v>
      </c>
      <c r="K242" s="48">
        <f t="shared" si="37"/>
        <v>1755</v>
      </c>
      <c r="L242" s="48">
        <f t="shared" si="38"/>
        <v>1507.2006682405899</v>
      </c>
      <c r="M242" s="48">
        <v>928</v>
      </c>
      <c r="N242" s="48">
        <f t="shared" si="35"/>
        <v>827</v>
      </c>
      <c r="O242" s="48">
        <f t="shared" si="39"/>
        <v>680.20066824058995</v>
      </c>
      <c r="P242" s="45">
        <v>77038.491999999998</v>
      </c>
      <c r="Q242" s="41">
        <f t="shared" si="36"/>
        <v>0.26162246270344958</v>
      </c>
    </row>
    <row r="243" spans="1:17" x14ac:dyDescent="0.25">
      <c r="A243">
        <f t="shared" si="30"/>
        <v>2014</v>
      </c>
      <c r="B243">
        <f t="shared" si="31"/>
        <v>8</v>
      </c>
      <c r="C243" s="19">
        <v>41867</v>
      </c>
      <c r="D243" s="19">
        <f t="shared" si="32"/>
        <v>41873</v>
      </c>
      <c r="E243" s="19" t="str">
        <f t="shared" si="33"/>
        <v>332014</v>
      </c>
      <c r="F243" s="4">
        <f>SUMIF('Cushing Flows Data'!A$9:A$3818,'Cushing Balance'!$E243,'Cushing Flows Data'!$V$9:$V$3818)</f>
        <v>12519.120223426078</v>
      </c>
      <c r="G243" s="4">
        <f>SUMIF('Cushing Flows Data'!A$9:A$3818,'Cushing Balance'!$E243,'Cushing Flows Data'!$AP$9:$AP$3818)</f>
        <v>13742.513076666668</v>
      </c>
      <c r="H243" s="15">
        <f t="shared" si="34"/>
        <v>-1223.3928532405898</v>
      </c>
      <c r="I243" s="44">
        <v>20663</v>
      </c>
      <c r="K243" s="48">
        <f t="shared" si="37"/>
        <v>508</v>
      </c>
      <c r="L243" s="48">
        <f t="shared" si="38"/>
        <v>1731.3928532405898</v>
      </c>
      <c r="M243" s="48">
        <v>1192</v>
      </c>
      <c r="N243" s="48">
        <f t="shared" si="35"/>
        <v>-684</v>
      </c>
      <c r="O243" s="48">
        <f t="shared" si="39"/>
        <v>2415.3928532405898</v>
      </c>
      <c r="P243" s="45">
        <v>76565.491999999998</v>
      </c>
      <c r="Q243" s="41">
        <f t="shared" si="36"/>
        <v>0.26987353519520257</v>
      </c>
    </row>
    <row r="244" spans="1:17" x14ac:dyDescent="0.25">
      <c r="A244">
        <f t="shared" si="30"/>
        <v>2014</v>
      </c>
      <c r="B244">
        <f t="shared" si="31"/>
        <v>8</v>
      </c>
      <c r="C244" s="19">
        <v>41874</v>
      </c>
      <c r="D244" s="19">
        <f t="shared" si="32"/>
        <v>41880</v>
      </c>
      <c r="E244" s="19" t="str">
        <f t="shared" si="33"/>
        <v>342014</v>
      </c>
      <c r="F244" s="4">
        <f>SUMIF('Cushing Flows Data'!A$9:A$3818,'Cushing Balance'!$E244,'Cushing Flows Data'!$V$9:$V$3818)</f>
        <v>12252.604526759411</v>
      </c>
      <c r="G244" s="4">
        <f>SUMIF('Cushing Flows Data'!A$9:A$3818,'Cushing Balance'!$E244,'Cushing Flows Data'!$AP$9:$AP$3818)</f>
        <v>14450.059555833333</v>
      </c>
      <c r="H244" s="15">
        <f t="shared" si="34"/>
        <v>-2197.4550290739226</v>
      </c>
      <c r="I244" s="44">
        <v>20278</v>
      </c>
      <c r="K244" s="48">
        <f t="shared" si="37"/>
        <v>-385</v>
      </c>
      <c r="L244" s="48">
        <f t="shared" si="38"/>
        <v>1812.4550290739226</v>
      </c>
      <c r="M244" s="48">
        <v>-839</v>
      </c>
      <c r="N244" s="48">
        <f t="shared" si="35"/>
        <v>454</v>
      </c>
      <c r="O244" s="48">
        <f t="shared" si="39"/>
        <v>1358.4550290739226</v>
      </c>
      <c r="P244" s="45">
        <v>77065.491999999998</v>
      </c>
      <c r="Q244" s="41">
        <f t="shared" si="36"/>
        <v>0.26312684800610886</v>
      </c>
    </row>
    <row r="245" spans="1:17" x14ac:dyDescent="0.25">
      <c r="A245">
        <f t="shared" si="30"/>
        <v>2014</v>
      </c>
      <c r="B245">
        <f t="shared" si="31"/>
        <v>8</v>
      </c>
      <c r="C245" s="19">
        <v>41881</v>
      </c>
      <c r="D245" s="19">
        <f t="shared" si="32"/>
        <v>41887</v>
      </c>
      <c r="E245" s="19" t="str">
        <f t="shared" si="33"/>
        <v>352014</v>
      </c>
      <c r="F245" s="4">
        <f>SUMIF('Cushing Flows Data'!A$9:A$3818,'Cushing Balance'!$E245,'Cushing Flows Data'!$V$9:$V$3818)</f>
        <v>12497.529795633551</v>
      </c>
      <c r="G245" s="4">
        <f>SUMIF('Cushing Flows Data'!A$9:A$3818,'Cushing Balance'!$E245,'Cushing Flows Data'!$AP$9:$AP$3818)</f>
        <v>12390.9992975</v>
      </c>
      <c r="H245" s="15">
        <f t="shared" si="34"/>
        <v>106.53049813355028</v>
      </c>
      <c r="I245" s="44">
        <v>20356</v>
      </c>
      <c r="K245" s="48">
        <f t="shared" si="37"/>
        <v>78</v>
      </c>
      <c r="L245" s="48">
        <f t="shared" si="38"/>
        <v>-28.530498133550282</v>
      </c>
      <c r="M245" s="48">
        <v>163</v>
      </c>
      <c r="N245" s="48">
        <f t="shared" si="35"/>
        <v>-85</v>
      </c>
      <c r="O245" s="48">
        <f t="shared" si="39"/>
        <v>56.469501866449718</v>
      </c>
      <c r="P245" s="45">
        <v>77565.491999999998</v>
      </c>
      <c r="Q245" s="41">
        <f t="shared" si="36"/>
        <v>0.26243629061232537</v>
      </c>
    </row>
    <row r="246" spans="1:17" x14ac:dyDescent="0.25">
      <c r="A246">
        <f t="shared" si="30"/>
        <v>2014</v>
      </c>
      <c r="B246">
        <f t="shared" si="31"/>
        <v>9</v>
      </c>
      <c r="C246" s="19">
        <v>41888</v>
      </c>
      <c r="D246" s="19">
        <f t="shared" si="32"/>
        <v>41894</v>
      </c>
      <c r="E246" s="19" t="str">
        <f t="shared" si="33"/>
        <v>362014</v>
      </c>
      <c r="F246" s="4">
        <f>SUMIF('Cushing Flows Data'!A$9:A$3818,'Cushing Balance'!$E246,'Cushing Flows Data'!$V$9:$V$3818)</f>
        <v>12331.921323183207</v>
      </c>
      <c r="G246" s="4">
        <f>SUMIF('Cushing Flows Data'!A$9:A$3818,'Cushing Balance'!$E246,'Cushing Flows Data'!$AP$9:$AP$3818)</f>
        <v>13450.633371666665</v>
      </c>
      <c r="H246" s="15">
        <f t="shared" si="34"/>
        <v>-1118.7120484834577</v>
      </c>
      <c r="I246" s="44">
        <v>19999</v>
      </c>
      <c r="K246" s="48">
        <f t="shared" si="37"/>
        <v>-357</v>
      </c>
      <c r="L246" s="48">
        <f t="shared" si="38"/>
        <v>761.71204848345769</v>
      </c>
      <c r="M246" s="48">
        <v>157</v>
      </c>
      <c r="N246" s="48">
        <f t="shared" si="35"/>
        <v>-514</v>
      </c>
      <c r="O246" s="48">
        <f t="shared" si="39"/>
        <v>1275.7120484834577</v>
      </c>
      <c r="P246" s="45">
        <v>77565.491999999998</v>
      </c>
      <c r="Q246" s="41">
        <f t="shared" si="36"/>
        <v>0.25783372843171032</v>
      </c>
    </row>
    <row r="247" spans="1:17" x14ac:dyDescent="0.25">
      <c r="A247">
        <f t="shared" si="30"/>
        <v>2014</v>
      </c>
      <c r="B247">
        <f t="shared" si="31"/>
        <v>9</v>
      </c>
      <c r="C247" s="19">
        <v>41895</v>
      </c>
      <c r="D247" s="19">
        <f t="shared" si="32"/>
        <v>41901</v>
      </c>
      <c r="E247" s="19" t="str">
        <f t="shared" si="33"/>
        <v>372014</v>
      </c>
      <c r="F247" s="4">
        <f>SUMIF('Cushing Flows Data'!A$9:A$3818,'Cushing Balance'!$E247,'Cushing Flows Data'!$V$9:$V$3818)</f>
        <v>12400.796250683206</v>
      </c>
      <c r="G247" s="4">
        <f>SUMIF('Cushing Flows Data'!A$9:A$3818,'Cushing Balance'!$E247,'Cushing Flows Data'!$AP$9:$AP$3818)</f>
        <v>12950.626853333333</v>
      </c>
      <c r="H247" s="15">
        <f t="shared" si="34"/>
        <v>-549.83060265012682</v>
      </c>
      <c r="I247" s="44">
        <v>20190</v>
      </c>
      <c r="K247" s="48">
        <f t="shared" si="37"/>
        <v>191</v>
      </c>
      <c r="L247" s="48">
        <f t="shared" si="38"/>
        <v>740.83060265012682</v>
      </c>
      <c r="M247" s="48">
        <v>41</v>
      </c>
      <c r="N247" s="48">
        <f t="shared" si="35"/>
        <v>150</v>
      </c>
      <c r="O247" s="48">
        <f t="shared" si="39"/>
        <v>590.83060265012682</v>
      </c>
      <c r="P247" s="45">
        <v>78005.491999999998</v>
      </c>
      <c r="Q247" s="41">
        <f t="shared" si="36"/>
        <v>0.25882792970525714</v>
      </c>
    </row>
    <row r="248" spans="1:17" x14ac:dyDescent="0.25">
      <c r="A248">
        <f t="shared" si="30"/>
        <v>2014</v>
      </c>
      <c r="B248">
        <f t="shared" si="31"/>
        <v>9</v>
      </c>
      <c r="C248" s="19">
        <v>41902</v>
      </c>
      <c r="D248" s="19">
        <f t="shared" si="32"/>
        <v>41908</v>
      </c>
      <c r="E248" s="19" t="str">
        <f t="shared" si="33"/>
        <v>382014</v>
      </c>
      <c r="F248" s="4">
        <f>SUMIF('Cushing Flows Data'!A$9:A$3818,'Cushing Balance'!$E248,'Cushing Flows Data'!$V$9:$V$3818)</f>
        <v>12667.463787349872</v>
      </c>
      <c r="G248" s="4">
        <f>SUMIF('Cushing Flows Data'!A$9:A$3818,'Cushing Balance'!$E248,'Cushing Flows Data'!$AP$9:$AP$3818)</f>
        <v>13970.464343333333</v>
      </c>
      <c r="H248" s="15">
        <f t="shared" si="34"/>
        <v>-1303.0005559834608</v>
      </c>
      <c r="I248" s="44">
        <v>20505</v>
      </c>
      <c r="K248" s="48">
        <f t="shared" si="37"/>
        <v>315</v>
      </c>
      <c r="L248" s="48">
        <f t="shared" si="38"/>
        <v>1618.0005559834608</v>
      </c>
      <c r="M248" s="48">
        <v>355</v>
      </c>
      <c r="N248" s="48">
        <f t="shared" si="35"/>
        <v>-40</v>
      </c>
      <c r="O248" s="48">
        <f t="shared" si="39"/>
        <v>1658.0005559834608</v>
      </c>
      <c r="P248" s="45">
        <v>78005.491999999998</v>
      </c>
      <c r="Q248" s="41">
        <f t="shared" si="36"/>
        <v>0.26286610691462597</v>
      </c>
    </row>
    <row r="249" spans="1:17" x14ac:dyDescent="0.25">
      <c r="A249">
        <f t="shared" si="30"/>
        <v>2014</v>
      </c>
      <c r="B249">
        <f t="shared" si="31"/>
        <v>9</v>
      </c>
      <c r="C249" s="19">
        <v>41909</v>
      </c>
      <c r="D249" s="19">
        <f t="shared" si="32"/>
        <v>41915</v>
      </c>
      <c r="E249" s="19" t="str">
        <f t="shared" si="33"/>
        <v>392014</v>
      </c>
      <c r="F249" s="4">
        <f>SUMIF('Cushing Flows Data'!A$9:A$3818,'Cushing Balance'!$E249,'Cushing Flows Data'!$V$9:$V$3818)</f>
        <v>12319.699596443419</v>
      </c>
      <c r="G249" s="4">
        <f>SUMIF('Cushing Flows Data'!A$9:A$3818,'Cushing Balance'!$E249,'Cushing Flows Data'!$AP$9:$AP$3818)</f>
        <v>13760.642684999997</v>
      </c>
      <c r="H249" s="15">
        <f t="shared" si="34"/>
        <v>-1440.943088556578</v>
      </c>
      <c r="I249" s="44">
        <v>18929</v>
      </c>
      <c r="K249" s="48">
        <f t="shared" si="37"/>
        <v>-1576</v>
      </c>
      <c r="L249" s="48">
        <f t="shared" si="38"/>
        <v>-135.056911443422</v>
      </c>
      <c r="M249" s="48">
        <v>-1000</v>
      </c>
      <c r="N249" s="48">
        <f t="shared" si="35"/>
        <v>-576</v>
      </c>
      <c r="O249" s="48">
        <f t="shared" si="39"/>
        <v>440.943088556578</v>
      </c>
      <c r="P249" s="45">
        <v>77835.491999999998</v>
      </c>
      <c r="Q249" s="41">
        <f t="shared" si="36"/>
        <v>0.24319239865535894</v>
      </c>
    </row>
    <row r="250" spans="1:17" x14ac:dyDescent="0.25">
      <c r="A250">
        <f t="shared" si="30"/>
        <v>2014</v>
      </c>
      <c r="B250">
        <f t="shared" si="31"/>
        <v>10</v>
      </c>
      <c r="C250" s="19">
        <v>41916</v>
      </c>
      <c r="D250" s="19">
        <f t="shared" si="32"/>
        <v>41922</v>
      </c>
      <c r="E250" s="19" t="str">
        <f t="shared" si="33"/>
        <v>402014</v>
      </c>
      <c r="F250" s="4">
        <f>SUMIF('Cushing Flows Data'!A$9:A$3818,'Cushing Balance'!$E250,'Cushing Flows Data'!$V$9:$V$3818)</f>
        <v>13220.919057734813</v>
      </c>
      <c r="G250" s="4">
        <f>SUMIF('Cushing Flows Data'!A$9:A$3818,'Cushing Balance'!$E250,'Cushing Flows Data'!$AP$9:$AP$3818)</f>
        <v>12676.3914425</v>
      </c>
      <c r="H250" s="15">
        <f t="shared" si="34"/>
        <v>544.5276152348124</v>
      </c>
      <c r="I250" s="44">
        <v>19645</v>
      </c>
      <c r="K250" s="48">
        <f t="shared" si="37"/>
        <v>716</v>
      </c>
      <c r="L250" s="48">
        <f t="shared" si="38"/>
        <v>171.4723847651876</v>
      </c>
      <c r="M250" s="48">
        <v>816</v>
      </c>
      <c r="N250" s="48">
        <f t="shared" si="35"/>
        <v>-100</v>
      </c>
      <c r="O250" s="48">
        <f t="shared" si="39"/>
        <v>271.4723847651876</v>
      </c>
      <c r="P250" s="45">
        <v>78135.491999999998</v>
      </c>
      <c r="Q250" s="41">
        <f t="shared" si="36"/>
        <v>0.25142223459730695</v>
      </c>
    </row>
    <row r="251" spans="1:17" x14ac:dyDescent="0.25">
      <c r="A251">
        <f t="shared" si="30"/>
        <v>2014</v>
      </c>
      <c r="B251">
        <f t="shared" si="31"/>
        <v>10</v>
      </c>
      <c r="C251" s="19">
        <v>41923</v>
      </c>
      <c r="D251" s="19">
        <f t="shared" si="32"/>
        <v>41929</v>
      </c>
      <c r="E251" s="19" t="str">
        <f t="shared" si="33"/>
        <v>412014</v>
      </c>
      <c r="F251" s="4">
        <f>SUMIF('Cushing Flows Data'!A$9:A$3818,'Cushing Balance'!$E251,'Cushing Flows Data'!$V$9:$V$3818)</f>
        <v>12991.098034401475</v>
      </c>
      <c r="G251" s="4">
        <f>SUMIF('Cushing Flows Data'!A$9:A$3818,'Cushing Balance'!$E251,'Cushing Flows Data'!$AP$9:$AP$3818)</f>
        <v>13436.299095</v>
      </c>
      <c r="H251" s="15">
        <f t="shared" si="34"/>
        <v>-445.20106059852515</v>
      </c>
      <c r="I251" s="44">
        <v>20598</v>
      </c>
      <c r="K251" s="48">
        <f t="shared" si="37"/>
        <v>953</v>
      </c>
      <c r="L251" s="48">
        <f t="shared" si="38"/>
        <v>1398.2010605985251</v>
      </c>
      <c r="M251" s="48">
        <v>480</v>
      </c>
      <c r="N251" s="48">
        <f t="shared" si="35"/>
        <v>473</v>
      </c>
      <c r="O251" s="48">
        <f t="shared" si="39"/>
        <v>925.20106059852515</v>
      </c>
      <c r="P251" s="45">
        <v>78135.491999999998</v>
      </c>
      <c r="Q251" s="41">
        <f t="shared" si="36"/>
        <v>0.263618996601442</v>
      </c>
    </row>
    <row r="252" spans="1:17" x14ac:dyDescent="0.25">
      <c r="A252">
        <f t="shared" si="30"/>
        <v>2014</v>
      </c>
      <c r="B252">
        <f t="shared" si="31"/>
        <v>10</v>
      </c>
      <c r="C252" s="19">
        <v>41930</v>
      </c>
      <c r="D252" s="19">
        <f t="shared" si="32"/>
        <v>41936</v>
      </c>
      <c r="E252" s="19" t="str">
        <f t="shared" si="33"/>
        <v>422014</v>
      </c>
      <c r="F252" s="4">
        <f>SUMIF('Cushing Flows Data'!A$9:A$3818,'Cushing Balance'!$E252,'Cushing Flows Data'!$V$9:$V$3818)</f>
        <v>12385.314453568142</v>
      </c>
      <c r="G252" s="4">
        <f>SUMIF('Cushing Flows Data'!A$9:A$3818,'Cushing Balance'!$E252,'Cushing Flows Data'!$AP$9:$AP$3818)</f>
        <v>13163.437257500002</v>
      </c>
      <c r="H252" s="15">
        <f t="shared" si="34"/>
        <v>-778.12280393185938</v>
      </c>
      <c r="I252" s="44">
        <v>21374</v>
      </c>
      <c r="K252" s="48">
        <f t="shared" si="37"/>
        <v>776</v>
      </c>
      <c r="L252" s="48">
        <f t="shared" si="38"/>
        <v>1554.1228039318594</v>
      </c>
      <c r="M252" s="48">
        <v>148</v>
      </c>
      <c r="N252" s="48">
        <f t="shared" si="35"/>
        <v>628</v>
      </c>
      <c r="O252" s="48">
        <f t="shared" si="39"/>
        <v>926.12280393185938</v>
      </c>
      <c r="P252" s="45">
        <v>78635.491999999998</v>
      </c>
      <c r="Q252" s="41">
        <f t="shared" si="36"/>
        <v>0.27181110534667985</v>
      </c>
    </row>
    <row r="253" spans="1:17" x14ac:dyDescent="0.25">
      <c r="A253">
        <f t="shared" si="30"/>
        <v>2014</v>
      </c>
      <c r="B253">
        <f t="shared" si="31"/>
        <v>10</v>
      </c>
      <c r="C253" s="19">
        <v>41937</v>
      </c>
      <c r="D253" s="19">
        <f t="shared" si="32"/>
        <v>41943</v>
      </c>
      <c r="E253" s="19" t="str">
        <f t="shared" si="33"/>
        <v>432014</v>
      </c>
      <c r="F253" s="4">
        <f>SUMIF('Cushing Flows Data'!A$9:A$3818,'Cushing Balance'!$E253,'Cushing Flows Data'!$V$9:$V$3818)</f>
        <v>12194.278088568144</v>
      </c>
      <c r="G253" s="4">
        <f>SUMIF('Cushing Flows Data'!A$9:A$3818,'Cushing Balance'!$E253,'Cushing Flows Data'!$AP$9:$AP$3818)</f>
        <v>13320.440700833333</v>
      </c>
      <c r="H253" s="15">
        <f t="shared" si="34"/>
        <v>-1126.1626122651887</v>
      </c>
      <c r="I253" s="44">
        <v>20823</v>
      </c>
      <c r="K253" s="48">
        <f t="shared" si="37"/>
        <v>-551</v>
      </c>
      <c r="L253" s="48">
        <f t="shared" si="38"/>
        <v>575.16261226518873</v>
      </c>
      <c r="M253" s="48">
        <v>46</v>
      </c>
      <c r="N253" s="48">
        <f t="shared" si="35"/>
        <v>-597</v>
      </c>
      <c r="O253" s="48">
        <f t="shared" si="39"/>
        <v>1172.1626122651887</v>
      </c>
      <c r="P253" s="45">
        <v>78635.491999999998</v>
      </c>
      <c r="Q253" s="41">
        <f t="shared" si="36"/>
        <v>0.26480409126199655</v>
      </c>
    </row>
    <row r="254" spans="1:17" x14ac:dyDescent="0.25">
      <c r="A254">
        <f t="shared" si="30"/>
        <v>2014</v>
      </c>
      <c r="B254">
        <f t="shared" si="31"/>
        <v>11</v>
      </c>
      <c r="C254" s="19">
        <v>41944</v>
      </c>
      <c r="D254" s="19">
        <f t="shared" si="32"/>
        <v>41950</v>
      </c>
      <c r="E254" s="19" t="str">
        <f t="shared" si="33"/>
        <v>442014</v>
      </c>
      <c r="F254" s="4">
        <f>SUMIF('Cushing Flows Data'!A$9:A$3818,'Cushing Balance'!$E254,'Cushing Flows Data'!$V$9:$V$3818)</f>
        <v>12826.082586698349</v>
      </c>
      <c r="G254" s="4">
        <f>SUMIF('Cushing Flows Data'!A$9:A$3818,'Cushing Balance'!$E254,'Cushing Flows Data'!$AP$9:$AP$3818)</f>
        <v>12341.885516666665</v>
      </c>
      <c r="H254" s="15">
        <f t="shared" si="34"/>
        <v>484.19707003168332</v>
      </c>
      <c r="I254" s="44">
        <v>22527</v>
      </c>
      <c r="K254" s="48">
        <f t="shared" si="37"/>
        <v>1704</v>
      </c>
      <c r="L254" s="48">
        <f t="shared" si="38"/>
        <v>1219.8029299683167</v>
      </c>
      <c r="M254" s="48">
        <v>1100</v>
      </c>
      <c r="N254" s="48">
        <f t="shared" si="35"/>
        <v>604</v>
      </c>
      <c r="O254" s="48">
        <f t="shared" si="39"/>
        <v>615.80292996831668</v>
      </c>
      <c r="P254" s="45">
        <v>78555.491999999998</v>
      </c>
      <c r="Q254" s="41">
        <f t="shared" si="36"/>
        <v>0.28676543710018393</v>
      </c>
    </row>
    <row r="255" spans="1:17" x14ac:dyDescent="0.25">
      <c r="A255">
        <f t="shared" si="30"/>
        <v>2014</v>
      </c>
      <c r="B255">
        <f t="shared" si="31"/>
        <v>11</v>
      </c>
      <c r="C255" s="19">
        <v>41951</v>
      </c>
      <c r="D255" s="19">
        <f t="shared" si="32"/>
        <v>41957</v>
      </c>
      <c r="E255" s="19" t="str">
        <f t="shared" si="33"/>
        <v>452014</v>
      </c>
      <c r="F255" s="4">
        <f>SUMIF('Cushing Flows Data'!A$9:A$3818,'Cushing Balance'!$E255,'Cushing Flows Data'!$V$9:$V$3818)</f>
        <v>13061.593248365018</v>
      </c>
      <c r="G255" s="4">
        <f>SUMIF('Cushing Flows Data'!A$9:A$3818,'Cushing Balance'!$E255,'Cushing Flows Data'!$AP$9:$AP$3818)</f>
        <v>12782.296759166666</v>
      </c>
      <c r="H255" s="15">
        <f t="shared" si="34"/>
        <v>279.29648919835199</v>
      </c>
      <c r="I255" s="44">
        <v>23245</v>
      </c>
      <c r="K255" s="48">
        <f t="shared" si="37"/>
        <v>718</v>
      </c>
      <c r="L255" s="48">
        <f t="shared" si="38"/>
        <v>438.70351080164801</v>
      </c>
      <c r="M255" s="48">
        <v>1000</v>
      </c>
      <c r="N255" s="48">
        <f t="shared" si="35"/>
        <v>-282</v>
      </c>
      <c r="O255" s="48">
        <f t="shared" si="39"/>
        <v>720.70351080164801</v>
      </c>
      <c r="P255" s="45">
        <v>78805.491999999998</v>
      </c>
      <c r="Q255" s="41">
        <f t="shared" si="36"/>
        <v>0.29496675180963278</v>
      </c>
    </row>
    <row r="256" spans="1:17" x14ac:dyDescent="0.25">
      <c r="A256">
        <f t="shared" si="30"/>
        <v>2014</v>
      </c>
      <c r="B256">
        <f t="shared" si="31"/>
        <v>11</v>
      </c>
      <c r="C256" s="19">
        <v>41958</v>
      </c>
      <c r="D256" s="19">
        <f t="shared" si="32"/>
        <v>41964</v>
      </c>
      <c r="E256" s="19" t="str">
        <f t="shared" si="33"/>
        <v>462014</v>
      </c>
      <c r="F256" s="4">
        <f>SUMIF('Cushing Flows Data'!A$9:A$3818,'Cushing Balance'!$E256,'Cushing Flows Data'!$V$9:$V$3818)</f>
        <v>14135.358173365017</v>
      </c>
      <c r="G256" s="4">
        <f>SUMIF('Cushing Flows Data'!A$9:A$3818,'Cushing Balance'!$E256,'Cushing Flows Data'!$AP$9:$AP$3818)</f>
        <v>13175.501587499999</v>
      </c>
      <c r="H256" s="15">
        <f t="shared" si="34"/>
        <v>959.85658586501813</v>
      </c>
      <c r="I256" s="44">
        <v>24579</v>
      </c>
      <c r="K256" s="48">
        <f t="shared" si="37"/>
        <v>1334</v>
      </c>
      <c r="L256" s="48">
        <f t="shared" si="38"/>
        <v>374.14341413498187</v>
      </c>
      <c r="M256" s="48">
        <v>853</v>
      </c>
      <c r="N256" s="48">
        <f t="shared" si="35"/>
        <v>481</v>
      </c>
      <c r="O256" s="48">
        <f t="shared" si="39"/>
        <v>-106.85658586501813</v>
      </c>
      <c r="P256" s="45">
        <v>78805.491999999998</v>
      </c>
      <c r="Q256" s="41">
        <f t="shared" si="36"/>
        <v>0.31189450603265062</v>
      </c>
    </row>
    <row r="257" spans="1:17" x14ac:dyDescent="0.25">
      <c r="A257">
        <f t="shared" si="30"/>
        <v>2014</v>
      </c>
      <c r="B257">
        <f t="shared" si="31"/>
        <v>11</v>
      </c>
      <c r="C257" s="19">
        <v>41965</v>
      </c>
      <c r="D257" s="19">
        <f t="shared" si="32"/>
        <v>41971</v>
      </c>
      <c r="E257" s="19" t="str">
        <f t="shared" si="33"/>
        <v>472014</v>
      </c>
      <c r="F257" s="4">
        <f>SUMIF('Cushing Flows Data'!A$9:A$3818,'Cushing Balance'!$E257,'Cushing Flows Data'!$V$9:$V$3818)</f>
        <v>14017.384340031682</v>
      </c>
      <c r="G257" s="4">
        <f>SUMIF('Cushing Flows Data'!A$9:A$3818,'Cushing Balance'!$E257,'Cushing Flows Data'!$AP$9:$AP$3818)</f>
        <v>13605.038853333333</v>
      </c>
      <c r="H257" s="15">
        <f t="shared" si="34"/>
        <v>412.3454866983484</v>
      </c>
      <c r="I257" s="44">
        <v>23885</v>
      </c>
      <c r="K257" s="48">
        <f t="shared" si="37"/>
        <v>-694</v>
      </c>
      <c r="L257" s="48">
        <f t="shared" si="38"/>
        <v>-1106.3454866983484</v>
      </c>
      <c r="M257" s="48">
        <v>-134</v>
      </c>
      <c r="N257" s="48">
        <f t="shared" si="35"/>
        <v>-560</v>
      </c>
      <c r="O257" s="48">
        <f t="shared" si="39"/>
        <v>-546.3454866983484</v>
      </c>
      <c r="P257" s="45">
        <v>78555.491999999998</v>
      </c>
      <c r="Q257" s="41">
        <f t="shared" si="36"/>
        <v>0.30405257979925837</v>
      </c>
    </row>
    <row r="258" spans="1:17" x14ac:dyDescent="0.25">
      <c r="A258">
        <f t="shared" si="30"/>
        <v>2014</v>
      </c>
      <c r="B258">
        <f t="shared" si="31"/>
        <v>11</v>
      </c>
      <c r="C258" s="19">
        <v>41972</v>
      </c>
      <c r="D258" s="19">
        <f t="shared" si="32"/>
        <v>41978</v>
      </c>
      <c r="E258" s="19" t="str">
        <f t="shared" si="33"/>
        <v>482014</v>
      </c>
      <c r="F258" s="4">
        <f>SUMIF('Cushing Flows Data'!A$9:A$3818,'Cushing Balance'!$E258,'Cushing Flows Data'!$V$9:$V$3818)</f>
        <v>13684.939492574715</v>
      </c>
      <c r="G258" s="4">
        <f>SUMIF('Cushing Flows Data'!A$9:A$3818,'Cushing Balance'!$E258,'Cushing Flows Data'!$AP$9:$AP$3818)</f>
        <v>12520.4131975</v>
      </c>
      <c r="H258" s="15">
        <f t="shared" si="34"/>
        <v>1164.5262950747147</v>
      </c>
      <c r="I258" s="44">
        <v>24905</v>
      </c>
      <c r="K258" s="48">
        <f t="shared" si="37"/>
        <v>1020</v>
      </c>
      <c r="L258" s="48">
        <f t="shared" si="38"/>
        <v>-144.52629507471465</v>
      </c>
      <c r="M258" s="48">
        <v>1335</v>
      </c>
      <c r="N258" s="48">
        <f t="shared" si="35"/>
        <v>-315</v>
      </c>
      <c r="O258" s="48">
        <f t="shared" si="39"/>
        <v>170.47370492528535</v>
      </c>
      <c r="P258" s="45">
        <v>78905.491999999998</v>
      </c>
      <c r="Q258" s="41">
        <f t="shared" si="36"/>
        <v>0.31563075482756003</v>
      </c>
    </row>
    <row r="259" spans="1:17" x14ac:dyDescent="0.25">
      <c r="A259">
        <f t="shared" ref="A259:A322" si="40">YEAR(C259)</f>
        <v>2014</v>
      </c>
      <c r="B259">
        <f t="shared" ref="B259:B322" si="41">MONTH(C259)</f>
        <v>12</v>
      </c>
      <c r="C259" s="19">
        <v>41979</v>
      </c>
      <c r="D259" s="19">
        <f t="shared" ref="D259:D322" si="42">C260-1</f>
        <v>41985</v>
      </c>
      <c r="E259" s="19" t="str">
        <f t="shared" ref="E259:E322" si="43">WEEKNUM(C259)&amp;YEAR(C259)</f>
        <v>492014</v>
      </c>
      <c r="F259" s="4">
        <f>SUMIF('Cushing Flows Data'!A$9:A$3818,'Cushing Balance'!$E259,'Cushing Flows Data'!$V$9:$V$3818)</f>
        <v>15042.75457859193</v>
      </c>
      <c r="G259" s="4">
        <f>SUMIF('Cushing Flows Data'!A$9:A$3818,'Cushing Balance'!$E259,'Cushing Flows Data'!$AP$9:$AP$3818)</f>
        <v>12794.348830000001</v>
      </c>
      <c r="H259" s="15">
        <f t="shared" ref="H259:H322" si="44">F259-G259</f>
        <v>2248.4057485919293</v>
      </c>
      <c r="I259" s="44">
        <v>27825</v>
      </c>
      <c r="K259" s="48">
        <f t="shared" si="37"/>
        <v>2920</v>
      </c>
      <c r="L259" s="48">
        <f t="shared" si="38"/>
        <v>671.5942514080707</v>
      </c>
      <c r="M259" s="48">
        <v>1335</v>
      </c>
      <c r="N259" s="48">
        <f t="shared" ref="N259:N311" si="45">K259-M259</f>
        <v>1585</v>
      </c>
      <c r="O259" s="48">
        <f t="shared" si="39"/>
        <v>-913.4057485919293</v>
      </c>
      <c r="P259" s="45">
        <v>79155.491999999998</v>
      </c>
      <c r="Q259" s="41">
        <f t="shared" ref="Q259:Q322" si="46">I259/P259</f>
        <v>0.35152330301983342</v>
      </c>
    </row>
    <row r="260" spans="1:17" x14ac:dyDescent="0.25">
      <c r="A260">
        <f t="shared" si="40"/>
        <v>2014</v>
      </c>
      <c r="B260">
        <f t="shared" si="41"/>
        <v>12</v>
      </c>
      <c r="C260" s="19">
        <v>41986</v>
      </c>
      <c r="D260" s="19">
        <f t="shared" si="42"/>
        <v>41992</v>
      </c>
      <c r="E260" s="19" t="str">
        <f t="shared" si="43"/>
        <v>502014</v>
      </c>
      <c r="F260" s="4">
        <f>SUMIF('Cushing Flows Data'!A$9:A$3818,'Cushing Balance'!$E260,'Cushing Flows Data'!$V$9:$V$3818)</f>
        <v>14837.640161925265</v>
      </c>
      <c r="G260" s="4">
        <f>SUMIF('Cushing Flows Data'!A$9:A$3818,'Cushing Balance'!$E260,'Cushing Flows Data'!$AP$9:$AP$3818)</f>
        <v>13240.190975</v>
      </c>
      <c r="H260" s="15">
        <f t="shared" si="44"/>
        <v>1597.4491869252652</v>
      </c>
      <c r="I260" s="44">
        <v>28798</v>
      </c>
      <c r="K260" s="48">
        <f t="shared" ref="K260:K323" si="47">I260-I259</f>
        <v>973</v>
      </c>
      <c r="L260" s="48">
        <f t="shared" ref="L260:L323" si="48">K260-H260</f>
        <v>-624.44918692526517</v>
      </c>
      <c r="M260" s="48">
        <v>973.31299999999999</v>
      </c>
      <c r="N260" s="48">
        <f t="shared" si="45"/>
        <v>-0.31299999999998818</v>
      </c>
      <c r="O260" s="48">
        <f t="shared" ref="O260:O323" si="49">M260-H260</f>
        <v>-624.13618692526518</v>
      </c>
      <c r="P260" s="45">
        <v>78905.491999999998</v>
      </c>
      <c r="Q260" s="41">
        <f t="shared" si="46"/>
        <v>0.36496825848319914</v>
      </c>
    </row>
    <row r="261" spans="1:17" x14ac:dyDescent="0.25">
      <c r="A261">
        <f t="shared" si="40"/>
        <v>2014</v>
      </c>
      <c r="B261">
        <f t="shared" si="41"/>
        <v>12</v>
      </c>
      <c r="C261" s="19">
        <v>41993</v>
      </c>
      <c r="D261" s="19">
        <f t="shared" si="42"/>
        <v>41999</v>
      </c>
      <c r="E261" s="19" t="str">
        <f t="shared" si="43"/>
        <v>512014</v>
      </c>
      <c r="F261" s="4">
        <f>SUMIF('Cushing Flows Data'!A$9:A$3818,'Cushing Balance'!$E261,'Cushing Flows Data'!$V$9:$V$3818)</f>
        <v>15778.624974425265</v>
      </c>
      <c r="G261" s="4">
        <f>SUMIF('Cushing Flows Data'!A$9:A$3818,'Cushing Balance'!$E261,'Cushing Flows Data'!$AP$9:$AP$3818)</f>
        <v>15559.315124166667</v>
      </c>
      <c r="H261" s="15">
        <f t="shared" si="44"/>
        <v>219.30985025859809</v>
      </c>
      <c r="I261" s="44">
        <v>30793</v>
      </c>
      <c r="K261" s="48">
        <f t="shared" si="47"/>
        <v>1995</v>
      </c>
      <c r="L261" s="48">
        <f t="shared" si="48"/>
        <v>1775.6901497414019</v>
      </c>
      <c r="M261" s="48">
        <v>2037</v>
      </c>
      <c r="N261" s="48">
        <f t="shared" si="45"/>
        <v>-42</v>
      </c>
      <c r="O261" s="48">
        <f t="shared" si="49"/>
        <v>1817.6901497414019</v>
      </c>
      <c r="P261" s="45">
        <v>79538.491999999998</v>
      </c>
      <c r="Q261" s="41">
        <f t="shared" si="46"/>
        <v>0.38714588654761017</v>
      </c>
    </row>
    <row r="262" spans="1:17" x14ac:dyDescent="0.25">
      <c r="A262">
        <f t="shared" si="40"/>
        <v>2014</v>
      </c>
      <c r="B262">
        <f t="shared" si="41"/>
        <v>12</v>
      </c>
      <c r="C262" s="19">
        <v>42000</v>
      </c>
      <c r="D262" s="19">
        <f t="shared" si="42"/>
        <v>42006</v>
      </c>
      <c r="E262" s="19" t="str">
        <f t="shared" si="43"/>
        <v>522014</v>
      </c>
      <c r="F262" s="4">
        <f>SUMIF('Cushing Flows Data'!A$9:A$3818,'Cushing Balance'!$E262,'Cushing Flows Data'!$V$9:$V$3818)</f>
        <v>14098.189091851378</v>
      </c>
      <c r="G262" s="4">
        <f>SUMIF('Cushing Flows Data'!A$9:A$3818,'Cushing Balance'!$E262,'Cushing Flows Data'!$AP$9:$AP$3818)</f>
        <v>14187.617270833336</v>
      </c>
      <c r="H262" s="15">
        <f t="shared" si="44"/>
        <v>-89.428178981957899</v>
      </c>
      <c r="I262" s="44">
        <v>32098</v>
      </c>
      <c r="K262" s="48">
        <f t="shared" si="47"/>
        <v>1305</v>
      </c>
      <c r="L262" s="48">
        <f t="shared" si="48"/>
        <v>1394.4281789819579</v>
      </c>
      <c r="M262" s="48">
        <v>1280</v>
      </c>
      <c r="N262" s="48">
        <f t="shared" si="45"/>
        <v>25</v>
      </c>
      <c r="O262" s="48">
        <f t="shared" si="49"/>
        <v>1369.4281789819579</v>
      </c>
      <c r="P262" s="45">
        <f>82639</f>
        <v>82639</v>
      </c>
      <c r="Q262" s="41">
        <f t="shared" si="46"/>
        <v>0.38841225087428455</v>
      </c>
    </row>
    <row r="263" spans="1:17" x14ac:dyDescent="0.25">
      <c r="A263">
        <f t="shared" si="40"/>
        <v>2015</v>
      </c>
      <c r="B263">
        <f t="shared" si="41"/>
        <v>1</v>
      </c>
      <c r="C263" s="19">
        <v>42007</v>
      </c>
      <c r="D263" s="19">
        <f t="shared" si="42"/>
        <v>42013</v>
      </c>
      <c r="E263" s="19" t="str">
        <f t="shared" si="43"/>
        <v>12015</v>
      </c>
      <c r="F263" s="4">
        <f>SUMIF('Cushing Flows Data'!A$9:A$3818,'Cushing Balance'!$E263,'Cushing Flows Data'!$V$9:$V$3818)</f>
        <v>12872.11563</v>
      </c>
      <c r="G263" s="4">
        <f>SUMIF('Cushing Flows Data'!A$9:A$3818,'Cushing Balance'!$E263,'Cushing Flows Data'!$AP$9:$AP$3818)</f>
        <v>11939.210155833334</v>
      </c>
      <c r="H263" s="15">
        <f t="shared" si="44"/>
        <v>932.90547416666595</v>
      </c>
      <c r="I263" s="44">
        <v>33874</v>
      </c>
      <c r="K263" s="48">
        <f t="shared" si="47"/>
        <v>1776</v>
      </c>
      <c r="L263" s="48">
        <f t="shared" si="48"/>
        <v>843.09452583333405</v>
      </c>
      <c r="M263" s="48"/>
      <c r="N263" s="48">
        <f t="shared" si="45"/>
        <v>1776</v>
      </c>
      <c r="O263" s="48">
        <f t="shared" si="49"/>
        <v>-932.90547416666595</v>
      </c>
      <c r="P263" s="45">
        <f t="shared" ref="P263:P300" si="50">82639</f>
        <v>82639</v>
      </c>
      <c r="Q263" s="41">
        <f t="shared" si="46"/>
        <v>0.40990331441571171</v>
      </c>
    </row>
    <row r="264" spans="1:17" x14ac:dyDescent="0.25">
      <c r="A264">
        <f t="shared" si="40"/>
        <v>2015</v>
      </c>
      <c r="B264">
        <f t="shared" si="41"/>
        <v>1</v>
      </c>
      <c r="C264" s="19">
        <v>42014</v>
      </c>
      <c r="D264" s="19">
        <f t="shared" si="42"/>
        <v>42020</v>
      </c>
      <c r="E264" s="19" t="str">
        <f t="shared" si="43"/>
        <v>22015</v>
      </c>
      <c r="F264" s="4">
        <f>SUMIF('Cushing Flows Data'!A$9:A$3818,'Cushing Balance'!$E264,'Cushing Flows Data'!$V$9:$V$3818)</f>
        <v>12970.222313333332</v>
      </c>
      <c r="G264" s="4">
        <f>SUMIF('Cushing Flows Data'!A$9:A$3818,'Cushing Balance'!$E264,'Cushing Flows Data'!$AP$9:$AP$3818)</f>
        <v>11736.712823333333</v>
      </c>
      <c r="H264" s="15">
        <f t="shared" si="44"/>
        <v>1233.5094899999986</v>
      </c>
      <c r="I264" s="44">
        <v>36783</v>
      </c>
      <c r="K264" s="48">
        <f t="shared" si="47"/>
        <v>2909</v>
      </c>
      <c r="L264" s="48">
        <f t="shared" si="48"/>
        <v>1675.4905100000014</v>
      </c>
      <c r="M264" s="48">
        <v>2500</v>
      </c>
      <c r="N264" s="48">
        <f t="shared" si="45"/>
        <v>409</v>
      </c>
      <c r="O264" s="48">
        <f t="shared" si="49"/>
        <v>1266.4905100000014</v>
      </c>
      <c r="P264" s="45">
        <f t="shared" si="50"/>
        <v>82639</v>
      </c>
      <c r="Q264" s="41">
        <f t="shared" si="46"/>
        <v>0.44510461162405157</v>
      </c>
    </row>
    <row r="265" spans="1:17" x14ac:dyDescent="0.25">
      <c r="A265">
        <f t="shared" si="40"/>
        <v>2015</v>
      </c>
      <c r="B265">
        <f t="shared" si="41"/>
        <v>1</v>
      </c>
      <c r="C265" s="19">
        <v>42021</v>
      </c>
      <c r="D265" s="19">
        <f t="shared" si="42"/>
        <v>42027</v>
      </c>
      <c r="E265" s="19" t="str">
        <f t="shared" si="43"/>
        <v>32015</v>
      </c>
      <c r="F265" s="4">
        <f>SUMIF('Cushing Flows Data'!A$9:A$3818,'Cushing Balance'!$E265,'Cushing Flows Data'!$V$9:$V$3818)</f>
        <v>12700.777448333334</v>
      </c>
      <c r="G265" s="4">
        <f>SUMIF('Cushing Flows Data'!A$9:A$3818,'Cushing Balance'!$E265,'Cushing Flows Data'!$AP$9:$AP$3818)</f>
        <v>10715.827359166668</v>
      </c>
      <c r="H265" s="15">
        <f t="shared" si="44"/>
        <v>1984.9500891666667</v>
      </c>
      <c r="I265" s="44">
        <v>38868</v>
      </c>
      <c r="K265" s="48">
        <f t="shared" si="47"/>
        <v>2085</v>
      </c>
      <c r="L265" s="48">
        <f t="shared" si="48"/>
        <v>100.04991083333334</v>
      </c>
      <c r="M265" s="48">
        <v>2353</v>
      </c>
      <c r="N265" s="48">
        <f t="shared" si="45"/>
        <v>-268</v>
      </c>
      <c r="O265" s="48">
        <f t="shared" si="49"/>
        <v>368.04991083333334</v>
      </c>
      <c r="P265" s="45">
        <f t="shared" si="50"/>
        <v>82639</v>
      </c>
      <c r="Q265" s="41">
        <f t="shared" si="46"/>
        <v>0.47033482980190949</v>
      </c>
    </row>
    <row r="266" spans="1:17" x14ac:dyDescent="0.25">
      <c r="A266">
        <f t="shared" si="40"/>
        <v>2015</v>
      </c>
      <c r="B266">
        <f t="shared" si="41"/>
        <v>1</v>
      </c>
      <c r="C266" s="19">
        <v>42028</v>
      </c>
      <c r="D266" s="19">
        <f t="shared" si="42"/>
        <v>42034</v>
      </c>
      <c r="E266" s="19" t="str">
        <f t="shared" si="43"/>
        <v>42015</v>
      </c>
      <c r="F266" s="4">
        <f>SUMIF('Cushing Flows Data'!A$9:A$3818,'Cushing Balance'!$E266,'Cushing Flows Data'!$V$9:$V$3818)</f>
        <v>13161.490398333332</v>
      </c>
      <c r="G266" s="4">
        <f>SUMIF('Cushing Flows Data'!A$9:A$3818,'Cushing Balance'!$E266,'Cushing Flows Data'!$AP$9:$AP$3818)</f>
        <v>12437.925809166665</v>
      </c>
      <c r="H266" s="15">
        <f t="shared" si="44"/>
        <v>723.56458916666634</v>
      </c>
      <c r="I266" s="44">
        <v>41384</v>
      </c>
      <c r="K266" s="48">
        <f t="shared" si="47"/>
        <v>2516</v>
      </c>
      <c r="L266" s="48">
        <f t="shared" si="48"/>
        <v>1792.4354108333337</v>
      </c>
      <c r="M266" s="48">
        <v>2250</v>
      </c>
      <c r="N266" s="48">
        <f t="shared" si="45"/>
        <v>266</v>
      </c>
      <c r="O266" s="48">
        <f t="shared" si="49"/>
        <v>1526.4354108333337</v>
      </c>
      <c r="P266" s="45">
        <f t="shared" si="50"/>
        <v>82639</v>
      </c>
      <c r="Q266" s="41">
        <f t="shared" si="46"/>
        <v>0.50078050315226463</v>
      </c>
    </row>
    <row r="267" spans="1:17" x14ac:dyDescent="0.25">
      <c r="A267">
        <f t="shared" si="40"/>
        <v>2015</v>
      </c>
      <c r="B267">
        <f t="shared" si="41"/>
        <v>1</v>
      </c>
      <c r="C267" s="19">
        <v>42035</v>
      </c>
      <c r="D267" s="19">
        <f t="shared" si="42"/>
        <v>42041</v>
      </c>
      <c r="E267" s="19" t="str">
        <f t="shared" si="43"/>
        <v>52015</v>
      </c>
      <c r="F267" s="4">
        <f>SUMIF('Cushing Flows Data'!A$9:A$3818,'Cushing Balance'!$E267,'Cushing Flows Data'!$V$9:$V$3818)</f>
        <v>12332.948868333333</v>
      </c>
      <c r="G267" s="4">
        <f>SUMIF('Cushing Flows Data'!A$9:A$3818,'Cushing Balance'!$E267,'Cushing Flows Data'!$AP$9:$AP$3818)</f>
        <v>11936.030569166667</v>
      </c>
      <c r="H267" s="15">
        <f t="shared" si="44"/>
        <v>396.91829916666575</v>
      </c>
      <c r="I267" s="44">
        <v>42598</v>
      </c>
      <c r="K267" s="48">
        <f t="shared" si="47"/>
        <v>1214</v>
      </c>
      <c r="L267" s="48">
        <f t="shared" si="48"/>
        <v>817.08170083333425</v>
      </c>
      <c r="M267" s="48"/>
      <c r="N267" s="48">
        <f t="shared" si="45"/>
        <v>1214</v>
      </c>
      <c r="O267" s="48">
        <f t="shared" si="49"/>
        <v>-396.91829916666575</v>
      </c>
      <c r="P267" s="45">
        <f t="shared" si="50"/>
        <v>82639</v>
      </c>
      <c r="Q267" s="41">
        <f t="shared" si="46"/>
        <v>0.51547090356853298</v>
      </c>
    </row>
    <row r="268" spans="1:17" x14ac:dyDescent="0.25">
      <c r="A268">
        <f t="shared" si="40"/>
        <v>2015</v>
      </c>
      <c r="B268">
        <f t="shared" si="41"/>
        <v>2</v>
      </c>
      <c r="C268" s="19">
        <v>42042</v>
      </c>
      <c r="D268" s="19">
        <f t="shared" si="42"/>
        <v>42048</v>
      </c>
      <c r="E268" s="19" t="str">
        <f t="shared" si="43"/>
        <v>62015</v>
      </c>
      <c r="F268" s="4">
        <f>SUMIF('Cushing Flows Data'!A$9:A$3818,'Cushing Balance'!$E268,'Cushing Flows Data'!$V$9:$V$3818)</f>
        <v>13387.916109166665</v>
      </c>
      <c r="G268" s="4">
        <f>SUMIF('Cushing Flows Data'!A$9:A$3818,'Cushing Balance'!$E268,'Cushing Flows Data'!$AP$9:$AP$3818)</f>
        <v>11987.722590833335</v>
      </c>
      <c r="H268" s="15">
        <f t="shared" si="44"/>
        <v>1400.1935183333298</v>
      </c>
      <c r="I268" s="44">
        <v>46261</v>
      </c>
      <c r="K268" s="48">
        <f t="shared" si="47"/>
        <v>3663</v>
      </c>
      <c r="L268" s="48">
        <f t="shared" si="48"/>
        <v>2262.8064816666702</v>
      </c>
      <c r="M268" s="48">
        <v>3997</v>
      </c>
      <c r="N268" s="48">
        <f t="shared" si="45"/>
        <v>-334</v>
      </c>
      <c r="O268" s="48">
        <f t="shared" si="49"/>
        <v>2596.8064816666702</v>
      </c>
      <c r="P268" s="45">
        <f t="shared" si="50"/>
        <v>82639</v>
      </c>
      <c r="Q268" s="41">
        <f>I268/P268</f>
        <v>0.55979622212272651</v>
      </c>
    </row>
    <row r="269" spans="1:17" x14ac:dyDescent="0.25">
      <c r="A269">
        <f t="shared" si="40"/>
        <v>2015</v>
      </c>
      <c r="B269">
        <f t="shared" si="41"/>
        <v>2</v>
      </c>
      <c r="C269" s="19">
        <v>42049</v>
      </c>
      <c r="D269" s="19">
        <f t="shared" si="42"/>
        <v>42055</v>
      </c>
      <c r="E269" s="19" t="str">
        <f t="shared" si="43"/>
        <v>72015</v>
      </c>
      <c r="F269" s="4">
        <f>SUMIF('Cushing Flows Data'!A$9:A$3818,'Cushing Balance'!$E269,'Cushing Flows Data'!$V$9:$V$3818)</f>
        <v>13065.459758333334</v>
      </c>
      <c r="G269" s="4">
        <f>SUMIF('Cushing Flows Data'!A$9:A$3818,'Cushing Balance'!$E269,'Cushing Flows Data'!$AP$9:$AP$3818)</f>
        <v>10435.346011666668</v>
      </c>
      <c r="H269" s="15">
        <f t="shared" si="44"/>
        <v>2630.113746666666</v>
      </c>
      <c r="I269" s="44">
        <v>48680</v>
      </c>
      <c r="K269" s="48">
        <f t="shared" si="47"/>
        <v>2419</v>
      </c>
      <c r="L269" s="48">
        <f t="shared" si="48"/>
        <v>-211.11374666666597</v>
      </c>
      <c r="M269" s="48">
        <v>2264</v>
      </c>
      <c r="N269" s="48">
        <f t="shared" si="45"/>
        <v>155</v>
      </c>
      <c r="O269" s="48">
        <f t="shared" si="49"/>
        <v>-366.11374666666597</v>
      </c>
      <c r="P269" s="45">
        <f t="shared" si="50"/>
        <v>82639</v>
      </c>
      <c r="Q269" s="41">
        <f t="shared" si="46"/>
        <v>0.58906811553866822</v>
      </c>
    </row>
    <row r="270" spans="1:17" x14ac:dyDescent="0.25">
      <c r="A270">
        <f t="shared" si="40"/>
        <v>2015</v>
      </c>
      <c r="B270">
        <f t="shared" si="41"/>
        <v>2</v>
      </c>
      <c r="C270" s="19">
        <v>42056</v>
      </c>
      <c r="D270" s="19">
        <f t="shared" si="42"/>
        <v>42062</v>
      </c>
      <c r="E270" s="19" t="str">
        <f t="shared" si="43"/>
        <v>82015</v>
      </c>
      <c r="F270" s="4">
        <f>SUMIF('Cushing Flows Data'!A$9:A$3818,'Cushing Balance'!$E270,'Cushing Flows Data'!$V$9:$V$3818)</f>
        <v>12956.919075</v>
      </c>
      <c r="G270" s="4">
        <f>SUMIF('Cushing Flows Data'!A$9:A$3818,'Cushing Balance'!$E270,'Cushing Flows Data'!$AP$9:$AP$3818)</f>
        <v>11998.873692499999</v>
      </c>
      <c r="H270" s="15">
        <f t="shared" si="44"/>
        <v>958.04538250000041</v>
      </c>
      <c r="I270" s="44">
        <v>49216</v>
      </c>
      <c r="K270" s="48">
        <f t="shared" si="47"/>
        <v>536</v>
      </c>
      <c r="L270" s="48">
        <f t="shared" si="48"/>
        <v>-422.04538250000041</v>
      </c>
      <c r="M270" s="48">
        <v>1386</v>
      </c>
      <c r="N270" s="48">
        <f t="shared" si="45"/>
        <v>-850</v>
      </c>
      <c r="O270" s="48">
        <f t="shared" si="49"/>
        <v>427.95461749999959</v>
      </c>
      <c r="P270" s="45">
        <f t="shared" si="50"/>
        <v>82639</v>
      </c>
      <c r="Q270" s="41">
        <f t="shared" si="46"/>
        <v>0.5955541572381079</v>
      </c>
    </row>
    <row r="271" spans="1:17" x14ac:dyDescent="0.25">
      <c r="A271">
        <f t="shared" si="40"/>
        <v>2015</v>
      </c>
      <c r="B271">
        <f t="shared" si="41"/>
        <v>2</v>
      </c>
      <c r="C271" s="19">
        <v>42063</v>
      </c>
      <c r="D271" s="19">
        <f t="shared" si="42"/>
        <v>42069</v>
      </c>
      <c r="E271" s="19" t="str">
        <f t="shared" si="43"/>
        <v>92015</v>
      </c>
      <c r="F271" s="4">
        <f>SUMIF('Cushing Flows Data'!A$9:A$3818,'Cushing Balance'!$E271,'Cushing Flows Data'!$V$9:$V$3818)</f>
        <v>13820.179243173759</v>
      </c>
      <c r="G271" s="4">
        <f>SUMIF('Cushing Flows Data'!A$9:A$3818,'Cushing Balance'!$E271,'Cushing Flows Data'!$AP$9:$AP$3818)</f>
        <v>11384.772849166666</v>
      </c>
      <c r="H271" s="15">
        <f t="shared" si="44"/>
        <v>2435.4063940070937</v>
      </c>
      <c r="I271" s="44">
        <v>51538</v>
      </c>
      <c r="K271" s="48">
        <f t="shared" si="47"/>
        <v>2322</v>
      </c>
      <c r="L271" s="48">
        <f t="shared" si="48"/>
        <v>-113.4063940070937</v>
      </c>
      <c r="M271" s="48"/>
      <c r="N271" s="48">
        <f t="shared" si="45"/>
        <v>2322</v>
      </c>
      <c r="O271" s="48">
        <f t="shared" si="49"/>
        <v>-2435.4063940070937</v>
      </c>
      <c r="P271" s="45">
        <f t="shared" si="50"/>
        <v>82639</v>
      </c>
      <c r="Q271" s="41">
        <f t="shared" si="46"/>
        <v>0.62365227071963603</v>
      </c>
    </row>
    <row r="272" spans="1:17" x14ac:dyDescent="0.25">
      <c r="A272">
        <f t="shared" si="40"/>
        <v>2015</v>
      </c>
      <c r="B272">
        <f t="shared" si="41"/>
        <v>3</v>
      </c>
      <c r="C272" s="19">
        <v>42070</v>
      </c>
      <c r="D272" s="19">
        <f t="shared" si="42"/>
        <v>42076</v>
      </c>
      <c r="E272" s="19" t="str">
        <f t="shared" si="43"/>
        <v>102015</v>
      </c>
      <c r="F272" s="4">
        <f>SUMIF('Cushing Flows Data'!A$9:A$3818,'Cushing Balance'!$E272,'Cushing Flows Data'!$V$9:$V$3818)</f>
        <v>12977.793486666666</v>
      </c>
      <c r="G272" s="4">
        <f>SUMIF('Cushing Flows Data'!A$9:A$3818,'Cushing Balance'!$E272,'Cushing Flows Data'!$AP$9:$AP$3818)</f>
        <v>11348.744766666667</v>
      </c>
      <c r="H272" s="15">
        <f t="shared" si="44"/>
        <v>1629.0487199999989</v>
      </c>
      <c r="I272" s="44">
        <v>54403</v>
      </c>
      <c r="K272" s="48">
        <f t="shared" si="47"/>
        <v>2865</v>
      </c>
      <c r="L272" s="48">
        <f t="shared" si="48"/>
        <v>1235.9512800000011</v>
      </c>
      <c r="M272" s="48">
        <v>3139</v>
      </c>
      <c r="N272" s="48">
        <f t="shared" si="45"/>
        <v>-274</v>
      </c>
      <c r="O272" s="48">
        <f t="shared" si="49"/>
        <v>1509.9512800000011</v>
      </c>
      <c r="P272" s="45">
        <f t="shared" si="50"/>
        <v>82639</v>
      </c>
      <c r="Q272" s="41">
        <f t="shared" si="46"/>
        <v>0.65832113166906669</v>
      </c>
    </row>
    <row r="273" spans="1:17" x14ac:dyDescent="0.25">
      <c r="A273">
        <f t="shared" si="40"/>
        <v>2015</v>
      </c>
      <c r="B273">
        <f t="shared" si="41"/>
        <v>3</v>
      </c>
      <c r="C273" s="19">
        <v>42077</v>
      </c>
      <c r="D273" s="19">
        <f t="shared" si="42"/>
        <v>42083</v>
      </c>
      <c r="E273" s="19" t="str">
        <f t="shared" si="43"/>
        <v>112015</v>
      </c>
      <c r="F273" s="4">
        <f>SUMIF('Cushing Flows Data'!A$9:A$3818,'Cushing Balance'!$E273,'Cushing Flows Data'!$V$9:$V$3818)</f>
        <v>12958.538749166666</v>
      </c>
      <c r="G273" s="4">
        <f>SUMIF('Cushing Flows Data'!A$9:A$3818,'Cushing Balance'!$E273,'Cushing Flows Data'!$AP$9:$AP$3818)</f>
        <v>11392.70708</v>
      </c>
      <c r="H273" s="15">
        <f t="shared" si="44"/>
        <v>1565.831669166666</v>
      </c>
      <c r="I273" s="44">
        <v>56314</v>
      </c>
      <c r="K273" s="48">
        <f t="shared" si="47"/>
        <v>1911</v>
      </c>
      <c r="L273" s="48">
        <f t="shared" si="48"/>
        <v>345.16833083333404</v>
      </c>
      <c r="M273" s="48">
        <v>1900</v>
      </c>
      <c r="N273" s="48">
        <f t="shared" si="45"/>
        <v>11</v>
      </c>
      <c r="O273" s="48">
        <f t="shared" si="49"/>
        <v>334.16833083333404</v>
      </c>
      <c r="P273" s="45">
        <f t="shared" si="50"/>
        <v>82639</v>
      </c>
      <c r="Q273" s="41">
        <f t="shared" si="46"/>
        <v>0.68144580645941988</v>
      </c>
    </row>
    <row r="274" spans="1:17" x14ac:dyDescent="0.25">
      <c r="A274">
        <f t="shared" si="40"/>
        <v>2015</v>
      </c>
      <c r="B274">
        <f t="shared" si="41"/>
        <v>3</v>
      </c>
      <c r="C274" s="19">
        <v>42084</v>
      </c>
      <c r="D274" s="19">
        <f t="shared" si="42"/>
        <v>42090</v>
      </c>
      <c r="E274" s="19" t="str">
        <f t="shared" si="43"/>
        <v>122015</v>
      </c>
      <c r="F274" s="4">
        <f>SUMIF('Cushing Flows Data'!A$9:A$3818,'Cushing Balance'!$E274,'Cushing Flows Data'!$V$9:$V$3818)</f>
        <v>13028.00693333333</v>
      </c>
      <c r="G274" s="4">
        <f>SUMIF('Cushing Flows Data'!A$9:A$3818,'Cushing Balance'!$E274,'Cushing Flows Data'!$AP$9:$AP$3818)</f>
        <v>11781.011606666667</v>
      </c>
      <c r="H274" s="15">
        <f t="shared" si="44"/>
        <v>1246.9953266666635</v>
      </c>
      <c r="I274" s="44">
        <v>58943</v>
      </c>
      <c r="K274" s="48">
        <f t="shared" si="47"/>
        <v>2629</v>
      </c>
      <c r="L274" s="48">
        <f t="shared" si="48"/>
        <v>1382.0046733333365</v>
      </c>
      <c r="M274" s="48">
        <v>2300</v>
      </c>
      <c r="N274" s="48">
        <f t="shared" si="45"/>
        <v>329</v>
      </c>
      <c r="O274" s="48">
        <f t="shared" si="49"/>
        <v>1053.0046733333365</v>
      </c>
      <c r="P274" s="45">
        <f t="shared" si="50"/>
        <v>82639</v>
      </c>
      <c r="Q274" s="41">
        <f t="shared" si="46"/>
        <v>0.7132588729292465</v>
      </c>
    </row>
    <row r="275" spans="1:17" x14ac:dyDescent="0.25">
      <c r="A275">
        <f t="shared" si="40"/>
        <v>2015</v>
      </c>
      <c r="B275">
        <f t="shared" si="41"/>
        <v>3</v>
      </c>
      <c r="C275" s="19">
        <v>42091</v>
      </c>
      <c r="D275" s="19">
        <f t="shared" si="42"/>
        <v>42097</v>
      </c>
      <c r="E275" s="19" t="str">
        <f t="shared" si="43"/>
        <v>132015</v>
      </c>
      <c r="F275" s="4">
        <f>SUMIF('Cushing Flows Data'!A$9:A$3818,'Cushing Balance'!$E275,'Cushing Flows Data'!$V$9:$V$3818)</f>
        <v>13088.463778333331</v>
      </c>
      <c r="G275" s="4">
        <f>SUMIF('Cushing Flows Data'!A$9:A$3818,'Cushing Balance'!$E275,'Cushing Flows Data'!$AP$9:$AP$3818)</f>
        <v>12897.953229999999</v>
      </c>
      <c r="H275" s="15">
        <f t="shared" si="44"/>
        <v>190.51054833333183</v>
      </c>
      <c r="I275" s="44">
        <v>60175</v>
      </c>
      <c r="K275" s="48">
        <f t="shared" si="47"/>
        <v>1232</v>
      </c>
      <c r="L275" s="48">
        <f t="shared" si="48"/>
        <v>1041.4894516666682</v>
      </c>
      <c r="M275" s="48">
        <v>169</v>
      </c>
      <c r="N275" s="48">
        <f t="shared" si="45"/>
        <v>1063</v>
      </c>
      <c r="O275" s="48">
        <f t="shared" si="49"/>
        <v>-21.510548333331826</v>
      </c>
      <c r="P275" s="45">
        <f t="shared" si="50"/>
        <v>82639</v>
      </c>
      <c r="Q275" s="41">
        <f t="shared" si="46"/>
        <v>0.72816708817870501</v>
      </c>
    </row>
    <row r="276" spans="1:17" x14ac:dyDescent="0.25">
      <c r="A276">
        <f t="shared" si="40"/>
        <v>2015</v>
      </c>
      <c r="B276">
        <f t="shared" si="41"/>
        <v>4</v>
      </c>
      <c r="C276" s="19">
        <v>42098</v>
      </c>
      <c r="D276" s="19">
        <f t="shared" si="42"/>
        <v>42104</v>
      </c>
      <c r="E276" s="19" t="str">
        <f t="shared" si="43"/>
        <v>142015</v>
      </c>
      <c r="F276" s="4">
        <f>SUMIF('Cushing Flows Data'!A$9:A$3818,'Cushing Balance'!$E276,'Cushing Flows Data'!$V$9:$V$3818)</f>
        <v>12948.907737500002</v>
      </c>
      <c r="G276" s="4">
        <f>SUMIF('Cushing Flows Data'!A$9:A$3818,'Cushing Balance'!$E276,'Cushing Flows Data'!$AP$9:$AP$3818)</f>
        <v>12885.031603333333</v>
      </c>
      <c r="H276" s="15">
        <f t="shared" si="44"/>
        <v>63.876134166668635</v>
      </c>
      <c r="I276" s="44">
        <v>61462</v>
      </c>
      <c r="K276" s="48">
        <f t="shared" si="47"/>
        <v>1287</v>
      </c>
      <c r="L276" s="48">
        <f t="shared" si="48"/>
        <v>1223.1238658333314</v>
      </c>
      <c r="M276" s="48">
        <v>2200</v>
      </c>
      <c r="N276" s="48">
        <f t="shared" si="45"/>
        <v>-913</v>
      </c>
      <c r="O276" s="48">
        <f t="shared" si="49"/>
        <v>2136.1238658333314</v>
      </c>
      <c r="P276" s="45">
        <f t="shared" si="50"/>
        <v>82639</v>
      </c>
      <c r="Q276" s="41">
        <f t="shared" si="46"/>
        <v>0.74374084875180002</v>
      </c>
    </row>
    <row r="277" spans="1:17" x14ac:dyDescent="0.25">
      <c r="A277">
        <f t="shared" si="40"/>
        <v>2015</v>
      </c>
      <c r="B277">
        <f t="shared" si="41"/>
        <v>4</v>
      </c>
      <c r="C277" s="19">
        <v>42105</v>
      </c>
      <c r="D277" s="19">
        <f t="shared" si="42"/>
        <v>42111</v>
      </c>
      <c r="E277" s="19" t="str">
        <f t="shared" si="43"/>
        <v>152015</v>
      </c>
      <c r="F277" s="4">
        <f>SUMIF('Cushing Flows Data'!A$9:A$3818,'Cushing Balance'!$E277,'Cushing Flows Data'!$V$9:$V$3818)</f>
        <v>13265.968295000002</v>
      </c>
      <c r="G277" s="4">
        <f>SUMIF('Cushing Flows Data'!A$9:A$3818,'Cushing Balance'!$E277,'Cushing Flows Data'!$AP$9:$AP$3818)</f>
        <v>13567.224149166665</v>
      </c>
      <c r="H277" s="15">
        <f t="shared" si="44"/>
        <v>-301.25585416666217</v>
      </c>
      <c r="I277" s="44">
        <v>62200</v>
      </c>
      <c r="K277" s="48">
        <f t="shared" si="47"/>
        <v>738</v>
      </c>
      <c r="L277" s="48">
        <f t="shared" si="48"/>
        <v>1039.2558541666622</v>
      </c>
      <c r="M277" s="48">
        <v>358</v>
      </c>
      <c r="N277" s="48">
        <f t="shared" si="45"/>
        <v>380</v>
      </c>
      <c r="O277" s="48">
        <f t="shared" si="49"/>
        <v>659.25585416666217</v>
      </c>
      <c r="P277" s="45">
        <f t="shared" si="50"/>
        <v>82639</v>
      </c>
      <c r="Q277" s="41">
        <f t="shared" si="46"/>
        <v>0.75267125691259573</v>
      </c>
    </row>
    <row r="278" spans="1:17" x14ac:dyDescent="0.25">
      <c r="A278">
        <f t="shared" si="40"/>
        <v>2015</v>
      </c>
      <c r="B278">
        <f t="shared" si="41"/>
        <v>4</v>
      </c>
      <c r="C278" s="19">
        <v>42112</v>
      </c>
      <c r="D278" s="19">
        <f t="shared" si="42"/>
        <v>42118</v>
      </c>
      <c r="E278" s="19" t="str">
        <f t="shared" si="43"/>
        <v>162015</v>
      </c>
      <c r="F278" s="4">
        <f>SUMIF('Cushing Flows Data'!A$9:A$3818,'Cushing Balance'!$E278,'Cushing Flows Data'!$V$9:$V$3818)</f>
        <v>13270.997689999998</v>
      </c>
      <c r="G278" s="4">
        <f>SUMIF('Cushing Flows Data'!A$9:A$3818,'Cushing Balance'!$E278,'Cushing Flows Data'!$AP$9:$AP$3818)</f>
        <v>12428.546200833334</v>
      </c>
      <c r="H278" s="15">
        <f t="shared" si="44"/>
        <v>842.45148916666403</v>
      </c>
      <c r="I278" s="44">
        <v>61686</v>
      </c>
      <c r="K278" s="48">
        <f t="shared" si="47"/>
        <v>-514</v>
      </c>
      <c r="L278" s="48">
        <f t="shared" si="48"/>
        <v>-1356.451489166664</v>
      </c>
      <c r="M278" s="48">
        <v>-200</v>
      </c>
      <c r="N278" s="48">
        <f t="shared" si="45"/>
        <v>-314</v>
      </c>
      <c r="O278" s="48">
        <f t="shared" si="49"/>
        <v>-1042.451489166664</v>
      </c>
      <c r="P278" s="45">
        <f t="shared" si="50"/>
        <v>82639</v>
      </c>
      <c r="Q278" s="41">
        <f t="shared" si="46"/>
        <v>0.74645143334261066</v>
      </c>
    </row>
    <row r="279" spans="1:17" x14ac:dyDescent="0.25">
      <c r="A279">
        <f t="shared" si="40"/>
        <v>2015</v>
      </c>
      <c r="B279">
        <f t="shared" si="41"/>
        <v>4</v>
      </c>
      <c r="C279" s="19">
        <v>42119</v>
      </c>
      <c r="D279" s="19">
        <f t="shared" si="42"/>
        <v>42125</v>
      </c>
      <c r="E279" s="19" t="str">
        <f t="shared" si="43"/>
        <v>172015</v>
      </c>
      <c r="F279" s="4">
        <f>SUMIF('Cushing Flows Data'!A$9:A$3818,'Cushing Balance'!$E279,'Cushing Flows Data'!$V$9:$V$3818)</f>
        <v>12786.162021666669</v>
      </c>
      <c r="G279" s="4">
        <f>SUMIF('Cushing Flows Data'!A$9:A$3818,'Cushing Balance'!$E279,'Cushing Flows Data'!$AP$9:$AP$3818)</f>
        <v>13546.858602499999</v>
      </c>
      <c r="H279" s="15">
        <f t="shared" si="44"/>
        <v>-760.69658083332979</v>
      </c>
      <c r="I279" s="44">
        <v>61674</v>
      </c>
      <c r="K279" s="48">
        <f t="shared" si="47"/>
        <v>-12</v>
      </c>
      <c r="L279" s="48">
        <f t="shared" si="48"/>
        <v>748.69658083332979</v>
      </c>
      <c r="M279" s="48">
        <v>-90</v>
      </c>
      <c r="N279" s="48">
        <f t="shared" si="45"/>
        <v>78</v>
      </c>
      <c r="O279" s="48">
        <f t="shared" si="49"/>
        <v>670.69658083332979</v>
      </c>
      <c r="P279" s="45">
        <f t="shared" si="50"/>
        <v>82639</v>
      </c>
      <c r="Q279" s="41">
        <f t="shared" si="46"/>
        <v>0.74630622345381725</v>
      </c>
    </row>
    <row r="280" spans="1:17" x14ac:dyDescent="0.25">
      <c r="A280">
        <f t="shared" si="40"/>
        <v>2015</v>
      </c>
      <c r="B280">
        <f t="shared" si="41"/>
        <v>5</v>
      </c>
      <c r="C280" s="19">
        <v>42126</v>
      </c>
      <c r="D280" s="19">
        <f t="shared" si="42"/>
        <v>42132</v>
      </c>
      <c r="E280" s="19" t="str">
        <f t="shared" si="43"/>
        <v>182015</v>
      </c>
      <c r="F280" s="4">
        <f>SUMIF('Cushing Flows Data'!A$9:A$3818,'Cushing Balance'!$E280,'Cushing Flows Data'!$V$9:$V$3818)</f>
        <v>12680.206208333333</v>
      </c>
      <c r="G280" s="4">
        <f>SUMIF('Cushing Flows Data'!A$9:A$3818,'Cushing Balance'!$E280,'Cushing Flows Data'!$AP$9:$AP$3818)</f>
        <v>13729.128939999999</v>
      </c>
      <c r="H280" s="15">
        <f t="shared" si="44"/>
        <v>-1048.9227316666656</v>
      </c>
      <c r="I280" s="44">
        <v>60684</v>
      </c>
      <c r="K280" s="48">
        <f t="shared" si="47"/>
        <v>-990</v>
      </c>
      <c r="L280" s="48">
        <f t="shared" si="48"/>
        <v>58.922731666665641</v>
      </c>
      <c r="M280" s="48">
        <v>-196</v>
      </c>
      <c r="N280" s="48">
        <f t="shared" si="45"/>
        <v>-794</v>
      </c>
      <c r="O280" s="48">
        <f t="shared" si="49"/>
        <v>852.92273166666564</v>
      </c>
      <c r="P280" s="45">
        <f t="shared" si="50"/>
        <v>82639</v>
      </c>
      <c r="Q280" s="41">
        <f t="shared" si="46"/>
        <v>0.73432640762835955</v>
      </c>
    </row>
    <row r="281" spans="1:17" x14ac:dyDescent="0.25">
      <c r="A281">
        <f t="shared" si="40"/>
        <v>2015</v>
      </c>
      <c r="B281">
        <f t="shared" si="41"/>
        <v>5</v>
      </c>
      <c r="C281" s="19">
        <v>42133</v>
      </c>
      <c r="D281" s="19">
        <f t="shared" si="42"/>
        <v>42139</v>
      </c>
      <c r="E281" s="19" t="str">
        <f t="shared" si="43"/>
        <v>192015</v>
      </c>
      <c r="F281" s="4">
        <f>SUMIF('Cushing Flows Data'!A$9:A$3818,'Cushing Balance'!$E281,'Cushing Flows Data'!$V$9:$V$3818)</f>
        <v>12319.967120833335</v>
      </c>
      <c r="G281" s="4">
        <f>SUMIF('Cushing Flows Data'!A$9:A$3818,'Cushing Balance'!$E281,'Cushing Flows Data'!$AP$9:$AP$3818)</f>
        <v>13447.070701666667</v>
      </c>
      <c r="H281" s="15">
        <f t="shared" si="44"/>
        <v>-1127.1035808333327</v>
      </c>
      <c r="I281" s="44">
        <v>60443</v>
      </c>
      <c r="K281" s="48">
        <f t="shared" si="47"/>
        <v>-241</v>
      </c>
      <c r="L281" s="48">
        <f t="shared" si="48"/>
        <v>886.10358083333267</v>
      </c>
      <c r="M281" s="48">
        <v>-655</v>
      </c>
      <c r="N281" s="48">
        <f t="shared" si="45"/>
        <v>414</v>
      </c>
      <c r="O281" s="48">
        <f t="shared" si="49"/>
        <v>472.10358083333267</v>
      </c>
      <c r="P281" s="45">
        <f t="shared" si="50"/>
        <v>82639</v>
      </c>
      <c r="Q281" s="41">
        <f t="shared" si="46"/>
        <v>0.73141010902842485</v>
      </c>
    </row>
    <row r="282" spans="1:17" x14ac:dyDescent="0.25">
      <c r="A282">
        <f t="shared" si="40"/>
        <v>2015</v>
      </c>
      <c r="B282">
        <f t="shared" si="41"/>
        <v>5</v>
      </c>
      <c r="C282" s="19">
        <v>42140</v>
      </c>
      <c r="D282" s="19">
        <f t="shared" si="42"/>
        <v>42146</v>
      </c>
      <c r="E282" s="19" t="str">
        <f t="shared" si="43"/>
        <v>202015</v>
      </c>
      <c r="F282" s="4">
        <f>SUMIF('Cushing Flows Data'!A$9:A$3818,'Cushing Balance'!$E282,'Cushing Flows Data'!$V$9:$V$3818)</f>
        <v>12246.695560833332</v>
      </c>
      <c r="G282" s="4">
        <f>SUMIF('Cushing Flows Data'!A$9:A$3818,'Cushing Balance'!$E282,'Cushing Flows Data'!$AP$9:$AP$3818)</f>
        <v>13633.819465</v>
      </c>
      <c r="H282" s="15">
        <f t="shared" si="44"/>
        <v>-1387.1239041666686</v>
      </c>
      <c r="I282" s="44">
        <v>60010</v>
      </c>
      <c r="K282" s="48">
        <f t="shared" si="47"/>
        <v>-433</v>
      </c>
      <c r="L282" s="48">
        <f t="shared" si="48"/>
        <v>954.12390416666858</v>
      </c>
      <c r="M282" s="48">
        <v>-850</v>
      </c>
      <c r="N282" s="48">
        <f t="shared" si="45"/>
        <v>417</v>
      </c>
      <c r="O282" s="48">
        <f t="shared" si="49"/>
        <v>537.12390416666858</v>
      </c>
      <c r="P282" s="45">
        <f t="shared" si="50"/>
        <v>82639</v>
      </c>
      <c r="Q282" s="41">
        <f t="shared" si="46"/>
        <v>0.7261704522077953</v>
      </c>
    </row>
    <row r="283" spans="1:17" x14ac:dyDescent="0.25">
      <c r="A283">
        <f t="shared" si="40"/>
        <v>2015</v>
      </c>
      <c r="B283">
        <f t="shared" si="41"/>
        <v>5</v>
      </c>
      <c r="C283" s="19">
        <v>42147</v>
      </c>
      <c r="D283" s="19">
        <f t="shared" si="42"/>
        <v>42153</v>
      </c>
      <c r="E283" s="19" t="str">
        <f t="shared" si="43"/>
        <v>212015</v>
      </c>
      <c r="F283" s="4">
        <f>SUMIF('Cushing Flows Data'!A$9:A$3818,'Cushing Balance'!$E283,'Cushing Flows Data'!$V$9:$V$3818)</f>
        <v>12424.338922499999</v>
      </c>
      <c r="G283" s="4">
        <f>SUMIF('Cushing Flows Data'!A$9:A$3818,'Cushing Balance'!$E283,'Cushing Flows Data'!$AP$9:$AP$3818)</f>
        <v>13220.130182499999</v>
      </c>
      <c r="H283" s="15">
        <f t="shared" si="44"/>
        <v>-795.79125999999997</v>
      </c>
      <c r="I283" s="44">
        <v>59027</v>
      </c>
      <c r="K283" s="48">
        <f t="shared" si="47"/>
        <v>-983</v>
      </c>
      <c r="L283" s="48">
        <f t="shared" si="48"/>
        <v>-187.20874000000003</v>
      </c>
      <c r="M283" s="48">
        <v>-832</v>
      </c>
      <c r="N283" s="48">
        <f t="shared" si="45"/>
        <v>-151</v>
      </c>
      <c r="O283" s="48">
        <f t="shared" si="49"/>
        <v>-36.208740000000034</v>
      </c>
      <c r="P283" s="45">
        <f t="shared" si="50"/>
        <v>82639</v>
      </c>
      <c r="Q283" s="41">
        <f t="shared" si="46"/>
        <v>0.71427534215080046</v>
      </c>
    </row>
    <row r="284" spans="1:17" x14ac:dyDescent="0.25">
      <c r="A284">
        <f t="shared" si="40"/>
        <v>2015</v>
      </c>
      <c r="B284">
        <f t="shared" si="41"/>
        <v>5</v>
      </c>
      <c r="C284" s="19">
        <v>42154</v>
      </c>
      <c r="D284" s="19">
        <f t="shared" si="42"/>
        <v>42160</v>
      </c>
      <c r="E284" s="19" t="str">
        <f t="shared" si="43"/>
        <v>222015</v>
      </c>
      <c r="F284" s="4">
        <f>SUMIF('Cushing Flows Data'!A$9:A$3818,'Cushing Balance'!$E284,'Cushing Flows Data'!$V$9:$V$3818)</f>
        <v>12720.671543333334</v>
      </c>
      <c r="G284" s="4">
        <f>SUMIF('Cushing Flows Data'!A$9:A$3818,'Cushing Balance'!$E284,'Cushing Flows Data'!$AP$9:$AP$3818)</f>
        <v>13024.120537500001</v>
      </c>
      <c r="H284" s="15">
        <f t="shared" si="44"/>
        <v>-303.44899416666703</v>
      </c>
      <c r="I284" s="44">
        <v>58003</v>
      </c>
      <c r="K284" s="48">
        <f t="shared" si="47"/>
        <v>-1024</v>
      </c>
      <c r="L284" s="48">
        <f t="shared" si="48"/>
        <v>-720.55100583333297</v>
      </c>
      <c r="M284" s="48">
        <v>-1000</v>
      </c>
      <c r="N284" s="48">
        <f t="shared" si="45"/>
        <v>-24</v>
      </c>
      <c r="O284" s="48">
        <f t="shared" si="49"/>
        <v>-696.55100583333297</v>
      </c>
      <c r="P284" s="45">
        <f t="shared" si="50"/>
        <v>82639</v>
      </c>
      <c r="Q284" s="41">
        <f t="shared" si="46"/>
        <v>0.70188409830709475</v>
      </c>
    </row>
    <row r="285" spans="1:17" x14ac:dyDescent="0.25">
      <c r="A285">
        <f t="shared" si="40"/>
        <v>2015</v>
      </c>
      <c r="B285">
        <f t="shared" si="41"/>
        <v>6</v>
      </c>
      <c r="C285" s="19">
        <v>42161</v>
      </c>
      <c r="D285" s="19">
        <f t="shared" si="42"/>
        <v>42167</v>
      </c>
      <c r="E285" s="19" t="str">
        <f t="shared" si="43"/>
        <v>232015</v>
      </c>
      <c r="F285" s="4">
        <f>SUMIF('Cushing Flows Data'!A$9:A$3818,'Cushing Balance'!$E285,'Cushing Flows Data'!$V$9:$V$3818)</f>
        <v>12781.820041666664</v>
      </c>
      <c r="G285" s="4">
        <f>SUMIF('Cushing Flows Data'!A$9:A$3818,'Cushing Balance'!$E285,'Cushing Flows Data'!$AP$9:$AP$3818)</f>
        <v>12463.763825833334</v>
      </c>
      <c r="H285" s="15">
        <f t="shared" si="44"/>
        <v>318.0562158333305</v>
      </c>
      <c r="I285" s="44">
        <v>58115</v>
      </c>
      <c r="K285" s="48">
        <f t="shared" si="47"/>
        <v>112</v>
      </c>
      <c r="L285" s="48">
        <f t="shared" si="48"/>
        <v>-206.0562158333305</v>
      </c>
      <c r="M285" s="48">
        <v>291</v>
      </c>
      <c r="N285" s="48">
        <f t="shared" si="45"/>
        <v>-179</v>
      </c>
      <c r="O285" s="48">
        <f t="shared" si="49"/>
        <v>-27.056215833330498</v>
      </c>
      <c r="P285" s="45">
        <f t="shared" si="50"/>
        <v>82639</v>
      </c>
      <c r="Q285" s="41">
        <f t="shared" si="46"/>
        <v>0.70323939060250007</v>
      </c>
    </row>
    <row r="286" spans="1:17" x14ac:dyDescent="0.25">
      <c r="A286">
        <f t="shared" si="40"/>
        <v>2015</v>
      </c>
      <c r="B286">
        <f t="shared" si="41"/>
        <v>6</v>
      </c>
      <c r="C286" s="19">
        <v>42168</v>
      </c>
      <c r="D286" s="19">
        <f t="shared" si="42"/>
        <v>42174</v>
      </c>
      <c r="E286" s="19" t="str">
        <f t="shared" si="43"/>
        <v>242015</v>
      </c>
      <c r="F286" s="4">
        <f>SUMIF('Cushing Flows Data'!A$9:A$3818,'Cushing Balance'!$E286,'Cushing Flows Data'!$V$9:$V$3818)</f>
        <v>11865.204960833333</v>
      </c>
      <c r="G286" s="4">
        <f>SUMIF('Cushing Flows Data'!A$9:A$3818,'Cushing Balance'!$E286,'Cushing Flows Data'!$AP$9:$AP$3818)</f>
        <v>11450.370262500001</v>
      </c>
      <c r="H286" s="15">
        <f t="shared" si="44"/>
        <v>414.8346983333322</v>
      </c>
      <c r="I286" s="44">
        <v>56245</v>
      </c>
      <c r="K286" s="48">
        <f t="shared" si="47"/>
        <v>-1870</v>
      </c>
      <c r="L286" s="48">
        <f t="shared" si="48"/>
        <v>-2284.8346983333322</v>
      </c>
      <c r="M286" s="48">
        <v>-1900</v>
      </c>
      <c r="N286" s="48">
        <f t="shared" si="45"/>
        <v>30</v>
      </c>
      <c r="O286" s="48">
        <f t="shared" si="49"/>
        <v>-2314.8346983333322</v>
      </c>
      <c r="P286" s="45">
        <f t="shared" si="50"/>
        <v>82639</v>
      </c>
      <c r="Q286" s="41">
        <f t="shared" si="46"/>
        <v>0.68061084959885765</v>
      </c>
    </row>
    <row r="287" spans="1:17" x14ac:dyDescent="0.25">
      <c r="A287">
        <f t="shared" si="40"/>
        <v>2015</v>
      </c>
      <c r="B287">
        <f t="shared" si="41"/>
        <v>6</v>
      </c>
      <c r="C287" s="19">
        <v>42175</v>
      </c>
      <c r="D287" s="19">
        <f t="shared" si="42"/>
        <v>42181</v>
      </c>
      <c r="E287" s="19" t="str">
        <f t="shared" si="43"/>
        <v>252015</v>
      </c>
      <c r="F287" s="4">
        <f>SUMIF('Cushing Flows Data'!A$9:A$3818,'Cushing Balance'!$E287,'Cushing Flows Data'!$V$9:$V$3818)</f>
        <v>12300.372680833334</v>
      </c>
      <c r="G287" s="4">
        <f>SUMIF('Cushing Flows Data'!A$9:A$3818,'Cushing Balance'!$E287,'Cushing Flows Data'!$AP$9:$AP$3818)</f>
        <v>12912.689424166669</v>
      </c>
      <c r="H287" s="15">
        <f t="shared" si="44"/>
        <v>-612.31674333333467</v>
      </c>
      <c r="I287" s="44">
        <v>56368</v>
      </c>
      <c r="K287" s="48">
        <f t="shared" si="47"/>
        <v>123</v>
      </c>
      <c r="L287" s="48">
        <f t="shared" si="48"/>
        <v>735.31674333333467</v>
      </c>
      <c r="M287" s="48">
        <v>422</v>
      </c>
      <c r="N287" s="48">
        <f t="shared" si="45"/>
        <v>-299</v>
      </c>
      <c r="O287" s="48">
        <f t="shared" si="49"/>
        <v>1034.3167433333347</v>
      </c>
      <c r="P287" s="45">
        <f t="shared" si="50"/>
        <v>82639</v>
      </c>
      <c r="Q287" s="41">
        <f t="shared" si="46"/>
        <v>0.68209925095899027</v>
      </c>
    </row>
    <row r="288" spans="1:17" x14ac:dyDescent="0.25">
      <c r="A288">
        <f t="shared" si="40"/>
        <v>2015</v>
      </c>
      <c r="B288">
        <f t="shared" si="41"/>
        <v>6</v>
      </c>
      <c r="C288" s="19">
        <v>42182</v>
      </c>
      <c r="D288" s="19">
        <f t="shared" si="42"/>
        <v>42188</v>
      </c>
      <c r="E288" s="19" t="str">
        <f t="shared" si="43"/>
        <v>262015</v>
      </c>
      <c r="F288" s="4">
        <f>SUMIF('Cushing Flows Data'!A$9:A$3818,'Cushing Balance'!$E288,'Cushing Flows Data'!$V$9:$V$3818)</f>
        <v>12209.939799166668</v>
      </c>
      <c r="G288" s="4">
        <f>SUMIF('Cushing Flows Data'!A$9:A$3818,'Cushing Balance'!$E288,'Cushing Flows Data'!$AP$9:$AP$3818)</f>
        <v>10565.812306666667</v>
      </c>
      <c r="H288" s="15">
        <f t="shared" si="44"/>
        <v>1644.1274925000016</v>
      </c>
      <c r="I288" s="44">
        <v>56667</v>
      </c>
      <c r="K288" s="48">
        <f t="shared" si="47"/>
        <v>299</v>
      </c>
      <c r="L288" s="48">
        <f t="shared" si="48"/>
        <v>-1345.1274925000016</v>
      </c>
      <c r="M288" s="48">
        <v>-740</v>
      </c>
      <c r="N288" s="48">
        <f t="shared" si="45"/>
        <v>1039</v>
      </c>
      <c r="O288" s="48">
        <f t="shared" si="49"/>
        <v>-2384.1274925000016</v>
      </c>
      <c r="P288" s="45">
        <f t="shared" si="50"/>
        <v>82639</v>
      </c>
      <c r="Q288" s="41">
        <f t="shared" si="46"/>
        <v>0.68571739735475989</v>
      </c>
    </row>
    <row r="289" spans="1:17" x14ac:dyDescent="0.25">
      <c r="A289">
        <f t="shared" si="40"/>
        <v>2015</v>
      </c>
      <c r="B289">
        <f t="shared" si="41"/>
        <v>7</v>
      </c>
      <c r="C289" s="19">
        <v>42189</v>
      </c>
      <c r="D289" s="19">
        <f t="shared" si="42"/>
        <v>42195</v>
      </c>
      <c r="E289" s="19" t="str">
        <f t="shared" si="43"/>
        <v>272015</v>
      </c>
      <c r="F289" s="4">
        <f>SUMIF('Cushing Flows Data'!A$9:A$3818,'Cushing Balance'!$E289,'Cushing Flows Data'!$V$9:$V$3818)</f>
        <v>13153.217825833333</v>
      </c>
      <c r="G289" s="4">
        <f>SUMIF('Cushing Flows Data'!A$9:A$3818,'Cushing Balance'!$E289,'Cushing Flows Data'!$AP$9:$AP$3818)</f>
        <v>10862.086519999999</v>
      </c>
      <c r="H289" s="15">
        <f t="shared" si="44"/>
        <v>2291.1313058333344</v>
      </c>
      <c r="I289" s="44">
        <v>57105</v>
      </c>
      <c r="K289" s="48">
        <f t="shared" si="47"/>
        <v>438</v>
      </c>
      <c r="L289" s="48">
        <f t="shared" si="48"/>
        <v>-1853.1313058333344</v>
      </c>
      <c r="M289" s="48">
        <v>1142</v>
      </c>
      <c r="N289" s="48">
        <f t="shared" si="45"/>
        <v>-704</v>
      </c>
      <c r="O289" s="48">
        <f t="shared" si="49"/>
        <v>-1149.1313058333344</v>
      </c>
      <c r="P289" s="45">
        <f t="shared" si="50"/>
        <v>82639</v>
      </c>
      <c r="Q289" s="41">
        <f t="shared" si="46"/>
        <v>0.69101755829571998</v>
      </c>
    </row>
    <row r="290" spans="1:17" x14ac:dyDescent="0.25">
      <c r="A290">
        <f t="shared" si="40"/>
        <v>2015</v>
      </c>
      <c r="B290">
        <f t="shared" si="41"/>
        <v>7</v>
      </c>
      <c r="C290" s="19">
        <v>42196</v>
      </c>
      <c r="D290" s="19">
        <f t="shared" si="42"/>
        <v>42202</v>
      </c>
      <c r="E290" s="19" t="str">
        <f t="shared" si="43"/>
        <v>282015</v>
      </c>
      <c r="F290" s="4">
        <f>SUMIF('Cushing Flows Data'!A$9:A$3818,'Cushing Balance'!$E290,'Cushing Flows Data'!$V$9:$V$3818)</f>
        <v>11819.8673175</v>
      </c>
      <c r="G290" s="4">
        <f>SUMIF('Cushing Flows Data'!A$9:A$3818,'Cushing Balance'!$E290,'Cushing Flows Data'!$AP$9:$AP$3818)</f>
        <v>11888.010391666667</v>
      </c>
      <c r="H290" s="15">
        <f t="shared" si="44"/>
        <v>-68.143074166666338</v>
      </c>
      <c r="I290" s="44">
        <v>57918</v>
      </c>
      <c r="K290" s="48">
        <f t="shared" si="47"/>
        <v>813</v>
      </c>
      <c r="L290" s="48">
        <f t="shared" si="48"/>
        <v>881.14307416666634</v>
      </c>
      <c r="M290" s="48">
        <v>1092</v>
      </c>
      <c r="N290" s="48">
        <f t="shared" si="45"/>
        <v>-279</v>
      </c>
      <c r="O290" s="48">
        <f t="shared" si="49"/>
        <v>1160.1430741666663</v>
      </c>
      <c r="P290" s="45">
        <f t="shared" si="50"/>
        <v>82639</v>
      </c>
      <c r="Q290" s="41">
        <f t="shared" si="46"/>
        <v>0.70085552826147457</v>
      </c>
    </row>
    <row r="291" spans="1:17" x14ac:dyDescent="0.25">
      <c r="A291">
        <f t="shared" si="40"/>
        <v>2015</v>
      </c>
      <c r="B291">
        <f t="shared" si="41"/>
        <v>7</v>
      </c>
      <c r="C291" s="19">
        <v>42203</v>
      </c>
      <c r="D291" s="19">
        <f t="shared" si="42"/>
        <v>42209</v>
      </c>
      <c r="E291" s="19" t="str">
        <f t="shared" si="43"/>
        <v>292015</v>
      </c>
      <c r="F291" s="4">
        <f>SUMIF('Cushing Flows Data'!A$9:A$3818,'Cushing Balance'!$E291,'Cushing Flows Data'!$V$9:$V$3818)</f>
        <v>11982.1684375</v>
      </c>
      <c r="G291" s="4">
        <f>SUMIF('Cushing Flows Data'!A$9:A$3818,'Cushing Balance'!$E291,'Cushing Flows Data'!$AP$9:$AP$3818)</f>
        <v>11517.128624166668</v>
      </c>
      <c r="H291" s="15">
        <f t="shared" si="44"/>
        <v>465.03981333333286</v>
      </c>
      <c r="I291" s="44">
        <v>57706</v>
      </c>
      <c r="K291" s="48">
        <f t="shared" si="47"/>
        <v>-212</v>
      </c>
      <c r="L291" s="48">
        <f t="shared" si="48"/>
        <v>-677.03981333333286</v>
      </c>
      <c r="M291" s="48">
        <v>75</v>
      </c>
      <c r="N291" s="48">
        <f t="shared" si="45"/>
        <v>-287</v>
      </c>
      <c r="O291" s="48">
        <f t="shared" si="49"/>
        <v>-390.03981333333286</v>
      </c>
      <c r="P291" s="45">
        <f t="shared" si="50"/>
        <v>82639</v>
      </c>
      <c r="Q291" s="41">
        <f t="shared" si="46"/>
        <v>0.69829015355945745</v>
      </c>
    </row>
    <row r="292" spans="1:17" x14ac:dyDescent="0.25">
      <c r="A292">
        <f t="shared" si="40"/>
        <v>2015</v>
      </c>
      <c r="B292">
        <f t="shared" si="41"/>
        <v>7</v>
      </c>
      <c r="C292" s="19">
        <v>42210</v>
      </c>
      <c r="D292" s="19">
        <f t="shared" si="42"/>
        <v>42216</v>
      </c>
      <c r="E292" s="19" t="str">
        <f t="shared" si="43"/>
        <v>302015</v>
      </c>
      <c r="F292" s="4">
        <f>SUMIF('Cushing Flows Data'!A$9:A$3818,'Cushing Balance'!$E292,'Cushing Flows Data'!$V$9:$V$3818)</f>
        <v>12590.737395833336</v>
      </c>
      <c r="G292" s="4">
        <f>SUMIF('Cushing Flows Data'!A$9:A$3818,'Cushing Balance'!$E292,'Cushing Flows Data'!$AP$9:$AP$3818)</f>
        <v>13042.804633333335</v>
      </c>
      <c r="H292" s="15">
        <f t="shared" si="44"/>
        <v>-452.06723749999946</v>
      </c>
      <c r="I292" s="44">
        <v>57164</v>
      </c>
      <c r="K292" s="48">
        <f t="shared" si="47"/>
        <v>-542</v>
      </c>
      <c r="L292" s="48">
        <f t="shared" si="48"/>
        <v>-89.932762500000536</v>
      </c>
      <c r="M292" s="48">
        <v>-864</v>
      </c>
      <c r="N292" s="48">
        <f t="shared" si="45"/>
        <v>322</v>
      </c>
      <c r="O292" s="48">
        <f t="shared" si="49"/>
        <v>-411.93276250000054</v>
      </c>
      <c r="P292" s="45">
        <f t="shared" si="50"/>
        <v>82639</v>
      </c>
      <c r="Q292" s="41">
        <f t="shared" si="46"/>
        <v>0.69173150691562091</v>
      </c>
    </row>
    <row r="293" spans="1:17" x14ac:dyDescent="0.25">
      <c r="A293">
        <f t="shared" si="40"/>
        <v>2015</v>
      </c>
      <c r="B293">
        <f t="shared" si="41"/>
        <v>8</v>
      </c>
      <c r="C293" s="19">
        <v>42217</v>
      </c>
      <c r="D293" s="19">
        <f t="shared" si="42"/>
        <v>42223</v>
      </c>
      <c r="E293" s="19" t="str">
        <f t="shared" si="43"/>
        <v>312015</v>
      </c>
      <c r="F293" s="4">
        <f>SUMIF('Cushing Flows Data'!A$9:A$3818,'Cushing Balance'!$E293,'Cushing Flows Data'!$V$9:$V$3818)</f>
        <v>12087.89925</v>
      </c>
      <c r="G293" s="4">
        <f>SUMIF('Cushing Flows Data'!A$9:A$3818,'Cushing Balance'!$E293,'Cushing Flows Data'!$AP$9:$AP$3818)</f>
        <v>11759.689204166665</v>
      </c>
      <c r="H293" s="15">
        <f t="shared" si="44"/>
        <v>328.21004583333524</v>
      </c>
      <c r="I293" s="44">
        <v>57113</v>
      </c>
      <c r="K293" s="48">
        <f t="shared" si="47"/>
        <v>-51</v>
      </c>
      <c r="L293" s="48">
        <f t="shared" si="48"/>
        <v>-379.21004583333524</v>
      </c>
      <c r="M293" s="48">
        <v>-14</v>
      </c>
      <c r="N293" s="48">
        <f t="shared" si="45"/>
        <v>-37</v>
      </c>
      <c r="O293" s="48">
        <f t="shared" si="49"/>
        <v>-342.21004583333524</v>
      </c>
      <c r="P293" s="45">
        <f t="shared" si="50"/>
        <v>82639</v>
      </c>
      <c r="Q293" s="41">
        <f t="shared" si="46"/>
        <v>0.69111436488824884</v>
      </c>
    </row>
    <row r="294" spans="1:17" x14ac:dyDescent="0.25">
      <c r="A294">
        <f t="shared" si="40"/>
        <v>2015</v>
      </c>
      <c r="B294">
        <f t="shared" si="41"/>
        <v>8</v>
      </c>
      <c r="C294" s="19">
        <v>42224</v>
      </c>
      <c r="D294" s="19">
        <f t="shared" si="42"/>
        <v>42230</v>
      </c>
      <c r="E294" s="19" t="str">
        <f t="shared" si="43"/>
        <v>322015</v>
      </c>
      <c r="F294" s="4">
        <f>SUMIF('Cushing Flows Data'!A$9:A$3818,'Cushing Balance'!$E294,'Cushing Flows Data'!$V$9:$V$3818)</f>
        <v>12607.468645833334</v>
      </c>
      <c r="G294" s="4">
        <f>SUMIF('Cushing Flows Data'!A$9:A$3818,'Cushing Balance'!$E294,'Cushing Flows Data'!$AP$9:$AP$3818)</f>
        <v>12513.067846666665</v>
      </c>
      <c r="H294" s="15">
        <f t="shared" si="44"/>
        <v>94.400799166669458</v>
      </c>
      <c r="I294" s="44">
        <v>57439</v>
      </c>
      <c r="K294" s="48">
        <f t="shared" si="47"/>
        <v>326</v>
      </c>
      <c r="L294" s="48">
        <f t="shared" si="48"/>
        <v>231.59920083333054</v>
      </c>
      <c r="M294" s="48">
        <v>396</v>
      </c>
      <c r="N294" s="48">
        <f t="shared" si="45"/>
        <v>-70</v>
      </c>
      <c r="O294" s="48">
        <f t="shared" si="49"/>
        <v>301.59920083333054</v>
      </c>
      <c r="P294" s="45">
        <f t="shared" si="50"/>
        <v>82639</v>
      </c>
      <c r="Q294" s="41">
        <f t="shared" si="46"/>
        <v>0.69505923353380361</v>
      </c>
    </row>
    <row r="295" spans="1:17" x14ac:dyDescent="0.25">
      <c r="A295">
        <f t="shared" si="40"/>
        <v>2015</v>
      </c>
      <c r="B295">
        <f t="shared" si="41"/>
        <v>8</v>
      </c>
      <c r="C295" s="19">
        <v>42231</v>
      </c>
      <c r="D295" s="19">
        <f t="shared" si="42"/>
        <v>42237</v>
      </c>
      <c r="E295" s="19" t="str">
        <f t="shared" si="43"/>
        <v>332015</v>
      </c>
      <c r="F295" s="4">
        <f>SUMIF('Cushing Flows Data'!A$9:A$3818,'Cushing Balance'!$E295,'Cushing Flows Data'!$V$9:$V$3818)</f>
        <v>12132.867583333333</v>
      </c>
      <c r="G295" s="4">
        <f>SUMIF('Cushing Flows Data'!A$9:A$3818,'Cushing Balance'!$E295,'Cushing Flows Data'!$AP$9:$AP$3818)</f>
        <v>13300.495809166667</v>
      </c>
      <c r="H295" s="15">
        <f t="shared" si="44"/>
        <v>-1167.628225833334</v>
      </c>
      <c r="I295" s="44">
        <v>57695</v>
      </c>
      <c r="K295" s="48">
        <f t="shared" si="47"/>
        <v>256</v>
      </c>
      <c r="L295" s="48">
        <f t="shared" si="48"/>
        <v>1423.628225833334</v>
      </c>
      <c r="M295" s="48">
        <v>-68</v>
      </c>
      <c r="N295" s="48">
        <f t="shared" si="45"/>
        <v>324</v>
      </c>
      <c r="O295" s="48">
        <f t="shared" si="49"/>
        <v>1099.628225833334</v>
      </c>
      <c r="P295" s="45">
        <f t="shared" si="50"/>
        <v>82639</v>
      </c>
      <c r="Q295" s="41">
        <f t="shared" si="46"/>
        <v>0.69815704449473004</v>
      </c>
    </row>
    <row r="296" spans="1:17" x14ac:dyDescent="0.25">
      <c r="A296">
        <f t="shared" si="40"/>
        <v>2015</v>
      </c>
      <c r="B296">
        <f t="shared" si="41"/>
        <v>8</v>
      </c>
      <c r="C296" s="19">
        <v>42238</v>
      </c>
      <c r="D296" s="19">
        <f t="shared" si="42"/>
        <v>42244</v>
      </c>
      <c r="E296" s="19" t="str">
        <f t="shared" si="43"/>
        <v>342015</v>
      </c>
      <c r="F296" s="4">
        <f>SUMIF('Cushing Flows Data'!A$9:A$3818,'Cushing Balance'!$E296,'Cushing Flows Data'!$V$9:$V$3818)</f>
        <v>13081.175395833332</v>
      </c>
      <c r="G296" s="4">
        <f>SUMIF('Cushing Flows Data'!A$9:A$3818,'Cushing Balance'!$E296,'Cushing Flows Data'!$AP$9:$AP$3818)</f>
        <v>13853.499983333333</v>
      </c>
      <c r="H296" s="15">
        <f>F296-G296</f>
        <v>-772.32458750000114</v>
      </c>
      <c r="I296" s="44">
        <v>57307</v>
      </c>
      <c r="K296" s="48">
        <f>I296-I295</f>
        <v>-388</v>
      </c>
      <c r="L296" s="48">
        <f t="shared" si="48"/>
        <v>384.32458750000114</v>
      </c>
      <c r="M296" s="48">
        <v>-572</v>
      </c>
      <c r="N296" s="48">
        <f t="shared" si="45"/>
        <v>184</v>
      </c>
      <c r="O296" s="48">
        <f t="shared" si="49"/>
        <v>200.32458750000114</v>
      </c>
      <c r="P296" s="45">
        <f t="shared" si="50"/>
        <v>82639</v>
      </c>
      <c r="Q296" s="41">
        <f t="shared" si="46"/>
        <v>0.69346192475707591</v>
      </c>
    </row>
    <row r="297" spans="1:17" x14ac:dyDescent="0.25">
      <c r="A297">
        <f t="shared" si="40"/>
        <v>2015</v>
      </c>
      <c r="B297">
        <f t="shared" si="41"/>
        <v>8</v>
      </c>
      <c r="C297" s="19">
        <v>42245</v>
      </c>
      <c r="D297" s="19">
        <f t="shared" si="42"/>
        <v>42251</v>
      </c>
      <c r="E297" s="19" t="str">
        <f t="shared" si="43"/>
        <v>352015</v>
      </c>
      <c r="F297" s="4">
        <f>SUMIF('Cushing Flows Data'!A$9:A$3818,'Cushing Balance'!$E297,'Cushing Flows Data'!$V$9:$V$3818)</f>
        <v>13423.341895833333</v>
      </c>
      <c r="G297" s="4">
        <f>SUMIF('Cushing Flows Data'!A$9:A$3818,'Cushing Balance'!$E297,'Cushing Flows Data'!$AP$9:$AP$3818)</f>
        <v>14636.406369166667</v>
      </c>
      <c r="H297" s="15">
        <f t="shared" si="44"/>
        <v>-1213.0644733333338</v>
      </c>
      <c r="I297" s="44">
        <v>56410</v>
      </c>
      <c r="K297" s="48">
        <f t="shared" si="47"/>
        <v>-897</v>
      </c>
      <c r="L297" s="48">
        <f t="shared" si="48"/>
        <v>316.06447333333381</v>
      </c>
      <c r="M297" s="48">
        <v>-294</v>
      </c>
      <c r="N297" s="48">
        <f t="shared" si="45"/>
        <v>-603</v>
      </c>
      <c r="O297" s="48">
        <f t="shared" si="49"/>
        <v>919.06447333333381</v>
      </c>
      <c r="P297" s="45">
        <f t="shared" si="50"/>
        <v>82639</v>
      </c>
      <c r="Q297" s="41">
        <f t="shared" si="46"/>
        <v>0.68260748556976725</v>
      </c>
    </row>
    <row r="298" spans="1:17" x14ac:dyDescent="0.25">
      <c r="A298">
        <f t="shared" si="40"/>
        <v>2015</v>
      </c>
      <c r="B298">
        <f t="shared" si="41"/>
        <v>9</v>
      </c>
      <c r="C298" s="19">
        <v>42252</v>
      </c>
      <c r="D298" s="19">
        <f t="shared" si="42"/>
        <v>42258</v>
      </c>
      <c r="E298" s="19" t="str">
        <f t="shared" si="43"/>
        <v>362015</v>
      </c>
      <c r="F298" s="4">
        <f>SUMIF('Cushing Flows Data'!A$9:A$3818,'Cushing Balance'!$E298,'Cushing Flows Data'!$V$9:$V$3818)</f>
        <v>13454.387437500001</v>
      </c>
      <c r="G298" s="4">
        <f>SUMIF('Cushing Flows Data'!A$9:A$3818,'Cushing Balance'!$E298,'Cushing Flows Data'!$AP$9:$AP$3818)</f>
        <v>14736.150467500001</v>
      </c>
      <c r="H298" s="15">
        <f t="shared" si="44"/>
        <v>-1281.7630300000001</v>
      </c>
      <c r="I298" s="46">
        <v>54504</v>
      </c>
      <c r="K298" s="48">
        <f t="shared" si="47"/>
        <v>-1906</v>
      </c>
      <c r="L298" s="48">
        <f t="shared" si="48"/>
        <v>-624.23696999999993</v>
      </c>
      <c r="M298" s="48">
        <v>-1804</v>
      </c>
      <c r="N298" s="48">
        <f t="shared" si="45"/>
        <v>-102</v>
      </c>
      <c r="O298" s="48">
        <f t="shared" si="49"/>
        <v>-522.23696999999993</v>
      </c>
      <c r="P298" s="45">
        <f t="shared" si="50"/>
        <v>82639</v>
      </c>
      <c r="Q298" s="41">
        <f t="shared" si="46"/>
        <v>0.65954331489974471</v>
      </c>
    </row>
    <row r="299" spans="1:17" x14ac:dyDescent="0.25">
      <c r="A299">
        <f t="shared" si="40"/>
        <v>2015</v>
      </c>
      <c r="B299">
        <f t="shared" si="41"/>
        <v>9</v>
      </c>
      <c r="C299" s="19">
        <v>42259</v>
      </c>
      <c r="D299" s="19">
        <f t="shared" si="42"/>
        <v>42265</v>
      </c>
      <c r="E299" s="19" t="str">
        <f t="shared" si="43"/>
        <v>372015</v>
      </c>
      <c r="F299" s="4">
        <f>SUMIF('Cushing Flows Data'!A$9:A$3818,'Cushing Balance'!$E299,'Cushing Flows Data'!$V$9:$V$3818)</f>
        <v>13922.110458333334</v>
      </c>
      <c r="G299" s="4">
        <f>SUMIF('Cushing Flows Data'!A$9:A$3818,'Cushing Balance'!$E299,'Cushing Flows Data'!$AP$9:$AP$3818)</f>
        <v>13688.030786666668</v>
      </c>
      <c r="H299" s="15">
        <f t="shared" si="44"/>
        <v>234.0796716666664</v>
      </c>
      <c r="I299" s="46">
        <v>54042</v>
      </c>
      <c r="K299" s="48">
        <f t="shared" si="47"/>
        <v>-462</v>
      </c>
      <c r="L299" s="48">
        <f t="shared" si="48"/>
        <v>-696.0796716666664</v>
      </c>
      <c r="M299" s="48">
        <v>-602</v>
      </c>
      <c r="N299" s="48">
        <f t="shared" si="45"/>
        <v>140</v>
      </c>
      <c r="O299" s="48">
        <f t="shared" si="49"/>
        <v>-836.0796716666664</v>
      </c>
      <c r="P299" s="45">
        <f t="shared" si="50"/>
        <v>82639</v>
      </c>
      <c r="Q299" s="41">
        <f t="shared" si="46"/>
        <v>0.6539527341811977</v>
      </c>
    </row>
    <row r="300" spans="1:17" x14ac:dyDescent="0.25">
      <c r="A300">
        <f t="shared" si="40"/>
        <v>2015</v>
      </c>
      <c r="B300">
        <f t="shared" si="41"/>
        <v>9</v>
      </c>
      <c r="C300" s="19">
        <v>42266</v>
      </c>
      <c r="D300" s="19">
        <f t="shared" si="42"/>
        <v>42272</v>
      </c>
      <c r="E300" s="19" t="str">
        <f t="shared" si="43"/>
        <v>382015</v>
      </c>
      <c r="F300" s="4">
        <f>SUMIF('Cushing Flows Data'!A$9:A$3818,'Cushing Balance'!$E300,'Cushing Flows Data'!$V$9:$V$3818)</f>
        <v>13578.032770833333</v>
      </c>
      <c r="G300" s="4">
        <f>SUMIF('Cushing Flows Data'!A$9:A$3818,'Cushing Balance'!$E300,'Cushing Flows Data'!$AP$9:$AP$3818)</f>
        <v>13780.092573333333</v>
      </c>
      <c r="H300" s="15">
        <f t="shared" si="44"/>
        <v>-202.05980249999993</v>
      </c>
      <c r="I300" s="46">
        <v>52974</v>
      </c>
      <c r="K300" s="48">
        <f t="shared" si="47"/>
        <v>-1068</v>
      </c>
      <c r="L300" s="48">
        <f t="shared" si="48"/>
        <v>-865.94019750000007</v>
      </c>
      <c r="M300" s="48">
        <v>-1053</v>
      </c>
      <c r="N300" s="48">
        <f t="shared" si="45"/>
        <v>-15</v>
      </c>
      <c r="O300" s="48">
        <f t="shared" si="49"/>
        <v>-850.94019750000007</v>
      </c>
      <c r="P300" s="45">
        <f t="shared" si="50"/>
        <v>82639</v>
      </c>
      <c r="Q300" s="41">
        <f t="shared" si="46"/>
        <v>0.64102905407858279</v>
      </c>
    </row>
    <row r="301" spans="1:17" x14ac:dyDescent="0.25">
      <c r="A301">
        <f t="shared" si="40"/>
        <v>2015</v>
      </c>
      <c r="B301">
        <f t="shared" si="41"/>
        <v>9</v>
      </c>
      <c r="C301" s="19">
        <v>42273</v>
      </c>
      <c r="D301" s="19">
        <f t="shared" si="42"/>
        <v>42279</v>
      </c>
      <c r="E301" s="19" t="str">
        <f t="shared" si="43"/>
        <v>392015</v>
      </c>
      <c r="F301" s="4">
        <f>SUMIF('Cushing Flows Data'!A$9:A$3818,'Cushing Balance'!$E301,'Cushing Flows Data'!$V$9:$V$3818)</f>
        <v>14193.419875</v>
      </c>
      <c r="G301" s="4">
        <f>SUMIF('Cushing Flows Data'!A$9:A$3818,'Cushing Balance'!$E301,'Cushing Flows Data'!$AP$9:$AP$3818)</f>
        <v>14648.399240833332</v>
      </c>
      <c r="H301" s="15">
        <f t="shared" si="44"/>
        <v>-454.97936583333285</v>
      </c>
      <c r="I301" s="46">
        <v>53072</v>
      </c>
      <c r="K301" s="48">
        <f t="shared" si="47"/>
        <v>98</v>
      </c>
      <c r="L301" s="48">
        <f t="shared" si="48"/>
        <v>552.97936583333285</v>
      </c>
      <c r="M301" s="48">
        <v>-150.88399999999999</v>
      </c>
      <c r="N301" s="48">
        <f t="shared" si="45"/>
        <v>248.88399999999999</v>
      </c>
      <c r="O301" s="48">
        <f t="shared" si="49"/>
        <v>304.09536583333283</v>
      </c>
      <c r="P301" s="45">
        <f>86051</f>
        <v>86051</v>
      </c>
      <c r="Q301" s="41">
        <f t="shared" si="46"/>
        <v>0.61675053166145655</v>
      </c>
    </row>
    <row r="302" spans="1:17" x14ac:dyDescent="0.25">
      <c r="A302">
        <f t="shared" si="40"/>
        <v>2015</v>
      </c>
      <c r="B302">
        <f t="shared" si="41"/>
        <v>10</v>
      </c>
      <c r="C302" s="19">
        <v>42280</v>
      </c>
      <c r="D302" s="19">
        <f t="shared" si="42"/>
        <v>42286</v>
      </c>
      <c r="E302" s="19" t="str">
        <f t="shared" si="43"/>
        <v>402015</v>
      </c>
      <c r="F302" s="4">
        <f>SUMIF('Cushing Flows Data'!A$9:A$3818,'Cushing Balance'!$E302,'Cushing Flows Data'!$V$9:$V$3818)</f>
        <v>13517.758229166666</v>
      </c>
      <c r="G302" s="4">
        <f>SUMIF('Cushing Flows Data'!A$9:A$3818,'Cushing Balance'!$E302,'Cushing Flows Data'!$AP$9:$AP$3818)</f>
        <v>12654.445245000001</v>
      </c>
      <c r="H302" s="15">
        <f t="shared" si="44"/>
        <v>863.31298416666505</v>
      </c>
      <c r="I302" s="46">
        <v>54197</v>
      </c>
      <c r="K302" s="48">
        <f t="shared" si="47"/>
        <v>1125</v>
      </c>
      <c r="L302" s="48">
        <f t="shared" si="48"/>
        <v>261.68701583333495</v>
      </c>
      <c r="M302" s="48">
        <v>1148.2660000000001</v>
      </c>
      <c r="N302" s="48">
        <f t="shared" si="45"/>
        <v>-23.266000000000076</v>
      </c>
      <c r="O302" s="48">
        <f t="shared" si="49"/>
        <v>284.95301583333503</v>
      </c>
      <c r="P302" s="45">
        <f t="shared" ref="P302:P365" si="51">86051</f>
        <v>86051</v>
      </c>
      <c r="Q302" s="41">
        <f t="shared" si="46"/>
        <v>0.62982417403632729</v>
      </c>
    </row>
    <row r="303" spans="1:17" x14ac:dyDescent="0.25">
      <c r="A303">
        <f t="shared" si="40"/>
        <v>2015</v>
      </c>
      <c r="B303">
        <f t="shared" si="41"/>
        <v>10</v>
      </c>
      <c r="C303" s="19">
        <v>42287</v>
      </c>
      <c r="D303" s="19">
        <f t="shared" si="42"/>
        <v>42293</v>
      </c>
      <c r="E303" s="19" t="str">
        <f t="shared" si="43"/>
        <v>412015</v>
      </c>
      <c r="F303" s="4">
        <f>SUMIF('Cushing Flows Data'!A$9:A$3818,'Cushing Balance'!$E303,'Cushing Flows Data'!$V$9:$V$3818)</f>
        <v>13447.063958333334</v>
      </c>
      <c r="G303" s="4">
        <f>SUMIF('Cushing Flows Data'!A$9:A$3818,'Cushing Balance'!$E303,'Cushing Flows Data'!$AP$9:$AP$3818)</f>
        <v>13130.469493333334</v>
      </c>
      <c r="H303" s="15">
        <f t="shared" si="44"/>
        <v>316.59446500000013</v>
      </c>
      <c r="I303" s="46">
        <v>54119</v>
      </c>
      <c r="K303" s="48">
        <f t="shared" si="47"/>
        <v>-78</v>
      </c>
      <c r="L303" s="48">
        <f t="shared" si="48"/>
        <v>-394.59446500000013</v>
      </c>
      <c r="M303" s="48">
        <v>22.263000000000002</v>
      </c>
      <c r="N303" s="48">
        <f t="shared" si="45"/>
        <v>-100.26300000000001</v>
      </c>
      <c r="O303" s="48">
        <f t="shared" si="49"/>
        <v>-294.33146500000015</v>
      </c>
      <c r="P303" s="45">
        <f t="shared" si="51"/>
        <v>86051</v>
      </c>
      <c r="Q303" s="41">
        <f t="shared" si="46"/>
        <v>0.62891773483166957</v>
      </c>
    </row>
    <row r="304" spans="1:17" x14ac:dyDescent="0.25">
      <c r="A304">
        <f t="shared" si="40"/>
        <v>2015</v>
      </c>
      <c r="B304">
        <f t="shared" si="41"/>
        <v>10</v>
      </c>
      <c r="C304" s="19">
        <v>42294</v>
      </c>
      <c r="D304" s="19">
        <f t="shared" si="42"/>
        <v>42300</v>
      </c>
      <c r="E304" s="19" t="str">
        <f t="shared" si="43"/>
        <v>422015</v>
      </c>
      <c r="F304" s="4">
        <f>SUMIF('Cushing Flows Data'!A$9:A$3818,'Cushing Balance'!$E304,'Cushing Flows Data'!$V$9:$V$3818)</f>
        <v>12938.972520833333</v>
      </c>
      <c r="G304" s="4">
        <f>SUMIF('Cushing Flows Data'!A$9:A$3818,'Cushing Balance'!$E304,'Cushing Flows Data'!$AP$9:$AP$3818)</f>
        <v>12672.92346</v>
      </c>
      <c r="H304" s="15">
        <f t="shared" si="44"/>
        <v>266.04906083333299</v>
      </c>
      <c r="I304" s="46">
        <v>53334</v>
      </c>
      <c r="K304" s="48">
        <f t="shared" si="47"/>
        <v>-785</v>
      </c>
      <c r="L304" s="48">
        <f t="shared" si="48"/>
        <v>-1051.049060833333</v>
      </c>
      <c r="M304" s="48">
        <v>-532.13499999999999</v>
      </c>
      <c r="N304" s="48">
        <f t="shared" si="45"/>
        <v>-252.86500000000001</v>
      </c>
      <c r="O304" s="48">
        <f t="shared" si="49"/>
        <v>-798.18406083333298</v>
      </c>
      <c r="P304" s="45">
        <f t="shared" si="51"/>
        <v>86051</v>
      </c>
      <c r="Q304" s="41">
        <f t="shared" si="46"/>
        <v>0.61979523770787093</v>
      </c>
    </row>
    <row r="305" spans="1:18" x14ac:dyDescent="0.25">
      <c r="A305">
        <f t="shared" si="40"/>
        <v>2015</v>
      </c>
      <c r="B305">
        <f t="shared" si="41"/>
        <v>10</v>
      </c>
      <c r="C305" s="19">
        <v>42301</v>
      </c>
      <c r="D305" s="19">
        <f t="shared" si="42"/>
        <v>42307</v>
      </c>
      <c r="E305" s="19" t="str">
        <f t="shared" si="43"/>
        <v>432015</v>
      </c>
      <c r="F305" s="4">
        <f>SUMIF('Cushing Flows Data'!A$9:A$3818,'Cushing Balance'!$E305,'Cushing Flows Data'!$V$9:$V$3818)</f>
        <v>12944.352833333334</v>
      </c>
      <c r="G305" s="4">
        <f>SUMIF('Cushing Flows Data'!A$9:A$3818,'Cushing Balance'!$E305,'Cushing Flows Data'!$AP$9:$AP$3818)</f>
        <v>13096.212492500001</v>
      </c>
      <c r="H305" s="15">
        <f t="shared" si="44"/>
        <v>-151.85965916666646</v>
      </c>
      <c r="I305" s="46">
        <v>53122</v>
      </c>
      <c r="K305" s="48">
        <f t="shared" si="47"/>
        <v>-212</v>
      </c>
      <c r="L305" s="48">
        <f t="shared" si="48"/>
        <v>-60.140340833333539</v>
      </c>
      <c r="M305" s="48">
        <v>-441.459</v>
      </c>
      <c r="N305" s="48">
        <f t="shared" si="45"/>
        <v>229.459</v>
      </c>
      <c r="O305" s="48">
        <f t="shared" si="49"/>
        <v>-289.59934083333354</v>
      </c>
      <c r="P305" s="45">
        <f t="shared" si="51"/>
        <v>86051</v>
      </c>
      <c r="Q305" s="41">
        <f t="shared" si="46"/>
        <v>0.61733158243367303</v>
      </c>
    </row>
    <row r="306" spans="1:18" x14ac:dyDescent="0.25">
      <c r="A306">
        <f t="shared" si="40"/>
        <v>2015</v>
      </c>
      <c r="B306">
        <f t="shared" si="41"/>
        <v>10</v>
      </c>
      <c r="C306" s="19">
        <v>42308</v>
      </c>
      <c r="D306" s="19">
        <f t="shared" si="42"/>
        <v>42314</v>
      </c>
      <c r="E306" s="19" t="str">
        <f t="shared" si="43"/>
        <v>442015</v>
      </c>
      <c r="F306" s="4">
        <f>SUMIF('Cushing Flows Data'!A$9:A$3818,'Cushing Balance'!$E306,'Cushing Flows Data'!$V$9:$V$3818)</f>
        <v>12606.957916666666</v>
      </c>
      <c r="G306" s="4">
        <f>SUMIF('Cushing Flows Data'!A$9:A$3818,'Cushing Balance'!$E306,'Cushing Flows Data'!$AP$9:$AP$3818)</f>
        <v>11422.207940833334</v>
      </c>
      <c r="H306" s="15">
        <f t="shared" si="44"/>
        <v>1184.7499758333324</v>
      </c>
      <c r="I306" s="46">
        <v>55359</v>
      </c>
      <c r="K306" s="48">
        <f t="shared" si="47"/>
        <v>2237</v>
      </c>
      <c r="L306" s="48">
        <f t="shared" si="48"/>
        <v>1052.2500241666676</v>
      </c>
      <c r="M306" s="48">
        <v>1837.7750000000001</v>
      </c>
      <c r="N306" s="48">
        <f t="shared" si="45"/>
        <v>399.22499999999991</v>
      </c>
      <c r="O306" s="48">
        <f t="shared" si="49"/>
        <v>653.02502416666766</v>
      </c>
      <c r="P306" s="45">
        <f t="shared" si="51"/>
        <v>86051</v>
      </c>
      <c r="Q306" s="41">
        <f t="shared" si="46"/>
        <v>0.64332779398263817</v>
      </c>
    </row>
    <row r="307" spans="1:18" x14ac:dyDescent="0.25">
      <c r="A307">
        <f t="shared" si="40"/>
        <v>2015</v>
      </c>
      <c r="B307">
        <f t="shared" si="41"/>
        <v>11</v>
      </c>
      <c r="C307" s="19">
        <v>42315</v>
      </c>
      <c r="D307" s="19">
        <f t="shared" si="42"/>
        <v>42321</v>
      </c>
      <c r="E307" s="19" t="str">
        <f t="shared" si="43"/>
        <v>452015</v>
      </c>
      <c r="F307" s="4">
        <f>SUMIF('Cushing Flows Data'!A$9:A$3818,'Cushing Balance'!$E307,'Cushing Flows Data'!$V$9:$V$3818)</f>
        <v>12666.321166666665</v>
      </c>
      <c r="G307" s="4">
        <f>SUMIF('Cushing Flows Data'!A$9:A$3818,'Cushing Balance'!$E307,'Cushing Flows Data'!$AP$9:$AP$3818)</f>
        <v>12157.990445833335</v>
      </c>
      <c r="H307" s="15">
        <f t="shared" si="44"/>
        <v>508.33072083332991</v>
      </c>
      <c r="I307" s="46">
        <v>56854</v>
      </c>
      <c r="K307" s="48">
        <f t="shared" si="47"/>
        <v>1495</v>
      </c>
      <c r="L307" s="48">
        <f t="shared" si="48"/>
        <v>986.66927916667009</v>
      </c>
      <c r="M307" s="48">
        <v>1200.3</v>
      </c>
      <c r="N307" s="48">
        <f t="shared" si="45"/>
        <v>294.70000000000005</v>
      </c>
      <c r="O307" s="48">
        <f t="shared" si="49"/>
        <v>691.96927916667005</v>
      </c>
      <c r="P307" s="45">
        <f t="shared" si="51"/>
        <v>86051</v>
      </c>
      <c r="Q307" s="41">
        <f t="shared" si="46"/>
        <v>0.66070121207191079</v>
      </c>
    </row>
    <row r="308" spans="1:18" x14ac:dyDescent="0.25">
      <c r="A308">
        <f t="shared" si="40"/>
        <v>2015</v>
      </c>
      <c r="B308">
        <f t="shared" si="41"/>
        <v>11</v>
      </c>
      <c r="C308" s="19">
        <v>42322</v>
      </c>
      <c r="D308" s="19">
        <f t="shared" si="42"/>
        <v>42328</v>
      </c>
      <c r="E308" s="19" t="str">
        <f t="shared" si="43"/>
        <v>462015</v>
      </c>
      <c r="F308" s="4">
        <f>SUMIF('Cushing Flows Data'!A$9:A$3818,'Cushing Balance'!$E308,'Cushing Flows Data'!$V$9:$V$3818)</f>
        <v>12334.4245625</v>
      </c>
      <c r="G308" s="4">
        <f>SUMIF('Cushing Flows Data'!A$9:A$3818,'Cushing Balance'!$E308,'Cushing Flows Data'!$AP$9:$AP$3818)</f>
        <v>11472.447165833331</v>
      </c>
      <c r="H308" s="15">
        <f t="shared" si="44"/>
        <v>861.97739666666894</v>
      </c>
      <c r="I308" s="46">
        <v>58598</v>
      </c>
      <c r="K308" s="48">
        <f t="shared" si="47"/>
        <v>1744</v>
      </c>
      <c r="L308" s="48">
        <f t="shared" si="48"/>
        <v>882.02260333333106</v>
      </c>
      <c r="M308" s="48">
        <v>2242.38</v>
      </c>
      <c r="N308" s="48">
        <f t="shared" si="45"/>
        <v>-498.38000000000011</v>
      </c>
      <c r="O308" s="48">
        <f t="shared" si="49"/>
        <v>1380.4026033333312</v>
      </c>
      <c r="P308" s="45">
        <f t="shared" si="51"/>
        <v>86051</v>
      </c>
      <c r="Q308" s="41">
        <f t="shared" si="46"/>
        <v>0.68096826300682156</v>
      </c>
    </row>
    <row r="309" spans="1:18" x14ac:dyDescent="0.25">
      <c r="A309">
        <f t="shared" si="40"/>
        <v>2015</v>
      </c>
      <c r="B309">
        <f t="shared" si="41"/>
        <v>11</v>
      </c>
      <c r="C309" s="19">
        <v>42329</v>
      </c>
      <c r="D309" s="19">
        <f t="shared" si="42"/>
        <v>42335</v>
      </c>
      <c r="E309" s="19" t="str">
        <f t="shared" si="43"/>
        <v>472015</v>
      </c>
      <c r="F309" s="4">
        <f>SUMIF('Cushing Flows Data'!A$9:A$3818,'Cushing Balance'!$E309,'Cushing Flows Data'!$V$9:$V$3818)</f>
        <v>12375.213125</v>
      </c>
      <c r="G309" s="4">
        <f>SUMIF('Cushing Flows Data'!A$9:A$3818,'Cushing Balance'!$E309,'Cushing Flows Data'!$AP$9:$AP$3818)</f>
        <v>11560.301525000001</v>
      </c>
      <c r="H309" s="15">
        <f t="shared" si="44"/>
        <v>814.91159999999945</v>
      </c>
      <c r="I309" s="46">
        <v>59026</v>
      </c>
      <c r="K309" s="48">
        <f t="shared" si="47"/>
        <v>428</v>
      </c>
      <c r="L309" s="48">
        <f t="shared" si="48"/>
        <v>-386.91159999999945</v>
      </c>
      <c r="M309" s="48">
        <v>522.053</v>
      </c>
      <c r="N309" s="48">
        <f t="shared" si="45"/>
        <v>-94.052999999999997</v>
      </c>
      <c r="O309" s="48">
        <f t="shared" si="49"/>
        <v>-292.85859999999946</v>
      </c>
      <c r="P309" s="45">
        <f t="shared" si="51"/>
        <v>86051</v>
      </c>
      <c r="Q309" s="41">
        <f t="shared" si="46"/>
        <v>0.68594205761699456</v>
      </c>
    </row>
    <row r="310" spans="1:18" x14ac:dyDescent="0.25">
      <c r="A310">
        <f t="shared" si="40"/>
        <v>2015</v>
      </c>
      <c r="B310">
        <f t="shared" si="41"/>
        <v>11</v>
      </c>
      <c r="C310" s="19">
        <v>42336</v>
      </c>
      <c r="D310" s="19">
        <f t="shared" si="42"/>
        <v>42342</v>
      </c>
      <c r="E310" s="19" t="str">
        <f t="shared" si="43"/>
        <v>482015</v>
      </c>
      <c r="F310" s="4">
        <f>SUMIF('Cushing Flows Data'!A$9:A$3818,'Cushing Balance'!$E310,'Cushing Flows Data'!$V$9:$V$3818)</f>
        <v>11643.017645833334</v>
      </c>
      <c r="G310" s="4">
        <f>SUMIF('Cushing Flows Data'!A$9:A$3818,'Cushing Balance'!$E310,'Cushing Flows Data'!$AP$9:$AP$3818)</f>
        <v>11839.725415833333</v>
      </c>
      <c r="H310" s="15">
        <f t="shared" si="44"/>
        <v>-196.70776999999907</v>
      </c>
      <c r="I310" s="46">
        <v>59449</v>
      </c>
      <c r="K310" s="48">
        <f t="shared" si="47"/>
        <v>423</v>
      </c>
      <c r="L310" s="48">
        <f t="shared" si="48"/>
        <v>619.70776999999907</v>
      </c>
      <c r="M310" s="48"/>
      <c r="N310" s="48">
        <f t="shared" si="45"/>
        <v>423</v>
      </c>
      <c r="O310" s="48">
        <f t="shared" si="49"/>
        <v>196.70776999999907</v>
      </c>
      <c r="P310" s="45">
        <f t="shared" si="51"/>
        <v>86051</v>
      </c>
      <c r="Q310" s="41">
        <f t="shared" si="46"/>
        <v>0.69085774714994597</v>
      </c>
    </row>
    <row r="311" spans="1:18" x14ac:dyDescent="0.25">
      <c r="A311">
        <f t="shared" si="40"/>
        <v>2015</v>
      </c>
      <c r="B311">
        <f t="shared" si="41"/>
        <v>12</v>
      </c>
      <c r="C311" s="19">
        <v>42343</v>
      </c>
      <c r="D311" s="19">
        <f t="shared" si="42"/>
        <v>42349</v>
      </c>
      <c r="E311" s="19" t="str">
        <f t="shared" si="43"/>
        <v>492015</v>
      </c>
      <c r="F311" s="4">
        <f>SUMIF('Cushing Flows Data'!A$9:A$3818,'Cushing Balance'!$E311,'Cushing Flows Data'!$V$9:$V$3818)</f>
        <v>12459.126770833334</v>
      </c>
      <c r="G311" s="4">
        <f>SUMIF('Cushing Flows Data'!A$9:A$3818,'Cushing Balance'!$E311,'Cushing Flows Data'!$AP$9:$AP$3818)</f>
        <v>12007.610498333333</v>
      </c>
      <c r="H311" s="15">
        <f t="shared" si="44"/>
        <v>451.51627250000092</v>
      </c>
      <c r="I311" s="46">
        <v>60056</v>
      </c>
      <c r="K311" s="48">
        <f t="shared" si="47"/>
        <v>607</v>
      </c>
      <c r="L311" s="48">
        <f t="shared" si="48"/>
        <v>155.48372749999908</v>
      </c>
      <c r="M311" s="48">
        <v>302.48500000000001</v>
      </c>
      <c r="N311" s="48">
        <f t="shared" si="45"/>
        <v>304.51499999999999</v>
      </c>
      <c r="O311" s="48">
        <f t="shared" si="49"/>
        <v>-149.03127250000091</v>
      </c>
      <c r="P311" s="45">
        <f t="shared" si="51"/>
        <v>86051</v>
      </c>
      <c r="Q311" s="41">
        <f t="shared" si="46"/>
        <v>0.69791170352465404</v>
      </c>
    </row>
    <row r="312" spans="1:18" x14ac:dyDescent="0.25">
      <c r="A312">
        <f t="shared" si="40"/>
        <v>2015</v>
      </c>
      <c r="B312">
        <f t="shared" si="41"/>
        <v>12</v>
      </c>
      <c r="C312" s="19">
        <v>42350</v>
      </c>
      <c r="D312" s="19">
        <f t="shared" si="42"/>
        <v>42356</v>
      </c>
      <c r="E312" s="19" t="str">
        <f t="shared" si="43"/>
        <v>502015</v>
      </c>
      <c r="F312" s="4">
        <f>SUMIF('Cushing Flows Data'!A$9:A$3818,'Cushing Balance'!$E312,'Cushing Flows Data'!$V$9:$V$3818)</f>
        <v>13187.797625000001</v>
      </c>
      <c r="G312" s="4">
        <f>SUMIF('Cushing Flows Data'!A$9:A$3818,'Cushing Balance'!$E312,'Cushing Flows Data'!$AP$9:$AP$3818)</f>
        <v>11768.653588333333</v>
      </c>
      <c r="H312" s="15">
        <f t="shared" si="44"/>
        <v>1419.1440366666684</v>
      </c>
      <c r="I312" s="46">
        <v>62101</v>
      </c>
      <c r="K312" s="48">
        <f t="shared" si="47"/>
        <v>2045</v>
      </c>
      <c r="L312" s="48">
        <f>K312-H312</f>
        <v>625.8559633333316</v>
      </c>
      <c r="M312" s="48">
        <v>1624.42</v>
      </c>
      <c r="N312" s="48">
        <f>K312-M312</f>
        <v>420.57999999999993</v>
      </c>
      <c r="O312" s="48">
        <f t="shared" si="49"/>
        <v>205.27596333333167</v>
      </c>
      <c r="P312" s="45">
        <f t="shared" si="51"/>
        <v>86051</v>
      </c>
      <c r="Q312" s="41">
        <f t="shared" si="46"/>
        <v>0.72167668010830788</v>
      </c>
    </row>
    <row r="313" spans="1:18" x14ac:dyDescent="0.25">
      <c r="A313">
        <f t="shared" si="40"/>
        <v>2015</v>
      </c>
      <c r="B313">
        <f t="shared" si="41"/>
        <v>12</v>
      </c>
      <c r="C313" s="19">
        <v>42357</v>
      </c>
      <c r="D313" s="19">
        <f t="shared" si="42"/>
        <v>42363</v>
      </c>
      <c r="E313" s="19" t="str">
        <f t="shared" si="43"/>
        <v>512015</v>
      </c>
      <c r="F313" s="4">
        <f>SUMIF('Cushing Flows Data'!A$9:A$3818,'Cushing Balance'!$E313,'Cushing Flows Data'!$V$9:$V$3818)</f>
        <v>12077.933895833334</v>
      </c>
      <c r="G313" s="4">
        <f>SUMIF('Cushing Flows Data'!A$9:A$3818,'Cushing Balance'!$E313,'Cushing Flows Data'!$AP$9:$AP$3818)</f>
        <v>13372.632255</v>
      </c>
      <c r="H313" s="15">
        <f t="shared" si="44"/>
        <v>-1294.6983591666667</v>
      </c>
      <c r="I313" s="46">
        <v>62993</v>
      </c>
      <c r="K313" s="48">
        <f t="shared" si="47"/>
        <v>892</v>
      </c>
      <c r="L313" s="48">
        <f t="shared" si="48"/>
        <v>2186.6983591666667</v>
      </c>
      <c r="M313" s="48">
        <v>1224.6310000000001</v>
      </c>
      <c r="N313" s="48">
        <f t="shared" ref="N313:N376" si="52">K313-M313</f>
        <v>-332.63100000000009</v>
      </c>
      <c r="O313" s="48">
        <f t="shared" si="49"/>
        <v>2519.329359166667</v>
      </c>
      <c r="P313" s="45">
        <f t="shared" si="51"/>
        <v>86051</v>
      </c>
      <c r="Q313" s="41">
        <f t="shared" si="46"/>
        <v>0.73204262588464986</v>
      </c>
    </row>
    <row r="314" spans="1:18" x14ac:dyDescent="0.25">
      <c r="A314">
        <f t="shared" si="40"/>
        <v>2015</v>
      </c>
      <c r="B314">
        <f t="shared" si="41"/>
        <v>12</v>
      </c>
      <c r="C314" s="19">
        <v>42364</v>
      </c>
      <c r="D314" s="19">
        <f t="shared" si="42"/>
        <v>42370</v>
      </c>
      <c r="E314" s="19" t="str">
        <f t="shared" si="43"/>
        <v>522015</v>
      </c>
      <c r="F314" s="4">
        <f>SUMIF('Cushing Flows Data'!A$9:A$3818,'Cushing Balance'!$E314,'Cushing Flows Data'!$V$9:$V$3818)</f>
        <v>12269.0244375</v>
      </c>
      <c r="G314" s="4">
        <f>SUMIF('Cushing Flows Data'!A$9:A$3818,'Cushing Balance'!$E314,'Cushing Flows Data'!$AP$9:$AP$3818)</f>
        <v>12564.640311666666</v>
      </c>
      <c r="H314" s="15">
        <f t="shared" si="44"/>
        <v>-295.61587416666589</v>
      </c>
      <c r="I314" s="46">
        <v>63910</v>
      </c>
      <c r="K314" s="48">
        <f t="shared" si="47"/>
        <v>917</v>
      </c>
      <c r="L314" s="48">
        <f t="shared" si="48"/>
        <v>1212.6158741666659</v>
      </c>
      <c r="M314" s="48">
        <v>480.23099999999999</v>
      </c>
      <c r="N314" s="48">
        <f t="shared" si="52"/>
        <v>436.76900000000001</v>
      </c>
      <c r="O314" s="48">
        <f t="shared" si="49"/>
        <v>775.84687416666588</v>
      </c>
      <c r="P314" s="45">
        <f t="shared" si="51"/>
        <v>86051</v>
      </c>
      <c r="Q314" s="41">
        <f t="shared" si="46"/>
        <v>0.74269909704710002</v>
      </c>
    </row>
    <row r="315" spans="1:18" x14ac:dyDescent="0.25">
      <c r="A315">
        <f t="shared" si="40"/>
        <v>2016</v>
      </c>
      <c r="B315">
        <f t="shared" si="41"/>
        <v>1</v>
      </c>
      <c r="C315" s="19">
        <v>42371</v>
      </c>
      <c r="D315" s="19">
        <f t="shared" si="42"/>
        <v>42377</v>
      </c>
      <c r="E315" s="19" t="str">
        <f t="shared" si="43"/>
        <v>12016</v>
      </c>
      <c r="F315" s="4">
        <f>SUMIF('Cushing Flows Data'!A$9:A$3818,'Cushing Balance'!$E315,'Cushing Flows Data'!$V$9:$V$3818)</f>
        <v>12604.272979166664</v>
      </c>
      <c r="G315" s="4">
        <f>SUMIF('Cushing Flows Data'!A$9:A$3818,'Cushing Balance'!$E315,'Cushing Flows Data'!$AP$9:$AP$3818)</f>
        <v>12662.30625</v>
      </c>
      <c r="H315" s="15">
        <f t="shared" si="44"/>
        <v>-58.033270833335337</v>
      </c>
      <c r="I315" s="46">
        <v>64007</v>
      </c>
      <c r="K315" s="48">
        <f t="shared" si="47"/>
        <v>97</v>
      </c>
      <c r="L315" s="48">
        <f t="shared" si="48"/>
        <v>155.03327083333534</v>
      </c>
      <c r="M315" s="48">
        <v>690.71299999999997</v>
      </c>
      <c r="N315" s="48">
        <f t="shared" si="52"/>
        <v>-593.71299999999997</v>
      </c>
      <c r="O315" s="48">
        <f t="shared" si="49"/>
        <v>748.7462708333353</v>
      </c>
      <c r="P315" s="45">
        <f t="shared" si="51"/>
        <v>86051</v>
      </c>
      <c r="Q315" s="41">
        <f t="shared" si="46"/>
        <v>0.74382633554519995</v>
      </c>
    </row>
    <row r="316" spans="1:18" x14ac:dyDescent="0.25">
      <c r="A316">
        <f t="shared" si="40"/>
        <v>2016</v>
      </c>
      <c r="B316">
        <f t="shared" si="41"/>
        <v>1</v>
      </c>
      <c r="C316" s="19">
        <v>42378</v>
      </c>
      <c r="D316" s="19">
        <f t="shared" si="42"/>
        <v>42384</v>
      </c>
      <c r="E316" s="19" t="str">
        <f t="shared" si="43"/>
        <v>22016</v>
      </c>
      <c r="F316" s="4">
        <f>SUMIF('Cushing Flows Data'!A$9:A$3818,'Cushing Balance'!$E316,'Cushing Flows Data'!$V$9:$V$3818)</f>
        <v>13294.168708333333</v>
      </c>
      <c r="G316" s="4">
        <f>SUMIF('Cushing Flows Data'!A$9:A$3818,'Cushing Balance'!$E316,'Cushing Flows Data'!$AP$9:$AP$3818)</f>
        <v>13029.090708333333</v>
      </c>
      <c r="H316" s="15">
        <f t="shared" si="44"/>
        <v>265.07799999999952</v>
      </c>
      <c r="I316" s="46">
        <v>64198</v>
      </c>
      <c r="K316" s="48">
        <f t="shared" si="47"/>
        <v>191</v>
      </c>
      <c r="L316" s="48">
        <f t="shared" si="48"/>
        <v>-74.07799999999952</v>
      </c>
      <c r="M316" s="48">
        <v>-169.19</v>
      </c>
      <c r="N316" s="48">
        <f t="shared" si="52"/>
        <v>360.19</v>
      </c>
      <c r="O316" s="48">
        <f t="shared" si="49"/>
        <v>-434.26799999999952</v>
      </c>
      <c r="P316" s="45">
        <f t="shared" si="51"/>
        <v>86051</v>
      </c>
      <c r="Q316" s="41">
        <f>I316/P316</f>
        <v>0.74604594949506686</v>
      </c>
    </row>
    <row r="317" spans="1:18" x14ac:dyDescent="0.25">
      <c r="A317">
        <f t="shared" si="40"/>
        <v>2016</v>
      </c>
      <c r="B317">
        <f t="shared" si="41"/>
        <v>1</v>
      </c>
      <c r="C317" s="19">
        <v>42385</v>
      </c>
      <c r="D317" s="19">
        <f t="shared" si="42"/>
        <v>42391</v>
      </c>
      <c r="E317" s="19" t="str">
        <f t="shared" si="43"/>
        <v>32016</v>
      </c>
      <c r="F317" s="4">
        <f>SUMIF('Cushing Flows Data'!A$9:A$3818,'Cushing Balance'!$E317,'Cushing Flows Data'!$V$9:$V$3818)</f>
        <v>12397.591416666668</v>
      </c>
      <c r="G317" s="4">
        <f>SUMIF('Cushing Flows Data'!A$9:A$3818,'Cushing Balance'!$E317,'Cushing Flows Data'!$AP$9:$AP$3818)</f>
        <v>12794.516749999999</v>
      </c>
      <c r="H317" s="15">
        <f t="shared" si="44"/>
        <v>-396.92533333333085</v>
      </c>
      <c r="I317" s="46">
        <v>63427</v>
      </c>
      <c r="K317" s="48">
        <f t="shared" si="47"/>
        <v>-771</v>
      </c>
      <c r="L317" s="48">
        <f t="shared" si="48"/>
        <v>-374.07466666666915</v>
      </c>
      <c r="M317" s="48">
        <v>-571.92499999999995</v>
      </c>
      <c r="N317" s="48">
        <f t="shared" si="52"/>
        <v>-199.07500000000005</v>
      </c>
      <c r="O317" s="48">
        <f t="shared" si="49"/>
        <v>-174.9996666666691</v>
      </c>
      <c r="P317" s="45">
        <f t="shared" si="51"/>
        <v>86051</v>
      </c>
      <c r="Q317" s="41">
        <f t="shared" si="46"/>
        <v>0.73708614658748883</v>
      </c>
    </row>
    <row r="318" spans="1:18" x14ac:dyDescent="0.25">
      <c r="A318">
        <f t="shared" si="40"/>
        <v>2016</v>
      </c>
      <c r="B318">
        <f t="shared" si="41"/>
        <v>1</v>
      </c>
      <c r="C318" s="19">
        <v>42392</v>
      </c>
      <c r="D318" s="19">
        <f t="shared" si="42"/>
        <v>42398</v>
      </c>
      <c r="E318" s="19" t="str">
        <f t="shared" si="43"/>
        <v>42016</v>
      </c>
      <c r="F318" s="4">
        <f>SUMIF('Cushing Flows Data'!A$9:A$3818,'Cushing Balance'!$E318,'Cushing Flows Data'!$V$9:$V$3818)</f>
        <v>12119.028812499999</v>
      </c>
      <c r="G318" s="4">
        <f>SUMIF('Cushing Flows Data'!A$9:A$3818,'Cushing Balance'!$E318,'Cushing Flows Data'!$AP$9:$AP$3818)</f>
        <v>12112.995854166667</v>
      </c>
      <c r="H318" s="15">
        <f t="shared" si="44"/>
        <v>6.0329583333314076</v>
      </c>
      <c r="I318" s="46">
        <v>64174</v>
      </c>
      <c r="K318" s="48">
        <f t="shared" si="47"/>
        <v>747</v>
      </c>
      <c r="L318" s="48">
        <f t="shared" si="48"/>
        <v>740.96704166666859</v>
      </c>
      <c r="M318" s="48">
        <v>609.20399999999995</v>
      </c>
      <c r="N318" s="48">
        <f t="shared" si="52"/>
        <v>137.79600000000005</v>
      </c>
      <c r="O318" s="48">
        <f t="shared" si="49"/>
        <v>603.17104166666854</v>
      </c>
      <c r="P318" s="45">
        <f t="shared" si="51"/>
        <v>86051</v>
      </c>
      <c r="Q318" s="41">
        <f t="shared" si="46"/>
        <v>0.74576704512440295</v>
      </c>
    </row>
    <row r="319" spans="1:18" x14ac:dyDescent="0.25">
      <c r="A319">
        <f t="shared" si="40"/>
        <v>2016</v>
      </c>
      <c r="B319">
        <f t="shared" si="41"/>
        <v>1</v>
      </c>
      <c r="C319" s="19">
        <v>42399</v>
      </c>
      <c r="D319" s="19">
        <f t="shared" si="42"/>
        <v>42405</v>
      </c>
      <c r="E319" s="19" t="str">
        <f t="shared" si="43"/>
        <v>52016</v>
      </c>
      <c r="F319" s="4">
        <f>SUMIF('Cushing Flows Data'!A$9:A$3818,'Cushing Balance'!$E319,'Cushing Flows Data'!$V$9:$V$3818)</f>
        <v>12369.277458333336</v>
      </c>
      <c r="G319" s="4">
        <f>SUMIF('Cushing Flows Data'!A$9:A$3818,'Cushing Balance'!$E319,'Cushing Flows Data'!$AP$9:$AP$3818)</f>
        <v>12289.557104166666</v>
      </c>
      <c r="H319" s="15">
        <f t="shared" si="44"/>
        <v>79.720354166669495</v>
      </c>
      <c r="I319" s="46">
        <v>64697</v>
      </c>
      <c r="J319" s="15"/>
      <c r="K319" s="48">
        <f t="shared" si="47"/>
        <v>523</v>
      </c>
      <c r="L319" s="48">
        <f t="shared" si="48"/>
        <v>443.27964583333051</v>
      </c>
      <c r="M319" s="48">
        <v>221.38</v>
      </c>
      <c r="N319" s="48">
        <f t="shared" si="52"/>
        <v>301.62</v>
      </c>
      <c r="O319" s="48">
        <f t="shared" si="49"/>
        <v>141.6596458333305</v>
      </c>
      <c r="P319" s="45">
        <f t="shared" si="51"/>
        <v>86051</v>
      </c>
      <c r="Q319" s="41">
        <f t="shared" si="46"/>
        <v>0.75184483620178733</v>
      </c>
    </row>
    <row r="320" spans="1:18" x14ac:dyDescent="0.25">
      <c r="A320">
        <f t="shared" si="40"/>
        <v>2016</v>
      </c>
      <c r="B320">
        <f t="shared" si="41"/>
        <v>2</v>
      </c>
      <c r="C320" s="19">
        <v>42406</v>
      </c>
      <c r="D320" s="19">
        <f t="shared" si="42"/>
        <v>42412</v>
      </c>
      <c r="E320" s="19" t="str">
        <f t="shared" si="43"/>
        <v>62016</v>
      </c>
      <c r="F320" s="4">
        <f>SUMIF('Cushing Flows Data'!A$9:A$3818,'Cushing Balance'!$E320,'Cushing Flows Data'!$V$9:$V$3818)</f>
        <v>12166.087291666667</v>
      </c>
      <c r="G320" s="4">
        <f>SUMIF('Cushing Flows Data'!A$9:A$3818,'Cushing Balance'!$E320,'Cushing Flows Data'!$AP$9:$AP$3818)</f>
        <v>12224.491375</v>
      </c>
      <c r="H320" s="15">
        <f t="shared" si="44"/>
        <v>-58.404083333332892</v>
      </c>
      <c r="I320" s="46">
        <v>64733</v>
      </c>
      <c r="J320" s="15"/>
      <c r="K320" s="48">
        <f t="shared" si="47"/>
        <v>36</v>
      </c>
      <c r="L320" s="48">
        <f t="shared" si="48"/>
        <v>94.404083333332892</v>
      </c>
      <c r="M320" s="48">
        <v>704.39400000000001</v>
      </c>
      <c r="N320" s="48">
        <f t="shared" si="52"/>
        <v>-668.39400000000001</v>
      </c>
      <c r="O320" s="48">
        <f t="shared" si="49"/>
        <v>762.7980833333329</v>
      </c>
      <c r="P320" s="45">
        <f t="shared" si="51"/>
        <v>86051</v>
      </c>
      <c r="Q320" s="41">
        <f t="shared" si="46"/>
        <v>0.75226319275778319</v>
      </c>
      <c r="R320" s="15"/>
    </row>
    <row r="321" spans="1:18" x14ac:dyDescent="0.25">
      <c r="A321">
        <f t="shared" si="40"/>
        <v>2016</v>
      </c>
      <c r="B321">
        <f t="shared" si="41"/>
        <v>2</v>
      </c>
      <c r="C321" s="19">
        <v>42413</v>
      </c>
      <c r="D321" s="19">
        <f t="shared" si="42"/>
        <v>42419</v>
      </c>
      <c r="E321" s="19" t="str">
        <f t="shared" si="43"/>
        <v>72016</v>
      </c>
      <c r="F321" s="4">
        <f>SUMIF('Cushing Flows Data'!A$9:A$3818,'Cushing Balance'!$E321,'Cushing Flows Data'!$V$9:$V$3818)</f>
        <v>11674.874541666668</v>
      </c>
      <c r="G321" s="4">
        <f>SUMIF('Cushing Flows Data'!A$9:A$3818,'Cushing Balance'!$E321,'Cushing Flows Data'!$AP$9:$AP$3818)</f>
        <v>11160.999541666666</v>
      </c>
      <c r="H321" s="15">
        <f t="shared" si="44"/>
        <v>513.87500000000182</v>
      </c>
      <c r="I321" s="46">
        <v>65066</v>
      </c>
      <c r="J321" s="15"/>
      <c r="K321" s="48">
        <f t="shared" si="47"/>
        <v>333</v>
      </c>
      <c r="L321" s="48">
        <f t="shared" si="48"/>
        <v>-180.87500000000182</v>
      </c>
      <c r="M321" s="48">
        <v>161.32599999999999</v>
      </c>
      <c r="N321" s="48">
        <f t="shared" si="52"/>
        <v>171.67400000000001</v>
      </c>
      <c r="O321" s="48">
        <f t="shared" si="49"/>
        <v>-352.5490000000018</v>
      </c>
      <c r="P321" s="45">
        <f t="shared" si="51"/>
        <v>86051</v>
      </c>
      <c r="Q321" s="41">
        <f t="shared" si="46"/>
        <v>0.75613299090074493</v>
      </c>
    </row>
    <row r="322" spans="1:18" x14ac:dyDescent="0.25">
      <c r="A322">
        <f t="shared" si="40"/>
        <v>2016</v>
      </c>
      <c r="B322">
        <f t="shared" si="41"/>
        <v>2</v>
      </c>
      <c r="C322" s="19">
        <v>42420</v>
      </c>
      <c r="D322" s="19">
        <f t="shared" si="42"/>
        <v>42426</v>
      </c>
      <c r="E322" s="19" t="str">
        <f t="shared" si="43"/>
        <v>82016</v>
      </c>
      <c r="F322" s="4">
        <f>SUMIF('Cushing Flows Data'!A$9:A$3818,'Cushing Balance'!$E322,'Cushing Flows Data'!$V$9:$V$3818)</f>
        <v>12583.838520833333</v>
      </c>
      <c r="G322" s="4">
        <f>SUMIF('Cushing Flows Data'!A$9:A$3818,'Cushing Balance'!$E322,'Cushing Flows Data'!$AP$9:$AP$3818)</f>
        <v>11735.218604166665</v>
      </c>
      <c r="H322" s="15">
        <f t="shared" si="44"/>
        <v>848.61991666666836</v>
      </c>
      <c r="I322" s="46">
        <v>66256</v>
      </c>
      <c r="J322" s="15"/>
      <c r="K322" s="48">
        <f t="shared" si="47"/>
        <v>1190</v>
      </c>
      <c r="L322" s="48">
        <f t="shared" si="48"/>
        <v>341.38008333333164</v>
      </c>
      <c r="M322" s="48">
        <v>1023.527</v>
      </c>
      <c r="N322" s="48">
        <f t="shared" si="52"/>
        <v>166.47299999999996</v>
      </c>
      <c r="O322" s="48">
        <f t="shared" si="49"/>
        <v>174.90708333333168</v>
      </c>
      <c r="P322" s="45">
        <f t="shared" si="51"/>
        <v>86051</v>
      </c>
      <c r="Q322" s="41">
        <f t="shared" si="46"/>
        <v>0.76996199927949704</v>
      </c>
    </row>
    <row r="323" spans="1:18" x14ac:dyDescent="0.25">
      <c r="A323">
        <f t="shared" ref="A323:A386" si="53">YEAR(C323)</f>
        <v>2016</v>
      </c>
      <c r="B323">
        <f t="shared" ref="B323:B386" si="54">MONTH(C323)</f>
        <v>2</v>
      </c>
      <c r="C323" s="19">
        <v>42427</v>
      </c>
      <c r="D323" s="19">
        <f t="shared" ref="D323:D386" si="55">C324-1</f>
        <v>42433</v>
      </c>
      <c r="E323" s="19" t="str">
        <f t="shared" ref="E323:E386" si="56">WEEKNUM(C323)&amp;YEAR(C323)</f>
        <v>92016</v>
      </c>
      <c r="F323" s="4">
        <f>SUMIF('Cushing Flows Data'!A$9:A$3818,'Cushing Balance'!$E323,'Cushing Flows Data'!$V$9:$V$3818)</f>
        <v>13340.768999999998</v>
      </c>
      <c r="G323" s="4">
        <f>SUMIF('Cushing Flows Data'!A$9:A$3818,'Cushing Balance'!$E323,'Cushing Flows Data'!$AP$9:$AP$3818)</f>
        <v>12602.023000000001</v>
      </c>
      <c r="H323" s="15">
        <f>F323-G323</f>
        <v>738.74599999999737</v>
      </c>
      <c r="I323" s="46">
        <v>66946</v>
      </c>
      <c r="J323" s="15"/>
      <c r="K323" s="48">
        <f t="shared" si="47"/>
        <v>690</v>
      </c>
      <c r="L323" s="48">
        <f t="shared" si="48"/>
        <v>-48.745999999997366</v>
      </c>
      <c r="M323" s="48">
        <v>670.71400000000006</v>
      </c>
      <c r="N323" s="48">
        <f t="shared" si="52"/>
        <v>19.285999999999945</v>
      </c>
      <c r="O323" s="48">
        <f t="shared" si="49"/>
        <v>-68.031999999997311</v>
      </c>
      <c r="P323" s="45">
        <f t="shared" si="51"/>
        <v>86051</v>
      </c>
      <c r="Q323" s="41">
        <f t="shared" ref="Q323:Q386" si="57">I323/P323</f>
        <v>0.77798049993608442</v>
      </c>
      <c r="R323" s="15"/>
    </row>
    <row r="324" spans="1:18" x14ac:dyDescent="0.25">
      <c r="A324">
        <f t="shared" si="53"/>
        <v>2016</v>
      </c>
      <c r="B324">
        <f t="shared" si="54"/>
        <v>3</v>
      </c>
      <c r="C324" s="19">
        <v>42434</v>
      </c>
      <c r="D324" s="19">
        <f t="shared" si="55"/>
        <v>42440</v>
      </c>
      <c r="E324" s="19" t="str">
        <f t="shared" si="56"/>
        <v>102016</v>
      </c>
      <c r="F324" s="4">
        <f>SUMIF('Cushing Flows Data'!A$9:A$3818,'Cushing Balance'!$E324,'Cushing Flows Data'!$V$9:$V$3818)</f>
        <v>12268.237700000001</v>
      </c>
      <c r="G324" s="4">
        <f>SUMIF('Cushing Flows Data'!A$9:A$3818,'Cushing Balance'!$E324,'Cushing Flows Data'!$AP$9:$AP$3818)</f>
        <v>11660.489</v>
      </c>
      <c r="H324" s="15">
        <f t="shared" ref="H324:H386" si="58">F324-G324</f>
        <v>607.74870000000192</v>
      </c>
      <c r="I324" s="46">
        <v>67491</v>
      </c>
      <c r="J324" s="15"/>
      <c r="K324" s="48">
        <f t="shared" ref="K324:K387" si="59">I324-I323</f>
        <v>545</v>
      </c>
      <c r="L324" s="48">
        <f t="shared" ref="L324:L387" si="60">K324-H324</f>
        <v>-62.748700000001918</v>
      </c>
      <c r="M324" s="48">
        <v>849.976</v>
      </c>
      <c r="N324" s="48">
        <f t="shared" si="52"/>
        <v>-304.976</v>
      </c>
      <c r="O324" s="48">
        <f t="shared" ref="O324:O387" si="61">M324-H324</f>
        <v>242.22729999999808</v>
      </c>
      <c r="P324" s="45">
        <f t="shared" si="51"/>
        <v>86051</v>
      </c>
      <c r="Q324" s="41">
        <f t="shared" si="57"/>
        <v>0.78431395335324405</v>
      </c>
    </row>
    <row r="325" spans="1:18" x14ac:dyDescent="0.25">
      <c r="A325">
        <f t="shared" si="53"/>
        <v>2016</v>
      </c>
      <c r="B325">
        <f t="shared" si="54"/>
        <v>3</v>
      </c>
      <c r="C325" s="19">
        <v>42441</v>
      </c>
      <c r="D325" s="19">
        <f t="shared" si="55"/>
        <v>42447</v>
      </c>
      <c r="E325" s="19" t="str">
        <f t="shared" si="56"/>
        <v>112016</v>
      </c>
      <c r="F325" s="4">
        <f>SUMIF('Cushing Flows Data'!A$9:A$3818,'Cushing Balance'!$E325,'Cushing Flows Data'!$V$9:$V$3818)</f>
        <v>12052.297</v>
      </c>
      <c r="G325" s="4">
        <f>SUMIF('Cushing Flows Data'!A$9:A$3818,'Cushing Balance'!$E325,'Cushing Flows Data'!$AP$9:$AP$3818)</f>
        <v>12163.489000000001</v>
      </c>
      <c r="H325" s="15">
        <f t="shared" si="58"/>
        <v>-111.19200000000092</v>
      </c>
      <c r="I325" s="46">
        <v>66233</v>
      </c>
      <c r="J325" s="15"/>
      <c r="K325" s="48">
        <f t="shared" si="59"/>
        <v>-1258</v>
      </c>
      <c r="L325" s="48">
        <f t="shared" si="60"/>
        <v>-1146.8079999999991</v>
      </c>
      <c r="M325" s="48">
        <v>-570.57399999999996</v>
      </c>
      <c r="N325" s="48">
        <f t="shared" si="52"/>
        <v>-687.42600000000004</v>
      </c>
      <c r="O325" s="48">
        <f t="shared" si="61"/>
        <v>-459.38199999999904</v>
      </c>
      <c r="P325" s="45">
        <f t="shared" si="51"/>
        <v>86051</v>
      </c>
      <c r="Q325" s="41">
        <f t="shared" si="57"/>
        <v>0.76969471592427752</v>
      </c>
    </row>
    <row r="326" spans="1:18" x14ac:dyDescent="0.25">
      <c r="A326">
        <f t="shared" si="53"/>
        <v>2016</v>
      </c>
      <c r="B326">
        <f t="shared" si="54"/>
        <v>3</v>
      </c>
      <c r="C326" s="19">
        <v>42448</v>
      </c>
      <c r="D326" s="19">
        <f t="shared" si="55"/>
        <v>42454</v>
      </c>
      <c r="E326" s="19" t="str">
        <f t="shared" si="56"/>
        <v>122016</v>
      </c>
      <c r="F326" s="4">
        <f>SUMIF('Cushing Flows Data'!A$9:A$3818,'Cushing Balance'!$E326,'Cushing Flows Data'!$V$9:$V$3818)</f>
        <v>11911.699461538461</v>
      </c>
      <c r="G326" s="4">
        <f>SUMIF('Cushing Flows Data'!A$9:A$3818,'Cushing Balance'!$E326,'Cushing Flows Data'!$AP$9:$AP$3818)</f>
        <v>12529.691999999999</v>
      </c>
      <c r="H326" s="15">
        <f t="shared" si="58"/>
        <v>-617.99253846153806</v>
      </c>
      <c r="I326" s="46">
        <v>65961</v>
      </c>
      <c r="J326" s="15"/>
      <c r="K326" s="48">
        <f t="shared" si="59"/>
        <v>-272</v>
      </c>
      <c r="L326" s="48">
        <f t="shared" si="60"/>
        <v>345.99253846153806</v>
      </c>
      <c r="M326" s="48">
        <v>-400.16500000000002</v>
      </c>
      <c r="N326" s="48">
        <f t="shared" si="52"/>
        <v>128.16500000000002</v>
      </c>
      <c r="O326" s="48">
        <f t="shared" si="61"/>
        <v>217.82753846153804</v>
      </c>
      <c r="P326" s="45">
        <f t="shared" si="51"/>
        <v>86051</v>
      </c>
      <c r="Q326" s="41">
        <f t="shared" si="57"/>
        <v>0.76653379972341984</v>
      </c>
    </row>
    <row r="327" spans="1:18" x14ac:dyDescent="0.25">
      <c r="A327">
        <f t="shared" si="53"/>
        <v>2016</v>
      </c>
      <c r="B327">
        <f t="shared" si="54"/>
        <v>3</v>
      </c>
      <c r="C327" s="19">
        <v>42455</v>
      </c>
      <c r="D327" s="19">
        <f t="shared" si="55"/>
        <v>42461</v>
      </c>
      <c r="E327" s="19" t="str">
        <f t="shared" si="56"/>
        <v>132016</v>
      </c>
      <c r="F327" s="4">
        <f>SUMIF('Cushing Flows Data'!A$9:A$3818,'Cushing Balance'!$E327,'Cushing Flows Data'!$V$9:$V$3818)</f>
        <v>13011.054189349114</v>
      </c>
      <c r="G327" s="4">
        <f>SUMIF('Cushing Flows Data'!A$9:A$3818,'Cushing Balance'!$E327,'Cushing Flows Data'!$AP$9:$AP$3818)</f>
        <v>13039.873</v>
      </c>
      <c r="H327" s="15">
        <f t="shared" si="58"/>
        <v>-28.818810650886007</v>
      </c>
      <c r="I327" s="46">
        <v>66318</v>
      </c>
      <c r="J327" s="15">
        <f>I327</f>
        <v>66318</v>
      </c>
      <c r="K327" s="48">
        <f t="shared" si="59"/>
        <v>357</v>
      </c>
      <c r="L327" s="48">
        <f t="shared" si="60"/>
        <v>385.81881065088601</v>
      </c>
      <c r="M327" s="48">
        <v>190.37899999999999</v>
      </c>
      <c r="N327" s="48">
        <f t="shared" si="52"/>
        <v>166.62100000000001</v>
      </c>
      <c r="O327" s="48">
        <f t="shared" si="61"/>
        <v>219.197810650886</v>
      </c>
      <c r="P327" s="45">
        <f t="shared" si="51"/>
        <v>86051</v>
      </c>
      <c r="Q327" s="41">
        <f t="shared" si="57"/>
        <v>0.77068250223704549</v>
      </c>
    </row>
    <row r="328" spans="1:18" x14ac:dyDescent="0.25">
      <c r="A328">
        <f t="shared" si="53"/>
        <v>2016</v>
      </c>
      <c r="B328">
        <f t="shared" si="54"/>
        <v>4</v>
      </c>
      <c r="C328" s="19">
        <v>42462</v>
      </c>
      <c r="D328" s="19">
        <f t="shared" si="55"/>
        <v>42468</v>
      </c>
      <c r="E328" s="19" t="str">
        <f t="shared" si="56"/>
        <v>142016</v>
      </c>
      <c r="F328" s="4">
        <f>SUMIF('Cushing Flows Data'!A$9:A$3818,'Cushing Balance'!$E328,'Cushing Flows Data'!$V$9:$V$3818)</f>
        <v>10996.45</v>
      </c>
      <c r="G328" s="4">
        <f>SUMIF('Cushing Flows Data'!A$9:A$3818,'Cushing Balance'!$E328,'Cushing Flows Data'!$AP$9:$AP$3818)</f>
        <v>12832.179400000001</v>
      </c>
      <c r="H328" s="15">
        <f t="shared" si="58"/>
        <v>-1835.7294000000002</v>
      </c>
      <c r="J328" s="15">
        <f t="shared" ref="J326:J385" si="62">J327+H328</f>
        <v>64482.270600000003</v>
      </c>
      <c r="K328" s="48">
        <f t="shared" si="59"/>
        <v>-66318</v>
      </c>
      <c r="L328" s="48">
        <f t="shared" si="60"/>
        <v>-64482.270600000003</v>
      </c>
      <c r="M328" s="48">
        <v>-1492.0450000000001</v>
      </c>
      <c r="N328" s="48">
        <f t="shared" si="52"/>
        <v>-64825.955000000002</v>
      </c>
      <c r="O328" s="48">
        <f t="shared" si="61"/>
        <v>343.6844000000001</v>
      </c>
      <c r="P328" s="45">
        <f t="shared" si="51"/>
        <v>86051</v>
      </c>
      <c r="Q328" s="41">
        <f t="shared" si="57"/>
        <v>0</v>
      </c>
    </row>
    <row r="329" spans="1:18" x14ac:dyDescent="0.25">
      <c r="A329">
        <f t="shared" si="53"/>
        <v>2016</v>
      </c>
      <c r="B329">
        <f t="shared" si="54"/>
        <v>4</v>
      </c>
      <c r="C329" s="19">
        <v>42469</v>
      </c>
      <c r="D329" s="19">
        <f t="shared" si="55"/>
        <v>42475</v>
      </c>
      <c r="E329" s="19" t="str">
        <f t="shared" si="56"/>
        <v>152016</v>
      </c>
      <c r="F329" s="4">
        <f>SUMIF('Cushing Flows Data'!A$9:A$3818,'Cushing Balance'!$E329,'Cushing Flows Data'!$V$9:$V$3818)</f>
        <v>11557.27524341278</v>
      </c>
      <c r="G329" s="4">
        <f>SUMIF('Cushing Flows Data'!A$9:A$3818,'Cushing Balance'!$E329,'Cushing Flows Data'!$AP$9:$AP$3818)</f>
        <v>12300.709730556049</v>
      </c>
      <c r="H329" s="15">
        <f t="shared" si="58"/>
        <v>-743.43448714326951</v>
      </c>
      <c r="J329" s="15">
        <f t="shared" si="62"/>
        <v>63738.836112856734</v>
      </c>
      <c r="K329" s="48">
        <f t="shared" si="59"/>
        <v>0</v>
      </c>
      <c r="L329" s="48">
        <f t="shared" si="60"/>
        <v>743.43448714326951</v>
      </c>
      <c r="M329" s="48"/>
      <c r="N329" s="48">
        <f t="shared" si="52"/>
        <v>0</v>
      </c>
      <c r="O329" s="48">
        <f t="shared" si="61"/>
        <v>743.43448714326951</v>
      </c>
      <c r="P329" s="45">
        <f t="shared" si="51"/>
        <v>86051</v>
      </c>
      <c r="Q329" s="41">
        <f t="shared" si="57"/>
        <v>0</v>
      </c>
    </row>
    <row r="330" spans="1:18" x14ac:dyDescent="0.25">
      <c r="A330">
        <f t="shared" si="53"/>
        <v>2016</v>
      </c>
      <c r="B330">
        <f t="shared" si="54"/>
        <v>4</v>
      </c>
      <c r="C330" s="19">
        <v>42476</v>
      </c>
      <c r="D330" s="19">
        <f t="shared" si="55"/>
        <v>42482</v>
      </c>
      <c r="E330" s="19" t="str">
        <f t="shared" si="56"/>
        <v>162016</v>
      </c>
      <c r="F330" s="4">
        <f>SUMIF('Cushing Flows Data'!A$9:A$3818,'Cushing Balance'!$E330,'Cushing Flows Data'!$V$9:$V$3818)</f>
        <v>11900.536855863418</v>
      </c>
      <c r="G330" s="4">
        <f>SUMIF('Cushing Flows Data'!A$9:A$3818,'Cushing Balance'!$E330,'Cushing Flows Data'!$AP$9:$AP$3818)</f>
        <v>12556.649988085141</v>
      </c>
      <c r="H330" s="15">
        <f t="shared" si="58"/>
        <v>-656.11313222172248</v>
      </c>
      <c r="J330" s="15">
        <f t="shared" si="62"/>
        <v>63082.722980635008</v>
      </c>
      <c r="K330" s="48">
        <f t="shared" si="59"/>
        <v>0</v>
      </c>
      <c r="L330" s="48">
        <f t="shared" si="60"/>
        <v>656.11313222172248</v>
      </c>
      <c r="M330" s="48"/>
      <c r="N330" s="48">
        <f t="shared" si="52"/>
        <v>0</v>
      </c>
      <c r="O330" s="48">
        <f t="shared" si="61"/>
        <v>656.11313222172248</v>
      </c>
      <c r="P330" s="45">
        <f t="shared" si="51"/>
        <v>86051</v>
      </c>
      <c r="Q330" s="41">
        <f t="shared" si="57"/>
        <v>0</v>
      </c>
    </row>
    <row r="331" spans="1:18" x14ac:dyDescent="0.25">
      <c r="A331">
        <f t="shared" si="53"/>
        <v>2016</v>
      </c>
      <c r="B331">
        <f t="shared" si="54"/>
        <v>4</v>
      </c>
      <c r="C331" s="19">
        <v>42483</v>
      </c>
      <c r="D331" s="19">
        <f t="shared" si="55"/>
        <v>42489</v>
      </c>
      <c r="E331" s="19" t="str">
        <f t="shared" si="56"/>
        <v>172016</v>
      </c>
      <c r="F331" s="4">
        <f>SUMIF('Cushing Flows Data'!A$9:A$3818,'Cushing Balance'!$E331,'Cushing Flows Data'!$V$9:$V$3818)</f>
        <v>11982.297026534343</v>
      </c>
      <c r="G331" s="4">
        <f>SUMIF('Cushing Flows Data'!A$9:A$3818,'Cushing Balance'!$E331,'Cushing Flows Data'!$AP$9:$AP$3818)</f>
        <v>12508.777694207771</v>
      </c>
      <c r="H331" s="15">
        <f t="shared" si="58"/>
        <v>-526.48066767342789</v>
      </c>
      <c r="J331" s="15">
        <f t="shared" si="62"/>
        <v>62556.242312961578</v>
      </c>
      <c r="K331" s="48">
        <f t="shared" si="59"/>
        <v>0</v>
      </c>
      <c r="L331" s="48">
        <f t="shared" si="60"/>
        <v>526.48066767342789</v>
      </c>
      <c r="M331" s="48"/>
      <c r="N331" s="48">
        <f t="shared" si="52"/>
        <v>0</v>
      </c>
      <c r="O331" s="48">
        <f t="shared" si="61"/>
        <v>526.48066767342789</v>
      </c>
      <c r="P331" s="45">
        <f t="shared" si="51"/>
        <v>86051</v>
      </c>
      <c r="Q331" s="41">
        <f t="shared" si="57"/>
        <v>0</v>
      </c>
    </row>
    <row r="332" spans="1:18" x14ac:dyDescent="0.25">
      <c r="A332">
        <f t="shared" si="53"/>
        <v>2016</v>
      </c>
      <c r="B332">
        <f t="shared" si="54"/>
        <v>4</v>
      </c>
      <c r="C332" s="19">
        <v>42490</v>
      </c>
      <c r="D332" s="19">
        <f t="shared" si="55"/>
        <v>42496</v>
      </c>
      <c r="E332" s="19" t="str">
        <f t="shared" si="56"/>
        <v>182016</v>
      </c>
      <c r="F332" s="4">
        <f>SUMIF('Cushing Flows Data'!A$9:A$3818,'Cushing Balance'!$E332,'Cushing Flows Data'!$V$9:$V$3818)</f>
        <v>11984.913761462652</v>
      </c>
      <c r="G332" s="4">
        <f>SUMIF('Cushing Flows Data'!A$9:A$3818,'Cushing Balance'!$E332,'Cushing Flows Data'!$AP$9:$AP$3818)</f>
        <v>12528.563002668807</v>
      </c>
      <c r="H332" s="15">
        <f t="shared" si="58"/>
        <v>-543.64924120615433</v>
      </c>
      <c r="J332" s="15">
        <f t="shared" si="62"/>
        <v>62012.593071755422</v>
      </c>
      <c r="K332" s="48">
        <f t="shared" si="59"/>
        <v>0</v>
      </c>
      <c r="L332" s="48">
        <f t="shared" si="60"/>
        <v>543.64924120615433</v>
      </c>
      <c r="M332" s="48"/>
      <c r="N332" s="48">
        <f t="shared" si="52"/>
        <v>0</v>
      </c>
      <c r="O332" s="48">
        <f t="shared" si="61"/>
        <v>543.64924120615433</v>
      </c>
      <c r="P332" s="45">
        <f t="shared" si="51"/>
        <v>86051</v>
      </c>
      <c r="Q332" s="41">
        <f t="shared" si="57"/>
        <v>0</v>
      </c>
    </row>
    <row r="333" spans="1:18" x14ac:dyDescent="0.25">
      <c r="A333">
        <f t="shared" si="53"/>
        <v>2016</v>
      </c>
      <c r="B333">
        <f t="shared" si="54"/>
        <v>5</v>
      </c>
      <c r="C333" s="19">
        <v>42497</v>
      </c>
      <c r="D333" s="19">
        <f t="shared" si="55"/>
        <v>42503</v>
      </c>
      <c r="E333" s="19" t="str">
        <f t="shared" si="56"/>
        <v>192016</v>
      </c>
      <c r="F333" s="4">
        <f>SUMIF('Cushing Flows Data'!A$9:A$3818,'Cushing Balance'!$E333,'Cushing Flows Data'!$V$9:$V$3818)</f>
        <v>11969.734385297072</v>
      </c>
      <c r="G333" s="4">
        <f>SUMIF('Cushing Flows Data'!A$9:A$3818,'Cushing Balance'!$E333,'Cushing Flows Data'!$AP$9:$AP$3818)</f>
        <v>12525.728230088953</v>
      </c>
      <c r="H333" s="15">
        <f t="shared" si="58"/>
        <v>-555.9938447918812</v>
      </c>
      <c r="J333" s="15">
        <f t="shared" si="62"/>
        <v>61456.599226963539</v>
      </c>
      <c r="K333" s="48">
        <f t="shared" si="59"/>
        <v>0</v>
      </c>
      <c r="L333" s="48">
        <f t="shared" si="60"/>
        <v>555.9938447918812</v>
      </c>
      <c r="M333" s="48"/>
      <c r="N333" s="48">
        <f t="shared" si="52"/>
        <v>0</v>
      </c>
      <c r="O333" s="48">
        <f t="shared" si="61"/>
        <v>555.9938447918812</v>
      </c>
      <c r="P333" s="45">
        <f t="shared" si="51"/>
        <v>86051</v>
      </c>
      <c r="Q333" s="41">
        <f t="shared" si="57"/>
        <v>0</v>
      </c>
    </row>
    <row r="334" spans="1:18" x14ac:dyDescent="0.25">
      <c r="A334">
        <f t="shared" si="53"/>
        <v>2016</v>
      </c>
      <c r="B334">
        <f t="shared" si="54"/>
        <v>5</v>
      </c>
      <c r="C334" s="19">
        <v>42504</v>
      </c>
      <c r="D334" s="19">
        <f t="shared" si="55"/>
        <v>42510</v>
      </c>
      <c r="E334" s="19" t="str">
        <f t="shared" si="56"/>
        <v>202016</v>
      </c>
      <c r="F334" s="4">
        <f>SUMIF('Cushing Flows Data'!A$9:A$3818,'Cushing Balance'!$E334,'Cushing Flows Data'!$V$9:$V$3818)</f>
        <v>11914.107299344276</v>
      </c>
      <c r="G334" s="4">
        <f>SUMIF('Cushing Flows Data'!A$9:A$3818,'Cushing Balance'!$E334,'Cushing Flows Data'!$AP$9:$AP$3818)</f>
        <v>12526.47750598683</v>
      </c>
      <c r="H334" s="15">
        <f t="shared" si="58"/>
        <v>-612.37020664255397</v>
      </c>
      <c r="J334" s="15">
        <f t="shared" si="62"/>
        <v>60844.229020320985</v>
      </c>
      <c r="K334" s="48">
        <f t="shared" si="59"/>
        <v>0</v>
      </c>
      <c r="L334" s="48">
        <f t="shared" si="60"/>
        <v>612.37020664255397</v>
      </c>
      <c r="M334" s="48"/>
      <c r="N334" s="48">
        <f t="shared" si="52"/>
        <v>0</v>
      </c>
      <c r="O334" s="48">
        <f t="shared" si="61"/>
        <v>612.37020664255397</v>
      </c>
      <c r="P334" s="45">
        <f t="shared" si="51"/>
        <v>86051</v>
      </c>
      <c r="Q334" s="41">
        <f t="shared" si="57"/>
        <v>0</v>
      </c>
    </row>
    <row r="335" spans="1:18" x14ac:dyDescent="0.25">
      <c r="A335">
        <f t="shared" si="53"/>
        <v>2016</v>
      </c>
      <c r="B335">
        <f t="shared" si="54"/>
        <v>5</v>
      </c>
      <c r="C335" s="19">
        <v>42511</v>
      </c>
      <c r="D335" s="19">
        <f t="shared" si="55"/>
        <v>42517</v>
      </c>
      <c r="E335" s="19" t="str">
        <f t="shared" si="56"/>
        <v>212016</v>
      </c>
      <c r="F335" s="4">
        <f>SUMIF('Cushing Flows Data'!A$9:A$3818,'Cushing Balance'!$E335,'Cushing Flows Data'!$V$9:$V$3818)</f>
        <v>11589.123168002367</v>
      </c>
      <c r="G335" s="4">
        <f>SUMIF('Cushing Flows Data'!A$9:A$3818,'Cushing Balance'!$E335,'Cushing Flows Data'!$AP$9:$AP$3818)</f>
        <v>12526.778010804013</v>
      </c>
      <c r="H335" s="15">
        <f t="shared" si="58"/>
        <v>-937.65484280164674</v>
      </c>
      <c r="J335" s="15">
        <f t="shared" si="62"/>
        <v>59906.574177519338</v>
      </c>
      <c r="K335" s="48">
        <f t="shared" si="59"/>
        <v>0</v>
      </c>
      <c r="L335" s="48">
        <f t="shared" si="60"/>
        <v>937.65484280164674</v>
      </c>
      <c r="M335" s="48"/>
      <c r="N335" s="48">
        <f t="shared" si="52"/>
        <v>0</v>
      </c>
      <c r="O335" s="48">
        <f t="shared" si="61"/>
        <v>937.65484280164674</v>
      </c>
      <c r="P335" s="45">
        <f t="shared" si="51"/>
        <v>86051</v>
      </c>
      <c r="Q335" s="41">
        <f t="shared" si="57"/>
        <v>0</v>
      </c>
    </row>
    <row r="336" spans="1:18" x14ac:dyDescent="0.25">
      <c r="A336">
        <f t="shared" si="53"/>
        <v>2016</v>
      </c>
      <c r="B336">
        <f t="shared" si="54"/>
        <v>5</v>
      </c>
      <c r="C336" s="19">
        <v>42518</v>
      </c>
      <c r="D336" s="19">
        <f t="shared" si="55"/>
        <v>42524</v>
      </c>
      <c r="E336" s="19" t="str">
        <f t="shared" si="56"/>
        <v>222016</v>
      </c>
      <c r="F336" s="4">
        <f>SUMIF('Cushing Flows Data'!A$9:A$3818,'Cushing Balance'!$E336,'Cushing Flows Data'!$V$9:$V$3818)</f>
        <v>11413.98977082049</v>
      </c>
      <c r="G336" s="4">
        <f>SUMIF('Cushing Flows Data'!A$9:A$3818,'Cushing Balance'!$E336,'Cushing Flows Data'!$AP$9:$AP$3818)</f>
        <v>12526.576816462677</v>
      </c>
      <c r="H336" s="15">
        <f t="shared" si="58"/>
        <v>-1112.5870456421871</v>
      </c>
      <c r="J336" s="15">
        <f t="shared" si="62"/>
        <v>58793.987131877147</v>
      </c>
      <c r="K336" s="48">
        <f t="shared" si="59"/>
        <v>0</v>
      </c>
      <c r="L336" s="48">
        <f t="shared" si="60"/>
        <v>1112.5870456421871</v>
      </c>
      <c r="M336" s="48"/>
      <c r="N336" s="48">
        <f t="shared" si="52"/>
        <v>0</v>
      </c>
      <c r="O336" s="48">
        <f t="shared" si="61"/>
        <v>1112.5870456421871</v>
      </c>
      <c r="P336" s="45">
        <f t="shared" si="51"/>
        <v>86051</v>
      </c>
      <c r="Q336" s="41">
        <f t="shared" si="57"/>
        <v>0</v>
      </c>
    </row>
    <row r="337" spans="1:17" x14ac:dyDescent="0.25">
      <c r="A337">
        <f t="shared" si="53"/>
        <v>2016</v>
      </c>
      <c r="B337">
        <f t="shared" si="54"/>
        <v>6</v>
      </c>
      <c r="C337" s="19">
        <v>42525</v>
      </c>
      <c r="D337" s="19">
        <f t="shared" si="55"/>
        <v>42531</v>
      </c>
      <c r="E337" s="19" t="str">
        <f t="shared" si="56"/>
        <v>232016</v>
      </c>
      <c r="F337" s="4">
        <f>SUMIF('Cushing Flows Data'!A$9:A$3818,'Cushing Balance'!$E337,'Cushing Flows Data'!$V$9:$V$3818)</f>
        <v>11389.738040493969</v>
      </c>
      <c r="G337" s="4">
        <f>SUMIF('Cushing Flows Data'!A$9:A$3818,'Cushing Balance'!$E337,'Cushing Flows Data'!$AP$9:$AP$3818)</f>
        <v>12526.724524399488</v>
      </c>
      <c r="H337" s="15">
        <f t="shared" si="58"/>
        <v>-1136.986483905519</v>
      </c>
      <c r="J337" s="15">
        <f t="shared" si="62"/>
        <v>57657.000647971625</v>
      </c>
      <c r="K337" s="48">
        <f t="shared" si="59"/>
        <v>0</v>
      </c>
      <c r="L337" s="48">
        <f t="shared" si="60"/>
        <v>1136.986483905519</v>
      </c>
      <c r="M337" s="48"/>
      <c r="N337" s="48">
        <f t="shared" si="52"/>
        <v>0</v>
      </c>
      <c r="O337" s="48">
        <f t="shared" si="61"/>
        <v>1136.986483905519</v>
      </c>
      <c r="P337" s="45">
        <f t="shared" si="51"/>
        <v>86051</v>
      </c>
      <c r="Q337" s="41">
        <f t="shared" si="57"/>
        <v>0</v>
      </c>
    </row>
    <row r="338" spans="1:17" x14ac:dyDescent="0.25">
      <c r="A338">
        <f t="shared" si="53"/>
        <v>2016</v>
      </c>
      <c r="B338">
        <f t="shared" si="54"/>
        <v>6</v>
      </c>
      <c r="C338" s="19">
        <v>42532</v>
      </c>
      <c r="D338" s="19">
        <f t="shared" si="55"/>
        <v>42538</v>
      </c>
      <c r="E338" s="19" t="str">
        <f t="shared" si="56"/>
        <v>242016</v>
      </c>
      <c r="F338" s="4">
        <f>SUMIF('Cushing Flows Data'!A$9:A$3818,'Cushing Balance'!$E338,'Cushing Flows Data'!$V$9:$V$3818)</f>
        <v>11381.200158998619</v>
      </c>
      <c r="G338" s="4">
        <f>SUMIF('Cushing Flows Data'!A$9:A$3818,'Cushing Balance'!$E338,'Cushing Flows Data'!$AP$9:$AP$3818)</f>
        <v>12526.656379481499</v>
      </c>
      <c r="H338" s="15">
        <f t="shared" si="58"/>
        <v>-1145.4562204828799</v>
      </c>
      <c r="J338" s="15">
        <f t="shared" si="62"/>
        <v>56511.544427488741</v>
      </c>
      <c r="K338" s="48">
        <f t="shared" si="59"/>
        <v>0</v>
      </c>
      <c r="L338" s="48">
        <f t="shared" si="60"/>
        <v>1145.4562204828799</v>
      </c>
      <c r="M338" s="48"/>
      <c r="N338" s="48">
        <f t="shared" si="52"/>
        <v>0</v>
      </c>
      <c r="O338" s="48">
        <f t="shared" si="61"/>
        <v>1145.4562204828799</v>
      </c>
      <c r="P338" s="45">
        <f t="shared" si="51"/>
        <v>86051</v>
      </c>
      <c r="Q338" s="41">
        <f t="shared" si="57"/>
        <v>0</v>
      </c>
    </row>
    <row r="339" spans="1:17" x14ac:dyDescent="0.25">
      <c r="A339">
        <f t="shared" si="53"/>
        <v>2016</v>
      </c>
      <c r="B339">
        <f t="shared" si="54"/>
        <v>6</v>
      </c>
      <c r="C339" s="19">
        <v>42539</v>
      </c>
      <c r="D339" s="19">
        <f t="shared" si="55"/>
        <v>42545</v>
      </c>
      <c r="E339" s="19" t="str">
        <f t="shared" si="56"/>
        <v>252016</v>
      </c>
      <c r="F339" s="4">
        <f>SUMIF('Cushing Flows Data'!A$9:A$3818,'Cushing Balance'!$E339,'Cushing Flows Data'!$V$9:$V$3818)</f>
        <v>11387.266594836774</v>
      </c>
      <c r="G339" s="4">
        <f>SUMIF('Cushing Flows Data'!A$9:A$3818,'Cushing Balance'!$E339,'Cushing Flows Data'!$AP$9:$AP$3818)</f>
        <v>12539.289395310117</v>
      </c>
      <c r="H339" s="15">
        <f t="shared" si="58"/>
        <v>-1152.0228004733435</v>
      </c>
      <c r="J339" s="15">
        <f t="shared" si="62"/>
        <v>55359.521627015398</v>
      </c>
      <c r="K339" s="48">
        <f t="shared" si="59"/>
        <v>0</v>
      </c>
      <c r="L339" s="48">
        <f t="shared" si="60"/>
        <v>1152.0228004733435</v>
      </c>
      <c r="M339" s="48"/>
      <c r="N339" s="48">
        <f t="shared" si="52"/>
        <v>0</v>
      </c>
      <c r="O339" s="48">
        <f t="shared" si="61"/>
        <v>1152.0228004733435</v>
      </c>
      <c r="P339" s="45">
        <f t="shared" si="51"/>
        <v>86051</v>
      </c>
      <c r="Q339" s="41">
        <f t="shared" si="57"/>
        <v>0</v>
      </c>
    </row>
    <row r="340" spans="1:17" x14ac:dyDescent="0.25">
      <c r="A340">
        <f t="shared" si="53"/>
        <v>2016</v>
      </c>
      <c r="B340">
        <f t="shared" si="54"/>
        <v>6</v>
      </c>
      <c r="C340" s="19">
        <v>42546</v>
      </c>
      <c r="D340" s="19">
        <f t="shared" si="55"/>
        <v>42552</v>
      </c>
      <c r="E340" s="19" t="str">
        <f t="shared" si="56"/>
        <v>262016</v>
      </c>
      <c r="F340" s="4">
        <f>SUMIF('Cushing Flows Data'!A$9:A$3818,'Cushing Balance'!$E340,'Cushing Flows Data'!$V$9:$V$3818)</f>
        <v>11384.578400529041</v>
      </c>
      <c r="G340" s="4">
        <f>SUMIF('Cushing Flows Data'!A$9:A$3818,'Cushing Balance'!$E340,'Cushing Flows Data'!$AP$9:$AP$3818)</f>
        <v>12570.775753946473</v>
      </c>
      <c r="H340" s="15">
        <f t="shared" si="58"/>
        <v>-1186.1973534174322</v>
      </c>
      <c r="J340" s="15">
        <f t="shared" si="62"/>
        <v>54173.324273597966</v>
      </c>
      <c r="K340" s="48">
        <f t="shared" si="59"/>
        <v>0</v>
      </c>
      <c r="L340" s="48">
        <f t="shared" si="60"/>
        <v>1186.1973534174322</v>
      </c>
      <c r="M340" s="48"/>
      <c r="N340" s="48">
        <f t="shared" si="52"/>
        <v>0</v>
      </c>
      <c r="O340" s="48">
        <f t="shared" si="61"/>
        <v>1186.1973534174322</v>
      </c>
      <c r="P340" s="45">
        <f t="shared" si="51"/>
        <v>86051</v>
      </c>
      <c r="Q340" s="41">
        <f t="shared" si="57"/>
        <v>0</v>
      </c>
    </row>
    <row r="341" spans="1:17" x14ac:dyDescent="0.25">
      <c r="A341">
        <f t="shared" si="53"/>
        <v>2016</v>
      </c>
      <c r="B341">
        <f t="shared" si="54"/>
        <v>7</v>
      </c>
      <c r="C341" s="19">
        <v>42553</v>
      </c>
      <c r="D341" s="19">
        <f t="shared" si="55"/>
        <v>42559</v>
      </c>
      <c r="E341" s="19" t="str">
        <f t="shared" si="56"/>
        <v>272016</v>
      </c>
      <c r="F341" s="4">
        <f>SUMIF('Cushing Flows Data'!A$9:A$3818,'Cushing Balance'!$E341,'Cushing Flows Data'!$V$9:$V$3818)</f>
        <v>11385.21081648855</v>
      </c>
      <c r="G341" s="4">
        <f>SUMIF('Cushing Flows Data'!A$9:A$3818,'Cushing Balance'!$E341,'Cushing Flows Data'!$AP$9:$AP$3818)</f>
        <v>12570.781409979756</v>
      </c>
      <c r="H341" s="15">
        <f t="shared" si="58"/>
        <v>-1185.5705934912057</v>
      </c>
      <c r="J341" s="15">
        <f t="shared" si="62"/>
        <v>52987.753680106762</v>
      </c>
      <c r="K341" s="48">
        <f t="shared" si="59"/>
        <v>0</v>
      </c>
      <c r="L341" s="48">
        <f t="shared" si="60"/>
        <v>1185.5705934912057</v>
      </c>
      <c r="M341" s="48"/>
      <c r="N341" s="48">
        <f t="shared" si="52"/>
        <v>0</v>
      </c>
      <c r="O341" s="48">
        <f t="shared" si="61"/>
        <v>1185.5705934912057</v>
      </c>
      <c r="P341" s="45">
        <f t="shared" si="51"/>
        <v>86051</v>
      </c>
      <c r="Q341" s="41">
        <f t="shared" si="57"/>
        <v>0</v>
      </c>
    </row>
    <row r="342" spans="1:17" x14ac:dyDescent="0.25">
      <c r="A342">
        <f t="shared" si="53"/>
        <v>2016</v>
      </c>
      <c r="B342">
        <f t="shared" si="54"/>
        <v>7</v>
      </c>
      <c r="C342" s="19">
        <v>42560</v>
      </c>
      <c r="D342" s="19">
        <f t="shared" si="55"/>
        <v>42566</v>
      </c>
      <c r="E342" s="19" t="str">
        <f t="shared" si="56"/>
        <v>282016</v>
      </c>
      <c r="F342" s="4">
        <f>SUMIF('Cushing Flows Data'!A$9:A$3818,'Cushing Balance'!$E342,'Cushing Flows Data'!$V$9:$V$3818)</f>
        <v>11385.194232202932</v>
      </c>
      <c r="G342" s="4">
        <f>SUMIF('Cushing Flows Data'!A$9:A$3818,'Cushing Balance'!$E342,'Cushing Flows Data'!$AP$9:$AP$3818)</f>
        <v>12570.779293896627</v>
      </c>
      <c r="H342" s="15">
        <f t="shared" si="58"/>
        <v>-1185.585061693695</v>
      </c>
      <c r="J342" s="15">
        <f t="shared" si="62"/>
        <v>51802.168618413067</v>
      </c>
      <c r="K342" s="48">
        <f t="shared" si="59"/>
        <v>0</v>
      </c>
      <c r="L342" s="48">
        <f t="shared" si="60"/>
        <v>1185.585061693695</v>
      </c>
      <c r="M342" s="48"/>
      <c r="N342" s="48">
        <f t="shared" si="52"/>
        <v>0</v>
      </c>
      <c r="O342" s="48">
        <f t="shared" si="61"/>
        <v>1185.585061693695</v>
      </c>
      <c r="P342" s="45">
        <f t="shared" si="51"/>
        <v>86051</v>
      </c>
      <c r="Q342" s="41">
        <f t="shared" si="57"/>
        <v>0</v>
      </c>
    </row>
    <row r="343" spans="1:17" x14ac:dyDescent="0.25">
      <c r="A343">
        <f t="shared" si="53"/>
        <v>2016</v>
      </c>
      <c r="B343">
        <f t="shared" si="54"/>
        <v>7</v>
      </c>
      <c r="C343" s="19">
        <v>42567</v>
      </c>
      <c r="D343" s="19">
        <f t="shared" si="55"/>
        <v>42573</v>
      </c>
      <c r="E343" s="19" t="str">
        <f t="shared" si="56"/>
        <v>292016</v>
      </c>
      <c r="F343" s="4">
        <f>SUMIF('Cushing Flows Data'!A$9:A$3818,'Cushing Balance'!$E343,'Cushing Flows Data'!$V$9:$V$3818)</f>
        <v>11385.132834424576</v>
      </c>
      <c r="G343" s="4">
        <f>SUMIF('Cushing Flows Data'!A$9:A$3818,'Cushing Balance'!$E343,'Cushing Flows Data'!$AP$9:$AP$3818)</f>
        <v>12570.780071753528</v>
      </c>
      <c r="H343" s="15">
        <f t="shared" si="58"/>
        <v>-1185.6472373289525</v>
      </c>
      <c r="J343" s="15">
        <f t="shared" si="62"/>
        <v>50616.521381084116</v>
      </c>
      <c r="K343" s="48">
        <f t="shared" si="59"/>
        <v>0</v>
      </c>
      <c r="L343" s="48">
        <f t="shared" si="60"/>
        <v>1185.6472373289525</v>
      </c>
      <c r="M343" s="48"/>
      <c r="N343" s="48">
        <f t="shared" si="52"/>
        <v>0</v>
      </c>
      <c r="O343" s="48">
        <f t="shared" si="61"/>
        <v>1185.6472373289525</v>
      </c>
      <c r="P343" s="45">
        <f t="shared" si="51"/>
        <v>86051</v>
      </c>
      <c r="Q343" s="41">
        <f t="shared" si="57"/>
        <v>0</v>
      </c>
    </row>
    <row r="344" spans="1:17" x14ac:dyDescent="0.25">
      <c r="A344">
        <f t="shared" si="53"/>
        <v>2016</v>
      </c>
      <c r="B344">
        <f t="shared" si="54"/>
        <v>7</v>
      </c>
      <c r="C344" s="19">
        <v>42574</v>
      </c>
      <c r="D344" s="19">
        <f t="shared" si="55"/>
        <v>42580</v>
      </c>
      <c r="E344" s="19" t="str">
        <f t="shared" si="56"/>
        <v>302016</v>
      </c>
      <c r="F344" s="4">
        <f>SUMIF('Cushing Flows Data'!A$9:A$3818,'Cushing Balance'!$E344,'Cushing Flows Data'!$V$9:$V$3818)</f>
        <v>11385.167718571698</v>
      </c>
      <c r="G344" s="4">
        <f>SUMIF('Cushing Flows Data'!A$9:A$3818,'Cushing Balance'!$E344,'Cushing Flows Data'!$AP$9:$AP$3818)</f>
        <v>12570.779812956825</v>
      </c>
      <c r="H344" s="15">
        <f t="shared" si="58"/>
        <v>-1185.6120943851274</v>
      </c>
      <c r="J344" s="15">
        <f t="shared" si="62"/>
        <v>49430.909286698989</v>
      </c>
      <c r="K344" s="48">
        <f t="shared" si="59"/>
        <v>0</v>
      </c>
      <c r="L344" s="48">
        <f t="shared" si="60"/>
        <v>1185.6120943851274</v>
      </c>
      <c r="M344" s="48"/>
      <c r="N344" s="48">
        <f t="shared" si="52"/>
        <v>0</v>
      </c>
      <c r="O344" s="48">
        <f t="shared" si="61"/>
        <v>1185.6120943851274</v>
      </c>
      <c r="P344" s="45">
        <f t="shared" si="51"/>
        <v>86051</v>
      </c>
      <c r="Q344" s="41">
        <f t="shared" si="57"/>
        <v>0</v>
      </c>
    </row>
    <row r="345" spans="1:17" x14ac:dyDescent="0.25">
      <c r="A345">
        <f t="shared" si="53"/>
        <v>2016</v>
      </c>
      <c r="B345">
        <f t="shared" si="54"/>
        <v>7</v>
      </c>
      <c r="C345" s="19">
        <v>42581</v>
      </c>
      <c r="D345" s="19">
        <f t="shared" si="55"/>
        <v>42587</v>
      </c>
      <c r="E345" s="19" t="str">
        <f t="shared" si="56"/>
        <v>312016</v>
      </c>
      <c r="F345" s="4">
        <f>SUMIF('Cushing Flows Data'!A$9:A$3818,'Cushing Balance'!$E345,'Cushing Flows Data'!$V$9:$V$3818)</f>
        <v>11385.157163375467</v>
      </c>
      <c r="G345" s="4">
        <f>SUMIF('Cushing Flows Data'!A$9:A$3818,'Cushing Balance'!$E345,'Cushing Flows Data'!$AP$9:$AP$3818)</f>
        <v>12570.779894030373</v>
      </c>
      <c r="H345" s="15">
        <f t="shared" si="58"/>
        <v>-1185.6227306549063</v>
      </c>
      <c r="J345" s="15">
        <f t="shared" si="62"/>
        <v>48245.286556044084</v>
      </c>
      <c r="K345" s="48">
        <f t="shared" si="59"/>
        <v>0</v>
      </c>
      <c r="L345" s="48">
        <f t="shared" si="60"/>
        <v>1185.6227306549063</v>
      </c>
      <c r="M345" s="48"/>
      <c r="N345" s="48">
        <f t="shared" si="52"/>
        <v>0</v>
      </c>
      <c r="O345" s="48">
        <f t="shared" si="61"/>
        <v>1185.6227306549063</v>
      </c>
      <c r="P345" s="45">
        <f t="shared" si="51"/>
        <v>86051</v>
      </c>
      <c r="Q345" s="41">
        <f t="shared" si="57"/>
        <v>0</v>
      </c>
    </row>
    <row r="346" spans="1:17" x14ac:dyDescent="0.25">
      <c r="A346">
        <f t="shared" si="53"/>
        <v>2016</v>
      </c>
      <c r="B346">
        <f t="shared" si="54"/>
        <v>8</v>
      </c>
      <c r="C346" s="19">
        <v>42588</v>
      </c>
      <c r="D346" s="19">
        <f t="shared" si="55"/>
        <v>42594</v>
      </c>
      <c r="E346" s="19" t="str">
        <f t="shared" si="56"/>
        <v>322016</v>
      </c>
      <c r="F346" s="4">
        <f>SUMIF('Cushing Flows Data'!A$9:A$3818,'Cushing Balance'!$E346,'Cushing Flows Data'!$V$9:$V$3818)</f>
        <v>11385.15839667273</v>
      </c>
      <c r="G346" s="4">
        <f>SUMIF('Cushing Flows Data'!A$9:A$3818,'Cushing Balance'!$E346,'Cushing Flows Data'!$AP$9:$AP$3818)</f>
        <v>12570.779872787914</v>
      </c>
      <c r="H346" s="15">
        <f t="shared" si="58"/>
        <v>-1185.6214761151841</v>
      </c>
      <c r="J346" s="15">
        <f t="shared" si="62"/>
        <v>47059.665079928898</v>
      </c>
      <c r="K346" s="48">
        <f t="shared" si="59"/>
        <v>0</v>
      </c>
      <c r="L346" s="48">
        <f t="shared" si="60"/>
        <v>1185.6214761151841</v>
      </c>
      <c r="M346" s="48"/>
      <c r="N346" s="48">
        <f t="shared" si="52"/>
        <v>0</v>
      </c>
      <c r="O346" s="48">
        <f t="shared" si="61"/>
        <v>1185.6214761151841</v>
      </c>
      <c r="P346" s="45">
        <f t="shared" si="51"/>
        <v>86051</v>
      </c>
      <c r="Q346" s="41">
        <f t="shared" si="57"/>
        <v>0</v>
      </c>
    </row>
    <row r="347" spans="1:17" x14ac:dyDescent="0.25">
      <c r="A347">
        <f t="shared" si="53"/>
        <v>2016</v>
      </c>
      <c r="B347">
        <f t="shared" si="54"/>
        <v>8</v>
      </c>
      <c r="C347" s="19">
        <v>42595</v>
      </c>
      <c r="D347" s="19">
        <f t="shared" si="55"/>
        <v>42601</v>
      </c>
      <c r="E347" s="19" t="str">
        <f t="shared" si="56"/>
        <v>332016</v>
      </c>
      <c r="F347" s="4">
        <f>SUMIF('Cushing Flows Data'!A$9:A$3818,'Cushing Balance'!$E347,'Cushing Flows Data'!$V$9:$V$3818)</f>
        <v>11385.158987824323</v>
      </c>
      <c r="G347" s="4">
        <f>SUMIF('Cushing Flows Data'!A$9:A$3818,'Cushing Balance'!$E347,'Cushing Flows Data'!$AP$9:$AP$3818)</f>
        <v>12570.779876844868</v>
      </c>
      <c r="H347" s="15">
        <f t="shared" si="58"/>
        <v>-1185.6208890205453</v>
      </c>
      <c r="J347" s="15">
        <f t="shared" si="62"/>
        <v>45874.044190908353</v>
      </c>
      <c r="K347" s="48">
        <f t="shared" si="59"/>
        <v>0</v>
      </c>
      <c r="L347" s="48">
        <f t="shared" si="60"/>
        <v>1185.6208890205453</v>
      </c>
      <c r="M347" s="48"/>
      <c r="N347" s="48">
        <f t="shared" si="52"/>
        <v>0</v>
      </c>
      <c r="O347" s="48">
        <f t="shared" si="61"/>
        <v>1185.6208890205453</v>
      </c>
      <c r="P347" s="45">
        <f t="shared" si="51"/>
        <v>86051</v>
      </c>
      <c r="Q347" s="41">
        <f t="shared" si="57"/>
        <v>0</v>
      </c>
    </row>
    <row r="348" spans="1:17" x14ac:dyDescent="0.25">
      <c r="A348">
        <f t="shared" si="53"/>
        <v>2016</v>
      </c>
      <c r="B348">
        <f t="shared" si="54"/>
        <v>8</v>
      </c>
      <c r="C348" s="19">
        <v>42602</v>
      </c>
      <c r="D348" s="19">
        <f t="shared" si="55"/>
        <v>42608</v>
      </c>
      <c r="E348" s="19" t="str">
        <f t="shared" si="56"/>
        <v>342016</v>
      </c>
      <c r="F348" s="4">
        <f>SUMIF('Cushing Flows Data'!A$9:A$3818,'Cushing Balance'!$E348,'Cushing Flows Data'!$V$9:$V$3818)</f>
        <v>11385.158542853445</v>
      </c>
      <c r="G348" s="4">
        <f>SUMIF('Cushing Flows Data'!A$9:A$3818,'Cushing Balance'!$E348,'Cushing Flows Data'!$AP$9:$AP$3818)</f>
        <v>12570.779877086292</v>
      </c>
      <c r="H348" s="15">
        <f t="shared" si="58"/>
        <v>-1185.6213342328465</v>
      </c>
      <c r="J348" s="15">
        <f t="shared" si="62"/>
        <v>44688.422856675505</v>
      </c>
      <c r="K348" s="48">
        <f t="shared" si="59"/>
        <v>0</v>
      </c>
      <c r="L348" s="48">
        <f t="shared" si="60"/>
        <v>1185.6213342328465</v>
      </c>
      <c r="M348" s="48"/>
      <c r="N348" s="48">
        <f t="shared" si="52"/>
        <v>0</v>
      </c>
      <c r="O348" s="48">
        <f t="shared" si="61"/>
        <v>1185.6213342328465</v>
      </c>
      <c r="P348" s="45">
        <f t="shared" si="51"/>
        <v>86051</v>
      </c>
      <c r="Q348" s="41">
        <f t="shared" si="57"/>
        <v>0</v>
      </c>
    </row>
    <row r="349" spans="1:17" x14ac:dyDescent="0.25">
      <c r="A349">
        <f t="shared" si="53"/>
        <v>2016</v>
      </c>
      <c r="B349">
        <f t="shared" si="54"/>
        <v>8</v>
      </c>
      <c r="C349" s="19">
        <v>42609</v>
      </c>
      <c r="D349" s="19">
        <f t="shared" si="55"/>
        <v>42615</v>
      </c>
      <c r="E349" s="19" t="str">
        <f t="shared" si="56"/>
        <v>352016</v>
      </c>
      <c r="F349" s="4">
        <f>SUMIF('Cushing Flows Data'!A$9:A$3818,'Cushing Balance'!$E349,'Cushing Flows Data'!$V$9:$V$3818)</f>
        <v>11385.158699331461</v>
      </c>
      <c r="G349" s="4">
        <f>SUMIF('Cushing Flows Data'!A$9:A$3818,'Cushing Balance'!$E349,'Cushing Flows Data'!$AP$9:$AP$3818)</f>
        <v>12570.779876309201</v>
      </c>
      <c r="H349" s="15">
        <f t="shared" si="58"/>
        <v>-1185.6211769777401</v>
      </c>
      <c r="J349" s="15">
        <f t="shared" si="62"/>
        <v>43502.801679697761</v>
      </c>
      <c r="K349" s="48">
        <f t="shared" si="59"/>
        <v>0</v>
      </c>
      <c r="L349" s="48">
        <f t="shared" si="60"/>
        <v>1185.6211769777401</v>
      </c>
      <c r="M349" s="48"/>
      <c r="N349" s="48">
        <f t="shared" si="52"/>
        <v>0</v>
      </c>
      <c r="O349" s="48">
        <f t="shared" si="61"/>
        <v>1185.6211769777401</v>
      </c>
      <c r="P349" s="45">
        <f t="shared" si="51"/>
        <v>86051</v>
      </c>
      <c r="Q349" s="41">
        <f t="shared" si="57"/>
        <v>0</v>
      </c>
    </row>
    <row r="350" spans="1:17" x14ac:dyDescent="0.25">
      <c r="A350">
        <f t="shared" si="53"/>
        <v>2016</v>
      </c>
      <c r="B350">
        <f t="shared" si="54"/>
        <v>9</v>
      </c>
      <c r="C350" s="19">
        <v>42616</v>
      </c>
      <c r="D350" s="19">
        <f t="shared" si="55"/>
        <v>42622</v>
      </c>
      <c r="E350" s="19" t="str">
        <f t="shared" si="56"/>
        <v>362016</v>
      </c>
      <c r="F350" s="4">
        <f>SUMIF('Cushing Flows Data'!A$9:A$3818,'Cushing Balance'!$E350,'Cushing Flows Data'!$V$9:$V$3818)</f>
        <v>11385.158672072348</v>
      </c>
      <c r="G350" s="4">
        <f>SUMIF('Cushing Flows Data'!A$9:A$3818,'Cushing Balance'!$E350,'Cushing Flows Data'!$AP$9:$AP$3818)</f>
        <v>12570.779876871024</v>
      </c>
      <c r="H350" s="15">
        <f t="shared" si="58"/>
        <v>-1185.6212047986755</v>
      </c>
      <c r="J350" s="15">
        <f t="shared" si="62"/>
        <v>42317.180474899083</v>
      </c>
      <c r="K350" s="48">
        <f t="shared" si="59"/>
        <v>0</v>
      </c>
      <c r="L350" s="48">
        <f t="shared" si="60"/>
        <v>1185.6212047986755</v>
      </c>
      <c r="M350" s="48"/>
      <c r="N350" s="48">
        <f t="shared" si="52"/>
        <v>0</v>
      </c>
      <c r="O350" s="48">
        <f t="shared" si="61"/>
        <v>1185.6212047986755</v>
      </c>
      <c r="P350" s="45">
        <f t="shared" si="51"/>
        <v>86051</v>
      </c>
      <c r="Q350" s="41">
        <f t="shared" si="57"/>
        <v>0</v>
      </c>
    </row>
    <row r="351" spans="1:17" x14ac:dyDescent="0.25">
      <c r="A351">
        <f t="shared" si="53"/>
        <v>2016</v>
      </c>
      <c r="B351">
        <f t="shared" si="54"/>
        <v>9</v>
      </c>
      <c r="C351" s="19">
        <v>42623</v>
      </c>
      <c r="D351" s="19">
        <f t="shared" si="55"/>
        <v>42629</v>
      </c>
      <c r="E351" s="19" t="str">
        <f t="shared" si="56"/>
        <v>372016</v>
      </c>
      <c r="F351" s="4">
        <f>SUMIF('Cushing Flows Data'!A$9:A$3818,'Cushing Balance'!$E351,'Cushing Flows Data'!$V$9:$V$3818)</f>
        <v>11385.158667777156</v>
      </c>
      <c r="G351" s="4">
        <f>SUMIF('Cushing Flows Data'!A$9:A$3818,'Cushing Balance'!$E351,'Cushing Flows Data'!$AP$9:$AP$3818)</f>
        <v>12570.779876564799</v>
      </c>
      <c r="H351" s="15">
        <f t="shared" si="58"/>
        <v>-1185.6212087876429</v>
      </c>
      <c r="J351" s="15">
        <f t="shared" si="62"/>
        <v>41131.559266111442</v>
      </c>
      <c r="K351" s="48">
        <f t="shared" si="59"/>
        <v>0</v>
      </c>
      <c r="L351" s="48">
        <f t="shared" si="60"/>
        <v>1185.6212087876429</v>
      </c>
      <c r="M351" s="48"/>
      <c r="N351" s="48">
        <f t="shared" si="52"/>
        <v>0</v>
      </c>
      <c r="O351" s="48">
        <f t="shared" si="61"/>
        <v>1185.6212087876429</v>
      </c>
      <c r="P351" s="45">
        <f t="shared" si="51"/>
        <v>86051</v>
      </c>
      <c r="Q351" s="41">
        <f t="shared" si="57"/>
        <v>0</v>
      </c>
    </row>
    <row r="352" spans="1:17" x14ac:dyDescent="0.25">
      <c r="A352">
        <f t="shared" si="53"/>
        <v>2016</v>
      </c>
      <c r="B352">
        <f t="shared" si="54"/>
        <v>9</v>
      </c>
      <c r="C352" s="19">
        <v>42630</v>
      </c>
      <c r="D352" s="19">
        <f t="shared" si="55"/>
        <v>42636</v>
      </c>
      <c r="E352" s="19" t="str">
        <f t="shared" si="56"/>
        <v>382016</v>
      </c>
      <c r="F352" s="4">
        <f>SUMIF('Cushing Flows Data'!A$9:A$3818,'Cushing Balance'!$E352,'Cushing Flows Data'!$V$9:$V$3818)</f>
        <v>11385.158673108184</v>
      </c>
      <c r="G352" s="4">
        <f>SUMIF('Cushing Flows Data'!A$9:A$3818,'Cushing Balance'!$E352,'Cushing Flows Data'!$AP$9:$AP$3818)</f>
        <v>12570.779876712615</v>
      </c>
      <c r="H352" s="15">
        <f t="shared" si="58"/>
        <v>-1185.6212036044308</v>
      </c>
      <c r="J352" s="15">
        <f t="shared" si="62"/>
        <v>39945.938062507012</v>
      </c>
      <c r="K352" s="48">
        <f t="shared" si="59"/>
        <v>0</v>
      </c>
      <c r="L352" s="48">
        <f t="shared" si="60"/>
        <v>1185.6212036044308</v>
      </c>
      <c r="M352" s="48"/>
      <c r="N352" s="48">
        <f t="shared" si="52"/>
        <v>0</v>
      </c>
      <c r="O352" s="48">
        <f t="shared" si="61"/>
        <v>1185.6212036044308</v>
      </c>
      <c r="P352" s="45">
        <f t="shared" si="51"/>
        <v>86051</v>
      </c>
      <c r="Q352" s="41">
        <f t="shared" si="57"/>
        <v>0</v>
      </c>
    </row>
    <row r="353" spans="1:17" x14ac:dyDescent="0.25">
      <c r="A353">
        <f t="shared" si="53"/>
        <v>2016</v>
      </c>
      <c r="B353">
        <f t="shared" si="54"/>
        <v>9</v>
      </c>
      <c r="C353" s="19">
        <v>42637</v>
      </c>
      <c r="D353" s="19">
        <f t="shared" si="55"/>
        <v>42643</v>
      </c>
      <c r="E353" s="19" t="str">
        <f t="shared" si="56"/>
        <v>392016</v>
      </c>
      <c r="F353" s="4">
        <f>SUMIF('Cushing Flows Data'!A$9:A$3818,'Cushing Balance'!$E353,'Cushing Flows Data'!$V$9:$V$3818)</f>
        <v>11385.158670908835</v>
      </c>
      <c r="G353" s="4">
        <f>SUMIF('Cushing Flows Data'!A$9:A$3818,'Cushing Balance'!$E353,'Cushing Flows Data'!$AP$9:$AP$3818)</f>
        <v>12570.779876647177</v>
      </c>
      <c r="H353" s="15">
        <f t="shared" si="58"/>
        <v>-1185.6212057383418</v>
      </c>
      <c r="J353" s="15">
        <f t="shared" si="62"/>
        <v>38760.316856768666</v>
      </c>
      <c r="K353" s="48">
        <f t="shared" si="59"/>
        <v>0</v>
      </c>
      <c r="L353" s="48">
        <f t="shared" si="60"/>
        <v>1185.6212057383418</v>
      </c>
      <c r="M353" s="48"/>
      <c r="N353" s="48">
        <f t="shared" si="52"/>
        <v>0</v>
      </c>
      <c r="O353" s="48">
        <f t="shared" si="61"/>
        <v>1185.6212057383418</v>
      </c>
      <c r="P353" s="45">
        <f t="shared" si="51"/>
        <v>86051</v>
      </c>
      <c r="Q353" s="41">
        <f t="shared" si="57"/>
        <v>0</v>
      </c>
    </row>
    <row r="354" spans="1:17" x14ac:dyDescent="0.25">
      <c r="A354">
        <f t="shared" si="53"/>
        <v>2016</v>
      </c>
      <c r="B354">
        <f t="shared" si="54"/>
        <v>10</v>
      </c>
      <c r="C354" s="19">
        <v>42644</v>
      </c>
      <c r="D354" s="19">
        <f t="shared" si="55"/>
        <v>42650</v>
      </c>
      <c r="E354" s="19" t="str">
        <f t="shared" si="56"/>
        <v>402016</v>
      </c>
      <c r="F354" s="4">
        <f>SUMIF('Cushing Flows Data'!A$9:A$3818,'Cushing Balance'!$E354,'Cushing Flows Data'!$V$9:$V$3818)</f>
        <v>11385.15867140203</v>
      </c>
      <c r="G354" s="4">
        <f>SUMIF('Cushing Flows Data'!A$9:A$3818,'Cushing Balance'!$E354,'Cushing Flows Data'!$AP$9:$AP$3818)</f>
        <v>12570.77987667444</v>
      </c>
      <c r="H354" s="15">
        <f t="shared" si="58"/>
        <v>-1185.6212052724095</v>
      </c>
      <c r="J354" s="15">
        <f t="shared" si="62"/>
        <v>37574.695651496259</v>
      </c>
      <c r="K354" s="48">
        <f t="shared" si="59"/>
        <v>0</v>
      </c>
      <c r="L354" s="48">
        <f t="shared" si="60"/>
        <v>1185.6212052724095</v>
      </c>
      <c r="M354" s="48"/>
      <c r="N354" s="48">
        <f t="shared" si="52"/>
        <v>0</v>
      </c>
      <c r="O354" s="48">
        <f t="shared" si="61"/>
        <v>1185.6212052724095</v>
      </c>
      <c r="P354" s="45">
        <f t="shared" si="51"/>
        <v>86051</v>
      </c>
      <c r="Q354" s="41">
        <f t="shared" si="57"/>
        <v>0</v>
      </c>
    </row>
    <row r="355" spans="1:17" x14ac:dyDescent="0.25">
      <c r="A355">
        <f t="shared" si="53"/>
        <v>2016</v>
      </c>
      <c r="B355">
        <f t="shared" si="54"/>
        <v>10</v>
      </c>
      <c r="C355" s="19">
        <v>42651</v>
      </c>
      <c r="D355" s="19">
        <f t="shared" si="55"/>
        <v>42657</v>
      </c>
      <c r="E355" s="19" t="str">
        <f t="shared" si="56"/>
        <v>412016</v>
      </c>
      <c r="F355" s="4">
        <f>SUMIF('Cushing Flows Data'!A$9:A$3818,'Cushing Balance'!$E355,'Cushing Flows Data'!$V$9:$V$3818)</f>
        <v>11385.158671407258</v>
      </c>
      <c r="G355" s="4">
        <f>SUMIF('Cushing Flows Data'!A$9:A$3818,'Cushing Balance'!$E355,'Cushing Flows Data'!$AP$9:$AP$3818)</f>
        <v>12570.779876663717</v>
      </c>
      <c r="H355" s="15">
        <f t="shared" si="58"/>
        <v>-1185.6212052564588</v>
      </c>
      <c r="J355" s="15">
        <f t="shared" si="62"/>
        <v>36389.0744462398</v>
      </c>
      <c r="K355" s="48">
        <f t="shared" si="59"/>
        <v>0</v>
      </c>
      <c r="L355" s="48">
        <f t="shared" si="60"/>
        <v>1185.6212052564588</v>
      </c>
      <c r="M355" s="48"/>
      <c r="N355" s="48">
        <f t="shared" si="52"/>
        <v>0</v>
      </c>
      <c r="O355" s="48">
        <f t="shared" si="61"/>
        <v>1185.6212052564588</v>
      </c>
      <c r="P355" s="45">
        <f t="shared" si="51"/>
        <v>86051</v>
      </c>
      <c r="Q355" s="41">
        <f t="shared" si="57"/>
        <v>0</v>
      </c>
    </row>
    <row r="356" spans="1:17" x14ac:dyDescent="0.25">
      <c r="A356">
        <f t="shared" si="53"/>
        <v>2016</v>
      </c>
      <c r="B356">
        <f t="shared" si="54"/>
        <v>10</v>
      </c>
      <c r="C356" s="19">
        <v>42658</v>
      </c>
      <c r="D356" s="19">
        <f t="shared" si="55"/>
        <v>42664</v>
      </c>
      <c r="E356" s="19" t="str">
        <f t="shared" si="56"/>
        <v>422016</v>
      </c>
      <c r="F356" s="4">
        <f>SUMIF('Cushing Flows Data'!A$9:A$3818,'Cushing Balance'!$E356,'Cushing Flows Data'!$V$9:$V$3818)</f>
        <v>11385.158671347508</v>
      </c>
      <c r="G356" s="4">
        <f>SUMIF('Cushing Flows Data'!A$9:A$3818,'Cushing Balance'!$E356,'Cushing Flows Data'!$AP$9:$AP$3818)</f>
        <v>12570.779876667715</v>
      </c>
      <c r="H356" s="15">
        <f t="shared" si="58"/>
        <v>-1185.6212053202071</v>
      </c>
      <c r="J356" s="15">
        <f t="shared" si="62"/>
        <v>35203.453240919596</v>
      </c>
      <c r="K356" s="48">
        <f t="shared" si="59"/>
        <v>0</v>
      </c>
      <c r="L356" s="48">
        <f t="shared" si="60"/>
        <v>1185.6212053202071</v>
      </c>
      <c r="M356" s="48"/>
      <c r="N356" s="48">
        <f t="shared" si="52"/>
        <v>0</v>
      </c>
      <c r="O356" s="48">
        <f t="shared" si="61"/>
        <v>1185.6212053202071</v>
      </c>
      <c r="P356" s="45">
        <f t="shared" si="51"/>
        <v>86051</v>
      </c>
      <c r="Q356" s="41">
        <f t="shared" si="57"/>
        <v>0</v>
      </c>
    </row>
    <row r="357" spans="1:17" x14ac:dyDescent="0.25">
      <c r="A357">
        <f t="shared" si="53"/>
        <v>2016</v>
      </c>
      <c r="B357">
        <f t="shared" si="54"/>
        <v>10</v>
      </c>
      <c r="C357" s="19">
        <v>42665</v>
      </c>
      <c r="D357" s="19">
        <f t="shared" si="55"/>
        <v>42671</v>
      </c>
      <c r="E357" s="19" t="str">
        <f t="shared" si="56"/>
        <v>432016</v>
      </c>
      <c r="F357" s="4">
        <f>SUMIF('Cushing Flows Data'!A$9:A$3818,'Cushing Balance'!$E357,'Cushing Flows Data'!$V$9:$V$3818)</f>
        <v>11385.15867137713</v>
      </c>
      <c r="G357" s="4">
        <f>SUMIF('Cushing Flows Data'!A$9:A$3818,'Cushing Balance'!$E357,'Cushing Flows Data'!$AP$9:$AP$3818)</f>
        <v>12570.779876666315</v>
      </c>
      <c r="H357" s="15">
        <f t="shared" si="58"/>
        <v>-1185.6212052891842</v>
      </c>
      <c r="J357" s="15">
        <f t="shared" si="62"/>
        <v>34017.83203563041</v>
      </c>
      <c r="K357" s="48">
        <f t="shared" si="59"/>
        <v>0</v>
      </c>
      <c r="L357" s="48">
        <f t="shared" si="60"/>
        <v>1185.6212052891842</v>
      </c>
      <c r="M357" s="48"/>
      <c r="N357" s="48">
        <f t="shared" si="52"/>
        <v>0</v>
      </c>
      <c r="O357" s="48">
        <f t="shared" si="61"/>
        <v>1185.6212052891842</v>
      </c>
      <c r="P357" s="45">
        <f t="shared" si="51"/>
        <v>86051</v>
      </c>
      <c r="Q357" s="41">
        <f t="shared" si="57"/>
        <v>0</v>
      </c>
    </row>
    <row r="358" spans="1:17" x14ac:dyDescent="0.25">
      <c r="A358">
        <f t="shared" si="53"/>
        <v>2016</v>
      </c>
      <c r="B358">
        <f t="shared" si="54"/>
        <v>10</v>
      </c>
      <c r="C358" s="19">
        <v>42672</v>
      </c>
      <c r="D358" s="19">
        <f t="shared" si="55"/>
        <v>42678</v>
      </c>
      <c r="E358" s="19" t="str">
        <f t="shared" si="56"/>
        <v>442016</v>
      </c>
      <c r="F358" s="4">
        <f>SUMIF('Cushing Flows Data'!A$9:A$3818,'Cushing Balance'!$E358,'Cushing Flows Data'!$V$9:$V$3818)</f>
        <v>11385.158671369079</v>
      </c>
      <c r="G358" s="4">
        <f>SUMIF('Cushing Flows Data'!A$9:A$3818,'Cushing Balance'!$E358,'Cushing Flows Data'!$AP$9:$AP$3818)</f>
        <v>12633.779876666769</v>
      </c>
      <c r="H358" s="15">
        <f t="shared" si="58"/>
        <v>-1248.6212052976898</v>
      </c>
      <c r="J358" s="15">
        <f t="shared" si="62"/>
        <v>32769.210830332719</v>
      </c>
      <c r="K358" s="48">
        <f t="shared" si="59"/>
        <v>0</v>
      </c>
      <c r="L358" s="48">
        <f t="shared" si="60"/>
        <v>1248.6212052976898</v>
      </c>
      <c r="M358" s="48"/>
      <c r="N358" s="48">
        <f t="shared" si="52"/>
        <v>0</v>
      </c>
      <c r="O358" s="48">
        <f t="shared" si="61"/>
        <v>1248.6212052976898</v>
      </c>
      <c r="P358" s="45">
        <f t="shared" si="51"/>
        <v>86051</v>
      </c>
      <c r="Q358" s="41">
        <f t="shared" si="57"/>
        <v>0</v>
      </c>
    </row>
    <row r="359" spans="1:17" x14ac:dyDescent="0.25">
      <c r="A359">
        <f t="shared" si="53"/>
        <v>2016</v>
      </c>
      <c r="B359">
        <f t="shared" si="54"/>
        <v>11</v>
      </c>
      <c r="C359" s="19">
        <v>42679</v>
      </c>
      <c r="D359" s="19">
        <f t="shared" si="55"/>
        <v>42685</v>
      </c>
      <c r="E359" s="19" t="str">
        <f t="shared" si="56"/>
        <v>452016</v>
      </c>
      <c r="F359" s="4">
        <f>SUMIF('Cushing Flows Data'!A$9:A$3818,'Cushing Balance'!$E359,'Cushing Flows Data'!$V$9:$V$3818)</f>
        <v>11385.158671369718</v>
      </c>
      <c r="G359" s="4">
        <f>SUMIF('Cushing Flows Data'!A$9:A$3818,'Cushing Balance'!$E359,'Cushing Flows Data'!$AP$9:$AP$3818)</f>
        <v>12681.029876666636</v>
      </c>
      <c r="H359" s="15">
        <f t="shared" si="58"/>
        <v>-1295.8712052969186</v>
      </c>
      <c r="J359" s="15">
        <f t="shared" si="62"/>
        <v>31473.339625035798</v>
      </c>
      <c r="K359" s="48">
        <f t="shared" si="59"/>
        <v>0</v>
      </c>
      <c r="L359" s="48">
        <f t="shared" si="60"/>
        <v>1295.8712052969186</v>
      </c>
      <c r="M359" s="48"/>
      <c r="N359" s="48">
        <f t="shared" si="52"/>
        <v>0</v>
      </c>
      <c r="O359" s="48">
        <f t="shared" si="61"/>
        <v>1295.8712052969186</v>
      </c>
      <c r="P359" s="45">
        <f t="shared" si="51"/>
        <v>86051</v>
      </c>
      <c r="Q359" s="41">
        <f t="shared" si="57"/>
        <v>0</v>
      </c>
    </row>
    <row r="360" spans="1:17" x14ac:dyDescent="0.25">
      <c r="A360">
        <f t="shared" si="53"/>
        <v>2016</v>
      </c>
      <c r="B360">
        <f t="shared" si="54"/>
        <v>11</v>
      </c>
      <c r="C360" s="19">
        <v>42686</v>
      </c>
      <c r="D360" s="19">
        <f t="shared" si="55"/>
        <v>42692</v>
      </c>
      <c r="E360" s="19" t="str">
        <f t="shared" si="56"/>
        <v>462016</v>
      </c>
      <c r="F360" s="4">
        <f>SUMIF('Cushing Flows Data'!A$9:A$3818,'Cushing Balance'!$E360,'Cushing Flows Data'!$V$9:$V$3818)</f>
        <v>11385.158671370329</v>
      </c>
      <c r="G360" s="4">
        <f>SUMIF('Cushing Flows Data'!A$9:A$3818,'Cushing Balance'!$E360,'Cushing Flows Data'!$AP$9:$AP$3818)</f>
        <v>12681.029876666667</v>
      </c>
      <c r="H360" s="15">
        <f t="shared" si="58"/>
        <v>-1295.8712052963383</v>
      </c>
      <c r="J360" s="15">
        <f t="shared" si="62"/>
        <v>30177.46841973946</v>
      </c>
      <c r="K360" s="48">
        <f t="shared" si="59"/>
        <v>0</v>
      </c>
      <c r="L360" s="48">
        <f t="shared" si="60"/>
        <v>1295.8712052963383</v>
      </c>
      <c r="M360" s="48"/>
      <c r="N360" s="48">
        <f t="shared" si="52"/>
        <v>0</v>
      </c>
      <c r="O360" s="48">
        <f t="shared" si="61"/>
        <v>1295.8712052963383</v>
      </c>
      <c r="P360" s="45">
        <f t="shared" si="51"/>
        <v>86051</v>
      </c>
      <c r="Q360" s="41">
        <f t="shared" si="57"/>
        <v>0</v>
      </c>
    </row>
    <row r="361" spans="1:17" x14ac:dyDescent="0.25">
      <c r="A361">
        <f t="shared" si="53"/>
        <v>2016</v>
      </c>
      <c r="B361">
        <f t="shared" si="54"/>
        <v>11</v>
      </c>
      <c r="C361" s="19">
        <v>42693</v>
      </c>
      <c r="D361" s="19">
        <f t="shared" si="55"/>
        <v>42699</v>
      </c>
      <c r="E361" s="19" t="str">
        <f t="shared" si="56"/>
        <v>472016</v>
      </c>
      <c r="F361" s="4">
        <f>SUMIF('Cushing Flows Data'!A$9:A$3818,'Cushing Balance'!$E361,'Cushing Flows Data'!$V$9:$V$3818)</f>
        <v>11385.158671369947</v>
      </c>
      <c r="G361" s="4">
        <f>SUMIF('Cushing Flows Data'!A$9:A$3818,'Cushing Balance'!$E361,'Cushing Flows Data'!$AP$9:$AP$3818)</f>
        <v>12681.029876666667</v>
      </c>
      <c r="H361" s="15">
        <f t="shared" si="58"/>
        <v>-1295.8712052967203</v>
      </c>
      <c r="J361" s="15">
        <f t="shared" si="62"/>
        <v>28881.59721444274</v>
      </c>
      <c r="K361" s="48">
        <f t="shared" si="59"/>
        <v>0</v>
      </c>
      <c r="L361" s="48">
        <f t="shared" si="60"/>
        <v>1295.8712052967203</v>
      </c>
      <c r="M361" s="48"/>
      <c r="N361" s="48">
        <f t="shared" si="52"/>
        <v>0</v>
      </c>
      <c r="O361" s="48">
        <f t="shared" si="61"/>
        <v>1295.8712052967203</v>
      </c>
      <c r="P361" s="45">
        <f t="shared" si="51"/>
        <v>86051</v>
      </c>
      <c r="Q361" s="41">
        <f t="shared" si="57"/>
        <v>0</v>
      </c>
    </row>
    <row r="362" spans="1:17" x14ac:dyDescent="0.25">
      <c r="A362">
        <f t="shared" si="53"/>
        <v>2016</v>
      </c>
      <c r="B362">
        <f t="shared" si="54"/>
        <v>11</v>
      </c>
      <c r="C362" s="19">
        <v>42700</v>
      </c>
      <c r="D362" s="19">
        <f t="shared" si="55"/>
        <v>42706</v>
      </c>
      <c r="E362" s="19" t="str">
        <f t="shared" si="56"/>
        <v>482016</v>
      </c>
      <c r="F362" s="4">
        <f>SUMIF('Cushing Flows Data'!A$9:A$3818,'Cushing Balance'!$E362,'Cushing Flows Data'!$V$9:$V$3818)</f>
        <v>11385.158671370069</v>
      </c>
      <c r="G362" s="4">
        <f>SUMIF('Cushing Flows Data'!A$9:A$3818,'Cushing Balance'!$E362,'Cushing Flows Data'!$AP$9:$AP$3818)</f>
        <v>12681.029876666667</v>
      </c>
      <c r="H362" s="15">
        <f t="shared" si="58"/>
        <v>-1295.8712052965984</v>
      </c>
      <c r="J362" s="15">
        <f t="shared" si="62"/>
        <v>27585.726009146143</v>
      </c>
      <c r="K362" s="48">
        <f t="shared" si="59"/>
        <v>0</v>
      </c>
      <c r="L362" s="48">
        <f t="shared" si="60"/>
        <v>1295.8712052965984</v>
      </c>
      <c r="M362" s="48"/>
      <c r="N362" s="48">
        <f t="shared" si="52"/>
        <v>0</v>
      </c>
      <c r="O362" s="48">
        <f t="shared" si="61"/>
        <v>1295.8712052965984</v>
      </c>
      <c r="P362" s="45">
        <f t="shared" si="51"/>
        <v>86051</v>
      </c>
      <c r="Q362" s="41">
        <f t="shared" si="57"/>
        <v>0</v>
      </c>
    </row>
    <row r="363" spans="1:17" x14ac:dyDescent="0.25">
      <c r="A363">
        <f t="shared" si="53"/>
        <v>2016</v>
      </c>
      <c r="B363">
        <f t="shared" si="54"/>
        <v>12</v>
      </c>
      <c r="C363" s="19">
        <v>42707</v>
      </c>
      <c r="D363" s="19">
        <f t="shared" si="55"/>
        <v>42713</v>
      </c>
      <c r="E363" s="19" t="str">
        <f t="shared" si="56"/>
        <v>492016</v>
      </c>
      <c r="F363" s="4">
        <f>SUMIF('Cushing Flows Data'!A$9:A$3818,'Cushing Balance'!$E363,'Cushing Flows Data'!$V$9:$V$3818)</f>
        <v>11385.158671370053</v>
      </c>
      <c r="G363" s="4">
        <f>SUMIF('Cushing Flows Data'!A$9:A$3818,'Cushing Balance'!$E363,'Cushing Flows Data'!$AP$9:$AP$3818)</f>
        <v>12681.029876666667</v>
      </c>
      <c r="H363" s="15">
        <f t="shared" si="58"/>
        <v>-1295.8712052966148</v>
      </c>
      <c r="J363" s="15">
        <f t="shared" si="62"/>
        <v>26289.854803849528</v>
      </c>
      <c r="K363" s="48">
        <f t="shared" si="59"/>
        <v>0</v>
      </c>
      <c r="L363" s="48">
        <f t="shared" si="60"/>
        <v>1295.8712052966148</v>
      </c>
      <c r="M363" s="48"/>
      <c r="N363" s="48">
        <f t="shared" si="52"/>
        <v>0</v>
      </c>
      <c r="O363" s="48">
        <f t="shared" si="61"/>
        <v>1295.8712052966148</v>
      </c>
      <c r="P363" s="45">
        <f t="shared" si="51"/>
        <v>86051</v>
      </c>
      <c r="Q363" s="41">
        <f t="shared" si="57"/>
        <v>0</v>
      </c>
    </row>
    <row r="364" spans="1:17" x14ac:dyDescent="0.25">
      <c r="A364">
        <f t="shared" si="53"/>
        <v>2016</v>
      </c>
      <c r="B364">
        <f t="shared" si="54"/>
        <v>12</v>
      </c>
      <c r="C364" s="19">
        <v>42714</v>
      </c>
      <c r="D364" s="19">
        <f t="shared" si="55"/>
        <v>42720</v>
      </c>
      <c r="E364" s="19" t="str">
        <f t="shared" si="56"/>
        <v>502016</v>
      </c>
      <c r="F364" s="4">
        <f>SUMIF('Cushing Flows Data'!A$9:A$3818,'Cushing Balance'!$E364,'Cushing Flows Data'!$V$9:$V$3818)</f>
        <v>11385.158671370049</v>
      </c>
      <c r="G364" s="4">
        <f>SUMIF('Cushing Flows Data'!A$9:A$3818,'Cushing Balance'!$E364,'Cushing Flows Data'!$AP$9:$AP$3818)</f>
        <v>12681.029876666666</v>
      </c>
      <c r="H364" s="15">
        <f t="shared" si="58"/>
        <v>-1295.8712052966166</v>
      </c>
      <c r="J364" s="15">
        <f t="shared" si="62"/>
        <v>24993.983598552913</v>
      </c>
      <c r="K364" s="48">
        <f t="shared" si="59"/>
        <v>0</v>
      </c>
      <c r="L364" s="48">
        <f t="shared" si="60"/>
        <v>1295.8712052966166</v>
      </c>
      <c r="M364" s="48"/>
      <c r="N364" s="48">
        <f t="shared" si="52"/>
        <v>0</v>
      </c>
      <c r="O364" s="48">
        <f t="shared" si="61"/>
        <v>1295.8712052966166</v>
      </c>
      <c r="P364" s="45">
        <f t="shared" si="51"/>
        <v>86051</v>
      </c>
      <c r="Q364" s="41">
        <f t="shared" si="57"/>
        <v>0</v>
      </c>
    </row>
    <row r="365" spans="1:17" x14ac:dyDescent="0.25">
      <c r="A365">
        <f t="shared" si="53"/>
        <v>2016</v>
      </c>
      <c r="B365">
        <f t="shared" si="54"/>
        <v>12</v>
      </c>
      <c r="C365" s="19">
        <v>42721</v>
      </c>
      <c r="D365" s="19">
        <f t="shared" si="55"/>
        <v>42727</v>
      </c>
      <c r="E365" s="19" t="str">
        <f t="shared" si="56"/>
        <v>512016</v>
      </c>
      <c r="F365" s="4">
        <f>SUMIF('Cushing Flows Data'!A$9:A$3818,'Cushing Balance'!$E365,'Cushing Flows Data'!$V$9:$V$3818)</f>
        <v>11385.158671370053</v>
      </c>
      <c r="G365" s="4">
        <f>SUMIF('Cushing Flows Data'!A$9:A$3818,'Cushing Balance'!$E365,'Cushing Flows Data'!$AP$9:$AP$3818)</f>
        <v>12681.029876666666</v>
      </c>
      <c r="H365" s="15">
        <f t="shared" si="58"/>
        <v>-1295.871205296613</v>
      </c>
      <c r="J365" s="15">
        <f t="shared" si="62"/>
        <v>23698.112393256299</v>
      </c>
      <c r="K365" s="48">
        <f t="shared" si="59"/>
        <v>0</v>
      </c>
      <c r="L365" s="48">
        <f t="shared" si="60"/>
        <v>1295.871205296613</v>
      </c>
      <c r="M365" s="48"/>
      <c r="N365" s="48">
        <f t="shared" si="52"/>
        <v>0</v>
      </c>
      <c r="O365" s="48">
        <f t="shared" si="61"/>
        <v>1295.871205296613</v>
      </c>
      <c r="P365" s="45">
        <f t="shared" si="51"/>
        <v>86051</v>
      </c>
      <c r="Q365" s="41">
        <f t="shared" si="57"/>
        <v>0</v>
      </c>
    </row>
    <row r="366" spans="1:17" x14ac:dyDescent="0.25">
      <c r="A366">
        <f t="shared" si="53"/>
        <v>2016</v>
      </c>
      <c r="B366">
        <f t="shared" si="54"/>
        <v>12</v>
      </c>
      <c r="C366" s="19">
        <v>42728</v>
      </c>
      <c r="D366" s="19">
        <f t="shared" si="55"/>
        <v>42734</v>
      </c>
      <c r="E366" s="19" t="str">
        <f t="shared" si="56"/>
        <v>522016</v>
      </c>
      <c r="F366" s="4">
        <f>SUMIF('Cushing Flows Data'!A$9:A$3818,'Cushing Balance'!$E366,'Cushing Flows Data'!$V$9:$V$3818)</f>
        <v>11385.158671370053</v>
      </c>
      <c r="G366" s="4">
        <f>SUMIF('Cushing Flows Data'!A$9:A$3818,'Cushing Balance'!$E366,'Cushing Flows Data'!$AP$9:$AP$3818)</f>
        <v>12681.029876666666</v>
      </c>
      <c r="H366" s="15">
        <f t="shared" si="58"/>
        <v>-1295.871205296613</v>
      </c>
      <c r="J366" s="15">
        <f t="shared" si="62"/>
        <v>22402.241187959684</v>
      </c>
      <c r="K366" s="48">
        <f t="shared" si="59"/>
        <v>0</v>
      </c>
      <c r="L366" s="48">
        <f t="shared" si="60"/>
        <v>1295.871205296613</v>
      </c>
      <c r="M366" s="48"/>
      <c r="N366" s="48">
        <f t="shared" si="52"/>
        <v>0</v>
      </c>
      <c r="O366" s="48">
        <f t="shared" si="61"/>
        <v>1295.871205296613</v>
      </c>
      <c r="P366" s="45">
        <f t="shared" ref="P366:P429" si="63">86051</f>
        <v>86051</v>
      </c>
      <c r="Q366" s="41">
        <f t="shared" si="57"/>
        <v>0</v>
      </c>
    </row>
    <row r="367" spans="1:17" x14ac:dyDescent="0.25">
      <c r="A367">
        <f t="shared" si="53"/>
        <v>2016</v>
      </c>
      <c r="B367">
        <f t="shared" si="54"/>
        <v>12</v>
      </c>
      <c r="C367" s="19">
        <v>42735</v>
      </c>
      <c r="D367" s="19">
        <f t="shared" si="55"/>
        <v>42741</v>
      </c>
      <c r="E367" s="19" t="str">
        <f t="shared" si="56"/>
        <v>532016</v>
      </c>
      <c r="F367" s="4">
        <f>SUMIF('Cushing Flows Data'!A$9:A$3818,'Cushing Balance'!$E367,'Cushing Flows Data'!$V$9:$V$3818)</f>
        <v>11385.158671370054</v>
      </c>
      <c r="G367" s="4">
        <f>SUMIF('Cushing Flows Data'!A$9:A$3818,'Cushing Balance'!$E367,'Cushing Flows Data'!$AP$9:$AP$3818)</f>
        <v>12681.029876666666</v>
      </c>
      <c r="H367" s="15">
        <f t="shared" si="58"/>
        <v>-1295.8712052966112</v>
      </c>
      <c r="J367" s="15">
        <f t="shared" si="62"/>
        <v>21106.369982663073</v>
      </c>
      <c r="K367" s="48">
        <f t="shared" si="59"/>
        <v>0</v>
      </c>
      <c r="L367" s="48">
        <f t="shared" si="60"/>
        <v>1295.8712052966112</v>
      </c>
      <c r="M367" s="48"/>
      <c r="N367" s="48">
        <f t="shared" si="52"/>
        <v>0</v>
      </c>
      <c r="O367" s="48">
        <f t="shared" si="61"/>
        <v>1295.8712052966112</v>
      </c>
      <c r="P367" s="45">
        <f t="shared" si="63"/>
        <v>86051</v>
      </c>
      <c r="Q367" s="41">
        <f t="shared" si="57"/>
        <v>0</v>
      </c>
    </row>
    <row r="368" spans="1:17" x14ac:dyDescent="0.25">
      <c r="A368">
        <f t="shared" si="53"/>
        <v>2017</v>
      </c>
      <c r="B368">
        <f t="shared" si="54"/>
        <v>1</v>
      </c>
      <c r="C368" s="19">
        <v>42742</v>
      </c>
      <c r="D368" s="19">
        <f t="shared" si="55"/>
        <v>42748</v>
      </c>
      <c r="E368" s="19" t="str">
        <f t="shared" si="56"/>
        <v>12017</v>
      </c>
      <c r="F368" s="4">
        <f>SUMIF('Cushing Flows Data'!A$9:A$3818,'Cushing Balance'!$E368,'Cushing Flows Data'!$V$9:$V$3818)</f>
        <v>11385.158671370054</v>
      </c>
      <c r="G368" s="4">
        <f>SUMIF('Cushing Flows Data'!A$9:A$3818,'Cushing Balance'!$E368,'Cushing Flows Data'!$AP$9:$AP$3818)</f>
        <v>12681.029876666666</v>
      </c>
      <c r="H368" s="15">
        <f t="shared" si="58"/>
        <v>-1295.8712052966112</v>
      </c>
      <c r="J368" s="15">
        <f t="shared" si="62"/>
        <v>19810.498777366462</v>
      </c>
      <c r="K368" s="48">
        <f t="shared" si="59"/>
        <v>0</v>
      </c>
      <c r="L368" s="48">
        <f t="shared" si="60"/>
        <v>1295.8712052966112</v>
      </c>
      <c r="M368" s="48"/>
      <c r="N368" s="48">
        <f t="shared" si="52"/>
        <v>0</v>
      </c>
      <c r="O368" s="48">
        <f t="shared" si="61"/>
        <v>1295.8712052966112</v>
      </c>
      <c r="P368" s="45">
        <f t="shared" si="63"/>
        <v>86051</v>
      </c>
      <c r="Q368" s="41">
        <f t="shared" si="57"/>
        <v>0</v>
      </c>
    </row>
    <row r="369" spans="1:17" x14ac:dyDescent="0.25">
      <c r="A369">
        <f t="shared" si="53"/>
        <v>2017</v>
      </c>
      <c r="B369">
        <f t="shared" si="54"/>
        <v>1</v>
      </c>
      <c r="C369" s="19">
        <v>42749</v>
      </c>
      <c r="D369" s="19">
        <f t="shared" si="55"/>
        <v>42755</v>
      </c>
      <c r="E369" s="19" t="str">
        <f t="shared" si="56"/>
        <v>22017</v>
      </c>
      <c r="F369" s="4">
        <f>SUMIF('Cushing Flows Data'!A$9:A$3818,'Cushing Balance'!$E369,'Cushing Flows Data'!$V$9:$V$3818)</f>
        <v>11385.158671370054</v>
      </c>
      <c r="G369" s="4">
        <f>SUMIF('Cushing Flows Data'!A$9:A$3818,'Cushing Balance'!$E369,'Cushing Flows Data'!$AP$9:$AP$3818)</f>
        <v>12681.029876666666</v>
      </c>
      <c r="H369" s="15">
        <f t="shared" si="58"/>
        <v>-1295.8712052966112</v>
      </c>
      <c r="J369" s="15">
        <f t="shared" si="62"/>
        <v>18514.62757206985</v>
      </c>
      <c r="K369" s="48">
        <f t="shared" si="59"/>
        <v>0</v>
      </c>
      <c r="L369" s="48">
        <f t="shared" si="60"/>
        <v>1295.8712052966112</v>
      </c>
      <c r="M369" s="48"/>
      <c r="N369" s="48">
        <f t="shared" si="52"/>
        <v>0</v>
      </c>
      <c r="O369" s="48">
        <f t="shared" si="61"/>
        <v>1295.8712052966112</v>
      </c>
      <c r="P369" s="45">
        <f t="shared" si="63"/>
        <v>86051</v>
      </c>
      <c r="Q369" s="41">
        <f t="shared" si="57"/>
        <v>0</v>
      </c>
    </row>
    <row r="370" spans="1:17" x14ac:dyDescent="0.25">
      <c r="A370">
        <f t="shared" si="53"/>
        <v>2017</v>
      </c>
      <c r="B370">
        <f t="shared" si="54"/>
        <v>1</v>
      </c>
      <c r="C370" s="19">
        <v>42756</v>
      </c>
      <c r="D370" s="19">
        <f t="shared" si="55"/>
        <v>42762</v>
      </c>
      <c r="E370" s="19" t="str">
        <f t="shared" si="56"/>
        <v>32017</v>
      </c>
      <c r="F370" s="4">
        <f>SUMIF('Cushing Flows Data'!A$9:A$3818,'Cushing Balance'!$E370,'Cushing Flows Data'!$V$9:$V$3818)</f>
        <v>11385.158671370054</v>
      </c>
      <c r="G370" s="4">
        <f>SUMIF('Cushing Flows Data'!A$9:A$3818,'Cushing Balance'!$E370,'Cushing Flows Data'!$AP$9:$AP$3818)</f>
        <v>12681.029876666666</v>
      </c>
      <c r="H370" s="15">
        <f t="shared" si="58"/>
        <v>-1295.8712052966112</v>
      </c>
      <c r="J370" s="15">
        <f t="shared" si="62"/>
        <v>17218.756366773239</v>
      </c>
      <c r="K370" s="48">
        <f t="shared" si="59"/>
        <v>0</v>
      </c>
      <c r="L370" s="48">
        <f t="shared" si="60"/>
        <v>1295.8712052966112</v>
      </c>
      <c r="M370" s="48"/>
      <c r="N370" s="48">
        <f t="shared" si="52"/>
        <v>0</v>
      </c>
      <c r="O370" s="48">
        <f t="shared" si="61"/>
        <v>1295.8712052966112</v>
      </c>
      <c r="P370" s="45">
        <f t="shared" si="63"/>
        <v>86051</v>
      </c>
      <c r="Q370" s="41">
        <f t="shared" si="57"/>
        <v>0</v>
      </c>
    </row>
    <row r="371" spans="1:17" x14ac:dyDescent="0.25">
      <c r="A371">
        <f t="shared" si="53"/>
        <v>2017</v>
      </c>
      <c r="B371">
        <f t="shared" si="54"/>
        <v>1</v>
      </c>
      <c r="C371" s="19">
        <v>42763</v>
      </c>
      <c r="D371" s="19">
        <f t="shared" si="55"/>
        <v>42769</v>
      </c>
      <c r="E371" s="19" t="str">
        <f t="shared" si="56"/>
        <v>42017</v>
      </c>
      <c r="F371" s="4">
        <f>SUMIF('Cushing Flows Data'!A$9:A$3818,'Cushing Balance'!$E371,'Cushing Flows Data'!$V$9:$V$3818)</f>
        <v>11385.158671370054</v>
      </c>
      <c r="G371" s="4">
        <f>SUMIF('Cushing Flows Data'!A$9:A$3818,'Cushing Balance'!$E371,'Cushing Flows Data'!$AP$9:$AP$3818)</f>
        <v>12681.029876666666</v>
      </c>
      <c r="H371" s="15">
        <f t="shared" si="58"/>
        <v>-1295.8712052966112</v>
      </c>
      <c r="J371" s="15">
        <f t="shared" si="62"/>
        <v>15922.885161476628</v>
      </c>
      <c r="K371" s="48">
        <f t="shared" si="59"/>
        <v>0</v>
      </c>
      <c r="L371" s="48">
        <f t="shared" si="60"/>
        <v>1295.8712052966112</v>
      </c>
      <c r="M371" s="48"/>
      <c r="N371" s="48">
        <f t="shared" si="52"/>
        <v>0</v>
      </c>
      <c r="O371" s="48">
        <f t="shared" si="61"/>
        <v>1295.8712052966112</v>
      </c>
      <c r="P371" s="45">
        <f t="shared" si="63"/>
        <v>86051</v>
      </c>
      <c r="Q371" s="41">
        <f t="shared" si="57"/>
        <v>0</v>
      </c>
    </row>
    <row r="372" spans="1:17" x14ac:dyDescent="0.25">
      <c r="A372">
        <f t="shared" si="53"/>
        <v>2017</v>
      </c>
      <c r="B372">
        <f t="shared" si="54"/>
        <v>2</v>
      </c>
      <c r="C372" s="19">
        <v>42770</v>
      </c>
      <c r="D372" s="19">
        <f t="shared" si="55"/>
        <v>42776</v>
      </c>
      <c r="E372" s="19" t="str">
        <f t="shared" si="56"/>
        <v>52017</v>
      </c>
      <c r="F372" s="4">
        <f>SUMIF('Cushing Flows Data'!A$9:A$3818,'Cushing Balance'!$E372,'Cushing Flows Data'!$V$9:$V$3818)</f>
        <v>11385.158671370054</v>
      </c>
      <c r="G372" s="4">
        <f>SUMIF('Cushing Flows Data'!A$9:A$3818,'Cushing Balance'!$E372,'Cushing Flows Data'!$AP$9:$AP$3818)</f>
        <v>12681.029876666666</v>
      </c>
      <c r="H372" s="15">
        <f t="shared" si="58"/>
        <v>-1295.8712052966112</v>
      </c>
      <c r="J372" s="15">
        <f t="shared" si="62"/>
        <v>14627.013956180017</v>
      </c>
      <c r="K372" s="48">
        <f t="shared" si="59"/>
        <v>0</v>
      </c>
      <c r="L372" s="48">
        <f t="shared" si="60"/>
        <v>1295.8712052966112</v>
      </c>
      <c r="M372" s="48"/>
      <c r="N372" s="48">
        <f t="shared" si="52"/>
        <v>0</v>
      </c>
      <c r="O372" s="48">
        <f t="shared" si="61"/>
        <v>1295.8712052966112</v>
      </c>
      <c r="P372" s="45">
        <f t="shared" si="63"/>
        <v>86051</v>
      </c>
      <c r="Q372" s="41">
        <f t="shared" si="57"/>
        <v>0</v>
      </c>
    </row>
    <row r="373" spans="1:17" x14ac:dyDescent="0.25">
      <c r="A373">
        <f t="shared" si="53"/>
        <v>2017</v>
      </c>
      <c r="B373">
        <f t="shared" si="54"/>
        <v>2</v>
      </c>
      <c r="C373" s="19">
        <v>42777</v>
      </c>
      <c r="D373" s="19">
        <f t="shared" si="55"/>
        <v>42783</v>
      </c>
      <c r="E373" s="19" t="str">
        <f t="shared" si="56"/>
        <v>62017</v>
      </c>
      <c r="F373" s="4">
        <f>SUMIF('Cushing Flows Data'!A$9:A$3818,'Cushing Balance'!$E373,'Cushing Flows Data'!$V$9:$V$3818)</f>
        <v>11385.158671370054</v>
      </c>
      <c r="G373" s="4">
        <f>SUMIF('Cushing Flows Data'!A$9:A$3818,'Cushing Balance'!$E373,'Cushing Flows Data'!$AP$9:$AP$3818)</f>
        <v>12681.029876666666</v>
      </c>
      <c r="H373" s="15">
        <f t="shared" si="58"/>
        <v>-1295.8712052966112</v>
      </c>
      <c r="J373" s="15">
        <f t="shared" si="62"/>
        <v>13331.142750883406</v>
      </c>
      <c r="K373" s="48">
        <f t="shared" si="59"/>
        <v>0</v>
      </c>
      <c r="L373" s="48">
        <f t="shared" si="60"/>
        <v>1295.8712052966112</v>
      </c>
      <c r="M373" s="48"/>
      <c r="N373" s="48">
        <f t="shared" si="52"/>
        <v>0</v>
      </c>
      <c r="O373" s="48">
        <f t="shared" si="61"/>
        <v>1295.8712052966112</v>
      </c>
      <c r="P373" s="45">
        <f t="shared" si="63"/>
        <v>86051</v>
      </c>
      <c r="Q373" s="41">
        <f t="shared" si="57"/>
        <v>0</v>
      </c>
    </row>
    <row r="374" spans="1:17" x14ac:dyDescent="0.25">
      <c r="A374">
        <f t="shared" si="53"/>
        <v>2017</v>
      </c>
      <c r="B374">
        <f t="shared" si="54"/>
        <v>2</v>
      </c>
      <c r="C374" s="19">
        <v>42784</v>
      </c>
      <c r="D374" s="19">
        <f t="shared" si="55"/>
        <v>42790</v>
      </c>
      <c r="E374" s="19" t="str">
        <f t="shared" si="56"/>
        <v>72017</v>
      </c>
      <c r="F374" s="4">
        <f>SUMIF('Cushing Flows Data'!A$9:A$3818,'Cushing Balance'!$E374,'Cushing Flows Data'!$V$9:$V$3818)</f>
        <v>11385.158671370054</v>
      </c>
      <c r="G374" s="4">
        <f>SUMIF('Cushing Flows Data'!A$9:A$3818,'Cushing Balance'!$E374,'Cushing Flows Data'!$AP$9:$AP$3818)</f>
        <v>12681.029876666666</v>
      </c>
      <c r="H374" s="15">
        <f t="shared" si="58"/>
        <v>-1295.8712052966112</v>
      </c>
      <c r="J374" s="15">
        <f t="shared" si="62"/>
        <v>12035.271545586795</v>
      </c>
      <c r="K374" s="48">
        <f t="shared" si="59"/>
        <v>0</v>
      </c>
      <c r="L374" s="48">
        <f t="shared" si="60"/>
        <v>1295.8712052966112</v>
      </c>
      <c r="M374" s="48"/>
      <c r="N374" s="48">
        <f t="shared" si="52"/>
        <v>0</v>
      </c>
      <c r="O374" s="48">
        <f t="shared" si="61"/>
        <v>1295.8712052966112</v>
      </c>
      <c r="P374" s="45">
        <f t="shared" si="63"/>
        <v>86051</v>
      </c>
      <c r="Q374" s="41">
        <f t="shared" si="57"/>
        <v>0</v>
      </c>
    </row>
    <row r="375" spans="1:17" x14ac:dyDescent="0.25">
      <c r="A375">
        <f t="shared" si="53"/>
        <v>2017</v>
      </c>
      <c r="B375">
        <f t="shared" si="54"/>
        <v>2</v>
      </c>
      <c r="C375" s="19">
        <v>42791</v>
      </c>
      <c r="D375" s="19">
        <f t="shared" si="55"/>
        <v>42797</v>
      </c>
      <c r="E375" s="19" t="str">
        <f t="shared" si="56"/>
        <v>82017</v>
      </c>
      <c r="F375" s="4">
        <f>SUMIF('Cushing Flows Data'!A$9:A$3818,'Cushing Balance'!$E375,'Cushing Flows Data'!$V$9:$V$3818)</f>
        <v>11385.158671370054</v>
      </c>
      <c r="G375" s="4">
        <f>SUMIF('Cushing Flows Data'!A$9:A$3818,'Cushing Balance'!$E375,'Cushing Flows Data'!$AP$9:$AP$3818)</f>
        <v>12681.029876666666</v>
      </c>
      <c r="H375" s="15">
        <f t="shared" si="58"/>
        <v>-1295.8712052966112</v>
      </c>
      <c r="J375" s="15">
        <f t="shared" si="62"/>
        <v>10739.400340290184</v>
      </c>
      <c r="K375" s="48">
        <f t="shared" si="59"/>
        <v>0</v>
      </c>
      <c r="L375" s="48">
        <f t="shared" si="60"/>
        <v>1295.8712052966112</v>
      </c>
      <c r="M375" s="48"/>
      <c r="N375" s="48">
        <f t="shared" si="52"/>
        <v>0</v>
      </c>
      <c r="O375" s="48">
        <f t="shared" si="61"/>
        <v>1295.8712052966112</v>
      </c>
      <c r="P375" s="45">
        <f t="shared" si="63"/>
        <v>86051</v>
      </c>
      <c r="Q375" s="41">
        <f t="shared" si="57"/>
        <v>0</v>
      </c>
    </row>
    <row r="376" spans="1:17" x14ac:dyDescent="0.25">
      <c r="A376">
        <f t="shared" si="53"/>
        <v>2017</v>
      </c>
      <c r="B376">
        <f t="shared" si="54"/>
        <v>3</v>
      </c>
      <c r="C376" s="19">
        <v>42798</v>
      </c>
      <c r="D376" s="19">
        <f t="shared" si="55"/>
        <v>42804</v>
      </c>
      <c r="E376" s="19" t="str">
        <f t="shared" si="56"/>
        <v>92017</v>
      </c>
      <c r="F376" s="4">
        <f>SUMIF('Cushing Flows Data'!A$9:A$3818,'Cushing Balance'!$E376,'Cushing Flows Data'!$V$9:$V$3818)</f>
        <v>11385.158671370054</v>
      </c>
      <c r="G376" s="4">
        <f>SUMIF('Cushing Flows Data'!A$9:A$3818,'Cushing Balance'!$E376,'Cushing Flows Data'!$AP$9:$AP$3818)</f>
        <v>12681.029876666666</v>
      </c>
      <c r="H376" s="15">
        <f t="shared" si="58"/>
        <v>-1295.8712052966112</v>
      </c>
      <c r="J376" s="15">
        <f t="shared" si="62"/>
        <v>9443.5291349935724</v>
      </c>
      <c r="K376" s="48">
        <f t="shared" si="59"/>
        <v>0</v>
      </c>
      <c r="L376" s="48">
        <f t="shared" si="60"/>
        <v>1295.8712052966112</v>
      </c>
      <c r="M376" s="48"/>
      <c r="N376" s="48">
        <f t="shared" si="52"/>
        <v>0</v>
      </c>
      <c r="O376" s="48">
        <f t="shared" si="61"/>
        <v>1295.8712052966112</v>
      </c>
      <c r="P376" s="45">
        <f t="shared" si="63"/>
        <v>86051</v>
      </c>
      <c r="Q376" s="41">
        <f t="shared" si="57"/>
        <v>0</v>
      </c>
    </row>
    <row r="377" spans="1:17" x14ac:dyDescent="0.25">
      <c r="A377">
        <f t="shared" si="53"/>
        <v>2017</v>
      </c>
      <c r="B377">
        <f t="shared" si="54"/>
        <v>3</v>
      </c>
      <c r="C377" s="19">
        <v>42805</v>
      </c>
      <c r="D377" s="19">
        <f t="shared" si="55"/>
        <v>42811</v>
      </c>
      <c r="E377" s="19" t="str">
        <f t="shared" si="56"/>
        <v>102017</v>
      </c>
      <c r="F377" s="4">
        <f>SUMIF('Cushing Flows Data'!A$9:A$3818,'Cushing Balance'!$E377,'Cushing Flows Data'!$V$9:$V$3818)</f>
        <v>11385.158671370054</v>
      </c>
      <c r="G377" s="4">
        <f>SUMIF('Cushing Flows Data'!A$9:A$3818,'Cushing Balance'!$E377,'Cushing Flows Data'!$AP$9:$AP$3818)</f>
        <v>12681.029876666666</v>
      </c>
      <c r="H377" s="15">
        <f t="shared" si="58"/>
        <v>-1295.8712052966112</v>
      </c>
      <c r="J377" s="15">
        <f t="shared" si="62"/>
        <v>8147.6579296969612</v>
      </c>
      <c r="K377" s="48">
        <f t="shared" si="59"/>
        <v>0</v>
      </c>
      <c r="L377" s="48">
        <f t="shared" si="60"/>
        <v>1295.8712052966112</v>
      </c>
      <c r="M377" s="48"/>
      <c r="N377" s="48">
        <f t="shared" ref="N377:N420" si="64">K377-M377</f>
        <v>0</v>
      </c>
      <c r="O377" s="48">
        <f t="shared" si="61"/>
        <v>1295.8712052966112</v>
      </c>
      <c r="P377" s="45">
        <f t="shared" si="63"/>
        <v>86051</v>
      </c>
      <c r="Q377" s="41">
        <f t="shared" si="57"/>
        <v>0</v>
      </c>
    </row>
    <row r="378" spans="1:17" x14ac:dyDescent="0.25">
      <c r="A378">
        <f t="shared" si="53"/>
        <v>2017</v>
      </c>
      <c r="B378">
        <f t="shared" si="54"/>
        <v>3</v>
      </c>
      <c r="C378" s="19">
        <v>42812</v>
      </c>
      <c r="D378" s="19">
        <f t="shared" si="55"/>
        <v>42818</v>
      </c>
      <c r="E378" s="19" t="str">
        <f t="shared" si="56"/>
        <v>112017</v>
      </c>
      <c r="F378" s="4">
        <f>SUMIF('Cushing Flows Data'!A$9:A$3818,'Cushing Balance'!$E378,'Cushing Flows Data'!$V$9:$V$3818)</f>
        <v>11385.158671370054</v>
      </c>
      <c r="G378" s="4">
        <f>SUMIF('Cushing Flows Data'!A$9:A$3818,'Cushing Balance'!$E378,'Cushing Flows Data'!$AP$9:$AP$3818)</f>
        <v>12681.029876666666</v>
      </c>
      <c r="H378" s="15">
        <f t="shared" si="58"/>
        <v>-1295.8712052966112</v>
      </c>
      <c r="J378" s="15">
        <f t="shared" si="62"/>
        <v>6851.7867244003501</v>
      </c>
      <c r="K378" s="48">
        <f t="shared" si="59"/>
        <v>0</v>
      </c>
      <c r="L378" s="48">
        <f t="shared" si="60"/>
        <v>1295.8712052966112</v>
      </c>
      <c r="M378" s="48"/>
      <c r="N378" s="48">
        <f t="shared" si="64"/>
        <v>0</v>
      </c>
      <c r="O378" s="48">
        <f t="shared" si="61"/>
        <v>1295.8712052966112</v>
      </c>
      <c r="P378" s="45">
        <f t="shared" si="63"/>
        <v>86051</v>
      </c>
      <c r="Q378" s="41">
        <f t="shared" si="57"/>
        <v>0</v>
      </c>
    </row>
    <row r="379" spans="1:17" x14ac:dyDescent="0.25">
      <c r="A379">
        <f t="shared" si="53"/>
        <v>2017</v>
      </c>
      <c r="B379">
        <f t="shared" si="54"/>
        <v>3</v>
      </c>
      <c r="C379" s="19">
        <v>42819</v>
      </c>
      <c r="D379" s="19">
        <f t="shared" si="55"/>
        <v>42825</v>
      </c>
      <c r="E379" s="19" t="str">
        <f t="shared" si="56"/>
        <v>122017</v>
      </c>
      <c r="F379" s="4">
        <f>SUMIF('Cushing Flows Data'!A$9:A$3818,'Cushing Balance'!$E379,'Cushing Flows Data'!$V$9:$V$3818)</f>
        <v>11385.158671370054</v>
      </c>
      <c r="G379" s="4">
        <f>SUMIF('Cushing Flows Data'!A$9:A$3818,'Cushing Balance'!$E379,'Cushing Flows Data'!$AP$9:$AP$3818)</f>
        <v>12681.029876666666</v>
      </c>
      <c r="H379" s="15">
        <f t="shared" si="58"/>
        <v>-1295.8712052966112</v>
      </c>
      <c r="J379" s="15">
        <f t="shared" si="62"/>
        <v>5555.9155191037389</v>
      </c>
      <c r="K379" s="48">
        <f t="shared" si="59"/>
        <v>0</v>
      </c>
      <c r="L379" s="48">
        <f t="shared" si="60"/>
        <v>1295.8712052966112</v>
      </c>
      <c r="M379" s="48"/>
      <c r="N379" s="48">
        <f t="shared" si="64"/>
        <v>0</v>
      </c>
      <c r="O379" s="48">
        <f t="shared" si="61"/>
        <v>1295.8712052966112</v>
      </c>
      <c r="P379" s="45">
        <f t="shared" si="63"/>
        <v>86051</v>
      </c>
      <c r="Q379" s="41">
        <f t="shared" si="57"/>
        <v>0</v>
      </c>
    </row>
    <row r="380" spans="1:17" x14ac:dyDescent="0.25">
      <c r="A380">
        <f t="shared" si="53"/>
        <v>2017</v>
      </c>
      <c r="B380">
        <f t="shared" si="54"/>
        <v>4</v>
      </c>
      <c r="C380" s="19">
        <v>42826</v>
      </c>
      <c r="D380" s="19">
        <f t="shared" si="55"/>
        <v>42832</v>
      </c>
      <c r="E380" s="19" t="str">
        <f t="shared" si="56"/>
        <v>132017</v>
      </c>
      <c r="F380" s="4">
        <f>SUMIF('Cushing Flows Data'!A$9:A$3818,'Cushing Balance'!$E380,'Cushing Flows Data'!$V$9:$V$3818)</f>
        <v>11385.158671370054</v>
      </c>
      <c r="G380" s="4">
        <f>SUMIF('Cushing Flows Data'!A$9:A$3818,'Cushing Balance'!$E380,'Cushing Flows Data'!$AP$9:$AP$3818)</f>
        <v>12681.029876666666</v>
      </c>
      <c r="H380" s="15">
        <f t="shared" si="58"/>
        <v>-1295.8712052966112</v>
      </c>
      <c r="J380" s="15">
        <f t="shared" si="62"/>
        <v>4260.0443138071278</v>
      </c>
      <c r="K380" s="48">
        <f t="shared" si="59"/>
        <v>0</v>
      </c>
      <c r="L380" s="48">
        <f t="shared" si="60"/>
        <v>1295.8712052966112</v>
      </c>
      <c r="M380" s="48"/>
      <c r="N380" s="48">
        <f t="shared" si="64"/>
        <v>0</v>
      </c>
      <c r="O380" s="48">
        <f t="shared" si="61"/>
        <v>1295.8712052966112</v>
      </c>
      <c r="P380" s="45">
        <f t="shared" si="63"/>
        <v>86051</v>
      </c>
      <c r="Q380" s="41">
        <f t="shared" si="57"/>
        <v>0</v>
      </c>
    </row>
    <row r="381" spans="1:17" x14ac:dyDescent="0.25">
      <c r="A381">
        <f t="shared" si="53"/>
        <v>2017</v>
      </c>
      <c r="B381">
        <f t="shared" si="54"/>
        <v>4</v>
      </c>
      <c r="C381" s="19">
        <v>42833</v>
      </c>
      <c r="D381" s="19">
        <f t="shared" si="55"/>
        <v>42839</v>
      </c>
      <c r="E381" s="19" t="str">
        <f t="shared" si="56"/>
        <v>142017</v>
      </c>
      <c r="F381" s="4">
        <f>SUMIF('Cushing Flows Data'!A$9:A$3818,'Cushing Balance'!$E381,'Cushing Flows Data'!$V$9:$V$3818)</f>
        <v>11385.158671370054</v>
      </c>
      <c r="G381" s="4">
        <f>SUMIF('Cushing Flows Data'!A$9:A$3818,'Cushing Balance'!$E381,'Cushing Flows Data'!$AP$9:$AP$3818)</f>
        <v>12681.029876666666</v>
      </c>
      <c r="H381" s="15">
        <f t="shared" si="58"/>
        <v>-1295.8712052966112</v>
      </c>
      <c r="J381" s="15">
        <f t="shared" si="62"/>
        <v>2964.1731085105166</v>
      </c>
      <c r="K381" s="48">
        <f t="shared" si="59"/>
        <v>0</v>
      </c>
      <c r="L381" s="48">
        <f t="shared" si="60"/>
        <v>1295.8712052966112</v>
      </c>
      <c r="M381" s="48"/>
      <c r="N381" s="48">
        <f t="shared" si="64"/>
        <v>0</v>
      </c>
      <c r="O381" s="48">
        <f t="shared" si="61"/>
        <v>1295.8712052966112</v>
      </c>
      <c r="P381" s="45">
        <f t="shared" si="63"/>
        <v>86051</v>
      </c>
      <c r="Q381" s="41">
        <f t="shared" si="57"/>
        <v>0</v>
      </c>
    </row>
    <row r="382" spans="1:17" x14ac:dyDescent="0.25">
      <c r="A382">
        <f t="shared" si="53"/>
        <v>2017</v>
      </c>
      <c r="B382">
        <f t="shared" si="54"/>
        <v>4</v>
      </c>
      <c r="C382" s="19">
        <v>42840</v>
      </c>
      <c r="D382" s="19">
        <f t="shared" si="55"/>
        <v>42846</v>
      </c>
      <c r="E382" s="19" t="str">
        <f t="shared" si="56"/>
        <v>152017</v>
      </c>
      <c r="F382" s="4">
        <f>SUMIF('Cushing Flows Data'!A$9:A$3818,'Cushing Balance'!$E382,'Cushing Flows Data'!$V$9:$V$3818)</f>
        <v>11385.158671370054</v>
      </c>
      <c r="G382" s="4">
        <f>SUMIF('Cushing Flows Data'!A$9:A$3818,'Cushing Balance'!$E382,'Cushing Flows Data'!$AP$9:$AP$3818)</f>
        <v>12681.029876666666</v>
      </c>
      <c r="H382" s="15">
        <f t="shared" si="58"/>
        <v>-1295.8712052966112</v>
      </c>
      <c r="J382" s="15">
        <f t="shared" si="62"/>
        <v>1668.3019032139055</v>
      </c>
      <c r="K382" s="48">
        <f t="shared" si="59"/>
        <v>0</v>
      </c>
      <c r="L382" s="48">
        <f t="shared" si="60"/>
        <v>1295.8712052966112</v>
      </c>
      <c r="M382" s="48"/>
      <c r="N382" s="48">
        <f t="shared" si="64"/>
        <v>0</v>
      </c>
      <c r="O382" s="48">
        <f t="shared" si="61"/>
        <v>1295.8712052966112</v>
      </c>
      <c r="P382" s="45">
        <f t="shared" si="63"/>
        <v>86051</v>
      </c>
      <c r="Q382" s="41">
        <f t="shared" si="57"/>
        <v>0</v>
      </c>
    </row>
    <row r="383" spans="1:17" x14ac:dyDescent="0.25">
      <c r="A383">
        <f t="shared" si="53"/>
        <v>2017</v>
      </c>
      <c r="B383">
        <f t="shared" si="54"/>
        <v>4</v>
      </c>
      <c r="C383" s="19">
        <v>42847</v>
      </c>
      <c r="D383" s="19">
        <f t="shared" si="55"/>
        <v>42853</v>
      </c>
      <c r="E383" s="19" t="str">
        <f t="shared" si="56"/>
        <v>162017</v>
      </c>
      <c r="F383" s="4">
        <f>SUMIF('Cushing Flows Data'!A$9:A$3818,'Cushing Balance'!$E383,'Cushing Flows Data'!$V$9:$V$3818)</f>
        <v>11385.158671370054</v>
      </c>
      <c r="G383" s="4">
        <f>SUMIF('Cushing Flows Data'!A$9:A$3818,'Cushing Balance'!$E383,'Cushing Flows Data'!$AP$9:$AP$3818)</f>
        <v>12681.029876666666</v>
      </c>
      <c r="H383" s="15">
        <f t="shared" si="58"/>
        <v>-1295.8712052966112</v>
      </c>
      <c r="J383" s="15">
        <f t="shared" si="62"/>
        <v>372.43069791729431</v>
      </c>
      <c r="K383" s="48">
        <f t="shared" si="59"/>
        <v>0</v>
      </c>
      <c r="L383" s="48">
        <f t="shared" si="60"/>
        <v>1295.8712052966112</v>
      </c>
      <c r="M383" s="48"/>
      <c r="N383" s="48">
        <f t="shared" si="64"/>
        <v>0</v>
      </c>
      <c r="O383" s="48">
        <f t="shared" si="61"/>
        <v>1295.8712052966112</v>
      </c>
      <c r="P383" s="45">
        <f t="shared" si="63"/>
        <v>86051</v>
      </c>
      <c r="Q383" s="41">
        <f t="shared" si="57"/>
        <v>0</v>
      </c>
    </row>
    <row r="384" spans="1:17" x14ac:dyDescent="0.25">
      <c r="A384">
        <f t="shared" si="53"/>
        <v>2017</v>
      </c>
      <c r="B384">
        <f t="shared" si="54"/>
        <v>4</v>
      </c>
      <c r="C384" s="19">
        <v>42854</v>
      </c>
      <c r="D384" s="19">
        <f t="shared" si="55"/>
        <v>42860</v>
      </c>
      <c r="E384" s="19" t="str">
        <f t="shared" si="56"/>
        <v>172017</v>
      </c>
      <c r="F384" s="4">
        <f>SUMIF('Cushing Flows Data'!A$9:A$3818,'Cushing Balance'!$E384,'Cushing Flows Data'!$V$9:$V$3818)</f>
        <v>11385.158671370054</v>
      </c>
      <c r="G384" s="4">
        <f>SUMIF('Cushing Flows Data'!A$9:A$3818,'Cushing Balance'!$E384,'Cushing Flows Data'!$AP$9:$AP$3818)</f>
        <v>12681.029876666666</v>
      </c>
      <c r="H384" s="15">
        <f t="shared" si="58"/>
        <v>-1295.8712052966112</v>
      </c>
      <c r="J384" s="15">
        <f t="shared" si="62"/>
        <v>-923.44050737931684</v>
      </c>
      <c r="K384" s="48">
        <f t="shared" si="59"/>
        <v>0</v>
      </c>
      <c r="L384" s="48">
        <f t="shared" si="60"/>
        <v>1295.8712052966112</v>
      </c>
      <c r="M384" s="48"/>
      <c r="N384" s="48">
        <f t="shared" si="64"/>
        <v>0</v>
      </c>
      <c r="O384" s="48">
        <f t="shared" si="61"/>
        <v>1295.8712052966112</v>
      </c>
      <c r="P384" s="45">
        <f t="shared" si="63"/>
        <v>86051</v>
      </c>
      <c r="Q384" s="41">
        <f t="shared" si="57"/>
        <v>0</v>
      </c>
    </row>
    <row r="385" spans="1:17" x14ac:dyDescent="0.25">
      <c r="A385">
        <f t="shared" si="53"/>
        <v>2017</v>
      </c>
      <c r="B385">
        <f t="shared" si="54"/>
        <v>5</v>
      </c>
      <c r="C385" s="19">
        <v>42861</v>
      </c>
      <c r="D385" s="19">
        <f t="shared" si="55"/>
        <v>42867</v>
      </c>
      <c r="E385" s="19" t="str">
        <f t="shared" si="56"/>
        <v>182017</v>
      </c>
      <c r="F385" s="4">
        <f>SUMIF('Cushing Flows Data'!A$9:A$3818,'Cushing Balance'!$E385,'Cushing Flows Data'!$V$9:$V$3818)</f>
        <v>11385.158671370054</v>
      </c>
      <c r="G385" s="4">
        <f>SUMIF('Cushing Flows Data'!A$9:A$3818,'Cushing Balance'!$E385,'Cushing Flows Data'!$AP$9:$AP$3818)</f>
        <v>12681.029876666666</v>
      </c>
      <c r="H385" s="15">
        <f t="shared" si="58"/>
        <v>-1295.8712052966112</v>
      </c>
      <c r="J385" s="15">
        <f t="shared" si="62"/>
        <v>-2219.311712675928</v>
      </c>
      <c r="K385" s="48">
        <f t="shared" si="59"/>
        <v>0</v>
      </c>
      <c r="L385" s="48">
        <f t="shared" si="60"/>
        <v>1295.8712052966112</v>
      </c>
      <c r="M385" s="48"/>
      <c r="N385" s="48">
        <f t="shared" si="64"/>
        <v>0</v>
      </c>
      <c r="O385" s="48">
        <f t="shared" si="61"/>
        <v>1295.8712052966112</v>
      </c>
      <c r="P385" s="45">
        <f t="shared" si="63"/>
        <v>86051</v>
      </c>
      <c r="Q385" s="41">
        <f t="shared" si="57"/>
        <v>0</v>
      </c>
    </row>
    <row r="386" spans="1:17" x14ac:dyDescent="0.25">
      <c r="A386">
        <f t="shared" si="53"/>
        <v>2017</v>
      </c>
      <c r="B386">
        <f t="shared" si="54"/>
        <v>5</v>
      </c>
      <c r="C386" s="19">
        <v>42868</v>
      </c>
      <c r="D386" s="19">
        <f t="shared" si="55"/>
        <v>42874</v>
      </c>
      <c r="E386" s="19" t="str">
        <f t="shared" si="56"/>
        <v>192017</v>
      </c>
      <c r="F386" s="4">
        <f>SUMIF('Cushing Flows Data'!A$9:A$3818,'Cushing Balance'!$E386,'Cushing Flows Data'!$V$9:$V$3818)</f>
        <v>11385.158671370054</v>
      </c>
      <c r="G386" s="4">
        <f>SUMIF('Cushing Flows Data'!A$9:A$3818,'Cushing Balance'!$E386,'Cushing Flows Data'!$AP$9:$AP$3818)</f>
        <v>12681.029876666666</v>
      </c>
      <c r="H386" s="15">
        <f t="shared" si="58"/>
        <v>-1295.8712052966112</v>
      </c>
      <c r="J386" s="15">
        <f t="shared" ref="J386:J449" si="65">J385+H386</f>
        <v>-3515.1829179725391</v>
      </c>
      <c r="K386" s="48">
        <f t="shared" si="59"/>
        <v>0</v>
      </c>
      <c r="L386" s="48">
        <f t="shared" si="60"/>
        <v>1295.8712052966112</v>
      </c>
      <c r="M386" s="48"/>
      <c r="N386" s="48">
        <f t="shared" si="64"/>
        <v>0</v>
      </c>
      <c r="O386" s="48">
        <f t="shared" si="61"/>
        <v>1295.8712052966112</v>
      </c>
      <c r="P386" s="45">
        <f t="shared" si="63"/>
        <v>86051</v>
      </c>
      <c r="Q386" s="41">
        <f t="shared" si="57"/>
        <v>0</v>
      </c>
    </row>
    <row r="387" spans="1:17" x14ac:dyDescent="0.25">
      <c r="A387">
        <f t="shared" ref="A387:A420" si="66">YEAR(C387)</f>
        <v>2017</v>
      </c>
      <c r="B387">
        <f t="shared" ref="B387:B420" si="67">MONTH(C387)</f>
        <v>5</v>
      </c>
      <c r="C387" s="19">
        <v>42875</v>
      </c>
      <c r="D387" s="19">
        <f t="shared" ref="D387:D420" si="68">C388-1</f>
        <v>42881</v>
      </c>
      <c r="E387" s="19" t="str">
        <f t="shared" ref="E387:E396" si="69">WEEKNUM(C387)&amp;YEAR(C387)</f>
        <v>202017</v>
      </c>
      <c r="F387" s="4">
        <f>SUMIF('Cushing Flows Data'!A$9:A$3818,'Cushing Balance'!$E387,'Cushing Flows Data'!$V$9:$V$3818)</f>
        <v>11385.158671370054</v>
      </c>
      <c r="G387" s="4">
        <f>SUMIF('Cushing Flows Data'!A$9:A$3818,'Cushing Balance'!$E387,'Cushing Flows Data'!$AP$9:$AP$3818)</f>
        <v>12681.029876666666</v>
      </c>
      <c r="H387" s="15">
        <f t="shared" ref="H387:H395" si="70">F387-G387</f>
        <v>-1295.8712052966112</v>
      </c>
      <c r="J387" s="15">
        <f t="shared" si="65"/>
        <v>-4811.0541232691503</v>
      </c>
      <c r="K387" s="48">
        <f t="shared" si="59"/>
        <v>0</v>
      </c>
      <c r="L387" s="48">
        <f t="shared" si="60"/>
        <v>1295.8712052966112</v>
      </c>
      <c r="M387" s="48"/>
      <c r="N387" s="48">
        <f t="shared" si="64"/>
        <v>0</v>
      </c>
      <c r="O387" s="48">
        <f t="shared" si="61"/>
        <v>1295.8712052966112</v>
      </c>
      <c r="P387" s="45">
        <f t="shared" si="63"/>
        <v>86051</v>
      </c>
      <c r="Q387" s="41">
        <f t="shared" ref="Q387:Q450" si="71">I387/P387</f>
        <v>0</v>
      </c>
    </row>
    <row r="388" spans="1:17" x14ac:dyDescent="0.25">
      <c r="A388">
        <f t="shared" si="66"/>
        <v>2017</v>
      </c>
      <c r="B388">
        <f t="shared" si="67"/>
        <v>5</v>
      </c>
      <c r="C388" s="19">
        <v>42882</v>
      </c>
      <c r="D388" s="19">
        <f t="shared" si="68"/>
        <v>42888</v>
      </c>
      <c r="E388" s="19" t="str">
        <f t="shared" si="69"/>
        <v>212017</v>
      </c>
      <c r="F388" s="4">
        <f>SUMIF('Cushing Flows Data'!A$9:A$3818,'Cushing Balance'!$E388,'Cushing Flows Data'!$V$9:$V$3818)</f>
        <v>11385.158671370054</v>
      </c>
      <c r="G388" s="4">
        <f>SUMIF('Cushing Flows Data'!A$9:A$3818,'Cushing Balance'!$E388,'Cushing Flows Data'!$AP$9:$AP$3818)</f>
        <v>12681.029876666666</v>
      </c>
      <c r="H388" s="15">
        <f t="shared" si="70"/>
        <v>-1295.8712052966112</v>
      </c>
      <c r="J388" s="15">
        <f t="shared" si="65"/>
        <v>-6106.9253285657614</v>
      </c>
      <c r="K388" s="48">
        <f t="shared" ref="K388:K420" si="72">I388-I387</f>
        <v>0</v>
      </c>
      <c r="L388" s="48">
        <f t="shared" ref="L388:L420" si="73">K388-H388</f>
        <v>1295.8712052966112</v>
      </c>
      <c r="M388" s="48"/>
      <c r="N388" s="48">
        <f t="shared" si="64"/>
        <v>0</v>
      </c>
      <c r="O388" s="48">
        <f t="shared" ref="O388:O420" si="74">M388-H388</f>
        <v>1295.8712052966112</v>
      </c>
      <c r="P388" s="45">
        <f t="shared" si="63"/>
        <v>86051</v>
      </c>
      <c r="Q388" s="41">
        <f t="shared" si="71"/>
        <v>0</v>
      </c>
    </row>
    <row r="389" spans="1:17" x14ac:dyDescent="0.25">
      <c r="A389">
        <f t="shared" si="66"/>
        <v>2017</v>
      </c>
      <c r="B389">
        <f t="shared" si="67"/>
        <v>6</v>
      </c>
      <c r="C389" s="19">
        <v>42889</v>
      </c>
      <c r="D389" s="19">
        <f t="shared" si="68"/>
        <v>42895</v>
      </c>
      <c r="E389" s="19" t="str">
        <f t="shared" si="69"/>
        <v>222017</v>
      </c>
      <c r="F389" s="4">
        <f>SUMIF('Cushing Flows Data'!A$9:A$3818,'Cushing Balance'!$E389,'Cushing Flows Data'!$V$9:$V$3818)</f>
        <v>11385.158671370054</v>
      </c>
      <c r="G389" s="4">
        <f>SUMIF('Cushing Flows Data'!A$9:A$3818,'Cushing Balance'!$E389,'Cushing Flows Data'!$AP$9:$AP$3818)</f>
        <v>12681.029876666666</v>
      </c>
      <c r="H389" s="15">
        <f t="shared" si="70"/>
        <v>-1295.8712052966112</v>
      </c>
      <c r="J389" s="15">
        <f t="shared" si="65"/>
        <v>-7402.7965338623726</v>
      </c>
      <c r="K389" s="48">
        <f t="shared" si="72"/>
        <v>0</v>
      </c>
      <c r="L389" s="48">
        <f t="shared" si="73"/>
        <v>1295.8712052966112</v>
      </c>
      <c r="M389" s="48"/>
      <c r="N389" s="48">
        <f t="shared" si="64"/>
        <v>0</v>
      </c>
      <c r="O389" s="48">
        <f t="shared" si="74"/>
        <v>1295.8712052966112</v>
      </c>
      <c r="P389" s="45">
        <f t="shared" si="63"/>
        <v>86051</v>
      </c>
      <c r="Q389" s="41">
        <f t="shared" si="71"/>
        <v>0</v>
      </c>
    </row>
    <row r="390" spans="1:17" x14ac:dyDescent="0.25">
      <c r="A390">
        <f t="shared" si="66"/>
        <v>2017</v>
      </c>
      <c r="B390">
        <f t="shared" si="67"/>
        <v>6</v>
      </c>
      <c r="C390" s="19">
        <v>42896</v>
      </c>
      <c r="D390" s="19">
        <f t="shared" si="68"/>
        <v>42902</v>
      </c>
      <c r="E390" s="19" t="str">
        <f t="shared" si="69"/>
        <v>232017</v>
      </c>
      <c r="F390" s="4">
        <f>SUMIF('Cushing Flows Data'!A$9:A$3818,'Cushing Balance'!$E390,'Cushing Flows Data'!$V$9:$V$3818)</f>
        <v>11385.158671370054</v>
      </c>
      <c r="G390" s="4">
        <f>SUMIF('Cushing Flows Data'!A$9:A$3818,'Cushing Balance'!$E390,'Cushing Flows Data'!$AP$9:$AP$3818)</f>
        <v>12681.029876666666</v>
      </c>
      <c r="H390" s="15">
        <f t="shared" si="70"/>
        <v>-1295.8712052966112</v>
      </c>
      <c r="J390" s="15">
        <f t="shared" si="65"/>
        <v>-8698.6677391589837</v>
      </c>
      <c r="K390" s="48">
        <f t="shared" si="72"/>
        <v>0</v>
      </c>
      <c r="L390" s="48">
        <f t="shared" si="73"/>
        <v>1295.8712052966112</v>
      </c>
      <c r="M390" s="48"/>
      <c r="N390" s="48">
        <f t="shared" si="64"/>
        <v>0</v>
      </c>
      <c r="O390" s="48">
        <f t="shared" si="74"/>
        <v>1295.8712052966112</v>
      </c>
      <c r="P390" s="45">
        <f t="shared" si="63"/>
        <v>86051</v>
      </c>
      <c r="Q390" s="41">
        <f t="shared" si="71"/>
        <v>0</v>
      </c>
    </row>
    <row r="391" spans="1:17" x14ac:dyDescent="0.25">
      <c r="A391">
        <f t="shared" si="66"/>
        <v>2017</v>
      </c>
      <c r="B391">
        <f t="shared" si="67"/>
        <v>6</v>
      </c>
      <c r="C391" s="19">
        <v>42903</v>
      </c>
      <c r="D391" s="19">
        <f t="shared" si="68"/>
        <v>42909</v>
      </c>
      <c r="E391" s="19" t="str">
        <f t="shared" si="69"/>
        <v>242017</v>
      </c>
      <c r="F391" s="4">
        <f>SUMIF('Cushing Flows Data'!A$9:A$3818,'Cushing Balance'!$E391,'Cushing Flows Data'!$V$9:$V$3818)</f>
        <v>11385.158671370054</v>
      </c>
      <c r="G391" s="4">
        <f>SUMIF('Cushing Flows Data'!A$9:A$3818,'Cushing Balance'!$E391,'Cushing Flows Data'!$AP$9:$AP$3818)</f>
        <v>12681.029876666666</v>
      </c>
      <c r="H391" s="15">
        <f t="shared" si="70"/>
        <v>-1295.8712052966112</v>
      </c>
      <c r="J391" s="15">
        <f t="shared" si="65"/>
        <v>-9994.5389444555949</v>
      </c>
      <c r="K391" s="48">
        <f t="shared" si="72"/>
        <v>0</v>
      </c>
      <c r="L391" s="48">
        <f t="shared" si="73"/>
        <v>1295.8712052966112</v>
      </c>
      <c r="M391" s="48"/>
      <c r="N391" s="48">
        <f t="shared" si="64"/>
        <v>0</v>
      </c>
      <c r="O391" s="48">
        <f t="shared" si="74"/>
        <v>1295.8712052966112</v>
      </c>
      <c r="P391" s="45">
        <f t="shared" si="63"/>
        <v>86051</v>
      </c>
      <c r="Q391" s="41">
        <f t="shared" si="71"/>
        <v>0</v>
      </c>
    </row>
    <row r="392" spans="1:17" x14ac:dyDescent="0.25">
      <c r="A392">
        <f t="shared" si="66"/>
        <v>2017</v>
      </c>
      <c r="B392">
        <f t="shared" si="67"/>
        <v>6</v>
      </c>
      <c r="C392" s="19">
        <v>42910</v>
      </c>
      <c r="D392" s="19">
        <f t="shared" si="68"/>
        <v>42916</v>
      </c>
      <c r="E392" s="19" t="str">
        <f t="shared" si="69"/>
        <v>252017</v>
      </c>
      <c r="F392" s="4">
        <f>SUMIF('Cushing Flows Data'!A$9:A$3818,'Cushing Balance'!$E392,'Cushing Flows Data'!$V$9:$V$3818)</f>
        <v>11385.158671370054</v>
      </c>
      <c r="G392" s="4">
        <f>SUMIF('Cushing Flows Data'!A$9:A$3818,'Cushing Balance'!$E392,'Cushing Flows Data'!$AP$9:$AP$3818)</f>
        <v>12681.029876666666</v>
      </c>
      <c r="H392" s="15">
        <f t="shared" si="70"/>
        <v>-1295.8712052966112</v>
      </c>
      <c r="J392" s="15">
        <f t="shared" si="65"/>
        <v>-11290.410149752206</v>
      </c>
      <c r="K392" s="48">
        <f t="shared" si="72"/>
        <v>0</v>
      </c>
      <c r="L392" s="48">
        <f t="shared" si="73"/>
        <v>1295.8712052966112</v>
      </c>
      <c r="M392" s="48"/>
      <c r="N392" s="48">
        <f t="shared" si="64"/>
        <v>0</v>
      </c>
      <c r="O392" s="48">
        <f t="shared" si="74"/>
        <v>1295.8712052966112</v>
      </c>
      <c r="P392" s="45">
        <f t="shared" si="63"/>
        <v>86051</v>
      </c>
      <c r="Q392" s="41">
        <f t="shared" si="71"/>
        <v>0</v>
      </c>
    </row>
    <row r="393" spans="1:17" x14ac:dyDescent="0.25">
      <c r="A393">
        <f t="shared" si="66"/>
        <v>2017</v>
      </c>
      <c r="B393">
        <f t="shared" si="67"/>
        <v>7</v>
      </c>
      <c r="C393" s="19">
        <v>42917</v>
      </c>
      <c r="D393" s="19">
        <f t="shared" si="68"/>
        <v>42923</v>
      </c>
      <c r="E393" s="19" t="str">
        <f t="shared" si="69"/>
        <v>262017</v>
      </c>
      <c r="F393" s="4">
        <f>SUMIF('Cushing Flows Data'!A$9:A$3818,'Cushing Balance'!$E393,'Cushing Flows Data'!$V$9:$V$3818)</f>
        <v>11385.158671370054</v>
      </c>
      <c r="G393" s="4">
        <f>SUMIF('Cushing Flows Data'!A$9:A$3818,'Cushing Balance'!$E393,'Cushing Flows Data'!$AP$9:$AP$3818)</f>
        <v>12681.029876666666</v>
      </c>
      <c r="H393" s="15">
        <f t="shared" si="70"/>
        <v>-1295.8712052966112</v>
      </c>
      <c r="J393" s="15">
        <f t="shared" si="65"/>
        <v>-12586.281355048817</v>
      </c>
      <c r="K393" s="48">
        <f t="shared" si="72"/>
        <v>0</v>
      </c>
      <c r="L393" s="48">
        <f t="shared" si="73"/>
        <v>1295.8712052966112</v>
      </c>
      <c r="M393" s="48"/>
      <c r="N393" s="48">
        <f t="shared" si="64"/>
        <v>0</v>
      </c>
      <c r="O393" s="48">
        <f t="shared" si="74"/>
        <v>1295.8712052966112</v>
      </c>
      <c r="P393" s="45">
        <f t="shared" si="63"/>
        <v>86051</v>
      </c>
      <c r="Q393" s="41">
        <f t="shared" si="71"/>
        <v>0</v>
      </c>
    </row>
    <row r="394" spans="1:17" x14ac:dyDescent="0.25">
      <c r="A394">
        <f t="shared" si="66"/>
        <v>2017</v>
      </c>
      <c r="B394">
        <f t="shared" si="67"/>
        <v>7</v>
      </c>
      <c r="C394" s="19">
        <v>42924</v>
      </c>
      <c r="D394" s="19">
        <f t="shared" si="68"/>
        <v>42930</v>
      </c>
      <c r="E394" s="19" t="str">
        <f t="shared" si="69"/>
        <v>272017</v>
      </c>
      <c r="F394" s="4">
        <f>SUMIF('Cushing Flows Data'!A$9:A$3818,'Cushing Balance'!$E394,'Cushing Flows Data'!$V$9:$V$3818)</f>
        <v>11385.158671370054</v>
      </c>
      <c r="G394" s="4">
        <f>SUMIF('Cushing Flows Data'!A$9:A$3818,'Cushing Balance'!$E394,'Cushing Flows Data'!$AP$9:$AP$3818)</f>
        <v>12681.029876666666</v>
      </c>
      <c r="H394" s="15">
        <f t="shared" si="70"/>
        <v>-1295.8712052966112</v>
      </c>
      <c r="J394" s="15">
        <f t="shared" si="65"/>
        <v>-13882.152560345428</v>
      </c>
      <c r="K394" s="48">
        <f t="shared" si="72"/>
        <v>0</v>
      </c>
      <c r="L394" s="48">
        <f t="shared" si="73"/>
        <v>1295.8712052966112</v>
      </c>
      <c r="M394" s="48"/>
      <c r="N394" s="48">
        <f t="shared" si="64"/>
        <v>0</v>
      </c>
      <c r="O394" s="48">
        <f t="shared" si="74"/>
        <v>1295.8712052966112</v>
      </c>
      <c r="P394" s="45">
        <f t="shared" si="63"/>
        <v>86051</v>
      </c>
      <c r="Q394" s="41">
        <f t="shared" si="71"/>
        <v>0</v>
      </c>
    </row>
    <row r="395" spans="1:17" x14ac:dyDescent="0.25">
      <c r="A395">
        <f t="shared" si="66"/>
        <v>2017</v>
      </c>
      <c r="B395">
        <f t="shared" si="67"/>
        <v>7</v>
      </c>
      <c r="C395" s="19">
        <v>42931</v>
      </c>
      <c r="D395" s="19">
        <f t="shared" si="68"/>
        <v>42937</v>
      </c>
      <c r="E395" s="19" t="str">
        <f t="shared" si="69"/>
        <v>282017</v>
      </c>
      <c r="F395" s="4">
        <f>SUMIF('Cushing Flows Data'!A$9:A$3818,'Cushing Balance'!$E395,'Cushing Flows Data'!$V$9:$V$3818)</f>
        <v>11221.158671370054</v>
      </c>
      <c r="G395" s="4">
        <f>SUMIF('Cushing Flows Data'!A$9:A$3818,'Cushing Balance'!$E395,'Cushing Flows Data'!$AP$9:$AP$3818)</f>
        <v>12681.029876666666</v>
      </c>
      <c r="H395" s="15">
        <f t="shared" si="70"/>
        <v>-1459.8712052966112</v>
      </c>
      <c r="J395" s="15">
        <f t="shared" si="65"/>
        <v>-15342.02376564204</v>
      </c>
      <c r="K395" s="48">
        <f t="shared" si="72"/>
        <v>0</v>
      </c>
      <c r="L395" s="48">
        <f t="shared" si="73"/>
        <v>1459.8712052966112</v>
      </c>
      <c r="M395" s="48"/>
      <c r="N395" s="48">
        <f t="shared" si="64"/>
        <v>0</v>
      </c>
      <c r="O395" s="48">
        <f t="shared" si="74"/>
        <v>1459.8712052966112</v>
      </c>
      <c r="P395" s="45">
        <f t="shared" si="63"/>
        <v>86051</v>
      </c>
      <c r="Q395" s="41">
        <f t="shared" si="71"/>
        <v>0</v>
      </c>
    </row>
    <row r="396" spans="1:17" x14ac:dyDescent="0.25">
      <c r="A396">
        <f t="shared" si="66"/>
        <v>2017</v>
      </c>
      <c r="B396">
        <f t="shared" si="67"/>
        <v>7</v>
      </c>
      <c r="C396" s="19">
        <v>42938</v>
      </c>
      <c r="D396" s="19">
        <f t="shared" si="68"/>
        <v>42944</v>
      </c>
      <c r="E396" s="19" t="str">
        <f t="shared" si="69"/>
        <v>292017</v>
      </c>
      <c r="F396" s="4">
        <f>SUMIF('Cushing Flows Data'!A$9:A$3818,'Cushing Balance'!$E396,'Cushing Flows Data'!$V$9:$V$3818)</f>
        <v>10811.158671370054</v>
      </c>
      <c r="G396" s="4">
        <f>SUMIF('Cushing Flows Data'!A$9:A$3818,'Cushing Balance'!$E396,'Cushing Flows Data'!$AP$9:$AP$3818)</f>
        <v>12681.029876666666</v>
      </c>
      <c r="H396" s="15">
        <f t="shared" ref="H396:H420" si="75">F396-G396</f>
        <v>-1869.8712052966112</v>
      </c>
      <c r="J396" s="15">
        <f t="shared" si="65"/>
        <v>-17211.894970938651</v>
      </c>
      <c r="K396" s="48">
        <f t="shared" si="72"/>
        <v>0</v>
      </c>
      <c r="L396" s="48">
        <f t="shared" si="73"/>
        <v>1869.8712052966112</v>
      </c>
      <c r="M396" s="48"/>
      <c r="N396" s="48">
        <f t="shared" si="64"/>
        <v>0</v>
      </c>
      <c r="O396" s="48">
        <f t="shared" si="74"/>
        <v>1869.8712052966112</v>
      </c>
      <c r="P396" s="45">
        <f t="shared" si="63"/>
        <v>86051</v>
      </c>
      <c r="Q396" s="41">
        <f t="shared" si="71"/>
        <v>0</v>
      </c>
    </row>
    <row r="397" spans="1:17" x14ac:dyDescent="0.25">
      <c r="A397">
        <f t="shared" si="66"/>
        <v>2017</v>
      </c>
      <c r="B397">
        <f t="shared" si="67"/>
        <v>7</v>
      </c>
      <c r="C397" s="19">
        <v>42945</v>
      </c>
      <c r="D397" s="19">
        <f t="shared" si="68"/>
        <v>42951</v>
      </c>
      <c r="E397" s="19" t="str">
        <f>WEEKNUM(C397)&amp;YEAR(C397)</f>
        <v>302017</v>
      </c>
      <c r="F397" s="4">
        <f>SUMIF('Cushing Flows Data'!A$9:A$3818,'Cushing Balance'!$E397,'Cushing Flows Data'!$V$9:$V$3818)</f>
        <v>10811.158671370054</v>
      </c>
      <c r="G397" s="4">
        <f>SUMIF('Cushing Flows Data'!A$9:A$3818,'Cushing Balance'!$E397,'Cushing Flows Data'!$AP$9:$AP$3818)</f>
        <v>12681.029876666666</v>
      </c>
      <c r="H397" s="15">
        <f t="shared" si="75"/>
        <v>-1869.8712052966112</v>
      </c>
      <c r="J397" s="15">
        <f t="shared" si="65"/>
        <v>-19081.766176235262</v>
      </c>
      <c r="K397" s="48">
        <f t="shared" si="72"/>
        <v>0</v>
      </c>
      <c r="L397" s="48">
        <f t="shared" si="73"/>
        <v>1869.8712052966112</v>
      </c>
      <c r="M397" s="48"/>
      <c r="N397" s="48">
        <f t="shared" si="64"/>
        <v>0</v>
      </c>
      <c r="O397" s="48">
        <f t="shared" si="74"/>
        <v>1869.8712052966112</v>
      </c>
      <c r="P397" s="45">
        <f t="shared" si="63"/>
        <v>86051</v>
      </c>
      <c r="Q397" s="41">
        <f t="shared" si="71"/>
        <v>0</v>
      </c>
    </row>
    <row r="398" spans="1:17" x14ac:dyDescent="0.25">
      <c r="A398">
        <f t="shared" si="66"/>
        <v>2017</v>
      </c>
      <c r="B398">
        <f t="shared" si="67"/>
        <v>8</v>
      </c>
      <c r="C398" s="19">
        <v>42952</v>
      </c>
      <c r="D398" s="19">
        <f t="shared" si="68"/>
        <v>42958</v>
      </c>
      <c r="E398" s="19" t="str">
        <f t="shared" ref="E398:E420" si="76">WEEKNUM(C398)&amp;YEAR(C398)</f>
        <v>312017</v>
      </c>
      <c r="F398" s="4">
        <f>SUMIF('Cushing Flows Data'!A$9:A$3818,'Cushing Balance'!$E398,'Cushing Flows Data'!$V$9:$V$3818)</f>
        <v>10811.158671370054</v>
      </c>
      <c r="G398" s="4">
        <f>SUMIF('Cushing Flows Data'!A$9:A$3818,'Cushing Balance'!$E398,'Cushing Flows Data'!$AP$9:$AP$3818)</f>
        <v>12681.029876666666</v>
      </c>
      <c r="H398" s="15">
        <f t="shared" si="75"/>
        <v>-1869.8712052966112</v>
      </c>
      <c r="J398" s="15">
        <f t="shared" si="65"/>
        <v>-20951.637381531873</v>
      </c>
      <c r="K398" s="48">
        <f t="shared" si="72"/>
        <v>0</v>
      </c>
      <c r="L398" s="48">
        <f t="shared" si="73"/>
        <v>1869.8712052966112</v>
      </c>
      <c r="M398" s="48"/>
      <c r="N398" s="48">
        <f t="shared" si="64"/>
        <v>0</v>
      </c>
      <c r="O398" s="48">
        <f t="shared" si="74"/>
        <v>1869.8712052966112</v>
      </c>
      <c r="P398" s="45">
        <f t="shared" si="63"/>
        <v>86051</v>
      </c>
      <c r="Q398" s="41">
        <f t="shared" si="71"/>
        <v>0</v>
      </c>
    </row>
    <row r="399" spans="1:17" x14ac:dyDescent="0.25">
      <c r="A399">
        <f t="shared" si="66"/>
        <v>2017</v>
      </c>
      <c r="B399">
        <f t="shared" si="67"/>
        <v>8</v>
      </c>
      <c r="C399" s="19">
        <v>42959</v>
      </c>
      <c r="D399" s="19">
        <f t="shared" si="68"/>
        <v>42965</v>
      </c>
      <c r="E399" s="19" t="str">
        <f t="shared" si="76"/>
        <v>322017</v>
      </c>
      <c r="F399" s="4">
        <f>SUMIF('Cushing Flows Data'!A$9:A$3818,'Cushing Balance'!$E399,'Cushing Flows Data'!$V$9:$V$3818)</f>
        <v>10811.158671370054</v>
      </c>
      <c r="G399" s="4">
        <f>SUMIF('Cushing Flows Data'!A$9:A$3818,'Cushing Balance'!$E399,'Cushing Flows Data'!$AP$9:$AP$3818)</f>
        <v>12681.029876666666</v>
      </c>
      <c r="H399" s="15">
        <f t="shared" si="75"/>
        <v>-1869.8712052966112</v>
      </c>
      <c r="J399" s="15">
        <f t="shared" si="65"/>
        <v>-22821.508586828484</v>
      </c>
      <c r="K399" s="48">
        <f t="shared" si="72"/>
        <v>0</v>
      </c>
      <c r="L399" s="48">
        <f t="shared" si="73"/>
        <v>1869.8712052966112</v>
      </c>
      <c r="M399" s="48"/>
      <c r="N399" s="48">
        <f t="shared" si="64"/>
        <v>0</v>
      </c>
      <c r="O399" s="48">
        <f t="shared" si="74"/>
        <v>1869.8712052966112</v>
      </c>
      <c r="P399" s="45">
        <f t="shared" si="63"/>
        <v>86051</v>
      </c>
      <c r="Q399" s="41">
        <f t="shared" si="71"/>
        <v>0</v>
      </c>
    </row>
    <row r="400" spans="1:17" x14ac:dyDescent="0.25">
      <c r="A400">
        <f t="shared" si="66"/>
        <v>2017</v>
      </c>
      <c r="B400">
        <f t="shared" si="67"/>
        <v>8</v>
      </c>
      <c r="C400" s="19">
        <v>42966</v>
      </c>
      <c r="D400" s="19">
        <f t="shared" si="68"/>
        <v>42972</v>
      </c>
      <c r="E400" s="19" t="str">
        <f t="shared" si="76"/>
        <v>332017</v>
      </c>
      <c r="F400" s="4">
        <f>SUMIF('Cushing Flows Data'!A$9:A$3818,'Cushing Balance'!$E400,'Cushing Flows Data'!$V$9:$V$3818)</f>
        <v>10811.158671370054</v>
      </c>
      <c r="G400" s="4">
        <f>SUMIF('Cushing Flows Data'!A$9:A$3818,'Cushing Balance'!$E400,'Cushing Flows Data'!$AP$9:$AP$3818)</f>
        <v>12681.029876666666</v>
      </c>
      <c r="H400" s="15">
        <f t="shared" si="75"/>
        <v>-1869.8712052966112</v>
      </c>
      <c r="J400" s="15">
        <f t="shared" si="65"/>
        <v>-24691.379792125095</v>
      </c>
      <c r="K400" s="48">
        <f t="shared" si="72"/>
        <v>0</v>
      </c>
      <c r="L400" s="48">
        <f t="shared" si="73"/>
        <v>1869.8712052966112</v>
      </c>
      <c r="M400" s="48"/>
      <c r="N400" s="48">
        <f t="shared" si="64"/>
        <v>0</v>
      </c>
      <c r="O400" s="48">
        <f t="shared" si="74"/>
        <v>1869.8712052966112</v>
      </c>
      <c r="P400" s="45">
        <f t="shared" si="63"/>
        <v>86051</v>
      </c>
      <c r="Q400" s="41">
        <f t="shared" si="71"/>
        <v>0</v>
      </c>
    </row>
    <row r="401" spans="1:17" x14ac:dyDescent="0.25">
      <c r="A401">
        <f t="shared" si="66"/>
        <v>2017</v>
      </c>
      <c r="B401">
        <f t="shared" si="67"/>
        <v>8</v>
      </c>
      <c r="C401" s="19">
        <v>42973</v>
      </c>
      <c r="D401" s="19">
        <f t="shared" si="68"/>
        <v>42979</v>
      </c>
      <c r="E401" s="19" t="str">
        <f t="shared" si="76"/>
        <v>342017</v>
      </c>
      <c r="F401" s="4">
        <f>SUMIF('Cushing Flows Data'!A$9:A$3818,'Cushing Balance'!$E401,'Cushing Flows Data'!$V$9:$V$3818)</f>
        <v>10811.158671370054</v>
      </c>
      <c r="G401" s="4">
        <f>SUMIF('Cushing Flows Data'!A$9:A$3818,'Cushing Balance'!$E401,'Cushing Flows Data'!$AP$9:$AP$3818)</f>
        <v>12681.029876666666</v>
      </c>
      <c r="H401" s="15">
        <f t="shared" si="75"/>
        <v>-1869.8712052966112</v>
      </c>
      <c r="J401" s="15">
        <f t="shared" si="65"/>
        <v>-26561.250997421706</v>
      </c>
      <c r="K401" s="48">
        <f t="shared" si="72"/>
        <v>0</v>
      </c>
      <c r="L401" s="48">
        <f t="shared" si="73"/>
        <v>1869.8712052966112</v>
      </c>
      <c r="M401" s="48"/>
      <c r="N401" s="48">
        <f t="shared" si="64"/>
        <v>0</v>
      </c>
      <c r="O401" s="48">
        <f t="shared" si="74"/>
        <v>1869.8712052966112</v>
      </c>
      <c r="P401" s="45">
        <f t="shared" si="63"/>
        <v>86051</v>
      </c>
      <c r="Q401" s="41">
        <f t="shared" si="71"/>
        <v>0</v>
      </c>
    </row>
    <row r="402" spans="1:17" x14ac:dyDescent="0.25">
      <c r="A402">
        <f t="shared" si="66"/>
        <v>2017</v>
      </c>
      <c r="B402">
        <f t="shared" si="67"/>
        <v>9</v>
      </c>
      <c r="C402" s="19">
        <v>42980</v>
      </c>
      <c r="D402" s="19">
        <f t="shared" si="68"/>
        <v>42986</v>
      </c>
      <c r="E402" s="19" t="str">
        <f t="shared" si="76"/>
        <v>352017</v>
      </c>
      <c r="F402" s="4">
        <f>SUMIF('Cushing Flows Data'!A$9:A$3818,'Cushing Balance'!$E402,'Cushing Flows Data'!$V$9:$V$3818)</f>
        <v>10811.158671370054</v>
      </c>
      <c r="G402" s="4">
        <f>SUMIF('Cushing Flows Data'!A$9:A$3818,'Cushing Balance'!$E402,'Cushing Flows Data'!$AP$9:$AP$3818)</f>
        <v>12681.029876666666</v>
      </c>
      <c r="H402" s="15">
        <f t="shared" si="75"/>
        <v>-1869.8712052966112</v>
      </c>
      <c r="J402" s="15">
        <f t="shared" si="65"/>
        <v>-28431.122202718318</v>
      </c>
      <c r="K402" s="48">
        <f t="shared" si="72"/>
        <v>0</v>
      </c>
      <c r="L402" s="48">
        <f t="shared" si="73"/>
        <v>1869.8712052966112</v>
      </c>
      <c r="M402" s="48"/>
      <c r="N402" s="48">
        <f t="shared" si="64"/>
        <v>0</v>
      </c>
      <c r="O402" s="48">
        <f t="shared" si="74"/>
        <v>1869.8712052966112</v>
      </c>
      <c r="P402" s="45">
        <f t="shared" si="63"/>
        <v>86051</v>
      </c>
      <c r="Q402" s="41">
        <f t="shared" si="71"/>
        <v>0</v>
      </c>
    </row>
    <row r="403" spans="1:17" x14ac:dyDescent="0.25">
      <c r="A403">
        <f t="shared" si="66"/>
        <v>2017</v>
      </c>
      <c r="B403">
        <f t="shared" si="67"/>
        <v>9</v>
      </c>
      <c r="C403" s="19">
        <v>42987</v>
      </c>
      <c r="D403" s="19">
        <f t="shared" si="68"/>
        <v>42993</v>
      </c>
      <c r="E403" s="19" t="str">
        <f t="shared" si="76"/>
        <v>362017</v>
      </c>
      <c r="F403" s="4">
        <f>SUMIF('Cushing Flows Data'!A$9:A$3818,'Cushing Balance'!$E403,'Cushing Flows Data'!$V$9:$V$3818)</f>
        <v>10811.158671370054</v>
      </c>
      <c r="G403" s="4">
        <f>SUMIF('Cushing Flows Data'!A$9:A$3818,'Cushing Balance'!$E403,'Cushing Flows Data'!$AP$9:$AP$3818)</f>
        <v>12681.029876666666</v>
      </c>
      <c r="H403" s="15">
        <f t="shared" si="75"/>
        <v>-1869.8712052966112</v>
      </c>
      <c r="J403" s="15">
        <f t="shared" si="65"/>
        <v>-30300.993408014929</v>
      </c>
      <c r="K403" s="58">
        <f t="shared" si="72"/>
        <v>0</v>
      </c>
      <c r="L403" s="58">
        <f t="shared" si="73"/>
        <v>1869.8712052966112</v>
      </c>
      <c r="N403" s="48">
        <f t="shared" si="64"/>
        <v>0</v>
      </c>
      <c r="O403" s="58">
        <f t="shared" si="74"/>
        <v>1869.8712052966112</v>
      </c>
      <c r="P403" s="45">
        <f t="shared" si="63"/>
        <v>86051</v>
      </c>
      <c r="Q403" s="41">
        <f t="shared" si="71"/>
        <v>0</v>
      </c>
    </row>
    <row r="404" spans="1:17" x14ac:dyDescent="0.25">
      <c r="A404">
        <f t="shared" si="66"/>
        <v>2017</v>
      </c>
      <c r="B404">
        <f t="shared" si="67"/>
        <v>9</v>
      </c>
      <c r="C404" s="19">
        <v>42994</v>
      </c>
      <c r="D404" s="19">
        <f t="shared" si="68"/>
        <v>43000</v>
      </c>
      <c r="E404" s="19" t="str">
        <f t="shared" si="76"/>
        <v>372017</v>
      </c>
      <c r="F404" s="4">
        <f>SUMIF('Cushing Flows Data'!A$9:A$3818,'Cushing Balance'!$E404,'Cushing Flows Data'!$V$9:$V$3818)</f>
        <v>10811.158671370054</v>
      </c>
      <c r="G404" s="4">
        <f>SUMIF('Cushing Flows Data'!A$9:A$3818,'Cushing Balance'!$E404,'Cushing Flows Data'!$AP$9:$AP$3818)</f>
        <v>12681.029876666666</v>
      </c>
      <c r="H404" s="15">
        <f t="shared" si="75"/>
        <v>-1869.8712052966112</v>
      </c>
      <c r="J404" s="15">
        <f t="shared" si="65"/>
        <v>-32170.86461331154</v>
      </c>
      <c r="K404" s="58">
        <f t="shared" si="72"/>
        <v>0</v>
      </c>
      <c r="L404" s="58">
        <f t="shared" si="73"/>
        <v>1869.8712052966112</v>
      </c>
      <c r="N404" s="48">
        <f t="shared" si="64"/>
        <v>0</v>
      </c>
      <c r="O404" s="58">
        <f t="shared" si="74"/>
        <v>1869.8712052966112</v>
      </c>
      <c r="P404" s="45">
        <f t="shared" si="63"/>
        <v>86051</v>
      </c>
      <c r="Q404" s="41">
        <f t="shared" si="71"/>
        <v>0</v>
      </c>
    </row>
    <row r="405" spans="1:17" x14ac:dyDescent="0.25">
      <c r="A405">
        <f t="shared" si="66"/>
        <v>2017</v>
      </c>
      <c r="B405">
        <f t="shared" si="67"/>
        <v>9</v>
      </c>
      <c r="C405" s="19">
        <v>43001</v>
      </c>
      <c r="D405" s="19">
        <f t="shared" si="68"/>
        <v>43007</v>
      </c>
      <c r="E405" s="19" t="str">
        <f t="shared" si="76"/>
        <v>382017</v>
      </c>
      <c r="F405" s="4">
        <f>SUMIF('Cushing Flows Data'!A$9:A$3818,'Cushing Balance'!$E405,'Cushing Flows Data'!$V$9:$V$3818)</f>
        <v>10811.158671370054</v>
      </c>
      <c r="G405" s="4">
        <f>SUMIF('Cushing Flows Data'!A$9:A$3818,'Cushing Balance'!$E405,'Cushing Flows Data'!$AP$9:$AP$3818)</f>
        <v>12681.029876666666</v>
      </c>
      <c r="H405" s="15">
        <f t="shared" si="75"/>
        <v>-1869.8712052966112</v>
      </c>
      <c r="J405" s="15">
        <f t="shared" si="65"/>
        <v>-34040.735818608155</v>
      </c>
      <c r="K405" s="58">
        <f t="shared" si="72"/>
        <v>0</v>
      </c>
      <c r="L405" s="58">
        <f t="shared" si="73"/>
        <v>1869.8712052966112</v>
      </c>
      <c r="N405" s="48">
        <f t="shared" si="64"/>
        <v>0</v>
      </c>
      <c r="O405" s="58">
        <f t="shared" si="74"/>
        <v>1869.8712052966112</v>
      </c>
      <c r="P405" s="45">
        <f t="shared" si="63"/>
        <v>86051</v>
      </c>
      <c r="Q405" s="41">
        <f t="shared" si="71"/>
        <v>0</v>
      </c>
    </row>
    <row r="406" spans="1:17" x14ac:dyDescent="0.25">
      <c r="A406">
        <f t="shared" si="66"/>
        <v>2017</v>
      </c>
      <c r="B406">
        <f t="shared" si="67"/>
        <v>9</v>
      </c>
      <c r="C406" s="19">
        <v>43008</v>
      </c>
      <c r="D406" s="19">
        <f t="shared" si="68"/>
        <v>43014</v>
      </c>
      <c r="E406" s="19" t="str">
        <f t="shared" si="76"/>
        <v>392017</v>
      </c>
      <c r="F406" s="4">
        <f>SUMIF('Cushing Flows Data'!A$9:A$3818,'Cushing Balance'!$E406,'Cushing Flows Data'!$V$9:$V$3818)</f>
        <v>10811.158671370054</v>
      </c>
      <c r="G406" s="4">
        <f>SUMIF('Cushing Flows Data'!A$9:A$3818,'Cushing Balance'!$E406,'Cushing Flows Data'!$AP$9:$AP$3818)</f>
        <v>12681.029876666666</v>
      </c>
      <c r="H406" s="15">
        <f t="shared" si="75"/>
        <v>-1869.8712052966112</v>
      </c>
      <c r="J406" s="15">
        <f t="shared" si="65"/>
        <v>-35910.607023904769</v>
      </c>
      <c r="K406" s="58">
        <f t="shared" si="72"/>
        <v>0</v>
      </c>
      <c r="L406" s="58">
        <f t="shared" si="73"/>
        <v>1869.8712052966112</v>
      </c>
      <c r="N406" s="48">
        <f t="shared" si="64"/>
        <v>0</v>
      </c>
      <c r="O406" s="58">
        <f t="shared" si="74"/>
        <v>1869.8712052966112</v>
      </c>
      <c r="P406" s="45">
        <f t="shared" si="63"/>
        <v>86051</v>
      </c>
      <c r="Q406" s="41">
        <f t="shared" si="71"/>
        <v>0</v>
      </c>
    </row>
    <row r="407" spans="1:17" x14ac:dyDescent="0.25">
      <c r="A407">
        <f t="shared" si="66"/>
        <v>2017</v>
      </c>
      <c r="B407">
        <f t="shared" si="67"/>
        <v>10</v>
      </c>
      <c r="C407" s="19">
        <v>43015</v>
      </c>
      <c r="D407" s="19">
        <f t="shared" si="68"/>
        <v>43021</v>
      </c>
      <c r="E407" s="19" t="str">
        <f t="shared" si="76"/>
        <v>402017</v>
      </c>
      <c r="F407" s="4">
        <f>SUMIF('Cushing Flows Data'!A$9:A$3818,'Cushing Balance'!$E407,'Cushing Flows Data'!$V$9:$V$3818)</f>
        <v>10811.158671370054</v>
      </c>
      <c r="G407" s="4">
        <f>SUMIF('Cushing Flows Data'!A$9:A$3818,'Cushing Balance'!$E407,'Cushing Flows Data'!$AP$9:$AP$3818)</f>
        <v>12681.029876666666</v>
      </c>
      <c r="H407" s="15">
        <f t="shared" si="75"/>
        <v>-1869.8712052966112</v>
      </c>
      <c r="J407" s="15">
        <f t="shared" si="65"/>
        <v>-37780.478229201384</v>
      </c>
      <c r="K407" s="58">
        <f t="shared" si="72"/>
        <v>0</v>
      </c>
      <c r="L407" s="58">
        <f t="shared" si="73"/>
        <v>1869.8712052966112</v>
      </c>
      <c r="N407" s="48">
        <f t="shared" si="64"/>
        <v>0</v>
      </c>
      <c r="O407" s="58">
        <f t="shared" si="74"/>
        <v>1869.8712052966112</v>
      </c>
      <c r="P407" s="45">
        <f t="shared" si="63"/>
        <v>86051</v>
      </c>
      <c r="Q407" s="41">
        <f t="shared" si="71"/>
        <v>0</v>
      </c>
    </row>
    <row r="408" spans="1:17" x14ac:dyDescent="0.25">
      <c r="A408">
        <f t="shared" si="66"/>
        <v>2017</v>
      </c>
      <c r="B408">
        <f t="shared" si="67"/>
        <v>10</v>
      </c>
      <c r="C408" s="19">
        <v>43022</v>
      </c>
      <c r="D408" s="19">
        <f t="shared" si="68"/>
        <v>43028</v>
      </c>
      <c r="E408" s="19" t="str">
        <f t="shared" si="76"/>
        <v>412017</v>
      </c>
      <c r="F408" s="4">
        <f>SUMIF('Cushing Flows Data'!A$9:A$3818,'Cushing Balance'!$E408,'Cushing Flows Data'!$V$9:$V$3818)</f>
        <v>10811.158671370054</v>
      </c>
      <c r="G408" s="4">
        <f>SUMIF('Cushing Flows Data'!A$9:A$3818,'Cushing Balance'!$E408,'Cushing Flows Data'!$AP$9:$AP$3818)</f>
        <v>12681.029876666666</v>
      </c>
      <c r="H408" s="15">
        <f t="shared" si="75"/>
        <v>-1869.8712052966112</v>
      </c>
      <c r="J408" s="15">
        <f t="shared" si="65"/>
        <v>-39650.349434497999</v>
      </c>
      <c r="K408" s="58">
        <f t="shared" si="72"/>
        <v>0</v>
      </c>
      <c r="L408" s="58">
        <f t="shared" si="73"/>
        <v>1869.8712052966112</v>
      </c>
      <c r="N408" s="48">
        <f t="shared" si="64"/>
        <v>0</v>
      </c>
      <c r="O408" s="58">
        <f t="shared" si="74"/>
        <v>1869.8712052966112</v>
      </c>
      <c r="P408" s="45">
        <f t="shared" si="63"/>
        <v>86051</v>
      </c>
      <c r="Q408" s="41">
        <f t="shared" si="71"/>
        <v>0</v>
      </c>
    </row>
    <row r="409" spans="1:17" x14ac:dyDescent="0.25">
      <c r="A409">
        <f t="shared" si="66"/>
        <v>2017</v>
      </c>
      <c r="B409">
        <f t="shared" si="67"/>
        <v>10</v>
      </c>
      <c r="C409" s="19">
        <v>43029</v>
      </c>
      <c r="D409" s="19">
        <f t="shared" si="68"/>
        <v>43035</v>
      </c>
      <c r="E409" s="19" t="str">
        <f t="shared" si="76"/>
        <v>422017</v>
      </c>
      <c r="F409" s="4">
        <f>SUMIF('Cushing Flows Data'!A$9:A$3818,'Cushing Balance'!$E409,'Cushing Flows Data'!$V$9:$V$3818)</f>
        <v>10811.158671370054</v>
      </c>
      <c r="G409" s="4">
        <f>SUMIF('Cushing Flows Data'!A$9:A$3818,'Cushing Balance'!$E409,'Cushing Flows Data'!$AP$9:$AP$3818)</f>
        <v>12681.029876666666</v>
      </c>
      <c r="H409" s="15">
        <f t="shared" si="75"/>
        <v>-1869.8712052966112</v>
      </c>
      <c r="J409" s="15">
        <f t="shared" si="65"/>
        <v>-41520.220639794614</v>
      </c>
      <c r="K409" s="58">
        <f t="shared" si="72"/>
        <v>0</v>
      </c>
      <c r="L409" s="58">
        <f t="shared" si="73"/>
        <v>1869.8712052966112</v>
      </c>
      <c r="N409" s="48">
        <f t="shared" si="64"/>
        <v>0</v>
      </c>
      <c r="O409" s="58">
        <f t="shared" si="74"/>
        <v>1869.8712052966112</v>
      </c>
      <c r="P409" s="45">
        <f t="shared" si="63"/>
        <v>86051</v>
      </c>
      <c r="Q409" s="41">
        <f t="shared" si="71"/>
        <v>0</v>
      </c>
    </row>
    <row r="410" spans="1:17" x14ac:dyDescent="0.25">
      <c r="A410">
        <f t="shared" si="66"/>
        <v>2017</v>
      </c>
      <c r="B410">
        <f t="shared" si="67"/>
        <v>10</v>
      </c>
      <c r="C410" s="19">
        <v>43036</v>
      </c>
      <c r="D410" s="19">
        <f t="shared" si="68"/>
        <v>43042</v>
      </c>
      <c r="E410" s="19" t="str">
        <f t="shared" si="76"/>
        <v>432017</v>
      </c>
      <c r="F410" s="4">
        <f>SUMIF('Cushing Flows Data'!A$9:A$3818,'Cushing Balance'!$E410,'Cushing Flows Data'!$V$9:$V$3818)</f>
        <v>11376.054516829969</v>
      </c>
      <c r="G410" s="4">
        <f>SUMIF('Cushing Flows Data'!A$9:A$3818,'Cushing Balance'!$E410,'Cushing Flows Data'!$AP$9:$AP$3818)</f>
        <v>12681.029876666666</v>
      </c>
      <c r="H410" s="15">
        <f t="shared" si="75"/>
        <v>-1304.975359836697</v>
      </c>
      <c r="J410" s="15">
        <f t="shared" si="65"/>
        <v>-42825.195999631309</v>
      </c>
      <c r="K410" s="58">
        <f t="shared" si="72"/>
        <v>0</v>
      </c>
      <c r="L410" s="58">
        <f t="shared" si="73"/>
        <v>1304.975359836697</v>
      </c>
      <c r="N410" s="48">
        <f t="shared" si="64"/>
        <v>0</v>
      </c>
      <c r="O410" s="58">
        <f t="shared" si="74"/>
        <v>1304.975359836697</v>
      </c>
      <c r="P410" s="45">
        <f t="shared" si="63"/>
        <v>86051</v>
      </c>
      <c r="Q410" s="41">
        <f t="shared" si="71"/>
        <v>0</v>
      </c>
    </row>
    <row r="411" spans="1:17" x14ac:dyDescent="0.25">
      <c r="A411">
        <f t="shared" si="66"/>
        <v>2017</v>
      </c>
      <c r="B411">
        <f t="shared" si="67"/>
        <v>11</v>
      </c>
      <c r="C411" s="19">
        <v>43043</v>
      </c>
      <c r="D411" s="19">
        <f t="shared" si="68"/>
        <v>43049</v>
      </c>
      <c r="E411" s="19" t="str">
        <f t="shared" si="76"/>
        <v>442017</v>
      </c>
      <c r="F411" s="4">
        <f>SUMIF('Cushing Flows Data'!A$9:A$3818,'Cushing Balance'!$E411,'Cushing Flows Data'!$V$9:$V$3818)</f>
        <v>14765.429589589456</v>
      </c>
      <c r="G411" s="4">
        <f>SUMIF('Cushing Flows Data'!A$9:A$3818,'Cushing Balance'!$E411,'Cushing Flows Data'!$AP$9:$AP$3818)</f>
        <v>12681.029876666666</v>
      </c>
      <c r="H411" s="15">
        <f t="shared" si="75"/>
        <v>2084.3997129227901</v>
      </c>
      <c r="J411" s="15">
        <f t="shared" si="65"/>
        <v>-40740.796286708515</v>
      </c>
      <c r="K411" s="58">
        <f t="shared" si="72"/>
        <v>0</v>
      </c>
      <c r="L411" s="58">
        <f t="shared" si="73"/>
        <v>-2084.3997129227901</v>
      </c>
      <c r="N411" s="48">
        <f t="shared" si="64"/>
        <v>0</v>
      </c>
      <c r="O411" s="58">
        <f t="shared" si="74"/>
        <v>-2084.3997129227901</v>
      </c>
      <c r="P411" s="45">
        <f t="shared" si="63"/>
        <v>86051</v>
      </c>
      <c r="Q411" s="41">
        <f t="shared" si="71"/>
        <v>0</v>
      </c>
    </row>
    <row r="412" spans="1:17" x14ac:dyDescent="0.25">
      <c r="A412">
        <f t="shared" si="66"/>
        <v>2017</v>
      </c>
      <c r="B412">
        <f t="shared" si="67"/>
        <v>11</v>
      </c>
      <c r="C412" s="19">
        <v>43050</v>
      </c>
      <c r="D412" s="19">
        <f t="shared" si="68"/>
        <v>43056</v>
      </c>
      <c r="E412" s="19" t="str">
        <f t="shared" si="76"/>
        <v>452017</v>
      </c>
      <c r="F412" s="4">
        <f>SUMIF('Cushing Flows Data'!A$9:A$3818,'Cushing Balance'!$E412,'Cushing Flows Data'!$V$9:$V$3818)</f>
        <v>14765.429589589456</v>
      </c>
      <c r="G412" s="4">
        <f>SUMIF('Cushing Flows Data'!A$9:A$3818,'Cushing Balance'!$E412,'Cushing Flows Data'!$AP$9:$AP$3818)</f>
        <v>12681.029876666666</v>
      </c>
      <c r="H412" s="15">
        <f t="shared" si="75"/>
        <v>2084.3997129227901</v>
      </c>
      <c r="J412" s="15">
        <f t="shared" si="65"/>
        <v>-38656.396573785722</v>
      </c>
      <c r="K412" s="58">
        <f t="shared" si="72"/>
        <v>0</v>
      </c>
      <c r="L412" s="58">
        <f t="shared" si="73"/>
        <v>-2084.3997129227901</v>
      </c>
      <c r="N412" s="48">
        <f t="shared" si="64"/>
        <v>0</v>
      </c>
      <c r="O412" s="58">
        <f t="shared" si="74"/>
        <v>-2084.3997129227901</v>
      </c>
      <c r="P412" s="45">
        <f t="shared" si="63"/>
        <v>86051</v>
      </c>
      <c r="Q412" s="41">
        <f t="shared" si="71"/>
        <v>0</v>
      </c>
    </row>
    <row r="413" spans="1:17" x14ac:dyDescent="0.25">
      <c r="A413">
        <f t="shared" si="66"/>
        <v>2017</v>
      </c>
      <c r="B413">
        <f t="shared" si="67"/>
        <v>11</v>
      </c>
      <c r="C413" s="19">
        <v>43057</v>
      </c>
      <c r="D413" s="19">
        <f t="shared" si="68"/>
        <v>43063</v>
      </c>
      <c r="E413" s="19" t="str">
        <f t="shared" si="76"/>
        <v>462017</v>
      </c>
      <c r="F413" s="4">
        <f>SUMIF('Cushing Flows Data'!A$9:A$3818,'Cushing Balance'!$E413,'Cushing Flows Data'!$V$9:$V$3818)</f>
        <v>14765.429589589456</v>
      </c>
      <c r="G413" s="4">
        <f>SUMIF('Cushing Flows Data'!A$9:A$3818,'Cushing Balance'!$E413,'Cushing Flows Data'!$AP$9:$AP$3818)</f>
        <v>12681.029876666666</v>
      </c>
      <c r="H413" s="15">
        <f t="shared" si="75"/>
        <v>2084.3997129227901</v>
      </c>
      <c r="J413" s="15">
        <f t="shared" si="65"/>
        <v>-36571.996860862928</v>
      </c>
      <c r="K413" s="58">
        <f t="shared" si="72"/>
        <v>0</v>
      </c>
      <c r="L413" s="58">
        <f t="shared" si="73"/>
        <v>-2084.3997129227901</v>
      </c>
      <c r="N413" s="48">
        <f t="shared" si="64"/>
        <v>0</v>
      </c>
      <c r="O413" s="58">
        <f t="shared" si="74"/>
        <v>-2084.3997129227901</v>
      </c>
      <c r="P413" s="45">
        <f t="shared" si="63"/>
        <v>86051</v>
      </c>
      <c r="Q413" s="41">
        <f t="shared" si="71"/>
        <v>0</v>
      </c>
    </row>
    <row r="414" spans="1:17" x14ac:dyDescent="0.25">
      <c r="A414">
        <f t="shared" si="66"/>
        <v>2017</v>
      </c>
      <c r="B414">
        <f t="shared" si="67"/>
        <v>11</v>
      </c>
      <c r="C414" s="19">
        <v>43064</v>
      </c>
      <c r="D414" s="19">
        <f t="shared" si="68"/>
        <v>43070</v>
      </c>
      <c r="E414" s="19" t="str">
        <f t="shared" si="76"/>
        <v>472017</v>
      </c>
      <c r="F414" s="4">
        <f>SUMIF('Cushing Flows Data'!A$9:A$3818,'Cushing Balance'!$E414,'Cushing Flows Data'!$V$9:$V$3818)</f>
        <v>14767.811345785718</v>
      </c>
      <c r="G414" s="4">
        <f>SUMIF('Cushing Flows Data'!A$9:A$3818,'Cushing Balance'!$E414,'Cushing Flows Data'!$AP$9:$AP$3818)</f>
        <v>12681.029876666666</v>
      </c>
      <c r="H414" s="15">
        <f t="shared" si="75"/>
        <v>2086.7814691190524</v>
      </c>
      <c r="J414" s="15">
        <f t="shared" si="65"/>
        <v>-34485.215391743877</v>
      </c>
      <c r="K414" s="58">
        <f t="shared" si="72"/>
        <v>0</v>
      </c>
      <c r="L414" s="58">
        <f t="shared" si="73"/>
        <v>-2086.7814691190524</v>
      </c>
      <c r="N414" s="48">
        <f t="shared" si="64"/>
        <v>0</v>
      </c>
      <c r="O414" s="58">
        <f t="shared" si="74"/>
        <v>-2086.7814691190524</v>
      </c>
      <c r="P414" s="45">
        <f t="shared" si="63"/>
        <v>86051</v>
      </c>
      <c r="Q414" s="41">
        <f t="shared" si="71"/>
        <v>0</v>
      </c>
    </row>
    <row r="415" spans="1:17" x14ac:dyDescent="0.25">
      <c r="A415">
        <f t="shared" si="66"/>
        <v>2017</v>
      </c>
      <c r="B415">
        <f t="shared" si="67"/>
        <v>12</v>
      </c>
      <c r="C415" s="19">
        <v>43071</v>
      </c>
      <c r="D415" s="19">
        <f t="shared" si="68"/>
        <v>43077</v>
      </c>
      <c r="E415" s="19" t="str">
        <f t="shared" si="76"/>
        <v>482017</v>
      </c>
      <c r="F415" s="4">
        <f>SUMIF('Cushing Flows Data'!A$9:A$3818,'Cushing Balance'!$E415,'Cushing Flows Data'!$V$9:$V$3818)</f>
        <v>14782.101882963294</v>
      </c>
      <c r="G415" s="4">
        <f>SUMIF('Cushing Flows Data'!A$9:A$3818,'Cushing Balance'!$E415,'Cushing Flows Data'!$AP$9:$AP$3818)</f>
        <v>12681.029876666666</v>
      </c>
      <c r="H415" s="15">
        <f t="shared" si="75"/>
        <v>2101.0720062966284</v>
      </c>
      <c r="J415" s="15">
        <f t="shared" si="65"/>
        <v>-32384.143385447249</v>
      </c>
      <c r="K415" s="58">
        <f t="shared" si="72"/>
        <v>0</v>
      </c>
      <c r="L415" s="58">
        <f t="shared" si="73"/>
        <v>-2101.0720062966284</v>
      </c>
      <c r="N415" s="48">
        <f t="shared" si="64"/>
        <v>0</v>
      </c>
      <c r="O415" s="58">
        <f t="shared" si="74"/>
        <v>-2101.0720062966284</v>
      </c>
      <c r="P415" s="45">
        <f t="shared" si="63"/>
        <v>86051</v>
      </c>
      <c r="Q415" s="41">
        <f t="shared" si="71"/>
        <v>0</v>
      </c>
    </row>
    <row r="416" spans="1:17" x14ac:dyDescent="0.25">
      <c r="A416">
        <f t="shared" si="66"/>
        <v>2017</v>
      </c>
      <c r="B416">
        <f t="shared" si="67"/>
        <v>12</v>
      </c>
      <c r="C416" s="19">
        <v>43078</v>
      </c>
      <c r="D416" s="19">
        <f t="shared" si="68"/>
        <v>43084</v>
      </c>
      <c r="E416" s="19" t="str">
        <f t="shared" si="76"/>
        <v>492017</v>
      </c>
      <c r="F416" s="4">
        <f>SUMIF('Cushing Flows Data'!A$9:A$3818,'Cushing Balance'!$E416,'Cushing Flows Data'!$V$9:$V$3818)</f>
        <v>14782.101882963294</v>
      </c>
      <c r="G416" s="4">
        <f>SUMIF('Cushing Flows Data'!A$9:A$3818,'Cushing Balance'!$E416,'Cushing Flows Data'!$AP$9:$AP$3818)</f>
        <v>12681.029876666666</v>
      </c>
      <c r="H416" s="15">
        <f t="shared" si="75"/>
        <v>2101.0720062966284</v>
      </c>
      <c r="J416" s="15">
        <f t="shared" si="65"/>
        <v>-30283.07137915062</v>
      </c>
      <c r="K416" s="58">
        <f t="shared" si="72"/>
        <v>0</v>
      </c>
      <c r="L416" s="58">
        <f t="shared" si="73"/>
        <v>-2101.0720062966284</v>
      </c>
      <c r="N416" s="48">
        <f t="shared" si="64"/>
        <v>0</v>
      </c>
      <c r="O416" s="58">
        <f t="shared" si="74"/>
        <v>-2101.0720062966284</v>
      </c>
      <c r="P416" s="45">
        <f t="shared" si="63"/>
        <v>86051</v>
      </c>
      <c r="Q416" s="41">
        <f t="shared" si="71"/>
        <v>0</v>
      </c>
    </row>
    <row r="417" spans="1:17" x14ac:dyDescent="0.25">
      <c r="A417">
        <f t="shared" si="66"/>
        <v>2017</v>
      </c>
      <c r="B417">
        <f t="shared" si="67"/>
        <v>12</v>
      </c>
      <c r="C417" s="19">
        <v>43085</v>
      </c>
      <c r="D417" s="19">
        <f t="shared" si="68"/>
        <v>43091</v>
      </c>
      <c r="E417" s="19" t="str">
        <f t="shared" si="76"/>
        <v>502017</v>
      </c>
      <c r="F417" s="4">
        <f>SUMIF('Cushing Flows Data'!A$9:A$3818,'Cushing Balance'!$E417,'Cushing Flows Data'!$V$9:$V$3818)</f>
        <v>14782.101882963294</v>
      </c>
      <c r="G417" s="4">
        <f>SUMIF('Cushing Flows Data'!A$9:A$3818,'Cushing Balance'!$E417,'Cushing Flows Data'!$AP$9:$AP$3818)</f>
        <v>12681.029876666666</v>
      </c>
      <c r="H417" s="15">
        <f t="shared" si="75"/>
        <v>2101.0720062966284</v>
      </c>
      <c r="J417" s="15">
        <f t="shared" si="65"/>
        <v>-28181.999372853992</v>
      </c>
      <c r="K417" s="58">
        <f t="shared" si="72"/>
        <v>0</v>
      </c>
      <c r="L417" s="58">
        <f t="shared" si="73"/>
        <v>-2101.0720062966284</v>
      </c>
      <c r="N417" s="48">
        <f t="shared" si="64"/>
        <v>0</v>
      </c>
      <c r="O417" s="58">
        <f t="shared" si="74"/>
        <v>-2101.0720062966284</v>
      </c>
      <c r="P417" s="45">
        <f t="shared" si="63"/>
        <v>86051</v>
      </c>
      <c r="Q417" s="41">
        <f t="shared" si="71"/>
        <v>0</v>
      </c>
    </row>
    <row r="418" spans="1:17" x14ac:dyDescent="0.25">
      <c r="A418">
        <f t="shared" si="66"/>
        <v>2017</v>
      </c>
      <c r="B418">
        <f t="shared" si="67"/>
        <v>12</v>
      </c>
      <c r="C418" s="19">
        <v>43092</v>
      </c>
      <c r="D418" s="19">
        <f t="shared" si="68"/>
        <v>43098</v>
      </c>
      <c r="E418" s="19" t="str">
        <f t="shared" si="76"/>
        <v>512017</v>
      </c>
      <c r="F418" s="4">
        <f>SUMIF('Cushing Flows Data'!A$9:A$3818,'Cushing Balance'!$E418,'Cushing Flows Data'!$V$9:$V$3818)</f>
        <v>14782.101882963294</v>
      </c>
      <c r="G418" s="4">
        <f>SUMIF('Cushing Flows Data'!A$9:A$3818,'Cushing Balance'!$E418,'Cushing Flows Data'!$AP$9:$AP$3818)</f>
        <v>12681.029876666666</v>
      </c>
      <c r="H418" s="15">
        <f t="shared" si="75"/>
        <v>2101.0720062966284</v>
      </c>
      <c r="J418" s="15">
        <f t="shared" si="65"/>
        <v>-26080.927366557364</v>
      </c>
      <c r="K418" s="58">
        <f t="shared" si="72"/>
        <v>0</v>
      </c>
      <c r="L418" s="58">
        <f t="shared" si="73"/>
        <v>-2101.0720062966284</v>
      </c>
      <c r="N418" s="48">
        <f t="shared" si="64"/>
        <v>0</v>
      </c>
      <c r="O418" s="58">
        <f t="shared" si="74"/>
        <v>-2101.0720062966284</v>
      </c>
      <c r="P418" s="45">
        <f t="shared" si="63"/>
        <v>86051</v>
      </c>
      <c r="Q418" s="41">
        <f t="shared" si="71"/>
        <v>0</v>
      </c>
    </row>
    <row r="419" spans="1:17" x14ac:dyDescent="0.25">
      <c r="A419">
        <f t="shared" si="66"/>
        <v>2017</v>
      </c>
      <c r="B419">
        <f t="shared" si="67"/>
        <v>12</v>
      </c>
      <c r="C419" s="19">
        <v>43099</v>
      </c>
      <c r="D419" s="19">
        <f t="shared" si="68"/>
        <v>43105</v>
      </c>
      <c r="E419" s="19" t="str">
        <f t="shared" si="76"/>
        <v>522017</v>
      </c>
      <c r="F419" s="4">
        <f>SUMIF('Cushing Flows Data'!A$9:A$3818,'Cushing Balance'!$E419,'Cushing Flows Data'!$V$9:$V$3818)</f>
        <v>14793.995847702365</v>
      </c>
      <c r="G419" s="4">
        <f>SUMIF('Cushing Flows Data'!A$9:A$3818,'Cushing Balance'!$E419,'Cushing Flows Data'!$AP$9:$AP$3818)</f>
        <v>12681.029876666666</v>
      </c>
      <c r="H419" s="15">
        <f t="shared" si="75"/>
        <v>2112.9659710356991</v>
      </c>
      <c r="J419" s="15">
        <f t="shared" si="65"/>
        <v>-23967.961395521663</v>
      </c>
      <c r="K419" s="58">
        <f t="shared" si="72"/>
        <v>0</v>
      </c>
      <c r="L419" s="58">
        <f t="shared" si="73"/>
        <v>-2112.9659710356991</v>
      </c>
      <c r="N419" s="48">
        <f t="shared" si="64"/>
        <v>0</v>
      </c>
      <c r="O419" s="58">
        <f t="shared" si="74"/>
        <v>-2112.9659710356991</v>
      </c>
      <c r="P419" s="45">
        <f t="shared" si="63"/>
        <v>86051</v>
      </c>
      <c r="Q419" s="41">
        <f t="shared" si="71"/>
        <v>0</v>
      </c>
    </row>
    <row r="420" spans="1:17" x14ac:dyDescent="0.25">
      <c r="A420">
        <f t="shared" si="66"/>
        <v>2018</v>
      </c>
      <c r="B420">
        <f t="shared" si="67"/>
        <v>1</v>
      </c>
      <c r="C420" s="19">
        <v>43106</v>
      </c>
      <c r="D420" s="19">
        <f t="shared" si="68"/>
        <v>-1</v>
      </c>
      <c r="E420" s="19" t="str">
        <f t="shared" si="76"/>
        <v>12018</v>
      </c>
      <c r="F420" s="4">
        <f>SUMIF('Cushing Flows Data'!A$9:A$3818,'Cushing Balance'!$E420,'Cushing Flows Data'!$V$9:$V$3818)</f>
        <v>1260357.4262692519</v>
      </c>
      <c r="G420" s="4">
        <f>SUMIF('Cushing Flows Data'!A$9:A$3818,'Cushing Balance'!$E420,'Cushing Flows Data'!$AP$9:$AP$3818)</f>
        <v>1311580.8043866584</v>
      </c>
      <c r="H420" s="15">
        <f t="shared" si="75"/>
        <v>-51223.378117406508</v>
      </c>
      <c r="J420" s="15">
        <f t="shared" si="65"/>
        <v>-75191.339512928171</v>
      </c>
      <c r="K420" s="58">
        <f t="shared" si="72"/>
        <v>0</v>
      </c>
      <c r="L420" s="58">
        <f t="shared" si="73"/>
        <v>51223.378117406508</v>
      </c>
      <c r="N420" s="48">
        <f t="shared" si="64"/>
        <v>0</v>
      </c>
      <c r="O420" s="58">
        <f t="shared" si="74"/>
        <v>51223.378117406508</v>
      </c>
      <c r="P420" s="45">
        <f t="shared" si="63"/>
        <v>86051</v>
      </c>
      <c r="Q420" s="41">
        <f t="shared" si="71"/>
        <v>0</v>
      </c>
    </row>
    <row r="421" spans="1:17" x14ac:dyDescent="0.25">
      <c r="J421" s="15">
        <f t="shared" si="65"/>
        <v>-75191.339512928171</v>
      </c>
      <c r="P421" s="45">
        <f t="shared" si="63"/>
        <v>86051</v>
      </c>
      <c r="Q421" s="41">
        <f t="shared" si="71"/>
        <v>0</v>
      </c>
    </row>
    <row r="422" spans="1:17" x14ac:dyDescent="0.25">
      <c r="J422" s="15">
        <f t="shared" si="65"/>
        <v>-75191.339512928171</v>
      </c>
      <c r="P422" s="45">
        <f t="shared" si="63"/>
        <v>86051</v>
      </c>
      <c r="Q422" s="41">
        <f t="shared" si="71"/>
        <v>0</v>
      </c>
    </row>
    <row r="423" spans="1:17" x14ac:dyDescent="0.25">
      <c r="J423" s="15">
        <f t="shared" si="65"/>
        <v>-75191.339512928171</v>
      </c>
      <c r="P423" s="45">
        <f t="shared" si="63"/>
        <v>86051</v>
      </c>
      <c r="Q423" s="41">
        <f t="shared" si="71"/>
        <v>0</v>
      </c>
    </row>
    <row r="424" spans="1:17" x14ac:dyDescent="0.25">
      <c r="J424" s="15">
        <f t="shared" si="65"/>
        <v>-75191.339512928171</v>
      </c>
      <c r="P424" s="45">
        <f t="shared" si="63"/>
        <v>86051</v>
      </c>
      <c r="Q424" s="41">
        <f t="shared" si="71"/>
        <v>0</v>
      </c>
    </row>
    <row r="425" spans="1:17" x14ac:dyDescent="0.25">
      <c r="J425" s="15">
        <f t="shared" si="65"/>
        <v>-75191.339512928171</v>
      </c>
      <c r="P425" s="45">
        <f t="shared" si="63"/>
        <v>86051</v>
      </c>
      <c r="Q425" s="41">
        <f t="shared" si="71"/>
        <v>0</v>
      </c>
    </row>
    <row r="426" spans="1:17" x14ac:dyDescent="0.25">
      <c r="J426" s="15">
        <f t="shared" si="65"/>
        <v>-75191.339512928171</v>
      </c>
      <c r="P426" s="45">
        <f t="shared" si="63"/>
        <v>86051</v>
      </c>
      <c r="Q426" s="41">
        <f t="shared" si="71"/>
        <v>0</v>
      </c>
    </row>
    <row r="427" spans="1:17" x14ac:dyDescent="0.25">
      <c r="J427" s="15">
        <f t="shared" si="65"/>
        <v>-75191.339512928171</v>
      </c>
      <c r="P427" s="45">
        <f t="shared" si="63"/>
        <v>86051</v>
      </c>
      <c r="Q427" s="41">
        <f t="shared" si="71"/>
        <v>0</v>
      </c>
    </row>
    <row r="428" spans="1:17" x14ac:dyDescent="0.25">
      <c r="J428" s="15">
        <f t="shared" si="65"/>
        <v>-75191.339512928171</v>
      </c>
      <c r="P428" s="45">
        <f t="shared" si="63"/>
        <v>86051</v>
      </c>
      <c r="Q428" s="41">
        <f t="shared" si="71"/>
        <v>0</v>
      </c>
    </row>
    <row r="429" spans="1:17" x14ac:dyDescent="0.25">
      <c r="J429" s="15">
        <f t="shared" si="65"/>
        <v>-75191.339512928171</v>
      </c>
      <c r="P429" s="45">
        <f t="shared" si="63"/>
        <v>86051</v>
      </c>
      <c r="Q429" s="41">
        <f t="shared" si="71"/>
        <v>0</v>
      </c>
    </row>
    <row r="430" spans="1:17" x14ac:dyDescent="0.25">
      <c r="J430" s="15">
        <f t="shared" si="65"/>
        <v>-75191.339512928171</v>
      </c>
      <c r="P430" s="45">
        <f t="shared" ref="P430:P493" si="77">86051</f>
        <v>86051</v>
      </c>
      <c r="Q430" s="41">
        <f t="shared" si="71"/>
        <v>0</v>
      </c>
    </row>
    <row r="431" spans="1:17" x14ac:dyDescent="0.25">
      <c r="J431" s="15">
        <f t="shared" si="65"/>
        <v>-75191.339512928171</v>
      </c>
      <c r="P431" s="45">
        <f t="shared" si="77"/>
        <v>86051</v>
      </c>
      <c r="Q431" s="41">
        <f t="shared" si="71"/>
        <v>0</v>
      </c>
    </row>
    <row r="432" spans="1:17" x14ac:dyDescent="0.25">
      <c r="J432" s="15">
        <f t="shared" si="65"/>
        <v>-75191.339512928171</v>
      </c>
      <c r="P432" s="45">
        <f t="shared" si="77"/>
        <v>86051</v>
      </c>
      <c r="Q432" s="41">
        <f t="shared" si="71"/>
        <v>0</v>
      </c>
    </row>
    <row r="433" spans="10:17" x14ac:dyDescent="0.25">
      <c r="J433" s="15">
        <f t="shared" si="65"/>
        <v>-75191.339512928171</v>
      </c>
      <c r="P433" s="45">
        <f t="shared" si="77"/>
        <v>86051</v>
      </c>
      <c r="Q433" s="41">
        <f t="shared" si="71"/>
        <v>0</v>
      </c>
    </row>
    <row r="434" spans="10:17" x14ac:dyDescent="0.25">
      <c r="J434" s="15">
        <f t="shared" si="65"/>
        <v>-75191.339512928171</v>
      </c>
      <c r="P434" s="45">
        <f t="shared" si="77"/>
        <v>86051</v>
      </c>
      <c r="Q434" s="41">
        <f t="shared" si="71"/>
        <v>0</v>
      </c>
    </row>
    <row r="435" spans="10:17" x14ac:dyDescent="0.25">
      <c r="J435" s="15">
        <f t="shared" si="65"/>
        <v>-75191.339512928171</v>
      </c>
      <c r="P435" s="45">
        <f t="shared" si="77"/>
        <v>86051</v>
      </c>
      <c r="Q435" s="41">
        <f t="shared" si="71"/>
        <v>0</v>
      </c>
    </row>
    <row r="436" spans="10:17" x14ac:dyDescent="0.25">
      <c r="J436" s="15">
        <f t="shared" si="65"/>
        <v>-75191.339512928171</v>
      </c>
      <c r="P436" s="45">
        <f t="shared" si="77"/>
        <v>86051</v>
      </c>
      <c r="Q436" s="41">
        <f t="shared" si="71"/>
        <v>0</v>
      </c>
    </row>
    <row r="437" spans="10:17" x14ac:dyDescent="0.25">
      <c r="J437" s="15">
        <f t="shared" si="65"/>
        <v>-75191.339512928171</v>
      </c>
      <c r="P437" s="45">
        <f t="shared" si="77"/>
        <v>86051</v>
      </c>
      <c r="Q437" s="41">
        <f t="shared" si="71"/>
        <v>0</v>
      </c>
    </row>
    <row r="438" spans="10:17" x14ac:dyDescent="0.25">
      <c r="J438" s="15">
        <f t="shared" si="65"/>
        <v>-75191.339512928171</v>
      </c>
      <c r="P438" s="45">
        <f t="shared" si="77"/>
        <v>86051</v>
      </c>
      <c r="Q438" s="41">
        <f t="shared" si="71"/>
        <v>0</v>
      </c>
    </row>
    <row r="439" spans="10:17" x14ac:dyDescent="0.25">
      <c r="J439" s="15">
        <f t="shared" si="65"/>
        <v>-75191.339512928171</v>
      </c>
      <c r="P439" s="45">
        <f t="shared" si="77"/>
        <v>86051</v>
      </c>
      <c r="Q439" s="41">
        <f t="shared" si="71"/>
        <v>0</v>
      </c>
    </row>
    <row r="440" spans="10:17" x14ac:dyDescent="0.25">
      <c r="J440" s="15">
        <f t="shared" si="65"/>
        <v>-75191.339512928171</v>
      </c>
      <c r="P440" s="45">
        <f t="shared" si="77"/>
        <v>86051</v>
      </c>
      <c r="Q440" s="41">
        <f t="shared" si="71"/>
        <v>0</v>
      </c>
    </row>
    <row r="441" spans="10:17" x14ac:dyDescent="0.25">
      <c r="J441" s="15">
        <f t="shared" si="65"/>
        <v>-75191.339512928171</v>
      </c>
      <c r="P441" s="45">
        <f t="shared" si="77"/>
        <v>86051</v>
      </c>
      <c r="Q441" s="41">
        <f t="shared" si="71"/>
        <v>0</v>
      </c>
    </row>
    <row r="442" spans="10:17" x14ac:dyDescent="0.25">
      <c r="J442" s="15">
        <f t="shared" si="65"/>
        <v>-75191.339512928171</v>
      </c>
      <c r="P442" s="45">
        <f t="shared" si="77"/>
        <v>86051</v>
      </c>
      <c r="Q442" s="41">
        <f t="shared" si="71"/>
        <v>0</v>
      </c>
    </row>
    <row r="443" spans="10:17" x14ac:dyDescent="0.25">
      <c r="J443" s="15">
        <f t="shared" si="65"/>
        <v>-75191.339512928171</v>
      </c>
      <c r="P443" s="45">
        <f t="shared" si="77"/>
        <v>86051</v>
      </c>
      <c r="Q443" s="41">
        <f t="shared" si="71"/>
        <v>0</v>
      </c>
    </row>
    <row r="444" spans="10:17" x14ac:dyDescent="0.25">
      <c r="J444" s="15">
        <f t="shared" si="65"/>
        <v>-75191.339512928171</v>
      </c>
      <c r="P444" s="45">
        <f t="shared" si="77"/>
        <v>86051</v>
      </c>
      <c r="Q444" s="41">
        <f t="shared" si="71"/>
        <v>0</v>
      </c>
    </row>
    <row r="445" spans="10:17" x14ac:dyDescent="0.25">
      <c r="J445" s="15">
        <f t="shared" si="65"/>
        <v>-75191.339512928171</v>
      </c>
      <c r="P445" s="45">
        <f t="shared" si="77"/>
        <v>86051</v>
      </c>
      <c r="Q445" s="41">
        <f t="shared" si="71"/>
        <v>0</v>
      </c>
    </row>
    <row r="446" spans="10:17" x14ac:dyDescent="0.25">
      <c r="J446" s="15">
        <f t="shared" si="65"/>
        <v>-75191.339512928171</v>
      </c>
      <c r="P446" s="45">
        <f t="shared" si="77"/>
        <v>86051</v>
      </c>
      <c r="Q446" s="41">
        <f t="shared" si="71"/>
        <v>0</v>
      </c>
    </row>
    <row r="447" spans="10:17" x14ac:dyDescent="0.25">
      <c r="J447" s="15">
        <f t="shared" si="65"/>
        <v>-75191.339512928171</v>
      </c>
      <c r="P447" s="45">
        <f t="shared" si="77"/>
        <v>86051</v>
      </c>
      <c r="Q447" s="41">
        <f t="shared" si="71"/>
        <v>0</v>
      </c>
    </row>
    <row r="448" spans="10:17" x14ac:dyDescent="0.25">
      <c r="J448" s="15">
        <f t="shared" si="65"/>
        <v>-75191.339512928171</v>
      </c>
      <c r="P448" s="45">
        <f t="shared" si="77"/>
        <v>86051</v>
      </c>
      <c r="Q448" s="41">
        <f t="shared" si="71"/>
        <v>0</v>
      </c>
    </row>
    <row r="449" spans="10:17" x14ac:dyDescent="0.25">
      <c r="J449" s="15">
        <f t="shared" si="65"/>
        <v>-75191.339512928171</v>
      </c>
      <c r="P449" s="45">
        <f t="shared" si="77"/>
        <v>86051</v>
      </c>
      <c r="Q449" s="41">
        <f t="shared" si="71"/>
        <v>0</v>
      </c>
    </row>
    <row r="450" spans="10:17" x14ac:dyDescent="0.25">
      <c r="J450" s="15">
        <f t="shared" ref="J450:J513" si="78">J449+H450</f>
        <v>-75191.339512928171</v>
      </c>
      <c r="P450" s="45">
        <f t="shared" si="77"/>
        <v>86051</v>
      </c>
      <c r="Q450" s="41">
        <f t="shared" si="71"/>
        <v>0</v>
      </c>
    </row>
    <row r="451" spans="10:17" x14ac:dyDescent="0.25">
      <c r="J451" s="15">
        <f t="shared" si="78"/>
        <v>-75191.339512928171</v>
      </c>
      <c r="P451" s="45">
        <f t="shared" si="77"/>
        <v>86051</v>
      </c>
      <c r="Q451" s="41">
        <f t="shared" ref="Q451:Q514" si="79">I451/P451</f>
        <v>0</v>
      </c>
    </row>
    <row r="452" spans="10:17" x14ac:dyDescent="0.25">
      <c r="J452" s="15">
        <f t="shared" si="78"/>
        <v>-75191.339512928171</v>
      </c>
      <c r="P452" s="45">
        <f t="shared" si="77"/>
        <v>86051</v>
      </c>
      <c r="Q452" s="41">
        <f t="shared" si="79"/>
        <v>0</v>
      </c>
    </row>
    <row r="453" spans="10:17" x14ac:dyDescent="0.25">
      <c r="J453" s="15">
        <f t="shared" si="78"/>
        <v>-75191.339512928171</v>
      </c>
      <c r="P453" s="45">
        <f t="shared" si="77"/>
        <v>86051</v>
      </c>
      <c r="Q453" s="41">
        <f t="shared" si="79"/>
        <v>0</v>
      </c>
    </row>
    <row r="454" spans="10:17" x14ac:dyDescent="0.25">
      <c r="J454" s="15">
        <f t="shared" si="78"/>
        <v>-75191.339512928171</v>
      </c>
      <c r="P454" s="45">
        <f t="shared" si="77"/>
        <v>86051</v>
      </c>
      <c r="Q454" s="41">
        <f t="shared" si="79"/>
        <v>0</v>
      </c>
    </row>
    <row r="455" spans="10:17" x14ac:dyDescent="0.25">
      <c r="J455" s="15">
        <f t="shared" si="78"/>
        <v>-75191.339512928171</v>
      </c>
      <c r="P455" s="45">
        <f t="shared" si="77"/>
        <v>86051</v>
      </c>
      <c r="Q455" s="41">
        <f t="shared" si="79"/>
        <v>0</v>
      </c>
    </row>
    <row r="456" spans="10:17" x14ac:dyDescent="0.25">
      <c r="J456" s="15">
        <f t="shared" si="78"/>
        <v>-75191.339512928171</v>
      </c>
      <c r="P456" s="45">
        <f t="shared" si="77"/>
        <v>86051</v>
      </c>
      <c r="Q456" s="41">
        <f t="shared" si="79"/>
        <v>0</v>
      </c>
    </row>
    <row r="457" spans="10:17" x14ac:dyDescent="0.25">
      <c r="J457" s="15">
        <f t="shared" si="78"/>
        <v>-75191.339512928171</v>
      </c>
      <c r="P457" s="45">
        <f t="shared" si="77"/>
        <v>86051</v>
      </c>
      <c r="Q457" s="41">
        <f t="shared" si="79"/>
        <v>0</v>
      </c>
    </row>
    <row r="458" spans="10:17" x14ac:dyDescent="0.25">
      <c r="J458" s="15">
        <f t="shared" si="78"/>
        <v>-75191.339512928171</v>
      </c>
      <c r="P458" s="45">
        <f t="shared" si="77"/>
        <v>86051</v>
      </c>
      <c r="Q458" s="41">
        <f t="shared" si="79"/>
        <v>0</v>
      </c>
    </row>
    <row r="459" spans="10:17" x14ac:dyDescent="0.25">
      <c r="J459" s="15">
        <f t="shared" si="78"/>
        <v>-75191.339512928171</v>
      </c>
      <c r="P459" s="45">
        <f t="shared" si="77"/>
        <v>86051</v>
      </c>
      <c r="Q459" s="41">
        <f t="shared" si="79"/>
        <v>0</v>
      </c>
    </row>
    <row r="460" spans="10:17" x14ac:dyDescent="0.25">
      <c r="J460" s="15">
        <f t="shared" si="78"/>
        <v>-75191.339512928171</v>
      </c>
      <c r="P460" s="45">
        <f t="shared" si="77"/>
        <v>86051</v>
      </c>
      <c r="Q460" s="41">
        <f t="shared" si="79"/>
        <v>0</v>
      </c>
    </row>
    <row r="461" spans="10:17" x14ac:dyDescent="0.25">
      <c r="J461" s="15">
        <f t="shared" si="78"/>
        <v>-75191.339512928171</v>
      </c>
      <c r="P461" s="45">
        <f t="shared" si="77"/>
        <v>86051</v>
      </c>
      <c r="Q461" s="41">
        <f t="shared" si="79"/>
        <v>0</v>
      </c>
    </row>
    <row r="462" spans="10:17" x14ac:dyDescent="0.25">
      <c r="J462" s="15">
        <f t="shared" si="78"/>
        <v>-75191.339512928171</v>
      </c>
      <c r="P462" s="45">
        <f t="shared" si="77"/>
        <v>86051</v>
      </c>
      <c r="Q462" s="41">
        <f t="shared" si="79"/>
        <v>0</v>
      </c>
    </row>
    <row r="463" spans="10:17" x14ac:dyDescent="0.25">
      <c r="J463" s="15">
        <f t="shared" si="78"/>
        <v>-75191.339512928171</v>
      </c>
      <c r="P463" s="45">
        <f t="shared" si="77"/>
        <v>86051</v>
      </c>
      <c r="Q463" s="41">
        <f t="shared" si="79"/>
        <v>0</v>
      </c>
    </row>
    <row r="464" spans="10:17" x14ac:dyDescent="0.25">
      <c r="J464" s="15">
        <f t="shared" si="78"/>
        <v>-75191.339512928171</v>
      </c>
      <c r="P464" s="45">
        <f t="shared" si="77"/>
        <v>86051</v>
      </c>
      <c r="Q464" s="41">
        <f t="shared" si="79"/>
        <v>0</v>
      </c>
    </row>
    <row r="465" spans="10:17" x14ac:dyDescent="0.25">
      <c r="J465" s="15">
        <f t="shared" si="78"/>
        <v>-75191.339512928171</v>
      </c>
      <c r="P465" s="45">
        <f t="shared" si="77"/>
        <v>86051</v>
      </c>
      <c r="Q465" s="41">
        <f t="shared" si="79"/>
        <v>0</v>
      </c>
    </row>
    <row r="466" spans="10:17" x14ac:dyDescent="0.25">
      <c r="J466" s="15">
        <f t="shared" si="78"/>
        <v>-75191.339512928171</v>
      </c>
      <c r="P466" s="45">
        <f t="shared" si="77"/>
        <v>86051</v>
      </c>
      <c r="Q466" s="41">
        <f t="shared" si="79"/>
        <v>0</v>
      </c>
    </row>
    <row r="467" spans="10:17" x14ac:dyDescent="0.25">
      <c r="J467" s="15">
        <f t="shared" si="78"/>
        <v>-75191.339512928171</v>
      </c>
      <c r="P467" s="45">
        <f t="shared" si="77"/>
        <v>86051</v>
      </c>
      <c r="Q467" s="41">
        <f t="shared" si="79"/>
        <v>0</v>
      </c>
    </row>
    <row r="468" spans="10:17" x14ac:dyDescent="0.25">
      <c r="J468" s="15">
        <f t="shared" si="78"/>
        <v>-75191.339512928171</v>
      </c>
      <c r="P468" s="45">
        <f t="shared" si="77"/>
        <v>86051</v>
      </c>
      <c r="Q468" s="41">
        <f t="shared" si="79"/>
        <v>0</v>
      </c>
    </row>
    <row r="469" spans="10:17" x14ac:dyDescent="0.25">
      <c r="J469" s="15">
        <f t="shared" si="78"/>
        <v>-75191.339512928171</v>
      </c>
      <c r="P469" s="45">
        <f t="shared" si="77"/>
        <v>86051</v>
      </c>
      <c r="Q469" s="41">
        <f t="shared" si="79"/>
        <v>0</v>
      </c>
    </row>
    <row r="470" spans="10:17" x14ac:dyDescent="0.25">
      <c r="J470" s="15">
        <f t="shared" si="78"/>
        <v>-75191.339512928171</v>
      </c>
      <c r="P470" s="45">
        <f t="shared" si="77"/>
        <v>86051</v>
      </c>
      <c r="Q470" s="41">
        <f t="shared" si="79"/>
        <v>0</v>
      </c>
    </row>
    <row r="471" spans="10:17" x14ac:dyDescent="0.25">
      <c r="J471" s="15">
        <f t="shared" si="78"/>
        <v>-75191.339512928171</v>
      </c>
      <c r="P471" s="45">
        <f t="shared" si="77"/>
        <v>86051</v>
      </c>
      <c r="Q471" s="41">
        <f t="shared" si="79"/>
        <v>0</v>
      </c>
    </row>
    <row r="472" spans="10:17" x14ac:dyDescent="0.25">
      <c r="J472" s="15">
        <f t="shared" si="78"/>
        <v>-75191.339512928171</v>
      </c>
      <c r="P472" s="45">
        <f t="shared" si="77"/>
        <v>86051</v>
      </c>
      <c r="Q472" s="41">
        <f t="shared" si="79"/>
        <v>0</v>
      </c>
    </row>
    <row r="473" spans="10:17" x14ac:dyDescent="0.25">
      <c r="J473" s="15">
        <f t="shared" si="78"/>
        <v>-75191.339512928171</v>
      </c>
      <c r="P473" s="45">
        <f t="shared" si="77"/>
        <v>86051</v>
      </c>
      <c r="Q473" s="41">
        <f t="shared" si="79"/>
        <v>0</v>
      </c>
    </row>
    <row r="474" spans="10:17" x14ac:dyDescent="0.25">
      <c r="J474" s="15">
        <f t="shared" si="78"/>
        <v>-75191.339512928171</v>
      </c>
      <c r="P474" s="45">
        <f t="shared" si="77"/>
        <v>86051</v>
      </c>
      <c r="Q474" s="41">
        <f t="shared" si="79"/>
        <v>0</v>
      </c>
    </row>
    <row r="475" spans="10:17" x14ac:dyDescent="0.25">
      <c r="J475" s="15">
        <f t="shared" si="78"/>
        <v>-75191.339512928171</v>
      </c>
      <c r="P475" s="45">
        <f t="shared" si="77"/>
        <v>86051</v>
      </c>
      <c r="Q475" s="41">
        <f t="shared" si="79"/>
        <v>0</v>
      </c>
    </row>
    <row r="476" spans="10:17" x14ac:dyDescent="0.25">
      <c r="J476" s="15">
        <f t="shared" si="78"/>
        <v>-75191.339512928171</v>
      </c>
      <c r="P476" s="45">
        <f t="shared" si="77"/>
        <v>86051</v>
      </c>
      <c r="Q476" s="41">
        <f t="shared" si="79"/>
        <v>0</v>
      </c>
    </row>
    <row r="477" spans="10:17" x14ac:dyDescent="0.25">
      <c r="J477" s="15">
        <f t="shared" si="78"/>
        <v>-75191.339512928171</v>
      </c>
      <c r="P477" s="45">
        <f t="shared" si="77"/>
        <v>86051</v>
      </c>
      <c r="Q477" s="41">
        <f t="shared" si="79"/>
        <v>0</v>
      </c>
    </row>
    <row r="478" spans="10:17" x14ac:dyDescent="0.25">
      <c r="J478" s="15">
        <f t="shared" si="78"/>
        <v>-75191.339512928171</v>
      </c>
      <c r="P478" s="45">
        <f t="shared" si="77"/>
        <v>86051</v>
      </c>
      <c r="Q478" s="41">
        <f t="shared" si="79"/>
        <v>0</v>
      </c>
    </row>
    <row r="479" spans="10:17" x14ac:dyDescent="0.25">
      <c r="J479" s="15">
        <f t="shared" si="78"/>
        <v>-75191.339512928171</v>
      </c>
      <c r="P479" s="45">
        <f t="shared" si="77"/>
        <v>86051</v>
      </c>
      <c r="Q479" s="41">
        <f t="shared" si="79"/>
        <v>0</v>
      </c>
    </row>
    <row r="480" spans="10:17" x14ac:dyDescent="0.25">
      <c r="J480" s="15">
        <f t="shared" si="78"/>
        <v>-75191.339512928171</v>
      </c>
      <c r="P480" s="45">
        <f t="shared" si="77"/>
        <v>86051</v>
      </c>
      <c r="Q480" s="41">
        <f t="shared" si="79"/>
        <v>0</v>
      </c>
    </row>
    <row r="481" spans="10:17" x14ac:dyDescent="0.25">
      <c r="J481" s="15">
        <f t="shared" si="78"/>
        <v>-75191.339512928171</v>
      </c>
      <c r="P481" s="45">
        <f t="shared" si="77"/>
        <v>86051</v>
      </c>
      <c r="Q481" s="41">
        <f t="shared" si="79"/>
        <v>0</v>
      </c>
    </row>
    <row r="482" spans="10:17" x14ac:dyDescent="0.25">
      <c r="J482" s="15">
        <f t="shared" si="78"/>
        <v>-75191.339512928171</v>
      </c>
      <c r="P482" s="45">
        <f t="shared" si="77"/>
        <v>86051</v>
      </c>
      <c r="Q482" s="41">
        <f t="shared" si="79"/>
        <v>0</v>
      </c>
    </row>
    <row r="483" spans="10:17" x14ac:dyDescent="0.25">
      <c r="J483" s="15">
        <f t="shared" si="78"/>
        <v>-75191.339512928171</v>
      </c>
      <c r="P483" s="45">
        <f t="shared" si="77"/>
        <v>86051</v>
      </c>
      <c r="Q483" s="41">
        <f t="shared" si="79"/>
        <v>0</v>
      </c>
    </row>
    <row r="484" spans="10:17" x14ac:dyDescent="0.25">
      <c r="J484" s="15">
        <f t="shared" si="78"/>
        <v>-75191.339512928171</v>
      </c>
      <c r="P484" s="45">
        <f t="shared" si="77"/>
        <v>86051</v>
      </c>
      <c r="Q484" s="41">
        <f t="shared" si="79"/>
        <v>0</v>
      </c>
    </row>
    <row r="485" spans="10:17" x14ac:dyDescent="0.25">
      <c r="J485" s="15">
        <f t="shared" si="78"/>
        <v>-75191.339512928171</v>
      </c>
      <c r="P485" s="45">
        <f t="shared" si="77"/>
        <v>86051</v>
      </c>
      <c r="Q485" s="41">
        <f t="shared" si="79"/>
        <v>0</v>
      </c>
    </row>
    <row r="486" spans="10:17" x14ac:dyDescent="0.25">
      <c r="J486" s="15">
        <f t="shared" si="78"/>
        <v>-75191.339512928171</v>
      </c>
      <c r="P486" s="45">
        <f t="shared" si="77"/>
        <v>86051</v>
      </c>
      <c r="Q486" s="41">
        <f t="shared" si="79"/>
        <v>0</v>
      </c>
    </row>
    <row r="487" spans="10:17" x14ac:dyDescent="0.25">
      <c r="J487" s="15">
        <f t="shared" si="78"/>
        <v>-75191.339512928171</v>
      </c>
      <c r="P487" s="45">
        <f t="shared" si="77"/>
        <v>86051</v>
      </c>
      <c r="Q487" s="41">
        <f t="shared" si="79"/>
        <v>0</v>
      </c>
    </row>
    <row r="488" spans="10:17" x14ac:dyDescent="0.25">
      <c r="J488" s="15">
        <f t="shared" si="78"/>
        <v>-75191.339512928171</v>
      </c>
      <c r="P488" s="45">
        <f t="shared" si="77"/>
        <v>86051</v>
      </c>
      <c r="Q488" s="41">
        <f t="shared" si="79"/>
        <v>0</v>
      </c>
    </row>
    <row r="489" spans="10:17" x14ac:dyDescent="0.25">
      <c r="J489" s="15">
        <f t="shared" si="78"/>
        <v>-75191.339512928171</v>
      </c>
      <c r="P489" s="45">
        <f t="shared" si="77"/>
        <v>86051</v>
      </c>
      <c r="Q489" s="41">
        <f t="shared" si="79"/>
        <v>0</v>
      </c>
    </row>
    <row r="490" spans="10:17" x14ac:dyDescent="0.25">
      <c r="J490" s="15">
        <f t="shared" si="78"/>
        <v>-75191.339512928171</v>
      </c>
      <c r="P490" s="45">
        <f t="shared" si="77"/>
        <v>86051</v>
      </c>
      <c r="Q490" s="41">
        <f t="shared" si="79"/>
        <v>0</v>
      </c>
    </row>
    <row r="491" spans="10:17" x14ac:dyDescent="0.25">
      <c r="J491" s="15">
        <f t="shared" si="78"/>
        <v>-75191.339512928171</v>
      </c>
      <c r="P491" s="45">
        <f t="shared" si="77"/>
        <v>86051</v>
      </c>
      <c r="Q491" s="41">
        <f t="shared" si="79"/>
        <v>0</v>
      </c>
    </row>
    <row r="492" spans="10:17" x14ac:dyDescent="0.25">
      <c r="J492" s="15">
        <f t="shared" si="78"/>
        <v>-75191.339512928171</v>
      </c>
      <c r="P492" s="45">
        <f t="shared" si="77"/>
        <v>86051</v>
      </c>
      <c r="Q492" s="41">
        <f t="shared" si="79"/>
        <v>0</v>
      </c>
    </row>
    <row r="493" spans="10:17" x14ac:dyDescent="0.25">
      <c r="J493" s="15">
        <f t="shared" si="78"/>
        <v>-75191.339512928171</v>
      </c>
      <c r="P493" s="45">
        <f t="shared" si="77"/>
        <v>86051</v>
      </c>
      <c r="Q493" s="41">
        <f t="shared" si="79"/>
        <v>0</v>
      </c>
    </row>
    <row r="494" spans="10:17" x14ac:dyDescent="0.25">
      <c r="J494" s="15">
        <f t="shared" si="78"/>
        <v>-75191.339512928171</v>
      </c>
      <c r="P494" s="45">
        <f t="shared" ref="P494:P523" si="80">86051</f>
        <v>86051</v>
      </c>
      <c r="Q494" s="41">
        <f t="shared" si="79"/>
        <v>0</v>
      </c>
    </row>
    <row r="495" spans="10:17" x14ac:dyDescent="0.25">
      <c r="J495" s="15">
        <f t="shared" si="78"/>
        <v>-75191.339512928171</v>
      </c>
      <c r="P495" s="45">
        <f t="shared" si="80"/>
        <v>86051</v>
      </c>
      <c r="Q495" s="41">
        <f t="shared" si="79"/>
        <v>0</v>
      </c>
    </row>
    <row r="496" spans="10:17" x14ac:dyDescent="0.25">
      <c r="J496" s="15">
        <f t="shared" si="78"/>
        <v>-75191.339512928171</v>
      </c>
      <c r="P496" s="45">
        <f t="shared" si="80"/>
        <v>86051</v>
      </c>
      <c r="Q496" s="41">
        <f t="shared" si="79"/>
        <v>0</v>
      </c>
    </row>
    <row r="497" spans="10:17" x14ac:dyDescent="0.25">
      <c r="J497" s="15">
        <f t="shared" si="78"/>
        <v>-75191.339512928171</v>
      </c>
      <c r="P497" s="45">
        <f t="shared" si="80"/>
        <v>86051</v>
      </c>
      <c r="Q497" s="41">
        <f t="shared" si="79"/>
        <v>0</v>
      </c>
    </row>
    <row r="498" spans="10:17" x14ac:dyDescent="0.25">
      <c r="J498" s="15">
        <f t="shared" si="78"/>
        <v>-75191.339512928171</v>
      </c>
      <c r="P498" s="45">
        <f t="shared" si="80"/>
        <v>86051</v>
      </c>
      <c r="Q498" s="41">
        <f t="shared" si="79"/>
        <v>0</v>
      </c>
    </row>
    <row r="499" spans="10:17" x14ac:dyDescent="0.25">
      <c r="J499" s="15">
        <f t="shared" si="78"/>
        <v>-75191.339512928171</v>
      </c>
      <c r="P499" s="45">
        <f t="shared" si="80"/>
        <v>86051</v>
      </c>
      <c r="Q499" s="41">
        <f t="shared" si="79"/>
        <v>0</v>
      </c>
    </row>
    <row r="500" spans="10:17" x14ac:dyDescent="0.25">
      <c r="J500" s="15">
        <f t="shared" si="78"/>
        <v>-75191.339512928171</v>
      </c>
      <c r="P500" s="45">
        <f t="shared" si="80"/>
        <v>86051</v>
      </c>
      <c r="Q500" s="41">
        <f t="shared" si="79"/>
        <v>0</v>
      </c>
    </row>
    <row r="501" spans="10:17" x14ac:dyDescent="0.25">
      <c r="J501" s="15">
        <f t="shared" si="78"/>
        <v>-75191.339512928171</v>
      </c>
      <c r="P501" s="45">
        <f t="shared" si="80"/>
        <v>86051</v>
      </c>
      <c r="Q501" s="41">
        <f t="shared" si="79"/>
        <v>0</v>
      </c>
    </row>
    <row r="502" spans="10:17" x14ac:dyDescent="0.25">
      <c r="J502" s="15">
        <f t="shared" si="78"/>
        <v>-75191.339512928171</v>
      </c>
      <c r="P502" s="45">
        <f t="shared" si="80"/>
        <v>86051</v>
      </c>
      <c r="Q502" s="41">
        <f t="shared" si="79"/>
        <v>0</v>
      </c>
    </row>
    <row r="503" spans="10:17" x14ac:dyDescent="0.25">
      <c r="J503" s="15">
        <f t="shared" si="78"/>
        <v>-75191.339512928171</v>
      </c>
      <c r="P503" s="45">
        <f t="shared" si="80"/>
        <v>86051</v>
      </c>
      <c r="Q503" s="41">
        <f t="shared" si="79"/>
        <v>0</v>
      </c>
    </row>
    <row r="504" spans="10:17" x14ac:dyDescent="0.25">
      <c r="J504" s="15">
        <f t="shared" si="78"/>
        <v>-75191.339512928171</v>
      </c>
      <c r="P504" s="45">
        <f t="shared" si="80"/>
        <v>86051</v>
      </c>
      <c r="Q504" s="41">
        <f t="shared" si="79"/>
        <v>0</v>
      </c>
    </row>
    <row r="505" spans="10:17" x14ac:dyDescent="0.25">
      <c r="J505" s="15">
        <f t="shared" si="78"/>
        <v>-75191.339512928171</v>
      </c>
      <c r="P505" s="45">
        <f t="shared" si="80"/>
        <v>86051</v>
      </c>
      <c r="Q505" s="41">
        <f t="shared" si="79"/>
        <v>0</v>
      </c>
    </row>
    <row r="506" spans="10:17" x14ac:dyDescent="0.25">
      <c r="J506" s="15">
        <f t="shared" si="78"/>
        <v>-75191.339512928171</v>
      </c>
      <c r="P506" s="45">
        <f t="shared" si="80"/>
        <v>86051</v>
      </c>
      <c r="Q506" s="41">
        <f t="shared" si="79"/>
        <v>0</v>
      </c>
    </row>
    <row r="507" spans="10:17" x14ac:dyDescent="0.25">
      <c r="J507" s="15">
        <f t="shared" si="78"/>
        <v>-75191.339512928171</v>
      </c>
      <c r="P507" s="45">
        <f t="shared" si="80"/>
        <v>86051</v>
      </c>
      <c r="Q507" s="41">
        <f t="shared" si="79"/>
        <v>0</v>
      </c>
    </row>
    <row r="508" spans="10:17" x14ac:dyDescent="0.25">
      <c r="J508" s="15">
        <f t="shared" si="78"/>
        <v>-75191.339512928171</v>
      </c>
      <c r="P508" s="45">
        <f t="shared" si="80"/>
        <v>86051</v>
      </c>
      <c r="Q508" s="41">
        <f t="shared" si="79"/>
        <v>0</v>
      </c>
    </row>
    <row r="509" spans="10:17" x14ac:dyDescent="0.25">
      <c r="J509" s="15">
        <f t="shared" si="78"/>
        <v>-75191.339512928171</v>
      </c>
      <c r="P509" s="45">
        <f t="shared" si="80"/>
        <v>86051</v>
      </c>
      <c r="Q509" s="41">
        <f t="shared" si="79"/>
        <v>0</v>
      </c>
    </row>
    <row r="510" spans="10:17" x14ac:dyDescent="0.25">
      <c r="J510" s="15">
        <f t="shared" si="78"/>
        <v>-75191.339512928171</v>
      </c>
      <c r="P510" s="45">
        <f t="shared" si="80"/>
        <v>86051</v>
      </c>
      <c r="Q510" s="41">
        <f t="shared" si="79"/>
        <v>0</v>
      </c>
    </row>
    <row r="511" spans="10:17" x14ac:dyDescent="0.25">
      <c r="J511" s="15">
        <f t="shared" si="78"/>
        <v>-75191.339512928171</v>
      </c>
      <c r="P511" s="45">
        <f t="shared" si="80"/>
        <v>86051</v>
      </c>
      <c r="Q511" s="41">
        <f t="shared" si="79"/>
        <v>0</v>
      </c>
    </row>
    <row r="512" spans="10:17" x14ac:dyDescent="0.25">
      <c r="J512" s="15">
        <f t="shared" si="78"/>
        <v>-75191.339512928171</v>
      </c>
      <c r="P512" s="45">
        <f t="shared" si="80"/>
        <v>86051</v>
      </c>
      <c r="Q512" s="41">
        <f t="shared" si="79"/>
        <v>0</v>
      </c>
    </row>
    <row r="513" spans="10:17" x14ac:dyDescent="0.25">
      <c r="J513" s="15">
        <f t="shared" si="78"/>
        <v>-75191.339512928171</v>
      </c>
      <c r="P513" s="45">
        <f t="shared" si="80"/>
        <v>86051</v>
      </c>
      <c r="Q513" s="41">
        <f t="shared" si="79"/>
        <v>0</v>
      </c>
    </row>
    <row r="514" spans="10:17" x14ac:dyDescent="0.25">
      <c r="J514" s="15">
        <f t="shared" ref="J514:J523" si="81">J513+H514</f>
        <v>-75191.339512928171</v>
      </c>
      <c r="P514" s="45">
        <f t="shared" si="80"/>
        <v>86051</v>
      </c>
      <c r="Q514" s="41">
        <f t="shared" si="79"/>
        <v>0</v>
      </c>
    </row>
    <row r="515" spans="10:17" x14ac:dyDescent="0.25">
      <c r="J515" s="15">
        <f t="shared" si="81"/>
        <v>-75191.339512928171</v>
      </c>
      <c r="P515" s="45">
        <f t="shared" si="80"/>
        <v>86051</v>
      </c>
      <c r="Q515" s="41">
        <f t="shared" ref="Q515:Q522" si="82">I515/P515</f>
        <v>0</v>
      </c>
    </row>
    <row r="516" spans="10:17" x14ac:dyDescent="0.25">
      <c r="J516" s="15">
        <f t="shared" si="81"/>
        <v>-75191.339512928171</v>
      </c>
      <c r="P516" s="45">
        <f t="shared" si="80"/>
        <v>86051</v>
      </c>
      <c r="Q516" s="41">
        <f t="shared" si="82"/>
        <v>0</v>
      </c>
    </row>
    <row r="517" spans="10:17" x14ac:dyDescent="0.25">
      <c r="J517" s="15">
        <f t="shared" si="81"/>
        <v>-75191.339512928171</v>
      </c>
      <c r="P517" s="45">
        <f t="shared" si="80"/>
        <v>86051</v>
      </c>
      <c r="Q517" s="41">
        <f t="shared" si="82"/>
        <v>0</v>
      </c>
    </row>
    <row r="518" spans="10:17" x14ac:dyDescent="0.25">
      <c r="J518" s="15">
        <f t="shared" si="81"/>
        <v>-75191.339512928171</v>
      </c>
      <c r="P518" s="45">
        <f t="shared" si="80"/>
        <v>86051</v>
      </c>
      <c r="Q518" s="41">
        <f t="shared" si="82"/>
        <v>0</v>
      </c>
    </row>
    <row r="519" spans="10:17" x14ac:dyDescent="0.25">
      <c r="J519" s="15">
        <f t="shared" si="81"/>
        <v>-75191.339512928171</v>
      </c>
      <c r="P519" s="45">
        <f t="shared" si="80"/>
        <v>86051</v>
      </c>
      <c r="Q519" s="41">
        <f t="shared" si="82"/>
        <v>0</v>
      </c>
    </row>
    <row r="520" spans="10:17" x14ac:dyDescent="0.25">
      <c r="J520" s="15">
        <f t="shared" si="81"/>
        <v>-75191.339512928171</v>
      </c>
      <c r="P520" s="45">
        <f t="shared" si="80"/>
        <v>86051</v>
      </c>
      <c r="Q520" s="41">
        <f t="shared" si="82"/>
        <v>0</v>
      </c>
    </row>
    <row r="521" spans="10:17" x14ac:dyDescent="0.25">
      <c r="J521" s="15">
        <f t="shared" si="81"/>
        <v>-75191.339512928171</v>
      </c>
      <c r="P521" s="45">
        <f t="shared" si="80"/>
        <v>86051</v>
      </c>
      <c r="Q521" s="41">
        <f t="shared" si="82"/>
        <v>0</v>
      </c>
    </row>
    <row r="522" spans="10:17" x14ac:dyDescent="0.25">
      <c r="J522" s="15">
        <f t="shared" si="81"/>
        <v>-75191.339512928171</v>
      </c>
      <c r="P522" s="45">
        <f t="shared" si="80"/>
        <v>86051</v>
      </c>
      <c r="Q522" s="41">
        <f t="shared" si="82"/>
        <v>0</v>
      </c>
    </row>
    <row r="523" spans="10:17" x14ac:dyDescent="0.25">
      <c r="J523" s="15">
        <f t="shared" si="81"/>
        <v>-75191.339512928171</v>
      </c>
      <c r="P523" s="45">
        <f t="shared" si="80"/>
        <v>86051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3818"/>
  <sheetViews>
    <sheetView topLeftCell="Y1" workbookViewId="0">
      <pane ySplit="3" topLeftCell="A2447" activePane="bottomLeft" state="frozen"/>
      <selection pane="bottomLeft" activeCell="AN2459" sqref="AN2459"/>
    </sheetView>
  </sheetViews>
  <sheetFormatPr defaultRowHeight="15" x14ac:dyDescent="0.25"/>
  <cols>
    <col min="3" max="3" width="3" customWidth="1"/>
    <col min="4" max="4" width="9.140625" style="25"/>
    <col min="5" max="16" width="9.140625" style="12"/>
    <col min="17" max="17" width="3.42578125" style="12" customWidth="1"/>
    <col min="18" max="18" width="9.140625" style="3"/>
    <col min="19" max="19" width="3.5703125" customWidth="1"/>
    <col min="21" max="21" width="4.28515625" customWidth="1"/>
    <col min="23" max="23" width="10.5703125" customWidth="1"/>
    <col min="24" max="24" width="9.140625" style="25"/>
    <col min="25" max="25" width="9.140625" style="12"/>
    <col min="26" max="26" width="10.28515625" style="12" bestFit="1" customWidth="1"/>
    <col min="27" max="34" width="9.140625" style="12"/>
    <col min="35" max="35" width="3" style="12" customWidth="1"/>
    <col min="36" max="36" width="6.42578125" style="12" customWidth="1"/>
    <col min="37" max="37" width="3.140625" style="12" customWidth="1"/>
    <col min="38" max="38" width="12.85546875" style="3" bestFit="1" customWidth="1"/>
    <col min="39" max="39" width="3.28515625" customWidth="1"/>
    <col min="40" max="40" width="10.140625" bestFit="1" customWidth="1"/>
    <col min="41" max="41" width="3.42578125" customWidth="1"/>
    <col min="43" max="43" width="4.5703125" customWidth="1"/>
    <col min="44" max="44" width="9.140625" style="58"/>
    <col min="45" max="45" width="4.85546875" customWidth="1"/>
    <col min="46" max="46" width="10.140625" customWidth="1"/>
  </cols>
  <sheetData>
    <row r="1" spans="1:46" ht="21" x14ac:dyDescent="0.35">
      <c r="D1" s="112" t="s">
        <v>36</v>
      </c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X1" s="112" t="s">
        <v>37</v>
      </c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21"/>
    </row>
    <row r="2" spans="1:46" ht="64.5" x14ac:dyDescent="0.25">
      <c r="D2" s="18" t="s">
        <v>0</v>
      </c>
      <c r="E2" s="11" t="s">
        <v>1</v>
      </c>
      <c r="F2" s="11" t="s">
        <v>2</v>
      </c>
      <c r="G2" s="37" t="s">
        <v>3</v>
      </c>
      <c r="H2" s="37" t="s">
        <v>4</v>
      </c>
      <c r="I2" s="11" t="s">
        <v>5</v>
      </c>
      <c r="J2" s="11" t="s">
        <v>6</v>
      </c>
      <c r="K2" s="11" t="s">
        <v>7</v>
      </c>
      <c r="L2" s="11" t="s">
        <v>46</v>
      </c>
      <c r="M2" s="11" t="s">
        <v>8</v>
      </c>
      <c r="N2" s="11" t="s">
        <v>9</v>
      </c>
      <c r="O2" s="11" t="s">
        <v>43</v>
      </c>
      <c r="P2" s="11" t="s">
        <v>10</v>
      </c>
      <c r="Q2" s="11"/>
      <c r="R2" s="6" t="s">
        <v>24</v>
      </c>
      <c r="T2" s="30" t="s">
        <v>11</v>
      </c>
      <c r="V2" s="14" t="s">
        <v>25</v>
      </c>
      <c r="X2" s="17" t="s">
        <v>12</v>
      </c>
      <c r="Y2" s="37" t="s">
        <v>13</v>
      </c>
      <c r="Z2" s="37" t="s">
        <v>14</v>
      </c>
      <c r="AA2" s="11" t="s">
        <v>15</v>
      </c>
      <c r="AB2" s="37" t="s">
        <v>16</v>
      </c>
      <c r="AC2" s="11" t="s">
        <v>17</v>
      </c>
      <c r="AD2" s="37" t="s">
        <v>18</v>
      </c>
      <c r="AE2" s="11" t="s">
        <v>19</v>
      </c>
      <c r="AF2" s="11" t="s">
        <v>44</v>
      </c>
      <c r="AG2" s="11" t="s">
        <v>359</v>
      </c>
      <c r="AH2" s="11" t="s">
        <v>20</v>
      </c>
      <c r="AI2" s="11"/>
      <c r="AJ2" s="37" t="s">
        <v>21</v>
      </c>
      <c r="AL2" s="6" t="s">
        <v>38</v>
      </c>
      <c r="AN2" t="s">
        <v>22</v>
      </c>
      <c r="AP2" s="14" t="s">
        <v>23</v>
      </c>
      <c r="AR2" s="14" t="s">
        <v>45</v>
      </c>
      <c r="AT2" s="14" t="s">
        <v>580</v>
      </c>
    </row>
    <row r="3" spans="1:46" x14ac:dyDescent="0.25">
      <c r="D3" s="17">
        <v>591</v>
      </c>
      <c r="E3" s="37">
        <v>193</v>
      </c>
      <c r="F3" s="37">
        <v>430</v>
      </c>
      <c r="G3" s="37">
        <v>165</v>
      </c>
      <c r="H3" s="37">
        <v>80</v>
      </c>
      <c r="I3" s="37"/>
      <c r="J3" s="37">
        <v>240</v>
      </c>
      <c r="K3" s="37">
        <v>350</v>
      </c>
      <c r="L3" s="37">
        <v>70</v>
      </c>
      <c r="M3" s="37">
        <v>450</v>
      </c>
      <c r="N3" s="37">
        <v>140</v>
      </c>
      <c r="O3" s="37"/>
      <c r="P3" s="37">
        <v>90</v>
      </c>
      <c r="Q3" s="37"/>
      <c r="R3" s="7"/>
    </row>
    <row r="4" spans="1:46" x14ac:dyDescent="0.25">
      <c r="D4" s="1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7"/>
    </row>
    <row r="5" spans="1:46" x14ac:dyDescent="0.25">
      <c r="D5" s="1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7"/>
    </row>
    <row r="6" spans="1:46" x14ac:dyDescent="0.25">
      <c r="D6" s="1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7"/>
    </row>
    <row r="7" spans="1:46" x14ac:dyDescent="0.25">
      <c r="D7" s="1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7"/>
    </row>
    <row r="8" spans="1:46" x14ac:dyDescent="0.25">
      <c r="D8" s="1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7"/>
    </row>
    <row r="9" spans="1:46" x14ac:dyDescent="0.25">
      <c r="A9" t="e">
        <f>VLOOKUP($B9,'Cushing Balance'!$C$2:$E$500,3,TRUE)</f>
        <v>#N/A</v>
      </c>
      <c r="B9" s="1">
        <v>40020</v>
      </c>
      <c r="C9" s="31"/>
      <c r="D9" s="8">
        <v>0</v>
      </c>
      <c r="E9" s="35">
        <v>136.72373999999999</v>
      </c>
      <c r="F9" s="35"/>
      <c r="G9" s="26">
        <v>41.25</v>
      </c>
      <c r="H9" s="35">
        <v>22.759</v>
      </c>
      <c r="I9" s="35">
        <v>0</v>
      </c>
      <c r="J9" s="26">
        <v>0</v>
      </c>
      <c r="K9" s="35">
        <v>0</v>
      </c>
      <c r="L9" s="35">
        <v>0</v>
      </c>
      <c r="M9" s="35">
        <v>0</v>
      </c>
      <c r="N9" s="35">
        <v>0</v>
      </c>
      <c r="O9" s="35"/>
      <c r="P9" s="35">
        <v>0</v>
      </c>
      <c r="R9" s="24">
        <f>SUM(D9:P9)</f>
        <v>200.73273999999998</v>
      </c>
      <c r="V9" s="20">
        <f>T9+R9</f>
        <v>200.73273999999998</v>
      </c>
      <c r="X9" s="8">
        <v>0</v>
      </c>
      <c r="Y9" s="35">
        <v>0</v>
      </c>
      <c r="Z9" s="35"/>
      <c r="AA9" s="35">
        <v>0</v>
      </c>
      <c r="AB9" s="35">
        <v>172.33114</v>
      </c>
      <c r="AC9" s="35">
        <v>0</v>
      </c>
      <c r="AD9" s="35">
        <v>162.52155999999999</v>
      </c>
      <c r="AE9" s="35"/>
      <c r="AF9" s="35"/>
      <c r="AG9" s="35"/>
      <c r="AH9" s="35">
        <v>0</v>
      </c>
      <c r="AI9" s="35"/>
      <c r="AL9" s="24">
        <f>SUM(X9:AJ9)</f>
        <v>334.85270000000003</v>
      </c>
      <c r="AN9" s="34">
        <v>0</v>
      </c>
      <c r="AP9" s="20">
        <f>AN9+AL9</f>
        <v>334.85270000000003</v>
      </c>
      <c r="AR9" s="20"/>
    </row>
    <row r="10" spans="1:46" x14ac:dyDescent="0.25">
      <c r="A10" t="e">
        <f>VLOOKUP($B10,'Cushing Balance'!$C$2:$E$500,3,TRUE)</f>
        <v>#N/A</v>
      </c>
      <c r="B10" s="1">
        <v>40021</v>
      </c>
      <c r="C10" s="31"/>
      <c r="D10" s="8">
        <v>0</v>
      </c>
      <c r="E10" s="35">
        <v>122.2912</v>
      </c>
      <c r="F10" s="35"/>
      <c r="G10" s="26">
        <v>41.25</v>
      </c>
      <c r="H10" s="35">
        <v>20.35106</v>
      </c>
      <c r="I10" s="35">
        <v>0</v>
      </c>
      <c r="J10" s="26">
        <v>0</v>
      </c>
      <c r="K10" s="35">
        <v>0</v>
      </c>
      <c r="L10" s="35">
        <v>0</v>
      </c>
      <c r="M10" s="35">
        <v>0</v>
      </c>
      <c r="N10" s="35">
        <v>0</v>
      </c>
      <c r="O10" s="35"/>
      <c r="P10" s="35">
        <v>0</v>
      </c>
      <c r="R10" s="24">
        <f t="shared" ref="R10:R73" si="0">SUM(D10:P10)</f>
        <v>183.89225999999999</v>
      </c>
      <c r="V10" s="20">
        <f t="shared" ref="V10:V73" si="1">T10+R10</f>
        <v>183.89225999999999</v>
      </c>
      <c r="X10" s="8">
        <v>0</v>
      </c>
      <c r="Y10" s="35">
        <v>0</v>
      </c>
      <c r="Z10" s="35"/>
      <c r="AA10" s="35">
        <v>0</v>
      </c>
      <c r="AB10" s="35">
        <v>191.43326999999999</v>
      </c>
      <c r="AC10" s="35">
        <v>0</v>
      </c>
      <c r="AD10" s="35">
        <v>156.44838000000001</v>
      </c>
      <c r="AE10" s="35"/>
      <c r="AF10" s="35"/>
      <c r="AG10" s="35"/>
      <c r="AH10" s="35">
        <v>0</v>
      </c>
      <c r="AI10" s="35"/>
      <c r="AL10" s="24">
        <f>SUM(X10:AJ10)</f>
        <v>347.88165000000004</v>
      </c>
      <c r="AN10" s="34">
        <v>0</v>
      </c>
      <c r="AP10" s="20">
        <f t="shared" ref="AP10:AP73" si="2">AN10+AL10</f>
        <v>347.88165000000004</v>
      </c>
      <c r="AR10" s="20"/>
    </row>
    <row r="11" spans="1:46" x14ac:dyDescent="0.25">
      <c r="A11" t="e">
        <f>VLOOKUP($B11,'Cushing Balance'!$C$2:$E$500,3,TRUE)</f>
        <v>#N/A</v>
      </c>
      <c r="B11" s="1">
        <v>40022</v>
      </c>
      <c r="C11" s="31"/>
      <c r="D11" s="8">
        <v>0</v>
      </c>
      <c r="E11" s="35">
        <v>134.10739999999998</v>
      </c>
      <c r="F11" s="35"/>
      <c r="G11" s="26">
        <v>41.25</v>
      </c>
      <c r="H11" s="35">
        <v>20.284140000000001</v>
      </c>
      <c r="I11" s="35">
        <v>0</v>
      </c>
      <c r="J11" s="26">
        <v>0</v>
      </c>
      <c r="K11" s="35">
        <v>0</v>
      </c>
      <c r="L11" s="35">
        <v>0</v>
      </c>
      <c r="M11" s="35">
        <v>0</v>
      </c>
      <c r="N11" s="35">
        <v>0</v>
      </c>
      <c r="O11" s="35"/>
      <c r="P11" s="35">
        <v>0</v>
      </c>
      <c r="R11" s="24">
        <f t="shared" si="0"/>
        <v>195.64153999999999</v>
      </c>
      <c r="V11" s="20">
        <f t="shared" si="1"/>
        <v>195.64153999999999</v>
      </c>
      <c r="X11" s="8">
        <v>0</v>
      </c>
      <c r="Y11" s="35">
        <v>0</v>
      </c>
      <c r="Z11" s="35"/>
      <c r="AA11" s="35">
        <v>0</v>
      </c>
      <c r="AB11" s="35">
        <v>212.32576</v>
      </c>
      <c r="AC11" s="35">
        <v>0</v>
      </c>
      <c r="AD11" s="35">
        <v>156.38142000000002</v>
      </c>
      <c r="AE11" s="35"/>
      <c r="AF11" s="35"/>
      <c r="AG11" s="35"/>
      <c r="AH11" s="35">
        <v>0</v>
      </c>
      <c r="AI11" s="35"/>
      <c r="AL11" s="24">
        <f t="shared" ref="AL11:AL74" si="3">SUM(X11:AJ11)</f>
        <v>368.70717999999999</v>
      </c>
      <c r="AN11" s="34">
        <v>0</v>
      </c>
      <c r="AP11" s="20">
        <f t="shared" si="2"/>
        <v>368.70717999999999</v>
      </c>
      <c r="AR11" s="20"/>
    </row>
    <row r="12" spans="1:46" x14ac:dyDescent="0.25">
      <c r="A12" t="e">
        <f>VLOOKUP($B12,'Cushing Balance'!$C$2:$E$500,3,TRUE)</f>
        <v>#N/A</v>
      </c>
      <c r="B12" s="1">
        <v>40023</v>
      </c>
      <c r="C12" s="31"/>
      <c r="D12" s="8">
        <v>0</v>
      </c>
      <c r="E12" s="35">
        <v>126.02763</v>
      </c>
      <c r="F12" s="35"/>
      <c r="G12" s="26">
        <v>41.25</v>
      </c>
      <c r="H12" s="35">
        <v>19.851650000000003</v>
      </c>
      <c r="I12" s="35">
        <v>0</v>
      </c>
      <c r="J12" s="26">
        <v>0</v>
      </c>
      <c r="K12" s="35">
        <v>0</v>
      </c>
      <c r="L12" s="35">
        <v>0</v>
      </c>
      <c r="M12" s="35">
        <v>0</v>
      </c>
      <c r="N12" s="35">
        <v>0</v>
      </c>
      <c r="O12" s="35"/>
      <c r="P12" s="35">
        <v>0</v>
      </c>
      <c r="R12" s="24">
        <f t="shared" si="0"/>
        <v>187.12927999999999</v>
      </c>
      <c r="V12" s="20">
        <f t="shared" si="1"/>
        <v>187.12927999999999</v>
      </c>
      <c r="X12" s="8">
        <v>0</v>
      </c>
      <c r="Y12" s="35">
        <v>0</v>
      </c>
      <c r="Z12" s="35"/>
      <c r="AA12" s="35">
        <v>0</v>
      </c>
      <c r="AB12" s="35">
        <v>190.03248000000002</v>
      </c>
      <c r="AC12" s="35">
        <v>0</v>
      </c>
      <c r="AD12" s="35">
        <v>155.55285000000001</v>
      </c>
      <c r="AE12" s="35"/>
      <c r="AF12" s="35"/>
      <c r="AG12" s="35"/>
      <c r="AH12" s="35">
        <v>0</v>
      </c>
      <c r="AI12" s="35"/>
      <c r="AL12" s="24">
        <f t="shared" si="3"/>
        <v>345.58533</v>
      </c>
      <c r="AN12" s="34">
        <v>0</v>
      </c>
      <c r="AP12" s="20">
        <f t="shared" si="2"/>
        <v>345.58533</v>
      </c>
      <c r="AR12" s="20"/>
    </row>
    <row r="13" spans="1:46" x14ac:dyDescent="0.25">
      <c r="A13" t="e">
        <f>VLOOKUP($B13,'Cushing Balance'!$C$2:$E$500,3,TRUE)</f>
        <v>#N/A</v>
      </c>
      <c r="B13" s="1">
        <v>40024</v>
      </c>
      <c r="C13" s="31"/>
      <c r="D13" s="8">
        <v>0</v>
      </c>
      <c r="E13" s="35">
        <v>127.74783000000001</v>
      </c>
      <c r="F13" s="35"/>
      <c r="G13" s="26">
        <v>41.25</v>
      </c>
      <c r="H13" s="35">
        <v>20.284490000000002</v>
      </c>
      <c r="I13" s="35">
        <v>0</v>
      </c>
      <c r="J13" s="26">
        <v>0</v>
      </c>
      <c r="K13" s="35">
        <v>0</v>
      </c>
      <c r="L13" s="35">
        <v>0</v>
      </c>
      <c r="M13" s="35">
        <v>0</v>
      </c>
      <c r="N13" s="35">
        <v>0</v>
      </c>
      <c r="O13" s="35"/>
      <c r="P13" s="35">
        <v>0</v>
      </c>
      <c r="R13" s="24">
        <f t="shared" si="0"/>
        <v>189.28232000000003</v>
      </c>
      <c r="V13" s="20">
        <f t="shared" si="1"/>
        <v>189.28232000000003</v>
      </c>
      <c r="X13" s="8">
        <v>0</v>
      </c>
      <c r="Y13" s="35">
        <v>0</v>
      </c>
      <c r="Z13" s="35"/>
      <c r="AA13" s="35">
        <v>0</v>
      </c>
      <c r="AB13" s="35">
        <v>198.65779000000001</v>
      </c>
      <c r="AC13" s="35">
        <v>0</v>
      </c>
      <c r="AD13" s="35">
        <v>157.21946</v>
      </c>
      <c r="AE13" s="35"/>
      <c r="AF13" s="35"/>
      <c r="AG13" s="35"/>
      <c r="AH13" s="35">
        <v>0</v>
      </c>
      <c r="AI13" s="35"/>
      <c r="AL13" s="24">
        <f t="shared" si="3"/>
        <v>355.87725</v>
      </c>
      <c r="AN13" s="34">
        <v>0</v>
      </c>
      <c r="AP13" s="20">
        <f t="shared" si="2"/>
        <v>355.87725</v>
      </c>
      <c r="AR13" s="20"/>
    </row>
    <row r="14" spans="1:46" x14ac:dyDescent="0.25">
      <c r="A14" t="e">
        <f>VLOOKUP($B14,'Cushing Balance'!$C$2:$E$500,3,TRUE)</f>
        <v>#N/A</v>
      </c>
      <c r="B14" s="1">
        <v>40025</v>
      </c>
      <c r="C14" s="31"/>
      <c r="D14" s="8">
        <v>0</v>
      </c>
      <c r="E14" s="35">
        <v>108.90577</v>
      </c>
      <c r="F14" s="35"/>
      <c r="G14" s="26">
        <v>41.25</v>
      </c>
      <c r="H14" s="35">
        <v>19.992930000000001</v>
      </c>
      <c r="I14" s="35">
        <v>0</v>
      </c>
      <c r="J14" s="26">
        <v>0</v>
      </c>
      <c r="K14" s="35">
        <v>0</v>
      </c>
      <c r="L14" s="35">
        <v>0</v>
      </c>
      <c r="M14" s="35">
        <v>0</v>
      </c>
      <c r="N14" s="35">
        <v>0</v>
      </c>
      <c r="O14" s="35"/>
      <c r="P14" s="35">
        <v>0</v>
      </c>
      <c r="R14" s="24">
        <f t="shared" si="0"/>
        <v>170.14870000000002</v>
      </c>
      <c r="V14" s="20">
        <f t="shared" si="1"/>
        <v>170.14870000000002</v>
      </c>
      <c r="X14" s="8">
        <v>0</v>
      </c>
      <c r="Y14" s="35">
        <v>0</v>
      </c>
      <c r="Z14" s="35"/>
      <c r="AA14" s="35">
        <v>0</v>
      </c>
      <c r="AB14" s="35">
        <v>196.79714999999999</v>
      </c>
      <c r="AC14" s="35">
        <v>0</v>
      </c>
      <c r="AD14" s="35">
        <v>141.68167000000003</v>
      </c>
      <c r="AE14" s="35"/>
      <c r="AF14" s="35"/>
      <c r="AG14" s="35"/>
      <c r="AH14" s="35">
        <v>0</v>
      </c>
      <c r="AI14" s="35"/>
      <c r="AL14" s="24">
        <f t="shared" si="3"/>
        <v>338.47882000000004</v>
      </c>
      <c r="AN14" s="34">
        <v>0</v>
      </c>
      <c r="AP14" s="20">
        <f t="shared" si="2"/>
        <v>338.47882000000004</v>
      </c>
      <c r="AR14" s="20"/>
    </row>
    <row r="15" spans="1:46" x14ac:dyDescent="0.25">
      <c r="A15" t="e">
        <f>VLOOKUP($B15,'Cushing Balance'!$C$2:$E$500,3,TRUE)</f>
        <v>#N/A</v>
      </c>
      <c r="B15" s="1">
        <v>40026</v>
      </c>
      <c r="C15" s="31"/>
      <c r="D15" s="8">
        <v>0</v>
      </c>
      <c r="E15" s="35">
        <v>91.810190000000006</v>
      </c>
      <c r="F15" s="35"/>
      <c r="G15" s="26">
        <v>41.25</v>
      </c>
      <c r="H15" s="35">
        <v>19.219750000000001</v>
      </c>
      <c r="I15" s="35">
        <v>0</v>
      </c>
      <c r="J15" s="26">
        <v>0</v>
      </c>
      <c r="K15" s="35">
        <v>0</v>
      </c>
      <c r="L15" s="35">
        <v>0</v>
      </c>
      <c r="M15" s="35">
        <v>0</v>
      </c>
      <c r="N15" s="35">
        <v>0</v>
      </c>
      <c r="O15" s="35"/>
      <c r="P15" s="35">
        <v>0</v>
      </c>
      <c r="R15" s="24">
        <f t="shared" si="0"/>
        <v>152.27994000000001</v>
      </c>
      <c r="V15" s="20">
        <f t="shared" si="1"/>
        <v>152.27994000000001</v>
      </c>
      <c r="X15" s="8">
        <v>0</v>
      </c>
      <c r="Y15" s="35">
        <v>0</v>
      </c>
      <c r="Z15" s="35"/>
      <c r="AA15" s="35">
        <v>0</v>
      </c>
      <c r="AB15" s="35">
        <v>200.32437999999999</v>
      </c>
      <c r="AC15" s="35">
        <v>0</v>
      </c>
      <c r="AD15" s="35">
        <v>156.73205999999999</v>
      </c>
      <c r="AE15" s="35"/>
      <c r="AF15" s="35"/>
      <c r="AG15" s="35"/>
      <c r="AH15" s="35">
        <v>0</v>
      </c>
      <c r="AI15" s="35"/>
      <c r="AL15" s="24">
        <f t="shared" si="3"/>
        <v>357.05643999999995</v>
      </c>
      <c r="AN15" s="34">
        <v>0</v>
      </c>
      <c r="AP15" s="20">
        <f t="shared" si="2"/>
        <v>357.05643999999995</v>
      </c>
      <c r="AR15" s="20"/>
    </row>
    <row r="16" spans="1:46" x14ac:dyDescent="0.25">
      <c r="A16" t="e">
        <f>VLOOKUP($B16,'Cushing Balance'!$C$2:$E$500,3,TRUE)</f>
        <v>#N/A</v>
      </c>
      <c r="B16" s="1">
        <v>40027</v>
      </c>
      <c r="C16" s="31"/>
      <c r="D16" s="8">
        <v>0</v>
      </c>
      <c r="E16" s="35">
        <v>128.00294</v>
      </c>
      <c r="F16" s="35"/>
      <c r="G16" s="26">
        <v>41.25</v>
      </c>
      <c r="H16" s="35">
        <v>21.373349999999999</v>
      </c>
      <c r="I16" s="35">
        <v>0</v>
      </c>
      <c r="J16" s="26">
        <v>0</v>
      </c>
      <c r="K16" s="35">
        <v>0</v>
      </c>
      <c r="L16" s="35">
        <v>0</v>
      </c>
      <c r="M16" s="35">
        <v>0</v>
      </c>
      <c r="N16" s="35">
        <v>0</v>
      </c>
      <c r="O16" s="35"/>
      <c r="P16" s="35">
        <v>0</v>
      </c>
      <c r="R16" s="24">
        <f t="shared" si="0"/>
        <v>190.62628999999998</v>
      </c>
      <c r="V16" s="20">
        <f t="shared" si="1"/>
        <v>190.62628999999998</v>
      </c>
      <c r="X16" s="8">
        <v>0</v>
      </c>
      <c r="Y16" s="35">
        <v>0</v>
      </c>
      <c r="Z16" s="35"/>
      <c r="AA16" s="35">
        <v>0</v>
      </c>
      <c r="AB16" s="35">
        <v>210.02074999999999</v>
      </c>
      <c r="AC16" s="35">
        <v>0</v>
      </c>
      <c r="AD16" s="35">
        <v>157.63720999999998</v>
      </c>
      <c r="AE16" s="35"/>
      <c r="AF16" s="35"/>
      <c r="AG16" s="35"/>
      <c r="AH16" s="35">
        <v>0</v>
      </c>
      <c r="AI16" s="35"/>
      <c r="AL16" s="24">
        <f t="shared" si="3"/>
        <v>367.65796</v>
      </c>
      <c r="AN16" s="34">
        <v>0</v>
      </c>
      <c r="AP16" s="20">
        <f t="shared" si="2"/>
        <v>367.65796</v>
      </c>
      <c r="AR16" s="20"/>
    </row>
    <row r="17" spans="1:44" x14ac:dyDescent="0.25">
      <c r="A17" t="e">
        <f>VLOOKUP($B17,'Cushing Balance'!$C$2:$E$500,3,TRUE)</f>
        <v>#N/A</v>
      </c>
      <c r="B17" s="1">
        <v>40028</v>
      </c>
      <c r="C17" s="31"/>
      <c r="D17" s="8">
        <v>0</v>
      </c>
      <c r="E17" s="35">
        <v>131.60704000000001</v>
      </c>
      <c r="F17" s="35"/>
      <c r="G17" s="26">
        <v>41.25</v>
      </c>
      <c r="H17" s="35">
        <v>20.725189999999998</v>
      </c>
      <c r="I17" s="35">
        <v>0</v>
      </c>
      <c r="J17" s="26">
        <v>0</v>
      </c>
      <c r="K17" s="35">
        <v>0</v>
      </c>
      <c r="L17" s="35">
        <v>0</v>
      </c>
      <c r="M17" s="35">
        <v>0</v>
      </c>
      <c r="N17" s="35">
        <v>0</v>
      </c>
      <c r="O17" s="35"/>
      <c r="P17" s="35">
        <v>0</v>
      </c>
      <c r="R17" s="24">
        <f t="shared" si="0"/>
        <v>193.58223000000001</v>
      </c>
      <c r="V17" s="20">
        <f t="shared" si="1"/>
        <v>193.58223000000001</v>
      </c>
      <c r="X17" s="8">
        <v>0</v>
      </c>
      <c r="Y17" s="35">
        <v>0</v>
      </c>
      <c r="Z17" s="35"/>
      <c r="AA17" s="35">
        <v>0</v>
      </c>
      <c r="AB17" s="35">
        <v>206.96770000000001</v>
      </c>
      <c r="AC17" s="35">
        <v>0</v>
      </c>
      <c r="AD17" s="35">
        <v>161.08832999999998</v>
      </c>
      <c r="AE17" s="35"/>
      <c r="AF17" s="35"/>
      <c r="AG17" s="35"/>
      <c r="AH17" s="35">
        <v>0</v>
      </c>
      <c r="AI17" s="35"/>
      <c r="AL17" s="24">
        <f t="shared" si="3"/>
        <v>368.05602999999996</v>
      </c>
      <c r="AN17" s="34">
        <v>0</v>
      </c>
      <c r="AP17" s="20">
        <f t="shared" si="2"/>
        <v>368.05602999999996</v>
      </c>
      <c r="AR17" s="20"/>
    </row>
    <row r="18" spans="1:44" x14ac:dyDescent="0.25">
      <c r="A18" t="e">
        <f>VLOOKUP($B18,'Cushing Balance'!$C$2:$E$500,3,TRUE)</f>
        <v>#N/A</v>
      </c>
      <c r="B18" s="1">
        <v>40029</v>
      </c>
      <c r="C18" s="31"/>
      <c r="D18" s="8">
        <v>0</v>
      </c>
      <c r="E18" s="35">
        <v>131.54513</v>
      </c>
      <c r="F18" s="35"/>
      <c r="G18" s="26">
        <v>41.25</v>
      </c>
      <c r="H18" s="35">
        <v>20.249029999999998</v>
      </c>
      <c r="I18" s="35">
        <v>0</v>
      </c>
      <c r="J18" s="26">
        <v>0</v>
      </c>
      <c r="K18" s="35">
        <v>0</v>
      </c>
      <c r="L18" s="35">
        <v>0</v>
      </c>
      <c r="M18" s="35">
        <v>0</v>
      </c>
      <c r="N18" s="35">
        <v>0</v>
      </c>
      <c r="O18" s="35"/>
      <c r="P18" s="35">
        <v>0</v>
      </c>
      <c r="R18" s="24">
        <f t="shared" si="0"/>
        <v>193.04416000000001</v>
      </c>
      <c r="V18" s="20">
        <f t="shared" si="1"/>
        <v>193.04416000000001</v>
      </c>
      <c r="X18" s="8">
        <v>0</v>
      </c>
      <c r="Y18" s="35">
        <v>0</v>
      </c>
      <c r="Z18" s="35"/>
      <c r="AA18" s="35">
        <v>0</v>
      </c>
      <c r="AB18" s="35">
        <v>201.96897000000001</v>
      </c>
      <c r="AC18" s="35">
        <v>0</v>
      </c>
      <c r="AD18" s="35">
        <v>172.71423999999999</v>
      </c>
      <c r="AE18" s="35"/>
      <c r="AF18" s="35"/>
      <c r="AG18" s="35"/>
      <c r="AH18" s="35">
        <v>0</v>
      </c>
      <c r="AI18" s="35"/>
      <c r="AL18" s="24">
        <f t="shared" si="3"/>
        <v>374.68321000000003</v>
      </c>
      <c r="AN18" s="34">
        <v>0</v>
      </c>
      <c r="AP18" s="20">
        <f t="shared" si="2"/>
        <v>374.68321000000003</v>
      </c>
      <c r="AR18" s="20"/>
    </row>
    <row r="19" spans="1:44" x14ac:dyDescent="0.25">
      <c r="A19" t="e">
        <f>VLOOKUP($B19,'Cushing Balance'!$C$2:$E$500,3,TRUE)</f>
        <v>#N/A</v>
      </c>
      <c r="B19" s="1">
        <v>40030</v>
      </c>
      <c r="C19" s="31"/>
      <c r="D19" s="8">
        <v>0</v>
      </c>
      <c r="E19" s="35">
        <v>142.87854000000002</v>
      </c>
      <c r="F19" s="35"/>
      <c r="G19" s="26">
        <v>41.25</v>
      </c>
      <c r="H19" s="35">
        <v>20.365779999999997</v>
      </c>
      <c r="I19" s="35">
        <v>0</v>
      </c>
      <c r="J19" s="26">
        <v>0</v>
      </c>
      <c r="K19" s="35">
        <v>0</v>
      </c>
      <c r="L19" s="35">
        <v>0</v>
      </c>
      <c r="M19" s="35">
        <v>0</v>
      </c>
      <c r="N19" s="35">
        <v>0</v>
      </c>
      <c r="O19" s="35"/>
      <c r="P19" s="35">
        <v>0</v>
      </c>
      <c r="R19" s="24">
        <f t="shared" si="0"/>
        <v>204.49432000000002</v>
      </c>
      <c r="V19" s="20">
        <f t="shared" si="1"/>
        <v>204.49432000000002</v>
      </c>
      <c r="X19" s="8">
        <v>0</v>
      </c>
      <c r="Y19" s="35">
        <v>0</v>
      </c>
      <c r="Z19" s="35"/>
      <c r="AA19" s="35">
        <v>0</v>
      </c>
      <c r="AB19" s="35">
        <v>177.70920999999998</v>
      </c>
      <c r="AC19" s="35">
        <v>0</v>
      </c>
      <c r="AD19" s="35">
        <v>178.89959999999999</v>
      </c>
      <c r="AE19" s="35"/>
      <c r="AF19" s="35"/>
      <c r="AG19" s="35"/>
      <c r="AH19" s="35">
        <v>0</v>
      </c>
      <c r="AI19" s="35"/>
      <c r="AL19" s="24">
        <f t="shared" si="3"/>
        <v>356.60880999999995</v>
      </c>
      <c r="AN19" s="34">
        <v>0</v>
      </c>
      <c r="AP19" s="20">
        <f t="shared" si="2"/>
        <v>356.60880999999995</v>
      </c>
      <c r="AR19" s="20"/>
    </row>
    <row r="20" spans="1:44" x14ac:dyDescent="0.25">
      <c r="A20" t="e">
        <f>VLOOKUP($B20,'Cushing Balance'!$C$2:$E$500,3,TRUE)</f>
        <v>#N/A</v>
      </c>
      <c r="B20" s="1">
        <v>40031</v>
      </c>
      <c r="C20" s="31"/>
      <c r="D20" s="8">
        <v>0</v>
      </c>
      <c r="E20" s="35">
        <v>150.01765</v>
      </c>
      <c r="F20" s="35"/>
      <c r="G20" s="26">
        <v>41.25</v>
      </c>
      <c r="H20" s="35">
        <v>20.742419999999999</v>
      </c>
      <c r="I20" s="35">
        <v>0</v>
      </c>
      <c r="J20" s="26">
        <v>0</v>
      </c>
      <c r="K20" s="35">
        <v>0</v>
      </c>
      <c r="L20" s="35">
        <v>0</v>
      </c>
      <c r="M20" s="35">
        <v>0</v>
      </c>
      <c r="N20" s="35">
        <v>0</v>
      </c>
      <c r="O20" s="35"/>
      <c r="P20" s="35">
        <v>0</v>
      </c>
      <c r="R20" s="24">
        <f t="shared" si="0"/>
        <v>212.01007000000001</v>
      </c>
      <c r="V20" s="20">
        <f t="shared" si="1"/>
        <v>212.01007000000001</v>
      </c>
      <c r="X20" s="8">
        <v>0</v>
      </c>
      <c r="Y20" s="35">
        <v>0</v>
      </c>
      <c r="Z20" s="35"/>
      <c r="AA20" s="35">
        <v>0</v>
      </c>
      <c r="AB20" s="35">
        <v>173.77160999999998</v>
      </c>
      <c r="AC20" s="35">
        <v>0</v>
      </c>
      <c r="AD20" s="35">
        <v>172.72204000000002</v>
      </c>
      <c r="AE20" s="35"/>
      <c r="AF20" s="35"/>
      <c r="AG20" s="35"/>
      <c r="AH20" s="35">
        <v>0</v>
      </c>
      <c r="AI20" s="35"/>
      <c r="AL20" s="24">
        <f t="shared" si="3"/>
        <v>346.49365</v>
      </c>
      <c r="AN20" s="34">
        <v>0</v>
      </c>
      <c r="AP20" s="20">
        <f t="shared" si="2"/>
        <v>346.49365</v>
      </c>
      <c r="AR20" s="20"/>
    </row>
    <row r="21" spans="1:44" x14ac:dyDescent="0.25">
      <c r="A21" t="e">
        <f>VLOOKUP($B21,'Cushing Balance'!$C$2:$E$500,3,TRUE)</f>
        <v>#N/A</v>
      </c>
      <c r="B21" s="1">
        <v>40032</v>
      </c>
      <c r="C21" s="31"/>
      <c r="D21" s="8">
        <v>0</v>
      </c>
      <c r="E21" s="35">
        <v>155.19019</v>
      </c>
      <c r="F21" s="35"/>
      <c r="G21" s="26">
        <v>41.25</v>
      </c>
      <c r="H21" s="35">
        <v>21.413700000000002</v>
      </c>
      <c r="I21" s="35">
        <v>0</v>
      </c>
      <c r="J21" s="26">
        <v>0</v>
      </c>
      <c r="K21" s="35">
        <v>0</v>
      </c>
      <c r="L21" s="35">
        <v>0</v>
      </c>
      <c r="M21" s="35">
        <v>0</v>
      </c>
      <c r="N21" s="35">
        <v>0</v>
      </c>
      <c r="O21" s="35"/>
      <c r="P21" s="35">
        <v>0</v>
      </c>
      <c r="R21" s="24">
        <f t="shared" si="0"/>
        <v>217.85389000000001</v>
      </c>
      <c r="V21" s="20">
        <f t="shared" si="1"/>
        <v>217.85389000000001</v>
      </c>
      <c r="X21" s="8">
        <v>0</v>
      </c>
      <c r="Y21" s="35">
        <v>0</v>
      </c>
      <c r="Z21" s="35"/>
      <c r="AA21" s="35">
        <v>0</v>
      </c>
      <c r="AB21" s="35">
        <v>212.13103000000001</v>
      </c>
      <c r="AC21" s="35">
        <v>0</v>
      </c>
      <c r="AD21" s="35">
        <v>177.01779999999999</v>
      </c>
      <c r="AE21" s="35"/>
      <c r="AF21" s="35"/>
      <c r="AG21" s="35"/>
      <c r="AH21" s="35">
        <v>0</v>
      </c>
      <c r="AI21" s="35"/>
      <c r="AL21" s="24">
        <f t="shared" si="3"/>
        <v>389.14882999999998</v>
      </c>
      <c r="AN21" s="34">
        <v>0</v>
      </c>
      <c r="AP21" s="20">
        <f t="shared" si="2"/>
        <v>389.14882999999998</v>
      </c>
      <c r="AR21" s="20"/>
    </row>
    <row r="22" spans="1:44" x14ac:dyDescent="0.25">
      <c r="A22" t="e">
        <f>VLOOKUP($B22,'Cushing Balance'!$C$2:$E$500,3,TRUE)</f>
        <v>#N/A</v>
      </c>
      <c r="B22" s="1">
        <v>40033</v>
      </c>
      <c r="C22" s="31"/>
      <c r="D22" s="8">
        <v>0</v>
      </c>
      <c r="E22" s="35">
        <v>143.70295999999999</v>
      </c>
      <c r="F22" s="35"/>
      <c r="G22" s="26">
        <v>41.25</v>
      </c>
      <c r="H22" s="35">
        <v>21.524439999999998</v>
      </c>
      <c r="I22" s="35">
        <v>0</v>
      </c>
      <c r="J22" s="26">
        <v>0</v>
      </c>
      <c r="K22" s="35">
        <v>0</v>
      </c>
      <c r="L22" s="35">
        <v>0</v>
      </c>
      <c r="M22" s="35">
        <v>0</v>
      </c>
      <c r="N22" s="35">
        <v>0</v>
      </c>
      <c r="O22" s="35"/>
      <c r="P22" s="35">
        <v>0</v>
      </c>
      <c r="R22" s="24">
        <f t="shared" si="0"/>
        <v>206.47739999999999</v>
      </c>
      <c r="V22" s="20">
        <f t="shared" si="1"/>
        <v>206.47739999999999</v>
      </c>
      <c r="X22" s="8">
        <v>0</v>
      </c>
      <c r="Y22" s="35">
        <v>0</v>
      </c>
      <c r="Z22" s="35"/>
      <c r="AA22" s="35">
        <v>0</v>
      </c>
      <c r="AB22" s="35">
        <v>207.50049999999999</v>
      </c>
      <c r="AC22" s="35">
        <v>0</v>
      </c>
      <c r="AD22" s="35">
        <v>178.41788</v>
      </c>
      <c r="AE22" s="35"/>
      <c r="AF22" s="35"/>
      <c r="AG22" s="35"/>
      <c r="AH22" s="35">
        <v>0</v>
      </c>
      <c r="AI22" s="35"/>
      <c r="AL22" s="24">
        <f t="shared" si="3"/>
        <v>385.91837999999996</v>
      </c>
      <c r="AN22" s="34">
        <v>0</v>
      </c>
      <c r="AP22" s="20">
        <f t="shared" si="2"/>
        <v>385.91837999999996</v>
      </c>
      <c r="AR22" s="20"/>
    </row>
    <row r="23" spans="1:44" x14ac:dyDescent="0.25">
      <c r="A23" t="e">
        <f>VLOOKUP($B23,'Cushing Balance'!$C$2:$E$500,3,TRUE)</f>
        <v>#N/A</v>
      </c>
      <c r="B23" s="1">
        <v>40034</v>
      </c>
      <c r="C23" s="31"/>
      <c r="D23" s="8">
        <v>0</v>
      </c>
      <c r="E23" s="35">
        <v>133.92271</v>
      </c>
      <c r="F23" s="35"/>
      <c r="G23" s="26">
        <v>41.25</v>
      </c>
      <c r="H23" s="35">
        <v>21.358439999999998</v>
      </c>
      <c r="I23" s="35">
        <v>0</v>
      </c>
      <c r="J23" s="26">
        <v>0</v>
      </c>
      <c r="K23" s="35">
        <v>0</v>
      </c>
      <c r="L23" s="35">
        <v>0</v>
      </c>
      <c r="M23" s="35">
        <v>0</v>
      </c>
      <c r="N23" s="35">
        <v>0</v>
      </c>
      <c r="O23" s="35"/>
      <c r="P23" s="35">
        <v>0</v>
      </c>
      <c r="R23" s="24">
        <f t="shared" si="0"/>
        <v>196.53115</v>
      </c>
      <c r="V23" s="20">
        <f t="shared" si="1"/>
        <v>196.53115</v>
      </c>
      <c r="X23" s="8">
        <v>0</v>
      </c>
      <c r="Y23" s="35">
        <v>0</v>
      </c>
      <c r="Z23" s="35"/>
      <c r="AA23" s="35">
        <v>0</v>
      </c>
      <c r="AB23" s="35">
        <v>211.54349999999999</v>
      </c>
      <c r="AC23" s="35">
        <v>0</v>
      </c>
      <c r="AD23" s="35">
        <v>178.50867000000002</v>
      </c>
      <c r="AE23" s="35"/>
      <c r="AF23" s="35"/>
      <c r="AG23" s="35"/>
      <c r="AH23" s="35">
        <v>0</v>
      </c>
      <c r="AI23" s="35"/>
      <c r="AL23" s="24">
        <f t="shared" si="3"/>
        <v>390.05217000000005</v>
      </c>
      <c r="AN23" s="34">
        <v>0</v>
      </c>
      <c r="AP23" s="20">
        <f t="shared" si="2"/>
        <v>390.05217000000005</v>
      </c>
      <c r="AR23" s="20"/>
    </row>
    <row r="24" spans="1:44" x14ac:dyDescent="0.25">
      <c r="A24" t="e">
        <f>VLOOKUP($B24,'Cushing Balance'!$C$2:$E$500,3,TRUE)</f>
        <v>#N/A</v>
      </c>
      <c r="B24" s="1">
        <v>40035</v>
      </c>
      <c r="C24" s="31"/>
      <c r="D24" s="8">
        <v>0</v>
      </c>
      <c r="E24" s="35">
        <v>135.86457999999999</v>
      </c>
      <c r="F24" s="35"/>
      <c r="G24" s="26">
        <v>41.25</v>
      </c>
      <c r="H24" s="35">
        <v>19.83474</v>
      </c>
      <c r="I24" s="35">
        <v>0</v>
      </c>
      <c r="J24" s="26">
        <v>0</v>
      </c>
      <c r="K24" s="35">
        <v>0</v>
      </c>
      <c r="L24" s="35">
        <v>0</v>
      </c>
      <c r="M24" s="35">
        <v>0</v>
      </c>
      <c r="N24" s="35">
        <v>0</v>
      </c>
      <c r="O24" s="35"/>
      <c r="P24" s="35">
        <v>0</v>
      </c>
      <c r="R24" s="24">
        <f t="shared" si="0"/>
        <v>196.94932</v>
      </c>
      <c r="V24" s="20">
        <f t="shared" si="1"/>
        <v>196.94932</v>
      </c>
      <c r="X24" s="8">
        <v>0</v>
      </c>
      <c r="Y24" s="35">
        <v>0</v>
      </c>
      <c r="Z24" s="35"/>
      <c r="AA24" s="35">
        <v>0</v>
      </c>
      <c r="AB24" s="35">
        <v>210.18552</v>
      </c>
      <c r="AC24" s="35">
        <v>0</v>
      </c>
      <c r="AD24" s="35">
        <v>176.94812999999999</v>
      </c>
      <c r="AE24" s="35"/>
      <c r="AF24" s="35"/>
      <c r="AG24" s="35"/>
      <c r="AH24" s="35">
        <v>0</v>
      </c>
      <c r="AI24" s="35"/>
      <c r="AL24" s="24">
        <f t="shared" si="3"/>
        <v>387.13364999999999</v>
      </c>
      <c r="AN24" s="34">
        <v>0</v>
      </c>
      <c r="AP24" s="20">
        <f t="shared" si="2"/>
        <v>387.13364999999999</v>
      </c>
      <c r="AR24" s="20"/>
    </row>
    <row r="25" spans="1:44" x14ac:dyDescent="0.25">
      <c r="A25" t="e">
        <f>VLOOKUP($B25,'Cushing Balance'!$C$2:$E$500,3,TRUE)</f>
        <v>#N/A</v>
      </c>
      <c r="B25" s="1">
        <v>40036</v>
      </c>
      <c r="C25" s="31"/>
      <c r="D25" s="8">
        <v>0</v>
      </c>
      <c r="E25" s="35">
        <v>141.52163000000002</v>
      </c>
      <c r="F25" s="35"/>
      <c r="G25" s="26">
        <v>41.25</v>
      </c>
      <c r="H25" s="35">
        <v>20.301680000000001</v>
      </c>
      <c r="I25" s="35">
        <v>0</v>
      </c>
      <c r="J25" s="26">
        <v>0</v>
      </c>
      <c r="K25" s="35">
        <v>0</v>
      </c>
      <c r="L25" s="35">
        <v>0</v>
      </c>
      <c r="M25" s="35">
        <v>0</v>
      </c>
      <c r="N25" s="35">
        <v>0</v>
      </c>
      <c r="O25" s="35"/>
      <c r="P25" s="35">
        <v>0</v>
      </c>
      <c r="R25" s="24">
        <f t="shared" si="0"/>
        <v>203.07331000000002</v>
      </c>
      <c r="V25" s="20">
        <f t="shared" si="1"/>
        <v>203.07331000000002</v>
      </c>
      <c r="X25" s="8">
        <v>0</v>
      </c>
      <c r="Y25" s="35">
        <v>0</v>
      </c>
      <c r="Z25" s="35"/>
      <c r="AA25" s="35">
        <v>0</v>
      </c>
      <c r="AB25" s="35">
        <v>209.42932999999999</v>
      </c>
      <c r="AC25" s="35">
        <v>0</v>
      </c>
      <c r="AD25" s="35">
        <v>153.03498000000002</v>
      </c>
      <c r="AE25" s="35"/>
      <c r="AF25" s="35"/>
      <c r="AG25" s="35"/>
      <c r="AH25" s="35">
        <v>0</v>
      </c>
      <c r="AI25" s="35"/>
      <c r="AL25" s="24">
        <f t="shared" si="3"/>
        <v>362.46431000000001</v>
      </c>
      <c r="AN25" s="34">
        <v>0</v>
      </c>
      <c r="AP25" s="20">
        <f t="shared" si="2"/>
        <v>362.46431000000001</v>
      </c>
      <c r="AR25" s="20"/>
    </row>
    <row r="26" spans="1:44" x14ac:dyDescent="0.25">
      <c r="A26" t="e">
        <f>VLOOKUP($B26,'Cushing Balance'!$C$2:$E$500,3,TRUE)</f>
        <v>#N/A</v>
      </c>
      <c r="B26" s="1">
        <v>40037</v>
      </c>
      <c r="C26" s="31"/>
      <c r="D26" s="8">
        <v>0</v>
      </c>
      <c r="E26" s="35">
        <v>137.30167</v>
      </c>
      <c r="F26" s="35"/>
      <c r="G26" s="26">
        <v>41.25</v>
      </c>
      <c r="H26" s="35">
        <v>21.036549999999998</v>
      </c>
      <c r="I26" s="35">
        <v>0</v>
      </c>
      <c r="J26" s="26">
        <v>0</v>
      </c>
      <c r="K26" s="35">
        <v>0</v>
      </c>
      <c r="L26" s="35">
        <v>0</v>
      </c>
      <c r="M26" s="35">
        <v>0</v>
      </c>
      <c r="N26" s="35">
        <v>0</v>
      </c>
      <c r="O26" s="35"/>
      <c r="P26" s="35">
        <v>0</v>
      </c>
      <c r="R26" s="24">
        <f t="shared" si="0"/>
        <v>199.58822000000001</v>
      </c>
      <c r="V26" s="20">
        <f t="shared" si="1"/>
        <v>199.58822000000001</v>
      </c>
      <c r="X26" s="8">
        <v>0</v>
      </c>
      <c r="Y26" s="35">
        <v>0</v>
      </c>
      <c r="Z26" s="35"/>
      <c r="AA26" s="35">
        <v>0</v>
      </c>
      <c r="AB26" s="35">
        <v>213.81208999999998</v>
      </c>
      <c r="AC26" s="35">
        <v>0</v>
      </c>
      <c r="AD26" s="35">
        <v>154.85264999999998</v>
      </c>
      <c r="AE26" s="35"/>
      <c r="AF26" s="35"/>
      <c r="AG26" s="35"/>
      <c r="AH26" s="35">
        <v>0</v>
      </c>
      <c r="AI26" s="35"/>
      <c r="AL26" s="24">
        <f t="shared" si="3"/>
        <v>368.66473999999994</v>
      </c>
      <c r="AN26" s="34">
        <v>0</v>
      </c>
      <c r="AP26" s="20">
        <f t="shared" si="2"/>
        <v>368.66473999999994</v>
      </c>
      <c r="AR26" s="20"/>
    </row>
    <row r="27" spans="1:44" x14ac:dyDescent="0.25">
      <c r="A27" t="e">
        <f>VLOOKUP($B27,'Cushing Balance'!$C$2:$E$500,3,TRUE)</f>
        <v>#N/A</v>
      </c>
      <c r="B27" s="1">
        <v>40038</v>
      </c>
      <c r="C27" s="31"/>
      <c r="D27" s="8">
        <v>0</v>
      </c>
      <c r="E27" s="35">
        <v>131.64035000000001</v>
      </c>
      <c r="F27" s="35"/>
      <c r="G27" s="26">
        <v>41.25</v>
      </c>
      <c r="H27" s="35">
        <v>20.21602</v>
      </c>
      <c r="I27" s="35">
        <v>0</v>
      </c>
      <c r="J27" s="26">
        <v>0</v>
      </c>
      <c r="K27" s="35">
        <v>0</v>
      </c>
      <c r="L27" s="35">
        <v>0</v>
      </c>
      <c r="M27" s="35">
        <v>0</v>
      </c>
      <c r="N27" s="35">
        <v>0</v>
      </c>
      <c r="O27" s="35"/>
      <c r="P27" s="35">
        <v>0</v>
      </c>
      <c r="R27" s="24">
        <f t="shared" si="0"/>
        <v>193.10637000000003</v>
      </c>
      <c r="V27" s="20">
        <f t="shared" si="1"/>
        <v>193.10637000000003</v>
      </c>
      <c r="X27" s="8">
        <v>0</v>
      </c>
      <c r="Y27" s="35">
        <v>0</v>
      </c>
      <c r="Z27" s="35"/>
      <c r="AA27" s="35">
        <v>0</v>
      </c>
      <c r="AB27" s="35">
        <v>211.68948999999998</v>
      </c>
      <c r="AC27" s="35">
        <v>0</v>
      </c>
      <c r="AD27" s="35">
        <v>171.17839999999998</v>
      </c>
      <c r="AE27" s="35"/>
      <c r="AF27" s="35"/>
      <c r="AG27" s="35"/>
      <c r="AH27" s="35">
        <v>0</v>
      </c>
      <c r="AI27" s="35"/>
      <c r="AL27" s="24">
        <f t="shared" si="3"/>
        <v>382.86788999999999</v>
      </c>
      <c r="AN27" s="34">
        <v>0</v>
      </c>
      <c r="AP27" s="20">
        <f t="shared" si="2"/>
        <v>382.86788999999999</v>
      </c>
      <c r="AR27" s="20"/>
    </row>
    <row r="28" spans="1:44" x14ac:dyDescent="0.25">
      <c r="A28" t="e">
        <f>VLOOKUP($B28,'Cushing Balance'!$C$2:$E$500,3,TRUE)</f>
        <v>#N/A</v>
      </c>
      <c r="B28" s="1">
        <v>40039</v>
      </c>
      <c r="C28" s="31"/>
      <c r="D28" s="8">
        <v>0</v>
      </c>
      <c r="E28" s="35">
        <v>135.21131</v>
      </c>
      <c r="F28" s="35"/>
      <c r="G28" s="26">
        <v>41.25</v>
      </c>
      <c r="H28" s="35">
        <v>19.941099999999999</v>
      </c>
      <c r="I28" s="35">
        <v>0</v>
      </c>
      <c r="J28" s="26">
        <v>0</v>
      </c>
      <c r="K28" s="35">
        <v>0</v>
      </c>
      <c r="L28" s="35">
        <v>0</v>
      </c>
      <c r="M28" s="35">
        <v>0</v>
      </c>
      <c r="N28" s="35">
        <v>0</v>
      </c>
      <c r="O28" s="35"/>
      <c r="P28" s="35">
        <v>0</v>
      </c>
      <c r="R28" s="24">
        <f t="shared" si="0"/>
        <v>196.40241</v>
      </c>
      <c r="V28" s="20">
        <f t="shared" si="1"/>
        <v>196.40241</v>
      </c>
      <c r="X28" s="8">
        <v>0</v>
      </c>
      <c r="Y28" s="35">
        <v>0</v>
      </c>
      <c r="Z28" s="35"/>
      <c r="AA28" s="35">
        <v>0</v>
      </c>
      <c r="AB28" s="35">
        <v>207.02314999999999</v>
      </c>
      <c r="AC28" s="35">
        <v>0</v>
      </c>
      <c r="AD28" s="35">
        <v>158.98719</v>
      </c>
      <c r="AE28" s="35"/>
      <c r="AF28" s="35"/>
      <c r="AG28" s="35"/>
      <c r="AH28" s="35">
        <v>0</v>
      </c>
      <c r="AI28" s="35"/>
      <c r="AL28" s="24">
        <f t="shared" si="3"/>
        <v>366.01033999999999</v>
      </c>
      <c r="AN28" s="34">
        <v>0</v>
      </c>
      <c r="AP28" s="20">
        <f t="shared" si="2"/>
        <v>366.01033999999999</v>
      </c>
      <c r="AR28" s="20"/>
    </row>
    <row r="29" spans="1:44" x14ac:dyDescent="0.25">
      <c r="A29" t="e">
        <f>VLOOKUP($B29,'Cushing Balance'!$C$2:$E$500,3,TRUE)</f>
        <v>#N/A</v>
      </c>
      <c r="B29" s="1">
        <v>40040</v>
      </c>
      <c r="C29" s="31"/>
      <c r="D29" s="8">
        <v>0</v>
      </c>
      <c r="E29" s="35">
        <v>112.83729</v>
      </c>
      <c r="F29" s="35"/>
      <c r="G29" s="26">
        <v>41.25</v>
      </c>
      <c r="H29" s="35">
        <v>21.14875</v>
      </c>
      <c r="I29" s="35">
        <v>0</v>
      </c>
      <c r="J29" s="26">
        <v>0</v>
      </c>
      <c r="K29" s="35">
        <v>0</v>
      </c>
      <c r="L29" s="35">
        <v>0</v>
      </c>
      <c r="M29" s="35">
        <v>0</v>
      </c>
      <c r="N29" s="35">
        <v>0</v>
      </c>
      <c r="O29" s="35"/>
      <c r="P29" s="35">
        <v>0</v>
      </c>
      <c r="R29" s="24">
        <f t="shared" si="0"/>
        <v>175.23604</v>
      </c>
      <c r="V29" s="20">
        <f t="shared" si="1"/>
        <v>175.23604</v>
      </c>
      <c r="X29" s="8">
        <v>0</v>
      </c>
      <c r="Y29" s="35">
        <v>0</v>
      </c>
      <c r="Z29" s="35"/>
      <c r="AA29" s="35">
        <v>0</v>
      </c>
      <c r="AB29" s="35">
        <v>207.99250000000001</v>
      </c>
      <c r="AC29" s="35">
        <v>0</v>
      </c>
      <c r="AD29" s="35">
        <v>159.51734999999999</v>
      </c>
      <c r="AE29" s="35"/>
      <c r="AF29" s="35"/>
      <c r="AG29" s="35"/>
      <c r="AH29" s="35">
        <v>0</v>
      </c>
      <c r="AI29" s="35"/>
      <c r="AL29" s="24">
        <f t="shared" si="3"/>
        <v>367.50985000000003</v>
      </c>
      <c r="AN29" s="34">
        <v>0</v>
      </c>
      <c r="AP29" s="20">
        <f t="shared" si="2"/>
        <v>367.50985000000003</v>
      </c>
      <c r="AR29" s="20"/>
    </row>
    <row r="30" spans="1:44" x14ac:dyDescent="0.25">
      <c r="A30" t="e">
        <f>VLOOKUP($B30,'Cushing Balance'!$C$2:$E$500,3,TRUE)</f>
        <v>#N/A</v>
      </c>
      <c r="B30" s="1">
        <v>40041</v>
      </c>
      <c r="C30" s="31"/>
      <c r="D30" s="8">
        <v>0</v>
      </c>
      <c r="E30" s="35">
        <v>119.74215</v>
      </c>
      <c r="F30" s="35"/>
      <c r="G30" s="26">
        <v>41.25</v>
      </c>
      <c r="H30" s="35">
        <v>22.27506</v>
      </c>
      <c r="I30" s="35">
        <v>0</v>
      </c>
      <c r="J30" s="26">
        <v>0</v>
      </c>
      <c r="K30" s="35">
        <v>0</v>
      </c>
      <c r="L30" s="35">
        <v>0</v>
      </c>
      <c r="M30" s="35">
        <v>0</v>
      </c>
      <c r="N30" s="35">
        <v>0</v>
      </c>
      <c r="O30" s="35"/>
      <c r="P30" s="35">
        <v>0</v>
      </c>
      <c r="R30" s="24">
        <f t="shared" si="0"/>
        <v>183.26720999999998</v>
      </c>
      <c r="V30" s="20">
        <f t="shared" si="1"/>
        <v>183.26720999999998</v>
      </c>
      <c r="X30" s="8">
        <v>0</v>
      </c>
      <c r="Y30" s="35">
        <v>0</v>
      </c>
      <c r="Z30" s="35"/>
      <c r="AA30" s="35">
        <v>0</v>
      </c>
      <c r="AB30" s="35">
        <v>215.8605</v>
      </c>
      <c r="AC30" s="35">
        <v>0</v>
      </c>
      <c r="AD30" s="35">
        <v>161.47882000000001</v>
      </c>
      <c r="AE30" s="35"/>
      <c r="AF30" s="35"/>
      <c r="AG30" s="35"/>
      <c r="AH30" s="35">
        <v>0</v>
      </c>
      <c r="AI30" s="35"/>
      <c r="AL30" s="24">
        <f t="shared" si="3"/>
        <v>377.33932000000004</v>
      </c>
      <c r="AN30" s="34">
        <v>0</v>
      </c>
      <c r="AP30" s="20">
        <f t="shared" si="2"/>
        <v>377.33932000000004</v>
      </c>
      <c r="AR30" s="20"/>
    </row>
    <row r="31" spans="1:44" x14ac:dyDescent="0.25">
      <c r="A31" t="e">
        <f>VLOOKUP($B31,'Cushing Balance'!$C$2:$E$500,3,TRUE)</f>
        <v>#N/A</v>
      </c>
      <c r="B31" s="1">
        <v>40042</v>
      </c>
      <c r="C31" s="31"/>
      <c r="D31" s="8">
        <v>0</v>
      </c>
      <c r="E31" s="35">
        <v>125.60599999999999</v>
      </c>
      <c r="F31" s="35"/>
      <c r="G31" s="26">
        <v>41.25</v>
      </c>
      <c r="H31" s="35">
        <v>18.854209999999998</v>
      </c>
      <c r="I31" s="35">
        <v>0</v>
      </c>
      <c r="J31" s="26">
        <v>0</v>
      </c>
      <c r="K31" s="35">
        <v>0</v>
      </c>
      <c r="L31" s="35">
        <v>0</v>
      </c>
      <c r="M31" s="35">
        <v>0</v>
      </c>
      <c r="N31" s="35">
        <v>0</v>
      </c>
      <c r="O31" s="35"/>
      <c r="P31" s="35">
        <v>0</v>
      </c>
      <c r="R31" s="24">
        <f t="shared" si="0"/>
        <v>185.71020999999999</v>
      </c>
      <c r="V31" s="20">
        <f t="shared" si="1"/>
        <v>185.71020999999999</v>
      </c>
      <c r="X31" s="8">
        <v>0</v>
      </c>
      <c r="Y31" s="35">
        <v>0</v>
      </c>
      <c r="Z31" s="35"/>
      <c r="AA31" s="35">
        <v>0</v>
      </c>
      <c r="AB31" s="35">
        <v>213.60621</v>
      </c>
      <c r="AC31" s="35">
        <v>0</v>
      </c>
      <c r="AD31" s="35">
        <v>157.19567000000001</v>
      </c>
      <c r="AE31" s="35"/>
      <c r="AF31" s="35"/>
      <c r="AG31" s="35"/>
      <c r="AH31" s="35">
        <v>0</v>
      </c>
      <c r="AI31" s="35"/>
      <c r="AL31" s="24">
        <f t="shared" si="3"/>
        <v>370.80187999999998</v>
      </c>
      <c r="AN31" s="34">
        <v>0</v>
      </c>
      <c r="AP31" s="20">
        <f t="shared" si="2"/>
        <v>370.80187999999998</v>
      </c>
      <c r="AR31" s="20"/>
    </row>
    <row r="32" spans="1:44" x14ac:dyDescent="0.25">
      <c r="A32" t="e">
        <f>VLOOKUP($B32,'Cushing Balance'!$C$2:$E$500,3,TRUE)</f>
        <v>#N/A</v>
      </c>
      <c r="B32" s="1">
        <v>40043</v>
      </c>
      <c r="C32" s="31"/>
      <c r="D32" s="8">
        <v>0</v>
      </c>
      <c r="E32" s="35">
        <v>131.25329000000002</v>
      </c>
      <c r="F32" s="35"/>
      <c r="G32" s="26">
        <v>41.25</v>
      </c>
      <c r="H32" s="35">
        <v>20.72296</v>
      </c>
      <c r="I32" s="35">
        <v>0</v>
      </c>
      <c r="J32" s="26">
        <v>0</v>
      </c>
      <c r="K32" s="35">
        <v>0</v>
      </c>
      <c r="L32" s="35">
        <v>0</v>
      </c>
      <c r="M32" s="35">
        <v>0</v>
      </c>
      <c r="N32" s="35">
        <v>0</v>
      </c>
      <c r="O32" s="35"/>
      <c r="P32" s="35">
        <v>0</v>
      </c>
      <c r="R32" s="24">
        <f t="shared" si="0"/>
        <v>193.22625000000002</v>
      </c>
      <c r="V32" s="20">
        <f t="shared" si="1"/>
        <v>193.22625000000002</v>
      </c>
      <c r="X32" s="8">
        <v>0</v>
      </c>
      <c r="Y32" s="35">
        <v>0</v>
      </c>
      <c r="Z32" s="35"/>
      <c r="AA32" s="35">
        <v>0</v>
      </c>
      <c r="AB32" s="35">
        <v>215.67664000000002</v>
      </c>
      <c r="AC32" s="35">
        <v>0</v>
      </c>
      <c r="AD32" s="35">
        <v>168.66811999999999</v>
      </c>
      <c r="AE32" s="35"/>
      <c r="AF32" s="35"/>
      <c r="AG32" s="35"/>
      <c r="AH32" s="35">
        <v>0</v>
      </c>
      <c r="AI32" s="35"/>
      <c r="AL32" s="24">
        <f t="shared" si="3"/>
        <v>384.34476000000001</v>
      </c>
      <c r="AN32" s="34">
        <v>0</v>
      </c>
      <c r="AP32" s="20">
        <f t="shared" si="2"/>
        <v>384.34476000000001</v>
      </c>
      <c r="AR32" s="20"/>
    </row>
    <row r="33" spans="1:44" x14ac:dyDescent="0.25">
      <c r="A33" t="e">
        <f>VLOOKUP($B33,'Cushing Balance'!$C$2:$E$500,3,TRUE)</f>
        <v>#N/A</v>
      </c>
      <c r="B33" s="1">
        <v>40044</v>
      </c>
      <c r="C33" s="31"/>
      <c r="D33" s="8">
        <v>0</v>
      </c>
      <c r="E33" s="35">
        <v>141.12354000000002</v>
      </c>
      <c r="F33" s="35"/>
      <c r="G33" s="26">
        <v>41.25</v>
      </c>
      <c r="H33" s="35">
        <v>19.929549999999999</v>
      </c>
      <c r="I33" s="35">
        <v>0</v>
      </c>
      <c r="J33" s="26">
        <v>0</v>
      </c>
      <c r="K33" s="35">
        <v>0</v>
      </c>
      <c r="L33" s="35">
        <v>0</v>
      </c>
      <c r="M33" s="35">
        <v>0</v>
      </c>
      <c r="N33" s="35">
        <v>0</v>
      </c>
      <c r="O33" s="35"/>
      <c r="P33" s="35">
        <v>0</v>
      </c>
      <c r="R33" s="24">
        <f t="shared" si="0"/>
        <v>202.30309000000003</v>
      </c>
      <c r="V33" s="20">
        <f t="shared" si="1"/>
        <v>202.30309000000003</v>
      </c>
      <c r="X33" s="8">
        <v>0</v>
      </c>
      <c r="Y33" s="35">
        <v>0</v>
      </c>
      <c r="Z33" s="35"/>
      <c r="AA33" s="35">
        <v>0</v>
      </c>
      <c r="AB33" s="35">
        <v>214.71794</v>
      </c>
      <c r="AC33" s="35">
        <v>0</v>
      </c>
      <c r="AD33" s="35">
        <v>196.54256000000001</v>
      </c>
      <c r="AE33" s="35"/>
      <c r="AF33" s="35"/>
      <c r="AG33" s="35"/>
      <c r="AH33" s="35">
        <v>0</v>
      </c>
      <c r="AI33" s="35"/>
      <c r="AL33" s="24">
        <f t="shared" si="3"/>
        <v>411.26049999999998</v>
      </c>
      <c r="AN33" s="34">
        <v>0</v>
      </c>
      <c r="AP33" s="20">
        <f t="shared" si="2"/>
        <v>411.26049999999998</v>
      </c>
      <c r="AR33" s="20"/>
    </row>
    <row r="34" spans="1:44" x14ac:dyDescent="0.25">
      <c r="A34" t="e">
        <f>VLOOKUP($B34,'Cushing Balance'!$C$2:$E$500,3,TRUE)</f>
        <v>#N/A</v>
      </c>
      <c r="B34" s="1">
        <v>40045</v>
      </c>
      <c r="C34" s="31"/>
      <c r="D34" s="8">
        <v>0</v>
      </c>
      <c r="E34" s="35">
        <v>135.48882999999998</v>
      </c>
      <c r="F34" s="35"/>
      <c r="G34" s="26">
        <v>41.25</v>
      </c>
      <c r="H34" s="35">
        <v>19.729209999999998</v>
      </c>
      <c r="I34" s="35">
        <v>0</v>
      </c>
      <c r="J34" s="26">
        <v>0</v>
      </c>
      <c r="K34" s="35">
        <v>0</v>
      </c>
      <c r="L34" s="35">
        <v>0</v>
      </c>
      <c r="M34" s="35">
        <v>0</v>
      </c>
      <c r="N34" s="35">
        <v>0</v>
      </c>
      <c r="O34" s="35"/>
      <c r="P34" s="35">
        <v>0</v>
      </c>
      <c r="R34" s="24">
        <f t="shared" si="0"/>
        <v>196.46803999999997</v>
      </c>
      <c r="V34" s="20">
        <f t="shared" si="1"/>
        <v>196.46803999999997</v>
      </c>
      <c r="X34" s="8">
        <v>0</v>
      </c>
      <c r="Y34" s="35">
        <v>0</v>
      </c>
      <c r="Z34" s="35"/>
      <c r="AA34" s="35">
        <v>0</v>
      </c>
      <c r="AB34" s="35">
        <v>207.53294</v>
      </c>
      <c r="AC34" s="35">
        <v>0</v>
      </c>
      <c r="AD34" s="35">
        <v>194.64457999999999</v>
      </c>
      <c r="AE34" s="35"/>
      <c r="AF34" s="35"/>
      <c r="AG34" s="35"/>
      <c r="AH34" s="35">
        <v>0</v>
      </c>
      <c r="AI34" s="35"/>
      <c r="AL34" s="24">
        <f t="shared" si="3"/>
        <v>402.17751999999996</v>
      </c>
      <c r="AN34" s="34">
        <v>0</v>
      </c>
      <c r="AP34" s="20">
        <f t="shared" si="2"/>
        <v>402.17751999999996</v>
      </c>
      <c r="AR34" s="20"/>
    </row>
    <row r="35" spans="1:44" x14ac:dyDescent="0.25">
      <c r="A35" t="e">
        <f>VLOOKUP($B35,'Cushing Balance'!$C$2:$E$500,3,TRUE)</f>
        <v>#N/A</v>
      </c>
      <c r="B35" s="1">
        <v>40046</v>
      </c>
      <c r="C35" s="31"/>
      <c r="D35" s="8">
        <v>0</v>
      </c>
      <c r="E35" s="35">
        <v>138.60404</v>
      </c>
      <c r="F35" s="35"/>
      <c r="G35" s="26">
        <v>41.25</v>
      </c>
      <c r="H35" s="35">
        <v>20.461929999999999</v>
      </c>
      <c r="I35" s="35">
        <v>0</v>
      </c>
      <c r="J35" s="26">
        <v>0</v>
      </c>
      <c r="K35" s="35">
        <v>0</v>
      </c>
      <c r="L35" s="35">
        <v>0</v>
      </c>
      <c r="M35" s="35">
        <v>0</v>
      </c>
      <c r="N35" s="35">
        <v>0</v>
      </c>
      <c r="O35" s="35"/>
      <c r="P35" s="35">
        <v>0</v>
      </c>
      <c r="R35" s="24">
        <f t="shared" si="0"/>
        <v>200.31596999999999</v>
      </c>
      <c r="V35" s="20">
        <f t="shared" si="1"/>
        <v>200.31596999999999</v>
      </c>
      <c r="X35" s="8">
        <v>0</v>
      </c>
      <c r="Y35" s="35">
        <v>0</v>
      </c>
      <c r="Z35" s="35"/>
      <c r="AA35" s="35">
        <v>0</v>
      </c>
      <c r="AB35" s="35">
        <v>198.80405999999999</v>
      </c>
      <c r="AC35" s="35">
        <v>0</v>
      </c>
      <c r="AD35" s="35">
        <v>195.15556000000001</v>
      </c>
      <c r="AE35" s="35"/>
      <c r="AF35" s="35"/>
      <c r="AG35" s="35"/>
      <c r="AH35" s="35">
        <v>0</v>
      </c>
      <c r="AI35" s="35"/>
      <c r="AL35" s="24">
        <f t="shared" si="3"/>
        <v>393.95961999999997</v>
      </c>
      <c r="AN35" s="34">
        <v>0</v>
      </c>
      <c r="AP35" s="20">
        <f t="shared" si="2"/>
        <v>393.95961999999997</v>
      </c>
      <c r="AR35" s="20"/>
    </row>
    <row r="36" spans="1:44" x14ac:dyDescent="0.25">
      <c r="A36" t="e">
        <f>VLOOKUP($B36,'Cushing Balance'!$C$2:$E$500,3,TRUE)</f>
        <v>#N/A</v>
      </c>
      <c r="B36" s="1">
        <v>40047</v>
      </c>
      <c r="C36" s="31"/>
      <c r="D36" s="8">
        <v>0</v>
      </c>
      <c r="E36" s="35">
        <v>124.85831</v>
      </c>
      <c r="F36" s="35"/>
      <c r="G36" s="26">
        <v>41.25</v>
      </c>
      <c r="H36" s="35">
        <v>20.480830000000001</v>
      </c>
      <c r="I36" s="35">
        <v>0</v>
      </c>
      <c r="J36" s="26">
        <v>0</v>
      </c>
      <c r="K36" s="35">
        <v>0</v>
      </c>
      <c r="L36" s="35">
        <v>0</v>
      </c>
      <c r="M36" s="35">
        <v>0</v>
      </c>
      <c r="N36" s="35">
        <v>0</v>
      </c>
      <c r="O36" s="35"/>
      <c r="P36" s="35">
        <v>0</v>
      </c>
      <c r="R36" s="24">
        <f t="shared" si="0"/>
        <v>186.58914000000001</v>
      </c>
      <c r="V36" s="20">
        <f t="shared" si="1"/>
        <v>186.58914000000001</v>
      </c>
      <c r="X36" s="8">
        <v>0</v>
      </c>
      <c r="Y36" s="35">
        <v>0</v>
      </c>
      <c r="Z36" s="35"/>
      <c r="AA36" s="35">
        <v>0</v>
      </c>
      <c r="AB36" s="35">
        <v>198.82982999999999</v>
      </c>
      <c r="AC36" s="35">
        <v>0</v>
      </c>
      <c r="AD36" s="35">
        <v>197.94389999999999</v>
      </c>
      <c r="AE36" s="35"/>
      <c r="AF36" s="35"/>
      <c r="AG36" s="35"/>
      <c r="AH36" s="35">
        <v>0</v>
      </c>
      <c r="AI36" s="35"/>
      <c r="AL36" s="24">
        <f t="shared" si="3"/>
        <v>396.77373</v>
      </c>
      <c r="AN36" s="34">
        <v>0</v>
      </c>
      <c r="AP36" s="20">
        <f t="shared" si="2"/>
        <v>396.77373</v>
      </c>
      <c r="AR36" s="20"/>
    </row>
    <row r="37" spans="1:44" x14ac:dyDescent="0.25">
      <c r="A37" t="e">
        <f>VLOOKUP($B37,'Cushing Balance'!$C$2:$E$500,3,TRUE)</f>
        <v>#N/A</v>
      </c>
      <c r="B37" s="1">
        <v>40048</v>
      </c>
      <c r="C37" s="31"/>
      <c r="D37" s="8">
        <v>0</v>
      </c>
      <c r="E37" s="35">
        <v>117.87050000000001</v>
      </c>
      <c r="F37" s="35"/>
      <c r="G37" s="26">
        <v>41.25</v>
      </c>
      <c r="H37" s="35">
        <v>21.169330000000002</v>
      </c>
      <c r="I37" s="35">
        <v>0</v>
      </c>
      <c r="J37" s="26">
        <v>0</v>
      </c>
      <c r="K37" s="35">
        <v>0</v>
      </c>
      <c r="L37" s="35">
        <v>0</v>
      </c>
      <c r="M37" s="35">
        <v>0</v>
      </c>
      <c r="N37" s="35">
        <v>0</v>
      </c>
      <c r="O37" s="35"/>
      <c r="P37" s="35">
        <v>0</v>
      </c>
      <c r="R37" s="24">
        <f t="shared" si="0"/>
        <v>180.28982999999999</v>
      </c>
      <c r="V37" s="20">
        <f t="shared" si="1"/>
        <v>180.28982999999999</v>
      </c>
      <c r="X37" s="8">
        <v>0</v>
      </c>
      <c r="Y37" s="35">
        <v>0</v>
      </c>
      <c r="Z37" s="35"/>
      <c r="AA37" s="35">
        <v>0</v>
      </c>
      <c r="AB37" s="35">
        <v>206.24267</v>
      </c>
      <c r="AC37" s="35">
        <v>0</v>
      </c>
      <c r="AD37" s="35">
        <v>167.27535</v>
      </c>
      <c r="AE37" s="35"/>
      <c r="AF37" s="35"/>
      <c r="AG37" s="35"/>
      <c r="AH37" s="35">
        <v>0</v>
      </c>
      <c r="AI37" s="35"/>
      <c r="AL37" s="24">
        <f t="shared" si="3"/>
        <v>373.51801999999998</v>
      </c>
      <c r="AN37" s="34">
        <v>0</v>
      </c>
      <c r="AP37" s="20">
        <f t="shared" si="2"/>
        <v>373.51801999999998</v>
      </c>
      <c r="AR37" s="20"/>
    </row>
    <row r="38" spans="1:44" x14ac:dyDescent="0.25">
      <c r="A38" t="e">
        <f>VLOOKUP($B38,'Cushing Balance'!$C$2:$E$500,3,TRUE)</f>
        <v>#N/A</v>
      </c>
      <c r="B38" s="1">
        <v>40049</v>
      </c>
      <c r="C38" s="31"/>
      <c r="D38" s="8">
        <v>0</v>
      </c>
      <c r="E38" s="35">
        <v>134.82342</v>
      </c>
      <c r="F38" s="35"/>
      <c r="G38" s="26">
        <v>41.25</v>
      </c>
      <c r="H38" s="35">
        <v>18.77976</v>
      </c>
      <c r="I38" s="35">
        <v>0</v>
      </c>
      <c r="J38" s="26">
        <v>0</v>
      </c>
      <c r="K38" s="35">
        <v>0</v>
      </c>
      <c r="L38" s="35">
        <v>0</v>
      </c>
      <c r="M38" s="35">
        <v>0</v>
      </c>
      <c r="N38" s="35">
        <v>0</v>
      </c>
      <c r="O38" s="35"/>
      <c r="P38" s="35">
        <v>0</v>
      </c>
      <c r="R38" s="24">
        <f t="shared" si="0"/>
        <v>194.85318000000001</v>
      </c>
      <c r="V38" s="20">
        <f t="shared" si="1"/>
        <v>194.85318000000001</v>
      </c>
      <c r="X38" s="8">
        <v>0</v>
      </c>
      <c r="Y38" s="35">
        <v>0</v>
      </c>
      <c r="Z38" s="35"/>
      <c r="AA38" s="35">
        <v>0</v>
      </c>
      <c r="AB38" s="35">
        <v>214.82542000000001</v>
      </c>
      <c r="AC38" s="35">
        <v>0</v>
      </c>
      <c r="AD38" s="35">
        <v>181.80680999999998</v>
      </c>
      <c r="AE38" s="35"/>
      <c r="AF38" s="35"/>
      <c r="AG38" s="35"/>
      <c r="AH38" s="35">
        <v>0</v>
      </c>
      <c r="AI38" s="35"/>
      <c r="AL38" s="24">
        <f t="shared" si="3"/>
        <v>396.63222999999999</v>
      </c>
      <c r="AN38" s="34">
        <v>0</v>
      </c>
      <c r="AP38" s="20">
        <f t="shared" si="2"/>
        <v>396.63222999999999</v>
      </c>
      <c r="AR38" s="20"/>
    </row>
    <row r="39" spans="1:44" x14ac:dyDescent="0.25">
      <c r="A39" t="e">
        <f>VLOOKUP($B39,'Cushing Balance'!$C$2:$E$500,3,TRUE)</f>
        <v>#N/A</v>
      </c>
      <c r="B39" s="1">
        <v>40050</v>
      </c>
      <c r="C39" s="31"/>
      <c r="D39" s="8">
        <v>0</v>
      </c>
      <c r="E39" s="35">
        <v>129.31956</v>
      </c>
      <c r="F39" s="35"/>
      <c r="G39" s="26">
        <v>41.25</v>
      </c>
      <c r="H39" s="35">
        <v>19.196390000000001</v>
      </c>
      <c r="I39" s="35">
        <v>0</v>
      </c>
      <c r="J39" s="26">
        <v>0</v>
      </c>
      <c r="K39" s="35">
        <v>0</v>
      </c>
      <c r="L39" s="35">
        <v>0</v>
      </c>
      <c r="M39" s="35">
        <v>0</v>
      </c>
      <c r="N39" s="35">
        <v>0</v>
      </c>
      <c r="O39" s="35"/>
      <c r="P39" s="35">
        <v>0</v>
      </c>
      <c r="R39" s="24">
        <f t="shared" si="0"/>
        <v>189.76595</v>
      </c>
      <c r="V39" s="20">
        <f t="shared" si="1"/>
        <v>189.76595</v>
      </c>
      <c r="X39" s="8">
        <v>0</v>
      </c>
      <c r="Y39" s="35">
        <v>0</v>
      </c>
      <c r="Z39" s="35"/>
      <c r="AA39" s="35">
        <v>0</v>
      </c>
      <c r="AB39" s="35">
        <v>213.63479000000001</v>
      </c>
      <c r="AC39" s="35">
        <v>0</v>
      </c>
      <c r="AD39" s="35">
        <v>196.81017</v>
      </c>
      <c r="AE39" s="35"/>
      <c r="AF39" s="35"/>
      <c r="AG39" s="35"/>
      <c r="AH39" s="35">
        <v>0</v>
      </c>
      <c r="AI39" s="35"/>
      <c r="AL39" s="24">
        <f t="shared" si="3"/>
        <v>410.44496000000004</v>
      </c>
      <c r="AN39" s="34">
        <v>0</v>
      </c>
      <c r="AP39" s="20">
        <f t="shared" si="2"/>
        <v>410.44496000000004</v>
      </c>
      <c r="AR39" s="20"/>
    </row>
    <row r="40" spans="1:44" x14ac:dyDescent="0.25">
      <c r="A40" t="e">
        <f>VLOOKUP($B40,'Cushing Balance'!$C$2:$E$500,3,TRUE)</f>
        <v>#N/A</v>
      </c>
      <c r="B40" s="1">
        <v>40051</v>
      </c>
      <c r="C40" s="31"/>
      <c r="D40" s="8">
        <v>0</v>
      </c>
      <c r="E40" s="35">
        <v>139.18779000000001</v>
      </c>
      <c r="F40" s="35"/>
      <c r="G40" s="26">
        <v>41.25</v>
      </c>
      <c r="H40" s="35">
        <v>19.234909999999999</v>
      </c>
      <c r="I40" s="35">
        <v>0</v>
      </c>
      <c r="J40" s="26">
        <v>0</v>
      </c>
      <c r="K40" s="35">
        <v>0</v>
      </c>
      <c r="L40" s="35">
        <v>0</v>
      </c>
      <c r="M40" s="35">
        <v>0</v>
      </c>
      <c r="N40" s="35">
        <v>0</v>
      </c>
      <c r="O40" s="35"/>
      <c r="P40" s="35">
        <v>0</v>
      </c>
      <c r="R40" s="24">
        <f t="shared" si="0"/>
        <v>199.67270000000002</v>
      </c>
      <c r="V40" s="20">
        <f t="shared" si="1"/>
        <v>199.67270000000002</v>
      </c>
      <c r="X40" s="8">
        <v>0</v>
      </c>
      <c r="Y40" s="35">
        <v>0</v>
      </c>
      <c r="Z40" s="35"/>
      <c r="AA40" s="35">
        <v>0</v>
      </c>
      <c r="AB40" s="35">
        <v>214.25797</v>
      </c>
      <c r="AC40" s="35">
        <v>0</v>
      </c>
      <c r="AD40" s="35">
        <v>199.50033999999999</v>
      </c>
      <c r="AE40" s="35"/>
      <c r="AF40" s="35"/>
      <c r="AG40" s="35"/>
      <c r="AH40" s="35">
        <v>0</v>
      </c>
      <c r="AI40" s="35"/>
      <c r="AL40" s="24">
        <f t="shared" si="3"/>
        <v>413.75830999999999</v>
      </c>
      <c r="AN40" s="34">
        <v>0</v>
      </c>
      <c r="AP40" s="20">
        <f t="shared" si="2"/>
        <v>413.75830999999999</v>
      </c>
      <c r="AR40" s="20"/>
    </row>
    <row r="41" spans="1:44" x14ac:dyDescent="0.25">
      <c r="A41" t="e">
        <f>VLOOKUP($B41,'Cushing Balance'!$C$2:$E$500,3,TRUE)</f>
        <v>#N/A</v>
      </c>
      <c r="B41" s="1">
        <v>40052</v>
      </c>
      <c r="C41" s="31"/>
      <c r="D41" s="8">
        <v>0</v>
      </c>
      <c r="E41" s="35">
        <v>140.39956000000001</v>
      </c>
      <c r="F41" s="35"/>
      <c r="G41" s="26">
        <v>41.25</v>
      </c>
      <c r="H41" s="35">
        <v>14.18229</v>
      </c>
      <c r="I41" s="35">
        <v>0</v>
      </c>
      <c r="J41" s="26">
        <v>0</v>
      </c>
      <c r="K41" s="35">
        <v>0</v>
      </c>
      <c r="L41" s="35">
        <v>0</v>
      </c>
      <c r="M41" s="35">
        <v>0</v>
      </c>
      <c r="N41" s="35">
        <v>0</v>
      </c>
      <c r="O41" s="35"/>
      <c r="P41" s="35">
        <v>0</v>
      </c>
      <c r="R41" s="24">
        <f t="shared" si="0"/>
        <v>195.83185</v>
      </c>
      <c r="V41" s="20">
        <f t="shared" si="1"/>
        <v>195.83185</v>
      </c>
      <c r="X41" s="8">
        <v>0</v>
      </c>
      <c r="Y41" s="35">
        <v>0</v>
      </c>
      <c r="Z41" s="35"/>
      <c r="AA41" s="35">
        <v>0</v>
      </c>
      <c r="AB41" s="35">
        <v>178.71321</v>
      </c>
      <c r="AC41" s="35">
        <v>0</v>
      </c>
      <c r="AD41" s="35">
        <v>192.49334999999999</v>
      </c>
      <c r="AE41" s="35"/>
      <c r="AF41" s="35"/>
      <c r="AG41" s="35"/>
      <c r="AH41" s="35">
        <v>0</v>
      </c>
      <c r="AI41" s="35"/>
      <c r="AL41" s="24">
        <f t="shared" si="3"/>
        <v>371.20655999999997</v>
      </c>
      <c r="AN41" s="34">
        <v>0</v>
      </c>
      <c r="AP41" s="20">
        <f t="shared" si="2"/>
        <v>371.20655999999997</v>
      </c>
      <c r="AR41" s="20"/>
    </row>
    <row r="42" spans="1:44" x14ac:dyDescent="0.25">
      <c r="A42" t="e">
        <f>VLOOKUP($B42,'Cushing Balance'!$C$2:$E$500,3,TRUE)</f>
        <v>#N/A</v>
      </c>
      <c r="B42" s="1">
        <v>40053</v>
      </c>
      <c r="C42" s="31"/>
      <c r="D42" s="8">
        <v>0</v>
      </c>
      <c r="E42" s="35">
        <v>142.61813000000001</v>
      </c>
      <c r="F42" s="35"/>
      <c r="G42" s="26">
        <v>41.25</v>
      </c>
      <c r="H42" s="35">
        <v>18.894130000000001</v>
      </c>
      <c r="I42" s="35">
        <v>0</v>
      </c>
      <c r="J42" s="26">
        <v>0</v>
      </c>
      <c r="K42" s="35">
        <v>0</v>
      </c>
      <c r="L42" s="35">
        <v>0</v>
      </c>
      <c r="M42" s="35">
        <v>0</v>
      </c>
      <c r="N42" s="35">
        <v>0</v>
      </c>
      <c r="O42" s="35"/>
      <c r="P42" s="35">
        <v>0</v>
      </c>
      <c r="R42" s="24">
        <f t="shared" si="0"/>
        <v>202.76226</v>
      </c>
      <c r="V42" s="20">
        <f t="shared" si="1"/>
        <v>202.76226</v>
      </c>
      <c r="X42" s="8">
        <v>0</v>
      </c>
      <c r="Y42" s="35">
        <v>0</v>
      </c>
      <c r="Z42" s="35"/>
      <c r="AA42" s="35">
        <v>0</v>
      </c>
      <c r="AB42" s="35">
        <v>197.87381999999999</v>
      </c>
      <c r="AC42" s="35">
        <v>0</v>
      </c>
      <c r="AD42" s="35">
        <v>174.65701999999999</v>
      </c>
      <c r="AE42" s="35"/>
      <c r="AF42" s="35"/>
      <c r="AG42" s="35"/>
      <c r="AH42" s="35">
        <v>0</v>
      </c>
      <c r="AI42" s="35"/>
      <c r="AL42" s="24">
        <f t="shared" si="3"/>
        <v>372.53084000000001</v>
      </c>
      <c r="AN42" s="34">
        <v>0</v>
      </c>
      <c r="AP42" s="20">
        <f t="shared" si="2"/>
        <v>372.53084000000001</v>
      </c>
      <c r="AR42" s="20"/>
    </row>
    <row r="43" spans="1:44" x14ac:dyDescent="0.25">
      <c r="A43" t="e">
        <f>VLOOKUP($B43,'Cushing Balance'!$C$2:$E$500,3,TRUE)</f>
        <v>#N/A</v>
      </c>
      <c r="B43" s="1">
        <v>40054</v>
      </c>
      <c r="C43" s="31"/>
      <c r="D43" s="8">
        <v>0</v>
      </c>
      <c r="E43" s="35">
        <v>140.48631</v>
      </c>
      <c r="F43" s="35"/>
      <c r="G43" s="26">
        <v>41.25</v>
      </c>
      <c r="H43" s="35">
        <v>18.080669999999998</v>
      </c>
      <c r="I43" s="35">
        <v>0</v>
      </c>
      <c r="J43" s="26">
        <v>0</v>
      </c>
      <c r="K43" s="35">
        <v>0</v>
      </c>
      <c r="L43" s="35">
        <v>0</v>
      </c>
      <c r="M43" s="35">
        <v>0</v>
      </c>
      <c r="N43" s="35">
        <v>0</v>
      </c>
      <c r="O43" s="35"/>
      <c r="P43" s="35">
        <v>0</v>
      </c>
      <c r="R43" s="24">
        <f t="shared" si="0"/>
        <v>199.81698</v>
      </c>
      <c r="V43" s="20">
        <f t="shared" si="1"/>
        <v>199.81698</v>
      </c>
      <c r="X43" s="8">
        <v>0</v>
      </c>
      <c r="Y43" s="35">
        <v>0</v>
      </c>
      <c r="Z43" s="35"/>
      <c r="AA43" s="35">
        <v>0</v>
      </c>
      <c r="AB43" s="35">
        <v>208.14507999999998</v>
      </c>
      <c r="AC43" s="35">
        <v>0</v>
      </c>
      <c r="AD43" s="35">
        <v>174.2124</v>
      </c>
      <c r="AE43" s="35"/>
      <c r="AF43" s="35"/>
      <c r="AG43" s="35"/>
      <c r="AH43" s="35">
        <v>0</v>
      </c>
      <c r="AI43" s="35"/>
      <c r="AL43" s="24">
        <f t="shared" si="3"/>
        <v>382.35748000000001</v>
      </c>
      <c r="AN43" s="34">
        <v>0</v>
      </c>
      <c r="AP43" s="20">
        <f t="shared" si="2"/>
        <v>382.35748000000001</v>
      </c>
      <c r="AR43" s="20"/>
    </row>
    <row r="44" spans="1:44" x14ac:dyDescent="0.25">
      <c r="A44" t="e">
        <f>VLOOKUP($B44,'Cushing Balance'!$C$2:$E$500,3,TRUE)</f>
        <v>#N/A</v>
      </c>
      <c r="B44" s="1">
        <v>40055</v>
      </c>
      <c r="C44" s="31"/>
      <c r="D44" s="8">
        <v>0</v>
      </c>
      <c r="E44" s="35">
        <v>129.43027000000001</v>
      </c>
      <c r="F44" s="35"/>
      <c r="G44" s="26">
        <v>41.25</v>
      </c>
      <c r="H44" s="35">
        <v>20.197240000000001</v>
      </c>
      <c r="I44" s="35">
        <v>0</v>
      </c>
      <c r="J44" s="26">
        <v>0</v>
      </c>
      <c r="K44" s="35">
        <v>0</v>
      </c>
      <c r="L44" s="35">
        <v>0</v>
      </c>
      <c r="M44" s="35">
        <v>0</v>
      </c>
      <c r="N44" s="35">
        <v>0</v>
      </c>
      <c r="O44" s="35"/>
      <c r="P44" s="35">
        <v>0</v>
      </c>
      <c r="R44" s="24">
        <f t="shared" si="0"/>
        <v>190.87751</v>
      </c>
      <c r="V44" s="20">
        <f t="shared" si="1"/>
        <v>190.87751</v>
      </c>
      <c r="X44" s="8">
        <v>0</v>
      </c>
      <c r="Y44" s="35">
        <v>0</v>
      </c>
      <c r="Z44" s="35"/>
      <c r="AA44" s="35">
        <v>0</v>
      </c>
      <c r="AB44" s="35">
        <v>203.32</v>
      </c>
      <c r="AC44" s="35">
        <v>0</v>
      </c>
      <c r="AD44" s="35">
        <v>170.98009999999999</v>
      </c>
      <c r="AE44" s="35"/>
      <c r="AF44" s="35"/>
      <c r="AG44" s="35"/>
      <c r="AH44" s="35">
        <v>0</v>
      </c>
      <c r="AI44" s="35"/>
      <c r="AL44" s="24">
        <f t="shared" si="3"/>
        <v>374.30009999999999</v>
      </c>
      <c r="AN44" s="34">
        <v>0</v>
      </c>
      <c r="AP44" s="20">
        <f t="shared" si="2"/>
        <v>374.30009999999999</v>
      </c>
      <c r="AR44" s="20"/>
    </row>
    <row r="45" spans="1:44" x14ac:dyDescent="0.25">
      <c r="A45" t="e">
        <f>VLOOKUP($B45,'Cushing Balance'!$C$2:$E$500,3,TRUE)</f>
        <v>#N/A</v>
      </c>
      <c r="B45" s="1">
        <v>40056</v>
      </c>
      <c r="C45" s="31"/>
      <c r="D45" s="8">
        <v>0</v>
      </c>
      <c r="E45" s="35">
        <v>131.53483</v>
      </c>
      <c r="F45" s="35"/>
      <c r="G45" s="26">
        <v>41.25</v>
      </c>
      <c r="H45" s="35">
        <v>21.365929999999999</v>
      </c>
      <c r="I45" s="35">
        <v>0</v>
      </c>
      <c r="J45" s="26">
        <v>0</v>
      </c>
      <c r="K45" s="35">
        <v>0</v>
      </c>
      <c r="L45" s="35">
        <v>0</v>
      </c>
      <c r="M45" s="35">
        <v>0</v>
      </c>
      <c r="N45" s="35">
        <v>0</v>
      </c>
      <c r="O45" s="35"/>
      <c r="P45" s="35">
        <v>0</v>
      </c>
      <c r="R45" s="24">
        <f t="shared" si="0"/>
        <v>194.15075999999999</v>
      </c>
      <c r="V45" s="20">
        <f t="shared" si="1"/>
        <v>194.15075999999999</v>
      </c>
      <c r="X45" s="8">
        <v>0</v>
      </c>
      <c r="Y45" s="35">
        <v>0</v>
      </c>
      <c r="Z45" s="35"/>
      <c r="AA45" s="35">
        <v>0</v>
      </c>
      <c r="AB45" s="35">
        <v>209.83879000000002</v>
      </c>
      <c r="AC45" s="35">
        <v>0</v>
      </c>
      <c r="AD45" s="35">
        <v>157.55795999999998</v>
      </c>
      <c r="AE45" s="35"/>
      <c r="AF45" s="35"/>
      <c r="AG45" s="35"/>
      <c r="AH45" s="35">
        <v>0</v>
      </c>
      <c r="AI45" s="35"/>
      <c r="AL45" s="24">
        <f t="shared" si="3"/>
        <v>367.39675</v>
      </c>
      <c r="AN45" s="34">
        <v>0</v>
      </c>
      <c r="AP45" s="20">
        <f t="shared" si="2"/>
        <v>367.39675</v>
      </c>
      <c r="AR45" s="20"/>
    </row>
    <row r="46" spans="1:44" x14ac:dyDescent="0.25">
      <c r="A46" t="e">
        <f>VLOOKUP($B46,'Cushing Balance'!$C$2:$E$500,3,TRUE)</f>
        <v>#N/A</v>
      </c>
      <c r="B46" s="1">
        <v>40057</v>
      </c>
      <c r="C46" s="31"/>
      <c r="D46" s="8">
        <v>0</v>
      </c>
      <c r="E46" s="35">
        <v>92.319789999999998</v>
      </c>
      <c r="F46" s="35"/>
      <c r="G46" s="26">
        <v>41.25</v>
      </c>
      <c r="H46" s="35">
        <v>20.31222</v>
      </c>
      <c r="I46" s="35">
        <v>0</v>
      </c>
      <c r="J46" s="26">
        <v>0</v>
      </c>
      <c r="K46" s="35">
        <v>0</v>
      </c>
      <c r="L46" s="35">
        <v>0</v>
      </c>
      <c r="M46" s="35">
        <v>0</v>
      </c>
      <c r="N46" s="35">
        <v>0</v>
      </c>
      <c r="O46" s="35"/>
      <c r="P46" s="35">
        <v>0</v>
      </c>
      <c r="R46" s="24">
        <f t="shared" si="0"/>
        <v>153.88201000000001</v>
      </c>
      <c r="V46" s="20">
        <f t="shared" si="1"/>
        <v>153.88201000000001</v>
      </c>
      <c r="X46" s="8">
        <v>0</v>
      </c>
      <c r="Y46" s="35">
        <v>0</v>
      </c>
      <c r="Z46" s="35"/>
      <c r="AA46" s="35">
        <v>0</v>
      </c>
      <c r="AB46" s="35">
        <v>214.17400000000001</v>
      </c>
      <c r="AC46" s="35">
        <v>0</v>
      </c>
      <c r="AD46" s="35">
        <v>169.02323999999999</v>
      </c>
      <c r="AE46" s="35"/>
      <c r="AF46" s="35"/>
      <c r="AG46" s="35"/>
      <c r="AH46" s="35">
        <v>0</v>
      </c>
      <c r="AI46" s="35"/>
      <c r="AL46" s="24">
        <f t="shared" si="3"/>
        <v>383.19723999999997</v>
      </c>
      <c r="AN46" s="34">
        <v>0</v>
      </c>
      <c r="AP46" s="20">
        <f t="shared" si="2"/>
        <v>383.19723999999997</v>
      </c>
      <c r="AR46" s="20"/>
    </row>
    <row r="47" spans="1:44" x14ac:dyDescent="0.25">
      <c r="A47" t="e">
        <f>VLOOKUP($B47,'Cushing Balance'!$C$2:$E$500,3,TRUE)</f>
        <v>#N/A</v>
      </c>
      <c r="B47" s="1">
        <v>40058</v>
      </c>
      <c r="C47" s="31"/>
      <c r="D47" s="8">
        <v>0</v>
      </c>
      <c r="E47" s="35">
        <v>113.85213</v>
      </c>
      <c r="F47" s="35"/>
      <c r="G47" s="26">
        <v>41.25</v>
      </c>
      <c r="H47" s="35">
        <v>19.883500000000002</v>
      </c>
      <c r="I47" s="35">
        <v>0</v>
      </c>
      <c r="J47" s="26">
        <v>0</v>
      </c>
      <c r="K47" s="35">
        <v>0</v>
      </c>
      <c r="L47" s="35">
        <v>0</v>
      </c>
      <c r="M47" s="35">
        <v>0</v>
      </c>
      <c r="N47" s="35">
        <v>0</v>
      </c>
      <c r="O47" s="35"/>
      <c r="P47" s="35">
        <v>0</v>
      </c>
      <c r="R47" s="24">
        <f t="shared" si="0"/>
        <v>174.98562999999999</v>
      </c>
      <c r="V47" s="20">
        <f t="shared" si="1"/>
        <v>174.98562999999999</v>
      </c>
      <c r="X47" s="8">
        <v>0</v>
      </c>
      <c r="Y47" s="35">
        <v>0</v>
      </c>
      <c r="Z47" s="35"/>
      <c r="AA47" s="35">
        <v>0</v>
      </c>
      <c r="AB47" s="35">
        <v>200.19020999999998</v>
      </c>
      <c r="AC47" s="35">
        <v>0</v>
      </c>
      <c r="AD47" s="35">
        <v>158.22244000000001</v>
      </c>
      <c r="AE47" s="35"/>
      <c r="AF47" s="35"/>
      <c r="AG47" s="35"/>
      <c r="AH47" s="35">
        <v>0</v>
      </c>
      <c r="AI47" s="35"/>
      <c r="AL47" s="24">
        <f t="shared" si="3"/>
        <v>358.41264999999999</v>
      </c>
      <c r="AN47" s="34">
        <v>0</v>
      </c>
      <c r="AP47" s="20">
        <f t="shared" si="2"/>
        <v>358.41264999999999</v>
      </c>
      <c r="AR47" s="20"/>
    </row>
    <row r="48" spans="1:44" x14ac:dyDescent="0.25">
      <c r="A48" t="e">
        <f>VLOOKUP($B48,'Cushing Balance'!$C$2:$E$500,3,TRUE)</f>
        <v>#N/A</v>
      </c>
      <c r="B48" s="1">
        <v>40059</v>
      </c>
      <c r="C48" s="31"/>
      <c r="D48" s="8">
        <v>0</v>
      </c>
      <c r="E48" s="35">
        <v>131.73908</v>
      </c>
      <c r="F48" s="35"/>
      <c r="G48" s="26">
        <v>41.25</v>
      </c>
      <c r="H48" s="35">
        <v>21.515889999999999</v>
      </c>
      <c r="I48" s="35">
        <v>0</v>
      </c>
      <c r="J48" s="26">
        <v>0</v>
      </c>
      <c r="K48" s="35">
        <v>0</v>
      </c>
      <c r="L48" s="35">
        <v>0</v>
      </c>
      <c r="M48" s="35">
        <v>0</v>
      </c>
      <c r="N48" s="35">
        <v>0</v>
      </c>
      <c r="O48" s="35"/>
      <c r="P48" s="35">
        <v>0</v>
      </c>
      <c r="R48" s="24">
        <f t="shared" si="0"/>
        <v>194.50497000000001</v>
      </c>
      <c r="V48" s="20">
        <f t="shared" si="1"/>
        <v>194.50497000000001</v>
      </c>
      <c r="X48" s="8">
        <v>0</v>
      </c>
      <c r="Y48" s="35">
        <v>0</v>
      </c>
      <c r="Z48" s="35"/>
      <c r="AA48" s="35">
        <v>0</v>
      </c>
      <c r="AB48" s="35">
        <v>192.91267000000002</v>
      </c>
      <c r="AC48" s="35">
        <v>0</v>
      </c>
      <c r="AD48" s="35">
        <v>168.04882999999998</v>
      </c>
      <c r="AE48" s="35"/>
      <c r="AF48" s="35"/>
      <c r="AG48" s="35"/>
      <c r="AH48" s="35">
        <v>0</v>
      </c>
      <c r="AI48" s="35"/>
      <c r="AL48" s="24">
        <f t="shared" si="3"/>
        <v>360.9615</v>
      </c>
      <c r="AN48" s="34">
        <v>0</v>
      </c>
      <c r="AP48" s="20">
        <f t="shared" si="2"/>
        <v>360.9615</v>
      </c>
      <c r="AR48" s="20"/>
    </row>
    <row r="49" spans="1:44" x14ac:dyDescent="0.25">
      <c r="A49" t="e">
        <f>VLOOKUP($B49,'Cushing Balance'!$C$2:$E$500,3,TRUE)</f>
        <v>#N/A</v>
      </c>
      <c r="B49" s="1">
        <v>40060</v>
      </c>
      <c r="C49" s="31"/>
      <c r="D49" s="8">
        <v>0</v>
      </c>
      <c r="E49" s="35">
        <v>130.27277000000001</v>
      </c>
      <c r="F49" s="35"/>
      <c r="G49" s="26">
        <v>41.25</v>
      </c>
      <c r="H49" s="35">
        <v>21.773330000000001</v>
      </c>
      <c r="I49" s="35">
        <v>0</v>
      </c>
      <c r="J49" s="26">
        <v>0</v>
      </c>
      <c r="K49" s="35">
        <v>0</v>
      </c>
      <c r="L49" s="35">
        <v>0</v>
      </c>
      <c r="M49" s="35">
        <v>0</v>
      </c>
      <c r="N49" s="35">
        <v>0</v>
      </c>
      <c r="O49" s="35"/>
      <c r="P49" s="35">
        <v>0</v>
      </c>
      <c r="R49" s="24">
        <f t="shared" si="0"/>
        <v>193.29610000000002</v>
      </c>
      <c r="V49" s="20">
        <f t="shared" si="1"/>
        <v>193.29610000000002</v>
      </c>
      <c r="X49" s="8">
        <v>0</v>
      </c>
      <c r="Y49" s="35">
        <v>0</v>
      </c>
      <c r="Z49" s="35"/>
      <c r="AA49" s="35">
        <v>0</v>
      </c>
      <c r="AB49" s="35">
        <v>213.78789</v>
      </c>
      <c r="AC49" s="35">
        <v>0</v>
      </c>
      <c r="AD49" s="35">
        <v>172.86001999999999</v>
      </c>
      <c r="AE49" s="35"/>
      <c r="AF49" s="35"/>
      <c r="AG49" s="35"/>
      <c r="AH49" s="35">
        <v>0</v>
      </c>
      <c r="AI49" s="35"/>
      <c r="AL49" s="24">
        <f t="shared" si="3"/>
        <v>386.64791000000002</v>
      </c>
      <c r="AN49" s="34">
        <v>0</v>
      </c>
      <c r="AP49" s="20">
        <f t="shared" si="2"/>
        <v>386.64791000000002</v>
      </c>
      <c r="AR49" s="20"/>
    </row>
    <row r="50" spans="1:44" x14ac:dyDescent="0.25">
      <c r="A50" t="e">
        <f>VLOOKUP($B50,'Cushing Balance'!$C$2:$E$500,3,TRUE)</f>
        <v>#N/A</v>
      </c>
      <c r="B50" s="1">
        <v>40061</v>
      </c>
      <c r="C50" s="31"/>
      <c r="D50" s="8">
        <v>0</v>
      </c>
      <c r="E50" s="35">
        <v>85.576650000000001</v>
      </c>
      <c r="F50" s="35"/>
      <c r="G50" s="26">
        <v>41.25</v>
      </c>
      <c r="H50" s="35">
        <v>19.550630000000002</v>
      </c>
      <c r="I50" s="35">
        <v>0</v>
      </c>
      <c r="J50" s="26">
        <v>0</v>
      </c>
      <c r="K50" s="35">
        <v>0</v>
      </c>
      <c r="L50" s="35">
        <v>0</v>
      </c>
      <c r="M50" s="35">
        <v>0</v>
      </c>
      <c r="N50" s="35">
        <v>0</v>
      </c>
      <c r="O50" s="35"/>
      <c r="P50" s="35">
        <v>0</v>
      </c>
      <c r="R50" s="24">
        <f t="shared" si="0"/>
        <v>146.37728000000001</v>
      </c>
      <c r="V50" s="20">
        <f t="shared" si="1"/>
        <v>146.37728000000001</v>
      </c>
      <c r="X50" s="8">
        <v>0</v>
      </c>
      <c r="Y50" s="35">
        <v>0</v>
      </c>
      <c r="Z50" s="35"/>
      <c r="AA50" s="35">
        <v>0</v>
      </c>
      <c r="AB50" s="35">
        <v>201.11799999999999</v>
      </c>
      <c r="AC50" s="35">
        <v>0</v>
      </c>
      <c r="AD50" s="35">
        <v>174.66863000000001</v>
      </c>
      <c r="AE50" s="35"/>
      <c r="AF50" s="35"/>
      <c r="AG50" s="35"/>
      <c r="AH50" s="35">
        <v>0</v>
      </c>
      <c r="AI50" s="35"/>
      <c r="AL50" s="24">
        <f t="shared" si="3"/>
        <v>375.78663</v>
      </c>
      <c r="AN50" s="34">
        <v>0</v>
      </c>
      <c r="AP50" s="20">
        <f t="shared" si="2"/>
        <v>375.78663</v>
      </c>
      <c r="AR50" s="20"/>
    </row>
    <row r="51" spans="1:44" x14ac:dyDescent="0.25">
      <c r="A51" t="e">
        <f>VLOOKUP($B51,'Cushing Balance'!$C$2:$E$500,3,TRUE)</f>
        <v>#N/A</v>
      </c>
      <c r="B51" s="1">
        <v>40062</v>
      </c>
      <c r="C51" s="31"/>
      <c r="D51" s="8">
        <v>0</v>
      </c>
      <c r="E51" s="35">
        <v>63.85342</v>
      </c>
      <c r="F51" s="35"/>
      <c r="G51" s="26">
        <v>41.25</v>
      </c>
      <c r="H51" s="35">
        <v>19.411470000000001</v>
      </c>
      <c r="I51" s="35">
        <v>0</v>
      </c>
      <c r="J51" s="26">
        <v>0</v>
      </c>
      <c r="K51" s="35">
        <v>0</v>
      </c>
      <c r="L51" s="35">
        <v>0</v>
      </c>
      <c r="M51" s="35">
        <v>0</v>
      </c>
      <c r="N51" s="35">
        <v>0</v>
      </c>
      <c r="O51" s="35"/>
      <c r="P51" s="35">
        <v>0</v>
      </c>
      <c r="R51" s="24">
        <f t="shared" si="0"/>
        <v>124.51489000000001</v>
      </c>
      <c r="V51" s="20">
        <f t="shared" si="1"/>
        <v>124.51489000000001</v>
      </c>
      <c r="X51" s="8">
        <v>0</v>
      </c>
      <c r="Y51" s="35">
        <v>0</v>
      </c>
      <c r="Z51" s="35"/>
      <c r="AA51" s="35">
        <v>0</v>
      </c>
      <c r="AB51" s="35">
        <v>199.28267000000002</v>
      </c>
      <c r="AC51" s="35">
        <v>0</v>
      </c>
      <c r="AD51" s="35">
        <v>173.24432999999999</v>
      </c>
      <c r="AE51" s="35"/>
      <c r="AF51" s="35"/>
      <c r="AG51" s="35"/>
      <c r="AH51" s="35">
        <v>0</v>
      </c>
      <c r="AI51" s="35"/>
      <c r="AL51" s="24">
        <f t="shared" si="3"/>
        <v>372.52700000000004</v>
      </c>
      <c r="AN51" s="34">
        <v>0</v>
      </c>
      <c r="AP51" s="20">
        <f t="shared" si="2"/>
        <v>372.52700000000004</v>
      </c>
      <c r="AR51" s="20"/>
    </row>
    <row r="52" spans="1:44" x14ac:dyDescent="0.25">
      <c r="A52" t="e">
        <f>VLOOKUP($B52,'Cushing Balance'!$C$2:$E$500,3,TRUE)</f>
        <v>#N/A</v>
      </c>
      <c r="B52" s="1">
        <v>40063</v>
      </c>
      <c r="C52" s="31"/>
      <c r="D52" s="8">
        <v>0</v>
      </c>
      <c r="E52" s="35">
        <v>97.42765</v>
      </c>
      <c r="F52" s="35"/>
      <c r="G52" s="26">
        <v>41.25</v>
      </c>
      <c r="H52" s="35">
        <v>18.994730000000001</v>
      </c>
      <c r="I52" s="35">
        <v>0</v>
      </c>
      <c r="J52" s="26">
        <v>0</v>
      </c>
      <c r="K52" s="35">
        <v>0</v>
      </c>
      <c r="L52" s="35">
        <v>0</v>
      </c>
      <c r="M52" s="35">
        <v>0</v>
      </c>
      <c r="N52" s="35">
        <v>0</v>
      </c>
      <c r="O52" s="35"/>
      <c r="P52" s="35">
        <v>0</v>
      </c>
      <c r="R52" s="24">
        <f t="shared" si="0"/>
        <v>157.67238</v>
      </c>
      <c r="V52" s="20">
        <f t="shared" si="1"/>
        <v>157.67238</v>
      </c>
      <c r="X52" s="8">
        <v>0</v>
      </c>
      <c r="Y52" s="35">
        <v>0</v>
      </c>
      <c r="Z52" s="35"/>
      <c r="AA52" s="35">
        <v>0</v>
      </c>
      <c r="AB52" s="35">
        <v>208.82384999999999</v>
      </c>
      <c r="AC52" s="35">
        <v>0</v>
      </c>
      <c r="AD52" s="35">
        <v>175.61199999999999</v>
      </c>
      <c r="AE52" s="35"/>
      <c r="AF52" s="35"/>
      <c r="AG52" s="35"/>
      <c r="AH52" s="35">
        <v>0</v>
      </c>
      <c r="AI52" s="35"/>
      <c r="AL52" s="24">
        <f t="shared" si="3"/>
        <v>384.43584999999996</v>
      </c>
      <c r="AN52" s="34">
        <v>0</v>
      </c>
      <c r="AP52" s="20">
        <f t="shared" si="2"/>
        <v>384.43584999999996</v>
      </c>
      <c r="AR52" s="20"/>
    </row>
    <row r="53" spans="1:44" x14ac:dyDescent="0.25">
      <c r="A53" t="e">
        <f>VLOOKUP($B53,'Cushing Balance'!$C$2:$E$500,3,TRUE)</f>
        <v>#N/A</v>
      </c>
      <c r="B53" s="1">
        <v>40064</v>
      </c>
      <c r="C53" s="31"/>
      <c r="D53" s="8">
        <v>0</v>
      </c>
      <c r="E53" s="35">
        <v>120.85356</v>
      </c>
      <c r="F53" s="35"/>
      <c r="G53" s="26">
        <v>41.25</v>
      </c>
      <c r="H53" s="35">
        <v>20.351320000000001</v>
      </c>
      <c r="I53" s="35">
        <v>0</v>
      </c>
      <c r="J53" s="26">
        <v>0</v>
      </c>
      <c r="K53" s="35">
        <v>0</v>
      </c>
      <c r="L53" s="35">
        <v>0</v>
      </c>
      <c r="M53" s="35">
        <v>0</v>
      </c>
      <c r="N53" s="35">
        <v>0</v>
      </c>
      <c r="O53" s="35"/>
      <c r="P53" s="35">
        <v>0</v>
      </c>
      <c r="R53" s="24">
        <f t="shared" si="0"/>
        <v>182.45488</v>
      </c>
      <c r="V53" s="20">
        <f t="shared" si="1"/>
        <v>182.45488</v>
      </c>
      <c r="X53" s="8">
        <v>0</v>
      </c>
      <c r="Y53" s="35">
        <v>0</v>
      </c>
      <c r="Z53" s="35"/>
      <c r="AA53" s="35">
        <v>0</v>
      </c>
      <c r="AB53" s="35">
        <v>197.13333</v>
      </c>
      <c r="AC53" s="35">
        <v>0</v>
      </c>
      <c r="AD53" s="35">
        <v>153.92719</v>
      </c>
      <c r="AE53" s="35"/>
      <c r="AF53" s="35"/>
      <c r="AG53" s="35"/>
      <c r="AH53" s="35">
        <v>0</v>
      </c>
      <c r="AI53" s="35"/>
      <c r="AL53" s="24">
        <f t="shared" si="3"/>
        <v>351.06052</v>
      </c>
      <c r="AN53" s="34">
        <v>0</v>
      </c>
      <c r="AP53" s="20">
        <f t="shared" si="2"/>
        <v>351.06052</v>
      </c>
      <c r="AR53" s="20"/>
    </row>
    <row r="54" spans="1:44" x14ac:dyDescent="0.25">
      <c r="A54" t="e">
        <f>VLOOKUP($B54,'Cushing Balance'!$C$2:$E$500,3,TRUE)</f>
        <v>#N/A</v>
      </c>
      <c r="B54" s="1">
        <v>40065</v>
      </c>
      <c r="C54" s="31"/>
      <c r="D54" s="8">
        <v>0</v>
      </c>
      <c r="E54" s="35">
        <v>69.353250000000003</v>
      </c>
      <c r="F54" s="35"/>
      <c r="G54" s="26">
        <v>41.25</v>
      </c>
      <c r="H54" s="35">
        <v>20.35493</v>
      </c>
      <c r="I54" s="35">
        <v>0</v>
      </c>
      <c r="J54" s="26">
        <v>0</v>
      </c>
      <c r="K54" s="35">
        <v>0</v>
      </c>
      <c r="L54" s="35">
        <v>0</v>
      </c>
      <c r="M54" s="35">
        <v>0</v>
      </c>
      <c r="N54" s="35">
        <v>0</v>
      </c>
      <c r="O54" s="35"/>
      <c r="P54" s="35">
        <v>0</v>
      </c>
      <c r="R54" s="24">
        <f t="shared" si="0"/>
        <v>130.95818</v>
      </c>
      <c r="V54" s="20">
        <f t="shared" si="1"/>
        <v>130.95818</v>
      </c>
      <c r="X54" s="8">
        <v>0</v>
      </c>
      <c r="Y54" s="35">
        <v>0</v>
      </c>
      <c r="Z54" s="35"/>
      <c r="AA54" s="35">
        <v>0</v>
      </c>
      <c r="AB54" s="35">
        <v>211.00860999999998</v>
      </c>
      <c r="AC54" s="35">
        <v>0</v>
      </c>
      <c r="AD54" s="35">
        <v>152.49225000000001</v>
      </c>
      <c r="AE54" s="35"/>
      <c r="AF54" s="35"/>
      <c r="AG54" s="35"/>
      <c r="AH54" s="35">
        <v>0</v>
      </c>
      <c r="AI54" s="35"/>
      <c r="AL54" s="24">
        <f t="shared" si="3"/>
        <v>363.50085999999999</v>
      </c>
      <c r="AN54" s="34">
        <v>0</v>
      </c>
      <c r="AP54" s="20">
        <f t="shared" si="2"/>
        <v>363.50085999999999</v>
      </c>
      <c r="AR54" s="20"/>
    </row>
    <row r="55" spans="1:44" x14ac:dyDescent="0.25">
      <c r="A55" t="e">
        <f>VLOOKUP($B55,'Cushing Balance'!$C$2:$E$500,3,TRUE)</f>
        <v>#N/A</v>
      </c>
      <c r="B55" s="1">
        <v>40066</v>
      </c>
      <c r="C55" s="31"/>
      <c r="D55" s="8">
        <v>0</v>
      </c>
      <c r="E55" s="35">
        <v>72.100769999999997</v>
      </c>
      <c r="F55" s="35"/>
      <c r="G55" s="26">
        <v>41.25</v>
      </c>
      <c r="H55" s="35">
        <v>19.24211</v>
      </c>
      <c r="I55" s="35">
        <v>0</v>
      </c>
      <c r="J55" s="26">
        <v>0</v>
      </c>
      <c r="K55" s="35">
        <v>0</v>
      </c>
      <c r="L55" s="35">
        <v>0</v>
      </c>
      <c r="M55" s="35">
        <v>0</v>
      </c>
      <c r="N55" s="35">
        <v>0</v>
      </c>
      <c r="O55" s="35"/>
      <c r="P55" s="35">
        <v>0</v>
      </c>
      <c r="R55" s="24">
        <f t="shared" si="0"/>
        <v>132.59288000000001</v>
      </c>
      <c r="V55" s="20">
        <f t="shared" si="1"/>
        <v>132.59288000000001</v>
      </c>
      <c r="X55" s="8">
        <v>0</v>
      </c>
      <c r="Y55" s="35">
        <v>0</v>
      </c>
      <c r="Z55" s="35"/>
      <c r="AA55" s="35">
        <v>0</v>
      </c>
      <c r="AB55" s="35">
        <v>202.18221</v>
      </c>
      <c r="AC55" s="35">
        <v>0</v>
      </c>
      <c r="AD55" s="35">
        <v>173.21963</v>
      </c>
      <c r="AE55" s="35"/>
      <c r="AF55" s="35"/>
      <c r="AG55" s="35"/>
      <c r="AH55" s="35">
        <v>0</v>
      </c>
      <c r="AI55" s="35"/>
      <c r="AL55" s="24">
        <f t="shared" si="3"/>
        <v>375.40183999999999</v>
      </c>
      <c r="AN55" s="34">
        <v>0</v>
      </c>
      <c r="AP55" s="20">
        <f t="shared" si="2"/>
        <v>375.40183999999999</v>
      </c>
      <c r="AR55" s="20"/>
    </row>
    <row r="56" spans="1:44" x14ac:dyDescent="0.25">
      <c r="A56" t="e">
        <f>VLOOKUP($B56,'Cushing Balance'!$C$2:$E$500,3,TRUE)</f>
        <v>#N/A</v>
      </c>
      <c r="B56" s="1">
        <v>40067</v>
      </c>
      <c r="C56" s="31"/>
      <c r="D56" s="8">
        <v>0</v>
      </c>
      <c r="E56" s="35">
        <v>86.909059999999997</v>
      </c>
      <c r="F56" s="35"/>
      <c r="G56" s="26">
        <v>41.25</v>
      </c>
      <c r="H56" s="35">
        <v>18.947980000000001</v>
      </c>
      <c r="I56" s="35">
        <v>0</v>
      </c>
      <c r="J56" s="26">
        <v>0</v>
      </c>
      <c r="K56" s="35">
        <v>0</v>
      </c>
      <c r="L56" s="35">
        <v>0</v>
      </c>
      <c r="M56" s="35">
        <v>0</v>
      </c>
      <c r="N56" s="35">
        <v>0</v>
      </c>
      <c r="O56" s="35"/>
      <c r="P56" s="35">
        <v>0</v>
      </c>
      <c r="R56" s="24">
        <f t="shared" si="0"/>
        <v>147.10704000000001</v>
      </c>
      <c r="V56" s="20">
        <f t="shared" si="1"/>
        <v>147.10704000000001</v>
      </c>
      <c r="X56" s="8">
        <v>0</v>
      </c>
      <c r="Y56" s="35">
        <v>0</v>
      </c>
      <c r="Z56" s="35"/>
      <c r="AA56" s="35">
        <v>0</v>
      </c>
      <c r="AB56" s="35">
        <v>199.56979000000001</v>
      </c>
      <c r="AC56" s="35">
        <v>0</v>
      </c>
      <c r="AD56" s="35">
        <v>175.03964999999999</v>
      </c>
      <c r="AE56" s="35"/>
      <c r="AF56" s="35"/>
      <c r="AG56" s="35"/>
      <c r="AH56" s="35">
        <v>0</v>
      </c>
      <c r="AI56" s="35"/>
      <c r="AL56" s="24">
        <f t="shared" si="3"/>
        <v>374.60944000000001</v>
      </c>
      <c r="AN56" s="34">
        <v>0</v>
      </c>
      <c r="AP56" s="20">
        <f t="shared" si="2"/>
        <v>374.60944000000001</v>
      </c>
      <c r="AR56" s="20"/>
    </row>
    <row r="57" spans="1:44" x14ac:dyDescent="0.25">
      <c r="A57" t="e">
        <f>VLOOKUP($B57,'Cushing Balance'!$C$2:$E$500,3,TRUE)</f>
        <v>#N/A</v>
      </c>
      <c r="B57" s="1">
        <v>40068</v>
      </c>
      <c r="C57" s="31"/>
      <c r="D57" s="8">
        <v>0</v>
      </c>
      <c r="E57" s="35">
        <v>127.52628999999999</v>
      </c>
      <c r="F57" s="35"/>
      <c r="G57" s="26">
        <v>41.25</v>
      </c>
      <c r="H57" s="35">
        <v>19.973939999999999</v>
      </c>
      <c r="I57" s="35">
        <v>0</v>
      </c>
      <c r="J57" s="26">
        <v>0</v>
      </c>
      <c r="K57" s="35">
        <v>0</v>
      </c>
      <c r="L57" s="35">
        <v>0</v>
      </c>
      <c r="M57" s="35">
        <v>0</v>
      </c>
      <c r="N57" s="35">
        <v>0</v>
      </c>
      <c r="O57" s="35"/>
      <c r="P57" s="35">
        <v>0</v>
      </c>
      <c r="R57" s="24">
        <f t="shared" si="0"/>
        <v>188.75022999999999</v>
      </c>
      <c r="V57" s="20">
        <f t="shared" si="1"/>
        <v>188.75022999999999</v>
      </c>
      <c r="X57" s="8">
        <v>0</v>
      </c>
      <c r="Y57" s="35">
        <v>0</v>
      </c>
      <c r="Z57" s="35"/>
      <c r="AA57" s="35">
        <v>0</v>
      </c>
      <c r="AB57" s="35">
        <v>202.55525</v>
      </c>
      <c r="AC57" s="35">
        <v>0</v>
      </c>
      <c r="AD57" s="35">
        <v>174.70996</v>
      </c>
      <c r="AE57" s="35"/>
      <c r="AF57" s="35"/>
      <c r="AG57" s="35"/>
      <c r="AH57" s="35">
        <v>0</v>
      </c>
      <c r="AI57" s="35"/>
      <c r="AL57" s="24">
        <f t="shared" si="3"/>
        <v>377.26521000000002</v>
      </c>
      <c r="AN57" s="34">
        <v>0</v>
      </c>
      <c r="AP57" s="20">
        <f t="shared" si="2"/>
        <v>377.26521000000002</v>
      </c>
      <c r="AR57" s="20"/>
    </row>
    <row r="58" spans="1:44" x14ac:dyDescent="0.25">
      <c r="A58" t="e">
        <f>VLOOKUP($B58,'Cushing Balance'!$C$2:$E$500,3,TRUE)</f>
        <v>#N/A</v>
      </c>
      <c r="B58" s="1">
        <v>40069</v>
      </c>
      <c r="C58" s="31"/>
      <c r="D58" s="8">
        <v>0</v>
      </c>
      <c r="E58" s="35">
        <v>130.85955999999999</v>
      </c>
      <c r="F58" s="35"/>
      <c r="G58" s="26">
        <v>41.25</v>
      </c>
      <c r="H58" s="35">
        <v>19.679740000000002</v>
      </c>
      <c r="I58" s="35">
        <v>0</v>
      </c>
      <c r="J58" s="26">
        <v>0</v>
      </c>
      <c r="K58" s="35">
        <v>0</v>
      </c>
      <c r="L58" s="35">
        <v>0</v>
      </c>
      <c r="M58" s="35">
        <v>0</v>
      </c>
      <c r="N58" s="35">
        <v>0</v>
      </c>
      <c r="O58" s="35"/>
      <c r="P58" s="35">
        <v>0</v>
      </c>
      <c r="R58" s="24">
        <f t="shared" si="0"/>
        <v>191.7893</v>
      </c>
      <c r="V58" s="20">
        <f t="shared" si="1"/>
        <v>191.7893</v>
      </c>
      <c r="X58" s="8">
        <v>0</v>
      </c>
      <c r="Y58" s="35">
        <v>0</v>
      </c>
      <c r="Z58" s="35"/>
      <c r="AA58" s="35">
        <v>0</v>
      </c>
      <c r="AB58" s="35">
        <v>205.81782999999999</v>
      </c>
      <c r="AC58" s="35">
        <v>0</v>
      </c>
      <c r="AD58" s="35">
        <v>175.47663</v>
      </c>
      <c r="AE58" s="35"/>
      <c r="AF58" s="35"/>
      <c r="AG58" s="35"/>
      <c r="AH58" s="35">
        <v>0</v>
      </c>
      <c r="AI58" s="35"/>
      <c r="AL58" s="24">
        <f t="shared" si="3"/>
        <v>381.29445999999996</v>
      </c>
      <c r="AN58" s="34">
        <v>0</v>
      </c>
      <c r="AP58" s="20">
        <f t="shared" si="2"/>
        <v>381.29445999999996</v>
      </c>
      <c r="AR58" s="20"/>
    </row>
    <row r="59" spans="1:44" x14ac:dyDescent="0.25">
      <c r="A59" t="e">
        <f>VLOOKUP($B59,'Cushing Balance'!$C$2:$E$500,3,TRUE)</f>
        <v>#N/A</v>
      </c>
      <c r="B59" s="1">
        <v>40070</v>
      </c>
      <c r="C59" s="31"/>
      <c r="D59" s="8">
        <v>0</v>
      </c>
      <c r="E59" s="35">
        <v>151.94855999999999</v>
      </c>
      <c r="F59" s="35"/>
      <c r="G59" s="26">
        <v>41.25</v>
      </c>
      <c r="H59" s="35">
        <v>19.465959999999999</v>
      </c>
      <c r="I59" s="35">
        <v>0</v>
      </c>
      <c r="J59" s="26">
        <v>0</v>
      </c>
      <c r="K59" s="35">
        <v>0</v>
      </c>
      <c r="L59" s="35">
        <v>0</v>
      </c>
      <c r="M59" s="35">
        <v>0</v>
      </c>
      <c r="N59" s="35">
        <v>0</v>
      </c>
      <c r="O59" s="35"/>
      <c r="P59" s="35">
        <v>0</v>
      </c>
      <c r="R59" s="24">
        <f t="shared" si="0"/>
        <v>212.66451999999998</v>
      </c>
      <c r="V59" s="20">
        <f t="shared" si="1"/>
        <v>212.66451999999998</v>
      </c>
      <c r="X59" s="8">
        <v>0</v>
      </c>
      <c r="Y59" s="35">
        <v>0</v>
      </c>
      <c r="Z59" s="35"/>
      <c r="AA59" s="35">
        <v>0</v>
      </c>
      <c r="AB59" s="35">
        <v>209.49248</v>
      </c>
      <c r="AC59" s="35">
        <v>0</v>
      </c>
      <c r="AD59" s="35">
        <v>175.33524</v>
      </c>
      <c r="AE59" s="35"/>
      <c r="AF59" s="35"/>
      <c r="AG59" s="35"/>
      <c r="AH59" s="35">
        <v>0</v>
      </c>
      <c r="AI59" s="35"/>
      <c r="AL59" s="24">
        <f t="shared" si="3"/>
        <v>384.82772</v>
      </c>
      <c r="AN59" s="34">
        <v>0</v>
      </c>
      <c r="AP59" s="20">
        <f t="shared" si="2"/>
        <v>384.82772</v>
      </c>
      <c r="AR59" s="20"/>
    </row>
    <row r="60" spans="1:44" x14ac:dyDescent="0.25">
      <c r="A60" t="e">
        <f>VLOOKUP($B60,'Cushing Balance'!$C$2:$E$500,3,TRUE)</f>
        <v>#N/A</v>
      </c>
      <c r="B60" s="1">
        <v>40071</v>
      </c>
      <c r="C60" s="31"/>
      <c r="D60" s="8">
        <v>0</v>
      </c>
      <c r="E60" s="35">
        <v>146.52632999999997</v>
      </c>
      <c r="F60" s="35"/>
      <c r="G60" s="26">
        <v>41.25</v>
      </c>
      <c r="H60" s="35">
        <v>19.683730000000001</v>
      </c>
      <c r="I60" s="35">
        <v>0</v>
      </c>
      <c r="J60" s="26">
        <v>0</v>
      </c>
      <c r="K60" s="35">
        <v>0</v>
      </c>
      <c r="L60" s="35">
        <v>0</v>
      </c>
      <c r="M60" s="35">
        <v>0</v>
      </c>
      <c r="N60" s="35">
        <v>0</v>
      </c>
      <c r="O60" s="35"/>
      <c r="P60" s="35">
        <v>0</v>
      </c>
      <c r="R60" s="24">
        <f t="shared" si="0"/>
        <v>207.46005999999997</v>
      </c>
      <c r="V60" s="20">
        <f t="shared" si="1"/>
        <v>207.46005999999997</v>
      </c>
      <c r="X60" s="8">
        <v>0</v>
      </c>
      <c r="Y60" s="35">
        <v>0</v>
      </c>
      <c r="Z60" s="35"/>
      <c r="AA60" s="35">
        <v>0</v>
      </c>
      <c r="AB60" s="35">
        <v>213.71257999999997</v>
      </c>
      <c r="AC60" s="35">
        <v>0</v>
      </c>
      <c r="AD60" s="35">
        <v>174.44164999999998</v>
      </c>
      <c r="AE60" s="35"/>
      <c r="AF60" s="35"/>
      <c r="AG60" s="35"/>
      <c r="AH60" s="35">
        <v>0</v>
      </c>
      <c r="AI60" s="35"/>
      <c r="AL60" s="24">
        <f t="shared" si="3"/>
        <v>388.15422999999998</v>
      </c>
      <c r="AN60" s="34">
        <v>0</v>
      </c>
      <c r="AP60" s="20">
        <f t="shared" si="2"/>
        <v>388.15422999999998</v>
      </c>
      <c r="AR60" s="20"/>
    </row>
    <row r="61" spans="1:44" x14ac:dyDescent="0.25">
      <c r="A61" t="e">
        <f>VLOOKUP($B61,'Cushing Balance'!$C$2:$E$500,3,TRUE)</f>
        <v>#N/A</v>
      </c>
      <c r="B61" s="1">
        <v>40072</v>
      </c>
      <c r="C61" s="31"/>
      <c r="D61" s="8">
        <v>0</v>
      </c>
      <c r="E61" s="35">
        <v>134.83619000000002</v>
      </c>
      <c r="F61" s="35"/>
      <c r="G61" s="26">
        <v>41.25</v>
      </c>
      <c r="H61" s="35">
        <v>19.94285</v>
      </c>
      <c r="I61" s="35">
        <v>0</v>
      </c>
      <c r="J61" s="26">
        <v>0</v>
      </c>
      <c r="K61" s="35">
        <v>0</v>
      </c>
      <c r="L61" s="35">
        <v>0</v>
      </c>
      <c r="M61" s="35">
        <v>0</v>
      </c>
      <c r="N61" s="35">
        <v>0</v>
      </c>
      <c r="O61" s="35"/>
      <c r="P61" s="35">
        <v>0</v>
      </c>
      <c r="R61" s="24">
        <f t="shared" si="0"/>
        <v>196.02904000000001</v>
      </c>
      <c r="V61" s="20">
        <f t="shared" si="1"/>
        <v>196.02904000000001</v>
      </c>
      <c r="X61" s="8">
        <v>0</v>
      </c>
      <c r="Y61" s="35">
        <v>0</v>
      </c>
      <c r="Z61" s="35"/>
      <c r="AA61" s="35">
        <v>0</v>
      </c>
      <c r="AB61" s="35">
        <v>212.66211999999999</v>
      </c>
      <c r="AC61" s="35">
        <v>0</v>
      </c>
      <c r="AD61" s="35">
        <v>157.10229000000001</v>
      </c>
      <c r="AE61" s="35"/>
      <c r="AF61" s="35"/>
      <c r="AG61" s="35"/>
      <c r="AH61" s="35">
        <v>0</v>
      </c>
      <c r="AI61" s="35"/>
      <c r="AL61" s="24">
        <f t="shared" si="3"/>
        <v>369.76441</v>
      </c>
      <c r="AN61" s="34">
        <v>0</v>
      </c>
      <c r="AP61" s="20">
        <f t="shared" si="2"/>
        <v>369.76441</v>
      </c>
      <c r="AR61" s="20"/>
    </row>
    <row r="62" spans="1:44" x14ac:dyDescent="0.25">
      <c r="A62" t="e">
        <f>VLOOKUP($B62,'Cushing Balance'!$C$2:$E$500,3,TRUE)</f>
        <v>#N/A</v>
      </c>
      <c r="B62" s="1">
        <v>40073</v>
      </c>
      <c r="C62" s="31"/>
      <c r="D62" s="8">
        <v>0</v>
      </c>
      <c r="E62" s="35">
        <v>123.67304</v>
      </c>
      <c r="F62" s="35"/>
      <c r="G62" s="26">
        <v>41.25</v>
      </c>
      <c r="H62" s="35">
        <v>19.378450000000001</v>
      </c>
      <c r="I62" s="35">
        <v>0</v>
      </c>
      <c r="J62" s="26">
        <v>0</v>
      </c>
      <c r="K62" s="35">
        <v>0</v>
      </c>
      <c r="L62" s="35">
        <v>0</v>
      </c>
      <c r="M62" s="35">
        <v>186.15470999999999</v>
      </c>
      <c r="N62" s="35">
        <v>0</v>
      </c>
      <c r="O62" s="35"/>
      <c r="P62" s="35">
        <v>0</v>
      </c>
      <c r="R62" s="24">
        <f t="shared" si="0"/>
        <v>370.45619999999997</v>
      </c>
      <c r="V62" s="20">
        <f t="shared" si="1"/>
        <v>370.45619999999997</v>
      </c>
      <c r="X62" s="8">
        <v>0</v>
      </c>
      <c r="Y62" s="35">
        <v>0</v>
      </c>
      <c r="Z62" s="35"/>
      <c r="AA62" s="35">
        <v>0</v>
      </c>
      <c r="AB62" s="35">
        <v>213.80864000000003</v>
      </c>
      <c r="AC62" s="35">
        <v>0</v>
      </c>
      <c r="AD62" s="35">
        <v>147.52045000000001</v>
      </c>
      <c r="AE62" s="35"/>
      <c r="AF62" s="35"/>
      <c r="AG62" s="35"/>
      <c r="AH62" s="35">
        <v>0</v>
      </c>
      <c r="AI62" s="35"/>
      <c r="AL62" s="24">
        <f t="shared" si="3"/>
        <v>361.32909000000006</v>
      </c>
      <c r="AN62" s="34">
        <v>0</v>
      </c>
      <c r="AP62" s="20">
        <f t="shared" si="2"/>
        <v>361.32909000000006</v>
      </c>
      <c r="AR62" s="20"/>
    </row>
    <row r="63" spans="1:44" x14ac:dyDescent="0.25">
      <c r="A63" t="e">
        <f>VLOOKUP($B63,'Cushing Balance'!$C$2:$E$500,3,TRUE)</f>
        <v>#N/A</v>
      </c>
      <c r="B63" s="1">
        <v>40074</v>
      </c>
      <c r="C63" s="31"/>
      <c r="D63" s="8">
        <v>0</v>
      </c>
      <c r="E63" s="35">
        <v>131.42454000000001</v>
      </c>
      <c r="F63" s="35"/>
      <c r="G63" s="26">
        <v>41.25</v>
      </c>
      <c r="H63" s="35">
        <v>19.166689999999999</v>
      </c>
      <c r="I63" s="35">
        <v>0</v>
      </c>
      <c r="J63" s="26">
        <v>0</v>
      </c>
      <c r="K63" s="35">
        <v>0</v>
      </c>
      <c r="L63" s="35">
        <v>0</v>
      </c>
      <c r="M63" s="35">
        <v>225.1524</v>
      </c>
      <c r="N63" s="35">
        <v>0</v>
      </c>
      <c r="O63" s="35"/>
      <c r="P63" s="35">
        <v>0</v>
      </c>
      <c r="R63" s="24">
        <f t="shared" si="0"/>
        <v>416.99363</v>
      </c>
      <c r="V63" s="20">
        <f t="shared" si="1"/>
        <v>416.99363</v>
      </c>
      <c r="X63" s="8">
        <v>0</v>
      </c>
      <c r="Y63" s="35">
        <v>0</v>
      </c>
      <c r="Z63" s="35"/>
      <c r="AA63" s="35">
        <v>0</v>
      </c>
      <c r="AB63" s="35">
        <v>208.27688000000001</v>
      </c>
      <c r="AC63" s="35">
        <v>0</v>
      </c>
      <c r="AD63" s="35">
        <v>174.84796</v>
      </c>
      <c r="AE63" s="35"/>
      <c r="AF63" s="35"/>
      <c r="AG63" s="35"/>
      <c r="AH63" s="35">
        <v>0</v>
      </c>
      <c r="AI63" s="35"/>
      <c r="AL63" s="24">
        <f t="shared" si="3"/>
        <v>383.12484000000001</v>
      </c>
      <c r="AN63" s="34">
        <v>0</v>
      </c>
      <c r="AP63" s="20">
        <f t="shared" si="2"/>
        <v>383.12484000000001</v>
      </c>
      <c r="AR63" s="20"/>
    </row>
    <row r="64" spans="1:44" x14ac:dyDescent="0.25">
      <c r="A64" t="e">
        <f>VLOOKUP($B64,'Cushing Balance'!$C$2:$E$500,3,TRUE)</f>
        <v>#N/A</v>
      </c>
      <c r="B64" s="1">
        <v>40075</v>
      </c>
      <c r="C64" s="31"/>
      <c r="D64" s="8">
        <v>0</v>
      </c>
      <c r="E64" s="35">
        <v>136.46510000000001</v>
      </c>
      <c r="F64" s="35"/>
      <c r="G64" s="26">
        <v>41.25</v>
      </c>
      <c r="H64" s="35">
        <v>18.759250000000002</v>
      </c>
      <c r="I64" s="35">
        <v>0</v>
      </c>
      <c r="J64" s="26">
        <v>0</v>
      </c>
      <c r="K64" s="35">
        <v>0</v>
      </c>
      <c r="L64" s="35">
        <v>0</v>
      </c>
      <c r="M64" s="35">
        <v>204.62007999999997</v>
      </c>
      <c r="N64" s="35">
        <v>0</v>
      </c>
      <c r="O64" s="35"/>
      <c r="P64" s="35">
        <v>0</v>
      </c>
      <c r="R64" s="24">
        <f t="shared" si="0"/>
        <v>401.09442999999999</v>
      </c>
      <c r="V64" s="20">
        <f t="shared" si="1"/>
        <v>401.09442999999999</v>
      </c>
      <c r="X64" s="8">
        <v>0</v>
      </c>
      <c r="Y64" s="35">
        <v>0</v>
      </c>
      <c r="Z64" s="35"/>
      <c r="AA64" s="35">
        <v>0</v>
      </c>
      <c r="AB64" s="35">
        <v>180.22008</v>
      </c>
      <c r="AC64" s="35">
        <v>0</v>
      </c>
      <c r="AD64" s="35">
        <v>174.8595</v>
      </c>
      <c r="AE64" s="35"/>
      <c r="AF64" s="35"/>
      <c r="AG64" s="35"/>
      <c r="AH64" s="35">
        <v>0</v>
      </c>
      <c r="AI64" s="35"/>
      <c r="AL64" s="24">
        <f t="shared" si="3"/>
        <v>355.07957999999996</v>
      </c>
      <c r="AN64" s="34">
        <v>0</v>
      </c>
      <c r="AP64" s="20">
        <f t="shared" si="2"/>
        <v>355.07957999999996</v>
      </c>
      <c r="AR64" s="20"/>
    </row>
    <row r="65" spans="1:44" x14ac:dyDescent="0.25">
      <c r="A65" t="e">
        <f>VLOOKUP($B65,'Cushing Balance'!$C$2:$E$500,3,TRUE)</f>
        <v>#N/A</v>
      </c>
      <c r="B65" s="1">
        <v>40076</v>
      </c>
      <c r="C65" s="31"/>
      <c r="D65" s="8">
        <v>0</v>
      </c>
      <c r="E65" s="35">
        <v>119.52414999999999</v>
      </c>
      <c r="F65" s="35"/>
      <c r="G65" s="26">
        <v>41.25</v>
      </c>
      <c r="H65" s="35">
        <v>19.744060000000001</v>
      </c>
      <c r="I65" s="35">
        <v>0</v>
      </c>
      <c r="J65" s="26">
        <v>0</v>
      </c>
      <c r="K65" s="35">
        <v>0</v>
      </c>
      <c r="L65" s="35">
        <v>0</v>
      </c>
      <c r="M65" s="35">
        <v>144.63142000000002</v>
      </c>
      <c r="N65" s="35">
        <v>0</v>
      </c>
      <c r="O65" s="35"/>
      <c r="P65" s="35">
        <v>0</v>
      </c>
      <c r="R65" s="24">
        <f t="shared" si="0"/>
        <v>325.14963</v>
      </c>
      <c r="V65" s="20">
        <f t="shared" si="1"/>
        <v>325.14963</v>
      </c>
      <c r="X65" s="8">
        <v>0</v>
      </c>
      <c r="Y65" s="35">
        <v>0</v>
      </c>
      <c r="Z65" s="35"/>
      <c r="AA65" s="35">
        <v>0</v>
      </c>
      <c r="AB65" s="35">
        <v>168.85499999999999</v>
      </c>
      <c r="AC65" s="35">
        <v>0</v>
      </c>
      <c r="AD65" s="35">
        <v>174.53982999999999</v>
      </c>
      <c r="AE65" s="35"/>
      <c r="AF65" s="35"/>
      <c r="AG65" s="35"/>
      <c r="AH65" s="35">
        <v>0</v>
      </c>
      <c r="AI65" s="35"/>
      <c r="AL65" s="24">
        <f t="shared" si="3"/>
        <v>343.39482999999996</v>
      </c>
      <c r="AN65" s="34">
        <v>0</v>
      </c>
      <c r="AP65" s="20">
        <f t="shared" si="2"/>
        <v>343.39482999999996</v>
      </c>
      <c r="AR65" s="20"/>
    </row>
    <row r="66" spans="1:44" x14ac:dyDescent="0.25">
      <c r="A66" t="e">
        <f>VLOOKUP($B66,'Cushing Balance'!$C$2:$E$500,3,TRUE)</f>
        <v>#N/A</v>
      </c>
      <c r="B66" s="1">
        <v>40077</v>
      </c>
      <c r="C66" s="31"/>
      <c r="D66" s="8">
        <v>0</v>
      </c>
      <c r="E66" s="35">
        <v>88.528379999999999</v>
      </c>
      <c r="F66" s="35"/>
      <c r="G66" s="26">
        <v>41.25</v>
      </c>
      <c r="H66" s="35">
        <v>19.498909999999999</v>
      </c>
      <c r="I66" s="35">
        <v>0</v>
      </c>
      <c r="J66" s="26">
        <v>0</v>
      </c>
      <c r="K66" s="35">
        <v>0</v>
      </c>
      <c r="L66" s="35">
        <v>0</v>
      </c>
      <c r="M66" s="35">
        <v>173.74664000000001</v>
      </c>
      <c r="N66" s="35">
        <v>0</v>
      </c>
      <c r="O66" s="35"/>
      <c r="P66" s="35">
        <v>0</v>
      </c>
      <c r="R66" s="24">
        <f t="shared" si="0"/>
        <v>323.02393000000001</v>
      </c>
      <c r="V66" s="20">
        <f t="shared" si="1"/>
        <v>323.02393000000001</v>
      </c>
      <c r="X66" s="8">
        <v>0</v>
      </c>
      <c r="Y66" s="35">
        <v>0</v>
      </c>
      <c r="Z66" s="35"/>
      <c r="AA66" s="35">
        <v>0</v>
      </c>
      <c r="AB66" s="35">
        <v>170.46720999999999</v>
      </c>
      <c r="AC66" s="35">
        <v>0</v>
      </c>
      <c r="AD66" s="35">
        <v>170.68279999999999</v>
      </c>
      <c r="AE66" s="35"/>
      <c r="AF66" s="35"/>
      <c r="AG66" s="35"/>
      <c r="AH66" s="35">
        <v>0</v>
      </c>
      <c r="AI66" s="35"/>
      <c r="AL66" s="24">
        <f t="shared" si="3"/>
        <v>341.15000999999995</v>
      </c>
      <c r="AN66" s="34">
        <v>0</v>
      </c>
      <c r="AP66" s="20">
        <f t="shared" si="2"/>
        <v>341.15000999999995</v>
      </c>
      <c r="AR66" s="20"/>
    </row>
    <row r="67" spans="1:44" x14ac:dyDescent="0.25">
      <c r="A67" t="e">
        <f>VLOOKUP($B67,'Cushing Balance'!$C$2:$E$500,3,TRUE)</f>
        <v>#N/A</v>
      </c>
      <c r="B67" s="1">
        <v>40078</v>
      </c>
      <c r="C67" s="31"/>
      <c r="D67" s="8">
        <v>0</v>
      </c>
      <c r="E67" s="35">
        <v>92.686600000000013</v>
      </c>
      <c r="F67" s="35"/>
      <c r="G67" s="26">
        <v>41.25</v>
      </c>
      <c r="H67" s="35">
        <v>20.457439999999998</v>
      </c>
      <c r="I67" s="35">
        <v>0</v>
      </c>
      <c r="J67" s="26">
        <v>0</v>
      </c>
      <c r="K67" s="35">
        <v>0</v>
      </c>
      <c r="L67" s="35">
        <v>0</v>
      </c>
      <c r="M67" s="35">
        <v>218.39406</v>
      </c>
      <c r="N67" s="35">
        <v>0</v>
      </c>
      <c r="O67" s="35"/>
      <c r="P67" s="35">
        <v>0</v>
      </c>
      <c r="R67" s="24">
        <f t="shared" si="0"/>
        <v>372.78809999999999</v>
      </c>
      <c r="V67" s="20">
        <f t="shared" si="1"/>
        <v>372.78809999999999</v>
      </c>
      <c r="X67" s="8">
        <v>0</v>
      </c>
      <c r="Y67" s="35">
        <v>0</v>
      </c>
      <c r="Z67" s="35"/>
      <c r="AA67" s="35">
        <v>0</v>
      </c>
      <c r="AB67" s="35">
        <v>207.23507999999998</v>
      </c>
      <c r="AC67" s="35">
        <v>0</v>
      </c>
      <c r="AD67" s="35">
        <v>172.35863000000001</v>
      </c>
      <c r="AE67" s="35"/>
      <c r="AF67" s="35"/>
      <c r="AG67" s="35"/>
      <c r="AH67" s="35">
        <v>0</v>
      </c>
      <c r="AI67" s="35"/>
      <c r="AL67" s="24">
        <f t="shared" si="3"/>
        <v>379.59370999999999</v>
      </c>
      <c r="AN67" s="34">
        <v>0</v>
      </c>
      <c r="AP67" s="20">
        <f t="shared" si="2"/>
        <v>379.59370999999999</v>
      </c>
      <c r="AR67" s="20"/>
    </row>
    <row r="68" spans="1:44" x14ac:dyDescent="0.25">
      <c r="A68" t="e">
        <f>VLOOKUP($B68,'Cushing Balance'!$C$2:$E$500,3,TRUE)</f>
        <v>#N/A</v>
      </c>
      <c r="B68" s="1">
        <v>40079</v>
      </c>
      <c r="C68" s="31"/>
      <c r="D68" s="8">
        <v>0</v>
      </c>
      <c r="E68" s="35">
        <v>136.62129000000002</v>
      </c>
      <c r="F68" s="35"/>
      <c r="G68" s="26">
        <v>41.25</v>
      </c>
      <c r="H68" s="35">
        <v>21.162659999999999</v>
      </c>
      <c r="I68" s="35">
        <v>0</v>
      </c>
      <c r="J68" s="26">
        <v>0</v>
      </c>
      <c r="K68" s="35">
        <v>0</v>
      </c>
      <c r="L68" s="35">
        <v>0</v>
      </c>
      <c r="M68" s="35">
        <v>223.32648999999998</v>
      </c>
      <c r="N68" s="35">
        <v>0</v>
      </c>
      <c r="O68" s="35"/>
      <c r="P68" s="35">
        <v>0</v>
      </c>
      <c r="R68" s="24">
        <f t="shared" si="0"/>
        <v>422.36043999999998</v>
      </c>
      <c r="V68" s="20">
        <f t="shared" si="1"/>
        <v>422.36043999999998</v>
      </c>
      <c r="X68" s="8">
        <v>94.588220000000007</v>
      </c>
      <c r="Y68" s="35">
        <v>0</v>
      </c>
      <c r="Z68" s="35"/>
      <c r="AA68" s="35">
        <v>0</v>
      </c>
      <c r="AB68" s="35">
        <v>206.08869000000001</v>
      </c>
      <c r="AC68" s="35">
        <v>0</v>
      </c>
      <c r="AD68" s="35">
        <v>162.85723000000002</v>
      </c>
      <c r="AE68" s="35"/>
      <c r="AF68" s="35"/>
      <c r="AG68" s="35"/>
      <c r="AH68" s="35">
        <v>0</v>
      </c>
      <c r="AI68" s="35"/>
      <c r="AL68" s="24">
        <f t="shared" si="3"/>
        <v>463.53414000000004</v>
      </c>
      <c r="AN68" s="34">
        <v>0</v>
      </c>
      <c r="AP68" s="20">
        <f t="shared" si="2"/>
        <v>463.53414000000004</v>
      </c>
      <c r="AR68" s="20"/>
    </row>
    <row r="69" spans="1:44" x14ac:dyDescent="0.25">
      <c r="A69" t="e">
        <f>VLOOKUP($B69,'Cushing Balance'!$C$2:$E$500,3,TRUE)</f>
        <v>#N/A</v>
      </c>
      <c r="B69" s="1">
        <v>40080</v>
      </c>
      <c r="C69" s="31"/>
      <c r="D69" s="8">
        <v>0</v>
      </c>
      <c r="E69" s="35">
        <v>145.72942</v>
      </c>
      <c r="F69" s="35"/>
      <c r="G69" s="26">
        <v>41.25</v>
      </c>
      <c r="H69" s="35">
        <v>23.121220000000001</v>
      </c>
      <c r="I69" s="35">
        <v>0</v>
      </c>
      <c r="J69" s="26">
        <v>0</v>
      </c>
      <c r="K69" s="35">
        <v>0</v>
      </c>
      <c r="L69" s="35">
        <v>0</v>
      </c>
      <c r="M69" s="35">
        <v>229.95363</v>
      </c>
      <c r="N69" s="35">
        <v>0</v>
      </c>
      <c r="O69" s="35"/>
      <c r="P69" s="35">
        <v>0</v>
      </c>
      <c r="R69" s="24">
        <f t="shared" si="0"/>
        <v>440.05426999999997</v>
      </c>
      <c r="V69" s="20">
        <f t="shared" si="1"/>
        <v>440.05426999999997</v>
      </c>
      <c r="X69" s="8">
        <v>105.24135000000001</v>
      </c>
      <c r="Y69" s="35">
        <v>0</v>
      </c>
      <c r="Z69" s="35"/>
      <c r="AA69" s="35">
        <v>0</v>
      </c>
      <c r="AB69" s="35">
        <v>214.79616000000001</v>
      </c>
      <c r="AC69" s="35">
        <v>0</v>
      </c>
      <c r="AD69" s="35">
        <v>174.10364999999999</v>
      </c>
      <c r="AE69" s="35"/>
      <c r="AF69" s="35"/>
      <c r="AG69" s="35"/>
      <c r="AH69" s="35">
        <v>0</v>
      </c>
      <c r="AI69" s="35"/>
      <c r="AL69" s="24">
        <f t="shared" si="3"/>
        <v>494.14116000000001</v>
      </c>
      <c r="AN69" s="34">
        <v>0</v>
      </c>
      <c r="AP69" s="20">
        <f t="shared" si="2"/>
        <v>494.14116000000001</v>
      </c>
      <c r="AR69" s="20"/>
    </row>
    <row r="70" spans="1:44" x14ac:dyDescent="0.25">
      <c r="A70" t="e">
        <f>VLOOKUP($B70,'Cushing Balance'!$C$2:$E$500,3,TRUE)</f>
        <v>#N/A</v>
      </c>
      <c r="B70" s="1">
        <v>40081</v>
      </c>
      <c r="C70" s="31"/>
      <c r="D70" s="8">
        <v>0</v>
      </c>
      <c r="E70" s="35">
        <v>147.16135</v>
      </c>
      <c r="F70" s="35"/>
      <c r="G70" s="26">
        <v>41.25</v>
      </c>
      <c r="H70" s="35">
        <v>22.404700000000002</v>
      </c>
      <c r="I70" s="35">
        <v>0</v>
      </c>
      <c r="J70" s="26">
        <v>0</v>
      </c>
      <c r="K70" s="35">
        <v>0</v>
      </c>
      <c r="L70" s="35">
        <v>0</v>
      </c>
      <c r="M70" s="35">
        <v>215.98301999999998</v>
      </c>
      <c r="N70" s="35">
        <v>0</v>
      </c>
      <c r="O70" s="35"/>
      <c r="P70" s="35">
        <v>0</v>
      </c>
      <c r="R70" s="24">
        <f t="shared" si="0"/>
        <v>426.79906999999997</v>
      </c>
      <c r="V70" s="20">
        <f t="shared" si="1"/>
        <v>426.79906999999997</v>
      </c>
      <c r="X70" s="8">
        <v>105.10978999999999</v>
      </c>
      <c r="Y70" s="35">
        <v>0</v>
      </c>
      <c r="Z70" s="35"/>
      <c r="AA70" s="35">
        <v>0</v>
      </c>
      <c r="AB70" s="35">
        <v>207.18653</v>
      </c>
      <c r="AC70" s="35">
        <v>0</v>
      </c>
      <c r="AD70" s="35">
        <v>174.74992</v>
      </c>
      <c r="AE70" s="35"/>
      <c r="AF70" s="35"/>
      <c r="AG70" s="35"/>
      <c r="AH70" s="35">
        <v>0</v>
      </c>
      <c r="AI70" s="35"/>
      <c r="AL70" s="24">
        <f t="shared" si="3"/>
        <v>487.04624000000001</v>
      </c>
      <c r="AN70" s="34">
        <v>0</v>
      </c>
      <c r="AP70" s="20">
        <f t="shared" si="2"/>
        <v>487.04624000000001</v>
      </c>
      <c r="AR70" s="20"/>
    </row>
    <row r="71" spans="1:44" x14ac:dyDescent="0.25">
      <c r="A71" t="e">
        <f>VLOOKUP($B71,'Cushing Balance'!$C$2:$E$500,3,TRUE)</f>
        <v>#N/A</v>
      </c>
      <c r="B71" s="1">
        <v>40082</v>
      </c>
      <c r="C71" s="31"/>
      <c r="D71" s="8">
        <v>0</v>
      </c>
      <c r="E71" s="35">
        <v>142.09837999999999</v>
      </c>
      <c r="F71" s="35"/>
      <c r="G71" s="26">
        <v>41.25</v>
      </c>
      <c r="H71" s="35">
        <v>21.112959999999998</v>
      </c>
      <c r="I71" s="35">
        <v>0</v>
      </c>
      <c r="J71" s="26">
        <v>0</v>
      </c>
      <c r="K71" s="35">
        <v>0</v>
      </c>
      <c r="L71" s="35">
        <v>0</v>
      </c>
      <c r="M71" s="35">
        <v>238.40657000000002</v>
      </c>
      <c r="N71" s="35">
        <v>0</v>
      </c>
      <c r="O71" s="35"/>
      <c r="P71" s="35">
        <v>0</v>
      </c>
      <c r="R71" s="24">
        <f t="shared" si="0"/>
        <v>442.86790999999999</v>
      </c>
      <c r="V71" s="20">
        <f t="shared" si="1"/>
        <v>442.86790999999999</v>
      </c>
      <c r="X71" s="8">
        <v>104.78346000000001</v>
      </c>
      <c r="Y71" s="35">
        <v>0</v>
      </c>
      <c r="Z71" s="35"/>
      <c r="AA71" s="35">
        <v>0</v>
      </c>
      <c r="AB71" s="35">
        <v>200.61073000000002</v>
      </c>
      <c r="AC71" s="35">
        <v>0</v>
      </c>
      <c r="AD71" s="35">
        <v>175.29705999999999</v>
      </c>
      <c r="AE71" s="35"/>
      <c r="AF71" s="35"/>
      <c r="AG71" s="35"/>
      <c r="AH71" s="35">
        <v>0</v>
      </c>
      <c r="AI71" s="35"/>
      <c r="AL71" s="24">
        <f t="shared" si="3"/>
        <v>480.69125000000003</v>
      </c>
      <c r="AN71" s="34">
        <v>0</v>
      </c>
      <c r="AP71" s="20">
        <f t="shared" si="2"/>
        <v>480.69125000000003</v>
      </c>
      <c r="AR71" s="20"/>
    </row>
    <row r="72" spans="1:44" x14ac:dyDescent="0.25">
      <c r="A72" t="e">
        <f>VLOOKUP($B72,'Cushing Balance'!$C$2:$E$500,3,TRUE)</f>
        <v>#N/A</v>
      </c>
      <c r="B72" s="1">
        <v>40083</v>
      </c>
      <c r="C72" s="31"/>
      <c r="D72" s="8">
        <v>0</v>
      </c>
      <c r="E72" s="35">
        <v>132.37017</v>
      </c>
      <c r="F72" s="35"/>
      <c r="G72" s="26">
        <v>41.25</v>
      </c>
      <c r="H72" s="35">
        <v>19.821290000000001</v>
      </c>
      <c r="I72" s="35">
        <v>0</v>
      </c>
      <c r="J72" s="26">
        <v>0</v>
      </c>
      <c r="K72" s="35">
        <v>0</v>
      </c>
      <c r="L72" s="35">
        <v>0</v>
      </c>
      <c r="M72" s="35">
        <v>228.51779999999999</v>
      </c>
      <c r="N72" s="35">
        <v>0</v>
      </c>
      <c r="O72" s="35"/>
      <c r="P72" s="35">
        <v>0</v>
      </c>
      <c r="R72" s="24">
        <f t="shared" si="0"/>
        <v>421.95925999999997</v>
      </c>
      <c r="V72" s="20">
        <f t="shared" si="1"/>
        <v>421.95925999999997</v>
      </c>
      <c r="X72" s="8">
        <v>105.84859</v>
      </c>
      <c r="Y72" s="35">
        <v>0</v>
      </c>
      <c r="Z72" s="35"/>
      <c r="AA72" s="35">
        <v>0</v>
      </c>
      <c r="AB72" s="35">
        <v>204.12994</v>
      </c>
      <c r="AC72" s="35">
        <v>0</v>
      </c>
      <c r="AD72" s="35">
        <v>175.94721999999999</v>
      </c>
      <c r="AE72" s="35"/>
      <c r="AF72" s="35"/>
      <c r="AG72" s="35"/>
      <c r="AH72" s="35">
        <v>0</v>
      </c>
      <c r="AI72" s="35"/>
      <c r="AL72" s="24">
        <f t="shared" si="3"/>
        <v>485.92574999999999</v>
      </c>
      <c r="AN72" s="34">
        <v>0</v>
      </c>
      <c r="AP72" s="20">
        <f t="shared" si="2"/>
        <v>485.92574999999999</v>
      </c>
      <c r="AR72" s="20"/>
    </row>
    <row r="73" spans="1:44" x14ac:dyDescent="0.25">
      <c r="A73" t="e">
        <f>VLOOKUP($B73,'Cushing Balance'!$C$2:$E$500,3,TRUE)</f>
        <v>#N/A</v>
      </c>
      <c r="B73" s="1">
        <v>40084</v>
      </c>
      <c r="C73" s="31"/>
      <c r="D73" s="8">
        <v>0</v>
      </c>
      <c r="E73" s="35">
        <v>130.41215</v>
      </c>
      <c r="F73" s="35"/>
      <c r="G73" s="26">
        <v>41.25</v>
      </c>
      <c r="H73" s="35">
        <v>21.263030000000001</v>
      </c>
      <c r="I73" s="35">
        <v>0</v>
      </c>
      <c r="J73" s="26">
        <v>0</v>
      </c>
      <c r="K73" s="35">
        <v>0</v>
      </c>
      <c r="L73" s="35">
        <v>0</v>
      </c>
      <c r="M73" s="35">
        <v>213.86541</v>
      </c>
      <c r="N73" s="35">
        <v>0</v>
      </c>
      <c r="O73" s="35"/>
      <c r="P73" s="35">
        <v>0</v>
      </c>
      <c r="R73" s="24">
        <f t="shared" si="0"/>
        <v>406.79059000000001</v>
      </c>
      <c r="V73" s="20">
        <f t="shared" si="1"/>
        <v>406.79059000000001</v>
      </c>
      <c r="X73" s="8">
        <v>106.20516000000001</v>
      </c>
      <c r="Y73" s="35">
        <v>0</v>
      </c>
      <c r="Z73" s="35"/>
      <c r="AA73" s="35">
        <v>0</v>
      </c>
      <c r="AB73" s="35">
        <v>216.90404000000001</v>
      </c>
      <c r="AC73" s="35">
        <v>0</v>
      </c>
      <c r="AD73" s="35">
        <v>173.34492</v>
      </c>
      <c r="AE73" s="35"/>
      <c r="AF73" s="35"/>
      <c r="AG73" s="35"/>
      <c r="AH73" s="35">
        <v>0</v>
      </c>
      <c r="AI73" s="35"/>
      <c r="AL73" s="24">
        <f t="shared" si="3"/>
        <v>496.45411999999999</v>
      </c>
      <c r="AN73" s="34">
        <v>0</v>
      </c>
      <c r="AP73" s="20">
        <f t="shared" si="2"/>
        <v>496.45411999999999</v>
      </c>
      <c r="AR73" s="20"/>
    </row>
    <row r="74" spans="1:44" x14ac:dyDescent="0.25">
      <c r="A74" t="e">
        <f>VLOOKUP($B74,'Cushing Balance'!$C$2:$E$500,3,TRUE)</f>
        <v>#N/A</v>
      </c>
      <c r="B74" s="1">
        <v>40085</v>
      </c>
      <c r="C74" s="31"/>
      <c r="D74" s="8">
        <v>0</v>
      </c>
      <c r="E74" s="35">
        <v>146.68404000000001</v>
      </c>
      <c r="F74" s="35"/>
      <c r="G74" s="26">
        <v>41.25</v>
      </c>
      <c r="H74" s="35">
        <v>21.497349999999997</v>
      </c>
      <c r="I74" s="35">
        <v>0</v>
      </c>
      <c r="J74" s="26">
        <v>0</v>
      </c>
      <c r="K74" s="35">
        <v>0</v>
      </c>
      <c r="L74" s="35">
        <v>0</v>
      </c>
      <c r="M74" s="35">
        <v>227.97178</v>
      </c>
      <c r="N74" s="35">
        <v>0</v>
      </c>
      <c r="O74" s="35"/>
      <c r="P74" s="35">
        <v>0</v>
      </c>
      <c r="R74" s="24">
        <f t="shared" ref="R74:R137" si="4">SUM(D74:P74)</f>
        <v>437.40317000000005</v>
      </c>
      <c r="V74" s="20">
        <f t="shared" ref="V74:V137" si="5">T74+R74</f>
        <v>437.40317000000005</v>
      </c>
      <c r="X74" s="8">
        <v>131.96198000000001</v>
      </c>
      <c r="Y74" s="35">
        <v>0</v>
      </c>
      <c r="Z74" s="35"/>
      <c r="AA74" s="35">
        <v>0</v>
      </c>
      <c r="AB74" s="35">
        <v>203.68302</v>
      </c>
      <c r="AC74" s="35">
        <v>0</v>
      </c>
      <c r="AD74" s="35">
        <v>170.56332999999998</v>
      </c>
      <c r="AE74" s="35"/>
      <c r="AF74" s="35"/>
      <c r="AG74" s="35"/>
      <c r="AH74" s="35">
        <v>0</v>
      </c>
      <c r="AI74" s="35"/>
      <c r="AL74" s="24">
        <f t="shared" si="3"/>
        <v>506.20832999999993</v>
      </c>
      <c r="AN74" s="34">
        <v>0</v>
      </c>
      <c r="AP74" s="20">
        <f t="shared" ref="AP74:AP137" si="6">AN74+AL74</f>
        <v>506.20832999999993</v>
      </c>
      <c r="AR74" s="20"/>
    </row>
    <row r="75" spans="1:44" x14ac:dyDescent="0.25">
      <c r="A75" t="e">
        <f>VLOOKUP($B75,'Cushing Balance'!$C$2:$E$500,3,TRUE)</f>
        <v>#N/A</v>
      </c>
      <c r="B75" s="1">
        <v>40086</v>
      </c>
      <c r="C75" s="31"/>
      <c r="D75" s="8">
        <v>0</v>
      </c>
      <c r="E75" s="35">
        <v>138.00389999999999</v>
      </c>
      <c r="F75" s="35"/>
      <c r="G75" s="26">
        <v>41.25</v>
      </c>
      <c r="H75" s="35">
        <v>22.537860000000002</v>
      </c>
      <c r="I75" s="35">
        <v>0</v>
      </c>
      <c r="J75" s="26">
        <v>0</v>
      </c>
      <c r="K75" s="35">
        <v>0</v>
      </c>
      <c r="L75" s="35">
        <v>0</v>
      </c>
      <c r="M75" s="35">
        <v>247.04854</v>
      </c>
      <c r="N75" s="35">
        <v>0</v>
      </c>
      <c r="O75" s="35"/>
      <c r="P75" s="35">
        <v>0</v>
      </c>
      <c r="R75" s="24">
        <f t="shared" si="4"/>
        <v>448.84029999999996</v>
      </c>
      <c r="V75" s="20">
        <f t="shared" si="5"/>
        <v>448.84029999999996</v>
      </c>
      <c r="X75" s="8">
        <v>108.33756</v>
      </c>
      <c r="Y75" s="35">
        <v>0</v>
      </c>
      <c r="Z75" s="35"/>
      <c r="AA75" s="35">
        <v>0</v>
      </c>
      <c r="AB75" s="35">
        <v>198.91171</v>
      </c>
      <c r="AC75" s="35">
        <v>0</v>
      </c>
      <c r="AD75" s="35">
        <v>151.28831</v>
      </c>
      <c r="AE75" s="35"/>
      <c r="AF75" s="35"/>
      <c r="AG75" s="35"/>
      <c r="AH75" s="35">
        <v>0</v>
      </c>
      <c r="AI75" s="35"/>
      <c r="AL75" s="24">
        <f t="shared" ref="AL75:AL138" si="7">SUM(X75:AJ75)</f>
        <v>458.53758000000005</v>
      </c>
      <c r="AN75" s="34">
        <v>0</v>
      </c>
      <c r="AP75" s="20">
        <f t="shared" si="6"/>
        <v>458.53758000000005</v>
      </c>
      <c r="AR75" s="20"/>
    </row>
    <row r="76" spans="1:44" x14ac:dyDescent="0.25">
      <c r="A76" t="e">
        <f>VLOOKUP($B76,'Cushing Balance'!$C$2:$E$500,3,TRUE)</f>
        <v>#N/A</v>
      </c>
      <c r="B76" s="1">
        <v>40087</v>
      </c>
      <c r="C76" s="31"/>
      <c r="D76" s="8">
        <v>0</v>
      </c>
      <c r="E76" s="35">
        <v>135.58704</v>
      </c>
      <c r="F76" s="35"/>
      <c r="G76" s="26">
        <v>41.25</v>
      </c>
      <c r="H76" s="35">
        <v>20.242509999999999</v>
      </c>
      <c r="I76" s="35">
        <v>0</v>
      </c>
      <c r="J76" s="26">
        <v>0</v>
      </c>
      <c r="K76" s="35">
        <v>0</v>
      </c>
      <c r="L76" s="35">
        <v>0</v>
      </c>
      <c r="M76" s="35">
        <v>238.78532999999999</v>
      </c>
      <c r="N76" s="35">
        <v>0</v>
      </c>
      <c r="O76" s="35"/>
      <c r="P76" s="35">
        <v>0</v>
      </c>
      <c r="R76" s="24">
        <f t="shared" si="4"/>
        <v>435.86487999999997</v>
      </c>
      <c r="V76" s="20">
        <f t="shared" si="5"/>
        <v>435.86487999999997</v>
      </c>
      <c r="X76" s="8">
        <v>106.57356</v>
      </c>
      <c r="Y76" s="35">
        <v>0</v>
      </c>
      <c r="Z76" s="35"/>
      <c r="AA76" s="35">
        <v>0</v>
      </c>
      <c r="AB76" s="35">
        <v>205.28646000000001</v>
      </c>
      <c r="AC76" s="35">
        <v>0</v>
      </c>
      <c r="AD76" s="35">
        <v>160.19795999999999</v>
      </c>
      <c r="AE76" s="35"/>
      <c r="AF76" s="35"/>
      <c r="AG76" s="35"/>
      <c r="AH76" s="35">
        <v>0</v>
      </c>
      <c r="AI76" s="35"/>
      <c r="AL76" s="24">
        <f t="shared" si="7"/>
        <v>472.05798000000004</v>
      </c>
      <c r="AN76" s="34">
        <v>0</v>
      </c>
      <c r="AP76" s="20">
        <f t="shared" si="6"/>
        <v>472.05798000000004</v>
      </c>
      <c r="AR76" s="20"/>
    </row>
    <row r="77" spans="1:44" x14ac:dyDescent="0.25">
      <c r="A77" t="e">
        <f>VLOOKUP($B77,'Cushing Balance'!$C$2:$E$500,3,TRUE)</f>
        <v>#N/A</v>
      </c>
      <c r="B77" s="1">
        <v>40088</v>
      </c>
      <c r="C77" s="31"/>
      <c r="D77" s="8">
        <v>0</v>
      </c>
      <c r="E77" s="35">
        <v>89.788080000000008</v>
      </c>
      <c r="F77" s="35"/>
      <c r="G77" s="26">
        <v>41.25</v>
      </c>
      <c r="H77" s="35">
        <v>24.084150000000001</v>
      </c>
      <c r="I77" s="35">
        <v>0</v>
      </c>
      <c r="J77" s="26">
        <v>0</v>
      </c>
      <c r="K77" s="35">
        <v>0</v>
      </c>
      <c r="L77" s="35">
        <v>0</v>
      </c>
      <c r="M77" s="35">
        <v>239.22023000000002</v>
      </c>
      <c r="N77" s="35">
        <v>0</v>
      </c>
      <c r="O77" s="35"/>
      <c r="P77" s="35">
        <v>0</v>
      </c>
      <c r="R77" s="24">
        <f t="shared" si="4"/>
        <v>394.34246000000002</v>
      </c>
      <c r="V77" s="20">
        <f t="shared" si="5"/>
        <v>394.34246000000002</v>
      </c>
      <c r="X77" s="8">
        <v>105.52867000000001</v>
      </c>
      <c r="Y77" s="35">
        <v>0</v>
      </c>
      <c r="Z77" s="35"/>
      <c r="AA77" s="35">
        <v>0</v>
      </c>
      <c r="AB77" s="35">
        <v>212.96132</v>
      </c>
      <c r="AC77" s="35">
        <v>0</v>
      </c>
      <c r="AD77" s="35">
        <v>170.20798000000002</v>
      </c>
      <c r="AE77" s="35"/>
      <c r="AF77" s="35"/>
      <c r="AG77" s="35"/>
      <c r="AH77" s="35">
        <v>0</v>
      </c>
      <c r="AI77" s="35"/>
      <c r="AL77" s="24">
        <f t="shared" si="7"/>
        <v>488.69797000000005</v>
      </c>
      <c r="AN77" s="34">
        <v>0</v>
      </c>
      <c r="AP77" s="20">
        <f t="shared" si="6"/>
        <v>488.69797000000005</v>
      </c>
      <c r="AR77" s="20"/>
    </row>
    <row r="78" spans="1:44" x14ac:dyDescent="0.25">
      <c r="A78" t="e">
        <f>VLOOKUP($B78,'Cushing Balance'!$C$2:$E$500,3,TRUE)</f>
        <v>#N/A</v>
      </c>
      <c r="B78" s="1">
        <v>40089</v>
      </c>
      <c r="C78" s="31"/>
      <c r="D78" s="8">
        <v>0</v>
      </c>
      <c r="E78" s="35">
        <v>112.14177000000001</v>
      </c>
      <c r="F78" s="35"/>
      <c r="G78" s="26">
        <v>41.25</v>
      </c>
      <c r="H78" s="35">
        <v>23.496119999999998</v>
      </c>
      <c r="I78" s="35">
        <v>0</v>
      </c>
      <c r="J78" s="26">
        <v>0</v>
      </c>
      <c r="K78" s="35">
        <v>0</v>
      </c>
      <c r="L78" s="35">
        <v>0</v>
      </c>
      <c r="M78" s="35">
        <v>241.79592000000002</v>
      </c>
      <c r="N78" s="35">
        <v>0</v>
      </c>
      <c r="O78" s="35"/>
      <c r="P78" s="35">
        <v>0</v>
      </c>
      <c r="R78" s="24">
        <f t="shared" si="4"/>
        <v>418.68380999999999</v>
      </c>
      <c r="V78" s="20">
        <f t="shared" si="5"/>
        <v>418.68380999999999</v>
      </c>
      <c r="X78" s="8">
        <v>105.46383</v>
      </c>
      <c r="Y78" s="35">
        <v>0</v>
      </c>
      <c r="Z78" s="35"/>
      <c r="AA78" s="35">
        <v>0</v>
      </c>
      <c r="AB78" s="35">
        <v>206.51598000000001</v>
      </c>
      <c r="AC78" s="35">
        <v>0</v>
      </c>
      <c r="AD78" s="35">
        <v>171.55418</v>
      </c>
      <c r="AE78" s="35"/>
      <c r="AF78" s="35"/>
      <c r="AG78" s="35"/>
      <c r="AH78" s="35">
        <v>0</v>
      </c>
      <c r="AI78" s="35"/>
      <c r="AL78" s="24">
        <f t="shared" si="7"/>
        <v>483.53399000000002</v>
      </c>
      <c r="AN78" s="34">
        <v>0</v>
      </c>
      <c r="AP78" s="20">
        <f t="shared" si="6"/>
        <v>483.53399000000002</v>
      </c>
      <c r="AR78" s="20"/>
    </row>
    <row r="79" spans="1:44" x14ac:dyDescent="0.25">
      <c r="A79" t="e">
        <f>VLOOKUP($B79,'Cushing Balance'!$C$2:$E$500,3,TRUE)</f>
        <v>#N/A</v>
      </c>
      <c r="B79" s="1">
        <v>40090</v>
      </c>
      <c r="C79" s="31"/>
      <c r="D79" s="8">
        <v>0</v>
      </c>
      <c r="E79" s="35">
        <v>139.90106</v>
      </c>
      <c r="F79" s="35"/>
      <c r="G79" s="26">
        <v>41.25</v>
      </c>
      <c r="H79" s="35">
        <v>18.761490000000002</v>
      </c>
      <c r="I79" s="35">
        <v>0</v>
      </c>
      <c r="J79" s="26">
        <v>0</v>
      </c>
      <c r="K79" s="35">
        <v>0</v>
      </c>
      <c r="L79" s="35">
        <v>0</v>
      </c>
      <c r="M79" s="35">
        <v>242.83498</v>
      </c>
      <c r="N79" s="35">
        <v>0</v>
      </c>
      <c r="O79" s="35"/>
      <c r="P79" s="35">
        <v>0</v>
      </c>
      <c r="R79" s="24">
        <f t="shared" si="4"/>
        <v>442.74752999999998</v>
      </c>
      <c r="V79" s="20">
        <f t="shared" si="5"/>
        <v>442.74752999999998</v>
      </c>
      <c r="X79" s="8">
        <v>105.36981</v>
      </c>
      <c r="Y79" s="35">
        <v>0</v>
      </c>
      <c r="Z79" s="35"/>
      <c r="AA79" s="35">
        <v>0</v>
      </c>
      <c r="AB79" s="35">
        <v>198.39152999999999</v>
      </c>
      <c r="AC79" s="35">
        <v>0</v>
      </c>
      <c r="AD79" s="35">
        <v>171.99456000000001</v>
      </c>
      <c r="AE79" s="35"/>
      <c r="AF79" s="35"/>
      <c r="AG79" s="35"/>
      <c r="AH79" s="35">
        <v>0</v>
      </c>
      <c r="AI79" s="35"/>
      <c r="AL79" s="24">
        <f t="shared" si="7"/>
        <v>475.7559</v>
      </c>
      <c r="AN79" s="34">
        <v>0</v>
      </c>
      <c r="AP79" s="20">
        <f t="shared" si="6"/>
        <v>475.7559</v>
      </c>
      <c r="AR79" s="20"/>
    </row>
    <row r="80" spans="1:44" x14ac:dyDescent="0.25">
      <c r="A80" t="e">
        <f>VLOOKUP($B80,'Cushing Balance'!$C$2:$E$500,3,TRUE)</f>
        <v>#N/A</v>
      </c>
      <c r="B80" s="1">
        <v>40091</v>
      </c>
      <c r="C80" s="31"/>
      <c r="D80" s="8">
        <v>0</v>
      </c>
      <c r="E80" s="35">
        <v>144.27779000000001</v>
      </c>
      <c r="F80" s="35"/>
      <c r="G80" s="26">
        <v>41.25</v>
      </c>
      <c r="H80" s="35">
        <v>19.861189999999997</v>
      </c>
      <c r="I80" s="35">
        <v>0</v>
      </c>
      <c r="J80" s="26">
        <v>0</v>
      </c>
      <c r="K80" s="35">
        <v>0</v>
      </c>
      <c r="L80" s="35">
        <v>0</v>
      </c>
      <c r="M80" s="35">
        <v>242.78345999999999</v>
      </c>
      <c r="N80" s="35">
        <v>0</v>
      </c>
      <c r="O80" s="35"/>
      <c r="P80" s="35">
        <v>0</v>
      </c>
      <c r="R80" s="24">
        <f t="shared" si="4"/>
        <v>448.17243999999999</v>
      </c>
      <c r="V80" s="20">
        <f t="shared" si="5"/>
        <v>448.17243999999999</v>
      </c>
      <c r="X80" s="8">
        <v>106.18363000000001</v>
      </c>
      <c r="Y80" s="35">
        <v>0</v>
      </c>
      <c r="Z80" s="35"/>
      <c r="AA80" s="35">
        <v>0</v>
      </c>
      <c r="AB80" s="35">
        <v>210.47326999999999</v>
      </c>
      <c r="AC80" s="35">
        <v>0</v>
      </c>
      <c r="AD80" s="35">
        <v>171.17651999999998</v>
      </c>
      <c r="AE80" s="35"/>
      <c r="AF80" s="35"/>
      <c r="AG80" s="35"/>
      <c r="AH80" s="35">
        <v>0</v>
      </c>
      <c r="AI80" s="35"/>
      <c r="AL80" s="24">
        <f t="shared" si="7"/>
        <v>487.83341999999999</v>
      </c>
      <c r="AN80" s="34">
        <v>0</v>
      </c>
      <c r="AP80" s="20">
        <f t="shared" si="6"/>
        <v>487.83341999999999</v>
      </c>
      <c r="AR80" s="20"/>
    </row>
    <row r="81" spans="1:44" x14ac:dyDescent="0.25">
      <c r="A81" t="e">
        <f>VLOOKUP($B81,'Cushing Balance'!$C$2:$E$500,3,TRUE)</f>
        <v>#N/A</v>
      </c>
      <c r="B81" s="1">
        <v>40092</v>
      </c>
      <c r="C81" s="31"/>
      <c r="D81" s="8">
        <v>0</v>
      </c>
      <c r="E81" s="35">
        <v>131.41329000000002</v>
      </c>
      <c r="F81" s="35"/>
      <c r="G81" s="26">
        <v>41.25</v>
      </c>
      <c r="H81" s="35">
        <v>21.078979999999998</v>
      </c>
      <c r="I81" s="35">
        <v>0</v>
      </c>
      <c r="J81" s="26">
        <v>0</v>
      </c>
      <c r="K81" s="35">
        <v>0</v>
      </c>
      <c r="L81" s="35">
        <v>0</v>
      </c>
      <c r="M81" s="35">
        <v>245.56995999999998</v>
      </c>
      <c r="N81" s="35">
        <v>0</v>
      </c>
      <c r="O81" s="35"/>
      <c r="P81" s="35">
        <v>0</v>
      </c>
      <c r="R81" s="24">
        <f t="shared" si="4"/>
        <v>439.31223</v>
      </c>
      <c r="V81" s="20">
        <f t="shared" si="5"/>
        <v>439.31223</v>
      </c>
      <c r="X81" s="8">
        <v>105.02808</v>
      </c>
      <c r="Y81" s="35">
        <v>0</v>
      </c>
      <c r="Z81" s="35"/>
      <c r="AA81" s="35">
        <v>0</v>
      </c>
      <c r="AB81" s="35">
        <v>206.35088000000002</v>
      </c>
      <c r="AC81" s="35">
        <v>0</v>
      </c>
      <c r="AD81" s="35">
        <v>171.95905999999999</v>
      </c>
      <c r="AE81" s="35"/>
      <c r="AF81" s="35"/>
      <c r="AG81" s="35"/>
      <c r="AH81" s="35">
        <v>0</v>
      </c>
      <c r="AI81" s="35"/>
      <c r="AL81" s="24">
        <f t="shared" si="7"/>
        <v>483.33802000000003</v>
      </c>
      <c r="AN81" s="34">
        <v>0</v>
      </c>
      <c r="AP81" s="20">
        <f t="shared" si="6"/>
        <v>483.33802000000003</v>
      </c>
      <c r="AR81" s="20"/>
    </row>
    <row r="82" spans="1:44" x14ac:dyDescent="0.25">
      <c r="A82" t="e">
        <f>VLOOKUP($B82,'Cushing Balance'!$C$2:$E$500,3,TRUE)</f>
        <v>#N/A</v>
      </c>
      <c r="B82" s="1">
        <v>40093</v>
      </c>
      <c r="C82" s="31"/>
      <c r="D82" s="8">
        <v>0</v>
      </c>
      <c r="E82" s="35">
        <v>94.786729999999991</v>
      </c>
      <c r="F82" s="35"/>
      <c r="G82" s="26">
        <v>41.25</v>
      </c>
      <c r="H82" s="35">
        <v>21.904389999999999</v>
      </c>
      <c r="I82" s="35">
        <v>0</v>
      </c>
      <c r="J82" s="26">
        <v>0</v>
      </c>
      <c r="K82" s="35">
        <v>0</v>
      </c>
      <c r="L82" s="35">
        <v>0</v>
      </c>
      <c r="M82" s="35">
        <v>251.95589999999999</v>
      </c>
      <c r="N82" s="35">
        <v>0</v>
      </c>
      <c r="O82" s="35"/>
      <c r="P82" s="35">
        <v>0</v>
      </c>
      <c r="R82" s="24">
        <f t="shared" si="4"/>
        <v>409.89702</v>
      </c>
      <c r="V82" s="20">
        <f t="shared" si="5"/>
        <v>409.89702</v>
      </c>
      <c r="X82" s="8">
        <v>105.05848</v>
      </c>
      <c r="Y82" s="35">
        <v>0</v>
      </c>
      <c r="Z82" s="35"/>
      <c r="AA82" s="35">
        <v>0</v>
      </c>
      <c r="AB82" s="35">
        <v>199.64765</v>
      </c>
      <c r="AC82" s="35">
        <v>0</v>
      </c>
      <c r="AD82" s="35">
        <v>171.3262</v>
      </c>
      <c r="AE82" s="35"/>
      <c r="AF82" s="35"/>
      <c r="AG82" s="35"/>
      <c r="AH82" s="35">
        <v>0</v>
      </c>
      <c r="AI82" s="35"/>
      <c r="AL82" s="24">
        <f t="shared" si="7"/>
        <v>476.03233</v>
      </c>
      <c r="AN82" s="34">
        <v>0</v>
      </c>
      <c r="AP82" s="20">
        <f t="shared" si="6"/>
        <v>476.03233</v>
      </c>
      <c r="AR82" s="20"/>
    </row>
    <row r="83" spans="1:44" x14ac:dyDescent="0.25">
      <c r="A83" t="e">
        <f>VLOOKUP($B83,'Cushing Balance'!$C$2:$E$500,3,TRUE)</f>
        <v>#N/A</v>
      </c>
      <c r="B83" s="1">
        <v>40094</v>
      </c>
      <c r="C83" s="31"/>
      <c r="D83" s="8">
        <v>0</v>
      </c>
      <c r="E83" s="35">
        <v>110.92827</v>
      </c>
      <c r="F83" s="35"/>
      <c r="G83" s="26">
        <v>41.25</v>
      </c>
      <c r="H83" s="35">
        <v>20.692880000000002</v>
      </c>
      <c r="I83" s="35">
        <v>0</v>
      </c>
      <c r="J83" s="26">
        <v>0</v>
      </c>
      <c r="K83" s="35">
        <v>0</v>
      </c>
      <c r="L83" s="35">
        <v>0</v>
      </c>
      <c r="M83" s="35">
        <v>255.18779000000001</v>
      </c>
      <c r="N83" s="35">
        <v>0</v>
      </c>
      <c r="O83" s="35"/>
      <c r="P83" s="35">
        <v>0</v>
      </c>
      <c r="R83" s="24">
        <f t="shared" si="4"/>
        <v>428.05894000000001</v>
      </c>
      <c r="V83" s="20">
        <f t="shared" si="5"/>
        <v>428.05894000000001</v>
      </c>
      <c r="X83" s="8">
        <v>104.4669</v>
      </c>
      <c r="Y83" s="35">
        <v>0</v>
      </c>
      <c r="Z83" s="35"/>
      <c r="AA83" s="35">
        <v>0</v>
      </c>
      <c r="AB83" s="35">
        <v>205.309</v>
      </c>
      <c r="AC83" s="35">
        <v>0</v>
      </c>
      <c r="AD83" s="35">
        <v>147.27479</v>
      </c>
      <c r="AE83" s="35"/>
      <c r="AF83" s="35"/>
      <c r="AG83" s="35"/>
      <c r="AH83" s="35">
        <v>0</v>
      </c>
      <c r="AI83" s="35"/>
      <c r="AL83" s="24">
        <f t="shared" si="7"/>
        <v>457.05068999999997</v>
      </c>
      <c r="AN83" s="34">
        <v>0</v>
      </c>
      <c r="AP83" s="20">
        <f t="shared" si="6"/>
        <v>457.05068999999997</v>
      </c>
      <c r="AR83" s="20"/>
    </row>
    <row r="84" spans="1:44" x14ac:dyDescent="0.25">
      <c r="A84" t="e">
        <f>VLOOKUP($B84,'Cushing Balance'!$C$2:$E$500,3,TRUE)</f>
        <v>#N/A</v>
      </c>
      <c r="B84" s="1">
        <v>40095</v>
      </c>
      <c r="C84" s="31"/>
      <c r="D84" s="8">
        <v>0</v>
      </c>
      <c r="E84" s="35">
        <v>90.452770000000001</v>
      </c>
      <c r="F84" s="35"/>
      <c r="G84" s="26">
        <v>41.25</v>
      </c>
      <c r="H84" s="35">
        <v>21.958359999999999</v>
      </c>
      <c r="I84" s="35">
        <v>0</v>
      </c>
      <c r="J84" s="26">
        <v>0</v>
      </c>
      <c r="K84" s="35">
        <v>0</v>
      </c>
      <c r="L84" s="35">
        <v>0</v>
      </c>
      <c r="M84" s="35">
        <v>251.76381000000001</v>
      </c>
      <c r="N84" s="35">
        <v>0</v>
      </c>
      <c r="O84" s="35"/>
      <c r="P84" s="35">
        <v>0</v>
      </c>
      <c r="R84" s="24">
        <f t="shared" si="4"/>
        <v>405.42493999999999</v>
      </c>
      <c r="V84" s="20">
        <f t="shared" si="5"/>
        <v>405.42493999999999</v>
      </c>
      <c r="X84" s="8">
        <v>106.44688000000001</v>
      </c>
      <c r="Y84" s="35">
        <v>0</v>
      </c>
      <c r="Z84" s="35"/>
      <c r="AA84" s="35">
        <v>0</v>
      </c>
      <c r="AB84" s="35">
        <v>190.27554999999998</v>
      </c>
      <c r="AC84" s="35">
        <v>0</v>
      </c>
      <c r="AD84" s="35">
        <v>143.83839</v>
      </c>
      <c r="AE84" s="35"/>
      <c r="AF84" s="35"/>
      <c r="AG84" s="35"/>
      <c r="AH84" s="35">
        <v>0</v>
      </c>
      <c r="AI84" s="35"/>
      <c r="AL84" s="24">
        <f t="shared" si="7"/>
        <v>440.56081999999998</v>
      </c>
      <c r="AN84" s="34">
        <v>0</v>
      </c>
      <c r="AP84" s="20">
        <f t="shared" si="6"/>
        <v>440.56081999999998</v>
      </c>
      <c r="AR84" s="20"/>
    </row>
    <row r="85" spans="1:44" x14ac:dyDescent="0.25">
      <c r="A85" t="e">
        <f>VLOOKUP($B85,'Cushing Balance'!$C$2:$E$500,3,TRUE)</f>
        <v>#N/A</v>
      </c>
      <c r="B85" s="1">
        <v>40096</v>
      </c>
      <c r="C85" s="31"/>
      <c r="D85" s="8">
        <v>0</v>
      </c>
      <c r="E85" s="35">
        <v>69.979100000000003</v>
      </c>
      <c r="F85" s="35"/>
      <c r="G85" s="26">
        <v>41.25</v>
      </c>
      <c r="H85" s="35">
        <v>20.09158</v>
      </c>
      <c r="I85" s="35">
        <v>0</v>
      </c>
      <c r="J85" s="26">
        <v>0</v>
      </c>
      <c r="K85" s="35">
        <v>0</v>
      </c>
      <c r="L85" s="35">
        <v>0</v>
      </c>
      <c r="M85" s="35">
        <v>248.15313</v>
      </c>
      <c r="N85" s="35">
        <v>0</v>
      </c>
      <c r="O85" s="35"/>
      <c r="P85" s="35">
        <v>0</v>
      </c>
      <c r="R85" s="24">
        <f t="shared" si="4"/>
        <v>379.47381000000001</v>
      </c>
      <c r="V85" s="20">
        <f t="shared" si="5"/>
        <v>379.47381000000001</v>
      </c>
      <c r="X85" s="8">
        <v>105.95939999999999</v>
      </c>
      <c r="Y85" s="35">
        <v>0</v>
      </c>
      <c r="Z85" s="35"/>
      <c r="AA85" s="35">
        <v>0</v>
      </c>
      <c r="AB85" s="35">
        <v>208.73517000000001</v>
      </c>
      <c r="AC85" s="35">
        <v>0</v>
      </c>
      <c r="AD85" s="35">
        <v>142.14117000000002</v>
      </c>
      <c r="AE85" s="35"/>
      <c r="AF85" s="35"/>
      <c r="AG85" s="35"/>
      <c r="AH85" s="35">
        <v>0</v>
      </c>
      <c r="AI85" s="35"/>
      <c r="AL85" s="24">
        <f t="shared" si="7"/>
        <v>456.83573999999999</v>
      </c>
      <c r="AN85" s="34">
        <v>0</v>
      </c>
      <c r="AP85" s="20">
        <f t="shared" si="6"/>
        <v>456.83573999999999</v>
      </c>
      <c r="AR85" s="20"/>
    </row>
    <row r="86" spans="1:44" x14ac:dyDescent="0.25">
      <c r="A86" t="e">
        <f>VLOOKUP($B86,'Cushing Balance'!$C$2:$E$500,3,TRUE)</f>
        <v>#N/A</v>
      </c>
      <c r="B86" s="1">
        <v>40097</v>
      </c>
      <c r="C86" s="31"/>
      <c r="D86" s="8">
        <v>0</v>
      </c>
      <c r="E86" s="35">
        <v>59.154519999999998</v>
      </c>
      <c r="F86" s="35"/>
      <c r="G86" s="26">
        <v>41.25</v>
      </c>
      <c r="H86" s="35">
        <v>20.530290000000001</v>
      </c>
      <c r="I86" s="35">
        <v>0</v>
      </c>
      <c r="J86" s="26">
        <v>0</v>
      </c>
      <c r="K86" s="35">
        <v>0</v>
      </c>
      <c r="L86" s="35">
        <v>0</v>
      </c>
      <c r="M86" s="35">
        <v>244.05726999999999</v>
      </c>
      <c r="N86" s="35">
        <v>0</v>
      </c>
      <c r="O86" s="35"/>
      <c r="P86" s="35">
        <v>0</v>
      </c>
      <c r="R86" s="24">
        <f t="shared" si="4"/>
        <v>364.99207999999999</v>
      </c>
      <c r="V86" s="20">
        <f t="shared" si="5"/>
        <v>364.99207999999999</v>
      </c>
      <c r="X86" s="8">
        <v>106.68958000000001</v>
      </c>
      <c r="Y86" s="35">
        <v>0</v>
      </c>
      <c r="Z86" s="35"/>
      <c r="AA86" s="35">
        <v>0</v>
      </c>
      <c r="AB86" s="35">
        <v>192.10548</v>
      </c>
      <c r="AC86" s="35">
        <v>0</v>
      </c>
      <c r="AD86" s="35">
        <v>143.06429</v>
      </c>
      <c r="AE86" s="35"/>
      <c r="AF86" s="35"/>
      <c r="AG86" s="35"/>
      <c r="AH86" s="35">
        <v>0</v>
      </c>
      <c r="AI86" s="35"/>
      <c r="AL86" s="24">
        <f t="shared" si="7"/>
        <v>441.85935000000006</v>
      </c>
      <c r="AN86" s="34">
        <v>0</v>
      </c>
      <c r="AP86" s="20">
        <f t="shared" si="6"/>
        <v>441.85935000000006</v>
      </c>
      <c r="AR86" s="20"/>
    </row>
    <row r="87" spans="1:44" x14ac:dyDescent="0.25">
      <c r="A87" t="e">
        <f>VLOOKUP($B87,'Cushing Balance'!$C$2:$E$500,3,TRUE)</f>
        <v>#N/A</v>
      </c>
      <c r="B87" s="1">
        <v>40098</v>
      </c>
      <c r="C87" s="31"/>
      <c r="D87" s="8">
        <v>0</v>
      </c>
      <c r="E87" s="35">
        <v>135.07220999999998</v>
      </c>
      <c r="F87" s="35"/>
      <c r="G87" s="26">
        <v>41.25</v>
      </c>
      <c r="H87" s="35">
        <v>21.089359999999999</v>
      </c>
      <c r="I87" s="35">
        <v>0</v>
      </c>
      <c r="J87" s="26">
        <v>0</v>
      </c>
      <c r="K87" s="35">
        <v>0</v>
      </c>
      <c r="L87" s="35">
        <v>0</v>
      </c>
      <c r="M87" s="35">
        <v>248.48792</v>
      </c>
      <c r="N87" s="35">
        <v>0</v>
      </c>
      <c r="O87" s="35"/>
      <c r="P87" s="35">
        <v>0</v>
      </c>
      <c r="R87" s="24">
        <f t="shared" si="4"/>
        <v>445.89949000000001</v>
      </c>
      <c r="V87" s="20">
        <f t="shared" si="5"/>
        <v>445.89949000000001</v>
      </c>
      <c r="X87" s="8">
        <v>104.277</v>
      </c>
      <c r="Y87" s="35">
        <v>0</v>
      </c>
      <c r="Z87" s="35"/>
      <c r="AA87" s="35">
        <v>0</v>
      </c>
      <c r="AB87" s="35">
        <v>173.52148</v>
      </c>
      <c r="AC87" s="35">
        <v>0</v>
      </c>
      <c r="AD87" s="35">
        <v>142.37424999999999</v>
      </c>
      <c r="AE87" s="35"/>
      <c r="AF87" s="35"/>
      <c r="AG87" s="35"/>
      <c r="AH87" s="35">
        <v>0</v>
      </c>
      <c r="AI87" s="35"/>
      <c r="AL87" s="24">
        <f t="shared" si="7"/>
        <v>420.17273</v>
      </c>
      <c r="AN87" s="34">
        <v>0</v>
      </c>
      <c r="AP87" s="20">
        <f t="shared" si="6"/>
        <v>420.17273</v>
      </c>
      <c r="AR87" s="20"/>
    </row>
    <row r="88" spans="1:44" x14ac:dyDescent="0.25">
      <c r="A88" t="e">
        <f>VLOOKUP($B88,'Cushing Balance'!$C$2:$E$500,3,TRUE)</f>
        <v>#N/A</v>
      </c>
      <c r="B88" s="1">
        <v>40099</v>
      </c>
      <c r="C88" s="31"/>
      <c r="D88" s="8">
        <v>0</v>
      </c>
      <c r="E88" s="35">
        <v>111.09669</v>
      </c>
      <c r="F88" s="35"/>
      <c r="G88" s="26">
        <v>41.25</v>
      </c>
      <c r="H88" s="35">
        <v>20.060509999999997</v>
      </c>
      <c r="I88" s="35">
        <v>0</v>
      </c>
      <c r="J88" s="26">
        <v>0</v>
      </c>
      <c r="K88" s="35">
        <v>0</v>
      </c>
      <c r="L88" s="35">
        <v>0</v>
      </c>
      <c r="M88" s="35">
        <v>229.70842999999999</v>
      </c>
      <c r="N88" s="35">
        <v>0</v>
      </c>
      <c r="O88" s="35"/>
      <c r="P88" s="35">
        <v>0</v>
      </c>
      <c r="R88" s="24">
        <f t="shared" si="4"/>
        <v>402.11563000000001</v>
      </c>
      <c r="V88" s="20">
        <f t="shared" si="5"/>
        <v>402.11563000000001</v>
      </c>
      <c r="X88" s="8">
        <v>104.33825</v>
      </c>
      <c r="Y88" s="35">
        <v>0</v>
      </c>
      <c r="Z88" s="35"/>
      <c r="AA88" s="35">
        <v>0</v>
      </c>
      <c r="AB88" s="35">
        <v>170.59193999999999</v>
      </c>
      <c r="AC88" s="35">
        <v>0</v>
      </c>
      <c r="AD88" s="35">
        <v>142.50881000000001</v>
      </c>
      <c r="AE88" s="35"/>
      <c r="AF88" s="35"/>
      <c r="AG88" s="35"/>
      <c r="AH88" s="35">
        <v>0</v>
      </c>
      <c r="AI88" s="35"/>
      <c r="AL88" s="24">
        <f t="shared" si="7"/>
        <v>417.43899999999996</v>
      </c>
      <c r="AN88" s="34">
        <v>0</v>
      </c>
      <c r="AP88" s="20">
        <f t="shared" si="6"/>
        <v>417.43899999999996</v>
      </c>
      <c r="AR88" s="20"/>
    </row>
    <row r="89" spans="1:44" x14ac:dyDescent="0.25">
      <c r="A89" t="e">
        <f>VLOOKUP($B89,'Cushing Balance'!$C$2:$E$500,3,TRUE)</f>
        <v>#N/A</v>
      </c>
      <c r="B89" s="1">
        <v>40100</v>
      </c>
      <c r="C89" s="31"/>
      <c r="D89" s="8">
        <v>0</v>
      </c>
      <c r="E89" s="35">
        <v>99.976520000000008</v>
      </c>
      <c r="F89" s="35"/>
      <c r="G89" s="26">
        <v>41.25</v>
      </c>
      <c r="H89" s="35">
        <v>21.424330000000001</v>
      </c>
      <c r="I89" s="35">
        <v>0</v>
      </c>
      <c r="J89" s="26">
        <v>0</v>
      </c>
      <c r="K89" s="35">
        <v>0</v>
      </c>
      <c r="L89" s="35">
        <v>0</v>
      </c>
      <c r="M89" s="35">
        <v>237.22201999999999</v>
      </c>
      <c r="N89" s="35">
        <v>0</v>
      </c>
      <c r="O89" s="35"/>
      <c r="P89" s="35">
        <v>0</v>
      </c>
      <c r="R89" s="24">
        <f t="shared" si="4"/>
        <v>399.87286999999998</v>
      </c>
      <c r="V89" s="20">
        <f t="shared" si="5"/>
        <v>399.87286999999998</v>
      </c>
      <c r="X89" s="8">
        <v>103.68894</v>
      </c>
      <c r="Y89" s="35">
        <v>0</v>
      </c>
      <c r="Z89" s="35"/>
      <c r="AA89" s="35">
        <v>0</v>
      </c>
      <c r="AB89" s="35">
        <v>168.74221</v>
      </c>
      <c r="AC89" s="35">
        <v>0</v>
      </c>
      <c r="AD89" s="35">
        <v>141.95971</v>
      </c>
      <c r="AE89" s="35"/>
      <c r="AF89" s="35"/>
      <c r="AG89" s="35"/>
      <c r="AH89" s="35">
        <v>0</v>
      </c>
      <c r="AI89" s="35"/>
      <c r="AL89" s="24">
        <f t="shared" si="7"/>
        <v>414.39085999999998</v>
      </c>
      <c r="AN89" s="34">
        <v>0</v>
      </c>
      <c r="AP89" s="20">
        <f t="shared" si="6"/>
        <v>414.39085999999998</v>
      </c>
      <c r="AR89" s="20"/>
    </row>
    <row r="90" spans="1:44" x14ac:dyDescent="0.25">
      <c r="A90" t="e">
        <f>VLOOKUP($B90,'Cushing Balance'!$C$2:$E$500,3,TRUE)</f>
        <v>#N/A</v>
      </c>
      <c r="B90" s="1">
        <v>40101</v>
      </c>
      <c r="C90" s="31"/>
      <c r="D90" s="8">
        <v>0</v>
      </c>
      <c r="E90" s="35">
        <v>93.020979999999994</v>
      </c>
      <c r="F90" s="35"/>
      <c r="G90" s="26">
        <v>41.25</v>
      </c>
      <c r="H90" s="35">
        <v>22.7438</v>
      </c>
      <c r="I90" s="35">
        <v>0</v>
      </c>
      <c r="J90" s="26">
        <v>0</v>
      </c>
      <c r="K90" s="35">
        <v>0</v>
      </c>
      <c r="L90" s="35">
        <v>0</v>
      </c>
      <c r="M90" s="35">
        <v>234.21809999999999</v>
      </c>
      <c r="N90" s="35">
        <v>0</v>
      </c>
      <c r="O90" s="35"/>
      <c r="P90" s="35">
        <v>0</v>
      </c>
      <c r="R90" s="24">
        <f t="shared" si="4"/>
        <v>391.23288000000002</v>
      </c>
      <c r="V90" s="20">
        <f t="shared" si="5"/>
        <v>391.23288000000002</v>
      </c>
      <c r="X90" s="8">
        <v>105.23371</v>
      </c>
      <c r="Y90" s="35">
        <v>0</v>
      </c>
      <c r="Z90" s="35"/>
      <c r="AA90" s="35">
        <v>0</v>
      </c>
      <c r="AB90" s="35">
        <v>201.34888000000001</v>
      </c>
      <c r="AC90" s="35">
        <v>0</v>
      </c>
      <c r="AD90" s="35">
        <v>108.52994</v>
      </c>
      <c r="AE90" s="35"/>
      <c r="AF90" s="35"/>
      <c r="AG90" s="35"/>
      <c r="AH90" s="35">
        <v>0</v>
      </c>
      <c r="AI90" s="35"/>
      <c r="AL90" s="24">
        <f t="shared" si="7"/>
        <v>415.11252999999999</v>
      </c>
      <c r="AN90" s="34">
        <v>0</v>
      </c>
      <c r="AP90" s="20">
        <f t="shared" si="6"/>
        <v>415.11252999999999</v>
      </c>
      <c r="AR90" s="20"/>
    </row>
    <row r="91" spans="1:44" x14ac:dyDescent="0.25">
      <c r="A91" t="e">
        <f>VLOOKUP($B91,'Cushing Balance'!$C$2:$E$500,3,TRUE)</f>
        <v>#N/A</v>
      </c>
      <c r="B91" s="1">
        <v>40102</v>
      </c>
      <c r="C91" s="31"/>
      <c r="D91" s="8">
        <v>0</v>
      </c>
      <c r="E91" s="35">
        <v>85.452039999999997</v>
      </c>
      <c r="F91" s="35"/>
      <c r="G91" s="26">
        <v>41.25</v>
      </c>
      <c r="H91" s="35">
        <v>26.09477</v>
      </c>
      <c r="I91" s="35">
        <v>0</v>
      </c>
      <c r="J91" s="26">
        <v>0</v>
      </c>
      <c r="K91" s="35">
        <v>0</v>
      </c>
      <c r="L91" s="35">
        <v>0</v>
      </c>
      <c r="M91" s="35">
        <v>234.20685</v>
      </c>
      <c r="N91" s="35">
        <v>0</v>
      </c>
      <c r="O91" s="35"/>
      <c r="P91" s="35">
        <v>0</v>
      </c>
      <c r="R91" s="24">
        <f t="shared" si="4"/>
        <v>387.00365999999997</v>
      </c>
      <c r="V91" s="20">
        <f t="shared" si="5"/>
        <v>387.00365999999997</v>
      </c>
      <c r="X91" s="8">
        <v>106.15067000000001</v>
      </c>
      <c r="Y91" s="35">
        <v>0</v>
      </c>
      <c r="Z91" s="35"/>
      <c r="AA91" s="35">
        <v>0</v>
      </c>
      <c r="AB91" s="35">
        <v>207.63043999999999</v>
      </c>
      <c r="AC91" s="35">
        <v>0</v>
      </c>
      <c r="AD91" s="35">
        <v>115.43653</v>
      </c>
      <c r="AE91" s="35"/>
      <c r="AF91" s="35"/>
      <c r="AG91" s="35"/>
      <c r="AH91" s="35">
        <v>0</v>
      </c>
      <c r="AI91" s="35"/>
      <c r="AL91" s="24">
        <f t="shared" si="7"/>
        <v>429.21764000000002</v>
      </c>
      <c r="AN91" s="34">
        <v>0</v>
      </c>
      <c r="AP91" s="20">
        <f t="shared" si="6"/>
        <v>429.21764000000002</v>
      </c>
      <c r="AR91" s="20"/>
    </row>
    <row r="92" spans="1:44" x14ac:dyDescent="0.25">
      <c r="A92" t="e">
        <f>VLOOKUP($B92,'Cushing Balance'!$C$2:$E$500,3,TRUE)</f>
        <v>#N/A</v>
      </c>
      <c r="B92" s="1">
        <v>40103</v>
      </c>
      <c r="C92" s="31"/>
      <c r="D92" s="8">
        <v>0</v>
      </c>
      <c r="E92" s="35">
        <v>147.27645999999999</v>
      </c>
      <c r="F92" s="35"/>
      <c r="G92" s="26">
        <v>41.25</v>
      </c>
      <c r="H92" s="35">
        <v>24.393249999999998</v>
      </c>
      <c r="I92" s="35">
        <v>0</v>
      </c>
      <c r="J92" s="26">
        <v>0</v>
      </c>
      <c r="K92" s="35">
        <v>0</v>
      </c>
      <c r="L92" s="35">
        <v>0</v>
      </c>
      <c r="M92" s="35">
        <v>233.32594</v>
      </c>
      <c r="N92" s="35">
        <v>0</v>
      </c>
      <c r="O92" s="35"/>
      <c r="P92" s="35">
        <v>0</v>
      </c>
      <c r="R92" s="24">
        <f t="shared" si="4"/>
        <v>446.24564999999996</v>
      </c>
      <c r="V92" s="20">
        <f t="shared" si="5"/>
        <v>446.24564999999996</v>
      </c>
      <c r="X92" s="8">
        <v>105.42854</v>
      </c>
      <c r="Y92" s="35">
        <v>0</v>
      </c>
      <c r="Z92" s="35"/>
      <c r="AA92" s="35">
        <v>0</v>
      </c>
      <c r="AB92" s="35">
        <v>210.10146</v>
      </c>
      <c r="AC92" s="35">
        <v>0</v>
      </c>
      <c r="AD92" s="35">
        <v>116.75797999999999</v>
      </c>
      <c r="AE92" s="35"/>
      <c r="AF92" s="35"/>
      <c r="AG92" s="35"/>
      <c r="AH92" s="35">
        <v>0</v>
      </c>
      <c r="AI92" s="35"/>
      <c r="AL92" s="24">
        <f t="shared" si="7"/>
        <v>432.28797999999995</v>
      </c>
      <c r="AN92" s="34">
        <v>0</v>
      </c>
      <c r="AP92" s="20">
        <f t="shared" si="6"/>
        <v>432.28797999999995</v>
      </c>
      <c r="AR92" s="20"/>
    </row>
    <row r="93" spans="1:44" x14ac:dyDescent="0.25">
      <c r="A93" t="e">
        <f>VLOOKUP($B93,'Cushing Balance'!$C$2:$E$500,3,TRUE)</f>
        <v>#N/A</v>
      </c>
      <c r="B93" s="1">
        <v>40104</v>
      </c>
      <c r="C93" s="31"/>
      <c r="D93" s="8">
        <v>0</v>
      </c>
      <c r="E93" s="35">
        <v>128.38291999999998</v>
      </c>
      <c r="F93" s="35"/>
      <c r="G93" s="26">
        <v>41.25</v>
      </c>
      <c r="H93" s="35">
        <v>24.927060000000001</v>
      </c>
      <c r="I93" s="35">
        <v>0</v>
      </c>
      <c r="J93" s="26">
        <v>0</v>
      </c>
      <c r="K93" s="35">
        <v>0</v>
      </c>
      <c r="L93" s="35">
        <v>0</v>
      </c>
      <c r="M93" s="35">
        <v>226.64330999999999</v>
      </c>
      <c r="N93" s="35">
        <v>0</v>
      </c>
      <c r="O93" s="35"/>
      <c r="P93" s="35">
        <v>0</v>
      </c>
      <c r="R93" s="24">
        <f t="shared" si="4"/>
        <v>421.20328999999998</v>
      </c>
      <c r="V93" s="20">
        <f t="shared" si="5"/>
        <v>421.20328999999998</v>
      </c>
      <c r="X93" s="8">
        <v>105.98842</v>
      </c>
      <c r="Y93" s="35">
        <v>0</v>
      </c>
      <c r="Z93" s="35"/>
      <c r="AA93" s="35">
        <v>0</v>
      </c>
      <c r="AB93" s="35">
        <v>202.61270999999999</v>
      </c>
      <c r="AC93" s="35">
        <v>0</v>
      </c>
      <c r="AD93" s="35">
        <v>122.00328999999999</v>
      </c>
      <c r="AE93" s="35"/>
      <c r="AF93" s="35"/>
      <c r="AG93" s="35"/>
      <c r="AH93" s="35">
        <v>0</v>
      </c>
      <c r="AI93" s="35"/>
      <c r="AL93" s="24">
        <f t="shared" si="7"/>
        <v>430.60442</v>
      </c>
      <c r="AN93" s="34">
        <v>0</v>
      </c>
      <c r="AP93" s="20">
        <f t="shared" si="6"/>
        <v>430.60442</v>
      </c>
      <c r="AR93" s="20"/>
    </row>
    <row r="94" spans="1:44" x14ac:dyDescent="0.25">
      <c r="A94" t="e">
        <f>VLOOKUP($B94,'Cushing Balance'!$C$2:$E$500,3,TRUE)</f>
        <v>#N/A</v>
      </c>
      <c r="B94" s="1">
        <v>40105</v>
      </c>
      <c r="C94" s="31"/>
      <c r="D94" s="8">
        <v>0</v>
      </c>
      <c r="E94" s="35">
        <v>67.308809999999994</v>
      </c>
      <c r="F94" s="35"/>
      <c r="G94" s="26">
        <v>41.25</v>
      </c>
      <c r="H94" s="35">
        <v>24.868759999999998</v>
      </c>
      <c r="I94" s="35">
        <v>0</v>
      </c>
      <c r="J94" s="26">
        <v>0</v>
      </c>
      <c r="K94" s="35">
        <v>0</v>
      </c>
      <c r="L94" s="35">
        <v>0</v>
      </c>
      <c r="M94" s="35">
        <v>226.69182999999998</v>
      </c>
      <c r="N94" s="35">
        <v>0</v>
      </c>
      <c r="O94" s="35"/>
      <c r="P94" s="35">
        <v>0</v>
      </c>
      <c r="R94" s="24">
        <f t="shared" si="4"/>
        <v>360.11939999999998</v>
      </c>
      <c r="V94" s="20">
        <f t="shared" si="5"/>
        <v>360.11939999999998</v>
      </c>
      <c r="X94" s="8">
        <v>106.65617</v>
      </c>
      <c r="Y94" s="35">
        <v>0</v>
      </c>
      <c r="Z94" s="35"/>
      <c r="AA94" s="35">
        <v>0</v>
      </c>
      <c r="AB94" s="35">
        <v>200.22229000000002</v>
      </c>
      <c r="AC94" s="35">
        <v>0</v>
      </c>
      <c r="AD94" s="35">
        <v>116.91198</v>
      </c>
      <c r="AE94" s="35"/>
      <c r="AF94" s="35"/>
      <c r="AG94" s="35"/>
      <c r="AH94" s="35">
        <v>0</v>
      </c>
      <c r="AI94" s="35"/>
      <c r="AL94" s="24">
        <f t="shared" si="7"/>
        <v>423.79043999999999</v>
      </c>
      <c r="AN94" s="34">
        <v>0</v>
      </c>
      <c r="AP94" s="20">
        <f t="shared" si="6"/>
        <v>423.79043999999999</v>
      </c>
      <c r="AR94" s="20"/>
    </row>
    <row r="95" spans="1:44" x14ac:dyDescent="0.25">
      <c r="A95" t="e">
        <f>VLOOKUP($B95,'Cushing Balance'!$C$2:$E$500,3,TRUE)</f>
        <v>#N/A</v>
      </c>
      <c r="B95" s="1">
        <v>40106</v>
      </c>
      <c r="C95" s="31"/>
      <c r="D95" s="8">
        <v>0</v>
      </c>
      <c r="E95" s="35">
        <v>148.10939999999999</v>
      </c>
      <c r="F95" s="35"/>
      <c r="G95" s="26">
        <v>41.25</v>
      </c>
      <c r="H95" s="35">
        <v>25.120750000000001</v>
      </c>
      <c r="I95" s="35">
        <v>0</v>
      </c>
      <c r="J95" s="26">
        <v>0</v>
      </c>
      <c r="K95" s="35">
        <v>0</v>
      </c>
      <c r="L95" s="35">
        <v>0</v>
      </c>
      <c r="M95" s="35">
        <v>220.71598</v>
      </c>
      <c r="N95" s="35">
        <v>0</v>
      </c>
      <c r="O95" s="35"/>
      <c r="P95" s="35">
        <v>0</v>
      </c>
      <c r="R95" s="24">
        <f t="shared" si="4"/>
        <v>435.19612999999998</v>
      </c>
      <c r="V95" s="20">
        <f t="shared" si="5"/>
        <v>435.19612999999998</v>
      </c>
      <c r="X95" s="8">
        <v>106.89842</v>
      </c>
      <c r="Y95" s="35">
        <v>0</v>
      </c>
      <c r="Z95" s="35"/>
      <c r="AA95" s="35">
        <v>0</v>
      </c>
      <c r="AB95" s="35">
        <v>204.95198000000002</v>
      </c>
      <c r="AC95" s="35">
        <v>0</v>
      </c>
      <c r="AD95" s="35">
        <v>117.68473</v>
      </c>
      <c r="AE95" s="35"/>
      <c r="AF95" s="35"/>
      <c r="AG95" s="35"/>
      <c r="AH95" s="35">
        <v>0</v>
      </c>
      <c r="AI95" s="35"/>
      <c r="AL95" s="24">
        <f t="shared" si="7"/>
        <v>429.53513000000004</v>
      </c>
      <c r="AN95" s="34">
        <v>0</v>
      </c>
      <c r="AP95" s="20">
        <f t="shared" si="6"/>
        <v>429.53513000000004</v>
      </c>
      <c r="AR95" s="20"/>
    </row>
    <row r="96" spans="1:44" x14ac:dyDescent="0.25">
      <c r="A96" t="e">
        <f>VLOOKUP($B96,'Cushing Balance'!$C$2:$E$500,3,TRUE)</f>
        <v>#N/A</v>
      </c>
      <c r="B96" s="1">
        <v>40107</v>
      </c>
      <c r="C96" s="31"/>
      <c r="D96" s="8">
        <v>0</v>
      </c>
      <c r="E96" s="35">
        <v>144.55748</v>
      </c>
      <c r="F96" s="35"/>
      <c r="G96" s="26">
        <v>41.25</v>
      </c>
      <c r="H96" s="35">
        <v>24.862179999999999</v>
      </c>
      <c r="I96" s="35">
        <v>0</v>
      </c>
      <c r="J96" s="26">
        <v>0</v>
      </c>
      <c r="K96" s="35">
        <v>0</v>
      </c>
      <c r="L96" s="35">
        <v>0</v>
      </c>
      <c r="M96" s="35">
        <v>227.02427</v>
      </c>
      <c r="N96" s="35">
        <v>0</v>
      </c>
      <c r="O96" s="35"/>
      <c r="P96" s="35">
        <v>0</v>
      </c>
      <c r="R96" s="24">
        <f t="shared" si="4"/>
        <v>437.69393000000002</v>
      </c>
      <c r="V96" s="20">
        <f t="shared" si="5"/>
        <v>437.69393000000002</v>
      </c>
      <c r="X96" s="8">
        <v>105.94230999999999</v>
      </c>
      <c r="Y96" s="35">
        <v>0</v>
      </c>
      <c r="Z96" s="35"/>
      <c r="AA96" s="35">
        <v>0</v>
      </c>
      <c r="AB96" s="35">
        <v>213.61256</v>
      </c>
      <c r="AC96" s="35">
        <v>0</v>
      </c>
      <c r="AD96" s="35">
        <v>120.79627000000001</v>
      </c>
      <c r="AE96" s="35"/>
      <c r="AF96" s="35"/>
      <c r="AG96" s="35"/>
      <c r="AH96" s="35">
        <v>0</v>
      </c>
      <c r="AI96" s="35"/>
      <c r="AL96" s="24">
        <f t="shared" si="7"/>
        <v>440.35113999999999</v>
      </c>
      <c r="AN96" s="34">
        <v>0</v>
      </c>
      <c r="AP96" s="20">
        <f t="shared" si="6"/>
        <v>440.35113999999999</v>
      </c>
      <c r="AR96" s="20"/>
    </row>
    <row r="97" spans="1:44" x14ac:dyDescent="0.25">
      <c r="A97" t="e">
        <f>VLOOKUP($B97,'Cushing Balance'!$C$2:$E$500,3,TRUE)</f>
        <v>#N/A</v>
      </c>
      <c r="B97" s="1">
        <v>40108</v>
      </c>
      <c r="C97" s="31"/>
      <c r="D97" s="8">
        <v>0</v>
      </c>
      <c r="E97" s="35">
        <v>135.87745999999999</v>
      </c>
      <c r="F97" s="35"/>
      <c r="G97" s="26">
        <v>41.25</v>
      </c>
      <c r="H97" s="35">
        <v>24.604970000000002</v>
      </c>
      <c r="I97" s="35">
        <v>0</v>
      </c>
      <c r="J97" s="26">
        <v>0</v>
      </c>
      <c r="K97" s="35">
        <v>0</v>
      </c>
      <c r="L97" s="35">
        <v>0</v>
      </c>
      <c r="M97" s="35">
        <v>232.10848000000001</v>
      </c>
      <c r="N97" s="35">
        <v>0</v>
      </c>
      <c r="O97" s="35"/>
      <c r="P97" s="35">
        <v>0</v>
      </c>
      <c r="R97" s="24">
        <f t="shared" si="4"/>
        <v>433.84091000000001</v>
      </c>
      <c r="V97" s="20">
        <f t="shared" si="5"/>
        <v>433.84091000000001</v>
      </c>
      <c r="X97" s="8">
        <v>105.11357000000001</v>
      </c>
      <c r="Y97" s="35">
        <v>0</v>
      </c>
      <c r="Z97" s="35"/>
      <c r="AA97" s="35">
        <v>0</v>
      </c>
      <c r="AB97" s="35">
        <v>195.72475</v>
      </c>
      <c r="AC97" s="35">
        <v>0</v>
      </c>
      <c r="AD97" s="35">
        <v>122.63371000000001</v>
      </c>
      <c r="AE97" s="35"/>
      <c r="AF97" s="35"/>
      <c r="AG97" s="35"/>
      <c r="AH97" s="35">
        <v>0</v>
      </c>
      <c r="AI97" s="35"/>
      <c r="AL97" s="24">
        <f t="shared" si="7"/>
        <v>423.47203000000002</v>
      </c>
      <c r="AN97" s="34">
        <v>0</v>
      </c>
      <c r="AP97" s="20">
        <f t="shared" si="6"/>
        <v>423.47203000000002</v>
      </c>
      <c r="AR97" s="20"/>
    </row>
    <row r="98" spans="1:44" x14ac:dyDescent="0.25">
      <c r="A98" t="e">
        <f>VLOOKUP($B98,'Cushing Balance'!$C$2:$E$500,3,TRUE)</f>
        <v>#N/A</v>
      </c>
      <c r="B98" s="1">
        <v>40109</v>
      </c>
      <c r="C98" s="31"/>
      <c r="D98" s="8">
        <v>0</v>
      </c>
      <c r="E98" s="35">
        <v>112.92278999999999</v>
      </c>
      <c r="F98" s="35"/>
      <c r="G98" s="26">
        <v>41.25</v>
      </c>
      <c r="H98" s="35">
        <v>24.58858</v>
      </c>
      <c r="I98" s="35">
        <v>0</v>
      </c>
      <c r="J98" s="26">
        <v>0</v>
      </c>
      <c r="K98" s="35">
        <v>0</v>
      </c>
      <c r="L98" s="35">
        <v>0</v>
      </c>
      <c r="M98" s="35">
        <v>224.51798000000002</v>
      </c>
      <c r="N98" s="35">
        <v>0</v>
      </c>
      <c r="O98" s="35"/>
      <c r="P98" s="35">
        <v>0</v>
      </c>
      <c r="R98" s="24">
        <f t="shared" si="4"/>
        <v>403.27935000000002</v>
      </c>
      <c r="V98" s="20">
        <f t="shared" si="5"/>
        <v>403.27935000000002</v>
      </c>
      <c r="X98" s="8">
        <v>106.60888</v>
      </c>
      <c r="Y98" s="35">
        <v>0</v>
      </c>
      <c r="Z98" s="35"/>
      <c r="AA98" s="35">
        <v>0</v>
      </c>
      <c r="AB98" s="35">
        <v>199.12682000000001</v>
      </c>
      <c r="AC98" s="35">
        <v>0</v>
      </c>
      <c r="AD98" s="35">
        <v>120.02385000000001</v>
      </c>
      <c r="AE98" s="35"/>
      <c r="AF98" s="35"/>
      <c r="AG98" s="35"/>
      <c r="AH98" s="35">
        <v>0</v>
      </c>
      <c r="AI98" s="35"/>
      <c r="AL98" s="24">
        <f t="shared" si="7"/>
        <v>425.75954999999999</v>
      </c>
      <c r="AN98" s="34">
        <v>0</v>
      </c>
      <c r="AP98" s="20">
        <f t="shared" si="6"/>
        <v>425.75954999999999</v>
      </c>
      <c r="AR98" s="20"/>
    </row>
    <row r="99" spans="1:44" x14ac:dyDescent="0.25">
      <c r="A99" t="e">
        <f>VLOOKUP($B99,'Cushing Balance'!$C$2:$E$500,3,TRUE)</f>
        <v>#N/A</v>
      </c>
      <c r="B99" s="1">
        <v>40110</v>
      </c>
      <c r="C99" s="31"/>
      <c r="D99" s="8">
        <v>0</v>
      </c>
      <c r="E99" s="35">
        <v>103.43053999999999</v>
      </c>
      <c r="F99" s="35"/>
      <c r="G99" s="26">
        <v>41.25</v>
      </c>
      <c r="H99" s="35">
        <v>23.99128</v>
      </c>
      <c r="I99" s="35">
        <v>0</v>
      </c>
      <c r="J99" s="26">
        <v>0</v>
      </c>
      <c r="K99" s="35">
        <v>0</v>
      </c>
      <c r="L99" s="35">
        <v>0</v>
      </c>
      <c r="M99" s="35">
        <v>213.06413000000001</v>
      </c>
      <c r="N99" s="35">
        <v>0</v>
      </c>
      <c r="O99" s="35"/>
      <c r="P99" s="35">
        <v>0</v>
      </c>
      <c r="R99" s="24">
        <f t="shared" si="4"/>
        <v>381.73595</v>
      </c>
      <c r="V99" s="20">
        <f t="shared" si="5"/>
        <v>381.73595</v>
      </c>
      <c r="X99" s="8">
        <v>106.10292</v>
      </c>
      <c r="Y99" s="35">
        <v>0</v>
      </c>
      <c r="Z99" s="35"/>
      <c r="AA99" s="35">
        <v>0</v>
      </c>
      <c r="AB99" s="35">
        <v>196.38513</v>
      </c>
      <c r="AC99" s="35">
        <v>0</v>
      </c>
      <c r="AD99" s="35">
        <v>115.77535</v>
      </c>
      <c r="AE99" s="35"/>
      <c r="AF99" s="35"/>
      <c r="AG99" s="35"/>
      <c r="AH99" s="35">
        <v>0</v>
      </c>
      <c r="AI99" s="35"/>
      <c r="AL99" s="24">
        <f t="shared" si="7"/>
        <v>418.26339999999999</v>
      </c>
      <c r="AN99" s="34">
        <v>0</v>
      </c>
      <c r="AP99" s="20">
        <f t="shared" si="6"/>
        <v>418.26339999999999</v>
      </c>
      <c r="AR99" s="20"/>
    </row>
    <row r="100" spans="1:44" x14ac:dyDescent="0.25">
      <c r="A100" t="e">
        <f>VLOOKUP($B100,'Cushing Balance'!$C$2:$E$500,3,TRUE)</f>
        <v>#N/A</v>
      </c>
      <c r="B100" s="1">
        <v>40111</v>
      </c>
      <c r="C100" s="31"/>
      <c r="D100" s="8">
        <v>0</v>
      </c>
      <c r="E100" s="35">
        <v>143.42287999999999</v>
      </c>
      <c r="F100" s="35"/>
      <c r="G100" s="26">
        <v>41.25</v>
      </c>
      <c r="H100" s="35">
        <v>24.49089</v>
      </c>
      <c r="I100" s="35">
        <v>0</v>
      </c>
      <c r="J100" s="26">
        <v>0</v>
      </c>
      <c r="K100" s="35">
        <v>0</v>
      </c>
      <c r="L100" s="35">
        <v>0</v>
      </c>
      <c r="M100" s="35">
        <v>214.43648000000002</v>
      </c>
      <c r="N100" s="35">
        <v>0</v>
      </c>
      <c r="O100" s="35"/>
      <c r="P100" s="35">
        <v>0</v>
      </c>
      <c r="R100" s="24">
        <f t="shared" si="4"/>
        <v>423.60025000000002</v>
      </c>
      <c r="V100" s="20">
        <f t="shared" si="5"/>
        <v>423.60025000000002</v>
      </c>
      <c r="X100" s="8">
        <v>106.40444000000001</v>
      </c>
      <c r="Y100" s="35">
        <v>0</v>
      </c>
      <c r="Z100" s="35"/>
      <c r="AA100" s="35">
        <v>0</v>
      </c>
      <c r="AB100" s="35">
        <v>189.95848000000001</v>
      </c>
      <c r="AC100" s="35">
        <v>0</v>
      </c>
      <c r="AD100" s="35">
        <v>115.25648</v>
      </c>
      <c r="AE100" s="35"/>
      <c r="AF100" s="35"/>
      <c r="AG100" s="35"/>
      <c r="AH100" s="35">
        <v>0</v>
      </c>
      <c r="AI100" s="35"/>
      <c r="AL100" s="24">
        <f t="shared" si="7"/>
        <v>411.61940000000004</v>
      </c>
      <c r="AN100" s="34">
        <v>0</v>
      </c>
      <c r="AP100" s="20">
        <f t="shared" si="6"/>
        <v>411.61940000000004</v>
      </c>
      <c r="AR100" s="20"/>
    </row>
    <row r="101" spans="1:44" x14ac:dyDescent="0.25">
      <c r="A101" t="e">
        <f>VLOOKUP($B101,'Cushing Balance'!$C$2:$E$500,3,TRUE)</f>
        <v>#N/A</v>
      </c>
      <c r="B101" s="1">
        <v>40112</v>
      </c>
      <c r="C101" s="31"/>
      <c r="D101" s="8">
        <v>0</v>
      </c>
      <c r="E101" s="35">
        <v>138.68554</v>
      </c>
      <c r="F101" s="35"/>
      <c r="G101" s="26">
        <v>41.25</v>
      </c>
      <c r="H101" s="35">
        <v>24.706310000000002</v>
      </c>
      <c r="I101" s="35">
        <v>0</v>
      </c>
      <c r="J101" s="26">
        <v>0</v>
      </c>
      <c r="K101" s="35">
        <v>0</v>
      </c>
      <c r="L101" s="35">
        <v>0</v>
      </c>
      <c r="M101" s="35">
        <v>218.51469</v>
      </c>
      <c r="N101" s="35">
        <v>0</v>
      </c>
      <c r="O101" s="35"/>
      <c r="P101" s="35">
        <v>0</v>
      </c>
      <c r="R101" s="24">
        <f t="shared" si="4"/>
        <v>423.15654000000001</v>
      </c>
      <c r="V101" s="20">
        <f t="shared" si="5"/>
        <v>423.15654000000001</v>
      </c>
      <c r="X101" s="8">
        <v>106.15313</v>
      </c>
      <c r="Y101" s="35">
        <v>0</v>
      </c>
      <c r="Z101" s="35"/>
      <c r="AA101" s="35">
        <v>0</v>
      </c>
      <c r="AB101" s="35">
        <v>188.49880999999999</v>
      </c>
      <c r="AC101" s="35">
        <v>0</v>
      </c>
      <c r="AD101" s="35">
        <v>116.25758999999999</v>
      </c>
      <c r="AE101" s="35"/>
      <c r="AF101" s="35"/>
      <c r="AG101" s="35"/>
      <c r="AH101" s="35">
        <v>0</v>
      </c>
      <c r="AI101" s="35"/>
      <c r="AL101" s="24">
        <f t="shared" si="7"/>
        <v>410.90952999999996</v>
      </c>
      <c r="AN101" s="34">
        <v>0</v>
      </c>
      <c r="AP101" s="20">
        <f t="shared" si="6"/>
        <v>410.90952999999996</v>
      </c>
      <c r="AR101" s="20"/>
    </row>
    <row r="102" spans="1:44" x14ac:dyDescent="0.25">
      <c r="A102" t="e">
        <f>VLOOKUP($B102,'Cushing Balance'!$C$2:$E$500,3,TRUE)</f>
        <v>#N/A</v>
      </c>
      <c r="B102" s="1">
        <v>40113</v>
      </c>
      <c r="C102" s="31"/>
      <c r="D102" s="8">
        <v>0</v>
      </c>
      <c r="E102" s="35">
        <v>130.30356</v>
      </c>
      <c r="F102" s="35"/>
      <c r="G102" s="26">
        <v>41.25</v>
      </c>
      <c r="H102" s="35">
        <v>24.00816</v>
      </c>
      <c r="I102" s="35">
        <v>0</v>
      </c>
      <c r="J102" s="26">
        <v>0</v>
      </c>
      <c r="K102" s="35">
        <v>0</v>
      </c>
      <c r="L102" s="35">
        <v>0</v>
      </c>
      <c r="M102" s="35">
        <v>210.53995999999998</v>
      </c>
      <c r="N102" s="35">
        <v>0</v>
      </c>
      <c r="O102" s="35"/>
      <c r="P102" s="35">
        <v>0</v>
      </c>
      <c r="R102" s="24">
        <f t="shared" si="4"/>
        <v>406.10167999999999</v>
      </c>
      <c r="V102" s="20">
        <f t="shared" si="5"/>
        <v>406.10167999999999</v>
      </c>
      <c r="X102" s="8">
        <v>106.10866</v>
      </c>
      <c r="Y102" s="35">
        <v>0</v>
      </c>
      <c r="Z102" s="35"/>
      <c r="AA102" s="35">
        <v>0</v>
      </c>
      <c r="AB102" s="35">
        <v>164.90942999999999</v>
      </c>
      <c r="AC102" s="35">
        <v>0</v>
      </c>
      <c r="AD102" s="35">
        <v>115.78729</v>
      </c>
      <c r="AE102" s="35"/>
      <c r="AF102" s="35"/>
      <c r="AG102" s="35"/>
      <c r="AH102" s="35">
        <v>0</v>
      </c>
      <c r="AI102" s="35"/>
      <c r="AL102" s="24">
        <f t="shared" si="7"/>
        <v>386.80537999999996</v>
      </c>
      <c r="AN102" s="34">
        <v>0</v>
      </c>
      <c r="AP102" s="20">
        <f t="shared" si="6"/>
        <v>386.80537999999996</v>
      </c>
      <c r="AR102" s="20"/>
    </row>
    <row r="103" spans="1:44" x14ac:dyDescent="0.25">
      <c r="A103" t="e">
        <f>VLOOKUP($B103,'Cushing Balance'!$C$2:$E$500,3,TRUE)</f>
        <v>#N/A</v>
      </c>
      <c r="B103" s="1">
        <v>40114</v>
      </c>
      <c r="C103" s="31"/>
      <c r="D103" s="8">
        <v>0</v>
      </c>
      <c r="E103" s="35">
        <v>118.24225</v>
      </c>
      <c r="F103" s="35"/>
      <c r="G103" s="26">
        <v>41.25</v>
      </c>
      <c r="H103" s="35">
        <v>24.30716</v>
      </c>
      <c r="I103" s="35">
        <v>0</v>
      </c>
      <c r="J103" s="26">
        <v>0</v>
      </c>
      <c r="K103" s="35">
        <v>0</v>
      </c>
      <c r="L103" s="35">
        <v>0</v>
      </c>
      <c r="M103" s="35">
        <v>222.93679</v>
      </c>
      <c r="N103" s="35">
        <v>0</v>
      </c>
      <c r="O103" s="35"/>
      <c r="P103" s="35">
        <v>0</v>
      </c>
      <c r="R103" s="24">
        <f t="shared" si="4"/>
        <v>406.73620000000005</v>
      </c>
      <c r="V103" s="20">
        <f t="shared" si="5"/>
        <v>406.73620000000005</v>
      </c>
      <c r="X103" s="8">
        <v>107.05033</v>
      </c>
      <c r="Y103" s="35">
        <v>0</v>
      </c>
      <c r="Z103" s="35"/>
      <c r="AA103" s="35">
        <v>0</v>
      </c>
      <c r="AB103" s="35">
        <v>196.95445999999998</v>
      </c>
      <c r="AC103" s="35">
        <v>0</v>
      </c>
      <c r="AD103" s="35">
        <v>83.378230000000002</v>
      </c>
      <c r="AE103" s="35"/>
      <c r="AF103" s="35"/>
      <c r="AG103" s="35"/>
      <c r="AH103" s="35">
        <v>0</v>
      </c>
      <c r="AI103" s="35"/>
      <c r="AL103" s="24">
        <f t="shared" si="7"/>
        <v>387.38301999999999</v>
      </c>
      <c r="AN103" s="34">
        <v>0</v>
      </c>
      <c r="AP103" s="20">
        <f t="shared" si="6"/>
        <v>387.38301999999999</v>
      </c>
      <c r="AR103" s="20"/>
    </row>
    <row r="104" spans="1:44" x14ac:dyDescent="0.25">
      <c r="A104" t="e">
        <f>VLOOKUP($B104,'Cushing Balance'!$C$2:$E$500,3,TRUE)</f>
        <v>#N/A</v>
      </c>
      <c r="B104" s="1">
        <v>40115</v>
      </c>
      <c r="C104" s="31"/>
      <c r="D104" s="8">
        <v>0</v>
      </c>
      <c r="E104" s="35">
        <v>89.715440000000001</v>
      </c>
      <c r="F104" s="35"/>
      <c r="G104" s="26">
        <v>41.25</v>
      </c>
      <c r="H104" s="35">
        <v>24.209409999999998</v>
      </c>
      <c r="I104" s="35">
        <v>0</v>
      </c>
      <c r="J104" s="26">
        <v>0</v>
      </c>
      <c r="K104" s="35">
        <v>0</v>
      </c>
      <c r="L104" s="35">
        <v>0</v>
      </c>
      <c r="M104" s="35">
        <v>222.12042000000002</v>
      </c>
      <c r="N104" s="35">
        <v>0</v>
      </c>
      <c r="O104" s="35"/>
      <c r="P104" s="35">
        <v>0</v>
      </c>
      <c r="R104" s="24">
        <f t="shared" si="4"/>
        <v>377.29527000000002</v>
      </c>
      <c r="V104" s="20">
        <f t="shared" si="5"/>
        <v>377.29527000000002</v>
      </c>
      <c r="X104" s="8">
        <v>105.01552000000001</v>
      </c>
      <c r="Y104" s="35">
        <v>0</v>
      </c>
      <c r="Z104" s="35"/>
      <c r="AA104" s="35">
        <v>0</v>
      </c>
      <c r="AB104" s="35">
        <v>208.32832999999999</v>
      </c>
      <c r="AC104" s="35">
        <v>24.106169999999999</v>
      </c>
      <c r="AD104" s="35">
        <v>28.061769999999999</v>
      </c>
      <c r="AE104" s="35"/>
      <c r="AF104" s="35"/>
      <c r="AG104" s="35"/>
      <c r="AH104" s="35">
        <v>0</v>
      </c>
      <c r="AI104" s="35"/>
      <c r="AL104" s="24">
        <f t="shared" si="7"/>
        <v>365.51179000000002</v>
      </c>
      <c r="AN104" s="34">
        <v>0</v>
      </c>
      <c r="AP104" s="20">
        <f t="shared" si="6"/>
        <v>365.51179000000002</v>
      </c>
      <c r="AR104" s="20"/>
    </row>
    <row r="105" spans="1:44" x14ac:dyDescent="0.25">
      <c r="A105" t="e">
        <f>VLOOKUP($B105,'Cushing Balance'!$C$2:$E$500,3,TRUE)</f>
        <v>#N/A</v>
      </c>
      <c r="B105" s="1">
        <v>40116</v>
      </c>
      <c r="C105" s="31"/>
      <c r="D105" s="8">
        <v>0</v>
      </c>
      <c r="E105" s="35">
        <v>132.90388000000002</v>
      </c>
      <c r="F105" s="35"/>
      <c r="G105" s="26">
        <v>41.25</v>
      </c>
      <c r="H105" s="35">
        <v>24.547409999999999</v>
      </c>
      <c r="I105" s="35">
        <v>0</v>
      </c>
      <c r="J105" s="26">
        <v>0</v>
      </c>
      <c r="K105" s="35">
        <v>0</v>
      </c>
      <c r="L105" s="35">
        <v>0</v>
      </c>
      <c r="M105" s="35">
        <v>227.82933</v>
      </c>
      <c r="N105" s="35">
        <v>0</v>
      </c>
      <c r="O105" s="35"/>
      <c r="P105" s="35">
        <v>0</v>
      </c>
      <c r="R105" s="24">
        <f t="shared" si="4"/>
        <v>426.53062</v>
      </c>
      <c r="V105" s="20">
        <f t="shared" si="5"/>
        <v>426.53062</v>
      </c>
      <c r="X105" s="8">
        <v>106.62283000000001</v>
      </c>
      <c r="Y105" s="35">
        <v>0</v>
      </c>
      <c r="Z105" s="35"/>
      <c r="AA105" s="35">
        <v>0</v>
      </c>
      <c r="AB105" s="35">
        <v>209.12685999999999</v>
      </c>
      <c r="AC105" s="35">
        <v>27.296490000000002</v>
      </c>
      <c r="AD105" s="35">
        <v>51.14479</v>
      </c>
      <c r="AE105" s="35"/>
      <c r="AF105" s="35"/>
      <c r="AG105" s="35"/>
      <c r="AH105" s="35">
        <v>0</v>
      </c>
      <c r="AI105" s="35"/>
      <c r="AL105" s="24">
        <f t="shared" si="7"/>
        <v>394.19096999999999</v>
      </c>
      <c r="AN105" s="34">
        <v>0</v>
      </c>
      <c r="AP105" s="20">
        <f t="shared" si="6"/>
        <v>394.19096999999999</v>
      </c>
      <c r="AR105" s="20"/>
    </row>
    <row r="106" spans="1:44" x14ac:dyDescent="0.25">
      <c r="A106" t="e">
        <f>VLOOKUP($B106,'Cushing Balance'!$C$2:$E$500,3,TRUE)</f>
        <v>#N/A</v>
      </c>
      <c r="B106" s="1">
        <v>40117</v>
      </c>
      <c r="C106" s="31"/>
      <c r="D106" s="8">
        <v>0</v>
      </c>
      <c r="E106" s="35">
        <v>143.13223000000002</v>
      </c>
      <c r="F106" s="35"/>
      <c r="G106" s="26">
        <v>41.25</v>
      </c>
      <c r="H106" s="35">
        <v>24.780380000000001</v>
      </c>
      <c r="I106" s="35">
        <v>0</v>
      </c>
      <c r="J106" s="26">
        <v>0</v>
      </c>
      <c r="K106" s="35">
        <v>0</v>
      </c>
      <c r="L106" s="35">
        <v>0</v>
      </c>
      <c r="M106" s="35">
        <v>216.72051999999999</v>
      </c>
      <c r="N106" s="35">
        <v>0</v>
      </c>
      <c r="O106" s="35"/>
      <c r="P106" s="35">
        <v>0</v>
      </c>
      <c r="R106" s="24">
        <f t="shared" si="4"/>
        <v>425.88313000000005</v>
      </c>
      <c r="V106" s="20">
        <f t="shared" si="5"/>
        <v>425.88313000000005</v>
      </c>
      <c r="X106" s="8">
        <v>105.81780999999999</v>
      </c>
      <c r="Y106" s="35">
        <v>0</v>
      </c>
      <c r="Z106" s="35"/>
      <c r="AA106" s="35">
        <v>0</v>
      </c>
      <c r="AB106" s="35">
        <v>211.37144000000001</v>
      </c>
      <c r="AC106" s="35">
        <v>26.757249999999999</v>
      </c>
      <c r="AD106" s="35">
        <v>42.115250000000003</v>
      </c>
      <c r="AE106" s="35"/>
      <c r="AF106" s="35"/>
      <c r="AG106" s="35"/>
      <c r="AH106" s="35">
        <v>0</v>
      </c>
      <c r="AI106" s="35"/>
      <c r="AL106" s="24">
        <f t="shared" si="7"/>
        <v>386.06175000000002</v>
      </c>
      <c r="AN106" s="34">
        <v>0</v>
      </c>
      <c r="AP106" s="20">
        <f t="shared" si="6"/>
        <v>386.06175000000002</v>
      </c>
      <c r="AR106" s="20"/>
    </row>
    <row r="107" spans="1:44" x14ac:dyDescent="0.25">
      <c r="A107" t="e">
        <f>VLOOKUP($B107,'Cushing Balance'!$C$2:$E$500,3,TRUE)</f>
        <v>#N/A</v>
      </c>
      <c r="B107" s="1">
        <v>40118</v>
      </c>
      <c r="C107" s="31"/>
      <c r="D107" s="8">
        <v>0</v>
      </c>
      <c r="E107" s="35">
        <v>117.30285000000001</v>
      </c>
      <c r="F107" s="35"/>
      <c r="G107" s="26">
        <v>41.25</v>
      </c>
      <c r="H107" s="35">
        <v>24.51398</v>
      </c>
      <c r="I107" s="35">
        <v>0</v>
      </c>
      <c r="J107" s="26">
        <v>0</v>
      </c>
      <c r="K107" s="35">
        <v>0</v>
      </c>
      <c r="L107" s="35">
        <v>0</v>
      </c>
      <c r="M107" s="35">
        <v>219.41752</v>
      </c>
      <c r="N107" s="35">
        <v>0</v>
      </c>
      <c r="O107" s="35"/>
      <c r="P107" s="35">
        <v>0</v>
      </c>
      <c r="R107" s="24">
        <f t="shared" si="4"/>
        <v>402.48435000000001</v>
      </c>
      <c r="V107" s="20">
        <f t="shared" si="5"/>
        <v>402.48435000000001</v>
      </c>
      <c r="X107" s="8">
        <v>103.77944000000001</v>
      </c>
      <c r="Y107" s="35">
        <v>0</v>
      </c>
      <c r="Z107" s="35"/>
      <c r="AA107" s="35">
        <v>0</v>
      </c>
      <c r="AB107" s="35">
        <v>202.76794000000001</v>
      </c>
      <c r="AC107" s="35">
        <v>13.604089999999999</v>
      </c>
      <c r="AD107" s="35">
        <v>89.427210000000002</v>
      </c>
      <c r="AE107" s="35"/>
      <c r="AF107" s="35"/>
      <c r="AG107" s="35"/>
      <c r="AH107" s="35">
        <v>0</v>
      </c>
      <c r="AI107" s="35"/>
      <c r="AL107" s="24">
        <f t="shared" si="7"/>
        <v>409.57868000000002</v>
      </c>
      <c r="AN107" s="34">
        <v>0</v>
      </c>
      <c r="AP107" s="20">
        <f t="shared" si="6"/>
        <v>409.57868000000002</v>
      </c>
      <c r="AR107" s="20"/>
    </row>
    <row r="108" spans="1:44" x14ac:dyDescent="0.25">
      <c r="A108" t="e">
        <f>VLOOKUP($B108,'Cushing Balance'!$C$2:$E$500,3,TRUE)</f>
        <v>#N/A</v>
      </c>
      <c r="B108" s="1">
        <v>40119</v>
      </c>
      <c r="C108" s="31"/>
      <c r="D108" s="8">
        <v>0</v>
      </c>
      <c r="E108" s="35">
        <v>119.696</v>
      </c>
      <c r="F108" s="35"/>
      <c r="G108" s="26">
        <v>41.25</v>
      </c>
      <c r="H108" s="35">
        <v>24.818750000000001</v>
      </c>
      <c r="I108" s="35">
        <v>0</v>
      </c>
      <c r="J108" s="26">
        <v>0</v>
      </c>
      <c r="K108" s="35">
        <v>0</v>
      </c>
      <c r="L108" s="35">
        <v>0</v>
      </c>
      <c r="M108" s="35">
        <v>237.16498000000001</v>
      </c>
      <c r="N108" s="35">
        <v>0</v>
      </c>
      <c r="O108" s="35"/>
      <c r="P108" s="35">
        <v>0</v>
      </c>
      <c r="R108" s="24">
        <f t="shared" si="4"/>
        <v>422.92973000000001</v>
      </c>
      <c r="V108" s="20">
        <f t="shared" si="5"/>
        <v>422.92973000000001</v>
      </c>
      <c r="X108" s="8">
        <v>105.91933</v>
      </c>
      <c r="Y108" s="35">
        <v>0</v>
      </c>
      <c r="Z108" s="35"/>
      <c r="AA108" s="35">
        <v>0</v>
      </c>
      <c r="AB108" s="35">
        <v>193.69476999999998</v>
      </c>
      <c r="AC108" s="35">
        <v>13.56043</v>
      </c>
      <c r="AD108" s="35">
        <v>114.45274999999999</v>
      </c>
      <c r="AE108" s="35"/>
      <c r="AF108" s="35"/>
      <c r="AG108" s="35"/>
      <c r="AH108" s="35">
        <v>0</v>
      </c>
      <c r="AI108" s="35"/>
      <c r="AL108" s="24">
        <f t="shared" si="7"/>
        <v>427.62727999999998</v>
      </c>
      <c r="AN108" s="34">
        <v>0</v>
      </c>
      <c r="AP108" s="20">
        <f t="shared" si="6"/>
        <v>427.62727999999998</v>
      </c>
      <c r="AR108" s="20"/>
    </row>
    <row r="109" spans="1:44" x14ac:dyDescent="0.25">
      <c r="A109" t="e">
        <f>VLOOKUP($B109,'Cushing Balance'!$C$2:$E$500,3,TRUE)</f>
        <v>#N/A</v>
      </c>
      <c r="B109" s="1">
        <v>40120</v>
      </c>
      <c r="C109" s="31"/>
      <c r="D109" s="8">
        <v>0</v>
      </c>
      <c r="E109" s="35">
        <v>118.57169</v>
      </c>
      <c r="F109" s="35"/>
      <c r="G109" s="26">
        <v>41.25</v>
      </c>
      <c r="H109" s="35">
        <v>25.020400000000002</v>
      </c>
      <c r="I109" s="35">
        <v>0</v>
      </c>
      <c r="J109" s="26">
        <v>0</v>
      </c>
      <c r="K109" s="35">
        <v>0</v>
      </c>
      <c r="L109" s="35">
        <v>0</v>
      </c>
      <c r="M109" s="35">
        <v>211.63773</v>
      </c>
      <c r="N109" s="35">
        <v>0</v>
      </c>
      <c r="O109" s="35"/>
      <c r="P109" s="35">
        <v>0</v>
      </c>
      <c r="R109" s="24">
        <f t="shared" si="4"/>
        <v>396.47982000000002</v>
      </c>
      <c r="V109" s="20">
        <f t="shared" si="5"/>
        <v>396.47982000000002</v>
      </c>
      <c r="X109" s="8">
        <v>106.27717999999999</v>
      </c>
      <c r="Y109" s="35">
        <v>0</v>
      </c>
      <c r="Z109" s="35"/>
      <c r="AA109" s="35">
        <v>0</v>
      </c>
      <c r="AB109" s="35">
        <v>131.91537</v>
      </c>
      <c r="AC109" s="35">
        <v>10.903129999999999</v>
      </c>
      <c r="AD109" s="35">
        <v>89.959179999999989</v>
      </c>
      <c r="AE109" s="35"/>
      <c r="AF109" s="35"/>
      <c r="AG109" s="35"/>
      <c r="AH109" s="35">
        <v>0</v>
      </c>
      <c r="AI109" s="35"/>
      <c r="AL109" s="24">
        <f t="shared" si="7"/>
        <v>339.05485999999996</v>
      </c>
      <c r="AN109" s="34">
        <v>0</v>
      </c>
      <c r="AP109" s="20">
        <f t="shared" si="6"/>
        <v>339.05485999999996</v>
      </c>
      <c r="AR109" s="20"/>
    </row>
    <row r="110" spans="1:44" x14ac:dyDescent="0.25">
      <c r="A110" t="e">
        <f>VLOOKUP($B110,'Cushing Balance'!$C$2:$E$500,3,TRUE)</f>
        <v>#N/A</v>
      </c>
      <c r="B110" s="1">
        <v>40121</v>
      </c>
      <c r="C110" s="31"/>
      <c r="D110" s="8">
        <v>0</v>
      </c>
      <c r="E110" s="35">
        <v>87.031630000000007</v>
      </c>
      <c r="F110" s="35"/>
      <c r="G110" s="26">
        <v>41.25</v>
      </c>
      <c r="H110" s="35">
        <v>24.646519999999999</v>
      </c>
      <c r="I110" s="35">
        <v>0</v>
      </c>
      <c r="J110" s="26">
        <v>0</v>
      </c>
      <c r="K110" s="35">
        <v>0</v>
      </c>
      <c r="L110" s="35">
        <v>0</v>
      </c>
      <c r="M110" s="35">
        <v>229.60489999999999</v>
      </c>
      <c r="N110" s="35">
        <v>0</v>
      </c>
      <c r="O110" s="35"/>
      <c r="P110" s="35">
        <v>0</v>
      </c>
      <c r="R110" s="24">
        <f t="shared" si="4"/>
        <v>382.53305</v>
      </c>
      <c r="V110" s="20">
        <f t="shared" si="5"/>
        <v>382.53305</v>
      </c>
      <c r="X110" s="8">
        <v>105.5645</v>
      </c>
      <c r="Y110" s="35">
        <v>0</v>
      </c>
      <c r="Z110" s="35"/>
      <c r="AA110" s="35">
        <v>0</v>
      </c>
      <c r="AB110" s="35">
        <v>82.855980000000002</v>
      </c>
      <c r="AC110" s="35">
        <v>11.84891</v>
      </c>
      <c r="AD110" s="35">
        <v>112.36635000000001</v>
      </c>
      <c r="AE110" s="35"/>
      <c r="AF110" s="35"/>
      <c r="AG110" s="35"/>
      <c r="AH110" s="35">
        <v>0</v>
      </c>
      <c r="AI110" s="35"/>
      <c r="AL110" s="24">
        <f t="shared" si="7"/>
        <v>312.63574</v>
      </c>
      <c r="AN110" s="34">
        <v>0</v>
      </c>
      <c r="AP110" s="20">
        <f t="shared" si="6"/>
        <v>312.63574</v>
      </c>
      <c r="AR110" s="20"/>
    </row>
    <row r="111" spans="1:44" x14ac:dyDescent="0.25">
      <c r="A111" t="e">
        <f>VLOOKUP($B111,'Cushing Balance'!$C$2:$E$500,3,TRUE)</f>
        <v>#N/A</v>
      </c>
      <c r="B111" s="1">
        <v>40122</v>
      </c>
      <c r="C111" s="31"/>
      <c r="D111" s="8">
        <v>0</v>
      </c>
      <c r="E111" s="35">
        <v>90.644059999999996</v>
      </c>
      <c r="F111" s="35"/>
      <c r="G111" s="26">
        <v>41.25</v>
      </c>
      <c r="H111" s="35">
        <v>24.98075</v>
      </c>
      <c r="I111" s="35">
        <v>0</v>
      </c>
      <c r="J111" s="26">
        <v>0</v>
      </c>
      <c r="K111" s="35">
        <v>0</v>
      </c>
      <c r="L111" s="35">
        <v>0</v>
      </c>
      <c r="M111" s="35">
        <v>234.62285</v>
      </c>
      <c r="N111" s="35">
        <v>0</v>
      </c>
      <c r="O111" s="35"/>
      <c r="P111" s="35">
        <v>0</v>
      </c>
      <c r="R111" s="24">
        <f t="shared" si="4"/>
        <v>391.49766</v>
      </c>
      <c r="V111" s="20">
        <f t="shared" si="5"/>
        <v>391.49766</v>
      </c>
      <c r="X111" s="8">
        <v>105.99086</v>
      </c>
      <c r="Y111" s="35">
        <v>0</v>
      </c>
      <c r="Z111" s="35"/>
      <c r="AA111" s="35">
        <v>0</v>
      </c>
      <c r="AB111" s="35">
        <v>196.82328000000001</v>
      </c>
      <c r="AC111" s="35">
        <v>23.36215</v>
      </c>
      <c r="AD111" s="35">
        <v>110.66869</v>
      </c>
      <c r="AE111" s="35"/>
      <c r="AF111" s="35"/>
      <c r="AG111" s="35"/>
      <c r="AH111" s="35">
        <v>0</v>
      </c>
      <c r="AI111" s="35"/>
      <c r="AL111" s="24">
        <f t="shared" si="7"/>
        <v>436.84497999999996</v>
      </c>
      <c r="AN111" s="34">
        <v>0</v>
      </c>
      <c r="AP111" s="20">
        <f t="shared" si="6"/>
        <v>436.84497999999996</v>
      </c>
      <c r="AR111" s="20"/>
    </row>
    <row r="112" spans="1:44" x14ac:dyDescent="0.25">
      <c r="A112" t="e">
        <f>VLOOKUP($B112,'Cushing Balance'!$C$2:$E$500,3,TRUE)</f>
        <v>#N/A</v>
      </c>
      <c r="B112" s="1">
        <v>40123</v>
      </c>
      <c r="C112" s="31"/>
      <c r="D112" s="8">
        <v>0</v>
      </c>
      <c r="E112" s="35">
        <v>125.87128999999999</v>
      </c>
      <c r="F112" s="35"/>
      <c r="G112" s="26">
        <v>41.25</v>
      </c>
      <c r="H112" s="35">
        <v>25.619799999999998</v>
      </c>
      <c r="I112" s="35">
        <v>0</v>
      </c>
      <c r="J112" s="26">
        <v>0</v>
      </c>
      <c r="K112" s="35">
        <v>0</v>
      </c>
      <c r="L112" s="35">
        <v>0</v>
      </c>
      <c r="M112" s="35">
        <v>226.39098000000001</v>
      </c>
      <c r="N112" s="35">
        <v>0</v>
      </c>
      <c r="O112" s="35"/>
      <c r="P112" s="35">
        <v>0</v>
      </c>
      <c r="R112" s="24">
        <f t="shared" si="4"/>
        <v>419.13207</v>
      </c>
      <c r="V112" s="20">
        <f t="shared" si="5"/>
        <v>419.13207</v>
      </c>
      <c r="X112" s="8">
        <v>106.58624</v>
      </c>
      <c r="Y112" s="35">
        <v>0</v>
      </c>
      <c r="Z112" s="35"/>
      <c r="AA112" s="35">
        <v>0</v>
      </c>
      <c r="AB112" s="35">
        <v>211.14361</v>
      </c>
      <c r="AC112" s="35">
        <v>35.151600000000002</v>
      </c>
      <c r="AD112" s="35">
        <v>114.89703999999999</v>
      </c>
      <c r="AE112" s="35"/>
      <c r="AF112" s="35"/>
      <c r="AG112" s="35"/>
      <c r="AH112" s="35">
        <v>0</v>
      </c>
      <c r="AI112" s="35"/>
      <c r="AL112" s="24">
        <f t="shared" si="7"/>
        <v>467.77848999999998</v>
      </c>
      <c r="AN112" s="34">
        <v>0</v>
      </c>
      <c r="AP112" s="20">
        <f t="shared" si="6"/>
        <v>467.77848999999998</v>
      </c>
      <c r="AR112" s="20"/>
    </row>
    <row r="113" spans="1:44" x14ac:dyDescent="0.25">
      <c r="A113" t="e">
        <f>VLOOKUP($B113,'Cushing Balance'!$C$2:$E$500,3,TRUE)</f>
        <v>#N/A</v>
      </c>
      <c r="B113" s="1">
        <v>40124</v>
      </c>
      <c r="C113" s="31"/>
      <c r="D113" s="8">
        <v>0</v>
      </c>
      <c r="E113" s="35">
        <v>134.52969000000002</v>
      </c>
      <c r="F113" s="35"/>
      <c r="G113" s="26">
        <v>41.25</v>
      </c>
      <c r="H113" s="35">
        <v>26.258950000000002</v>
      </c>
      <c r="I113" s="35">
        <v>0</v>
      </c>
      <c r="J113" s="26">
        <v>0</v>
      </c>
      <c r="K113" s="35">
        <v>0</v>
      </c>
      <c r="L113" s="35">
        <v>0</v>
      </c>
      <c r="M113" s="35">
        <v>241.08106000000001</v>
      </c>
      <c r="N113" s="35">
        <v>0</v>
      </c>
      <c r="O113" s="35"/>
      <c r="P113" s="35">
        <v>0</v>
      </c>
      <c r="R113" s="24">
        <f t="shared" si="4"/>
        <v>443.11970000000002</v>
      </c>
      <c r="V113" s="20">
        <f t="shared" si="5"/>
        <v>443.11970000000002</v>
      </c>
      <c r="X113" s="8">
        <v>106.63549999999999</v>
      </c>
      <c r="Y113" s="35">
        <v>0</v>
      </c>
      <c r="Z113" s="35"/>
      <c r="AA113" s="35">
        <v>0</v>
      </c>
      <c r="AB113" s="35">
        <v>191.32230999999999</v>
      </c>
      <c r="AC113" s="35">
        <v>32.816309999999994</v>
      </c>
      <c r="AD113" s="35">
        <v>114.23385</v>
      </c>
      <c r="AE113" s="35"/>
      <c r="AF113" s="35"/>
      <c r="AG113" s="35"/>
      <c r="AH113" s="35">
        <v>0</v>
      </c>
      <c r="AI113" s="35"/>
      <c r="AL113" s="24">
        <f t="shared" si="7"/>
        <v>445.00797</v>
      </c>
      <c r="AN113" s="34">
        <v>0</v>
      </c>
      <c r="AP113" s="20">
        <f t="shared" si="6"/>
        <v>445.00797</v>
      </c>
      <c r="AR113" s="20"/>
    </row>
    <row r="114" spans="1:44" x14ac:dyDescent="0.25">
      <c r="A114" t="e">
        <f>VLOOKUP($B114,'Cushing Balance'!$C$2:$E$500,3,TRUE)</f>
        <v>#N/A</v>
      </c>
      <c r="B114" s="1">
        <v>40125</v>
      </c>
      <c r="C114" s="31"/>
      <c r="D114" s="8">
        <v>0</v>
      </c>
      <c r="E114" s="35">
        <v>136.56345999999999</v>
      </c>
      <c r="F114" s="35"/>
      <c r="G114" s="26">
        <v>41.25</v>
      </c>
      <c r="H114" s="35">
        <v>24.899159999999998</v>
      </c>
      <c r="I114" s="35">
        <v>0</v>
      </c>
      <c r="J114" s="26">
        <v>0</v>
      </c>
      <c r="K114" s="35">
        <v>0</v>
      </c>
      <c r="L114" s="35">
        <v>0</v>
      </c>
      <c r="M114" s="35">
        <v>233.80387999999999</v>
      </c>
      <c r="N114" s="35">
        <v>0</v>
      </c>
      <c r="O114" s="35"/>
      <c r="P114" s="35">
        <v>0</v>
      </c>
      <c r="R114" s="24">
        <f t="shared" si="4"/>
        <v>436.51649999999995</v>
      </c>
      <c r="V114" s="20">
        <f t="shared" si="5"/>
        <v>436.51649999999995</v>
      </c>
      <c r="X114" s="8">
        <v>105.77021000000001</v>
      </c>
      <c r="Y114" s="35">
        <v>0</v>
      </c>
      <c r="Z114" s="35"/>
      <c r="AA114" s="35">
        <v>0</v>
      </c>
      <c r="AB114" s="35">
        <v>169.23278999999999</v>
      </c>
      <c r="AC114" s="35">
        <v>36.273629999999997</v>
      </c>
      <c r="AD114" s="35">
        <v>114.91004</v>
      </c>
      <c r="AE114" s="35"/>
      <c r="AF114" s="35"/>
      <c r="AG114" s="35"/>
      <c r="AH114" s="35">
        <v>0</v>
      </c>
      <c r="AI114" s="35"/>
      <c r="AL114" s="24">
        <f t="shared" si="7"/>
        <v>426.18666999999994</v>
      </c>
      <c r="AN114" s="34">
        <v>0</v>
      </c>
      <c r="AP114" s="20">
        <f t="shared" si="6"/>
        <v>426.18666999999994</v>
      </c>
      <c r="AR114" s="20"/>
    </row>
    <row r="115" spans="1:44" x14ac:dyDescent="0.25">
      <c r="A115" t="e">
        <f>VLOOKUP($B115,'Cushing Balance'!$C$2:$E$500,3,TRUE)</f>
        <v>#N/A</v>
      </c>
      <c r="B115" s="1">
        <v>40126</v>
      </c>
      <c r="C115" s="31"/>
      <c r="D115" s="8">
        <v>0</v>
      </c>
      <c r="E115" s="35">
        <v>129.19045</v>
      </c>
      <c r="F115" s="35"/>
      <c r="G115" s="26">
        <v>41.25</v>
      </c>
      <c r="H115" s="35">
        <v>25.775400000000001</v>
      </c>
      <c r="I115" s="35">
        <v>0</v>
      </c>
      <c r="J115" s="26">
        <v>0</v>
      </c>
      <c r="K115" s="35">
        <v>0</v>
      </c>
      <c r="L115" s="35">
        <v>0</v>
      </c>
      <c r="M115" s="35">
        <v>236.36138</v>
      </c>
      <c r="N115" s="35">
        <v>0</v>
      </c>
      <c r="O115" s="35"/>
      <c r="P115" s="35">
        <v>0</v>
      </c>
      <c r="R115" s="24">
        <f t="shared" si="4"/>
        <v>432.57722999999999</v>
      </c>
      <c r="V115" s="20">
        <f t="shared" si="5"/>
        <v>432.57722999999999</v>
      </c>
      <c r="X115" s="8">
        <v>104.80635000000001</v>
      </c>
      <c r="Y115" s="35">
        <v>0</v>
      </c>
      <c r="Z115" s="35"/>
      <c r="AA115" s="35">
        <v>0</v>
      </c>
      <c r="AB115" s="35">
        <v>197.34957999999997</v>
      </c>
      <c r="AC115" s="35">
        <v>37.089150000000004</v>
      </c>
      <c r="AD115" s="35">
        <v>95.513000000000005</v>
      </c>
      <c r="AE115" s="35"/>
      <c r="AF115" s="35"/>
      <c r="AG115" s="35"/>
      <c r="AH115" s="35">
        <v>0</v>
      </c>
      <c r="AI115" s="35"/>
      <c r="AL115" s="24">
        <f t="shared" si="7"/>
        <v>434.75808000000006</v>
      </c>
      <c r="AN115" s="34">
        <v>0</v>
      </c>
      <c r="AP115" s="20">
        <f t="shared" si="6"/>
        <v>434.75808000000006</v>
      </c>
      <c r="AR115" s="20"/>
    </row>
    <row r="116" spans="1:44" x14ac:dyDescent="0.25">
      <c r="A116" t="e">
        <f>VLOOKUP($B116,'Cushing Balance'!$C$2:$E$500,3,TRUE)</f>
        <v>#N/A</v>
      </c>
      <c r="B116" s="1">
        <v>40127</v>
      </c>
      <c r="C116" s="31"/>
      <c r="D116" s="8">
        <v>0</v>
      </c>
      <c r="E116" s="35">
        <v>114.59208</v>
      </c>
      <c r="F116" s="35"/>
      <c r="G116" s="26">
        <v>41.25</v>
      </c>
      <c r="H116" s="35">
        <v>24.063380000000002</v>
      </c>
      <c r="I116" s="35">
        <v>0</v>
      </c>
      <c r="J116" s="26">
        <v>0</v>
      </c>
      <c r="K116" s="35">
        <v>0</v>
      </c>
      <c r="L116" s="35">
        <v>0</v>
      </c>
      <c r="M116" s="35">
        <v>220.06632999999999</v>
      </c>
      <c r="N116" s="35">
        <v>0</v>
      </c>
      <c r="O116" s="35"/>
      <c r="P116" s="35">
        <v>0</v>
      </c>
      <c r="R116" s="24">
        <f t="shared" si="4"/>
        <v>399.97179</v>
      </c>
      <c r="V116" s="20">
        <f t="shared" si="5"/>
        <v>399.97179</v>
      </c>
      <c r="X116" s="8">
        <v>104.93042</v>
      </c>
      <c r="Y116" s="35">
        <v>0</v>
      </c>
      <c r="Z116" s="35"/>
      <c r="AA116" s="35">
        <v>0</v>
      </c>
      <c r="AB116" s="35">
        <v>164.10638</v>
      </c>
      <c r="AC116" s="35">
        <v>39.303309999999996</v>
      </c>
      <c r="AD116" s="35">
        <v>53.883180000000003</v>
      </c>
      <c r="AE116" s="35"/>
      <c r="AF116" s="35"/>
      <c r="AG116" s="35"/>
      <c r="AH116" s="35">
        <v>0</v>
      </c>
      <c r="AI116" s="35"/>
      <c r="AL116" s="24">
        <f t="shared" si="7"/>
        <v>362.22328999999996</v>
      </c>
      <c r="AN116" s="34">
        <v>0</v>
      </c>
      <c r="AP116" s="20">
        <f t="shared" si="6"/>
        <v>362.22328999999996</v>
      </c>
      <c r="AR116" s="20"/>
    </row>
    <row r="117" spans="1:44" x14ac:dyDescent="0.25">
      <c r="A117" t="e">
        <f>VLOOKUP($B117,'Cushing Balance'!$C$2:$E$500,3,TRUE)</f>
        <v>#N/A</v>
      </c>
      <c r="B117" s="1">
        <v>40128</v>
      </c>
      <c r="C117" s="31"/>
      <c r="D117" s="8">
        <v>0</v>
      </c>
      <c r="E117" s="35">
        <v>102.52525</v>
      </c>
      <c r="F117" s="35"/>
      <c r="G117" s="26">
        <v>41.25</v>
      </c>
      <c r="H117" s="35">
        <v>25.441080000000003</v>
      </c>
      <c r="I117" s="35">
        <v>0</v>
      </c>
      <c r="J117" s="26">
        <v>0</v>
      </c>
      <c r="K117" s="35">
        <v>0</v>
      </c>
      <c r="L117" s="35">
        <v>0</v>
      </c>
      <c r="M117" s="35">
        <v>223.81048000000001</v>
      </c>
      <c r="N117" s="35">
        <v>0</v>
      </c>
      <c r="O117" s="35"/>
      <c r="P117" s="35">
        <v>0</v>
      </c>
      <c r="R117" s="24">
        <f t="shared" si="4"/>
        <v>393.02681000000001</v>
      </c>
      <c r="V117" s="20">
        <f t="shared" si="5"/>
        <v>393.02681000000001</v>
      </c>
      <c r="X117" s="8">
        <v>105.2436</v>
      </c>
      <c r="Y117" s="35">
        <v>0</v>
      </c>
      <c r="Z117" s="35"/>
      <c r="AA117" s="35">
        <v>0</v>
      </c>
      <c r="AB117" s="35">
        <v>179.37417000000002</v>
      </c>
      <c r="AC117" s="35">
        <v>31.810380000000002</v>
      </c>
      <c r="AD117" s="35">
        <v>50.740279999999998</v>
      </c>
      <c r="AE117" s="35"/>
      <c r="AF117" s="35"/>
      <c r="AG117" s="35"/>
      <c r="AH117" s="35">
        <v>0</v>
      </c>
      <c r="AI117" s="35"/>
      <c r="AL117" s="24">
        <f t="shared" si="7"/>
        <v>367.16843</v>
      </c>
      <c r="AN117" s="34">
        <v>0</v>
      </c>
      <c r="AP117" s="20">
        <f t="shared" si="6"/>
        <v>367.16843</v>
      </c>
      <c r="AR117" s="20"/>
    </row>
    <row r="118" spans="1:44" x14ac:dyDescent="0.25">
      <c r="A118" t="e">
        <f>VLOOKUP($B118,'Cushing Balance'!$C$2:$E$500,3,TRUE)</f>
        <v>#N/A</v>
      </c>
      <c r="B118" s="1">
        <v>40129</v>
      </c>
      <c r="C118" s="31"/>
      <c r="D118" s="8">
        <v>0</v>
      </c>
      <c r="E118" s="35">
        <v>128.99615</v>
      </c>
      <c r="F118" s="35"/>
      <c r="G118" s="26">
        <v>41.25</v>
      </c>
      <c r="H118" s="35">
        <v>26.280240000000003</v>
      </c>
      <c r="I118" s="35">
        <v>0</v>
      </c>
      <c r="J118" s="26">
        <v>0</v>
      </c>
      <c r="K118" s="35">
        <v>0</v>
      </c>
      <c r="L118" s="35">
        <v>0</v>
      </c>
      <c r="M118" s="35">
        <v>226.83539999999999</v>
      </c>
      <c r="N118" s="35">
        <v>0</v>
      </c>
      <c r="O118" s="35"/>
      <c r="P118" s="35">
        <v>0</v>
      </c>
      <c r="R118" s="24">
        <f t="shared" si="4"/>
        <v>423.36178999999998</v>
      </c>
      <c r="V118" s="20">
        <f t="shared" si="5"/>
        <v>423.36178999999998</v>
      </c>
      <c r="X118" s="8">
        <v>105.5509</v>
      </c>
      <c r="Y118" s="35">
        <v>0</v>
      </c>
      <c r="Z118" s="35"/>
      <c r="AA118" s="35">
        <v>0</v>
      </c>
      <c r="AB118" s="35">
        <v>195.08192000000003</v>
      </c>
      <c r="AC118" s="35">
        <v>39.692019999999999</v>
      </c>
      <c r="AD118" s="35">
        <v>55.561910000000005</v>
      </c>
      <c r="AE118" s="35"/>
      <c r="AF118" s="35"/>
      <c r="AG118" s="35"/>
      <c r="AH118" s="35">
        <v>0</v>
      </c>
      <c r="AI118" s="35"/>
      <c r="AL118" s="24">
        <f t="shared" si="7"/>
        <v>395.88675000000006</v>
      </c>
      <c r="AN118" s="34">
        <v>0</v>
      </c>
      <c r="AP118" s="20">
        <f t="shared" si="6"/>
        <v>395.88675000000006</v>
      </c>
      <c r="AR118" s="20"/>
    </row>
    <row r="119" spans="1:44" x14ac:dyDescent="0.25">
      <c r="A119" t="e">
        <f>VLOOKUP($B119,'Cushing Balance'!$C$2:$E$500,3,TRUE)</f>
        <v>#N/A</v>
      </c>
      <c r="B119" s="1">
        <v>40130</v>
      </c>
      <c r="C119" s="31"/>
      <c r="D119" s="8">
        <v>0</v>
      </c>
      <c r="E119" s="35">
        <v>89.129289999999997</v>
      </c>
      <c r="F119" s="35"/>
      <c r="G119" s="26">
        <v>41.25</v>
      </c>
      <c r="H119" s="35">
        <v>24.810040000000001</v>
      </c>
      <c r="I119" s="35">
        <v>0</v>
      </c>
      <c r="J119" s="26">
        <v>0</v>
      </c>
      <c r="K119" s="35">
        <v>0</v>
      </c>
      <c r="L119" s="35">
        <v>0</v>
      </c>
      <c r="M119" s="35">
        <v>225.39138</v>
      </c>
      <c r="N119" s="35">
        <v>0</v>
      </c>
      <c r="O119" s="35"/>
      <c r="P119" s="35">
        <v>0</v>
      </c>
      <c r="R119" s="24">
        <f t="shared" si="4"/>
        <v>380.58070999999995</v>
      </c>
      <c r="V119" s="20">
        <f t="shared" si="5"/>
        <v>380.58070999999995</v>
      </c>
      <c r="X119" s="8">
        <v>105.25660000000001</v>
      </c>
      <c r="Y119" s="35">
        <v>0</v>
      </c>
      <c r="Z119" s="35"/>
      <c r="AA119" s="35">
        <v>0</v>
      </c>
      <c r="AB119" s="35">
        <v>198.44852</v>
      </c>
      <c r="AC119" s="35">
        <v>39.835250000000002</v>
      </c>
      <c r="AD119" s="35">
        <v>111.03364999999999</v>
      </c>
      <c r="AE119" s="35"/>
      <c r="AF119" s="35"/>
      <c r="AG119" s="35"/>
      <c r="AH119" s="35">
        <v>0</v>
      </c>
      <c r="AI119" s="35"/>
      <c r="AL119" s="24">
        <f t="shared" si="7"/>
        <v>454.57402000000002</v>
      </c>
      <c r="AN119" s="34">
        <v>0</v>
      </c>
      <c r="AP119" s="20">
        <f t="shared" si="6"/>
        <v>454.57402000000002</v>
      </c>
      <c r="AR119" s="20"/>
    </row>
    <row r="120" spans="1:44" x14ac:dyDescent="0.25">
      <c r="A120" t="e">
        <f>VLOOKUP($B120,'Cushing Balance'!$C$2:$E$500,3,TRUE)</f>
        <v>#N/A</v>
      </c>
      <c r="B120" s="1">
        <v>40131</v>
      </c>
      <c r="C120" s="31"/>
      <c r="D120" s="8">
        <v>0</v>
      </c>
      <c r="E120" s="35">
        <v>133.11378999999999</v>
      </c>
      <c r="F120" s="35"/>
      <c r="G120" s="26">
        <v>41.25</v>
      </c>
      <c r="H120" s="35">
        <v>23.439810000000001</v>
      </c>
      <c r="I120" s="35">
        <v>0</v>
      </c>
      <c r="J120" s="26">
        <v>0</v>
      </c>
      <c r="K120" s="35">
        <v>0</v>
      </c>
      <c r="L120" s="35">
        <v>0</v>
      </c>
      <c r="M120" s="35">
        <v>227.24948000000001</v>
      </c>
      <c r="N120" s="35">
        <v>0</v>
      </c>
      <c r="O120" s="35"/>
      <c r="P120" s="35">
        <v>0</v>
      </c>
      <c r="R120" s="24">
        <f t="shared" si="4"/>
        <v>425.05308000000002</v>
      </c>
      <c r="V120" s="20">
        <f t="shared" si="5"/>
        <v>425.05308000000002</v>
      </c>
      <c r="X120" s="8">
        <v>105.02016</v>
      </c>
      <c r="Y120" s="35">
        <v>0</v>
      </c>
      <c r="Z120" s="35"/>
      <c r="AA120" s="35">
        <v>0</v>
      </c>
      <c r="AB120" s="35">
        <v>209.63974999999999</v>
      </c>
      <c r="AC120" s="35">
        <v>39.707329999999999</v>
      </c>
      <c r="AD120" s="35">
        <v>113.62021</v>
      </c>
      <c r="AE120" s="35"/>
      <c r="AF120" s="35"/>
      <c r="AG120" s="35"/>
      <c r="AH120" s="35">
        <v>0</v>
      </c>
      <c r="AI120" s="35"/>
      <c r="AL120" s="24">
        <f t="shared" si="7"/>
        <v>467.98744999999997</v>
      </c>
      <c r="AN120" s="34">
        <v>0</v>
      </c>
      <c r="AP120" s="20">
        <f t="shared" si="6"/>
        <v>467.98744999999997</v>
      </c>
      <c r="AR120" s="20"/>
    </row>
    <row r="121" spans="1:44" x14ac:dyDescent="0.25">
      <c r="A121" t="e">
        <f>VLOOKUP($B121,'Cushing Balance'!$C$2:$E$500,3,TRUE)</f>
        <v>#N/A</v>
      </c>
      <c r="B121" s="1">
        <v>40132</v>
      </c>
      <c r="C121" s="31"/>
      <c r="D121" s="8">
        <v>0</v>
      </c>
      <c r="E121" s="35">
        <v>95.174170000000004</v>
      </c>
      <c r="F121" s="35"/>
      <c r="G121" s="26">
        <v>41.25</v>
      </c>
      <c r="H121" s="35">
        <v>24.1</v>
      </c>
      <c r="I121" s="35">
        <v>0</v>
      </c>
      <c r="J121" s="26">
        <v>0</v>
      </c>
      <c r="K121" s="35">
        <v>0</v>
      </c>
      <c r="L121" s="35">
        <v>0</v>
      </c>
      <c r="M121" s="35">
        <v>232.63614999999999</v>
      </c>
      <c r="N121" s="35">
        <v>0</v>
      </c>
      <c r="O121" s="35"/>
      <c r="P121" s="35">
        <v>0</v>
      </c>
      <c r="R121" s="24">
        <f t="shared" si="4"/>
        <v>393.16031999999996</v>
      </c>
      <c r="V121" s="20">
        <f t="shared" si="5"/>
        <v>393.16031999999996</v>
      </c>
      <c r="X121" s="8">
        <v>104.0325</v>
      </c>
      <c r="Y121" s="35">
        <v>0</v>
      </c>
      <c r="Z121" s="35"/>
      <c r="AA121" s="35">
        <v>0</v>
      </c>
      <c r="AB121" s="35">
        <v>198.03342000000001</v>
      </c>
      <c r="AC121" s="35">
        <v>39.727080000000001</v>
      </c>
      <c r="AD121" s="35">
        <v>108.45029</v>
      </c>
      <c r="AE121" s="35"/>
      <c r="AF121" s="35"/>
      <c r="AG121" s="35"/>
      <c r="AH121" s="35">
        <v>0</v>
      </c>
      <c r="AI121" s="35"/>
      <c r="AL121" s="24">
        <f t="shared" si="7"/>
        <v>450.24329</v>
      </c>
      <c r="AN121" s="34">
        <v>0</v>
      </c>
      <c r="AP121" s="20">
        <f t="shared" si="6"/>
        <v>450.24329</v>
      </c>
      <c r="AR121" s="20"/>
    </row>
    <row r="122" spans="1:44" x14ac:dyDescent="0.25">
      <c r="A122" t="e">
        <f>VLOOKUP($B122,'Cushing Balance'!$C$2:$E$500,3,TRUE)</f>
        <v>#N/A</v>
      </c>
      <c r="B122" s="1">
        <v>40133</v>
      </c>
      <c r="C122" s="31"/>
      <c r="D122" s="8">
        <v>0</v>
      </c>
      <c r="E122" s="35">
        <v>140.57377</v>
      </c>
      <c r="F122" s="35"/>
      <c r="G122" s="26">
        <v>41.25</v>
      </c>
      <c r="H122" s="35">
        <v>23.18646</v>
      </c>
      <c r="I122" s="35">
        <v>0</v>
      </c>
      <c r="J122" s="26">
        <v>0</v>
      </c>
      <c r="K122" s="35">
        <v>0</v>
      </c>
      <c r="L122" s="35">
        <v>0</v>
      </c>
      <c r="M122" s="35">
        <v>220.07400000000001</v>
      </c>
      <c r="N122" s="35">
        <v>0</v>
      </c>
      <c r="O122" s="35"/>
      <c r="P122" s="35">
        <v>0</v>
      </c>
      <c r="R122" s="24">
        <f t="shared" si="4"/>
        <v>425.08423000000005</v>
      </c>
      <c r="V122" s="20">
        <f t="shared" si="5"/>
        <v>425.08423000000005</v>
      </c>
      <c r="X122" s="8">
        <v>105.059</v>
      </c>
      <c r="Y122" s="35">
        <v>0</v>
      </c>
      <c r="Z122" s="35"/>
      <c r="AA122" s="35">
        <v>0</v>
      </c>
      <c r="AB122" s="35">
        <v>197.94448</v>
      </c>
      <c r="AC122" s="35">
        <v>38.868670000000002</v>
      </c>
      <c r="AD122" s="35">
        <v>51.202309999999997</v>
      </c>
      <c r="AE122" s="35"/>
      <c r="AF122" s="35"/>
      <c r="AG122" s="35"/>
      <c r="AH122" s="35">
        <v>0</v>
      </c>
      <c r="AI122" s="35"/>
      <c r="AL122" s="24">
        <f t="shared" si="7"/>
        <v>393.07445999999999</v>
      </c>
      <c r="AN122" s="34">
        <v>0</v>
      </c>
      <c r="AP122" s="20">
        <f t="shared" si="6"/>
        <v>393.07445999999999</v>
      </c>
      <c r="AR122" s="20"/>
    </row>
    <row r="123" spans="1:44" x14ac:dyDescent="0.25">
      <c r="A123" t="e">
        <f>VLOOKUP($B123,'Cushing Balance'!$C$2:$E$500,3,TRUE)</f>
        <v>#N/A</v>
      </c>
      <c r="B123" s="1">
        <v>40134</v>
      </c>
      <c r="C123" s="31"/>
      <c r="D123" s="8">
        <v>0</v>
      </c>
      <c r="E123" s="35">
        <v>167.08769000000001</v>
      </c>
      <c r="F123" s="35"/>
      <c r="G123" s="26">
        <v>41.25</v>
      </c>
      <c r="H123" s="35">
        <v>22.927509999999998</v>
      </c>
      <c r="I123" s="35">
        <v>0</v>
      </c>
      <c r="J123" s="26">
        <v>0</v>
      </c>
      <c r="K123" s="35">
        <v>0</v>
      </c>
      <c r="L123" s="35">
        <v>0</v>
      </c>
      <c r="M123" s="35">
        <v>226.48647</v>
      </c>
      <c r="N123" s="35">
        <v>0</v>
      </c>
      <c r="O123" s="35"/>
      <c r="P123" s="35">
        <v>0</v>
      </c>
      <c r="R123" s="24">
        <f t="shared" si="4"/>
        <v>457.75166999999999</v>
      </c>
      <c r="V123" s="20">
        <f t="shared" si="5"/>
        <v>457.75166999999999</v>
      </c>
      <c r="X123" s="8">
        <v>106.08788</v>
      </c>
      <c r="Y123" s="35">
        <v>0</v>
      </c>
      <c r="Z123" s="35"/>
      <c r="AA123" s="35">
        <v>0</v>
      </c>
      <c r="AB123" s="35">
        <v>196.94038</v>
      </c>
      <c r="AC123" s="35">
        <v>39.357980000000005</v>
      </c>
      <c r="AD123" s="35">
        <v>60.816429999999997</v>
      </c>
      <c r="AE123" s="35"/>
      <c r="AF123" s="35"/>
      <c r="AG123" s="35"/>
      <c r="AH123" s="35">
        <v>0</v>
      </c>
      <c r="AI123" s="35"/>
      <c r="AL123" s="24">
        <f t="shared" si="7"/>
        <v>403.20267000000001</v>
      </c>
      <c r="AN123" s="34">
        <v>0</v>
      </c>
      <c r="AP123" s="20">
        <f t="shared" si="6"/>
        <v>403.20267000000001</v>
      </c>
      <c r="AR123" s="20"/>
    </row>
    <row r="124" spans="1:44" x14ac:dyDescent="0.25">
      <c r="A124" t="e">
        <f>VLOOKUP($B124,'Cushing Balance'!$C$2:$E$500,3,TRUE)</f>
        <v>#N/A</v>
      </c>
      <c r="B124" s="1">
        <v>40135</v>
      </c>
      <c r="C124" s="31"/>
      <c r="D124" s="8">
        <v>0</v>
      </c>
      <c r="E124" s="35">
        <v>167.38727</v>
      </c>
      <c r="F124" s="35"/>
      <c r="G124" s="26">
        <v>41.25</v>
      </c>
      <c r="H124" s="35">
        <v>23.858340000000002</v>
      </c>
      <c r="I124" s="35">
        <v>0</v>
      </c>
      <c r="J124" s="26">
        <v>0</v>
      </c>
      <c r="K124" s="35">
        <v>0</v>
      </c>
      <c r="L124" s="35">
        <v>0</v>
      </c>
      <c r="M124" s="35">
        <v>228.25427999999999</v>
      </c>
      <c r="N124" s="35">
        <v>0</v>
      </c>
      <c r="O124" s="35"/>
      <c r="P124" s="35">
        <v>0</v>
      </c>
      <c r="R124" s="24">
        <f t="shared" si="4"/>
        <v>460.74988999999999</v>
      </c>
      <c r="V124" s="20">
        <f t="shared" si="5"/>
        <v>460.74988999999999</v>
      </c>
      <c r="X124" s="8">
        <v>106.76671</v>
      </c>
      <c r="Y124" s="35">
        <v>0</v>
      </c>
      <c r="Z124" s="35"/>
      <c r="AA124" s="35">
        <v>0</v>
      </c>
      <c r="AB124" s="35">
        <v>187.20714999999998</v>
      </c>
      <c r="AC124" s="35">
        <v>38.598440000000004</v>
      </c>
      <c r="AD124" s="35">
        <v>42.384039999999999</v>
      </c>
      <c r="AE124" s="35"/>
      <c r="AF124" s="35"/>
      <c r="AG124" s="35"/>
      <c r="AH124" s="35">
        <v>0</v>
      </c>
      <c r="AI124" s="35"/>
      <c r="AL124" s="24">
        <f t="shared" si="7"/>
        <v>374.95633999999995</v>
      </c>
      <c r="AN124" s="34">
        <v>0</v>
      </c>
      <c r="AP124" s="20">
        <f t="shared" si="6"/>
        <v>374.95633999999995</v>
      </c>
      <c r="AR124" s="20"/>
    </row>
    <row r="125" spans="1:44" x14ac:dyDescent="0.25">
      <c r="A125" t="e">
        <f>VLOOKUP($B125,'Cushing Balance'!$C$2:$E$500,3,TRUE)</f>
        <v>#N/A</v>
      </c>
      <c r="B125" s="1">
        <v>40136</v>
      </c>
      <c r="C125" s="31"/>
      <c r="D125" s="8">
        <v>0</v>
      </c>
      <c r="E125" s="35">
        <v>151.95179000000002</v>
      </c>
      <c r="F125" s="35"/>
      <c r="G125" s="26">
        <v>41.25</v>
      </c>
      <c r="H125" s="35">
        <v>27.283919999999998</v>
      </c>
      <c r="I125" s="35">
        <v>0</v>
      </c>
      <c r="J125" s="26">
        <v>0</v>
      </c>
      <c r="K125" s="35">
        <v>0</v>
      </c>
      <c r="L125" s="35">
        <v>0</v>
      </c>
      <c r="M125" s="35">
        <v>213.24369000000002</v>
      </c>
      <c r="N125" s="35">
        <v>0</v>
      </c>
      <c r="O125" s="35"/>
      <c r="P125" s="35">
        <v>0</v>
      </c>
      <c r="R125" s="24">
        <f t="shared" si="4"/>
        <v>433.72940000000006</v>
      </c>
      <c r="V125" s="20">
        <f t="shared" si="5"/>
        <v>433.72940000000006</v>
      </c>
      <c r="X125" s="8">
        <v>104.93339999999999</v>
      </c>
      <c r="Y125" s="35">
        <v>0</v>
      </c>
      <c r="Z125" s="35"/>
      <c r="AA125" s="35">
        <v>0</v>
      </c>
      <c r="AB125" s="35">
        <v>206.27620999999999</v>
      </c>
      <c r="AC125" s="35">
        <v>32.846690000000002</v>
      </c>
      <c r="AD125" s="35">
        <v>85.062559999999991</v>
      </c>
      <c r="AE125" s="35"/>
      <c r="AF125" s="35"/>
      <c r="AG125" s="35"/>
      <c r="AH125" s="35">
        <v>0</v>
      </c>
      <c r="AI125" s="35"/>
      <c r="AL125" s="24">
        <f t="shared" si="7"/>
        <v>429.11886000000004</v>
      </c>
      <c r="AN125" s="34">
        <v>0</v>
      </c>
      <c r="AP125" s="20">
        <f t="shared" si="6"/>
        <v>429.11886000000004</v>
      </c>
      <c r="AR125" s="20"/>
    </row>
    <row r="126" spans="1:44" x14ac:dyDescent="0.25">
      <c r="A126" t="e">
        <f>VLOOKUP($B126,'Cushing Balance'!$C$2:$E$500,3,TRUE)</f>
        <v>#N/A</v>
      </c>
      <c r="B126" s="1">
        <v>40137</v>
      </c>
      <c r="C126" s="31"/>
      <c r="D126" s="8">
        <v>0</v>
      </c>
      <c r="E126" s="35">
        <v>134.99413000000001</v>
      </c>
      <c r="F126" s="35"/>
      <c r="G126" s="26">
        <v>41.25</v>
      </c>
      <c r="H126" s="35">
        <v>27.225819999999999</v>
      </c>
      <c r="I126" s="35">
        <v>0</v>
      </c>
      <c r="J126" s="26">
        <v>0</v>
      </c>
      <c r="K126" s="35">
        <v>0</v>
      </c>
      <c r="L126" s="35">
        <v>0</v>
      </c>
      <c r="M126" s="35">
        <v>202.33807999999999</v>
      </c>
      <c r="N126" s="35">
        <v>0</v>
      </c>
      <c r="O126" s="35"/>
      <c r="P126" s="35">
        <v>0</v>
      </c>
      <c r="R126" s="24">
        <f t="shared" si="4"/>
        <v>405.80803000000003</v>
      </c>
      <c r="V126" s="20">
        <f t="shared" si="5"/>
        <v>405.80803000000003</v>
      </c>
      <c r="X126" s="8">
        <v>105.61192</v>
      </c>
      <c r="Y126" s="35">
        <v>0</v>
      </c>
      <c r="Z126" s="35"/>
      <c r="AA126" s="35">
        <v>0</v>
      </c>
      <c r="AB126" s="35">
        <v>210.05761999999999</v>
      </c>
      <c r="AC126" s="35">
        <v>39.32985</v>
      </c>
      <c r="AD126" s="35">
        <v>107.75458999999999</v>
      </c>
      <c r="AE126" s="35"/>
      <c r="AF126" s="35"/>
      <c r="AG126" s="35"/>
      <c r="AH126" s="35">
        <v>0</v>
      </c>
      <c r="AI126" s="35"/>
      <c r="AL126" s="24">
        <f t="shared" si="7"/>
        <v>462.75398000000001</v>
      </c>
      <c r="AN126" s="34">
        <v>0</v>
      </c>
      <c r="AP126" s="20">
        <f t="shared" si="6"/>
        <v>462.75398000000001</v>
      </c>
      <c r="AR126" s="20"/>
    </row>
    <row r="127" spans="1:44" x14ac:dyDescent="0.25">
      <c r="A127" t="e">
        <f>VLOOKUP($B127,'Cushing Balance'!$C$2:$E$500,3,TRUE)</f>
        <v>#N/A</v>
      </c>
      <c r="B127" s="1">
        <v>40138</v>
      </c>
      <c r="C127" s="31"/>
      <c r="D127" s="8">
        <v>0</v>
      </c>
      <c r="E127" s="35">
        <v>150.62314999999998</v>
      </c>
      <c r="F127" s="35"/>
      <c r="G127" s="26">
        <v>41.25</v>
      </c>
      <c r="H127" s="35">
        <v>24.01596</v>
      </c>
      <c r="I127" s="35">
        <v>0</v>
      </c>
      <c r="J127" s="26">
        <v>0</v>
      </c>
      <c r="K127" s="35">
        <v>0</v>
      </c>
      <c r="L127" s="35">
        <v>0</v>
      </c>
      <c r="M127" s="35">
        <v>179.32727</v>
      </c>
      <c r="N127" s="35">
        <v>0</v>
      </c>
      <c r="O127" s="35"/>
      <c r="P127" s="35">
        <v>0</v>
      </c>
      <c r="R127" s="24">
        <f t="shared" si="4"/>
        <v>395.21637999999996</v>
      </c>
      <c r="V127" s="20">
        <f t="shared" si="5"/>
        <v>395.21637999999996</v>
      </c>
      <c r="X127" s="8">
        <v>105.24628999999999</v>
      </c>
      <c r="Y127" s="35">
        <v>0</v>
      </c>
      <c r="Z127" s="35"/>
      <c r="AA127" s="35">
        <v>0</v>
      </c>
      <c r="AB127" s="35">
        <v>214.25725</v>
      </c>
      <c r="AC127" s="35">
        <v>39.362830000000002</v>
      </c>
      <c r="AD127" s="35">
        <v>114.72216</v>
      </c>
      <c r="AE127" s="35"/>
      <c r="AF127" s="35"/>
      <c r="AG127" s="35"/>
      <c r="AH127" s="35">
        <v>0</v>
      </c>
      <c r="AI127" s="35"/>
      <c r="AL127" s="24">
        <f t="shared" si="7"/>
        <v>473.58852999999999</v>
      </c>
      <c r="AN127" s="34">
        <v>0</v>
      </c>
      <c r="AP127" s="20">
        <f t="shared" si="6"/>
        <v>473.58852999999999</v>
      </c>
      <c r="AR127" s="20"/>
    </row>
    <row r="128" spans="1:44" x14ac:dyDescent="0.25">
      <c r="A128" t="e">
        <f>VLOOKUP($B128,'Cushing Balance'!$C$2:$E$500,3,TRUE)</f>
        <v>#N/A</v>
      </c>
      <c r="B128" s="1">
        <v>40139</v>
      </c>
      <c r="C128" s="31"/>
      <c r="D128" s="8">
        <v>0</v>
      </c>
      <c r="E128" s="35">
        <v>143.98131000000001</v>
      </c>
      <c r="F128" s="35"/>
      <c r="G128" s="26">
        <v>41.25</v>
      </c>
      <c r="H128" s="35">
        <v>23.732479999999999</v>
      </c>
      <c r="I128" s="35">
        <v>0</v>
      </c>
      <c r="J128" s="26">
        <v>0</v>
      </c>
      <c r="K128" s="35">
        <v>0</v>
      </c>
      <c r="L128" s="35">
        <v>0</v>
      </c>
      <c r="M128" s="35">
        <v>166.09726999999998</v>
      </c>
      <c r="N128" s="35">
        <v>0</v>
      </c>
      <c r="O128" s="35"/>
      <c r="P128" s="35">
        <v>0</v>
      </c>
      <c r="R128" s="24">
        <f t="shared" si="4"/>
        <v>375.06106</v>
      </c>
      <c r="V128" s="20">
        <f t="shared" si="5"/>
        <v>375.06106</v>
      </c>
      <c r="X128" s="8">
        <v>105.21571</v>
      </c>
      <c r="Y128" s="35">
        <v>0</v>
      </c>
      <c r="Z128" s="35"/>
      <c r="AA128" s="35">
        <v>0</v>
      </c>
      <c r="AB128" s="35">
        <v>216.58079000000001</v>
      </c>
      <c r="AC128" s="35">
        <v>39.190649999999998</v>
      </c>
      <c r="AD128" s="35">
        <v>79.582130000000006</v>
      </c>
      <c r="AE128" s="35"/>
      <c r="AF128" s="35"/>
      <c r="AG128" s="35"/>
      <c r="AH128" s="35">
        <v>0</v>
      </c>
      <c r="AI128" s="35"/>
      <c r="AL128" s="24">
        <f t="shared" si="7"/>
        <v>440.56928000000005</v>
      </c>
      <c r="AN128" s="34">
        <v>0</v>
      </c>
      <c r="AP128" s="20">
        <f t="shared" si="6"/>
        <v>440.56928000000005</v>
      </c>
      <c r="AR128" s="20"/>
    </row>
    <row r="129" spans="1:44" x14ac:dyDescent="0.25">
      <c r="A129" t="e">
        <f>VLOOKUP($B129,'Cushing Balance'!$C$2:$E$500,3,TRUE)</f>
        <v>#N/A</v>
      </c>
      <c r="B129" s="1">
        <v>40140</v>
      </c>
      <c r="C129" s="31"/>
      <c r="D129" s="8">
        <v>0</v>
      </c>
      <c r="E129" s="35">
        <v>141.05405999999999</v>
      </c>
      <c r="F129" s="35"/>
      <c r="G129" s="26">
        <v>41.25</v>
      </c>
      <c r="H129" s="35">
        <v>24.413060000000002</v>
      </c>
      <c r="I129" s="35">
        <v>0</v>
      </c>
      <c r="J129" s="26">
        <v>0</v>
      </c>
      <c r="K129" s="35">
        <v>0</v>
      </c>
      <c r="L129" s="35">
        <v>0</v>
      </c>
      <c r="M129" s="35">
        <v>199.07114000000001</v>
      </c>
      <c r="N129" s="35">
        <v>0</v>
      </c>
      <c r="O129" s="35"/>
      <c r="P129" s="35">
        <v>0</v>
      </c>
      <c r="R129" s="24">
        <f t="shared" si="4"/>
        <v>405.78826000000004</v>
      </c>
      <c r="V129" s="20">
        <f t="shared" si="5"/>
        <v>405.78826000000004</v>
      </c>
      <c r="X129" s="8">
        <v>105.22318</v>
      </c>
      <c r="Y129" s="35">
        <v>0</v>
      </c>
      <c r="Z129" s="35"/>
      <c r="AA129" s="35">
        <v>0</v>
      </c>
      <c r="AB129" s="35">
        <v>208.89107999999999</v>
      </c>
      <c r="AC129" s="35">
        <v>38.945</v>
      </c>
      <c r="AD129" s="35">
        <v>35.717849999999999</v>
      </c>
      <c r="AE129" s="35"/>
      <c r="AF129" s="35"/>
      <c r="AG129" s="35"/>
      <c r="AH129" s="35">
        <v>0</v>
      </c>
      <c r="AI129" s="35"/>
      <c r="AL129" s="24">
        <f t="shared" si="7"/>
        <v>388.77710999999999</v>
      </c>
      <c r="AN129" s="34">
        <v>0</v>
      </c>
      <c r="AP129" s="20">
        <f t="shared" si="6"/>
        <v>388.77710999999999</v>
      </c>
      <c r="AR129" s="20"/>
    </row>
    <row r="130" spans="1:44" x14ac:dyDescent="0.25">
      <c r="A130" t="e">
        <f>VLOOKUP($B130,'Cushing Balance'!$C$2:$E$500,3,TRUE)</f>
        <v>#N/A</v>
      </c>
      <c r="B130" s="1">
        <v>40141</v>
      </c>
      <c r="C130" s="31"/>
      <c r="D130" s="8">
        <v>0</v>
      </c>
      <c r="E130" s="35">
        <v>149.84078</v>
      </c>
      <c r="F130" s="35"/>
      <c r="G130" s="26">
        <v>41.25</v>
      </c>
      <c r="H130" s="35">
        <v>25.131589999999999</v>
      </c>
      <c r="I130" s="35">
        <v>0</v>
      </c>
      <c r="J130" s="26">
        <v>0</v>
      </c>
      <c r="K130" s="35">
        <v>0</v>
      </c>
      <c r="L130" s="35">
        <v>0</v>
      </c>
      <c r="M130" s="35">
        <v>160.34479999999999</v>
      </c>
      <c r="N130" s="35">
        <v>0</v>
      </c>
      <c r="O130" s="35"/>
      <c r="P130" s="35">
        <v>0</v>
      </c>
      <c r="R130" s="24">
        <f t="shared" si="4"/>
        <v>376.56716999999998</v>
      </c>
      <c r="V130" s="20">
        <f t="shared" si="5"/>
        <v>376.56716999999998</v>
      </c>
      <c r="X130" s="8">
        <v>106.53989999999999</v>
      </c>
      <c r="Y130" s="35">
        <v>0</v>
      </c>
      <c r="Z130" s="35"/>
      <c r="AA130" s="35">
        <v>0</v>
      </c>
      <c r="AB130" s="35">
        <v>211.25263000000001</v>
      </c>
      <c r="AC130" s="35">
        <v>39.434959999999997</v>
      </c>
      <c r="AD130" s="35">
        <v>58.345219999999998</v>
      </c>
      <c r="AE130" s="35"/>
      <c r="AF130" s="35"/>
      <c r="AG130" s="35"/>
      <c r="AH130" s="35">
        <v>0</v>
      </c>
      <c r="AI130" s="35"/>
      <c r="AL130" s="24">
        <f t="shared" si="7"/>
        <v>415.57270999999997</v>
      </c>
      <c r="AN130" s="34">
        <v>0</v>
      </c>
      <c r="AP130" s="20">
        <f t="shared" si="6"/>
        <v>415.57270999999997</v>
      </c>
      <c r="AR130" s="20"/>
    </row>
    <row r="131" spans="1:44" x14ac:dyDescent="0.25">
      <c r="A131" t="e">
        <f>VLOOKUP($B131,'Cushing Balance'!$C$2:$E$500,3,TRUE)</f>
        <v>#N/A</v>
      </c>
      <c r="B131" s="1">
        <v>40142</v>
      </c>
      <c r="C131" s="31"/>
      <c r="D131" s="8">
        <v>0</v>
      </c>
      <c r="E131" s="35">
        <v>109.99623</v>
      </c>
      <c r="F131" s="35"/>
      <c r="G131" s="26">
        <v>41.25</v>
      </c>
      <c r="H131" s="35">
        <v>29.812609999999999</v>
      </c>
      <c r="I131" s="35">
        <v>0</v>
      </c>
      <c r="J131" s="26">
        <v>0</v>
      </c>
      <c r="K131" s="35">
        <v>0</v>
      </c>
      <c r="L131" s="35">
        <v>0</v>
      </c>
      <c r="M131" s="35">
        <v>155.5087</v>
      </c>
      <c r="N131" s="35">
        <v>0</v>
      </c>
      <c r="O131" s="35"/>
      <c r="P131" s="35">
        <v>0</v>
      </c>
      <c r="R131" s="24">
        <f t="shared" si="4"/>
        <v>336.56754000000001</v>
      </c>
      <c r="V131" s="20">
        <f t="shared" si="5"/>
        <v>336.56754000000001</v>
      </c>
      <c r="X131" s="8">
        <v>106.69499999999999</v>
      </c>
      <c r="Y131" s="35">
        <v>0</v>
      </c>
      <c r="Z131" s="35"/>
      <c r="AA131" s="35">
        <v>0</v>
      </c>
      <c r="AB131" s="35">
        <v>196.26098000000002</v>
      </c>
      <c r="AC131" s="35">
        <v>37.002290000000002</v>
      </c>
      <c r="AD131" s="35">
        <v>74.767960000000002</v>
      </c>
      <c r="AE131" s="35"/>
      <c r="AF131" s="35"/>
      <c r="AG131" s="35"/>
      <c r="AH131" s="35">
        <v>0</v>
      </c>
      <c r="AI131" s="35"/>
      <c r="AL131" s="24">
        <f t="shared" si="7"/>
        <v>414.72623000000004</v>
      </c>
      <c r="AN131" s="34">
        <v>0</v>
      </c>
      <c r="AP131" s="20">
        <f t="shared" si="6"/>
        <v>414.72623000000004</v>
      </c>
      <c r="AR131" s="20"/>
    </row>
    <row r="132" spans="1:44" x14ac:dyDescent="0.25">
      <c r="A132" t="e">
        <f>VLOOKUP($B132,'Cushing Balance'!$C$2:$E$500,3,TRUE)</f>
        <v>#N/A</v>
      </c>
      <c r="B132" s="1">
        <v>40143</v>
      </c>
      <c r="C132" s="31"/>
      <c r="D132" s="8">
        <v>0</v>
      </c>
      <c r="E132" s="35">
        <v>145.85504</v>
      </c>
      <c r="F132" s="35"/>
      <c r="G132" s="26">
        <v>41.25</v>
      </c>
      <c r="H132" s="35">
        <v>28.78904</v>
      </c>
      <c r="I132" s="35">
        <v>0</v>
      </c>
      <c r="J132" s="26">
        <v>0</v>
      </c>
      <c r="K132" s="35">
        <v>0</v>
      </c>
      <c r="L132" s="35">
        <v>0</v>
      </c>
      <c r="M132" s="35">
        <v>146.24683999999999</v>
      </c>
      <c r="N132" s="35">
        <v>0</v>
      </c>
      <c r="O132" s="35"/>
      <c r="P132" s="35">
        <v>0</v>
      </c>
      <c r="R132" s="24">
        <f t="shared" si="4"/>
        <v>362.14091999999999</v>
      </c>
      <c r="V132" s="20">
        <f t="shared" si="5"/>
        <v>362.14091999999999</v>
      </c>
      <c r="X132" s="8">
        <v>106.20888000000001</v>
      </c>
      <c r="Y132" s="35">
        <v>0</v>
      </c>
      <c r="Z132" s="35"/>
      <c r="AA132" s="35">
        <v>0</v>
      </c>
      <c r="AB132" s="35">
        <v>147.86260999999999</v>
      </c>
      <c r="AC132" s="35">
        <v>35.189059999999998</v>
      </c>
      <c r="AD132" s="35">
        <v>68.76258</v>
      </c>
      <c r="AE132" s="35"/>
      <c r="AF132" s="35"/>
      <c r="AG132" s="35"/>
      <c r="AH132" s="35">
        <v>0</v>
      </c>
      <c r="AI132" s="35"/>
      <c r="AL132" s="24">
        <f t="shared" si="7"/>
        <v>358.02312999999998</v>
      </c>
      <c r="AN132" s="34">
        <v>0</v>
      </c>
      <c r="AP132" s="20">
        <f t="shared" si="6"/>
        <v>358.02312999999998</v>
      </c>
      <c r="AR132" s="20"/>
    </row>
    <row r="133" spans="1:44" x14ac:dyDescent="0.25">
      <c r="A133" t="e">
        <f>VLOOKUP($B133,'Cushing Balance'!$C$2:$E$500,3,TRUE)</f>
        <v>#N/A</v>
      </c>
      <c r="B133" s="1">
        <v>40144</v>
      </c>
      <c r="C133" s="31"/>
      <c r="D133" s="8">
        <v>0</v>
      </c>
      <c r="E133" s="35">
        <v>138.59482999999997</v>
      </c>
      <c r="F133" s="35"/>
      <c r="G133" s="26">
        <v>41.25</v>
      </c>
      <c r="H133" s="35">
        <v>31.359150000000003</v>
      </c>
      <c r="I133" s="35">
        <v>0</v>
      </c>
      <c r="J133" s="26">
        <v>0</v>
      </c>
      <c r="K133" s="35">
        <v>0</v>
      </c>
      <c r="L133" s="35">
        <v>0</v>
      </c>
      <c r="M133" s="35">
        <v>139.37278000000001</v>
      </c>
      <c r="N133" s="35">
        <v>0</v>
      </c>
      <c r="O133" s="35"/>
      <c r="P133" s="35">
        <v>0</v>
      </c>
      <c r="R133" s="24">
        <f t="shared" si="4"/>
        <v>350.57675999999998</v>
      </c>
      <c r="V133" s="20">
        <f t="shared" si="5"/>
        <v>350.57675999999998</v>
      </c>
      <c r="X133" s="8">
        <v>106.261</v>
      </c>
      <c r="Y133" s="35">
        <v>0</v>
      </c>
      <c r="Z133" s="35"/>
      <c r="AA133" s="35">
        <v>0</v>
      </c>
      <c r="AB133" s="35">
        <v>170.56557999999998</v>
      </c>
      <c r="AC133" s="35">
        <v>38.460080000000005</v>
      </c>
      <c r="AD133" s="35">
        <v>57.975830000000002</v>
      </c>
      <c r="AE133" s="35"/>
      <c r="AF133" s="35"/>
      <c r="AG133" s="35"/>
      <c r="AH133" s="35">
        <v>0</v>
      </c>
      <c r="AI133" s="35"/>
      <c r="AL133" s="24">
        <f t="shared" si="7"/>
        <v>373.26248999999996</v>
      </c>
      <c r="AN133" s="34">
        <v>0</v>
      </c>
      <c r="AP133" s="20">
        <f t="shared" si="6"/>
        <v>373.26248999999996</v>
      </c>
      <c r="AR133" s="20"/>
    </row>
    <row r="134" spans="1:44" x14ac:dyDescent="0.25">
      <c r="A134" t="e">
        <f>VLOOKUP($B134,'Cushing Balance'!$C$2:$E$500,3,TRUE)</f>
        <v>#N/A</v>
      </c>
      <c r="B134" s="1">
        <v>40145</v>
      </c>
      <c r="C134" s="31"/>
      <c r="D134" s="8">
        <v>0</v>
      </c>
      <c r="E134" s="35">
        <v>149.43663000000001</v>
      </c>
      <c r="F134" s="35"/>
      <c r="G134" s="26">
        <v>41.25</v>
      </c>
      <c r="H134" s="35">
        <v>32.702080000000002</v>
      </c>
      <c r="I134" s="35">
        <v>0</v>
      </c>
      <c r="J134" s="26">
        <v>0</v>
      </c>
      <c r="K134" s="35">
        <v>0</v>
      </c>
      <c r="L134" s="35">
        <v>0</v>
      </c>
      <c r="M134" s="35">
        <v>151.59379000000001</v>
      </c>
      <c r="N134" s="35">
        <v>0</v>
      </c>
      <c r="O134" s="35"/>
      <c r="P134" s="35">
        <v>0</v>
      </c>
      <c r="R134" s="24">
        <f t="shared" si="4"/>
        <v>374.98250000000002</v>
      </c>
      <c r="V134" s="20">
        <f t="shared" si="5"/>
        <v>374.98250000000002</v>
      </c>
      <c r="X134" s="8">
        <v>106.64569</v>
      </c>
      <c r="Y134" s="35">
        <v>0</v>
      </c>
      <c r="Z134" s="35"/>
      <c r="AA134" s="35">
        <v>0</v>
      </c>
      <c r="AB134" s="35">
        <v>193.40417000000002</v>
      </c>
      <c r="AC134" s="35">
        <v>38.647059999999996</v>
      </c>
      <c r="AD134" s="35">
        <v>44.294350000000001</v>
      </c>
      <c r="AE134" s="35"/>
      <c r="AF134" s="35"/>
      <c r="AG134" s="35"/>
      <c r="AH134" s="35">
        <v>0</v>
      </c>
      <c r="AI134" s="35"/>
      <c r="AL134" s="24">
        <f t="shared" si="7"/>
        <v>382.99127000000004</v>
      </c>
      <c r="AN134" s="34">
        <v>0</v>
      </c>
      <c r="AP134" s="20">
        <f t="shared" si="6"/>
        <v>382.99127000000004</v>
      </c>
      <c r="AR134" s="20"/>
    </row>
    <row r="135" spans="1:44" x14ac:dyDescent="0.25">
      <c r="A135" t="e">
        <f>VLOOKUP($B135,'Cushing Balance'!$C$2:$E$500,3,TRUE)</f>
        <v>#N/A</v>
      </c>
      <c r="B135" s="1">
        <v>40146</v>
      </c>
      <c r="C135" s="31"/>
      <c r="D135" s="8">
        <v>0</v>
      </c>
      <c r="E135" s="35">
        <v>145.1892</v>
      </c>
      <c r="F135" s="35"/>
      <c r="G135" s="26">
        <v>41.25</v>
      </c>
      <c r="H135" s="35">
        <v>26.218730000000001</v>
      </c>
      <c r="I135" s="35">
        <v>0</v>
      </c>
      <c r="J135" s="26">
        <v>0</v>
      </c>
      <c r="K135" s="35">
        <v>0</v>
      </c>
      <c r="L135" s="35">
        <v>0</v>
      </c>
      <c r="M135" s="35">
        <v>153.24698000000001</v>
      </c>
      <c r="N135" s="35">
        <v>0</v>
      </c>
      <c r="O135" s="35"/>
      <c r="P135" s="35">
        <v>0</v>
      </c>
      <c r="R135" s="24">
        <f t="shared" si="4"/>
        <v>365.90490999999997</v>
      </c>
      <c r="V135" s="20">
        <f t="shared" si="5"/>
        <v>365.90490999999997</v>
      </c>
      <c r="X135" s="8">
        <v>106.12447999999999</v>
      </c>
      <c r="Y135" s="35">
        <v>0</v>
      </c>
      <c r="Z135" s="35"/>
      <c r="AA135" s="35">
        <v>0</v>
      </c>
      <c r="AB135" s="35">
        <v>169.97542000000001</v>
      </c>
      <c r="AC135" s="35">
        <v>38.385629999999999</v>
      </c>
      <c r="AD135" s="35">
        <v>60.59375</v>
      </c>
      <c r="AE135" s="35"/>
      <c r="AF135" s="35"/>
      <c r="AG135" s="35"/>
      <c r="AH135" s="35">
        <v>0</v>
      </c>
      <c r="AI135" s="35"/>
      <c r="AL135" s="24">
        <f t="shared" si="7"/>
        <v>375.07927999999998</v>
      </c>
      <c r="AN135" s="34">
        <v>0</v>
      </c>
      <c r="AP135" s="20">
        <f t="shared" si="6"/>
        <v>375.07927999999998</v>
      </c>
      <c r="AR135" s="20"/>
    </row>
    <row r="136" spans="1:44" x14ac:dyDescent="0.25">
      <c r="A136" t="e">
        <f>VLOOKUP($B136,'Cushing Balance'!$C$2:$E$500,3,TRUE)</f>
        <v>#N/A</v>
      </c>
      <c r="B136" s="1">
        <v>40147</v>
      </c>
      <c r="C136" s="31"/>
      <c r="D136" s="8">
        <v>0</v>
      </c>
      <c r="E136" s="35">
        <v>132.93148000000002</v>
      </c>
      <c r="F136" s="35"/>
      <c r="G136" s="26">
        <v>41.25</v>
      </c>
      <c r="H136" s="35">
        <v>27.69754</v>
      </c>
      <c r="I136" s="35">
        <v>0</v>
      </c>
      <c r="J136" s="26">
        <v>0</v>
      </c>
      <c r="K136" s="35">
        <v>0</v>
      </c>
      <c r="L136" s="35">
        <v>0</v>
      </c>
      <c r="M136" s="35">
        <v>156.12054999999998</v>
      </c>
      <c r="N136" s="35">
        <v>0</v>
      </c>
      <c r="O136" s="35"/>
      <c r="P136" s="35">
        <v>0</v>
      </c>
      <c r="R136" s="24">
        <f t="shared" si="4"/>
        <v>357.99957000000001</v>
      </c>
      <c r="V136" s="20">
        <f t="shared" si="5"/>
        <v>357.99957000000001</v>
      </c>
      <c r="X136" s="8">
        <v>113.13042</v>
      </c>
      <c r="Y136" s="35">
        <v>0</v>
      </c>
      <c r="Z136" s="35"/>
      <c r="AA136" s="35">
        <v>0</v>
      </c>
      <c r="AB136" s="35">
        <v>148.0574</v>
      </c>
      <c r="AC136" s="35">
        <v>37.577580000000005</v>
      </c>
      <c r="AD136" s="35">
        <v>72.597149999999999</v>
      </c>
      <c r="AE136" s="35"/>
      <c r="AF136" s="35"/>
      <c r="AG136" s="35"/>
      <c r="AH136" s="35">
        <v>0</v>
      </c>
      <c r="AI136" s="35"/>
      <c r="AL136" s="24">
        <f t="shared" si="7"/>
        <v>371.36255</v>
      </c>
      <c r="AN136" s="34">
        <v>0</v>
      </c>
      <c r="AP136" s="20">
        <f t="shared" si="6"/>
        <v>371.36255</v>
      </c>
      <c r="AR136" s="20"/>
    </row>
    <row r="137" spans="1:44" x14ac:dyDescent="0.25">
      <c r="A137" t="e">
        <f>VLOOKUP($B137,'Cushing Balance'!$C$2:$E$500,3,TRUE)</f>
        <v>#N/A</v>
      </c>
      <c r="B137" s="1">
        <v>40148</v>
      </c>
      <c r="C137" s="31"/>
      <c r="D137" s="8">
        <v>0</v>
      </c>
      <c r="E137" s="35">
        <v>127.90109</v>
      </c>
      <c r="F137" s="35"/>
      <c r="G137" s="26">
        <v>41.25</v>
      </c>
      <c r="H137" s="35">
        <v>29.63927</v>
      </c>
      <c r="I137" s="35">
        <v>0</v>
      </c>
      <c r="J137" s="26">
        <v>0</v>
      </c>
      <c r="K137" s="35">
        <v>0</v>
      </c>
      <c r="L137" s="35">
        <v>0</v>
      </c>
      <c r="M137" s="35">
        <v>167.71053000000001</v>
      </c>
      <c r="N137" s="35">
        <v>0</v>
      </c>
      <c r="O137" s="35"/>
      <c r="P137" s="35">
        <v>0</v>
      </c>
      <c r="R137" s="24">
        <f t="shared" si="4"/>
        <v>366.50089000000003</v>
      </c>
      <c r="V137" s="20">
        <f t="shared" si="5"/>
        <v>366.50089000000003</v>
      </c>
      <c r="X137" s="8">
        <v>108.77589</v>
      </c>
      <c r="Y137" s="35">
        <v>0</v>
      </c>
      <c r="Z137" s="35"/>
      <c r="AA137" s="35">
        <v>0</v>
      </c>
      <c r="AB137" s="35">
        <v>154.46104</v>
      </c>
      <c r="AC137" s="35">
        <v>37.814399999999999</v>
      </c>
      <c r="AD137" s="35">
        <v>56.731379999999994</v>
      </c>
      <c r="AE137" s="35"/>
      <c r="AF137" s="35"/>
      <c r="AG137" s="35"/>
      <c r="AH137" s="35">
        <v>0</v>
      </c>
      <c r="AI137" s="35"/>
      <c r="AL137" s="24">
        <f t="shared" si="7"/>
        <v>357.78271000000001</v>
      </c>
      <c r="AN137" s="34">
        <v>0</v>
      </c>
      <c r="AP137" s="20">
        <f t="shared" si="6"/>
        <v>357.78271000000001</v>
      </c>
      <c r="AR137" s="20"/>
    </row>
    <row r="138" spans="1:44" x14ac:dyDescent="0.25">
      <c r="A138" t="e">
        <f>VLOOKUP($B138,'Cushing Balance'!$C$2:$E$500,3,TRUE)</f>
        <v>#N/A</v>
      </c>
      <c r="B138" s="1">
        <v>40149</v>
      </c>
      <c r="C138" s="31"/>
      <c r="D138" s="8">
        <v>0</v>
      </c>
      <c r="E138" s="35">
        <v>134.11713</v>
      </c>
      <c r="F138" s="35"/>
      <c r="G138" s="26">
        <v>41.25</v>
      </c>
      <c r="H138" s="35">
        <v>31.730040000000002</v>
      </c>
      <c r="I138" s="35">
        <v>0</v>
      </c>
      <c r="J138" s="26">
        <v>0</v>
      </c>
      <c r="K138" s="35">
        <v>0</v>
      </c>
      <c r="L138" s="35">
        <v>0</v>
      </c>
      <c r="M138" s="35">
        <v>296.09153999999995</v>
      </c>
      <c r="N138" s="35">
        <v>0</v>
      </c>
      <c r="O138" s="35"/>
      <c r="P138" s="35">
        <v>0</v>
      </c>
      <c r="R138" s="24">
        <f t="shared" ref="R138:R201" si="8">SUM(D138:P138)</f>
        <v>503.18870999999996</v>
      </c>
      <c r="V138" s="20">
        <f t="shared" ref="V138:V201" si="9">T138+R138</f>
        <v>503.18870999999996</v>
      </c>
      <c r="X138" s="8">
        <v>106.32602</v>
      </c>
      <c r="Y138" s="35">
        <v>0</v>
      </c>
      <c r="Z138" s="35"/>
      <c r="AA138" s="35">
        <v>0</v>
      </c>
      <c r="AB138" s="35">
        <v>177.00409999999999</v>
      </c>
      <c r="AC138" s="35">
        <v>38.191459999999999</v>
      </c>
      <c r="AD138" s="35">
        <v>74.130399999999995</v>
      </c>
      <c r="AE138" s="35"/>
      <c r="AF138" s="35"/>
      <c r="AG138" s="35"/>
      <c r="AH138" s="35">
        <v>0</v>
      </c>
      <c r="AI138" s="35"/>
      <c r="AL138" s="24">
        <f t="shared" si="7"/>
        <v>395.65197999999998</v>
      </c>
      <c r="AN138" s="34">
        <v>0</v>
      </c>
      <c r="AP138" s="20">
        <f t="shared" ref="AP138:AP201" si="10">AN138+AL138</f>
        <v>395.65197999999998</v>
      </c>
      <c r="AR138" s="20"/>
    </row>
    <row r="139" spans="1:44" x14ac:dyDescent="0.25">
      <c r="A139" t="e">
        <f>VLOOKUP($B139,'Cushing Balance'!$C$2:$E$500,3,TRUE)</f>
        <v>#N/A</v>
      </c>
      <c r="B139" s="1">
        <v>40150</v>
      </c>
      <c r="C139" s="31"/>
      <c r="D139" s="8">
        <v>0</v>
      </c>
      <c r="E139" s="35">
        <v>105.88242</v>
      </c>
      <c r="F139" s="35"/>
      <c r="G139" s="26">
        <v>41.25</v>
      </c>
      <c r="H139" s="35">
        <v>36.478250000000003</v>
      </c>
      <c r="I139" s="35">
        <v>0</v>
      </c>
      <c r="J139" s="26">
        <v>0</v>
      </c>
      <c r="K139" s="35">
        <v>0</v>
      </c>
      <c r="L139" s="35">
        <v>0</v>
      </c>
      <c r="M139" s="35">
        <v>233.42798000000002</v>
      </c>
      <c r="N139" s="35">
        <v>0</v>
      </c>
      <c r="O139" s="35"/>
      <c r="P139" s="35">
        <v>0</v>
      </c>
      <c r="R139" s="24">
        <f t="shared" si="8"/>
        <v>417.03865000000002</v>
      </c>
      <c r="V139" s="20">
        <f t="shared" si="9"/>
        <v>417.03865000000002</v>
      </c>
      <c r="X139" s="8">
        <v>105.84456</v>
      </c>
      <c r="Y139" s="35">
        <v>0</v>
      </c>
      <c r="Z139" s="35"/>
      <c r="AA139" s="35">
        <v>0</v>
      </c>
      <c r="AB139" s="35">
        <v>183.18779000000001</v>
      </c>
      <c r="AC139" s="35">
        <v>37.894040000000004</v>
      </c>
      <c r="AD139" s="35">
        <v>120.09535000000001</v>
      </c>
      <c r="AE139" s="35"/>
      <c r="AF139" s="35"/>
      <c r="AG139" s="35"/>
      <c r="AH139" s="35">
        <v>0</v>
      </c>
      <c r="AI139" s="35"/>
      <c r="AL139" s="24">
        <f t="shared" ref="AL139:AL170" si="11">SUM(X139:AJ139)</f>
        <v>447.02174000000002</v>
      </c>
      <c r="AN139" s="34">
        <v>0</v>
      </c>
      <c r="AP139" s="20">
        <f t="shared" si="10"/>
        <v>447.02174000000002</v>
      </c>
      <c r="AR139" s="20"/>
    </row>
    <row r="140" spans="1:44" x14ac:dyDescent="0.25">
      <c r="A140" t="e">
        <f>VLOOKUP($B140,'Cushing Balance'!$C$2:$E$500,3,TRUE)</f>
        <v>#N/A</v>
      </c>
      <c r="B140" s="1">
        <v>40151</v>
      </c>
      <c r="C140" s="31"/>
      <c r="D140" s="8">
        <v>0</v>
      </c>
      <c r="E140" s="35">
        <v>129.93375</v>
      </c>
      <c r="F140" s="35"/>
      <c r="G140" s="26">
        <v>41.25</v>
      </c>
      <c r="H140" s="35">
        <v>35.784210000000002</v>
      </c>
      <c r="I140" s="35">
        <v>0</v>
      </c>
      <c r="J140" s="26">
        <v>0</v>
      </c>
      <c r="K140" s="35">
        <v>0</v>
      </c>
      <c r="L140" s="35">
        <v>0</v>
      </c>
      <c r="M140" s="35">
        <v>283.64168999999998</v>
      </c>
      <c r="N140" s="35">
        <v>0</v>
      </c>
      <c r="O140" s="35"/>
      <c r="P140" s="35">
        <v>0</v>
      </c>
      <c r="R140" s="24">
        <f t="shared" si="8"/>
        <v>490.60964999999999</v>
      </c>
      <c r="V140" s="20">
        <f t="shared" si="9"/>
        <v>490.60964999999999</v>
      </c>
      <c r="X140" s="8">
        <v>105.51929</v>
      </c>
      <c r="Y140" s="35">
        <v>0</v>
      </c>
      <c r="Z140" s="35"/>
      <c r="AA140" s="35">
        <v>0</v>
      </c>
      <c r="AB140" s="35">
        <v>175.10798</v>
      </c>
      <c r="AC140" s="35">
        <v>36.688459999999999</v>
      </c>
      <c r="AD140" s="35">
        <v>113.33608</v>
      </c>
      <c r="AE140" s="35"/>
      <c r="AF140" s="35"/>
      <c r="AG140" s="35"/>
      <c r="AH140" s="35">
        <v>0</v>
      </c>
      <c r="AI140" s="35"/>
      <c r="AL140" s="24">
        <f t="shared" si="11"/>
        <v>430.65181000000001</v>
      </c>
      <c r="AN140" s="34">
        <v>0</v>
      </c>
      <c r="AP140" s="20">
        <f t="shared" si="10"/>
        <v>430.65181000000001</v>
      </c>
      <c r="AR140" s="20"/>
    </row>
    <row r="141" spans="1:44" x14ac:dyDescent="0.25">
      <c r="A141" t="e">
        <f>VLOOKUP($B141,'Cushing Balance'!$C$2:$E$500,3,TRUE)</f>
        <v>#N/A</v>
      </c>
      <c r="B141" s="1">
        <v>40152</v>
      </c>
      <c r="C141" s="31"/>
      <c r="D141" s="8">
        <v>0</v>
      </c>
      <c r="E141" s="35">
        <v>127.58098</v>
      </c>
      <c r="F141" s="35"/>
      <c r="G141" s="26">
        <v>41.25</v>
      </c>
      <c r="H141" s="35">
        <v>34.379919999999998</v>
      </c>
      <c r="I141" s="35">
        <v>0</v>
      </c>
      <c r="J141" s="26">
        <v>0</v>
      </c>
      <c r="K141" s="35">
        <v>0</v>
      </c>
      <c r="L141" s="35">
        <v>0</v>
      </c>
      <c r="M141" s="35">
        <v>260.40487999999999</v>
      </c>
      <c r="N141" s="35">
        <v>0</v>
      </c>
      <c r="O141" s="35"/>
      <c r="P141" s="35">
        <v>0</v>
      </c>
      <c r="R141" s="24">
        <f t="shared" si="8"/>
        <v>463.61577999999997</v>
      </c>
      <c r="V141" s="20">
        <f t="shared" si="9"/>
        <v>463.61577999999997</v>
      </c>
      <c r="X141" s="8">
        <v>106.16208</v>
      </c>
      <c r="Y141" s="35">
        <v>0</v>
      </c>
      <c r="Z141" s="35"/>
      <c r="AA141" s="35">
        <v>0</v>
      </c>
      <c r="AB141" s="35">
        <v>156.10239999999999</v>
      </c>
      <c r="AC141" s="35">
        <v>34.956309999999995</v>
      </c>
      <c r="AD141" s="35">
        <v>119.8749</v>
      </c>
      <c r="AE141" s="35"/>
      <c r="AF141" s="35"/>
      <c r="AG141" s="35"/>
      <c r="AH141" s="35">
        <v>0</v>
      </c>
      <c r="AI141" s="35"/>
      <c r="AL141" s="24">
        <f t="shared" si="11"/>
        <v>417.09568999999999</v>
      </c>
      <c r="AN141" s="34">
        <v>0</v>
      </c>
      <c r="AP141" s="20">
        <f t="shared" si="10"/>
        <v>417.09568999999999</v>
      </c>
      <c r="AR141" s="20"/>
    </row>
    <row r="142" spans="1:44" x14ac:dyDescent="0.25">
      <c r="A142" t="e">
        <f>VLOOKUP($B142,'Cushing Balance'!$C$2:$E$500,3,TRUE)</f>
        <v>#N/A</v>
      </c>
      <c r="B142" s="1">
        <v>40153</v>
      </c>
      <c r="C142" s="31"/>
      <c r="D142" s="8">
        <v>0</v>
      </c>
      <c r="E142" s="35">
        <v>114.15329</v>
      </c>
      <c r="F142" s="35"/>
      <c r="G142" s="26">
        <v>41.25</v>
      </c>
      <c r="H142" s="35">
        <v>28.500689999999999</v>
      </c>
      <c r="I142" s="35">
        <v>0</v>
      </c>
      <c r="J142" s="26">
        <v>0</v>
      </c>
      <c r="K142" s="35">
        <v>0</v>
      </c>
      <c r="L142" s="35">
        <v>0</v>
      </c>
      <c r="M142" s="35">
        <v>272.48616999999996</v>
      </c>
      <c r="N142" s="35">
        <v>0</v>
      </c>
      <c r="O142" s="35"/>
      <c r="P142" s="35">
        <v>0</v>
      </c>
      <c r="R142" s="24">
        <f t="shared" si="8"/>
        <v>456.39014999999995</v>
      </c>
      <c r="V142" s="20">
        <f t="shared" si="9"/>
        <v>456.39014999999995</v>
      </c>
      <c r="X142" s="8">
        <v>105.36442</v>
      </c>
      <c r="Y142" s="35">
        <v>0</v>
      </c>
      <c r="Z142" s="35"/>
      <c r="AA142" s="35">
        <v>0</v>
      </c>
      <c r="AB142" s="35">
        <v>146.05104</v>
      </c>
      <c r="AC142" s="35">
        <v>34.698599999999999</v>
      </c>
      <c r="AD142" s="35">
        <v>118.73298</v>
      </c>
      <c r="AE142" s="35"/>
      <c r="AF142" s="35"/>
      <c r="AG142" s="35"/>
      <c r="AH142" s="35">
        <v>0</v>
      </c>
      <c r="AI142" s="35"/>
      <c r="AL142" s="24">
        <f t="shared" si="11"/>
        <v>404.84703999999999</v>
      </c>
      <c r="AN142" s="34">
        <v>0</v>
      </c>
      <c r="AP142" s="20">
        <f t="shared" si="10"/>
        <v>404.84703999999999</v>
      </c>
      <c r="AR142" s="20"/>
    </row>
    <row r="143" spans="1:44" x14ac:dyDescent="0.25">
      <c r="A143" t="e">
        <f>VLOOKUP($B143,'Cushing Balance'!$C$2:$E$500,3,TRUE)</f>
        <v>#N/A</v>
      </c>
      <c r="B143" s="1">
        <v>40154</v>
      </c>
      <c r="C143" s="31"/>
      <c r="D143" s="8">
        <v>0</v>
      </c>
      <c r="E143" s="35">
        <v>120.73338000000001</v>
      </c>
      <c r="F143" s="35"/>
      <c r="G143" s="26">
        <v>41.25</v>
      </c>
      <c r="H143" s="35">
        <v>27.61994</v>
      </c>
      <c r="I143" s="35">
        <v>0</v>
      </c>
      <c r="J143" s="26">
        <v>0</v>
      </c>
      <c r="K143" s="35">
        <v>0</v>
      </c>
      <c r="L143" s="35">
        <v>0</v>
      </c>
      <c r="M143" s="35">
        <v>266.71408000000002</v>
      </c>
      <c r="N143" s="35">
        <v>0</v>
      </c>
      <c r="O143" s="35"/>
      <c r="P143" s="35">
        <v>0</v>
      </c>
      <c r="R143" s="24">
        <f t="shared" si="8"/>
        <v>456.31740000000002</v>
      </c>
      <c r="V143" s="20">
        <f t="shared" si="9"/>
        <v>456.31740000000002</v>
      </c>
      <c r="X143" s="8">
        <v>106.32617</v>
      </c>
      <c r="Y143" s="35">
        <v>0</v>
      </c>
      <c r="Z143" s="35"/>
      <c r="AA143" s="35">
        <v>0</v>
      </c>
      <c r="AB143" s="35">
        <v>184.88257999999999</v>
      </c>
      <c r="AC143" s="35">
        <v>35.275980000000004</v>
      </c>
      <c r="AD143" s="35">
        <v>123.00275000000001</v>
      </c>
      <c r="AE143" s="35"/>
      <c r="AF143" s="35"/>
      <c r="AG143" s="35"/>
      <c r="AH143" s="35">
        <v>0</v>
      </c>
      <c r="AI143" s="35"/>
      <c r="AL143" s="24">
        <f t="shared" si="11"/>
        <v>449.48748000000001</v>
      </c>
      <c r="AN143" s="34">
        <v>0</v>
      </c>
      <c r="AP143" s="20">
        <f t="shared" si="10"/>
        <v>449.48748000000001</v>
      </c>
      <c r="AR143" s="20"/>
    </row>
    <row r="144" spans="1:44" x14ac:dyDescent="0.25">
      <c r="A144" t="e">
        <f>VLOOKUP($B144,'Cushing Balance'!$C$2:$E$500,3,TRUE)</f>
        <v>#N/A</v>
      </c>
      <c r="B144" s="1">
        <v>40155</v>
      </c>
      <c r="C144" s="31"/>
      <c r="D144" s="8">
        <v>0</v>
      </c>
      <c r="E144" s="35">
        <v>122.70438</v>
      </c>
      <c r="F144" s="35"/>
      <c r="G144" s="26">
        <v>41.25</v>
      </c>
      <c r="H144" s="35">
        <v>24.521979999999999</v>
      </c>
      <c r="I144" s="35">
        <v>0</v>
      </c>
      <c r="J144" s="26">
        <v>0</v>
      </c>
      <c r="K144" s="35">
        <v>0</v>
      </c>
      <c r="L144" s="35">
        <v>0</v>
      </c>
      <c r="M144" s="35">
        <v>280.03271000000001</v>
      </c>
      <c r="N144" s="35">
        <v>0</v>
      </c>
      <c r="O144" s="35"/>
      <c r="P144" s="35">
        <v>0</v>
      </c>
      <c r="R144" s="24">
        <f t="shared" si="8"/>
        <v>468.50907000000001</v>
      </c>
      <c r="V144" s="20">
        <f t="shared" si="9"/>
        <v>468.50907000000001</v>
      </c>
      <c r="X144" s="8">
        <v>103.28563</v>
      </c>
      <c r="Y144" s="35">
        <v>0</v>
      </c>
      <c r="Z144" s="35"/>
      <c r="AA144" s="35">
        <v>0</v>
      </c>
      <c r="AB144" s="35">
        <v>199.76017000000002</v>
      </c>
      <c r="AC144" s="35">
        <v>27.63625</v>
      </c>
      <c r="AD144" s="35">
        <v>122.64480999999999</v>
      </c>
      <c r="AE144" s="35"/>
      <c r="AF144" s="35"/>
      <c r="AG144" s="35"/>
      <c r="AH144" s="35">
        <v>0</v>
      </c>
      <c r="AI144" s="35"/>
      <c r="AL144" s="24">
        <f t="shared" si="11"/>
        <v>453.32686000000001</v>
      </c>
      <c r="AN144" s="34">
        <v>0</v>
      </c>
      <c r="AP144" s="20">
        <f t="shared" si="10"/>
        <v>453.32686000000001</v>
      </c>
      <c r="AR144" s="20"/>
    </row>
    <row r="145" spans="1:44" x14ac:dyDescent="0.25">
      <c r="A145" t="e">
        <f>VLOOKUP($B145,'Cushing Balance'!$C$2:$E$500,3,TRUE)</f>
        <v>#N/A</v>
      </c>
      <c r="B145" s="1">
        <v>40156</v>
      </c>
      <c r="C145" s="31"/>
      <c r="D145" s="8">
        <v>0</v>
      </c>
      <c r="E145" s="35">
        <v>114.69381</v>
      </c>
      <c r="F145" s="35"/>
      <c r="G145" s="26">
        <v>41.25</v>
      </c>
      <c r="H145" s="35">
        <v>29.22542</v>
      </c>
      <c r="I145" s="35">
        <v>0</v>
      </c>
      <c r="J145" s="26">
        <v>0</v>
      </c>
      <c r="K145" s="35">
        <v>0</v>
      </c>
      <c r="L145" s="35">
        <v>0</v>
      </c>
      <c r="M145" s="35">
        <v>287.10321000000005</v>
      </c>
      <c r="N145" s="35">
        <v>0</v>
      </c>
      <c r="O145" s="35"/>
      <c r="P145" s="35">
        <v>0</v>
      </c>
      <c r="R145" s="24">
        <f t="shared" si="8"/>
        <v>472.27244000000002</v>
      </c>
      <c r="V145" s="20">
        <f t="shared" si="9"/>
        <v>472.27244000000002</v>
      </c>
      <c r="X145" s="8">
        <v>106.61528999999999</v>
      </c>
      <c r="Y145" s="35">
        <v>0</v>
      </c>
      <c r="Z145" s="35"/>
      <c r="AA145" s="35">
        <v>0</v>
      </c>
      <c r="AB145" s="35">
        <v>192.08471</v>
      </c>
      <c r="AC145" s="35">
        <v>27.780150000000003</v>
      </c>
      <c r="AD145" s="35">
        <v>130.37853999999999</v>
      </c>
      <c r="AE145" s="35"/>
      <c r="AF145" s="35"/>
      <c r="AG145" s="35"/>
      <c r="AH145" s="35">
        <v>0</v>
      </c>
      <c r="AI145" s="35"/>
      <c r="AL145" s="24">
        <f t="shared" si="11"/>
        <v>456.85868999999997</v>
      </c>
      <c r="AN145" s="34">
        <v>0</v>
      </c>
      <c r="AP145" s="20">
        <f t="shared" si="10"/>
        <v>456.85868999999997</v>
      </c>
      <c r="AR145" s="20"/>
    </row>
    <row r="146" spans="1:44" x14ac:dyDescent="0.25">
      <c r="A146" t="e">
        <f>VLOOKUP($B146,'Cushing Balance'!$C$2:$E$500,3,TRUE)</f>
        <v>#N/A</v>
      </c>
      <c r="B146" s="1">
        <v>40157</v>
      </c>
      <c r="C146" s="31"/>
      <c r="D146" s="8">
        <v>0</v>
      </c>
      <c r="E146" s="35">
        <v>91.708060000000003</v>
      </c>
      <c r="F146" s="35"/>
      <c r="G146" s="26">
        <v>41.25</v>
      </c>
      <c r="H146" s="35">
        <v>29.270959999999999</v>
      </c>
      <c r="I146" s="35">
        <v>0</v>
      </c>
      <c r="J146" s="26">
        <v>0</v>
      </c>
      <c r="K146" s="35">
        <v>0</v>
      </c>
      <c r="L146" s="35">
        <v>0</v>
      </c>
      <c r="M146" s="35">
        <v>257.24705999999998</v>
      </c>
      <c r="N146" s="35">
        <v>0</v>
      </c>
      <c r="O146" s="35"/>
      <c r="P146" s="35">
        <v>0</v>
      </c>
      <c r="R146" s="24">
        <f t="shared" si="8"/>
        <v>419.47607999999997</v>
      </c>
      <c r="V146" s="20">
        <f t="shared" si="9"/>
        <v>419.47607999999997</v>
      </c>
      <c r="X146" s="8">
        <v>105.67422999999999</v>
      </c>
      <c r="Y146" s="35">
        <v>0</v>
      </c>
      <c r="Z146" s="35"/>
      <c r="AA146" s="35">
        <v>0</v>
      </c>
      <c r="AB146" s="35">
        <v>181.08113</v>
      </c>
      <c r="AC146" s="35">
        <v>37.081230000000005</v>
      </c>
      <c r="AD146" s="35">
        <v>114.85010000000001</v>
      </c>
      <c r="AE146" s="35"/>
      <c r="AF146" s="35"/>
      <c r="AG146" s="35"/>
      <c r="AH146" s="35">
        <v>0</v>
      </c>
      <c r="AI146" s="35"/>
      <c r="AL146" s="24">
        <f t="shared" si="11"/>
        <v>438.68669</v>
      </c>
      <c r="AN146" s="34">
        <v>0</v>
      </c>
      <c r="AP146" s="20">
        <f t="shared" si="10"/>
        <v>438.68669</v>
      </c>
      <c r="AR146" s="20"/>
    </row>
    <row r="147" spans="1:44" x14ac:dyDescent="0.25">
      <c r="A147" t="e">
        <f>VLOOKUP($B147,'Cushing Balance'!$C$2:$E$500,3,TRUE)</f>
        <v>#N/A</v>
      </c>
      <c r="B147" s="1">
        <v>40158</v>
      </c>
      <c r="C147" s="31"/>
      <c r="D147" s="8">
        <v>0</v>
      </c>
      <c r="E147" s="35">
        <v>98.630499999999998</v>
      </c>
      <c r="F147" s="35"/>
      <c r="G147" s="26">
        <v>41.25</v>
      </c>
      <c r="H147" s="35">
        <v>31.238769999999999</v>
      </c>
      <c r="I147" s="35">
        <v>0</v>
      </c>
      <c r="J147" s="26">
        <v>0</v>
      </c>
      <c r="K147" s="35">
        <v>0</v>
      </c>
      <c r="L147" s="35">
        <v>0</v>
      </c>
      <c r="M147" s="35">
        <v>269.14443999999997</v>
      </c>
      <c r="N147" s="35">
        <v>0</v>
      </c>
      <c r="O147" s="35"/>
      <c r="P147" s="35">
        <v>0</v>
      </c>
      <c r="R147" s="24">
        <f t="shared" si="8"/>
        <v>440.26370999999995</v>
      </c>
      <c r="V147" s="20">
        <f t="shared" si="9"/>
        <v>440.26370999999995</v>
      </c>
      <c r="X147" s="8">
        <v>106.05489999999999</v>
      </c>
      <c r="Y147" s="35">
        <v>0</v>
      </c>
      <c r="Z147" s="35"/>
      <c r="AA147" s="35">
        <v>0</v>
      </c>
      <c r="AB147" s="35">
        <v>187.36644000000001</v>
      </c>
      <c r="AC147" s="35">
        <v>33.923919999999995</v>
      </c>
      <c r="AD147" s="35">
        <v>118.26521000000001</v>
      </c>
      <c r="AE147" s="35"/>
      <c r="AF147" s="35"/>
      <c r="AG147" s="35"/>
      <c r="AH147" s="35">
        <v>0</v>
      </c>
      <c r="AI147" s="35"/>
      <c r="AL147" s="24">
        <f t="shared" si="11"/>
        <v>445.61047000000002</v>
      </c>
      <c r="AN147" s="34">
        <v>0</v>
      </c>
      <c r="AP147" s="20">
        <f t="shared" si="10"/>
        <v>445.61047000000002</v>
      </c>
      <c r="AR147" s="20"/>
    </row>
    <row r="148" spans="1:44" x14ac:dyDescent="0.25">
      <c r="A148" t="e">
        <f>VLOOKUP($B148,'Cushing Balance'!$C$2:$E$500,3,TRUE)</f>
        <v>#N/A</v>
      </c>
      <c r="B148" s="1">
        <v>40159</v>
      </c>
      <c r="C148" s="31"/>
      <c r="D148" s="8">
        <v>0</v>
      </c>
      <c r="E148" s="35">
        <v>133.63714999999999</v>
      </c>
      <c r="F148" s="35"/>
      <c r="G148" s="26">
        <v>41.25</v>
      </c>
      <c r="H148" s="35">
        <v>26.747630000000001</v>
      </c>
      <c r="I148" s="35">
        <v>0</v>
      </c>
      <c r="J148" s="26">
        <v>0</v>
      </c>
      <c r="K148" s="35">
        <v>0</v>
      </c>
      <c r="L148" s="35">
        <v>0</v>
      </c>
      <c r="M148" s="35">
        <v>298.12084999999996</v>
      </c>
      <c r="N148" s="35">
        <v>0</v>
      </c>
      <c r="O148" s="35"/>
      <c r="P148" s="35">
        <v>0</v>
      </c>
      <c r="R148" s="24">
        <f t="shared" si="8"/>
        <v>499.75562999999994</v>
      </c>
      <c r="V148" s="20">
        <f t="shared" si="9"/>
        <v>499.75562999999994</v>
      </c>
      <c r="X148" s="8">
        <v>115.19388000000001</v>
      </c>
      <c r="Y148" s="35">
        <v>0</v>
      </c>
      <c r="Z148" s="35"/>
      <c r="AA148" s="35">
        <v>0</v>
      </c>
      <c r="AB148" s="35">
        <v>196.97082999999998</v>
      </c>
      <c r="AC148" s="35">
        <v>31.36702</v>
      </c>
      <c r="AD148" s="35">
        <v>135.63300000000001</v>
      </c>
      <c r="AE148" s="35"/>
      <c r="AF148" s="35"/>
      <c r="AG148" s="35"/>
      <c r="AH148" s="35">
        <v>0</v>
      </c>
      <c r="AI148" s="35"/>
      <c r="AL148" s="24">
        <f t="shared" si="11"/>
        <v>479.16473000000008</v>
      </c>
      <c r="AN148" s="34">
        <v>0</v>
      </c>
      <c r="AP148" s="20">
        <f t="shared" si="10"/>
        <v>479.16473000000008</v>
      </c>
      <c r="AR148" s="20"/>
    </row>
    <row r="149" spans="1:44" x14ac:dyDescent="0.25">
      <c r="A149" t="e">
        <f>VLOOKUP($B149,'Cushing Balance'!$C$2:$E$500,3,TRUE)</f>
        <v>#N/A</v>
      </c>
      <c r="B149" s="1">
        <v>40160</v>
      </c>
      <c r="C149" s="31"/>
      <c r="D149" s="8">
        <v>0</v>
      </c>
      <c r="E149" s="35">
        <v>128.58903999999998</v>
      </c>
      <c r="F149" s="35"/>
      <c r="G149" s="26">
        <v>41.25</v>
      </c>
      <c r="H149" s="35">
        <v>26.202999999999999</v>
      </c>
      <c r="I149" s="35">
        <v>0</v>
      </c>
      <c r="J149" s="26">
        <v>0</v>
      </c>
      <c r="K149" s="35">
        <v>0</v>
      </c>
      <c r="L149" s="35">
        <v>0</v>
      </c>
      <c r="M149" s="35">
        <v>264.34627</v>
      </c>
      <c r="N149" s="35">
        <v>0</v>
      </c>
      <c r="O149" s="35"/>
      <c r="P149" s="35">
        <v>0</v>
      </c>
      <c r="R149" s="24">
        <f t="shared" si="8"/>
        <v>460.38830999999999</v>
      </c>
      <c r="V149" s="20">
        <f t="shared" si="9"/>
        <v>460.38830999999999</v>
      </c>
      <c r="X149" s="8">
        <v>105.50777000000001</v>
      </c>
      <c r="Y149" s="35">
        <v>0</v>
      </c>
      <c r="Z149" s="35"/>
      <c r="AA149" s="35">
        <v>0</v>
      </c>
      <c r="AB149" s="35">
        <v>191.70792</v>
      </c>
      <c r="AC149" s="35">
        <v>34.310130000000001</v>
      </c>
      <c r="AD149" s="35">
        <v>136.05010000000001</v>
      </c>
      <c r="AE149" s="35"/>
      <c r="AF149" s="35"/>
      <c r="AG149" s="35"/>
      <c r="AH149" s="35">
        <v>0</v>
      </c>
      <c r="AI149" s="35"/>
      <c r="AL149" s="24">
        <f t="shared" si="11"/>
        <v>467.57592</v>
      </c>
      <c r="AN149" s="34">
        <v>0</v>
      </c>
      <c r="AP149" s="20">
        <f t="shared" si="10"/>
        <v>467.57592</v>
      </c>
      <c r="AR149" s="20"/>
    </row>
    <row r="150" spans="1:44" x14ac:dyDescent="0.25">
      <c r="A150" t="e">
        <f>VLOOKUP($B150,'Cushing Balance'!$C$2:$E$500,3,TRUE)</f>
        <v>#N/A</v>
      </c>
      <c r="B150" s="1">
        <v>40161</v>
      </c>
      <c r="C150" s="31"/>
      <c r="D150" s="8">
        <v>0</v>
      </c>
      <c r="E150" s="35">
        <v>123.96688</v>
      </c>
      <c r="F150" s="35"/>
      <c r="G150" s="26">
        <v>41.25</v>
      </c>
      <c r="H150" s="35">
        <v>28.476130000000001</v>
      </c>
      <c r="I150" s="35">
        <v>0</v>
      </c>
      <c r="J150" s="26">
        <v>0</v>
      </c>
      <c r="K150" s="35">
        <v>0</v>
      </c>
      <c r="L150" s="35">
        <v>0</v>
      </c>
      <c r="M150" s="35">
        <v>261.45398</v>
      </c>
      <c r="N150" s="35">
        <v>0</v>
      </c>
      <c r="O150" s="35"/>
      <c r="P150" s="35">
        <v>0</v>
      </c>
      <c r="R150" s="24">
        <f t="shared" si="8"/>
        <v>455.14699000000002</v>
      </c>
      <c r="V150" s="20">
        <f t="shared" si="9"/>
        <v>455.14699000000002</v>
      </c>
      <c r="X150" s="8">
        <v>105.97835000000001</v>
      </c>
      <c r="Y150" s="35">
        <v>0</v>
      </c>
      <c r="Z150" s="35"/>
      <c r="AA150" s="35">
        <v>0</v>
      </c>
      <c r="AB150" s="35">
        <v>182.24657999999999</v>
      </c>
      <c r="AC150" s="35">
        <v>34.262900000000002</v>
      </c>
      <c r="AD150" s="35">
        <v>110.73255999999999</v>
      </c>
      <c r="AE150" s="35"/>
      <c r="AF150" s="35"/>
      <c r="AG150" s="35"/>
      <c r="AH150" s="35">
        <v>0</v>
      </c>
      <c r="AI150" s="35"/>
      <c r="AL150" s="24">
        <f t="shared" si="11"/>
        <v>433.22038999999995</v>
      </c>
      <c r="AN150" s="34">
        <v>0</v>
      </c>
      <c r="AP150" s="20">
        <f t="shared" si="10"/>
        <v>433.22038999999995</v>
      </c>
      <c r="AR150" s="20"/>
    </row>
    <row r="151" spans="1:44" x14ac:dyDescent="0.25">
      <c r="A151" t="e">
        <f>VLOOKUP($B151,'Cushing Balance'!$C$2:$E$500,3,TRUE)</f>
        <v>#N/A</v>
      </c>
      <c r="B151" s="1">
        <v>40162</v>
      </c>
      <c r="C151" s="31"/>
      <c r="D151" s="8">
        <v>0</v>
      </c>
      <c r="E151" s="35">
        <v>122.50969000000001</v>
      </c>
      <c r="F151" s="35"/>
      <c r="G151" s="26">
        <v>41.25</v>
      </c>
      <c r="H151" s="35">
        <v>31.110289999999999</v>
      </c>
      <c r="I151" s="35">
        <v>0</v>
      </c>
      <c r="J151" s="26">
        <v>0</v>
      </c>
      <c r="K151" s="35">
        <v>0</v>
      </c>
      <c r="L151" s="35">
        <v>0</v>
      </c>
      <c r="M151" s="35">
        <v>269.87953999999996</v>
      </c>
      <c r="N151" s="35">
        <v>0</v>
      </c>
      <c r="O151" s="35"/>
      <c r="P151" s="35">
        <v>0</v>
      </c>
      <c r="R151" s="24">
        <f t="shared" si="8"/>
        <v>464.74951999999996</v>
      </c>
      <c r="V151" s="20">
        <f t="shared" si="9"/>
        <v>464.74951999999996</v>
      </c>
      <c r="X151" s="8">
        <v>105.64138</v>
      </c>
      <c r="Y151" s="35">
        <v>0</v>
      </c>
      <c r="Z151" s="35"/>
      <c r="AA151" s="35">
        <v>0</v>
      </c>
      <c r="AB151" s="35">
        <v>189.50825</v>
      </c>
      <c r="AC151" s="35">
        <v>35.288580000000003</v>
      </c>
      <c r="AD151" s="35">
        <v>97.229330000000004</v>
      </c>
      <c r="AE151" s="35"/>
      <c r="AF151" s="35"/>
      <c r="AG151" s="35"/>
      <c r="AH151" s="35">
        <v>0</v>
      </c>
      <c r="AI151" s="35"/>
      <c r="AL151" s="24">
        <f t="shared" si="11"/>
        <v>427.66754000000003</v>
      </c>
      <c r="AN151" s="34">
        <v>0</v>
      </c>
      <c r="AP151" s="20">
        <f t="shared" si="10"/>
        <v>427.66754000000003</v>
      </c>
      <c r="AR151" s="20"/>
    </row>
    <row r="152" spans="1:44" x14ac:dyDescent="0.25">
      <c r="A152" t="e">
        <f>VLOOKUP($B152,'Cushing Balance'!$C$2:$E$500,3,TRUE)</f>
        <v>#N/A</v>
      </c>
      <c r="B152" s="1">
        <v>40163</v>
      </c>
      <c r="C152" s="31"/>
      <c r="D152" s="8">
        <v>0</v>
      </c>
      <c r="E152" s="35">
        <v>112.36223</v>
      </c>
      <c r="F152" s="35"/>
      <c r="G152" s="26">
        <v>41.25</v>
      </c>
      <c r="H152" s="35">
        <v>36.111830000000005</v>
      </c>
      <c r="I152" s="35">
        <v>0</v>
      </c>
      <c r="J152" s="26">
        <v>0</v>
      </c>
      <c r="K152" s="35">
        <v>0</v>
      </c>
      <c r="L152" s="35">
        <v>0</v>
      </c>
      <c r="M152" s="35">
        <v>298.49597999999997</v>
      </c>
      <c r="N152" s="35">
        <v>0</v>
      </c>
      <c r="O152" s="35"/>
      <c r="P152" s="35">
        <v>0</v>
      </c>
      <c r="R152" s="24">
        <f t="shared" si="8"/>
        <v>488.22003999999998</v>
      </c>
      <c r="V152" s="20">
        <f t="shared" si="9"/>
        <v>488.22003999999998</v>
      </c>
      <c r="X152" s="8">
        <v>105.94655999999999</v>
      </c>
      <c r="Y152" s="35">
        <v>0</v>
      </c>
      <c r="Z152" s="35"/>
      <c r="AA152" s="35">
        <v>0</v>
      </c>
      <c r="AB152" s="35">
        <v>209.17729</v>
      </c>
      <c r="AC152" s="35">
        <v>14.30658</v>
      </c>
      <c r="AD152" s="35">
        <v>83.844979999999993</v>
      </c>
      <c r="AE152" s="35"/>
      <c r="AF152" s="35"/>
      <c r="AG152" s="35"/>
      <c r="AH152" s="35">
        <v>0</v>
      </c>
      <c r="AI152" s="35"/>
      <c r="AL152" s="24">
        <f t="shared" si="11"/>
        <v>413.27540999999997</v>
      </c>
      <c r="AN152" s="34">
        <v>0</v>
      </c>
      <c r="AP152" s="20">
        <f t="shared" si="10"/>
        <v>413.27540999999997</v>
      </c>
      <c r="AR152" s="20"/>
    </row>
    <row r="153" spans="1:44" x14ac:dyDescent="0.25">
      <c r="A153" t="e">
        <f>VLOOKUP($B153,'Cushing Balance'!$C$2:$E$500,3,TRUE)</f>
        <v>#N/A</v>
      </c>
      <c r="B153" s="1">
        <v>40164</v>
      </c>
      <c r="C153" s="31"/>
      <c r="D153" s="8">
        <v>0</v>
      </c>
      <c r="E153" s="35">
        <v>103.18205999999999</v>
      </c>
      <c r="F153" s="35"/>
      <c r="G153" s="26">
        <v>41.25</v>
      </c>
      <c r="H153" s="35">
        <v>35.478540000000002</v>
      </c>
      <c r="I153" s="35">
        <v>0</v>
      </c>
      <c r="J153" s="26">
        <v>0</v>
      </c>
      <c r="K153" s="35">
        <v>0</v>
      </c>
      <c r="L153" s="35">
        <v>0</v>
      </c>
      <c r="M153" s="35">
        <v>283.65359999999998</v>
      </c>
      <c r="N153" s="35">
        <v>0</v>
      </c>
      <c r="O153" s="35"/>
      <c r="P153" s="35">
        <v>0</v>
      </c>
      <c r="R153" s="24">
        <f t="shared" si="8"/>
        <v>463.56419999999997</v>
      </c>
      <c r="V153" s="20">
        <f t="shared" si="9"/>
        <v>463.56419999999997</v>
      </c>
      <c r="X153" s="8">
        <v>106.20244</v>
      </c>
      <c r="Y153" s="35">
        <v>0</v>
      </c>
      <c r="Z153" s="35"/>
      <c r="AA153" s="35">
        <v>0</v>
      </c>
      <c r="AB153" s="35">
        <v>183.78598000000002</v>
      </c>
      <c r="AC153" s="35">
        <v>24.911770000000001</v>
      </c>
      <c r="AD153" s="35">
        <v>76.727130000000002</v>
      </c>
      <c r="AE153" s="35"/>
      <c r="AF153" s="35"/>
      <c r="AG153" s="35"/>
      <c r="AH153" s="35">
        <v>0</v>
      </c>
      <c r="AI153" s="35"/>
      <c r="AL153" s="24">
        <f t="shared" si="11"/>
        <v>391.62732</v>
      </c>
      <c r="AN153" s="34">
        <v>0</v>
      </c>
      <c r="AP153" s="20">
        <f t="shared" si="10"/>
        <v>391.62732</v>
      </c>
      <c r="AR153" s="20"/>
    </row>
    <row r="154" spans="1:44" x14ac:dyDescent="0.25">
      <c r="A154" t="e">
        <f>VLOOKUP($B154,'Cushing Balance'!$C$2:$E$500,3,TRUE)</f>
        <v>#N/A</v>
      </c>
      <c r="B154" s="1">
        <v>40165</v>
      </c>
      <c r="C154" s="31"/>
      <c r="D154" s="8">
        <v>0</v>
      </c>
      <c r="E154" s="35">
        <v>124.46606</v>
      </c>
      <c r="F154" s="35"/>
      <c r="G154" s="26">
        <v>41.25</v>
      </c>
      <c r="H154" s="35">
        <v>32.166980000000002</v>
      </c>
      <c r="I154" s="35">
        <v>0</v>
      </c>
      <c r="J154" s="26">
        <v>0</v>
      </c>
      <c r="K154" s="35">
        <v>0</v>
      </c>
      <c r="L154" s="35">
        <v>0</v>
      </c>
      <c r="M154" s="35">
        <v>258.85559999999998</v>
      </c>
      <c r="N154" s="35">
        <v>0</v>
      </c>
      <c r="O154" s="35"/>
      <c r="P154" s="35">
        <v>0</v>
      </c>
      <c r="R154" s="24">
        <f t="shared" si="8"/>
        <v>456.73863999999998</v>
      </c>
      <c r="V154" s="20">
        <f t="shared" si="9"/>
        <v>456.73863999999998</v>
      </c>
      <c r="X154" s="8">
        <v>106.16664999999999</v>
      </c>
      <c r="Y154" s="35">
        <v>0</v>
      </c>
      <c r="Z154" s="35"/>
      <c r="AA154" s="35">
        <v>0</v>
      </c>
      <c r="AB154" s="35">
        <v>220.75067000000001</v>
      </c>
      <c r="AC154" s="35">
        <v>24.620249999999999</v>
      </c>
      <c r="AD154" s="35">
        <v>89.750880000000009</v>
      </c>
      <c r="AE154" s="35"/>
      <c r="AF154" s="35"/>
      <c r="AG154" s="35"/>
      <c r="AH154" s="35">
        <v>0</v>
      </c>
      <c r="AI154" s="35"/>
      <c r="AL154" s="24">
        <f t="shared" si="11"/>
        <v>441.28845000000001</v>
      </c>
      <c r="AN154" s="34">
        <v>0</v>
      </c>
      <c r="AP154" s="20">
        <f t="shared" si="10"/>
        <v>441.28845000000001</v>
      </c>
      <c r="AR154" s="20"/>
    </row>
    <row r="155" spans="1:44" x14ac:dyDescent="0.25">
      <c r="A155" t="e">
        <f>VLOOKUP($B155,'Cushing Balance'!$C$2:$E$500,3,TRUE)</f>
        <v>#N/A</v>
      </c>
      <c r="B155" s="1">
        <v>40166</v>
      </c>
      <c r="C155" s="31"/>
      <c r="D155" s="8">
        <v>0</v>
      </c>
      <c r="E155" s="35">
        <v>133.52439999999999</v>
      </c>
      <c r="F155" s="35"/>
      <c r="G155" s="26">
        <v>41.25</v>
      </c>
      <c r="H155" s="35">
        <v>29.58906</v>
      </c>
      <c r="I155" s="35">
        <v>0</v>
      </c>
      <c r="J155" s="26">
        <v>0</v>
      </c>
      <c r="K155" s="35">
        <v>0</v>
      </c>
      <c r="L155" s="35">
        <v>0</v>
      </c>
      <c r="M155" s="35">
        <v>219.45873</v>
      </c>
      <c r="N155" s="35">
        <v>0</v>
      </c>
      <c r="O155" s="35"/>
      <c r="P155" s="35">
        <v>0</v>
      </c>
      <c r="R155" s="24">
        <f t="shared" si="8"/>
        <v>423.82218999999998</v>
      </c>
      <c r="V155" s="20">
        <f t="shared" si="9"/>
        <v>423.82218999999998</v>
      </c>
      <c r="X155" s="8">
        <v>106.20219</v>
      </c>
      <c r="Y155" s="35">
        <v>0</v>
      </c>
      <c r="Z155" s="35"/>
      <c r="AA155" s="35">
        <v>0</v>
      </c>
      <c r="AB155" s="35">
        <v>210.93135000000001</v>
      </c>
      <c r="AC155" s="35">
        <v>32.763190000000002</v>
      </c>
      <c r="AD155" s="35">
        <v>137.61881</v>
      </c>
      <c r="AE155" s="35"/>
      <c r="AF155" s="35"/>
      <c r="AG155" s="35"/>
      <c r="AH155" s="35">
        <v>0</v>
      </c>
      <c r="AI155" s="35"/>
      <c r="AL155" s="24">
        <f t="shared" si="11"/>
        <v>487.51554000000004</v>
      </c>
      <c r="AN155" s="34">
        <v>0</v>
      </c>
      <c r="AP155" s="20">
        <f t="shared" si="10"/>
        <v>487.51554000000004</v>
      </c>
      <c r="AR155" s="20"/>
    </row>
    <row r="156" spans="1:44" x14ac:dyDescent="0.25">
      <c r="A156" t="e">
        <f>VLOOKUP($B156,'Cushing Balance'!$C$2:$E$500,3,TRUE)</f>
        <v>#N/A</v>
      </c>
      <c r="B156" s="1">
        <v>40167</v>
      </c>
      <c r="C156" s="31"/>
      <c r="D156" s="8">
        <v>0</v>
      </c>
      <c r="E156" s="35">
        <v>127.50415</v>
      </c>
      <c r="F156" s="35"/>
      <c r="G156" s="26">
        <v>41.25</v>
      </c>
      <c r="H156" s="35">
        <v>29.024419999999999</v>
      </c>
      <c r="I156" s="35">
        <v>0</v>
      </c>
      <c r="J156" s="26">
        <v>0</v>
      </c>
      <c r="K156" s="35">
        <v>0</v>
      </c>
      <c r="L156" s="35">
        <v>0</v>
      </c>
      <c r="M156" s="35">
        <v>251.25700000000001</v>
      </c>
      <c r="N156" s="35">
        <v>0</v>
      </c>
      <c r="O156" s="35"/>
      <c r="P156" s="35">
        <v>0</v>
      </c>
      <c r="R156" s="24">
        <f t="shared" si="8"/>
        <v>449.03557000000001</v>
      </c>
      <c r="V156" s="20">
        <f t="shared" si="9"/>
        <v>449.03557000000001</v>
      </c>
      <c r="X156" s="8">
        <v>105.68525</v>
      </c>
      <c r="Y156" s="35">
        <v>0</v>
      </c>
      <c r="Z156" s="35"/>
      <c r="AA156" s="35">
        <v>0</v>
      </c>
      <c r="AB156" s="35">
        <v>179.08567000000002</v>
      </c>
      <c r="AC156" s="35">
        <v>36.741480000000003</v>
      </c>
      <c r="AD156" s="35">
        <v>132.66970999999998</v>
      </c>
      <c r="AE156" s="35"/>
      <c r="AF156" s="35"/>
      <c r="AG156" s="35"/>
      <c r="AH156" s="35">
        <v>0</v>
      </c>
      <c r="AI156" s="35"/>
      <c r="AL156" s="24">
        <f t="shared" si="11"/>
        <v>454.18211000000008</v>
      </c>
      <c r="AN156" s="34">
        <v>0</v>
      </c>
      <c r="AP156" s="20">
        <f t="shared" si="10"/>
        <v>454.18211000000008</v>
      </c>
      <c r="AR156" s="20"/>
    </row>
    <row r="157" spans="1:44" x14ac:dyDescent="0.25">
      <c r="A157" t="e">
        <f>VLOOKUP($B157,'Cushing Balance'!$C$2:$E$500,3,TRUE)</f>
        <v>#N/A</v>
      </c>
      <c r="B157" s="1">
        <v>40168</v>
      </c>
      <c r="C157" s="31"/>
      <c r="D157" s="8">
        <v>0</v>
      </c>
      <c r="E157" s="35">
        <v>132.38607999999999</v>
      </c>
      <c r="F157" s="35"/>
      <c r="G157" s="26">
        <v>41.25</v>
      </c>
      <c r="H157" s="35">
        <v>30.215209999999999</v>
      </c>
      <c r="I157" s="35">
        <v>0</v>
      </c>
      <c r="J157" s="26">
        <v>0</v>
      </c>
      <c r="K157" s="35">
        <v>0</v>
      </c>
      <c r="L157" s="35">
        <v>0</v>
      </c>
      <c r="M157" s="35">
        <v>224.7029</v>
      </c>
      <c r="N157" s="35">
        <v>0</v>
      </c>
      <c r="O157" s="35"/>
      <c r="P157" s="35">
        <v>0</v>
      </c>
      <c r="R157" s="24">
        <f t="shared" si="8"/>
        <v>428.55419000000001</v>
      </c>
      <c r="V157" s="20">
        <f t="shared" si="9"/>
        <v>428.55419000000001</v>
      </c>
      <c r="X157" s="8">
        <v>110.38608000000001</v>
      </c>
      <c r="Y157" s="35">
        <v>0</v>
      </c>
      <c r="Z157" s="35"/>
      <c r="AA157" s="35">
        <v>0</v>
      </c>
      <c r="AB157" s="35">
        <v>217.31673000000001</v>
      </c>
      <c r="AC157" s="35">
        <v>37.202669999999998</v>
      </c>
      <c r="AD157" s="35">
        <v>132.41428999999999</v>
      </c>
      <c r="AE157" s="35"/>
      <c r="AF157" s="35"/>
      <c r="AG157" s="35"/>
      <c r="AH157" s="35">
        <v>0</v>
      </c>
      <c r="AI157" s="35"/>
      <c r="AL157" s="24">
        <f t="shared" si="11"/>
        <v>497.31977000000001</v>
      </c>
      <c r="AN157" s="34">
        <v>0</v>
      </c>
      <c r="AP157" s="20">
        <f t="shared" si="10"/>
        <v>497.31977000000001</v>
      </c>
      <c r="AR157" s="20"/>
    </row>
    <row r="158" spans="1:44" x14ac:dyDescent="0.25">
      <c r="A158" t="e">
        <f>VLOOKUP($B158,'Cushing Balance'!$C$2:$E$500,3,TRUE)</f>
        <v>#N/A</v>
      </c>
      <c r="B158" s="1">
        <v>40169</v>
      </c>
      <c r="C158" s="31"/>
      <c r="D158" s="8">
        <v>0</v>
      </c>
      <c r="E158" s="35">
        <v>130.36469</v>
      </c>
      <c r="F158" s="35"/>
      <c r="G158" s="26">
        <v>41.25</v>
      </c>
      <c r="H158" s="35">
        <v>29.68571</v>
      </c>
      <c r="I158" s="35">
        <v>0</v>
      </c>
      <c r="J158" s="26">
        <v>0</v>
      </c>
      <c r="K158" s="35">
        <v>0</v>
      </c>
      <c r="L158" s="35">
        <v>0</v>
      </c>
      <c r="M158" s="35">
        <v>196.93392</v>
      </c>
      <c r="N158" s="35">
        <v>0</v>
      </c>
      <c r="O158" s="35"/>
      <c r="P158" s="35">
        <v>0</v>
      </c>
      <c r="R158" s="24">
        <f t="shared" si="8"/>
        <v>398.23432000000003</v>
      </c>
      <c r="V158" s="20">
        <f t="shared" si="9"/>
        <v>398.23432000000003</v>
      </c>
      <c r="X158" s="8">
        <v>102.43492000000001</v>
      </c>
      <c r="Y158" s="35">
        <v>0</v>
      </c>
      <c r="Z158" s="35"/>
      <c r="AA158" s="35">
        <v>0</v>
      </c>
      <c r="AB158" s="35">
        <v>189.65201999999999</v>
      </c>
      <c r="AC158" s="35">
        <v>39.901420000000002</v>
      </c>
      <c r="AD158" s="35">
        <v>127.76778999999999</v>
      </c>
      <c r="AE158" s="35"/>
      <c r="AF158" s="35"/>
      <c r="AG158" s="35"/>
      <c r="AH158" s="35">
        <v>0</v>
      </c>
      <c r="AI158" s="35"/>
      <c r="AL158" s="24">
        <f t="shared" si="11"/>
        <v>459.75615000000005</v>
      </c>
      <c r="AN158" s="34">
        <v>0</v>
      </c>
      <c r="AP158" s="20">
        <f t="shared" si="10"/>
        <v>459.75615000000005</v>
      </c>
      <c r="AR158" s="20"/>
    </row>
    <row r="159" spans="1:44" x14ac:dyDescent="0.25">
      <c r="A159" t="e">
        <f>VLOOKUP($B159,'Cushing Balance'!$C$2:$E$500,3,TRUE)</f>
        <v>#N/A</v>
      </c>
      <c r="B159" s="1">
        <v>40170</v>
      </c>
      <c r="C159" s="31"/>
      <c r="D159" s="8">
        <v>0</v>
      </c>
      <c r="E159" s="35">
        <v>126.69669</v>
      </c>
      <c r="F159" s="35"/>
      <c r="G159" s="26">
        <v>41.25</v>
      </c>
      <c r="H159" s="35">
        <v>29.037330000000001</v>
      </c>
      <c r="I159" s="35">
        <v>0</v>
      </c>
      <c r="J159" s="26">
        <v>0</v>
      </c>
      <c r="K159" s="35">
        <v>0</v>
      </c>
      <c r="L159" s="35">
        <v>0</v>
      </c>
      <c r="M159" s="35">
        <v>199.38057999999998</v>
      </c>
      <c r="N159" s="35">
        <v>0</v>
      </c>
      <c r="O159" s="35"/>
      <c r="P159" s="35">
        <v>0</v>
      </c>
      <c r="R159" s="24">
        <f t="shared" si="8"/>
        <v>396.3646</v>
      </c>
      <c r="V159" s="20">
        <f t="shared" si="9"/>
        <v>396.3646</v>
      </c>
      <c r="X159" s="8">
        <v>103.63819000000001</v>
      </c>
      <c r="Y159" s="35">
        <v>0</v>
      </c>
      <c r="Z159" s="35"/>
      <c r="AA159" s="35">
        <v>0</v>
      </c>
      <c r="AB159" s="35">
        <v>206.88367000000002</v>
      </c>
      <c r="AC159" s="35">
        <v>39.201250000000002</v>
      </c>
      <c r="AD159" s="35">
        <v>126.33141999999999</v>
      </c>
      <c r="AE159" s="35"/>
      <c r="AF159" s="35"/>
      <c r="AG159" s="35"/>
      <c r="AH159" s="35">
        <v>0</v>
      </c>
      <c r="AI159" s="35"/>
      <c r="AL159" s="24">
        <f t="shared" si="11"/>
        <v>476.05453000000006</v>
      </c>
      <c r="AN159" s="34">
        <v>0</v>
      </c>
      <c r="AP159" s="20">
        <f t="shared" si="10"/>
        <v>476.05453000000006</v>
      </c>
      <c r="AR159" s="20"/>
    </row>
    <row r="160" spans="1:44" x14ac:dyDescent="0.25">
      <c r="A160" t="e">
        <f>VLOOKUP($B160,'Cushing Balance'!$C$2:$E$500,3,TRUE)</f>
        <v>#N/A</v>
      </c>
      <c r="B160" s="1">
        <v>40171</v>
      </c>
      <c r="C160" s="31"/>
      <c r="D160" s="8">
        <v>0</v>
      </c>
      <c r="E160" s="35">
        <v>125.10250000000001</v>
      </c>
      <c r="F160" s="35"/>
      <c r="G160" s="26">
        <v>41.25</v>
      </c>
      <c r="H160" s="35">
        <v>30.467479999999998</v>
      </c>
      <c r="I160" s="35">
        <v>0</v>
      </c>
      <c r="J160" s="26">
        <v>0</v>
      </c>
      <c r="K160" s="35">
        <v>0</v>
      </c>
      <c r="L160" s="35">
        <v>0</v>
      </c>
      <c r="M160" s="35">
        <v>242.74106</v>
      </c>
      <c r="N160" s="35">
        <v>0</v>
      </c>
      <c r="O160" s="35"/>
      <c r="P160" s="35">
        <v>0</v>
      </c>
      <c r="R160" s="24">
        <f t="shared" si="8"/>
        <v>439.56104000000005</v>
      </c>
      <c r="V160" s="20">
        <f t="shared" si="9"/>
        <v>439.56104000000005</v>
      </c>
      <c r="X160" s="8">
        <v>107.56153999999999</v>
      </c>
      <c r="Y160" s="35">
        <v>0</v>
      </c>
      <c r="Z160" s="35"/>
      <c r="AA160" s="35">
        <v>0</v>
      </c>
      <c r="AB160" s="35">
        <v>186.98367000000002</v>
      </c>
      <c r="AC160" s="35">
        <v>21.42896</v>
      </c>
      <c r="AD160" s="35">
        <v>134.76474999999999</v>
      </c>
      <c r="AE160" s="35"/>
      <c r="AF160" s="35"/>
      <c r="AG160" s="35"/>
      <c r="AH160" s="35">
        <v>0</v>
      </c>
      <c r="AI160" s="35"/>
      <c r="AL160" s="24">
        <f t="shared" si="11"/>
        <v>450.73892000000001</v>
      </c>
      <c r="AN160" s="34">
        <v>0</v>
      </c>
      <c r="AP160" s="20">
        <f t="shared" si="10"/>
        <v>450.73892000000001</v>
      </c>
      <c r="AR160" s="20"/>
    </row>
    <row r="161" spans="1:44" x14ac:dyDescent="0.25">
      <c r="A161" t="e">
        <f>VLOOKUP($B161,'Cushing Balance'!$C$2:$E$500,3,TRUE)</f>
        <v>#N/A</v>
      </c>
      <c r="B161" s="1">
        <v>40172</v>
      </c>
      <c r="C161" s="31"/>
      <c r="D161" s="8">
        <v>0</v>
      </c>
      <c r="E161" s="35">
        <v>133.63910000000001</v>
      </c>
      <c r="F161" s="35"/>
      <c r="G161" s="26">
        <v>41.25</v>
      </c>
      <c r="H161" s="35">
        <v>29.228270000000002</v>
      </c>
      <c r="I161" s="35">
        <v>0</v>
      </c>
      <c r="J161" s="26">
        <v>0</v>
      </c>
      <c r="K161" s="35">
        <v>0</v>
      </c>
      <c r="L161" s="35">
        <v>0</v>
      </c>
      <c r="M161" s="35">
        <v>197.02367000000001</v>
      </c>
      <c r="N161" s="35">
        <v>0</v>
      </c>
      <c r="O161" s="35"/>
      <c r="P161" s="35">
        <v>0</v>
      </c>
      <c r="R161" s="24">
        <f t="shared" si="8"/>
        <v>401.14104000000003</v>
      </c>
      <c r="V161" s="20">
        <f t="shared" si="9"/>
        <v>401.14104000000003</v>
      </c>
      <c r="X161" s="8">
        <v>106.43917</v>
      </c>
      <c r="Y161" s="35">
        <v>0</v>
      </c>
      <c r="Z161" s="35"/>
      <c r="AA161" s="35">
        <v>0</v>
      </c>
      <c r="AB161" s="35">
        <v>186.35621</v>
      </c>
      <c r="AC161" s="35">
        <v>38.243519999999997</v>
      </c>
      <c r="AD161" s="35">
        <v>142.06623000000002</v>
      </c>
      <c r="AE161" s="35"/>
      <c r="AF161" s="35"/>
      <c r="AG161" s="35"/>
      <c r="AH161" s="35">
        <v>0</v>
      </c>
      <c r="AI161" s="35"/>
      <c r="AL161" s="24">
        <f t="shared" si="11"/>
        <v>473.10513000000003</v>
      </c>
      <c r="AN161" s="34">
        <v>0</v>
      </c>
      <c r="AP161" s="20">
        <f t="shared" si="10"/>
        <v>473.10513000000003</v>
      </c>
      <c r="AR161" s="20"/>
    </row>
    <row r="162" spans="1:44" x14ac:dyDescent="0.25">
      <c r="A162" t="e">
        <f>VLOOKUP($B162,'Cushing Balance'!$C$2:$E$500,3,TRUE)</f>
        <v>#N/A</v>
      </c>
      <c r="B162" s="1">
        <v>40173</v>
      </c>
      <c r="C162" s="31"/>
      <c r="D162" s="8">
        <v>0</v>
      </c>
      <c r="E162" s="35">
        <v>136.78023000000002</v>
      </c>
      <c r="F162" s="35"/>
      <c r="G162" s="26">
        <v>41.25</v>
      </c>
      <c r="H162" s="35">
        <v>29.976939999999999</v>
      </c>
      <c r="I162" s="35">
        <v>0</v>
      </c>
      <c r="J162" s="26">
        <v>0</v>
      </c>
      <c r="K162" s="35">
        <v>0</v>
      </c>
      <c r="L162" s="35">
        <v>0</v>
      </c>
      <c r="M162" s="35">
        <v>227.69668999999999</v>
      </c>
      <c r="N162" s="35">
        <v>0</v>
      </c>
      <c r="O162" s="35"/>
      <c r="P162" s="35">
        <v>0</v>
      </c>
      <c r="R162" s="24">
        <f t="shared" si="8"/>
        <v>435.70386000000002</v>
      </c>
      <c r="V162" s="20">
        <f t="shared" si="9"/>
        <v>435.70386000000002</v>
      </c>
      <c r="X162" s="8">
        <v>105.99077</v>
      </c>
      <c r="Y162" s="35">
        <v>0</v>
      </c>
      <c r="Z162" s="35"/>
      <c r="AA162" s="35">
        <v>0</v>
      </c>
      <c r="AB162" s="35">
        <v>186.79132999999999</v>
      </c>
      <c r="AC162" s="35">
        <v>39.94144</v>
      </c>
      <c r="AD162" s="35">
        <v>139.91602</v>
      </c>
      <c r="AE162" s="35"/>
      <c r="AF162" s="35"/>
      <c r="AG162" s="35"/>
      <c r="AH162" s="35">
        <v>0</v>
      </c>
      <c r="AI162" s="35"/>
      <c r="AL162" s="24">
        <f t="shared" si="11"/>
        <v>472.63956000000002</v>
      </c>
      <c r="AN162" s="34">
        <v>0</v>
      </c>
      <c r="AP162" s="20">
        <f t="shared" si="10"/>
        <v>472.63956000000002</v>
      </c>
      <c r="AR162" s="20"/>
    </row>
    <row r="163" spans="1:44" x14ac:dyDescent="0.25">
      <c r="A163" t="e">
        <f>VLOOKUP($B163,'Cushing Balance'!$C$2:$E$500,3,TRUE)</f>
        <v>#N/A</v>
      </c>
      <c r="B163" s="1">
        <v>40174</v>
      </c>
      <c r="C163" s="31"/>
      <c r="D163" s="8">
        <v>0</v>
      </c>
      <c r="E163" s="35">
        <v>133.73201999999998</v>
      </c>
      <c r="F163" s="35"/>
      <c r="G163" s="26">
        <v>41.25</v>
      </c>
      <c r="H163" s="35">
        <v>30.077810000000003</v>
      </c>
      <c r="I163" s="35">
        <v>0</v>
      </c>
      <c r="J163" s="26">
        <v>0</v>
      </c>
      <c r="K163" s="35">
        <v>0</v>
      </c>
      <c r="L163" s="35">
        <v>0</v>
      </c>
      <c r="M163" s="35">
        <v>239.64420999999999</v>
      </c>
      <c r="N163" s="35">
        <v>0</v>
      </c>
      <c r="O163" s="35"/>
      <c r="P163" s="35">
        <v>0</v>
      </c>
      <c r="R163" s="24">
        <f t="shared" si="8"/>
        <v>444.70403999999996</v>
      </c>
      <c r="V163" s="20">
        <f t="shared" si="9"/>
        <v>444.70403999999996</v>
      </c>
      <c r="X163" s="8">
        <v>105.8415</v>
      </c>
      <c r="Y163" s="35">
        <v>0</v>
      </c>
      <c r="Z163" s="35"/>
      <c r="AA163" s="35">
        <v>0</v>
      </c>
      <c r="AB163" s="35">
        <v>188.56848000000002</v>
      </c>
      <c r="AC163" s="35">
        <v>28.436439999999997</v>
      </c>
      <c r="AD163" s="35">
        <v>136.12664999999998</v>
      </c>
      <c r="AE163" s="35"/>
      <c r="AF163" s="35"/>
      <c r="AG163" s="35"/>
      <c r="AH163" s="35">
        <v>0</v>
      </c>
      <c r="AI163" s="35"/>
      <c r="AL163" s="24">
        <f t="shared" si="11"/>
        <v>458.97307000000001</v>
      </c>
      <c r="AN163" s="34">
        <v>0</v>
      </c>
      <c r="AP163" s="20">
        <f t="shared" si="10"/>
        <v>458.97307000000001</v>
      </c>
      <c r="AR163" s="20"/>
    </row>
    <row r="164" spans="1:44" x14ac:dyDescent="0.25">
      <c r="A164" t="e">
        <f>VLOOKUP($B164,'Cushing Balance'!$C$2:$E$500,3,TRUE)</f>
        <v>#N/A</v>
      </c>
      <c r="B164" s="1">
        <v>40175</v>
      </c>
      <c r="C164" s="31"/>
      <c r="D164" s="8">
        <v>0</v>
      </c>
      <c r="E164" s="35">
        <v>126.38603999999999</v>
      </c>
      <c r="F164" s="35"/>
      <c r="G164" s="26">
        <v>41.25</v>
      </c>
      <c r="H164" s="35">
        <v>29.521060000000002</v>
      </c>
      <c r="I164" s="35">
        <v>0</v>
      </c>
      <c r="J164" s="26">
        <v>0</v>
      </c>
      <c r="K164" s="35">
        <v>0</v>
      </c>
      <c r="L164" s="35">
        <v>0</v>
      </c>
      <c r="M164" s="35">
        <v>238.01335</v>
      </c>
      <c r="N164" s="35">
        <v>0</v>
      </c>
      <c r="O164" s="35"/>
      <c r="P164" s="35">
        <v>0</v>
      </c>
      <c r="R164" s="24">
        <f t="shared" si="8"/>
        <v>435.17044999999996</v>
      </c>
      <c r="V164" s="20">
        <f t="shared" si="9"/>
        <v>435.17044999999996</v>
      </c>
      <c r="X164" s="8">
        <v>118.48127000000001</v>
      </c>
      <c r="Y164" s="35">
        <v>0</v>
      </c>
      <c r="Z164" s="35"/>
      <c r="AA164" s="35">
        <v>0</v>
      </c>
      <c r="AB164" s="35">
        <v>189.45971</v>
      </c>
      <c r="AC164" s="35">
        <v>25.110209999999999</v>
      </c>
      <c r="AD164" s="35">
        <v>133.32094000000001</v>
      </c>
      <c r="AE164" s="35"/>
      <c r="AF164" s="35"/>
      <c r="AG164" s="35"/>
      <c r="AH164" s="35">
        <v>0</v>
      </c>
      <c r="AI164" s="35"/>
      <c r="AL164" s="24">
        <f t="shared" si="11"/>
        <v>466.37213000000003</v>
      </c>
      <c r="AN164" s="34">
        <v>0</v>
      </c>
      <c r="AP164" s="20">
        <f t="shared" si="10"/>
        <v>466.37213000000003</v>
      </c>
      <c r="AR164" s="20"/>
    </row>
    <row r="165" spans="1:44" x14ac:dyDescent="0.25">
      <c r="A165" t="e">
        <f>VLOOKUP($B165,'Cushing Balance'!$C$2:$E$500,3,TRUE)</f>
        <v>#N/A</v>
      </c>
      <c r="B165" s="1">
        <v>40176</v>
      </c>
      <c r="C165" s="31"/>
      <c r="D165" s="8">
        <v>0</v>
      </c>
      <c r="E165" s="35">
        <v>121.18339999999999</v>
      </c>
      <c r="F165" s="35"/>
      <c r="G165" s="26">
        <v>41.25</v>
      </c>
      <c r="H165" s="35">
        <v>29.539210000000001</v>
      </c>
      <c r="I165" s="35">
        <v>0</v>
      </c>
      <c r="J165" s="26">
        <v>0</v>
      </c>
      <c r="K165" s="35">
        <v>0</v>
      </c>
      <c r="L165" s="35">
        <v>0</v>
      </c>
      <c r="M165" s="35">
        <v>212.17479</v>
      </c>
      <c r="N165" s="35">
        <v>0</v>
      </c>
      <c r="O165" s="35"/>
      <c r="P165" s="35">
        <v>0</v>
      </c>
      <c r="R165" s="24">
        <f t="shared" si="8"/>
        <v>404.1474</v>
      </c>
      <c r="V165" s="20">
        <f t="shared" si="9"/>
        <v>404.1474</v>
      </c>
      <c r="X165" s="8">
        <v>105.36002000000001</v>
      </c>
      <c r="Y165" s="35">
        <v>0</v>
      </c>
      <c r="Z165" s="35"/>
      <c r="AA165" s="35">
        <v>0</v>
      </c>
      <c r="AB165" s="35">
        <v>181.73102</v>
      </c>
      <c r="AC165" s="35">
        <v>25.345459999999999</v>
      </c>
      <c r="AD165" s="35">
        <v>136.45354</v>
      </c>
      <c r="AE165" s="35"/>
      <c r="AF165" s="35"/>
      <c r="AG165" s="35"/>
      <c r="AH165" s="35">
        <v>0</v>
      </c>
      <c r="AI165" s="35"/>
      <c r="AL165" s="24">
        <f t="shared" si="11"/>
        <v>448.89004</v>
      </c>
      <c r="AN165" s="34">
        <v>0</v>
      </c>
      <c r="AP165" s="20">
        <f t="shared" si="10"/>
        <v>448.89004</v>
      </c>
      <c r="AR165" s="20"/>
    </row>
    <row r="166" spans="1:44" x14ac:dyDescent="0.25">
      <c r="A166" t="e">
        <f>VLOOKUP($B166,'Cushing Balance'!$C$2:$E$500,3,TRUE)</f>
        <v>#N/A</v>
      </c>
      <c r="B166" s="1">
        <v>40177</v>
      </c>
      <c r="C166" s="31"/>
      <c r="D166" s="8">
        <v>0</v>
      </c>
      <c r="E166" s="35">
        <v>110.76442</v>
      </c>
      <c r="F166" s="35"/>
      <c r="G166" s="26">
        <v>41.25</v>
      </c>
      <c r="H166" s="35">
        <v>28.633669999999999</v>
      </c>
      <c r="I166" s="35">
        <v>0</v>
      </c>
      <c r="J166" s="26">
        <v>0</v>
      </c>
      <c r="K166" s="35">
        <v>0</v>
      </c>
      <c r="L166" s="35">
        <v>0</v>
      </c>
      <c r="M166" s="35">
        <v>248.27920999999998</v>
      </c>
      <c r="N166" s="35">
        <v>0</v>
      </c>
      <c r="O166" s="35"/>
      <c r="P166" s="35">
        <v>0</v>
      </c>
      <c r="R166" s="24">
        <f t="shared" si="8"/>
        <v>428.92729999999995</v>
      </c>
      <c r="V166" s="20">
        <f t="shared" si="9"/>
        <v>428.92729999999995</v>
      </c>
      <c r="X166" s="8">
        <v>103.12128999999999</v>
      </c>
      <c r="Y166" s="35">
        <v>0</v>
      </c>
      <c r="Z166" s="35"/>
      <c r="AA166" s="35">
        <v>0</v>
      </c>
      <c r="AB166" s="35">
        <v>172.53587999999999</v>
      </c>
      <c r="AC166" s="35">
        <v>25.29806</v>
      </c>
      <c r="AD166" s="35">
        <v>133.98882999999998</v>
      </c>
      <c r="AE166" s="35"/>
      <c r="AF166" s="35"/>
      <c r="AG166" s="35"/>
      <c r="AH166" s="35">
        <v>0</v>
      </c>
      <c r="AI166" s="35"/>
      <c r="AL166" s="24">
        <f t="shared" si="11"/>
        <v>434.94405999999992</v>
      </c>
      <c r="AN166" s="34">
        <v>0</v>
      </c>
      <c r="AP166" s="20">
        <f t="shared" si="10"/>
        <v>434.94405999999992</v>
      </c>
      <c r="AR166" s="20"/>
    </row>
    <row r="167" spans="1:44" x14ac:dyDescent="0.25">
      <c r="A167" t="e">
        <f>VLOOKUP($B167,'Cushing Balance'!$C$2:$E$500,3,TRUE)</f>
        <v>#N/A</v>
      </c>
      <c r="B167" s="1">
        <v>40178</v>
      </c>
      <c r="C167" s="31"/>
      <c r="D167" s="8">
        <v>0</v>
      </c>
      <c r="E167" s="35">
        <v>89.246189999999999</v>
      </c>
      <c r="F167" s="35"/>
      <c r="G167" s="26">
        <v>41.25</v>
      </c>
      <c r="H167" s="35">
        <v>29.729189999999999</v>
      </c>
      <c r="I167" s="35">
        <v>0</v>
      </c>
      <c r="J167" s="26">
        <v>0</v>
      </c>
      <c r="K167" s="35">
        <v>0</v>
      </c>
      <c r="L167" s="35">
        <v>0</v>
      </c>
      <c r="M167" s="35">
        <v>240.68510000000001</v>
      </c>
      <c r="N167" s="35">
        <v>0</v>
      </c>
      <c r="O167" s="35"/>
      <c r="P167" s="35">
        <v>0</v>
      </c>
      <c r="R167" s="24">
        <f t="shared" si="8"/>
        <v>400.91048000000001</v>
      </c>
      <c r="V167" s="20">
        <f t="shared" si="9"/>
        <v>400.91048000000001</v>
      </c>
      <c r="X167" s="8">
        <v>105.29819000000001</v>
      </c>
      <c r="Y167" s="35">
        <v>0</v>
      </c>
      <c r="Z167" s="35"/>
      <c r="AA167" s="35">
        <v>0</v>
      </c>
      <c r="AB167" s="35">
        <v>182.12538000000001</v>
      </c>
      <c r="AC167" s="35">
        <v>25.421560000000003</v>
      </c>
      <c r="AD167" s="35">
        <v>129.49919</v>
      </c>
      <c r="AE167" s="35"/>
      <c r="AF167" s="35"/>
      <c r="AG167" s="35"/>
      <c r="AH167" s="35">
        <v>0</v>
      </c>
      <c r="AI167" s="35"/>
      <c r="AL167" s="24">
        <f t="shared" si="11"/>
        <v>442.34432000000004</v>
      </c>
      <c r="AN167" s="34">
        <v>0</v>
      </c>
      <c r="AP167" s="20">
        <f t="shared" si="10"/>
        <v>442.34432000000004</v>
      </c>
      <c r="AR167" s="20"/>
    </row>
    <row r="168" spans="1:44" x14ac:dyDescent="0.25">
      <c r="A168" t="e">
        <f>VLOOKUP($B168,'Cushing Balance'!$C$2:$E$500,3,TRUE)</f>
        <v>#N/A</v>
      </c>
      <c r="B168" s="1">
        <v>40179</v>
      </c>
      <c r="C168" s="31"/>
      <c r="D168" s="8">
        <v>0</v>
      </c>
      <c r="E168" s="35">
        <v>89.734210000000004</v>
      </c>
      <c r="F168" s="35"/>
      <c r="G168" s="26">
        <v>41.25</v>
      </c>
      <c r="H168" s="35">
        <v>29.279919999999997</v>
      </c>
      <c r="I168" s="35">
        <v>0</v>
      </c>
      <c r="J168" s="26">
        <v>0</v>
      </c>
      <c r="K168" s="35">
        <v>0</v>
      </c>
      <c r="L168" s="35">
        <v>0</v>
      </c>
      <c r="M168" s="35">
        <v>195.98717000000002</v>
      </c>
      <c r="N168" s="35">
        <v>0</v>
      </c>
      <c r="O168" s="35"/>
      <c r="P168" s="35">
        <v>0</v>
      </c>
      <c r="R168" s="24">
        <f t="shared" si="8"/>
        <v>356.25130000000001</v>
      </c>
      <c r="T168" s="5">
        <v>304.13068680645165</v>
      </c>
      <c r="V168" s="20">
        <f t="shared" si="9"/>
        <v>660.38198680645166</v>
      </c>
      <c r="X168" s="8">
        <v>143.28217000000001</v>
      </c>
      <c r="Y168" s="35">
        <v>0</v>
      </c>
      <c r="Z168" s="35"/>
      <c r="AA168" s="35">
        <v>0</v>
      </c>
      <c r="AB168" s="35">
        <v>185.89670999999998</v>
      </c>
      <c r="AC168" s="35">
        <v>25.354689999999998</v>
      </c>
      <c r="AD168" s="35">
        <v>111.70217</v>
      </c>
      <c r="AE168" s="35"/>
      <c r="AF168" s="35"/>
      <c r="AG168" s="35"/>
      <c r="AH168" s="35">
        <v>0</v>
      </c>
      <c r="AI168" s="35"/>
      <c r="AL168" s="24">
        <f t="shared" si="11"/>
        <v>466.23573999999996</v>
      </c>
      <c r="AN168" s="34">
        <v>730.88099999999997</v>
      </c>
      <c r="AP168" s="20">
        <f t="shared" si="10"/>
        <v>1197.1167399999999</v>
      </c>
      <c r="AR168" s="20"/>
    </row>
    <row r="169" spans="1:44" x14ac:dyDescent="0.25">
      <c r="A169" t="str">
        <f>VLOOKUP($B169,'Cushing Balance'!$C$2:$E$500,3,TRUE)</f>
        <v>12010</v>
      </c>
      <c r="B169" s="1">
        <v>40180</v>
      </c>
      <c r="C169" s="31"/>
      <c r="D169" s="8">
        <v>0</v>
      </c>
      <c r="E169" s="35">
        <v>101.30179</v>
      </c>
      <c r="F169" s="35"/>
      <c r="G169" s="26">
        <v>41.25</v>
      </c>
      <c r="H169" s="35">
        <v>29.08756</v>
      </c>
      <c r="I169" s="35">
        <v>0</v>
      </c>
      <c r="J169" s="26">
        <v>0</v>
      </c>
      <c r="K169" s="35">
        <v>0</v>
      </c>
      <c r="L169" s="35">
        <v>0</v>
      </c>
      <c r="M169" s="35">
        <v>201.30948000000001</v>
      </c>
      <c r="N169" s="35">
        <v>0</v>
      </c>
      <c r="O169" s="35"/>
      <c r="P169" s="35">
        <v>0</v>
      </c>
      <c r="R169" s="24">
        <f t="shared" si="8"/>
        <v>372.94882999999999</v>
      </c>
      <c r="T169" s="5">
        <v>304.13068680645165</v>
      </c>
      <c r="V169" s="20">
        <f t="shared" si="9"/>
        <v>677.07951680645169</v>
      </c>
      <c r="X169" s="8">
        <v>145.12837999999999</v>
      </c>
      <c r="Y169" s="35">
        <v>0</v>
      </c>
      <c r="Z169" s="35"/>
      <c r="AA169" s="35">
        <v>0</v>
      </c>
      <c r="AB169" s="35">
        <v>189.60926999999998</v>
      </c>
      <c r="AC169" s="35">
        <v>25.916520000000002</v>
      </c>
      <c r="AD169" s="35">
        <v>135.96057999999999</v>
      </c>
      <c r="AE169" s="35"/>
      <c r="AF169" s="35"/>
      <c r="AG169" s="35"/>
      <c r="AH169" s="35">
        <v>0</v>
      </c>
      <c r="AI169" s="35"/>
      <c r="AL169" s="24">
        <f t="shared" si="11"/>
        <v>496.61474999999996</v>
      </c>
      <c r="AN169" s="34">
        <v>730.88099999999997</v>
      </c>
      <c r="AP169" s="20">
        <f t="shared" si="10"/>
        <v>1227.49575</v>
      </c>
      <c r="AR169" s="20"/>
    </row>
    <row r="170" spans="1:44" x14ac:dyDescent="0.25">
      <c r="A170" t="str">
        <f>VLOOKUP($B170,'Cushing Balance'!$C$2:$E$500,3,TRUE)</f>
        <v>12010</v>
      </c>
      <c r="B170" s="1">
        <v>40181</v>
      </c>
      <c r="C170" s="31"/>
      <c r="D170" s="8">
        <v>0</v>
      </c>
      <c r="E170" s="35">
        <v>129.69283000000001</v>
      </c>
      <c r="F170" s="35"/>
      <c r="G170" s="26">
        <v>41.25</v>
      </c>
      <c r="H170" s="35">
        <v>29.38129</v>
      </c>
      <c r="I170" s="35">
        <v>0</v>
      </c>
      <c r="J170" s="26">
        <v>0</v>
      </c>
      <c r="K170" s="35">
        <v>0</v>
      </c>
      <c r="L170" s="35">
        <v>0</v>
      </c>
      <c r="M170" s="35">
        <v>190.46317000000002</v>
      </c>
      <c r="N170" s="35">
        <v>0</v>
      </c>
      <c r="O170" s="35"/>
      <c r="P170" s="35">
        <v>0</v>
      </c>
      <c r="R170" s="24">
        <f t="shared" si="8"/>
        <v>390.78729000000004</v>
      </c>
      <c r="T170" s="5">
        <v>304.13068680645165</v>
      </c>
      <c r="V170" s="20">
        <f t="shared" si="9"/>
        <v>694.91797680645163</v>
      </c>
      <c r="X170" s="8">
        <v>146.76220999999998</v>
      </c>
      <c r="Y170" s="35">
        <v>0</v>
      </c>
      <c r="Z170" s="35"/>
      <c r="AA170" s="35">
        <v>0</v>
      </c>
      <c r="AB170" s="35">
        <v>208.58779000000001</v>
      </c>
      <c r="AC170" s="35">
        <v>25.666250000000002</v>
      </c>
      <c r="AD170" s="35">
        <v>135.36165</v>
      </c>
      <c r="AE170" s="35"/>
      <c r="AF170" s="35"/>
      <c r="AG170" s="35"/>
      <c r="AH170" s="35">
        <v>0</v>
      </c>
      <c r="AI170" s="35"/>
      <c r="AL170" s="24">
        <f t="shared" si="11"/>
        <v>516.37789999999995</v>
      </c>
      <c r="AN170" s="34">
        <v>730.88099999999997</v>
      </c>
      <c r="AP170" s="20">
        <f t="shared" si="10"/>
        <v>1247.2588999999998</v>
      </c>
      <c r="AR170" s="20"/>
    </row>
    <row r="171" spans="1:44" x14ac:dyDescent="0.25">
      <c r="A171" t="str">
        <f>VLOOKUP($B171,'Cushing Balance'!$C$2:$E$500,3,TRUE)</f>
        <v>12010</v>
      </c>
      <c r="B171" s="1">
        <v>40182</v>
      </c>
      <c r="C171" s="31"/>
      <c r="D171" s="8">
        <v>0</v>
      </c>
      <c r="E171" s="35">
        <v>122.63971000000001</v>
      </c>
      <c r="F171" s="35"/>
      <c r="G171" s="26">
        <v>41.25</v>
      </c>
      <c r="H171" s="35">
        <v>28.968130000000002</v>
      </c>
      <c r="I171" s="35">
        <v>0</v>
      </c>
      <c r="J171" s="26">
        <v>0</v>
      </c>
      <c r="K171" s="35">
        <v>0</v>
      </c>
      <c r="L171" s="35">
        <v>0</v>
      </c>
      <c r="M171" s="35">
        <v>199.44782999999998</v>
      </c>
      <c r="N171" s="35">
        <v>0</v>
      </c>
      <c r="O171" s="35"/>
      <c r="P171" s="35">
        <v>0</v>
      </c>
      <c r="R171" s="24">
        <f t="shared" si="8"/>
        <v>392.30566999999996</v>
      </c>
      <c r="T171" s="5">
        <v>304.13068680645165</v>
      </c>
      <c r="V171" s="20">
        <f t="shared" si="9"/>
        <v>696.43635680645161</v>
      </c>
      <c r="X171" s="8">
        <v>135.37667000000002</v>
      </c>
      <c r="Y171" s="35">
        <v>0</v>
      </c>
      <c r="Z171" s="35"/>
      <c r="AA171" s="35">
        <v>0</v>
      </c>
      <c r="AB171" s="35">
        <v>210.52223000000001</v>
      </c>
      <c r="AC171" s="35">
        <v>25.545459999999999</v>
      </c>
      <c r="AD171" s="35">
        <v>137.98895999999999</v>
      </c>
      <c r="AE171" s="35"/>
      <c r="AF171" s="35"/>
      <c r="AG171" s="35"/>
      <c r="AH171" s="35">
        <v>0</v>
      </c>
      <c r="AI171" s="35"/>
      <c r="AL171" s="24">
        <f t="shared" ref="AL171:AL202" si="12">SUM(X171:AJ171)</f>
        <v>509.43331999999998</v>
      </c>
      <c r="AN171" s="34">
        <v>730.88099999999997</v>
      </c>
      <c r="AP171" s="20">
        <f t="shared" si="10"/>
        <v>1240.31432</v>
      </c>
      <c r="AR171" s="20"/>
    </row>
    <row r="172" spans="1:44" x14ac:dyDescent="0.25">
      <c r="A172" t="str">
        <f>VLOOKUP($B172,'Cushing Balance'!$C$2:$E$500,3,TRUE)</f>
        <v>12010</v>
      </c>
      <c r="B172" s="1">
        <v>40183</v>
      </c>
      <c r="C172" s="31"/>
      <c r="D172" s="8">
        <v>0</v>
      </c>
      <c r="E172" s="35">
        <v>97.191810000000004</v>
      </c>
      <c r="F172" s="35"/>
      <c r="G172" s="26">
        <v>41.25</v>
      </c>
      <c r="H172" s="35">
        <v>29.668710000000001</v>
      </c>
      <c r="I172" s="35">
        <v>0</v>
      </c>
      <c r="J172" s="26">
        <v>0</v>
      </c>
      <c r="K172" s="35">
        <v>0</v>
      </c>
      <c r="L172" s="35">
        <v>0</v>
      </c>
      <c r="M172" s="35">
        <v>220.51315</v>
      </c>
      <c r="N172" s="35">
        <v>0</v>
      </c>
      <c r="O172" s="35"/>
      <c r="P172" s="35">
        <v>19.36111</v>
      </c>
      <c r="R172" s="24">
        <f t="shared" si="8"/>
        <v>407.98478</v>
      </c>
      <c r="T172" s="5">
        <v>304.13068680645165</v>
      </c>
      <c r="V172" s="20">
        <f t="shared" si="9"/>
        <v>712.11546680645165</v>
      </c>
      <c r="X172" s="8">
        <v>133.40179000000001</v>
      </c>
      <c r="Y172" s="35">
        <v>0</v>
      </c>
      <c r="Z172" s="35"/>
      <c r="AA172" s="35">
        <v>0</v>
      </c>
      <c r="AB172" s="35">
        <v>215.45292000000001</v>
      </c>
      <c r="AC172" s="35">
        <v>25.052</v>
      </c>
      <c r="AD172" s="35">
        <v>117.6365</v>
      </c>
      <c r="AE172" s="35"/>
      <c r="AF172" s="35"/>
      <c r="AG172" s="35"/>
      <c r="AH172" s="35">
        <v>0</v>
      </c>
      <c r="AI172" s="35"/>
      <c r="AL172" s="24">
        <f t="shared" si="12"/>
        <v>491.54321000000004</v>
      </c>
      <c r="AN172" s="34">
        <v>730.88099999999997</v>
      </c>
      <c r="AP172" s="20">
        <f t="shared" si="10"/>
        <v>1222.4242100000001</v>
      </c>
      <c r="AR172" s="20"/>
    </row>
    <row r="173" spans="1:44" x14ac:dyDescent="0.25">
      <c r="A173" t="str">
        <f>VLOOKUP($B173,'Cushing Balance'!$C$2:$E$500,3,TRUE)</f>
        <v>12010</v>
      </c>
      <c r="B173" s="1">
        <v>40184</v>
      </c>
      <c r="C173" s="31"/>
      <c r="D173" s="8">
        <v>0</v>
      </c>
      <c r="E173" s="35">
        <v>101.83198</v>
      </c>
      <c r="F173" s="35"/>
      <c r="G173" s="26">
        <v>41.25</v>
      </c>
      <c r="H173" s="35">
        <v>29.81344</v>
      </c>
      <c r="I173" s="35">
        <v>0</v>
      </c>
      <c r="J173" s="26">
        <v>0</v>
      </c>
      <c r="K173" s="35">
        <v>0</v>
      </c>
      <c r="L173" s="35">
        <v>0</v>
      </c>
      <c r="M173" s="35">
        <v>190.27085</v>
      </c>
      <c r="N173" s="35">
        <v>0</v>
      </c>
      <c r="O173" s="35"/>
      <c r="P173" s="35">
        <v>20.89432</v>
      </c>
      <c r="R173" s="24">
        <f t="shared" si="8"/>
        <v>384.06058999999999</v>
      </c>
      <c r="T173" s="5">
        <v>304.13068680645165</v>
      </c>
      <c r="V173" s="20">
        <f t="shared" si="9"/>
        <v>688.1912768064517</v>
      </c>
      <c r="X173" s="8">
        <v>147.06571</v>
      </c>
      <c r="Y173" s="35">
        <v>0</v>
      </c>
      <c r="Z173" s="35"/>
      <c r="AA173" s="35">
        <v>0</v>
      </c>
      <c r="AB173" s="35">
        <v>227.01160000000002</v>
      </c>
      <c r="AC173" s="35">
        <v>24.671479999999999</v>
      </c>
      <c r="AD173" s="35">
        <v>131.20515</v>
      </c>
      <c r="AE173" s="35"/>
      <c r="AF173" s="35"/>
      <c r="AG173" s="35"/>
      <c r="AH173" s="35">
        <v>0</v>
      </c>
      <c r="AI173" s="35"/>
      <c r="AL173" s="24">
        <f t="shared" si="12"/>
        <v>529.95393999999999</v>
      </c>
      <c r="AN173" s="34">
        <v>730.88099999999997</v>
      </c>
      <c r="AP173" s="20">
        <f t="shared" si="10"/>
        <v>1260.83494</v>
      </c>
      <c r="AR173" s="20"/>
    </row>
    <row r="174" spans="1:44" x14ac:dyDescent="0.25">
      <c r="A174" t="str">
        <f>VLOOKUP($B174,'Cushing Balance'!$C$2:$E$500,3,TRUE)</f>
        <v>12010</v>
      </c>
      <c r="B174" s="1">
        <v>40185</v>
      </c>
      <c r="C174" s="31"/>
      <c r="D174" s="8">
        <v>0</v>
      </c>
      <c r="E174" s="35">
        <v>124.98110000000001</v>
      </c>
      <c r="F174" s="35"/>
      <c r="G174" s="26">
        <v>41.25</v>
      </c>
      <c r="H174" s="35">
        <v>28.930900000000001</v>
      </c>
      <c r="I174" s="35">
        <v>0</v>
      </c>
      <c r="J174" s="26">
        <v>0</v>
      </c>
      <c r="K174" s="35">
        <v>0</v>
      </c>
      <c r="L174" s="35">
        <v>0</v>
      </c>
      <c r="M174" s="35">
        <v>192.10910000000001</v>
      </c>
      <c r="N174" s="35">
        <v>0</v>
      </c>
      <c r="O174" s="35"/>
      <c r="P174" s="35">
        <v>23.545830000000002</v>
      </c>
      <c r="R174" s="24">
        <f t="shared" si="8"/>
        <v>410.81693000000007</v>
      </c>
      <c r="T174" s="5">
        <v>304.13068680645165</v>
      </c>
      <c r="V174" s="20">
        <f t="shared" si="9"/>
        <v>714.94761680645172</v>
      </c>
      <c r="X174" s="8">
        <v>145.62508</v>
      </c>
      <c r="Y174" s="35">
        <v>0</v>
      </c>
      <c r="Z174" s="35"/>
      <c r="AA174" s="35">
        <v>0</v>
      </c>
      <c r="AB174" s="35">
        <v>221.89239999999998</v>
      </c>
      <c r="AC174" s="35">
        <v>25.075689999999998</v>
      </c>
      <c r="AD174" s="35">
        <v>142.37763000000001</v>
      </c>
      <c r="AE174" s="35"/>
      <c r="AF174" s="35"/>
      <c r="AG174" s="35"/>
      <c r="AH174" s="35">
        <v>0</v>
      </c>
      <c r="AI174" s="35"/>
      <c r="AL174" s="24">
        <f t="shared" si="12"/>
        <v>534.97080000000005</v>
      </c>
      <c r="AN174" s="34">
        <v>730.88099999999997</v>
      </c>
      <c r="AP174" s="20">
        <f t="shared" si="10"/>
        <v>1265.8517999999999</v>
      </c>
      <c r="AR174" s="20"/>
    </row>
    <row r="175" spans="1:44" x14ac:dyDescent="0.25">
      <c r="A175" t="str">
        <f>VLOOKUP($B175,'Cushing Balance'!$C$2:$E$500,3,TRUE)</f>
        <v>12010</v>
      </c>
      <c r="B175" s="1">
        <v>40186</v>
      </c>
      <c r="C175" s="31"/>
      <c r="D175" s="8">
        <v>0</v>
      </c>
      <c r="E175" s="35">
        <v>126.39979</v>
      </c>
      <c r="F175" s="35"/>
      <c r="G175" s="26">
        <v>41.25</v>
      </c>
      <c r="H175" s="35">
        <v>31.185479999999998</v>
      </c>
      <c r="I175" s="35">
        <v>0</v>
      </c>
      <c r="J175" s="26">
        <v>0</v>
      </c>
      <c r="K175" s="35">
        <v>0</v>
      </c>
      <c r="L175" s="35">
        <v>0</v>
      </c>
      <c r="M175" s="35">
        <v>217.46967000000001</v>
      </c>
      <c r="N175" s="35">
        <v>0</v>
      </c>
      <c r="O175" s="35"/>
      <c r="P175" s="35">
        <v>28.376000000000001</v>
      </c>
      <c r="R175" s="24">
        <f t="shared" si="8"/>
        <v>444.68093999999996</v>
      </c>
      <c r="T175" s="5">
        <v>304.13068680645165</v>
      </c>
      <c r="V175" s="20">
        <f t="shared" si="9"/>
        <v>748.81162680645161</v>
      </c>
      <c r="X175" s="8">
        <v>143.76406</v>
      </c>
      <c r="Y175" s="35">
        <v>0</v>
      </c>
      <c r="Z175" s="35"/>
      <c r="AA175" s="35">
        <v>0</v>
      </c>
      <c r="AB175" s="35">
        <v>219.47300000000001</v>
      </c>
      <c r="AC175" s="35">
        <v>25.23752</v>
      </c>
      <c r="AD175" s="35">
        <v>142.17160000000001</v>
      </c>
      <c r="AE175" s="35"/>
      <c r="AF175" s="35"/>
      <c r="AG175" s="35"/>
      <c r="AH175" s="35">
        <v>0</v>
      </c>
      <c r="AI175" s="35"/>
      <c r="AL175" s="24">
        <f t="shared" si="12"/>
        <v>530.64618000000007</v>
      </c>
      <c r="AN175" s="34">
        <v>730.88099999999997</v>
      </c>
      <c r="AP175" s="20">
        <f t="shared" si="10"/>
        <v>1261.52718</v>
      </c>
      <c r="AR175" s="20"/>
    </row>
    <row r="176" spans="1:44" x14ac:dyDescent="0.25">
      <c r="A176" t="str">
        <f>VLOOKUP($B176,'Cushing Balance'!$C$2:$E$500,3,TRUE)</f>
        <v>22010</v>
      </c>
      <c r="B176" s="1">
        <v>40187</v>
      </c>
      <c r="C176" s="31"/>
      <c r="D176" s="8">
        <v>0</v>
      </c>
      <c r="E176" s="35">
        <v>122.39521000000001</v>
      </c>
      <c r="F176" s="35"/>
      <c r="G176" s="26">
        <v>41.25</v>
      </c>
      <c r="H176" s="35">
        <v>28.707540000000002</v>
      </c>
      <c r="I176" s="35">
        <v>0</v>
      </c>
      <c r="J176" s="26">
        <v>0</v>
      </c>
      <c r="K176" s="35">
        <v>0</v>
      </c>
      <c r="L176" s="35">
        <v>0</v>
      </c>
      <c r="M176" s="35">
        <v>216.50688</v>
      </c>
      <c r="N176" s="35">
        <v>0</v>
      </c>
      <c r="O176" s="35"/>
      <c r="P176" s="35">
        <v>27.440570000000001</v>
      </c>
      <c r="R176" s="24">
        <f t="shared" si="8"/>
        <v>436.30020000000002</v>
      </c>
      <c r="T176" s="5">
        <v>304.13068680645165</v>
      </c>
      <c r="V176" s="20">
        <f t="shared" si="9"/>
        <v>740.43088680645167</v>
      </c>
      <c r="X176" s="8">
        <v>143.33317000000002</v>
      </c>
      <c r="Y176" s="35">
        <v>0</v>
      </c>
      <c r="Z176" s="35"/>
      <c r="AA176" s="35">
        <v>0</v>
      </c>
      <c r="AB176" s="35">
        <v>224.08106000000001</v>
      </c>
      <c r="AC176" s="35">
        <v>25.076460000000001</v>
      </c>
      <c r="AD176" s="35">
        <v>140.80334999999999</v>
      </c>
      <c r="AE176" s="35"/>
      <c r="AF176" s="35"/>
      <c r="AG176" s="35"/>
      <c r="AH176" s="35">
        <v>0</v>
      </c>
      <c r="AI176" s="35"/>
      <c r="AL176" s="24">
        <f t="shared" si="12"/>
        <v>533.29404</v>
      </c>
      <c r="AN176" s="34">
        <v>730.88099999999997</v>
      </c>
      <c r="AP176" s="20">
        <f t="shared" si="10"/>
        <v>1264.1750400000001</v>
      </c>
      <c r="AR176" s="20"/>
    </row>
    <row r="177" spans="1:44" x14ac:dyDescent="0.25">
      <c r="A177" t="str">
        <f>VLOOKUP($B177,'Cushing Balance'!$C$2:$E$500,3,TRUE)</f>
        <v>22010</v>
      </c>
      <c r="B177" s="1">
        <v>40188</v>
      </c>
      <c r="C177" s="31"/>
      <c r="D177" s="8">
        <v>0</v>
      </c>
      <c r="E177" s="35">
        <v>119.69223</v>
      </c>
      <c r="F177" s="35"/>
      <c r="G177" s="26">
        <v>41.25</v>
      </c>
      <c r="H177" s="35">
        <v>29.159080000000003</v>
      </c>
      <c r="I177" s="35">
        <v>0</v>
      </c>
      <c r="J177" s="26">
        <v>0</v>
      </c>
      <c r="K177" s="35">
        <v>0</v>
      </c>
      <c r="L177" s="35">
        <v>0</v>
      </c>
      <c r="M177" s="35">
        <v>140.46770999999998</v>
      </c>
      <c r="N177" s="35">
        <v>0</v>
      </c>
      <c r="O177" s="35"/>
      <c r="P177" s="35">
        <v>18.408159999999999</v>
      </c>
      <c r="R177" s="24">
        <f t="shared" si="8"/>
        <v>348.97718000000003</v>
      </c>
      <c r="T177" s="5">
        <v>304.13068680645165</v>
      </c>
      <c r="V177" s="20">
        <f t="shared" si="9"/>
        <v>653.10786680645174</v>
      </c>
      <c r="X177" s="8">
        <v>135.99821</v>
      </c>
      <c r="Y177" s="35">
        <v>0</v>
      </c>
      <c r="Z177" s="35"/>
      <c r="AA177" s="35">
        <v>0</v>
      </c>
      <c r="AB177" s="35">
        <v>206.41804000000002</v>
      </c>
      <c r="AC177" s="35">
        <v>25.70598</v>
      </c>
      <c r="AD177" s="35">
        <v>141.17606000000001</v>
      </c>
      <c r="AE177" s="35"/>
      <c r="AF177" s="35"/>
      <c r="AG177" s="35"/>
      <c r="AH177" s="35">
        <v>0</v>
      </c>
      <c r="AI177" s="35"/>
      <c r="AL177" s="24">
        <f t="shared" si="12"/>
        <v>509.29829000000001</v>
      </c>
      <c r="AN177" s="34">
        <v>730.88099999999997</v>
      </c>
      <c r="AP177" s="20">
        <f t="shared" si="10"/>
        <v>1240.17929</v>
      </c>
      <c r="AR177" s="20"/>
    </row>
    <row r="178" spans="1:44" x14ac:dyDescent="0.25">
      <c r="A178" t="str">
        <f>VLOOKUP($B178,'Cushing Balance'!$C$2:$E$500,3,TRUE)</f>
        <v>22010</v>
      </c>
      <c r="B178" s="1">
        <v>40189</v>
      </c>
      <c r="C178" s="31"/>
      <c r="D178" s="8">
        <v>0</v>
      </c>
      <c r="E178" s="35">
        <v>112.60491999999999</v>
      </c>
      <c r="F178" s="35"/>
      <c r="G178" s="26">
        <v>41.25</v>
      </c>
      <c r="H178" s="35">
        <v>29.533939999999998</v>
      </c>
      <c r="I178" s="35">
        <v>0</v>
      </c>
      <c r="J178" s="26">
        <v>0</v>
      </c>
      <c r="K178" s="35">
        <v>0</v>
      </c>
      <c r="L178" s="35">
        <v>0</v>
      </c>
      <c r="M178" s="35">
        <v>224.70985000000002</v>
      </c>
      <c r="N178" s="35">
        <v>0</v>
      </c>
      <c r="O178" s="35"/>
      <c r="P178" s="35">
        <v>11.061999999999999</v>
      </c>
      <c r="R178" s="24">
        <f t="shared" si="8"/>
        <v>419.16070999999999</v>
      </c>
      <c r="T178" s="5">
        <v>304.13068680645165</v>
      </c>
      <c r="V178" s="20">
        <f t="shared" si="9"/>
        <v>723.29139680645164</v>
      </c>
      <c r="X178" s="8">
        <v>132.70279000000002</v>
      </c>
      <c r="Y178" s="35">
        <v>0</v>
      </c>
      <c r="Z178" s="35"/>
      <c r="AA178" s="35">
        <v>0</v>
      </c>
      <c r="AB178" s="35">
        <v>216.32708</v>
      </c>
      <c r="AC178" s="35">
        <v>28.47373</v>
      </c>
      <c r="AD178" s="35">
        <v>134.02158</v>
      </c>
      <c r="AE178" s="35"/>
      <c r="AF178" s="35"/>
      <c r="AG178" s="35"/>
      <c r="AH178" s="35">
        <v>0</v>
      </c>
      <c r="AI178" s="35"/>
      <c r="AL178" s="24">
        <f t="shared" si="12"/>
        <v>511.52517999999998</v>
      </c>
      <c r="AN178" s="34">
        <v>730.88099999999997</v>
      </c>
      <c r="AP178" s="20">
        <f t="shared" si="10"/>
        <v>1242.4061799999999</v>
      </c>
      <c r="AR178" s="20"/>
    </row>
    <row r="179" spans="1:44" x14ac:dyDescent="0.25">
      <c r="A179" t="str">
        <f>VLOOKUP($B179,'Cushing Balance'!$C$2:$E$500,3,TRUE)</f>
        <v>22010</v>
      </c>
      <c r="B179" s="1">
        <v>40190</v>
      </c>
      <c r="C179" s="31"/>
      <c r="D179" s="8">
        <v>0</v>
      </c>
      <c r="E179" s="35">
        <v>100.41566999999999</v>
      </c>
      <c r="F179" s="35"/>
      <c r="G179" s="26">
        <v>41.25</v>
      </c>
      <c r="H179" s="35">
        <v>30.043130000000001</v>
      </c>
      <c r="I179" s="35">
        <v>0</v>
      </c>
      <c r="J179" s="26">
        <v>0</v>
      </c>
      <c r="K179" s="35">
        <v>0</v>
      </c>
      <c r="L179" s="35">
        <v>0</v>
      </c>
      <c r="M179" s="35">
        <v>184.28476999999998</v>
      </c>
      <c r="N179" s="35">
        <v>0</v>
      </c>
      <c r="O179" s="35"/>
      <c r="P179" s="35">
        <v>14.324549999999999</v>
      </c>
      <c r="R179" s="24">
        <f t="shared" si="8"/>
        <v>370.31811999999996</v>
      </c>
      <c r="T179" s="5">
        <v>304.13068680645165</v>
      </c>
      <c r="V179" s="20">
        <f t="shared" si="9"/>
        <v>674.44880680645156</v>
      </c>
      <c r="X179" s="8">
        <v>140.73319000000001</v>
      </c>
      <c r="Y179" s="35">
        <v>0</v>
      </c>
      <c r="Z179" s="35"/>
      <c r="AA179" s="35">
        <v>0</v>
      </c>
      <c r="AB179" s="35">
        <v>193.5189</v>
      </c>
      <c r="AC179" s="35">
        <v>39.577400000000004</v>
      </c>
      <c r="AD179" s="35">
        <v>140.69738000000001</v>
      </c>
      <c r="AE179" s="35"/>
      <c r="AF179" s="35"/>
      <c r="AG179" s="35"/>
      <c r="AH179" s="35">
        <v>0</v>
      </c>
      <c r="AI179" s="35"/>
      <c r="AL179" s="24">
        <f t="shared" si="12"/>
        <v>514.52687000000003</v>
      </c>
      <c r="AN179" s="34">
        <v>730.88099999999997</v>
      </c>
      <c r="AP179" s="20">
        <f t="shared" si="10"/>
        <v>1245.40787</v>
      </c>
      <c r="AR179" s="20"/>
    </row>
    <row r="180" spans="1:44" x14ac:dyDescent="0.25">
      <c r="A180" t="str">
        <f>VLOOKUP($B180,'Cushing Balance'!$C$2:$E$500,3,TRUE)</f>
        <v>22010</v>
      </c>
      <c r="B180" s="1">
        <v>40191</v>
      </c>
      <c r="C180" s="31"/>
      <c r="D180" s="8">
        <v>0</v>
      </c>
      <c r="E180" s="35">
        <v>135.96779000000001</v>
      </c>
      <c r="F180" s="35"/>
      <c r="G180" s="26">
        <v>41.25</v>
      </c>
      <c r="H180" s="35">
        <v>31.149099999999997</v>
      </c>
      <c r="I180" s="35">
        <v>0</v>
      </c>
      <c r="J180" s="26">
        <v>0</v>
      </c>
      <c r="K180" s="35">
        <v>0</v>
      </c>
      <c r="L180" s="35">
        <v>0</v>
      </c>
      <c r="M180" s="35">
        <v>188.96180999999999</v>
      </c>
      <c r="N180" s="35">
        <v>0</v>
      </c>
      <c r="O180" s="35"/>
      <c r="P180" s="35">
        <v>8.43431</v>
      </c>
      <c r="R180" s="24">
        <f t="shared" si="8"/>
        <v>405.76301000000001</v>
      </c>
      <c r="T180" s="5">
        <v>304.13068680645165</v>
      </c>
      <c r="V180" s="20">
        <f t="shared" si="9"/>
        <v>709.89369680645166</v>
      </c>
      <c r="X180" s="8">
        <v>146.57935000000001</v>
      </c>
      <c r="Y180" s="35">
        <v>0</v>
      </c>
      <c r="Z180" s="35"/>
      <c r="AA180" s="35">
        <v>0</v>
      </c>
      <c r="AB180" s="35">
        <v>197.07988</v>
      </c>
      <c r="AC180" s="35">
        <v>20.545169999999999</v>
      </c>
      <c r="AD180" s="35">
        <v>145.21471</v>
      </c>
      <c r="AE180" s="35"/>
      <c r="AF180" s="35"/>
      <c r="AG180" s="35"/>
      <c r="AH180" s="35">
        <v>0</v>
      </c>
      <c r="AI180" s="35"/>
      <c r="AL180" s="24">
        <f t="shared" si="12"/>
        <v>509.41910999999993</v>
      </c>
      <c r="AN180" s="34">
        <v>730.88099999999997</v>
      </c>
      <c r="AP180" s="20">
        <f t="shared" si="10"/>
        <v>1240.3001099999999</v>
      </c>
      <c r="AR180" s="20"/>
    </row>
    <row r="181" spans="1:44" x14ac:dyDescent="0.25">
      <c r="A181" t="str">
        <f>VLOOKUP($B181,'Cushing Balance'!$C$2:$E$500,3,TRUE)</f>
        <v>22010</v>
      </c>
      <c r="B181" s="1">
        <v>40192</v>
      </c>
      <c r="C181" s="31"/>
      <c r="D181" s="8">
        <v>0</v>
      </c>
      <c r="E181" s="35">
        <v>136.17238</v>
      </c>
      <c r="F181" s="35"/>
      <c r="G181" s="26">
        <v>41.25</v>
      </c>
      <c r="H181" s="35">
        <v>29.510459999999998</v>
      </c>
      <c r="I181" s="35">
        <v>0</v>
      </c>
      <c r="J181" s="26">
        <v>0</v>
      </c>
      <c r="K181" s="35">
        <v>0</v>
      </c>
      <c r="L181" s="35">
        <v>0</v>
      </c>
      <c r="M181" s="35">
        <v>211.18825000000001</v>
      </c>
      <c r="N181" s="35">
        <v>0</v>
      </c>
      <c r="O181" s="35"/>
      <c r="P181" s="35">
        <v>12.39167</v>
      </c>
      <c r="R181" s="24">
        <f t="shared" si="8"/>
        <v>430.51275999999996</v>
      </c>
      <c r="T181" s="5">
        <v>304.13068680645165</v>
      </c>
      <c r="V181" s="20">
        <f t="shared" si="9"/>
        <v>734.64344680645161</v>
      </c>
      <c r="X181" s="8">
        <v>144.45246</v>
      </c>
      <c r="Y181" s="35">
        <v>0</v>
      </c>
      <c r="Z181" s="35"/>
      <c r="AA181" s="35">
        <v>0</v>
      </c>
      <c r="AB181" s="35">
        <v>200.12994</v>
      </c>
      <c r="AC181" s="35">
        <v>27.603480000000001</v>
      </c>
      <c r="AD181" s="35">
        <v>137.66944000000001</v>
      </c>
      <c r="AE181" s="35"/>
      <c r="AF181" s="35"/>
      <c r="AG181" s="35"/>
      <c r="AH181" s="35">
        <v>0</v>
      </c>
      <c r="AI181" s="35"/>
      <c r="AL181" s="24">
        <f t="shared" si="12"/>
        <v>509.85532000000001</v>
      </c>
      <c r="AN181" s="34">
        <v>730.88099999999997</v>
      </c>
      <c r="AP181" s="20">
        <f t="shared" si="10"/>
        <v>1240.73632</v>
      </c>
      <c r="AR181" s="20"/>
    </row>
    <row r="182" spans="1:44" x14ac:dyDescent="0.25">
      <c r="A182" t="str">
        <f>VLOOKUP($B182,'Cushing Balance'!$C$2:$E$500,3,TRUE)</f>
        <v>22010</v>
      </c>
      <c r="B182" s="1">
        <v>40193</v>
      </c>
      <c r="C182" s="31"/>
      <c r="D182" s="8">
        <v>0</v>
      </c>
      <c r="E182" s="35">
        <v>126.19265</v>
      </c>
      <c r="F182" s="35"/>
      <c r="G182" s="26">
        <v>41.25</v>
      </c>
      <c r="H182" s="35">
        <v>30.452249999999999</v>
      </c>
      <c r="I182" s="35">
        <v>0</v>
      </c>
      <c r="J182" s="26">
        <v>0</v>
      </c>
      <c r="K182" s="35">
        <v>0</v>
      </c>
      <c r="L182" s="35">
        <v>0</v>
      </c>
      <c r="M182" s="35">
        <v>189.16319000000001</v>
      </c>
      <c r="N182" s="35">
        <v>0</v>
      </c>
      <c r="O182" s="35"/>
      <c r="P182" s="35">
        <v>9.6468799999999995</v>
      </c>
      <c r="R182" s="24">
        <f t="shared" si="8"/>
        <v>396.70497</v>
      </c>
      <c r="T182" s="5">
        <v>304.13068680645165</v>
      </c>
      <c r="V182" s="20">
        <f t="shared" si="9"/>
        <v>700.83565680645165</v>
      </c>
      <c r="X182" s="8">
        <v>133.31473</v>
      </c>
      <c r="Y182" s="35">
        <v>0</v>
      </c>
      <c r="Z182" s="35"/>
      <c r="AA182" s="35">
        <v>0</v>
      </c>
      <c r="AB182" s="35">
        <v>216.20498000000001</v>
      </c>
      <c r="AC182" s="35">
        <v>30.02638</v>
      </c>
      <c r="AD182" s="35">
        <v>142.60651999999999</v>
      </c>
      <c r="AE182" s="35"/>
      <c r="AF182" s="35"/>
      <c r="AG182" s="35"/>
      <c r="AH182" s="35">
        <v>0</v>
      </c>
      <c r="AI182" s="35"/>
      <c r="AL182" s="24">
        <f t="shared" si="12"/>
        <v>522.1526100000001</v>
      </c>
      <c r="AN182" s="34">
        <v>730.88099999999997</v>
      </c>
      <c r="AP182" s="20">
        <f t="shared" si="10"/>
        <v>1253.03361</v>
      </c>
      <c r="AR182" s="20"/>
    </row>
    <row r="183" spans="1:44" x14ac:dyDescent="0.25">
      <c r="A183" t="str">
        <f>VLOOKUP($B183,'Cushing Balance'!$C$2:$E$500,3,TRUE)</f>
        <v>32010</v>
      </c>
      <c r="B183" s="1">
        <v>40194</v>
      </c>
      <c r="C183" s="31"/>
      <c r="D183" s="8">
        <v>0</v>
      </c>
      <c r="E183" s="35">
        <v>78.478380000000001</v>
      </c>
      <c r="F183" s="35"/>
      <c r="G183" s="26">
        <v>41.25</v>
      </c>
      <c r="H183" s="35">
        <v>28.23827</v>
      </c>
      <c r="I183" s="35">
        <v>0</v>
      </c>
      <c r="J183" s="26">
        <v>0</v>
      </c>
      <c r="K183" s="35">
        <v>0</v>
      </c>
      <c r="L183" s="35">
        <v>0</v>
      </c>
      <c r="M183" s="35">
        <v>120.23783</v>
      </c>
      <c r="N183" s="35">
        <v>0</v>
      </c>
      <c r="O183" s="35"/>
      <c r="P183" s="35">
        <v>18.146879999999999</v>
      </c>
      <c r="R183" s="24">
        <f t="shared" si="8"/>
        <v>286.35136</v>
      </c>
      <c r="T183" s="5">
        <v>304.13068680645165</v>
      </c>
      <c r="V183" s="20">
        <f t="shared" si="9"/>
        <v>590.48204680645165</v>
      </c>
      <c r="X183" s="8">
        <v>129.81267</v>
      </c>
      <c r="Y183" s="35">
        <v>0</v>
      </c>
      <c r="Z183" s="35"/>
      <c r="AA183" s="35">
        <v>0</v>
      </c>
      <c r="AB183" s="35">
        <v>203.95596</v>
      </c>
      <c r="AC183" s="35">
        <v>37.752330000000001</v>
      </c>
      <c r="AD183" s="35">
        <v>142.81307999999999</v>
      </c>
      <c r="AE183" s="35"/>
      <c r="AF183" s="35"/>
      <c r="AG183" s="35"/>
      <c r="AH183" s="35">
        <v>0</v>
      </c>
      <c r="AI183" s="35"/>
      <c r="AL183" s="24">
        <f t="shared" si="12"/>
        <v>514.33404000000007</v>
      </c>
      <c r="AN183" s="34">
        <v>730.88099999999997</v>
      </c>
      <c r="AP183" s="20">
        <f t="shared" si="10"/>
        <v>1245.21504</v>
      </c>
      <c r="AR183" s="20"/>
    </row>
    <row r="184" spans="1:44" x14ac:dyDescent="0.25">
      <c r="A184" t="str">
        <f>VLOOKUP($B184,'Cushing Balance'!$C$2:$E$500,3,TRUE)</f>
        <v>32010</v>
      </c>
      <c r="B184" s="1">
        <v>40195</v>
      </c>
      <c r="C184" s="31"/>
      <c r="D184" s="8">
        <v>0</v>
      </c>
      <c r="E184" s="35">
        <v>148.06923</v>
      </c>
      <c r="F184" s="35"/>
      <c r="G184" s="26">
        <v>41.25</v>
      </c>
      <c r="H184" s="35">
        <v>29.126150000000003</v>
      </c>
      <c r="I184" s="35">
        <v>0</v>
      </c>
      <c r="J184" s="26">
        <v>0</v>
      </c>
      <c r="K184" s="35">
        <v>0</v>
      </c>
      <c r="L184" s="35">
        <v>0</v>
      </c>
      <c r="M184" s="35">
        <v>127.13271</v>
      </c>
      <c r="N184" s="35">
        <v>0</v>
      </c>
      <c r="O184" s="35"/>
      <c r="P184" s="35">
        <v>7.3214300000000003</v>
      </c>
      <c r="R184" s="24">
        <f t="shared" si="8"/>
        <v>352.89952</v>
      </c>
      <c r="T184" s="5">
        <v>304.13068680645165</v>
      </c>
      <c r="V184" s="20">
        <f t="shared" si="9"/>
        <v>657.03020680645159</v>
      </c>
      <c r="X184" s="8">
        <v>129.96608000000001</v>
      </c>
      <c r="Y184" s="35">
        <v>0</v>
      </c>
      <c r="Z184" s="35"/>
      <c r="AA184" s="35">
        <v>0</v>
      </c>
      <c r="AB184" s="35">
        <v>210.06318999999999</v>
      </c>
      <c r="AC184" s="35">
        <v>39.663330000000002</v>
      </c>
      <c r="AD184" s="35">
        <v>142.23232999999999</v>
      </c>
      <c r="AE184" s="35"/>
      <c r="AF184" s="35"/>
      <c r="AG184" s="35"/>
      <c r="AH184" s="35">
        <v>0</v>
      </c>
      <c r="AI184" s="35"/>
      <c r="AL184" s="24">
        <f t="shared" si="12"/>
        <v>521.9249299999999</v>
      </c>
      <c r="AN184" s="34">
        <v>730.88099999999997</v>
      </c>
      <c r="AP184" s="20">
        <f t="shared" si="10"/>
        <v>1252.80593</v>
      </c>
      <c r="AR184" s="20"/>
    </row>
    <row r="185" spans="1:44" x14ac:dyDescent="0.25">
      <c r="A185" t="str">
        <f>VLOOKUP($B185,'Cushing Balance'!$C$2:$E$500,3,TRUE)</f>
        <v>32010</v>
      </c>
      <c r="B185" s="1">
        <v>40196</v>
      </c>
      <c r="C185" s="31"/>
      <c r="D185" s="8">
        <v>0</v>
      </c>
      <c r="E185" s="35">
        <v>139.49814999999998</v>
      </c>
      <c r="F185" s="35"/>
      <c r="G185" s="26">
        <v>41.25</v>
      </c>
      <c r="H185" s="35">
        <v>29.146599999999999</v>
      </c>
      <c r="I185" s="35">
        <v>0</v>
      </c>
      <c r="J185" s="26">
        <v>0</v>
      </c>
      <c r="K185" s="35">
        <v>0</v>
      </c>
      <c r="L185" s="35">
        <v>0</v>
      </c>
      <c r="M185" s="35">
        <v>217.03019</v>
      </c>
      <c r="N185" s="35">
        <v>0</v>
      </c>
      <c r="O185" s="35"/>
      <c r="P185" s="35">
        <v>7.8385400000000001</v>
      </c>
      <c r="R185" s="24">
        <f t="shared" si="8"/>
        <v>434.76348000000002</v>
      </c>
      <c r="T185" s="5">
        <v>304.13068680645165</v>
      </c>
      <c r="V185" s="20">
        <f t="shared" si="9"/>
        <v>738.89416680645172</v>
      </c>
      <c r="X185" s="8">
        <v>130.22217000000001</v>
      </c>
      <c r="Y185" s="35">
        <v>0</v>
      </c>
      <c r="Z185" s="35"/>
      <c r="AA185" s="35">
        <v>0</v>
      </c>
      <c r="AB185" s="35">
        <v>208.45694</v>
      </c>
      <c r="AC185" s="35">
        <v>39.177579999999999</v>
      </c>
      <c r="AD185" s="35">
        <v>141.54024999999999</v>
      </c>
      <c r="AE185" s="35"/>
      <c r="AF185" s="35"/>
      <c r="AG185" s="35"/>
      <c r="AH185" s="35">
        <v>0</v>
      </c>
      <c r="AI185" s="35"/>
      <c r="AL185" s="24">
        <f t="shared" si="12"/>
        <v>519.39693999999997</v>
      </c>
      <c r="AN185" s="34">
        <v>730.88099999999997</v>
      </c>
      <c r="AP185" s="20">
        <f t="shared" si="10"/>
        <v>1250.2779399999999</v>
      </c>
      <c r="AR185" s="20"/>
    </row>
    <row r="186" spans="1:44" x14ac:dyDescent="0.25">
      <c r="A186" t="str">
        <f>VLOOKUP($B186,'Cushing Balance'!$C$2:$E$500,3,TRUE)</f>
        <v>32010</v>
      </c>
      <c r="B186" s="1">
        <v>40197</v>
      </c>
      <c r="C186" s="31"/>
      <c r="D186" s="8">
        <v>0</v>
      </c>
      <c r="E186" s="35">
        <v>134.21351999999999</v>
      </c>
      <c r="F186" s="35"/>
      <c r="G186" s="26">
        <v>41.25</v>
      </c>
      <c r="H186" s="35">
        <v>28.658750000000001</v>
      </c>
      <c r="I186" s="35">
        <v>0</v>
      </c>
      <c r="J186" s="26">
        <v>0</v>
      </c>
      <c r="K186" s="35">
        <v>0</v>
      </c>
      <c r="L186" s="35">
        <v>0</v>
      </c>
      <c r="M186" s="35">
        <v>182.39756</v>
      </c>
      <c r="N186" s="35">
        <v>0</v>
      </c>
      <c r="O186" s="35"/>
      <c r="P186" s="35">
        <v>6.17</v>
      </c>
      <c r="R186" s="24">
        <f t="shared" si="8"/>
        <v>392.68982999999997</v>
      </c>
      <c r="T186" s="5">
        <v>304.13068680645165</v>
      </c>
      <c r="V186" s="20">
        <f t="shared" si="9"/>
        <v>696.82051680645168</v>
      </c>
      <c r="X186" s="8">
        <v>130.16714999999999</v>
      </c>
      <c r="Y186" s="35">
        <v>0</v>
      </c>
      <c r="Z186" s="35"/>
      <c r="AA186" s="35">
        <v>0</v>
      </c>
      <c r="AB186" s="35">
        <v>145.80473000000001</v>
      </c>
      <c r="AC186" s="35">
        <v>36.971899999999998</v>
      </c>
      <c r="AD186" s="35">
        <v>142.51629</v>
      </c>
      <c r="AE186" s="35"/>
      <c r="AF186" s="35"/>
      <c r="AG186" s="35"/>
      <c r="AH186" s="35">
        <v>0</v>
      </c>
      <c r="AI186" s="35"/>
      <c r="AL186" s="24">
        <f t="shared" si="12"/>
        <v>455.46006999999997</v>
      </c>
      <c r="AN186" s="34">
        <v>730.88099999999997</v>
      </c>
      <c r="AP186" s="20">
        <f t="shared" si="10"/>
        <v>1186.3410699999999</v>
      </c>
      <c r="AR186" s="20"/>
    </row>
    <row r="187" spans="1:44" x14ac:dyDescent="0.25">
      <c r="A187" t="str">
        <f>VLOOKUP($B187,'Cushing Balance'!$C$2:$E$500,3,TRUE)</f>
        <v>32010</v>
      </c>
      <c r="B187" s="1">
        <v>40198</v>
      </c>
      <c r="C187" s="31"/>
      <c r="D187" s="8">
        <v>0</v>
      </c>
      <c r="E187" s="35">
        <v>146.37983</v>
      </c>
      <c r="F187" s="35"/>
      <c r="G187" s="26">
        <v>41.25</v>
      </c>
      <c r="H187" s="35">
        <v>30.039189999999998</v>
      </c>
      <c r="I187" s="35">
        <v>0</v>
      </c>
      <c r="J187" s="26">
        <v>0</v>
      </c>
      <c r="K187" s="35">
        <v>0</v>
      </c>
      <c r="L187" s="35">
        <v>0</v>
      </c>
      <c r="M187" s="35">
        <v>195.99664999999999</v>
      </c>
      <c r="N187" s="35">
        <v>0</v>
      </c>
      <c r="O187" s="35"/>
      <c r="P187" s="35">
        <v>12.202</v>
      </c>
      <c r="R187" s="24">
        <f t="shared" si="8"/>
        <v>425.86766999999998</v>
      </c>
      <c r="T187" s="5">
        <v>304.13068680645165</v>
      </c>
      <c r="V187" s="20">
        <f t="shared" si="9"/>
        <v>729.99835680645162</v>
      </c>
      <c r="X187" s="8">
        <v>130.88763</v>
      </c>
      <c r="Y187" s="35">
        <v>0</v>
      </c>
      <c r="Z187" s="35"/>
      <c r="AA187" s="35">
        <v>0</v>
      </c>
      <c r="AB187" s="35">
        <v>129.76474999999999</v>
      </c>
      <c r="AC187" s="35">
        <v>29.946150000000003</v>
      </c>
      <c r="AD187" s="35">
        <v>138.44687999999999</v>
      </c>
      <c r="AE187" s="35"/>
      <c r="AF187" s="35"/>
      <c r="AG187" s="35"/>
      <c r="AH187" s="35">
        <v>0</v>
      </c>
      <c r="AI187" s="35"/>
      <c r="AL187" s="24">
        <f t="shared" si="12"/>
        <v>429.04540999999995</v>
      </c>
      <c r="AN187" s="34">
        <v>730.88099999999997</v>
      </c>
      <c r="AP187" s="20">
        <f t="shared" si="10"/>
        <v>1159.92641</v>
      </c>
      <c r="AR187" s="20"/>
    </row>
    <row r="188" spans="1:44" x14ac:dyDescent="0.25">
      <c r="A188" t="str">
        <f>VLOOKUP($B188,'Cushing Balance'!$C$2:$E$500,3,TRUE)</f>
        <v>32010</v>
      </c>
      <c r="B188" s="1">
        <v>40199</v>
      </c>
      <c r="C188" s="31"/>
      <c r="D188" s="8">
        <v>0</v>
      </c>
      <c r="E188" s="35">
        <v>145.10776999999999</v>
      </c>
      <c r="F188" s="35"/>
      <c r="G188" s="26">
        <v>41.25</v>
      </c>
      <c r="H188" s="35">
        <v>29.11675</v>
      </c>
      <c r="I188" s="35">
        <v>0</v>
      </c>
      <c r="J188" s="26">
        <v>0</v>
      </c>
      <c r="K188" s="35">
        <v>0</v>
      </c>
      <c r="L188" s="35">
        <v>0</v>
      </c>
      <c r="M188" s="35">
        <v>195.24170999999998</v>
      </c>
      <c r="N188" s="35">
        <v>0</v>
      </c>
      <c r="O188" s="35"/>
      <c r="P188" s="35">
        <v>13.52647</v>
      </c>
      <c r="R188" s="24">
        <f t="shared" si="8"/>
        <v>424.24270000000001</v>
      </c>
      <c r="T188" s="5">
        <v>304.13068680645165</v>
      </c>
      <c r="V188" s="20">
        <f t="shared" si="9"/>
        <v>728.37338680645166</v>
      </c>
      <c r="X188" s="8">
        <v>130.79895999999999</v>
      </c>
      <c r="Y188" s="35">
        <v>0</v>
      </c>
      <c r="Z188" s="35"/>
      <c r="AA188" s="35">
        <v>0</v>
      </c>
      <c r="AB188" s="35">
        <v>149.51121000000001</v>
      </c>
      <c r="AC188" s="35">
        <v>36.445190000000004</v>
      </c>
      <c r="AD188" s="35">
        <v>144.70224999999999</v>
      </c>
      <c r="AE188" s="35"/>
      <c r="AF188" s="35"/>
      <c r="AG188" s="35"/>
      <c r="AH188" s="35">
        <v>0</v>
      </c>
      <c r="AI188" s="35"/>
      <c r="AL188" s="24">
        <f t="shared" si="12"/>
        <v>461.45760999999999</v>
      </c>
      <c r="AN188" s="34">
        <v>730.88099999999997</v>
      </c>
      <c r="AP188" s="20">
        <f t="shared" si="10"/>
        <v>1192.33861</v>
      </c>
      <c r="AR188" s="20"/>
    </row>
    <row r="189" spans="1:44" x14ac:dyDescent="0.25">
      <c r="A189" t="str">
        <f>VLOOKUP($B189,'Cushing Balance'!$C$2:$E$500,3,TRUE)</f>
        <v>32010</v>
      </c>
      <c r="B189" s="1">
        <v>40200</v>
      </c>
      <c r="C189" s="31"/>
      <c r="D189" s="8">
        <v>0</v>
      </c>
      <c r="E189" s="35">
        <v>145.09045999999998</v>
      </c>
      <c r="F189" s="35"/>
      <c r="G189" s="26">
        <v>41.25</v>
      </c>
      <c r="H189" s="35">
        <v>29.761290000000002</v>
      </c>
      <c r="I189" s="35">
        <v>0</v>
      </c>
      <c r="J189" s="26">
        <v>0</v>
      </c>
      <c r="K189" s="35">
        <v>0</v>
      </c>
      <c r="L189" s="35">
        <v>0</v>
      </c>
      <c r="M189" s="35">
        <v>164.11951999999999</v>
      </c>
      <c r="N189" s="35">
        <v>0</v>
      </c>
      <c r="O189" s="35"/>
      <c r="P189" s="35">
        <v>12.97321</v>
      </c>
      <c r="R189" s="24">
        <f t="shared" si="8"/>
        <v>393.19448</v>
      </c>
      <c r="T189" s="5">
        <v>304.13068680645165</v>
      </c>
      <c r="V189" s="20">
        <f t="shared" si="9"/>
        <v>697.32516680645165</v>
      </c>
      <c r="X189" s="8">
        <v>130.64067</v>
      </c>
      <c r="Y189" s="35">
        <v>0</v>
      </c>
      <c r="Z189" s="35"/>
      <c r="AA189" s="35">
        <v>0</v>
      </c>
      <c r="AB189" s="35">
        <v>189.78092000000001</v>
      </c>
      <c r="AC189" s="35">
        <v>36.647349999999996</v>
      </c>
      <c r="AD189" s="35">
        <v>144.89992000000001</v>
      </c>
      <c r="AE189" s="35"/>
      <c r="AF189" s="35"/>
      <c r="AG189" s="35"/>
      <c r="AH189" s="35">
        <v>0</v>
      </c>
      <c r="AI189" s="35"/>
      <c r="AL189" s="24">
        <f t="shared" si="12"/>
        <v>501.96886000000006</v>
      </c>
      <c r="AN189" s="34">
        <v>730.88099999999997</v>
      </c>
      <c r="AP189" s="20">
        <f t="shared" si="10"/>
        <v>1232.84986</v>
      </c>
      <c r="AR189" s="20"/>
    </row>
    <row r="190" spans="1:44" x14ac:dyDescent="0.25">
      <c r="A190" t="str">
        <f>VLOOKUP($B190,'Cushing Balance'!$C$2:$E$500,3,TRUE)</f>
        <v>42010</v>
      </c>
      <c r="B190" s="1">
        <v>40201</v>
      </c>
      <c r="C190" s="31"/>
      <c r="D190" s="8">
        <v>0</v>
      </c>
      <c r="E190" s="35">
        <v>148.2474</v>
      </c>
      <c r="F190" s="35"/>
      <c r="G190" s="26">
        <v>41.25</v>
      </c>
      <c r="H190" s="35">
        <v>29.499269999999999</v>
      </c>
      <c r="I190" s="35">
        <v>0</v>
      </c>
      <c r="J190" s="26">
        <v>0</v>
      </c>
      <c r="K190" s="35">
        <v>0</v>
      </c>
      <c r="L190" s="35">
        <v>0</v>
      </c>
      <c r="M190" s="35">
        <v>181.185</v>
      </c>
      <c r="N190" s="35">
        <v>0</v>
      </c>
      <c r="O190" s="35"/>
      <c r="P190" s="35">
        <v>11.28673</v>
      </c>
      <c r="R190" s="24">
        <f t="shared" si="8"/>
        <v>411.46839999999997</v>
      </c>
      <c r="T190" s="5">
        <v>304.13068680645165</v>
      </c>
      <c r="V190" s="20">
        <f t="shared" si="9"/>
        <v>715.59908680645162</v>
      </c>
      <c r="X190" s="8">
        <v>131.04383000000001</v>
      </c>
      <c r="Y190" s="35">
        <v>0</v>
      </c>
      <c r="Z190" s="35"/>
      <c r="AA190" s="35">
        <v>0</v>
      </c>
      <c r="AB190" s="35">
        <v>209.06823</v>
      </c>
      <c r="AC190" s="35">
        <v>36.519730000000003</v>
      </c>
      <c r="AD190" s="35">
        <v>143.10056</v>
      </c>
      <c r="AE190" s="35"/>
      <c r="AF190" s="35"/>
      <c r="AG190" s="35"/>
      <c r="AH190" s="35">
        <v>0</v>
      </c>
      <c r="AI190" s="35"/>
      <c r="AL190" s="24">
        <f t="shared" si="12"/>
        <v>519.73235</v>
      </c>
      <c r="AN190" s="34">
        <v>730.88099999999997</v>
      </c>
      <c r="AP190" s="20">
        <f t="shared" si="10"/>
        <v>1250.6133500000001</v>
      </c>
      <c r="AR190" s="20"/>
    </row>
    <row r="191" spans="1:44" x14ac:dyDescent="0.25">
      <c r="A191" t="str">
        <f>VLOOKUP($B191,'Cushing Balance'!$C$2:$E$500,3,TRUE)</f>
        <v>42010</v>
      </c>
      <c r="B191" s="1">
        <v>40202</v>
      </c>
      <c r="C191" s="31"/>
      <c r="D191" s="8">
        <v>0</v>
      </c>
      <c r="E191" s="35">
        <v>141.80324999999999</v>
      </c>
      <c r="F191" s="35"/>
      <c r="G191" s="26">
        <v>41.25</v>
      </c>
      <c r="H191" s="35">
        <v>29.54344</v>
      </c>
      <c r="I191" s="35">
        <v>0</v>
      </c>
      <c r="J191" s="26">
        <v>0</v>
      </c>
      <c r="K191" s="35">
        <v>0</v>
      </c>
      <c r="L191" s="35">
        <v>0</v>
      </c>
      <c r="M191" s="35">
        <v>174.16698000000002</v>
      </c>
      <c r="N191" s="35">
        <v>0</v>
      </c>
      <c r="O191" s="35"/>
      <c r="P191" s="35">
        <v>12.377549999999999</v>
      </c>
      <c r="R191" s="24">
        <f t="shared" si="8"/>
        <v>399.14122000000003</v>
      </c>
      <c r="T191" s="5">
        <v>304.13068680645165</v>
      </c>
      <c r="V191" s="20">
        <f t="shared" si="9"/>
        <v>703.27190680645163</v>
      </c>
      <c r="X191" s="8">
        <v>141.05923000000001</v>
      </c>
      <c r="Y191" s="35">
        <v>0</v>
      </c>
      <c r="Z191" s="35"/>
      <c r="AA191" s="35">
        <v>0</v>
      </c>
      <c r="AB191" s="35">
        <v>198.12995999999998</v>
      </c>
      <c r="AC191" s="35">
        <v>36.46</v>
      </c>
      <c r="AD191" s="35">
        <v>146.54498000000001</v>
      </c>
      <c r="AE191" s="35"/>
      <c r="AF191" s="35"/>
      <c r="AG191" s="35"/>
      <c r="AH191" s="35">
        <v>0</v>
      </c>
      <c r="AI191" s="35"/>
      <c r="AL191" s="24">
        <f t="shared" si="12"/>
        <v>522.19416999999999</v>
      </c>
      <c r="AN191" s="34">
        <v>730.88099999999997</v>
      </c>
      <c r="AP191" s="20">
        <f t="shared" si="10"/>
        <v>1253.0751700000001</v>
      </c>
      <c r="AR191" s="20"/>
    </row>
    <row r="192" spans="1:44" x14ac:dyDescent="0.25">
      <c r="A192" t="str">
        <f>VLOOKUP($B192,'Cushing Balance'!$C$2:$E$500,3,TRUE)</f>
        <v>42010</v>
      </c>
      <c r="B192" s="1">
        <v>40203</v>
      </c>
      <c r="C192" s="31"/>
      <c r="D192" s="8">
        <v>0</v>
      </c>
      <c r="E192" s="35">
        <v>140.97068999999999</v>
      </c>
      <c r="F192" s="35"/>
      <c r="G192" s="26">
        <v>41.25</v>
      </c>
      <c r="H192" s="35">
        <v>32.959559999999996</v>
      </c>
      <c r="I192" s="35">
        <v>0</v>
      </c>
      <c r="J192" s="26">
        <v>0</v>
      </c>
      <c r="K192" s="35">
        <v>0</v>
      </c>
      <c r="L192" s="35">
        <v>0</v>
      </c>
      <c r="M192" s="35">
        <v>181.10485</v>
      </c>
      <c r="N192" s="35">
        <v>0</v>
      </c>
      <c r="O192" s="35"/>
      <c r="P192" s="35">
        <v>14.747</v>
      </c>
      <c r="R192" s="24">
        <f t="shared" si="8"/>
        <v>411.03210000000001</v>
      </c>
      <c r="T192" s="5">
        <v>304.13068680645165</v>
      </c>
      <c r="V192" s="20">
        <f t="shared" si="9"/>
        <v>715.16278680645166</v>
      </c>
      <c r="X192" s="8">
        <v>132.82804000000002</v>
      </c>
      <c r="Y192" s="35">
        <v>0</v>
      </c>
      <c r="Z192" s="35"/>
      <c r="AA192" s="35">
        <v>0</v>
      </c>
      <c r="AB192" s="35">
        <v>212.48895999999999</v>
      </c>
      <c r="AC192" s="35">
        <v>39.893129999999999</v>
      </c>
      <c r="AD192" s="35">
        <v>149.36069000000001</v>
      </c>
      <c r="AE192" s="35"/>
      <c r="AF192" s="35"/>
      <c r="AG192" s="35"/>
      <c r="AH192" s="35">
        <v>0</v>
      </c>
      <c r="AI192" s="35"/>
      <c r="AL192" s="24">
        <f t="shared" si="12"/>
        <v>534.57082000000003</v>
      </c>
      <c r="AN192" s="34">
        <v>730.88099999999997</v>
      </c>
      <c r="AP192" s="20">
        <f t="shared" si="10"/>
        <v>1265.45182</v>
      </c>
      <c r="AR192" s="20"/>
    </row>
    <row r="193" spans="1:44" x14ac:dyDescent="0.25">
      <c r="A193" t="str">
        <f>VLOOKUP($B193,'Cushing Balance'!$C$2:$E$500,3,TRUE)</f>
        <v>42010</v>
      </c>
      <c r="B193" s="1">
        <v>40204</v>
      </c>
      <c r="C193" s="31"/>
      <c r="D193" s="8">
        <v>0</v>
      </c>
      <c r="E193" s="35">
        <v>148.47623000000002</v>
      </c>
      <c r="F193" s="35"/>
      <c r="G193" s="26">
        <v>41.25</v>
      </c>
      <c r="H193" s="35">
        <v>35.165900000000001</v>
      </c>
      <c r="I193" s="35">
        <v>0</v>
      </c>
      <c r="J193" s="26">
        <v>0</v>
      </c>
      <c r="K193" s="35">
        <v>0</v>
      </c>
      <c r="L193" s="35">
        <v>0</v>
      </c>
      <c r="M193" s="35">
        <v>180.83375000000001</v>
      </c>
      <c r="N193" s="35">
        <v>0</v>
      </c>
      <c r="O193" s="35"/>
      <c r="P193" s="35">
        <v>13.95</v>
      </c>
      <c r="R193" s="24">
        <f t="shared" si="8"/>
        <v>419.67588000000001</v>
      </c>
      <c r="T193" s="5">
        <v>304.13068680645165</v>
      </c>
      <c r="V193" s="20">
        <f t="shared" si="9"/>
        <v>723.80656680645166</v>
      </c>
      <c r="X193" s="8">
        <v>130.89807999999999</v>
      </c>
      <c r="Y193" s="35">
        <v>0</v>
      </c>
      <c r="Z193" s="35"/>
      <c r="AA193" s="35">
        <v>0</v>
      </c>
      <c r="AB193" s="35">
        <v>208.02073000000001</v>
      </c>
      <c r="AC193" s="35">
        <v>39.401350000000001</v>
      </c>
      <c r="AD193" s="35">
        <v>142.02715000000001</v>
      </c>
      <c r="AE193" s="35"/>
      <c r="AF193" s="35"/>
      <c r="AG193" s="35"/>
      <c r="AH193" s="35">
        <v>0</v>
      </c>
      <c r="AI193" s="35"/>
      <c r="AL193" s="24">
        <f t="shared" si="12"/>
        <v>520.34730999999999</v>
      </c>
      <c r="AN193" s="34">
        <v>730.88099999999997</v>
      </c>
      <c r="AP193" s="20">
        <f t="shared" si="10"/>
        <v>1251.22831</v>
      </c>
      <c r="AR193" s="20"/>
    </row>
    <row r="194" spans="1:44" x14ac:dyDescent="0.25">
      <c r="A194" t="str">
        <f>VLOOKUP($B194,'Cushing Balance'!$C$2:$E$500,3,TRUE)</f>
        <v>42010</v>
      </c>
      <c r="B194" s="1">
        <v>40205</v>
      </c>
      <c r="C194" s="31"/>
      <c r="D194" s="8">
        <v>0</v>
      </c>
      <c r="E194" s="35">
        <v>148.74481</v>
      </c>
      <c r="F194" s="35"/>
      <c r="G194" s="26">
        <v>41.25</v>
      </c>
      <c r="H194" s="35">
        <v>33.130290000000002</v>
      </c>
      <c r="I194" s="35">
        <v>0</v>
      </c>
      <c r="J194" s="26">
        <v>0</v>
      </c>
      <c r="K194" s="35">
        <v>0</v>
      </c>
      <c r="L194" s="35">
        <v>0</v>
      </c>
      <c r="M194" s="35">
        <v>199.09773000000001</v>
      </c>
      <c r="N194" s="35">
        <v>0</v>
      </c>
      <c r="O194" s="35"/>
      <c r="P194" s="35">
        <v>10.292450000000001</v>
      </c>
      <c r="R194" s="24">
        <f t="shared" si="8"/>
        <v>432.51528000000002</v>
      </c>
      <c r="T194" s="5">
        <v>304.13068680645165</v>
      </c>
      <c r="V194" s="20">
        <f t="shared" si="9"/>
        <v>736.64596680645172</v>
      </c>
      <c r="X194" s="8">
        <v>130.99077</v>
      </c>
      <c r="Y194" s="35">
        <v>0</v>
      </c>
      <c r="Z194" s="35"/>
      <c r="AA194" s="35">
        <v>0</v>
      </c>
      <c r="AB194" s="35">
        <v>211.12100000000001</v>
      </c>
      <c r="AC194" s="35">
        <v>34.332039999999999</v>
      </c>
      <c r="AD194" s="35">
        <v>140.07676999999998</v>
      </c>
      <c r="AE194" s="35"/>
      <c r="AF194" s="35"/>
      <c r="AG194" s="35"/>
      <c r="AH194" s="35">
        <v>0</v>
      </c>
      <c r="AI194" s="35"/>
      <c r="AL194" s="24">
        <f t="shared" si="12"/>
        <v>516.52058</v>
      </c>
      <c r="AN194" s="34">
        <v>730.88099999999997</v>
      </c>
      <c r="AP194" s="20">
        <f t="shared" si="10"/>
        <v>1247.40158</v>
      </c>
      <c r="AR194" s="20"/>
    </row>
    <row r="195" spans="1:44" x14ac:dyDescent="0.25">
      <c r="A195" t="str">
        <f>VLOOKUP($B195,'Cushing Balance'!$C$2:$E$500,3,TRUE)</f>
        <v>42010</v>
      </c>
      <c r="B195" s="1">
        <v>40206</v>
      </c>
      <c r="C195" s="31"/>
      <c r="D195" s="8">
        <v>0</v>
      </c>
      <c r="E195" s="35">
        <v>156.33198000000002</v>
      </c>
      <c r="F195" s="35"/>
      <c r="G195" s="26">
        <v>41.25</v>
      </c>
      <c r="H195" s="35">
        <v>29.072749999999999</v>
      </c>
      <c r="I195" s="35">
        <v>0</v>
      </c>
      <c r="J195" s="26">
        <v>0</v>
      </c>
      <c r="K195" s="35">
        <v>0</v>
      </c>
      <c r="L195" s="35">
        <v>0</v>
      </c>
      <c r="M195" s="35">
        <v>160.68969000000001</v>
      </c>
      <c r="N195" s="35">
        <v>0</v>
      </c>
      <c r="O195" s="35"/>
      <c r="P195" s="35">
        <v>13.172549999999999</v>
      </c>
      <c r="R195" s="24">
        <f t="shared" si="8"/>
        <v>400.51697000000001</v>
      </c>
      <c r="T195" s="5">
        <v>304.13068680645165</v>
      </c>
      <c r="V195" s="20">
        <f t="shared" si="9"/>
        <v>704.64765680645166</v>
      </c>
      <c r="X195" s="8">
        <v>130.99</v>
      </c>
      <c r="Y195" s="35">
        <v>0</v>
      </c>
      <c r="Z195" s="35"/>
      <c r="AA195" s="35">
        <v>0</v>
      </c>
      <c r="AB195" s="35">
        <v>214.05806000000001</v>
      </c>
      <c r="AC195" s="35">
        <v>31.254810000000003</v>
      </c>
      <c r="AD195" s="35">
        <v>144.83429000000001</v>
      </c>
      <c r="AE195" s="35"/>
      <c r="AF195" s="35"/>
      <c r="AG195" s="35"/>
      <c r="AH195" s="35">
        <v>0</v>
      </c>
      <c r="AI195" s="35"/>
      <c r="AL195" s="24">
        <f t="shared" si="12"/>
        <v>521.13715999999999</v>
      </c>
      <c r="AN195" s="34">
        <v>730.88099999999997</v>
      </c>
      <c r="AP195" s="20">
        <f t="shared" si="10"/>
        <v>1252.0181600000001</v>
      </c>
      <c r="AR195" s="20"/>
    </row>
    <row r="196" spans="1:44" x14ac:dyDescent="0.25">
      <c r="A196" t="str">
        <f>VLOOKUP($B196,'Cushing Balance'!$C$2:$E$500,3,TRUE)</f>
        <v>42010</v>
      </c>
      <c r="B196" s="1">
        <v>40207</v>
      </c>
      <c r="C196" s="31"/>
      <c r="D196" s="8">
        <v>0</v>
      </c>
      <c r="E196" s="35">
        <v>141.88060000000002</v>
      </c>
      <c r="F196" s="35"/>
      <c r="G196" s="26">
        <v>41.25</v>
      </c>
      <c r="H196" s="35">
        <v>29.51502</v>
      </c>
      <c r="I196" s="35">
        <v>0</v>
      </c>
      <c r="J196" s="26">
        <v>0</v>
      </c>
      <c r="K196" s="35">
        <v>0</v>
      </c>
      <c r="L196" s="35">
        <v>0</v>
      </c>
      <c r="M196" s="35">
        <v>99.102580000000003</v>
      </c>
      <c r="N196" s="35">
        <v>0</v>
      </c>
      <c r="O196" s="35"/>
      <c r="P196" s="35">
        <v>16.501999999999999</v>
      </c>
      <c r="R196" s="24">
        <f t="shared" si="8"/>
        <v>328.25020000000001</v>
      </c>
      <c r="T196" s="5">
        <v>304.13068680645165</v>
      </c>
      <c r="V196" s="20">
        <f t="shared" si="9"/>
        <v>632.3808868064516</v>
      </c>
      <c r="X196" s="8">
        <v>130.81179</v>
      </c>
      <c r="Y196" s="35">
        <v>0</v>
      </c>
      <c r="Z196" s="35"/>
      <c r="AA196" s="35">
        <v>0</v>
      </c>
      <c r="AB196" s="35">
        <v>225.95577</v>
      </c>
      <c r="AC196" s="35">
        <v>23.269400000000001</v>
      </c>
      <c r="AD196" s="35">
        <v>147.15402</v>
      </c>
      <c r="AE196" s="35"/>
      <c r="AF196" s="35"/>
      <c r="AG196" s="35"/>
      <c r="AH196" s="35">
        <v>0</v>
      </c>
      <c r="AI196" s="35"/>
      <c r="AL196" s="24">
        <f t="shared" si="12"/>
        <v>527.19098000000008</v>
      </c>
      <c r="AN196" s="34">
        <v>730.88099999999997</v>
      </c>
      <c r="AP196" s="20">
        <f t="shared" si="10"/>
        <v>1258.0719800000002</v>
      </c>
      <c r="AR196" s="20"/>
    </row>
    <row r="197" spans="1:44" x14ac:dyDescent="0.25">
      <c r="A197" t="str">
        <f>VLOOKUP($B197,'Cushing Balance'!$C$2:$E$500,3,TRUE)</f>
        <v>52010</v>
      </c>
      <c r="B197" s="1">
        <v>40208</v>
      </c>
      <c r="C197" s="31"/>
      <c r="D197" s="8">
        <v>0</v>
      </c>
      <c r="E197" s="35">
        <v>154.23143999999999</v>
      </c>
      <c r="F197" s="35"/>
      <c r="G197" s="26">
        <v>41.25</v>
      </c>
      <c r="H197" s="35">
        <v>29.239169999999998</v>
      </c>
      <c r="I197" s="35">
        <v>0</v>
      </c>
      <c r="J197" s="26">
        <v>0</v>
      </c>
      <c r="K197" s="35">
        <v>0</v>
      </c>
      <c r="L197" s="35">
        <v>0</v>
      </c>
      <c r="M197" s="35">
        <v>142.85151999999999</v>
      </c>
      <c r="N197" s="35">
        <v>0</v>
      </c>
      <c r="O197" s="35"/>
      <c r="P197" s="35">
        <v>15.957270000000001</v>
      </c>
      <c r="R197" s="24">
        <f t="shared" si="8"/>
        <v>383.52940000000001</v>
      </c>
      <c r="T197" s="5">
        <v>304.13068680645165</v>
      </c>
      <c r="V197" s="20">
        <f t="shared" si="9"/>
        <v>687.66008680645166</v>
      </c>
      <c r="X197" s="8">
        <v>130.87267</v>
      </c>
      <c r="Y197" s="35">
        <v>0</v>
      </c>
      <c r="Z197" s="35"/>
      <c r="AA197" s="35">
        <v>0</v>
      </c>
      <c r="AB197" s="35">
        <v>214.08905999999999</v>
      </c>
      <c r="AC197" s="35">
        <v>23.16835</v>
      </c>
      <c r="AD197" s="35">
        <v>135.53985</v>
      </c>
      <c r="AE197" s="35"/>
      <c r="AF197" s="35"/>
      <c r="AG197" s="35"/>
      <c r="AH197" s="35">
        <v>0</v>
      </c>
      <c r="AI197" s="35"/>
      <c r="AL197" s="24">
        <f t="shared" si="12"/>
        <v>503.66992999999997</v>
      </c>
      <c r="AN197" s="34">
        <v>730.88099999999997</v>
      </c>
      <c r="AP197" s="20">
        <f t="shared" si="10"/>
        <v>1234.5509299999999</v>
      </c>
      <c r="AR197" s="20"/>
    </row>
    <row r="198" spans="1:44" x14ac:dyDescent="0.25">
      <c r="A198" t="str">
        <f>VLOOKUP($B198,'Cushing Balance'!$C$2:$E$500,3,TRUE)</f>
        <v>52010</v>
      </c>
      <c r="B198" s="1">
        <v>40209</v>
      </c>
      <c r="C198" s="31"/>
      <c r="D198" s="8">
        <v>0</v>
      </c>
      <c r="E198" s="35">
        <v>158.36375000000001</v>
      </c>
      <c r="F198" s="35"/>
      <c r="G198" s="26">
        <v>41.25</v>
      </c>
      <c r="H198" s="35">
        <v>29.930099999999999</v>
      </c>
      <c r="I198" s="35">
        <v>0</v>
      </c>
      <c r="J198" s="26">
        <v>0</v>
      </c>
      <c r="K198" s="35">
        <v>0</v>
      </c>
      <c r="L198" s="35">
        <v>0</v>
      </c>
      <c r="M198" s="35">
        <v>153.06921</v>
      </c>
      <c r="N198" s="35">
        <v>0</v>
      </c>
      <c r="O198" s="35"/>
      <c r="P198" s="35">
        <v>14.790569999999999</v>
      </c>
      <c r="R198" s="24">
        <f t="shared" si="8"/>
        <v>397.40363000000002</v>
      </c>
      <c r="T198" s="5">
        <v>304.13068680645165</v>
      </c>
      <c r="V198" s="20">
        <f t="shared" si="9"/>
        <v>701.53431680645167</v>
      </c>
      <c r="X198" s="8">
        <v>130.77994000000001</v>
      </c>
      <c r="Y198" s="35">
        <v>0</v>
      </c>
      <c r="Z198" s="35"/>
      <c r="AA198" s="35">
        <v>0</v>
      </c>
      <c r="AB198" s="35">
        <v>216.47480999999999</v>
      </c>
      <c r="AC198" s="35">
        <v>24.76979</v>
      </c>
      <c r="AD198" s="35">
        <v>133.72014999999999</v>
      </c>
      <c r="AE198" s="35"/>
      <c r="AF198" s="35"/>
      <c r="AG198" s="35"/>
      <c r="AH198" s="35">
        <v>0</v>
      </c>
      <c r="AI198" s="35"/>
      <c r="AL198" s="24">
        <f t="shared" si="12"/>
        <v>505.74468999999999</v>
      </c>
      <c r="AN198" s="34">
        <v>730.88099999999997</v>
      </c>
      <c r="AP198" s="20">
        <f t="shared" si="10"/>
        <v>1236.6256899999998</v>
      </c>
      <c r="AR198" s="20"/>
    </row>
    <row r="199" spans="1:44" x14ac:dyDescent="0.25">
      <c r="A199" t="str">
        <f>VLOOKUP($B199,'Cushing Balance'!$C$2:$E$500,3,TRUE)</f>
        <v>52010</v>
      </c>
      <c r="B199" s="1">
        <v>40210</v>
      </c>
      <c r="C199" s="31"/>
      <c r="D199" s="8">
        <v>0</v>
      </c>
      <c r="E199" s="35">
        <v>123.80733000000001</v>
      </c>
      <c r="F199" s="35"/>
      <c r="G199" s="26">
        <v>41.25</v>
      </c>
      <c r="H199" s="35">
        <v>30.378169999999997</v>
      </c>
      <c r="I199" s="35">
        <v>0</v>
      </c>
      <c r="J199" s="26">
        <v>0</v>
      </c>
      <c r="K199" s="35">
        <v>0</v>
      </c>
      <c r="L199" s="35">
        <v>0</v>
      </c>
      <c r="M199" s="35">
        <v>146.55183</v>
      </c>
      <c r="N199" s="35">
        <v>0</v>
      </c>
      <c r="O199" s="35"/>
      <c r="P199" s="35">
        <v>13.984</v>
      </c>
      <c r="R199" s="24">
        <f t="shared" si="8"/>
        <v>355.97132999999997</v>
      </c>
      <c r="T199" s="5">
        <v>327.27040267857149</v>
      </c>
      <c r="V199" s="20">
        <f t="shared" si="9"/>
        <v>683.24173267857145</v>
      </c>
      <c r="X199" s="8">
        <v>130.88921000000002</v>
      </c>
      <c r="Y199" s="35">
        <v>0</v>
      </c>
      <c r="Z199" s="35"/>
      <c r="AA199" s="35">
        <v>0</v>
      </c>
      <c r="AB199" s="35">
        <v>213.05707999999998</v>
      </c>
      <c r="AC199" s="35">
        <v>23.009889999999999</v>
      </c>
      <c r="AD199" s="35">
        <v>91.103880000000004</v>
      </c>
      <c r="AE199" s="35"/>
      <c r="AF199" s="35"/>
      <c r="AG199" s="35"/>
      <c r="AH199" s="35">
        <v>0</v>
      </c>
      <c r="AI199" s="35"/>
      <c r="AL199" s="24">
        <f t="shared" si="12"/>
        <v>458.06005999999996</v>
      </c>
      <c r="AN199" s="34">
        <v>727.53199999999993</v>
      </c>
      <c r="AP199" s="20">
        <f t="shared" si="10"/>
        <v>1185.5920599999999</v>
      </c>
      <c r="AR199" s="20"/>
    </row>
    <row r="200" spans="1:44" x14ac:dyDescent="0.25">
      <c r="A200" t="str">
        <f>VLOOKUP($B200,'Cushing Balance'!$C$2:$E$500,3,TRUE)</f>
        <v>52010</v>
      </c>
      <c r="B200" s="1">
        <v>40211</v>
      </c>
      <c r="C200" s="31"/>
      <c r="D200" s="8">
        <v>0</v>
      </c>
      <c r="E200" s="35">
        <v>116.23588000000001</v>
      </c>
      <c r="F200" s="35"/>
      <c r="G200" s="26">
        <v>41.25</v>
      </c>
      <c r="H200" s="35">
        <v>28.841099999999997</v>
      </c>
      <c r="I200" s="35">
        <v>0</v>
      </c>
      <c r="J200" s="26">
        <v>0</v>
      </c>
      <c r="K200" s="35">
        <v>0</v>
      </c>
      <c r="L200" s="35">
        <v>0</v>
      </c>
      <c r="M200" s="35">
        <v>179.89205999999999</v>
      </c>
      <c r="N200" s="35">
        <v>0</v>
      </c>
      <c r="O200" s="35"/>
      <c r="P200" s="35">
        <v>12.11458</v>
      </c>
      <c r="R200" s="24">
        <f t="shared" si="8"/>
        <v>378.33361999999994</v>
      </c>
      <c r="T200" s="5">
        <v>327.27040267857149</v>
      </c>
      <c r="V200" s="20">
        <f t="shared" si="9"/>
        <v>705.60402267857148</v>
      </c>
      <c r="X200" s="8">
        <v>130.59275</v>
      </c>
      <c r="Y200" s="35">
        <v>0</v>
      </c>
      <c r="Z200" s="35"/>
      <c r="AA200" s="35">
        <v>0</v>
      </c>
      <c r="AB200" s="35">
        <v>181.18956</v>
      </c>
      <c r="AC200" s="35">
        <v>23.981400000000001</v>
      </c>
      <c r="AD200" s="35">
        <v>132.22065000000001</v>
      </c>
      <c r="AE200" s="35"/>
      <c r="AF200" s="35"/>
      <c r="AG200" s="35"/>
      <c r="AH200" s="35">
        <v>0</v>
      </c>
      <c r="AI200" s="35"/>
      <c r="AL200" s="24">
        <f t="shared" si="12"/>
        <v>467.98436000000004</v>
      </c>
      <c r="AN200" s="34">
        <v>727.53199999999993</v>
      </c>
      <c r="AP200" s="20">
        <f t="shared" si="10"/>
        <v>1195.5163600000001</v>
      </c>
      <c r="AR200" s="20"/>
    </row>
    <row r="201" spans="1:44" x14ac:dyDescent="0.25">
      <c r="A201" t="str">
        <f>VLOOKUP($B201,'Cushing Balance'!$C$2:$E$500,3,TRUE)</f>
        <v>52010</v>
      </c>
      <c r="B201" s="1">
        <v>40212</v>
      </c>
      <c r="C201" s="31"/>
      <c r="D201" s="8">
        <v>0</v>
      </c>
      <c r="E201" s="35">
        <v>126.053</v>
      </c>
      <c r="F201" s="35"/>
      <c r="G201" s="26">
        <v>41.25</v>
      </c>
      <c r="H201" s="35">
        <v>30.406330000000001</v>
      </c>
      <c r="I201" s="35">
        <v>0</v>
      </c>
      <c r="J201" s="26">
        <v>0</v>
      </c>
      <c r="K201" s="35">
        <v>0</v>
      </c>
      <c r="L201" s="35">
        <v>0</v>
      </c>
      <c r="M201" s="35">
        <v>164.24057999999999</v>
      </c>
      <c r="N201" s="35">
        <v>0</v>
      </c>
      <c r="O201" s="35"/>
      <c r="P201" s="35">
        <v>16.43909</v>
      </c>
      <c r="R201" s="24">
        <f t="shared" si="8"/>
        <v>378.38900000000001</v>
      </c>
      <c r="T201" s="5">
        <v>327.27040267857149</v>
      </c>
      <c r="V201" s="20">
        <f t="shared" si="9"/>
        <v>705.6594026785715</v>
      </c>
      <c r="X201" s="8">
        <v>138.74648000000002</v>
      </c>
      <c r="Y201" s="35">
        <v>0</v>
      </c>
      <c r="Z201" s="35"/>
      <c r="AA201" s="35">
        <v>0</v>
      </c>
      <c r="AB201" s="35">
        <v>205.60938000000002</v>
      </c>
      <c r="AC201" s="35">
        <v>27.999400000000001</v>
      </c>
      <c r="AD201" s="35">
        <v>132.00073</v>
      </c>
      <c r="AE201" s="35"/>
      <c r="AF201" s="35"/>
      <c r="AG201" s="35"/>
      <c r="AH201" s="35">
        <v>0</v>
      </c>
      <c r="AI201" s="35"/>
      <c r="AL201" s="24">
        <f t="shared" si="12"/>
        <v>504.35599000000002</v>
      </c>
      <c r="AN201" s="34">
        <v>727.53199999999993</v>
      </c>
      <c r="AP201" s="20">
        <f t="shared" si="10"/>
        <v>1231.8879899999999</v>
      </c>
      <c r="AR201" s="20"/>
    </row>
    <row r="202" spans="1:44" x14ac:dyDescent="0.25">
      <c r="A202" t="str">
        <f>VLOOKUP($B202,'Cushing Balance'!$C$2:$E$500,3,TRUE)</f>
        <v>52010</v>
      </c>
      <c r="B202" s="1">
        <v>40213</v>
      </c>
      <c r="C202" s="31"/>
      <c r="D202" s="8">
        <v>0</v>
      </c>
      <c r="E202" s="35">
        <v>122.50846</v>
      </c>
      <c r="F202" s="35"/>
      <c r="G202" s="26">
        <v>41.25</v>
      </c>
      <c r="H202" s="35">
        <v>27.869330000000001</v>
      </c>
      <c r="I202" s="35">
        <v>0</v>
      </c>
      <c r="J202" s="26">
        <v>0</v>
      </c>
      <c r="K202" s="35">
        <v>0</v>
      </c>
      <c r="L202" s="35">
        <v>0</v>
      </c>
      <c r="M202" s="35">
        <v>174.85977</v>
      </c>
      <c r="N202" s="35">
        <v>0</v>
      </c>
      <c r="O202" s="35"/>
      <c r="P202" s="35">
        <v>14.97593</v>
      </c>
      <c r="R202" s="24">
        <f t="shared" ref="R202:R265" si="13">SUM(D202:P202)</f>
        <v>381.46349000000004</v>
      </c>
      <c r="T202" s="5">
        <v>327.27040267857149</v>
      </c>
      <c r="V202" s="20">
        <f t="shared" ref="V202:V265" si="14">T202+R202</f>
        <v>708.73389267857146</v>
      </c>
      <c r="X202" s="8">
        <v>137.34279000000001</v>
      </c>
      <c r="Y202" s="35">
        <v>0</v>
      </c>
      <c r="Z202" s="35"/>
      <c r="AA202" s="35">
        <v>0</v>
      </c>
      <c r="AB202" s="35">
        <v>185.08243999999999</v>
      </c>
      <c r="AC202" s="35">
        <v>36.598879999999994</v>
      </c>
      <c r="AD202" s="35">
        <v>131.90655999999998</v>
      </c>
      <c r="AE202" s="35"/>
      <c r="AF202" s="35"/>
      <c r="AG202" s="35"/>
      <c r="AH202" s="35">
        <v>0</v>
      </c>
      <c r="AI202" s="35"/>
      <c r="AL202" s="24">
        <f t="shared" si="12"/>
        <v>490.93066999999996</v>
      </c>
      <c r="AN202" s="34">
        <v>727.53199999999993</v>
      </c>
      <c r="AP202" s="20">
        <f t="shared" ref="AP202:AP265" si="15">AN202+AL202</f>
        <v>1218.4626699999999</v>
      </c>
      <c r="AR202" s="20"/>
    </row>
    <row r="203" spans="1:44" x14ac:dyDescent="0.25">
      <c r="A203" t="str">
        <f>VLOOKUP($B203,'Cushing Balance'!$C$2:$E$500,3,TRUE)</f>
        <v>52010</v>
      </c>
      <c r="B203" s="1">
        <v>40214</v>
      </c>
      <c r="C203" s="31"/>
      <c r="D203" s="8">
        <v>0</v>
      </c>
      <c r="E203" s="35">
        <v>13.915709999999999</v>
      </c>
      <c r="F203" s="35"/>
      <c r="G203" s="26">
        <v>41.25</v>
      </c>
      <c r="H203" s="35">
        <v>28.810650000000003</v>
      </c>
      <c r="I203" s="35">
        <v>0</v>
      </c>
      <c r="J203" s="26">
        <v>0</v>
      </c>
      <c r="K203" s="35">
        <v>0</v>
      </c>
      <c r="L203" s="35">
        <v>0</v>
      </c>
      <c r="M203" s="35">
        <v>171.90525</v>
      </c>
      <c r="N203" s="35">
        <v>0</v>
      </c>
      <c r="O203" s="35"/>
      <c r="P203" s="35">
        <v>16.912749999999999</v>
      </c>
      <c r="R203" s="24">
        <f t="shared" si="13"/>
        <v>272.79435999999998</v>
      </c>
      <c r="T203" s="5">
        <v>327.27040267857149</v>
      </c>
      <c r="V203" s="20">
        <f t="shared" si="14"/>
        <v>600.06476267857147</v>
      </c>
      <c r="X203" s="8">
        <v>130.61535000000001</v>
      </c>
      <c r="Y203" s="35">
        <v>0</v>
      </c>
      <c r="Z203" s="35"/>
      <c r="AA203" s="35">
        <v>0</v>
      </c>
      <c r="AB203" s="35">
        <v>161.92251999999999</v>
      </c>
      <c r="AC203" s="35">
        <v>34.220690000000005</v>
      </c>
      <c r="AD203" s="35">
        <v>133.64985000000001</v>
      </c>
      <c r="AE203" s="35"/>
      <c r="AF203" s="35"/>
      <c r="AG203" s="35"/>
      <c r="AH203" s="35">
        <v>0</v>
      </c>
      <c r="AI203" s="35"/>
      <c r="AL203" s="24">
        <f t="shared" ref="AL203:AL266" si="16">SUM(X203:AJ203)</f>
        <v>460.40841</v>
      </c>
      <c r="AN203" s="34">
        <v>727.53199999999993</v>
      </c>
      <c r="AP203" s="20">
        <f t="shared" si="15"/>
        <v>1187.9404099999999</v>
      </c>
      <c r="AR203" s="20"/>
    </row>
    <row r="204" spans="1:44" x14ac:dyDescent="0.25">
      <c r="A204" t="str">
        <f>VLOOKUP($B204,'Cushing Balance'!$C$2:$E$500,3,TRUE)</f>
        <v>62010</v>
      </c>
      <c r="B204" s="1">
        <v>40215</v>
      </c>
      <c r="C204" s="31"/>
      <c r="D204" s="8">
        <v>0</v>
      </c>
      <c r="E204" s="35">
        <v>97.292079999999999</v>
      </c>
      <c r="F204" s="35"/>
      <c r="G204" s="26">
        <v>41.25</v>
      </c>
      <c r="H204" s="35">
        <v>29.990539999999999</v>
      </c>
      <c r="I204" s="35">
        <v>0</v>
      </c>
      <c r="J204" s="26">
        <v>0</v>
      </c>
      <c r="K204" s="35">
        <v>0</v>
      </c>
      <c r="L204" s="35">
        <v>0</v>
      </c>
      <c r="M204" s="35">
        <v>185.25373000000002</v>
      </c>
      <c r="N204" s="35">
        <v>0</v>
      </c>
      <c r="O204" s="35"/>
      <c r="P204" s="35">
        <v>14.28125</v>
      </c>
      <c r="R204" s="24">
        <f t="shared" si="13"/>
        <v>368.06760000000003</v>
      </c>
      <c r="T204" s="5">
        <v>327.27040267857149</v>
      </c>
      <c r="V204" s="20">
        <f t="shared" si="14"/>
        <v>695.33800267857146</v>
      </c>
      <c r="X204" s="8">
        <v>134.02905999999999</v>
      </c>
      <c r="Y204" s="35">
        <v>0</v>
      </c>
      <c r="Z204" s="35"/>
      <c r="AA204" s="35">
        <v>0</v>
      </c>
      <c r="AB204" s="35">
        <v>175.04062999999999</v>
      </c>
      <c r="AC204" s="35">
        <v>35.605519999999999</v>
      </c>
      <c r="AD204" s="35">
        <v>135.31068999999999</v>
      </c>
      <c r="AE204" s="35"/>
      <c r="AF204" s="35"/>
      <c r="AG204" s="35"/>
      <c r="AH204" s="35">
        <v>0</v>
      </c>
      <c r="AI204" s="35"/>
      <c r="AL204" s="24">
        <f t="shared" si="16"/>
        <v>479.98590000000002</v>
      </c>
      <c r="AN204" s="34">
        <v>727.53199999999993</v>
      </c>
      <c r="AP204" s="20">
        <f t="shared" si="15"/>
        <v>1207.5178999999998</v>
      </c>
      <c r="AR204" s="20"/>
    </row>
    <row r="205" spans="1:44" x14ac:dyDescent="0.25">
      <c r="A205" t="str">
        <f>VLOOKUP($B205,'Cushing Balance'!$C$2:$E$500,3,TRUE)</f>
        <v>62010</v>
      </c>
      <c r="B205" s="1">
        <v>40216</v>
      </c>
      <c r="C205" s="31"/>
      <c r="D205" s="8">
        <v>0</v>
      </c>
      <c r="E205" s="35">
        <v>121.11317</v>
      </c>
      <c r="F205" s="35"/>
      <c r="G205" s="26">
        <v>41.25</v>
      </c>
      <c r="H205" s="35">
        <v>29.639810000000001</v>
      </c>
      <c r="I205" s="35">
        <v>0</v>
      </c>
      <c r="J205" s="26">
        <v>0</v>
      </c>
      <c r="K205" s="35">
        <v>0</v>
      </c>
      <c r="L205" s="35">
        <v>0</v>
      </c>
      <c r="M205" s="35">
        <v>183.79714999999999</v>
      </c>
      <c r="N205" s="35">
        <v>0</v>
      </c>
      <c r="O205" s="35"/>
      <c r="P205" s="35">
        <v>12.484690000000001</v>
      </c>
      <c r="R205" s="24">
        <f t="shared" si="13"/>
        <v>388.28481999999997</v>
      </c>
      <c r="T205" s="5">
        <v>327.27040267857149</v>
      </c>
      <c r="V205" s="20">
        <f t="shared" si="14"/>
        <v>715.55522267857145</v>
      </c>
      <c r="X205" s="8">
        <v>148.91164999999998</v>
      </c>
      <c r="Y205" s="35">
        <v>0</v>
      </c>
      <c r="Z205" s="35"/>
      <c r="AA205" s="35">
        <v>0</v>
      </c>
      <c r="AB205" s="35">
        <v>175.09989999999999</v>
      </c>
      <c r="AC205" s="35">
        <v>36.842649999999999</v>
      </c>
      <c r="AD205" s="35">
        <v>137.70367000000002</v>
      </c>
      <c r="AE205" s="35"/>
      <c r="AF205" s="35"/>
      <c r="AG205" s="35"/>
      <c r="AH205" s="35">
        <v>0</v>
      </c>
      <c r="AI205" s="35"/>
      <c r="AL205" s="24">
        <f t="shared" si="16"/>
        <v>498.55786999999998</v>
      </c>
      <c r="AN205" s="34">
        <v>727.53199999999993</v>
      </c>
      <c r="AP205" s="20">
        <f t="shared" si="15"/>
        <v>1226.0898699999998</v>
      </c>
      <c r="AR205" s="20"/>
    </row>
    <row r="206" spans="1:44" x14ac:dyDescent="0.25">
      <c r="A206" t="str">
        <f>VLOOKUP($B206,'Cushing Balance'!$C$2:$E$500,3,TRUE)</f>
        <v>62010</v>
      </c>
      <c r="B206" s="1">
        <v>40217</v>
      </c>
      <c r="C206" s="31"/>
      <c r="D206" s="8">
        <v>0</v>
      </c>
      <c r="E206" s="35">
        <v>123.61098</v>
      </c>
      <c r="F206" s="35"/>
      <c r="G206" s="26">
        <v>41.25</v>
      </c>
      <c r="H206" s="35">
        <v>28.43788</v>
      </c>
      <c r="I206" s="35">
        <v>0</v>
      </c>
      <c r="J206" s="26">
        <v>0</v>
      </c>
      <c r="K206" s="35">
        <v>0</v>
      </c>
      <c r="L206" s="35">
        <v>0</v>
      </c>
      <c r="M206" s="35">
        <v>255.29080999999999</v>
      </c>
      <c r="N206" s="35">
        <v>0</v>
      </c>
      <c r="O206" s="35"/>
      <c r="P206" s="35">
        <v>16.266670000000001</v>
      </c>
      <c r="R206" s="24">
        <f t="shared" si="13"/>
        <v>464.85633999999993</v>
      </c>
      <c r="T206" s="5">
        <v>327.27040267857149</v>
      </c>
      <c r="V206" s="20">
        <f t="shared" si="14"/>
        <v>792.12674267857142</v>
      </c>
      <c r="X206" s="8">
        <v>142.51750000000001</v>
      </c>
      <c r="Y206" s="35">
        <v>0</v>
      </c>
      <c r="Z206" s="35"/>
      <c r="AA206" s="35">
        <v>0</v>
      </c>
      <c r="AB206" s="35">
        <v>199.63863000000001</v>
      </c>
      <c r="AC206" s="35">
        <v>36.923790000000004</v>
      </c>
      <c r="AD206" s="35">
        <v>142.40914999999998</v>
      </c>
      <c r="AE206" s="35"/>
      <c r="AF206" s="35"/>
      <c r="AG206" s="35"/>
      <c r="AH206" s="35">
        <v>0</v>
      </c>
      <c r="AI206" s="35"/>
      <c r="AL206" s="24">
        <f t="shared" si="16"/>
        <v>521.48906999999997</v>
      </c>
      <c r="AN206" s="34">
        <v>727.53199999999993</v>
      </c>
      <c r="AP206" s="20">
        <f t="shared" si="15"/>
        <v>1249.0210699999998</v>
      </c>
      <c r="AR206" s="20"/>
    </row>
    <row r="207" spans="1:44" x14ac:dyDescent="0.25">
      <c r="A207" t="str">
        <f>VLOOKUP($B207,'Cushing Balance'!$C$2:$E$500,3,TRUE)</f>
        <v>62010</v>
      </c>
      <c r="B207" s="1">
        <v>40218</v>
      </c>
      <c r="C207" s="31"/>
      <c r="D207" s="8">
        <v>0</v>
      </c>
      <c r="E207" s="35">
        <v>137.65057999999999</v>
      </c>
      <c r="F207" s="35"/>
      <c r="G207" s="26">
        <v>41.25</v>
      </c>
      <c r="H207" s="35">
        <v>29.220580000000002</v>
      </c>
      <c r="I207" s="35">
        <v>0</v>
      </c>
      <c r="J207" s="26">
        <v>0</v>
      </c>
      <c r="K207" s="35">
        <v>0</v>
      </c>
      <c r="L207" s="35">
        <v>0</v>
      </c>
      <c r="M207" s="35">
        <v>249.26721000000001</v>
      </c>
      <c r="N207" s="35">
        <v>0</v>
      </c>
      <c r="O207" s="35"/>
      <c r="P207" s="35">
        <v>25.47692</v>
      </c>
      <c r="R207" s="24">
        <f t="shared" si="13"/>
        <v>482.86529000000002</v>
      </c>
      <c r="T207" s="5">
        <v>327.27040267857149</v>
      </c>
      <c r="V207" s="20">
        <f t="shared" si="14"/>
        <v>810.13569267857156</v>
      </c>
      <c r="X207" s="8">
        <v>131.07264999999998</v>
      </c>
      <c r="Y207" s="35">
        <v>0</v>
      </c>
      <c r="Z207" s="35"/>
      <c r="AA207" s="35">
        <v>0</v>
      </c>
      <c r="AB207" s="35">
        <v>203.33270999999999</v>
      </c>
      <c r="AC207" s="35">
        <v>36.936599999999999</v>
      </c>
      <c r="AD207" s="35">
        <v>146.93</v>
      </c>
      <c r="AE207" s="35"/>
      <c r="AF207" s="35"/>
      <c r="AG207" s="35"/>
      <c r="AH207" s="35">
        <v>0</v>
      </c>
      <c r="AI207" s="35"/>
      <c r="AL207" s="24">
        <f t="shared" si="16"/>
        <v>518.27196000000004</v>
      </c>
      <c r="AN207" s="34">
        <v>727.53199999999993</v>
      </c>
      <c r="AP207" s="20">
        <f t="shared" si="15"/>
        <v>1245.80396</v>
      </c>
      <c r="AR207" s="20"/>
    </row>
    <row r="208" spans="1:44" x14ac:dyDescent="0.25">
      <c r="A208" t="str">
        <f>VLOOKUP($B208,'Cushing Balance'!$C$2:$E$500,3,TRUE)</f>
        <v>62010</v>
      </c>
      <c r="B208" s="1">
        <v>40219</v>
      </c>
      <c r="C208" s="31"/>
      <c r="D208" s="8">
        <v>0</v>
      </c>
      <c r="E208" s="35">
        <v>40.838230000000003</v>
      </c>
      <c r="F208" s="35"/>
      <c r="G208" s="26">
        <v>41.25</v>
      </c>
      <c r="H208" s="35">
        <v>28.423539999999999</v>
      </c>
      <c r="I208" s="35">
        <v>0</v>
      </c>
      <c r="J208" s="26">
        <v>0</v>
      </c>
      <c r="K208" s="35">
        <v>0</v>
      </c>
      <c r="L208" s="35">
        <v>0</v>
      </c>
      <c r="M208" s="35">
        <v>261.39875000000001</v>
      </c>
      <c r="N208" s="35">
        <v>0</v>
      </c>
      <c r="O208" s="35"/>
      <c r="P208" s="35">
        <v>26.76557</v>
      </c>
      <c r="R208" s="24">
        <f t="shared" si="13"/>
        <v>398.67609000000004</v>
      </c>
      <c r="T208" s="5">
        <v>327.27040267857149</v>
      </c>
      <c r="V208" s="20">
        <f t="shared" si="14"/>
        <v>725.94649267857153</v>
      </c>
      <c r="X208" s="8">
        <v>130.83542</v>
      </c>
      <c r="Y208" s="35">
        <v>0</v>
      </c>
      <c r="Z208" s="35"/>
      <c r="AA208" s="35">
        <v>0</v>
      </c>
      <c r="AB208" s="35">
        <v>200.09676999999999</v>
      </c>
      <c r="AC208" s="35">
        <v>38.577309999999997</v>
      </c>
      <c r="AD208" s="35">
        <v>140.24677</v>
      </c>
      <c r="AE208" s="35"/>
      <c r="AF208" s="35"/>
      <c r="AG208" s="35"/>
      <c r="AH208" s="35">
        <v>0</v>
      </c>
      <c r="AI208" s="35"/>
      <c r="AL208" s="24">
        <f t="shared" si="16"/>
        <v>509.75626999999997</v>
      </c>
      <c r="AN208" s="34">
        <v>727.53199999999993</v>
      </c>
      <c r="AP208" s="20">
        <f t="shared" si="15"/>
        <v>1237.28827</v>
      </c>
      <c r="AR208" s="20"/>
    </row>
    <row r="209" spans="1:44" x14ac:dyDescent="0.25">
      <c r="A209" t="str">
        <f>VLOOKUP($B209,'Cushing Balance'!$C$2:$E$500,3,TRUE)</f>
        <v>62010</v>
      </c>
      <c r="B209" s="1">
        <v>40220</v>
      </c>
      <c r="C209" s="31"/>
      <c r="D209" s="8">
        <v>0</v>
      </c>
      <c r="E209" s="35">
        <v>17.605400000000003</v>
      </c>
      <c r="F209" s="35"/>
      <c r="G209" s="26">
        <v>41.25</v>
      </c>
      <c r="H209" s="35">
        <v>28.427</v>
      </c>
      <c r="I209" s="35">
        <v>0</v>
      </c>
      <c r="J209" s="26">
        <v>0</v>
      </c>
      <c r="K209" s="35">
        <v>0</v>
      </c>
      <c r="L209" s="35">
        <v>0</v>
      </c>
      <c r="M209" s="35">
        <v>253.53892000000002</v>
      </c>
      <c r="N209" s="35">
        <v>0</v>
      </c>
      <c r="O209" s="35"/>
      <c r="P209" s="35">
        <v>19.55</v>
      </c>
      <c r="R209" s="24">
        <f t="shared" si="13"/>
        <v>360.37132000000003</v>
      </c>
      <c r="T209" s="5">
        <v>327.27040267857149</v>
      </c>
      <c r="V209" s="20">
        <f t="shared" si="14"/>
        <v>687.64172267857157</v>
      </c>
      <c r="X209" s="8">
        <v>130.93093999999999</v>
      </c>
      <c r="Y209" s="35">
        <v>0</v>
      </c>
      <c r="Z209" s="35"/>
      <c r="AA209" s="35">
        <v>0</v>
      </c>
      <c r="AB209" s="35">
        <v>219.65676999999999</v>
      </c>
      <c r="AC209" s="35">
        <v>39.802309999999999</v>
      </c>
      <c r="AD209" s="35">
        <v>126.25227000000001</v>
      </c>
      <c r="AE209" s="35"/>
      <c r="AF209" s="35"/>
      <c r="AG209" s="35"/>
      <c r="AH209" s="35">
        <v>0</v>
      </c>
      <c r="AI209" s="35"/>
      <c r="AL209" s="24">
        <f t="shared" si="16"/>
        <v>516.64229</v>
      </c>
      <c r="AN209" s="34">
        <v>727.53199999999993</v>
      </c>
      <c r="AP209" s="20">
        <f t="shared" si="15"/>
        <v>1244.1742899999999</v>
      </c>
      <c r="AR209" s="20"/>
    </row>
    <row r="210" spans="1:44" x14ac:dyDescent="0.25">
      <c r="A210" t="str">
        <f>VLOOKUP($B210,'Cushing Balance'!$C$2:$E$500,3,TRUE)</f>
        <v>62010</v>
      </c>
      <c r="B210" s="1">
        <v>40221</v>
      </c>
      <c r="C210" s="31"/>
      <c r="D210" s="8">
        <v>0</v>
      </c>
      <c r="E210" s="35">
        <v>15.59069</v>
      </c>
      <c r="F210" s="35"/>
      <c r="G210" s="26">
        <v>41.25</v>
      </c>
      <c r="H210" s="35">
        <v>30.542060000000003</v>
      </c>
      <c r="I210" s="35">
        <v>0</v>
      </c>
      <c r="J210" s="26">
        <v>0</v>
      </c>
      <c r="K210" s="35">
        <v>0</v>
      </c>
      <c r="L210" s="35">
        <v>0</v>
      </c>
      <c r="M210" s="35">
        <v>208.34225000000001</v>
      </c>
      <c r="N210" s="35">
        <v>0</v>
      </c>
      <c r="O210" s="35"/>
      <c r="P210" s="35">
        <v>14.731999999999999</v>
      </c>
      <c r="R210" s="24">
        <f t="shared" si="13"/>
        <v>310.45699999999999</v>
      </c>
      <c r="T210" s="5">
        <v>327.27040267857149</v>
      </c>
      <c r="V210" s="20">
        <f t="shared" si="14"/>
        <v>637.72740267857148</v>
      </c>
      <c r="X210" s="8">
        <v>133.03844000000001</v>
      </c>
      <c r="Y210" s="35">
        <v>0</v>
      </c>
      <c r="Z210" s="35"/>
      <c r="AA210" s="35">
        <v>0</v>
      </c>
      <c r="AB210" s="35">
        <v>188.20201999999998</v>
      </c>
      <c r="AC210" s="35">
        <v>39.745170000000002</v>
      </c>
      <c r="AD210" s="35">
        <v>131.92474999999999</v>
      </c>
      <c r="AE210" s="35"/>
      <c r="AF210" s="35"/>
      <c r="AG210" s="35"/>
      <c r="AH210" s="35">
        <v>0</v>
      </c>
      <c r="AI210" s="35"/>
      <c r="AL210" s="24">
        <f t="shared" si="16"/>
        <v>492.91038000000003</v>
      </c>
      <c r="AN210" s="34">
        <v>727.53199999999993</v>
      </c>
      <c r="AP210" s="20">
        <f t="shared" si="15"/>
        <v>1220.44238</v>
      </c>
      <c r="AR210" s="20"/>
    </row>
    <row r="211" spans="1:44" x14ac:dyDescent="0.25">
      <c r="A211" t="str">
        <f>VLOOKUP($B211,'Cushing Balance'!$C$2:$E$500,3,TRUE)</f>
        <v>72010</v>
      </c>
      <c r="B211" s="1">
        <v>40222</v>
      </c>
      <c r="C211" s="31"/>
      <c r="D211" s="8">
        <v>0</v>
      </c>
      <c r="E211" s="35">
        <v>16.758560000000003</v>
      </c>
      <c r="F211" s="35"/>
      <c r="G211" s="26">
        <v>41.25</v>
      </c>
      <c r="H211" s="35">
        <v>28.09844</v>
      </c>
      <c r="I211" s="35">
        <v>0</v>
      </c>
      <c r="J211" s="26">
        <v>0</v>
      </c>
      <c r="K211" s="35">
        <v>0</v>
      </c>
      <c r="L211" s="35">
        <v>0</v>
      </c>
      <c r="M211" s="35">
        <v>276.62407999999999</v>
      </c>
      <c r="N211" s="35">
        <v>0</v>
      </c>
      <c r="O211" s="35"/>
      <c r="P211" s="35">
        <v>12.05208</v>
      </c>
      <c r="R211" s="24">
        <f t="shared" si="13"/>
        <v>374.78316000000001</v>
      </c>
      <c r="T211" s="5">
        <v>327.27040267857149</v>
      </c>
      <c r="V211" s="20">
        <f t="shared" si="14"/>
        <v>702.05356267857155</v>
      </c>
      <c r="X211" s="8">
        <v>143.45385000000002</v>
      </c>
      <c r="Y211" s="35">
        <v>0</v>
      </c>
      <c r="Z211" s="35"/>
      <c r="AA211" s="35">
        <v>0</v>
      </c>
      <c r="AB211" s="35">
        <v>178.57342</v>
      </c>
      <c r="AC211" s="35">
        <v>36.95675</v>
      </c>
      <c r="AD211" s="35">
        <v>138.41198</v>
      </c>
      <c r="AE211" s="35"/>
      <c r="AF211" s="35"/>
      <c r="AG211" s="35"/>
      <c r="AH211" s="35">
        <v>0</v>
      </c>
      <c r="AI211" s="35"/>
      <c r="AL211" s="24">
        <f t="shared" si="16"/>
        <v>497.39600000000007</v>
      </c>
      <c r="AN211" s="34">
        <v>727.53199999999993</v>
      </c>
      <c r="AP211" s="20">
        <f t="shared" si="15"/>
        <v>1224.9279999999999</v>
      </c>
      <c r="AR211" s="20"/>
    </row>
    <row r="212" spans="1:44" x14ac:dyDescent="0.25">
      <c r="A212" t="str">
        <f>VLOOKUP($B212,'Cushing Balance'!$C$2:$E$500,3,TRUE)</f>
        <v>72010</v>
      </c>
      <c r="B212" s="1">
        <v>40223</v>
      </c>
      <c r="C212" s="31"/>
      <c r="D212" s="8">
        <v>0</v>
      </c>
      <c r="E212" s="35">
        <v>19.753019999999999</v>
      </c>
      <c r="F212" s="35"/>
      <c r="G212" s="26">
        <v>41.25</v>
      </c>
      <c r="H212" s="35">
        <v>27.564630000000001</v>
      </c>
      <c r="I212" s="35">
        <v>0</v>
      </c>
      <c r="J212" s="26">
        <v>0</v>
      </c>
      <c r="K212" s="35">
        <v>0</v>
      </c>
      <c r="L212" s="35">
        <v>0</v>
      </c>
      <c r="M212" s="35">
        <v>273.85340000000002</v>
      </c>
      <c r="N212" s="35">
        <v>0</v>
      </c>
      <c r="O212" s="35"/>
      <c r="P212" s="35">
        <v>16.54167</v>
      </c>
      <c r="R212" s="24">
        <f t="shared" si="13"/>
        <v>378.96272000000005</v>
      </c>
      <c r="T212" s="5">
        <v>327.27040267857149</v>
      </c>
      <c r="V212" s="20">
        <f t="shared" si="14"/>
        <v>706.23312267857159</v>
      </c>
      <c r="X212" s="8">
        <v>133.66546</v>
      </c>
      <c r="Y212" s="35">
        <v>0</v>
      </c>
      <c r="Z212" s="35"/>
      <c r="AA212" s="35">
        <v>0</v>
      </c>
      <c r="AB212" s="35">
        <v>181.43826999999999</v>
      </c>
      <c r="AC212" s="35">
        <v>29.674250000000001</v>
      </c>
      <c r="AD212" s="35">
        <v>145.71673000000001</v>
      </c>
      <c r="AE212" s="35"/>
      <c r="AF212" s="35"/>
      <c r="AG212" s="35"/>
      <c r="AH212" s="35">
        <v>0</v>
      </c>
      <c r="AI212" s="35"/>
      <c r="AL212" s="24">
        <f t="shared" si="16"/>
        <v>490.49470999999994</v>
      </c>
      <c r="AN212" s="34">
        <v>727.53199999999993</v>
      </c>
      <c r="AP212" s="20">
        <f t="shared" si="15"/>
        <v>1218.0267099999999</v>
      </c>
      <c r="AR212" s="20"/>
    </row>
    <row r="213" spans="1:44" x14ac:dyDescent="0.25">
      <c r="A213" t="str">
        <f>VLOOKUP($B213,'Cushing Balance'!$C$2:$E$500,3,TRUE)</f>
        <v>72010</v>
      </c>
      <c r="B213" s="1">
        <v>40224</v>
      </c>
      <c r="C213" s="31"/>
      <c r="D213" s="8">
        <v>0</v>
      </c>
      <c r="E213" s="35">
        <v>84.736879999999999</v>
      </c>
      <c r="F213" s="35"/>
      <c r="G213" s="26">
        <v>41.25</v>
      </c>
      <c r="H213" s="35">
        <v>26.06381</v>
      </c>
      <c r="I213" s="35">
        <v>0</v>
      </c>
      <c r="J213" s="26">
        <v>0</v>
      </c>
      <c r="K213" s="35">
        <v>0</v>
      </c>
      <c r="L213" s="35">
        <v>0</v>
      </c>
      <c r="M213" s="35">
        <v>220.31551999999999</v>
      </c>
      <c r="N213" s="35">
        <v>0</v>
      </c>
      <c r="O213" s="35"/>
      <c r="P213" s="35">
        <v>20.347270000000002</v>
      </c>
      <c r="R213" s="24">
        <f t="shared" si="13"/>
        <v>392.71348</v>
      </c>
      <c r="T213" s="5">
        <v>327.27040267857149</v>
      </c>
      <c r="V213" s="20">
        <f t="shared" si="14"/>
        <v>719.98388267857149</v>
      </c>
      <c r="X213" s="8">
        <v>131.01792</v>
      </c>
      <c r="Y213" s="35">
        <v>0</v>
      </c>
      <c r="Z213" s="35"/>
      <c r="AA213" s="35">
        <v>0</v>
      </c>
      <c r="AB213" s="35">
        <v>212.51246</v>
      </c>
      <c r="AC213" s="35">
        <v>37.899749999999997</v>
      </c>
      <c r="AD213" s="35">
        <v>149.18994000000001</v>
      </c>
      <c r="AE213" s="35"/>
      <c r="AF213" s="35"/>
      <c r="AG213" s="35"/>
      <c r="AH213" s="35">
        <v>0</v>
      </c>
      <c r="AI213" s="35"/>
      <c r="AL213" s="24">
        <f t="shared" si="16"/>
        <v>530.62007000000006</v>
      </c>
      <c r="AN213" s="34">
        <v>727.53199999999993</v>
      </c>
      <c r="AP213" s="20">
        <f t="shared" si="15"/>
        <v>1258.1520700000001</v>
      </c>
      <c r="AR213" s="20"/>
    </row>
    <row r="214" spans="1:44" x14ac:dyDescent="0.25">
      <c r="A214" t="str">
        <f>VLOOKUP($B214,'Cushing Balance'!$C$2:$E$500,3,TRUE)</f>
        <v>72010</v>
      </c>
      <c r="B214" s="1">
        <v>40225</v>
      </c>
      <c r="C214" s="31"/>
      <c r="D214" s="8">
        <v>0</v>
      </c>
      <c r="E214" s="35">
        <v>124.34325</v>
      </c>
      <c r="F214" s="35"/>
      <c r="G214" s="26">
        <v>41.25</v>
      </c>
      <c r="H214" s="35">
        <v>22.90165</v>
      </c>
      <c r="I214" s="35">
        <v>0</v>
      </c>
      <c r="J214" s="26">
        <v>0</v>
      </c>
      <c r="K214" s="35">
        <v>0</v>
      </c>
      <c r="L214" s="35">
        <v>0</v>
      </c>
      <c r="M214" s="35">
        <v>230.62892000000002</v>
      </c>
      <c r="N214" s="35">
        <v>0</v>
      </c>
      <c r="O214" s="35"/>
      <c r="P214" s="35">
        <v>20.317540000000001</v>
      </c>
      <c r="R214" s="24">
        <f t="shared" si="13"/>
        <v>439.44136000000003</v>
      </c>
      <c r="T214" s="5">
        <v>327.27040267857149</v>
      </c>
      <c r="V214" s="20">
        <f t="shared" si="14"/>
        <v>766.71176267857152</v>
      </c>
      <c r="X214" s="8">
        <v>130.95740000000001</v>
      </c>
      <c r="Y214" s="35">
        <v>0</v>
      </c>
      <c r="Z214" s="35"/>
      <c r="AA214" s="35">
        <v>0</v>
      </c>
      <c r="AB214" s="35">
        <v>209.72800000000001</v>
      </c>
      <c r="AC214" s="35">
        <v>36.40381</v>
      </c>
      <c r="AD214" s="35">
        <v>145.23123000000001</v>
      </c>
      <c r="AE214" s="35"/>
      <c r="AF214" s="35"/>
      <c r="AG214" s="35"/>
      <c r="AH214" s="35">
        <v>0</v>
      </c>
      <c r="AI214" s="35"/>
      <c r="AL214" s="24">
        <f t="shared" si="16"/>
        <v>522.32044000000008</v>
      </c>
      <c r="AN214" s="34">
        <v>727.53199999999993</v>
      </c>
      <c r="AP214" s="20">
        <f t="shared" si="15"/>
        <v>1249.8524400000001</v>
      </c>
      <c r="AR214" s="20"/>
    </row>
    <row r="215" spans="1:44" x14ac:dyDescent="0.25">
      <c r="A215" t="str">
        <f>VLOOKUP($B215,'Cushing Balance'!$C$2:$E$500,3,TRUE)</f>
        <v>72010</v>
      </c>
      <c r="B215" s="1">
        <v>40226</v>
      </c>
      <c r="C215" s="31"/>
      <c r="D215" s="8">
        <v>0</v>
      </c>
      <c r="E215" s="35">
        <v>89.315100000000001</v>
      </c>
      <c r="F215" s="35"/>
      <c r="G215" s="26">
        <v>41.25</v>
      </c>
      <c r="H215" s="35">
        <v>23.725919999999999</v>
      </c>
      <c r="I215" s="35">
        <v>0</v>
      </c>
      <c r="J215" s="26">
        <v>0</v>
      </c>
      <c r="K215" s="35">
        <v>0</v>
      </c>
      <c r="L215" s="35">
        <v>0</v>
      </c>
      <c r="M215" s="35">
        <v>266.83049999999997</v>
      </c>
      <c r="N215" s="35">
        <v>0</v>
      </c>
      <c r="O215" s="35"/>
      <c r="P215" s="35">
        <v>18.149090000000001</v>
      </c>
      <c r="R215" s="24">
        <f t="shared" si="13"/>
        <v>439.27060999999998</v>
      </c>
      <c r="T215" s="5">
        <v>327.27040267857149</v>
      </c>
      <c r="V215" s="20">
        <f t="shared" si="14"/>
        <v>766.54101267857141</v>
      </c>
      <c r="X215" s="8">
        <v>132.58525</v>
      </c>
      <c r="Y215" s="35">
        <v>0</v>
      </c>
      <c r="Z215" s="35"/>
      <c r="AA215" s="35">
        <v>0</v>
      </c>
      <c r="AB215" s="35">
        <v>195.54295999999999</v>
      </c>
      <c r="AC215" s="35">
        <v>39.782269999999997</v>
      </c>
      <c r="AD215" s="35">
        <v>140.2236</v>
      </c>
      <c r="AE215" s="35"/>
      <c r="AF215" s="35"/>
      <c r="AG215" s="35"/>
      <c r="AH215" s="35">
        <v>0</v>
      </c>
      <c r="AI215" s="35"/>
      <c r="AL215" s="24">
        <f t="shared" si="16"/>
        <v>508.13407999999993</v>
      </c>
      <c r="AN215" s="34">
        <v>727.53199999999993</v>
      </c>
      <c r="AP215" s="20">
        <f t="shared" si="15"/>
        <v>1235.66608</v>
      </c>
      <c r="AR215" s="20"/>
    </row>
    <row r="216" spans="1:44" x14ac:dyDescent="0.25">
      <c r="A216" t="str">
        <f>VLOOKUP($B216,'Cushing Balance'!$C$2:$E$500,3,TRUE)</f>
        <v>72010</v>
      </c>
      <c r="B216" s="1">
        <v>40227</v>
      </c>
      <c r="C216" s="31"/>
      <c r="D216" s="8">
        <v>0</v>
      </c>
      <c r="E216" s="35">
        <v>22.224019999999999</v>
      </c>
      <c r="F216" s="35"/>
      <c r="G216" s="26">
        <v>41.25</v>
      </c>
      <c r="H216" s="35">
        <v>26.039580000000001</v>
      </c>
      <c r="I216" s="35">
        <v>0</v>
      </c>
      <c r="J216" s="26">
        <v>0</v>
      </c>
      <c r="K216" s="35">
        <v>0</v>
      </c>
      <c r="L216" s="35">
        <v>0</v>
      </c>
      <c r="M216" s="35">
        <v>236.07056</v>
      </c>
      <c r="N216" s="35">
        <v>0</v>
      </c>
      <c r="O216" s="35"/>
      <c r="P216" s="35">
        <v>17.015999999999998</v>
      </c>
      <c r="R216" s="24">
        <f t="shared" si="13"/>
        <v>342.60016000000002</v>
      </c>
      <c r="T216" s="5">
        <v>327.27040267857149</v>
      </c>
      <c r="V216" s="20">
        <f t="shared" si="14"/>
        <v>669.87056267857156</v>
      </c>
      <c r="X216" s="8">
        <v>135.76642000000001</v>
      </c>
      <c r="Y216" s="35">
        <v>0</v>
      </c>
      <c r="Z216" s="35"/>
      <c r="AA216" s="35">
        <v>0</v>
      </c>
      <c r="AB216" s="35">
        <v>210.32864999999998</v>
      </c>
      <c r="AC216" s="35">
        <v>36.776379999999996</v>
      </c>
      <c r="AD216" s="35">
        <v>132.43798000000001</v>
      </c>
      <c r="AE216" s="35"/>
      <c r="AF216" s="35"/>
      <c r="AG216" s="35"/>
      <c r="AH216" s="35">
        <v>0</v>
      </c>
      <c r="AI216" s="35"/>
      <c r="AL216" s="24">
        <f t="shared" si="16"/>
        <v>515.30943000000002</v>
      </c>
      <c r="AN216" s="34">
        <v>727.53199999999993</v>
      </c>
      <c r="AP216" s="20">
        <f t="shared" si="15"/>
        <v>1242.8414299999999</v>
      </c>
      <c r="AR216" s="20"/>
    </row>
    <row r="217" spans="1:44" x14ac:dyDescent="0.25">
      <c r="A217" t="str">
        <f>VLOOKUP($B217,'Cushing Balance'!$C$2:$E$500,3,TRUE)</f>
        <v>72010</v>
      </c>
      <c r="B217" s="1">
        <v>40228</v>
      </c>
      <c r="C217" s="31"/>
      <c r="D217" s="8">
        <v>0</v>
      </c>
      <c r="E217" s="35">
        <v>115.54949999999999</v>
      </c>
      <c r="F217" s="35"/>
      <c r="G217" s="26">
        <v>41.25</v>
      </c>
      <c r="H217" s="35">
        <v>23.997769999999999</v>
      </c>
      <c r="I217" s="35">
        <v>0</v>
      </c>
      <c r="J217" s="26">
        <v>0</v>
      </c>
      <c r="K217" s="35">
        <v>0</v>
      </c>
      <c r="L217" s="35">
        <v>0</v>
      </c>
      <c r="M217" s="35">
        <v>294.08852000000002</v>
      </c>
      <c r="N217" s="35">
        <v>0</v>
      </c>
      <c r="O217" s="35"/>
      <c r="P217" s="35">
        <v>18.102490000000003</v>
      </c>
      <c r="R217" s="24">
        <f t="shared" si="13"/>
        <v>492.98828000000003</v>
      </c>
      <c r="T217" s="5">
        <v>327.27040267857149</v>
      </c>
      <c r="V217" s="20">
        <f t="shared" si="14"/>
        <v>820.25868267857152</v>
      </c>
      <c r="X217" s="8">
        <v>130.78255999999999</v>
      </c>
      <c r="Y217" s="35">
        <v>0</v>
      </c>
      <c r="Z217" s="35"/>
      <c r="AA217" s="35">
        <v>0</v>
      </c>
      <c r="AB217" s="35">
        <v>186.44654</v>
      </c>
      <c r="AC217" s="35">
        <v>36.917400000000001</v>
      </c>
      <c r="AD217" s="35">
        <v>132.63123000000002</v>
      </c>
      <c r="AE217" s="35"/>
      <c r="AF217" s="35"/>
      <c r="AG217" s="35"/>
      <c r="AH217" s="35">
        <v>0</v>
      </c>
      <c r="AI217" s="35"/>
      <c r="AL217" s="24">
        <f t="shared" si="16"/>
        <v>486.77773000000002</v>
      </c>
      <c r="AN217" s="34">
        <v>727.53199999999993</v>
      </c>
      <c r="AP217" s="20">
        <f t="shared" si="15"/>
        <v>1214.3097299999999</v>
      </c>
      <c r="AR217" s="20"/>
    </row>
    <row r="218" spans="1:44" x14ac:dyDescent="0.25">
      <c r="A218" t="str">
        <f>VLOOKUP($B218,'Cushing Balance'!$C$2:$E$500,3,TRUE)</f>
        <v>82010</v>
      </c>
      <c r="B218" s="1">
        <v>40229</v>
      </c>
      <c r="C218" s="31"/>
      <c r="D218" s="8">
        <v>0</v>
      </c>
      <c r="E218" s="35">
        <v>22.50394</v>
      </c>
      <c r="F218" s="35"/>
      <c r="G218" s="26">
        <v>41.25</v>
      </c>
      <c r="H218" s="35">
        <v>22.823880000000003</v>
      </c>
      <c r="I218" s="35">
        <v>0</v>
      </c>
      <c r="J218" s="26">
        <v>0</v>
      </c>
      <c r="K218" s="35">
        <v>0</v>
      </c>
      <c r="L218" s="35">
        <v>0</v>
      </c>
      <c r="M218" s="35">
        <v>261.20020999999997</v>
      </c>
      <c r="N218" s="35">
        <v>0</v>
      </c>
      <c r="O218" s="35"/>
      <c r="P218" s="35">
        <v>10.56554</v>
      </c>
      <c r="R218" s="24">
        <f t="shared" si="13"/>
        <v>358.34356999999994</v>
      </c>
      <c r="T218" s="5">
        <v>327.27040267857149</v>
      </c>
      <c r="V218" s="20">
        <f t="shared" si="14"/>
        <v>685.61397267857137</v>
      </c>
      <c r="X218" s="8">
        <v>129.53554</v>
      </c>
      <c r="Y218" s="35">
        <v>0</v>
      </c>
      <c r="Z218" s="35"/>
      <c r="AA218" s="35">
        <v>0</v>
      </c>
      <c r="AB218" s="35">
        <v>152.44110000000001</v>
      </c>
      <c r="AC218" s="35">
        <v>37.822150000000001</v>
      </c>
      <c r="AD218" s="35">
        <v>136.55904000000001</v>
      </c>
      <c r="AE218" s="35"/>
      <c r="AF218" s="35"/>
      <c r="AG218" s="35"/>
      <c r="AH218" s="35">
        <v>0</v>
      </c>
      <c r="AI218" s="35"/>
      <c r="AL218" s="24">
        <f t="shared" si="16"/>
        <v>456.35783000000004</v>
      </c>
      <c r="AN218" s="34">
        <v>727.53199999999993</v>
      </c>
      <c r="AP218" s="20">
        <f t="shared" si="15"/>
        <v>1183.8898300000001</v>
      </c>
      <c r="AR218" s="20"/>
    </row>
    <row r="219" spans="1:44" x14ac:dyDescent="0.25">
      <c r="A219" t="str">
        <f>VLOOKUP($B219,'Cushing Balance'!$C$2:$E$500,3,TRUE)</f>
        <v>82010</v>
      </c>
      <c r="B219" s="1">
        <v>40230</v>
      </c>
      <c r="C219" s="31"/>
      <c r="D219" s="8">
        <v>0</v>
      </c>
      <c r="E219" s="35">
        <v>118.38471000000001</v>
      </c>
      <c r="F219" s="35"/>
      <c r="G219" s="26">
        <v>41.25</v>
      </c>
      <c r="H219" s="35">
        <v>25.058499999999999</v>
      </c>
      <c r="I219" s="35">
        <v>0</v>
      </c>
      <c r="J219" s="26">
        <v>0</v>
      </c>
      <c r="K219" s="35">
        <v>0</v>
      </c>
      <c r="L219" s="35">
        <v>0</v>
      </c>
      <c r="M219" s="35">
        <v>220.97444000000002</v>
      </c>
      <c r="N219" s="35">
        <v>0</v>
      </c>
      <c r="O219" s="35"/>
      <c r="P219" s="35">
        <v>12.132520000000001</v>
      </c>
      <c r="R219" s="24">
        <f t="shared" si="13"/>
        <v>417.80017000000004</v>
      </c>
      <c r="T219" s="5">
        <v>327.27040267857149</v>
      </c>
      <c r="V219" s="20">
        <f t="shared" si="14"/>
        <v>745.07057267857158</v>
      </c>
      <c r="X219" s="8">
        <v>130.33544000000001</v>
      </c>
      <c r="Y219" s="35">
        <v>0</v>
      </c>
      <c r="Z219" s="35"/>
      <c r="AA219" s="35">
        <v>0</v>
      </c>
      <c r="AB219" s="35">
        <v>157.66173000000001</v>
      </c>
      <c r="AC219" s="35">
        <v>33.493940000000002</v>
      </c>
      <c r="AD219" s="35">
        <v>119.52978999999999</v>
      </c>
      <c r="AE219" s="35"/>
      <c r="AF219" s="35"/>
      <c r="AG219" s="35"/>
      <c r="AH219" s="35">
        <v>0</v>
      </c>
      <c r="AI219" s="35"/>
      <c r="AL219" s="24">
        <f t="shared" si="16"/>
        <v>441.02089999999998</v>
      </c>
      <c r="AN219" s="34">
        <v>727.53199999999993</v>
      </c>
      <c r="AP219" s="20">
        <f t="shared" si="15"/>
        <v>1168.5528999999999</v>
      </c>
      <c r="AR219" s="20"/>
    </row>
    <row r="220" spans="1:44" x14ac:dyDescent="0.25">
      <c r="A220" t="str">
        <f>VLOOKUP($B220,'Cushing Balance'!$C$2:$E$500,3,TRUE)</f>
        <v>82010</v>
      </c>
      <c r="B220" s="1">
        <v>40231</v>
      </c>
      <c r="C220" s="31"/>
      <c r="D220" s="8">
        <v>0</v>
      </c>
      <c r="E220" s="35">
        <v>134.80067000000003</v>
      </c>
      <c r="F220" s="35"/>
      <c r="G220" s="26">
        <v>41.25</v>
      </c>
      <c r="H220" s="35">
        <v>23.686400000000003</v>
      </c>
      <c r="I220" s="35">
        <v>0</v>
      </c>
      <c r="J220" s="26">
        <v>0</v>
      </c>
      <c r="K220" s="35">
        <v>0</v>
      </c>
      <c r="L220" s="35">
        <v>0</v>
      </c>
      <c r="M220" s="35">
        <v>301.48156</v>
      </c>
      <c r="N220" s="35">
        <v>0</v>
      </c>
      <c r="O220" s="35"/>
      <c r="P220" s="35">
        <v>15.92258</v>
      </c>
      <c r="R220" s="24">
        <f t="shared" si="13"/>
        <v>517.14121</v>
      </c>
      <c r="T220" s="5">
        <v>327.27040267857149</v>
      </c>
      <c r="V220" s="20">
        <f t="shared" si="14"/>
        <v>844.41161267857149</v>
      </c>
      <c r="X220" s="8">
        <v>134.75692000000001</v>
      </c>
      <c r="Y220" s="35">
        <v>0</v>
      </c>
      <c r="Z220" s="35"/>
      <c r="AA220" s="35">
        <v>0</v>
      </c>
      <c r="AB220" s="35">
        <v>163.71269000000001</v>
      </c>
      <c r="AC220" s="35">
        <v>39.84375</v>
      </c>
      <c r="AD220" s="35">
        <v>91.91498</v>
      </c>
      <c r="AE220" s="35"/>
      <c r="AF220" s="35"/>
      <c r="AG220" s="35"/>
      <c r="AH220" s="35">
        <v>0</v>
      </c>
      <c r="AI220" s="35"/>
      <c r="AL220" s="24">
        <f t="shared" si="16"/>
        <v>430.22834</v>
      </c>
      <c r="AN220" s="34">
        <v>727.53199999999993</v>
      </c>
      <c r="AP220" s="20">
        <f t="shared" si="15"/>
        <v>1157.7603399999998</v>
      </c>
      <c r="AR220" s="20"/>
    </row>
    <row r="221" spans="1:44" x14ac:dyDescent="0.25">
      <c r="A221" t="str">
        <f>VLOOKUP($B221,'Cushing Balance'!$C$2:$E$500,3,TRUE)</f>
        <v>82010</v>
      </c>
      <c r="B221" s="1">
        <v>40232</v>
      </c>
      <c r="C221" s="31"/>
      <c r="D221" s="8">
        <v>0</v>
      </c>
      <c r="E221" s="35">
        <v>133.72601999999998</v>
      </c>
      <c r="F221" s="35"/>
      <c r="G221" s="26">
        <v>41.25</v>
      </c>
      <c r="H221" s="35">
        <v>25.442540000000001</v>
      </c>
      <c r="I221" s="35">
        <v>0</v>
      </c>
      <c r="J221" s="26">
        <v>0</v>
      </c>
      <c r="K221" s="35">
        <v>0</v>
      </c>
      <c r="L221" s="35">
        <v>0</v>
      </c>
      <c r="M221" s="35">
        <v>354.43799999999999</v>
      </c>
      <c r="N221" s="35">
        <v>0</v>
      </c>
      <c r="O221" s="35"/>
      <c r="P221" s="35">
        <v>14.070540000000001</v>
      </c>
      <c r="R221" s="24">
        <f t="shared" si="13"/>
        <v>568.9271</v>
      </c>
      <c r="T221" s="5">
        <v>327.27040267857149</v>
      </c>
      <c r="V221" s="20">
        <f t="shared" si="14"/>
        <v>896.19750267857148</v>
      </c>
      <c r="X221" s="8">
        <v>136.56363000000002</v>
      </c>
      <c r="Y221" s="35">
        <v>0</v>
      </c>
      <c r="Z221" s="35"/>
      <c r="AA221" s="35">
        <v>0</v>
      </c>
      <c r="AB221" s="35">
        <v>181.18245999999999</v>
      </c>
      <c r="AC221" s="35">
        <v>39.779559999999996</v>
      </c>
      <c r="AD221" s="35">
        <v>75.036729999999991</v>
      </c>
      <c r="AE221" s="35"/>
      <c r="AF221" s="35"/>
      <c r="AG221" s="35"/>
      <c r="AH221" s="35">
        <v>0</v>
      </c>
      <c r="AI221" s="35"/>
      <c r="AL221" s="24">
        <f t="shared" si="16"/>
        <v>432.56237999999996</v>
      </c>
      <c r="AN221" s="34">
        <v>727.53199999999993</v>
      </c>
      <c r="AP221" s="20">
        <f t="shared" si="15"/>
        <v>1160.09438</v>
      </c>
      <c r="AR221" s="20"/>
    </row>
    <row r="222" spans="1:44" x14ac:dyDescent="0.25">
      <c r="A222" t="str">
        <f>VLOOKUP($B222,'Cushing Balance'!$C$2:$E$500,3,TRUE)</f>
        <v>82010</v>
      </c>
      <c r="B222" s="1">
        <v>40233</v>
      </c>
      <c r="C222" s="31"/>
      <c r="D222" s="8">
        <v>0</v>
      </c>
      <c r="E222" s="35">
        <v>130.13552000000001</v>
      </c>
      <c r="F222" s="35"/>
      <c r="G222" s="26">
        <v>41.25</v>
      </c>
      <c r="H222" s="35">
        <v>26.716380000000001</v>
      </c>
      <c r="I222" s="35">
        <v>0</v>
      </c>
      <c r="J222" s="26">
        <v>0</v>
      </c>
      <c r="K222" s="35">
        <v>0</v>
      </c>
      <c r="L222" s="35">
        <v>0</v>
      </c>
      <c r="M222" s="35">
        <v>318.53275000000002</v>
      </c>
      <c r="N222" s="35">
        <v>0</v>
      </c>
      <c r="O222" s="35"/>
      <c r="P222" s="35">
        <v>20.314160000000001</v>
      </c>
      <c r="R222" s="24">
        <f t="shared" si="13"/>
        <v>536.94880999999998</v>
      </c>
      <c r="T222" s="5">
        <v>327.27040267857149</v>
      </c>
      <c r="V222" s="20">
        <f t="shared" si="14"/>
        <v>864.21921267857147</v>
      </c>
      <c r="X222" s="8">
        <v>130.83322999999999</v>
      </c>
      <c r="Y222" s="35">
        <v>0</v>
      </c>
      <c r="Z222" s="35"/>
      <c r="AA222" s="35">
        <v>0</v>
      </c>
      <c r="AB222" s="35">
        <v>161.02557999999999</v>
      </c>
      <c r="AC222" s="35">
        <v>37.776769999999999</v>
      </c>
      <c r="AD222" s="35">
        <v>92.99888</v>
      </c>
      <c r="AE222" s="35"/>
      <c r="AF222" s="35"/>
      <c r="AG222" s="35"/>
      <c r="AH222" s="35">
        <v>0</v>
      </c>
      <c r="AI222" s="35"/>
      <c r="AL222" s="24">
        <f t="shared" si="16"/>
        <v>422.63445999999993</v>
      </c>
      <c r="AN222" s="34">
        <v>727.53199999999993</v>
      </c>
      <c r="AP222" s="20">
        <f t="shared" si="15"/>
        <v>1150.1664599999999</v>
      </c>
      <c r="AR222" s="20"/>
    </row>
    <row r="223" spans="1:44" x14ac:dyDescent="0.25">
      <c r="A223" t="str">
        <f>VLOOKUP($B223,'Cushing Balance'!$C$2:$E$500,3,TRUE)</f>
        <v>82010</v>
      </c>
      <c r="B223" s="1">
        <v>40234</v>
      </c>
      <c r="C223" s="31"/>
      <c r="D223" s="8">
        <v>0</v>
      </c>
      <c r="E223" s="35">
        <v>74.308480000000003</v>
      </c>
      <c r="F223" s="35"/>
      <c r="G223" s="26">
        <v>41.25</v>
      </c>
      <c r="H223" s="35">
        <v>23.760750000000002</v>
      </c>
      <c r="I223" s="35">
        <v>0</v>
      </c>
      <c r="J223" s="26">
        <v>0</v>
      </c>
      <c r="K223" s="35">
        <v>0</v>
      </c>
      <c r="L223" s="35">
        <v>0</v>
      </c>
      <c r="M223" s="35">
        <v>354.75349999999997</v>
      </c>
      <c r="N223" s="35">
        <v>0</v>
      </c>
      <c r="O223" s="35"/>
      <c r="P223" s="35">
        <v>23.918290000000002</v>
      </c>
      <c r="R223" s="24">
        <f t="shared" si="13"/>
        <v>517.99101999999993</v>
      </c>
      <c r="T223" s="5">
        <v>327.27040267857149</v>
      </c>
      <c r="V223" s="20">
        <f t="shared" si="14"/>
        <v>845.26142267857142</v>
      </c>
      <c r="X223" s="8">
        <v>133.80199999999999</v>
      </c>
      <c r="Y223" s="35">
        <v>0</v>
      </c>
      <c r="Z223" s="35"/>
      <c r="AA223" s="35">
        <v>0</v>
      </c>
      <c r="AB223" s="35">
        <v>165.80165</v>
      </c>
      <c r="AC223" s="35">
        <v>33.324539999999999</v>
      </c>
      <c r="AD223" s="35">
        <v>136.01844</v>
      </c>
      <c r="AE223" s="35"/>
      <c r="AF223" s="35"/>
      <c r="AG223" s="35"/>
      <c r="AH223" s="35">
        <v>0</v>
      </c>
      <c r="AI223" s="35"/>
      <c r="AL223" s="24">
        <f t="shared" si="16"/>
        <v>468.94663000000003</v>
      </c>
      <c r="AN223" s="34">
        <v>727.53199999999993</v>
      </c>
      <c r="AP223" s="20">
        <f t="shared" si="15"/>
        <v>1196.4786300000001</v>
      </c>
      <c r="AR223" s="20"/>
    </row>
    <row r="224" spans="1:44" x14ac:dyDescent="0.25">
      <c r="A224" t="str">
        <f>VLOOKUP($B224,'Cushing Balance'!$C$2:$E$500,3,TRUE)</f>
        <v>82010</v>
      </c>
      <c r="B224" s="1">
        <v>40235</v>
      </c>
      <c r="C224" s="31"/>
      <c r="D224" s="8">
        <v>0</v>
      </c>
      <c r="E224" s="35">
        <v>106.7736</v>
      </c>
      <c r="F224" s="35"/>
      <c r="G224" s="26">
        <v>41.25</v>
      </c>
      <c r="H224" s="35">
        <v>25.456379999999999</v>
      </c>
      <c r="I224" s="35">
        <v>0</v>
      </c>
      <c r="J224" s="26">
        <v>0</v>
      </c>
      <c r="K224" s="35">
        <v>0</v>
      </c>
      <c r="L224" s="35">
        <v>0</v>
      </c>
      <c r="M224" s="35">
        <v>326.93334999999996</v>
      </c>
      <c r="N224" s="35">
        <v>0</v>
      </c>
      <c r="O224" s="35"/>
      <c r="P224" s="35">
        <v>8.5904199999999999</v>
      </c>
      <c r="R224" s="24">
        <f t="shared" si="13"/>
        <v>509.00374999999997</v>
      </c>
      <c r="T224" s="5">
        <v>327.27040267857149</v>
      </c>
      <c r="V224" s="20">
        <f t="shared" si="14"/>
        <v>836.27415267857145</v>
      </c>
      <c r="X224" s="8">
        <v>139.33163000000002</v>
      </c>
      <c r="Y224" s="35">
        <v>0</v>
      </c>
      <c r="Z224" s="35"/>
      <c r="AA224" s="35">
        <v>0</v>
      </c>
      <c r="AB224" s="35">
        <v>154.88484</v>
      </c>
      <c r="AC224" s="35">
        <v>35.860690000000005</v>
      </c>
      <c r="AD224" s="35">
        <v>134.75904</v>
      </c>
      <c r="AE224" s="35"/>
      <c r="AF224" s="35"/>
      <c r="AG224" s="35"/>
      <c r="AH224" s="35">
        <v>0</v>
      </c>
      <c r="AI224" s="35"/>
      <c r="AL224" s="24">
        <f t="shared" si="16"/>
        <v>464.83620000000008</v>
      </c>
      <c r="AN224" s="34">
        <v>727.53199999999993</v>
      </c>
      <c r="AP224" s="20">
        <f t="shared" si="15"/>
        <v>1192.3681999999999</v>
      </c>
      <c r="AR224" s="20"/>
    </row>
    <row r="225" spans="1:44" x14ac:dyDescent="0.25">
      <c r="A225" t="str">
        <f>VLOOKUP($B225,'Cushing Balance'!$C$2:$E$500,3,TRUE)</f>
        <v>92010</v>
      </c>
      <c r="B225" s="1">
        <v>40236</v>
      </c>
      <c r="C225" s="31"/>
      <c r="D225" s="8">
        <v>0</v>
      </c>
      <c r="E225" s="35">
        <v>115.78725</v>
      </c>
      <c r="F225" s="35"/>
      <c r="G225" s="26">
        <v>41.25</v>
      </c>
      <c r="H225" s="35">
        <v>22.534650000000003</v>
      </c>
      <c r="I225" s="35">
        <v>0</v>
      </c>
      <c r="J225" s="26">
        <v>0</v>
      </c>
      <c r="K225" s="35">
        <v>0</v>
      </c>
      <c r="L225" s="35">
        <v>0</v>
      </c>
      <c r="M225" s="35">
        <v>352.97257999999999</v>
      </c>
      <c r="N225" s="35">
        <v>0</v>
      </c>
      <c r="O225" s="35"/>
      <c r="P225" s="35">
        <v>11.301350000000001</v>
      </c>
      <c r="R225" s="24">
        <f t="shared" si="13"/>
        <v>543.84582999999998</v>
      </c>
      <c r="T225" s="5">
        <v>327.27040267857149</v>
      </c>
      <c r="V225" s="20">
        <f t="shared" si="14"/>
        <v>871.11623267857146</v>
      </c>
      <c r="X225" s="8">
        <v>130.8509</v>
      </c>
      <c r="Y225" s="35">
        <v>0</v>
      </c>
      <c r="Z225" s="35"/>
      <c r="AA225" s="35">
        <v>0</v>
      </c>
      <c r="AB225" s="35">
        <v>153.16051999999999</v>
      </c>
      <c r="AC225" s="35">
        <v>25.04654</v>
      </c>
      <c r="AD225" s="35">
        <v>131.97207999999998</v>
      </c>
      <c r="AE225" s="35"/>
      <c r="AF225" s="35"/>
      <c r="AG225" s="35"/>
      <c r="AH225" s="35">
        <v>0</v>
      </c>
      <c r="AI225" s="35"/>
      <c r="AL225" s="24">
        <f t="shared" si="16"/>
        <v>441.03003999999999</v>
      </c>
      <c r="AN225" s="34">
        <v>727.53199999999993</v>
      </c>
      <c r="AP225" s="20">
        <f t="shared" si="15"/>
        <v>1168.5620399999998</v>
      </c>
      <c r="AR225" s="20"/>
    </row>
    <row r="226" spans="1:44" x14ac:dyDescent="0.25">
      <c r="A226" t="str">
        <f>VLOOKUP($B226,'Cushing Balance'!$C$2:$E$500,3,TRUE)</f>
        <v>92010</v>
      </c>
      <c r="B226" s="1">
        <v>40237</v>
      </c>
      <c r="C226" s="31"/>
      <c r="D226" s="8">
        <v>0</v>
      </c>
      <c r="E226" s="35">
        <v>44.7089</v>
      </c>
      <c r="F226" s="35"/>
      <c r="G226" s="26">
        <v>41.25</v>
      </c>
      <c r="H226" s="35">
        <v>23.467230000000001</v>
      </c>
      <c r="I226" s="35">
        <v>0</v>
      </c>
      <c r="J226" s="26">
        <v>0</v>
      </c>
      <c r="K226" s="35">
        <v>0</v>
      </c>
      <c r="L226" s="35">
        <v>0</v>
      </c>
      <c r="M226" s="35">
        <v>364.86077</v>
      </c>
      <c r="N226" s="35">
        <v>0</v>
      </c>
      <c r="O226" s="35"/>
      <c r="P226" s="35">
        <v>17.00196</v>
      </c>
      <c r="R226" s="24">
        <f t="shared" si="13"/>
        <v>491.28886</v>
      </c>
      <c r="T226" s="5">
        <v>327.27040267857149</v>
      </c>
      <c r="V226" s="20">
        <f t="shared" si="14"/>
        <v>818.55926267857149</v>
      </c>
      <c r="X226" s="8">
        <v>130.93427</v>
      </c>
      <c r="Y226" s="35">
        <v>0</v>
      </c>
      <c r="Z226" s="35"/>
      <c r="AA226" s="35">
        <v>0</v>
      </c>
      <c r="AB226" s="35">
        <v>146.60814999999999</v>
      </c>
      <c r="AC226" s="35">
        <v>24.734080000000002</v>
      </c>
      <c r="AD226" s="35">
        <v>132.21048000000002</v>
      </c>
      <c r="AE226" s="35"/>
      <c r="AF226" s="35"/>
      <c r="AG226" s="35"/>
      <c r="AH226" s="35">
        <v>0</v>
      </c>
      <c r="AI226" s="35"/>
      <c r="AL226" s="24">
        <f t="shared" si="16"/>
        <v>434.48698000000002</v>
      </c>
      <c r="AN226" s="34">
        <v>727.53199999999993</v>
      </c>
      <c r="AP226" s="20">
        <f t="shared" si="15"/>
        <v>1162.0189799999998</v>
      </c>
      <c r="AR226" s="20"/>
    </row>
    <row r="227" spans="1:44" x14ac:dyDescent="0.25">
      <c r="A227" t="str">
        <f>VLOOKUP($B227,'Cushing Balance'!$C$2:$E$500,3,TRUE)</f>
        <v>92010</v>
      </c>
      <c r="B227" s="1">
        <v>40238</v>
      </c>
      <c r="C227" s="31"/>
      <c r="D227" s="8">
        <v>0</v>
      </c>
      <c r="E227" s="35">
        <v>58.79871</v>
      </c>
      <c r="F227" s="35"/>
      <c r="G227" s="26">
        <v>41.25</v>
      </c>
      <c r="H227" s="35">
        <v>23.80527</v>
      </c>
      <c r="I227" s="35">
        <v>0</v>
      </c>
      <c r="J227" s="26">
        <v>0</v>
      </c>
      <c r="K227" s="35">
        <v>0</v>
      </c>
      <c r="L227" s="35">
        <v>0</v>
      </c>
      <c r="M227" s="35">
        <v>279.22853999999995</v>
      </c>
      <c r="N227" s="35">
        <v>0</v>
      </c>
      <c r="O227" s="35"/>
      <c r="P227" s="35">
        <v>7.0516300000000003</v>
      </c>
      <c r="R227" s="24">
        <f t="shared" si="13"/>
        <v>410.13414999999992</v>
      </c>
      <c r="T227" s="5">
        <v>344.18050883870967</v>
      </c>
      <c r="V227" s="20">
        <f t="shared" si="14"/>
        <v>754.31465883870965</v>
      </c>
      <c r="X227" s="8">
        <v>130.91817</v>
      </c>
      <c r="Y227" s="35">
        <v>0</v>
      </c>
      <c r="Z227" s="35"/>
      <c r="AA227" s="35">
        <v>0</v>
      </c>
      <c r="AB227" s="35">
        <v>138.39669000000001</v>
      </c>
      <c r="AC227" s="35">
        <v>25.28566</v>
      </c>
      <c r="AD227" s="35">
        <v>133.24883</v>
      </c>
      <c r="AE227" s="35"/>
      <c r="AF227" s="35"/>
      <c r="AG227" s="35"/>
      <c r="AH227" s="35">
        <v>0</v>
      </c>
      <c r="AI227" s="35"/>
      <c r="AL227" s="24">
        <f t="shared" si="16"/>
        <v>427.84935000000002</v>
      </c>
      <c r="AN227" s="34">
        <v>771.73199999999986</v>
      </c>
      <c r="AP227" s="20">
        <f t="shared" si="15"/>
        <v>1199.5813499999999</v>
      </c>
      <c r="AR227" s="20"/>
    </row>
    <row r="228" spans="1:44" x14ac:dyDescent="0.25">
      <c r="A228" t="str">
        <f>VLOOKUP($B228,'Cushing Balance'!$C$2:$E$500,3,TRUE)</f>
        <v>92010</v>
      </c>
      <c r="B228" s="1">
        <v>40239</v>
      </c>
      <c r="C228" s="31"/>
      <c r="D228" s="8">
        <v>0</v>
      </c>
      <c r="E228" s="35">
        <v>127.43260000000001</v>
      </c>
      <c r="F228" s="35"/>
      <c r="G228" s="26">
        <v>41.25</v>
      </c>
      <c r="H228" s="35">
        <v>23.01146</v>
      </c>
      <c r="I228" s="35">
        <v>0</v>
      </c>
      <c r="J228" s="26">
        <v>0</v>
      </c>
      <c r="K228" s="35">
        <v>0</v>
      </c>
      <c r="L228" s="35">
        <v>0</v>
      </c>
      <c r="M228" s="35">
        <v>354.72578999999996</v>
      </c>
      <c r="N228" s="35">
        <v>0</v>
      </c>
      <c r="O228" s="35"/>
      <c r="P228" s="35">
        <v>3.8693899999999997</v>
      </c>
      <c r="R228" s="24">
        <f t="shared" si="13"/>
        <v>550.28923999999995</v>
      </c>
      <c r="T228" s="5">
        <v>344.18050883870967</v>
      </c>
      <c r="V228" s="20">
        <f t="shared" si="14"/>
        <v>894.46974883870962</v>
      </c>
      <c r="X228" s="8">
        <v>134.14635000000001</v>
      </c>
      <c r="Y228" s="35">
        <v>0</v>
      </c>
      <c r="Z228" s="35"/>
      <c r="AA228" s="35">
        <v>0</v>
      </c>
      <c r="AB228" s="35">
        <v>128.1174</v>
      </c>
      <c r="AC228" s="35">
        <v>25.084669999999999</v>
      </c>
      <c r="AD228" s="35">
        <v>133.53345999999999</v>
      </c>
      <c r="AE228" s="35"/>
      <c r="AF228" s="35"/>
      <c r="AG228" s="35"/>
      <c r="AH228" s="35">
        <v>0</v>
      </c>
      <c r="AI228" s="35"/>
      <c r="AL228" s="24">
        <f t="shared" si="16"/>
        <v>420.88188000000002</v>
      </c>
      <c r="AN228" s="34">
        <v>771.73199999999986</v>
      </c>
      <c r="AP228" s="20">
        <f t="shared" si="15"/>
        <v>1192.6138799999999</v>
      </c>
      <c r="AR228" s="20"/>
    </row>
    <row r="229" spans="1:44" x14ac:dyDescent="0.25">
      <c r="A229" t="str">
        <f>VLOOKUP($B229,'Cushing Balance'!$C$2:$E$500,3,TRUE)</f>
        <v>92010</v>
      </c>
      <c r="B229" s="1">
        <v>40240</v>
      </c>
      <c r="C229" s="31"/>
      <c r="D229" s="8">
        <v>0</v>
      </c>
      <c r="E229" s="35">
        <v>128.60478999999998</v>
      </c>
      <c r="F229" s="35"/>
      <c r="G229" s="26">
        <v>41.25</v>
      </c>
      <c r="H229" s="35">
        <v>26.80979</v>
      </c>
      <c r="I229" s="35">
        <v>0</v>
      </c>
      <c r="J229" s="26">
        <v>0</v>
      </c>
      <c r="K229" s="35">
        <v>0</v>
      </c>
      <c r="L229" s="35">
        <v>0</v>
      </c>
      <c r="M229" s="35">
        <v>280.66783000000004</v>
      </c>
      <c r="N229" s="35">
        <v>0</v>
      </c>
      <c r="O229" s="35"/>
      <c r="P229" s="35">
        <v>10.343209999999999</v>
      </c>
      <c r="R229" s="24">
        <f t="shared" si="13"/>
        <v>487.67561999999998</v>
      </c>
      <c r="T229" s="5">
        <v>344.18050883870967</v>
      </c>
      <c r="V229" s="20">
        <f t="shared" si="14"/>
        <v>831.85612883870965</v>
      </c>
      <c r="X229" s="8">
        <v>130.91227000000001</v>
      </c>
      <c r="Y229" s="35">
        <v>0</v>
      </c>
      <c r="Z229" s="35"/>
      <c r="AA229" s="35">
        <v>0</v>
      </c>
      <c r="AB229" s="35">
        <v>144.49294</v>
      </c>
      <c r="AC229" s="35">
        <v>24.585650000000001</v>
      </c>
      <c r="AD229" s="35">
        <v>129.20898</v>
      </c>
      <c r="AE229" s="35"/>
      <c r="AF229" s="35"/>
      <c r="AG229" s="35"/>
      <c r="AH229" s="35">
        <v>0</v>
      </c>
      <c r="AI229" s="35"/>
      <c r="AL229" s="24">
        <f t="shared" si="16"/>
        <v>429.19983999999999</v>
      </c>
      <c r="AN229" s="34">
        <v>771.73199999999986</v>
      </c>
      <c r="AP229" s="20">
        <f t="shared" si="15"/>
        <v>1200.9318399999997</v>
      </c>
      <c r="AR229" s="20"/>
    </row>
    <row r="230" spans="1:44" x14ac:dyDescent="0.25">
      <c r="A230" t="str">
        <f>VLOOKUP($B230,'Cushing Balance'!$C$2:$E$500,3,TRUE)</f>
        <v>92010</v>
      </c>
      <c r="B230" s="1">
        <v>40241</v>
      </c>
      <c r="C230" s="31"/>
      <c r="D230" s="8">
        <v>0</v>
      </c>
      <c r="E230" s="35">
        <v>125.33023</v>
      </c>
      <c r="F230" s="35"/>
      <c r="G230" s="26">
        <v>41.25</v>
      </c>
      <c r="H230" s="35">
        <v>26.707080000000001</v>
      </c>
      <c r="I230" s="35">
        <v>0</v>
      </c>
      <c r="J230" s="26">
        <v>0</v>
      </c>
      <c r="K230" s="35">
        <v>0</v>
      </c>
      <c r="L230" s="35">
        <v>0</v>
      </c>
      <c r="M230" s="35">
        <v>355.52890000000002</v>
      </c>
      <c r="N230" s="35">
        <v>0</v>
      </c>
      <c r="O230" s="35"/>
      <c r="P230" s="35">
        <v>21.584419999999998</v>
      </c>
      <c r="R230" s="24">
        <f t="shared" si="13"/>
        <v>570.40062999999998</v>
      </c>
      <c r="T230" s="5">
        <v>344.18050883870967</v>
      </c>
      <c r="V230" s="20">
        <f t="shared" si="14"/>
        <v>914.58113883870965</v>
      </c>
      <c r="X230" s="8">
        <v>141.70017000000001</v>
      </c>
      <c r="Y230" s="35">
        <v>0</v>
      </c>
      <c r="Z230" s="35"/>
      <c r="AA230" s="35">
        <v>0</v>
      </c>
      <c r="AB230" s="35">
        <v>139.25624999999999</v>
      </c>
      <c r="AC230" s="35">
        <v>24.569269999999999</v>
      </c>
      <c r="AD230" s="35">
        <v>133.19073999999998</v>
      </c>
      <c r="AE230" s="35"/>
      <c r="AF230" s="35"/>
      <c r="AG230" s="35"/>
      <c r="AH230" s="35">
        <v>0</v>
      </c>
      <c r="AI230" s="35"/>
      <c r="AL230" s="24">
        <f t="shared" si="16"/>
        <v>438.71642999999995</v>
      </c>
      <c r="AN230" s="34">
        <v>771.73199999999986</v>
      </c>
      <c r="AP230" s="20">
        <f t="shared" si="15"/>
        <v>1210.4484299999999</v>
      </c>
      <c r="AR230" s="20"/>
    </row>
    <row r="231" spans="1:44" x14ac:dyDescent="0.25">
      <c r="A231" t="str">
        <f>VLOOKUP($B231,'Cushing Balance'!$C$2:$E$500,3,TRUE)</f>
        <v>92010</v>
      </c>
      <c r="B231" s="1">
        <v>40242</v>
      </c>
      <c r="C231" s="31"/>
      <c r="D231" s="8">
        <v>0</v>
      </c>
      <c r="E231" s="35">
        <v>130.03578999999999</v>
      </c>
      <c r="F231" s="35"/>
      <c r="G231" s="26">
        <v>41.25</v>
      </c>
      <c r="H231" s="35">
        <v>25.884</v>
      </c>
      <c r="I231" s="35">
        <v>0</v>
      </c>
      <c r="J231" s="26">
        <v>0</v>
      </c>
      <c r="K231" s="35">
        <v>0</v>
      </c>
      <c r="L231" s="35">
        <v>0</v>
      </c>
      <c r="M231" s="35">
        <v>356.28757999999999</v>
      </c>
      <c r="N231" s="35">
        <v>0</v>
      </c>
      <c r="O231" s="35"/>
      <c r="P231" s="35">
        <v>10.903280000000001</v>
      </c>
      <c r="R231" s="24">
        <f t="shared" si="13"/>
        <v>564.36064999999996</v>
      </c>
      <c r="T231" s="5">
        <v>344.18050883870967</v>
      </c>
      <c r="V231" s="20">
        <f t="shared" si="14"/>
        <v>908.54115883870963</v>
      </c>
      <c r="X231" s="8">
        <v>142.31495999999999</v>
      </c>
      <c r="Y231" s="35">
        <v>0</v>
      </c>
      <c r="Z231" s="35"/>
      <c r="AA231" s="35">
        <v>0</v>
      </c>
      <c r="AB231" s="35">
        <v>154.45104000000001</v>
      </c>
      <c r="AC231" s="35">
        <v>24.676650000000002</v>
      </c>
      <c r="AD231" s="35">
        <v>127.94796000000001</v>
      </c>
      <c r="AE231" s="35"/>
      <c r="AF231" s="35"/>
      <c r="AG231" s="35"/>
      <c r="AH231" s="35">
        <v>0</v>
      </c>
      <c r="AI231" s="35"/>
      <c r="AL231" s="24">
        <f t="shared" si="16"/>
        <v>449.39060999999998</v>
      </c>
      <c r="AN231" s="34">
        <v>771.73199999999986</v>
      </c>
      <c r="AP231" s="20">
        <f t="shared" si="15"/>
        <v>1221.1226099999999</v>
      </c>
      <c r="AR231" s="20"/>
    </row>
    <row r="232" spans="1:44" x14ac:dyDescent="0.25">
      <c r="A232" t="str">
        <f>VLOOKUP($B232,'Cushing Balance'!$C$2:$E$500,3,TRUE)</f>
        <v>102010</v>
      </c>
      <c r="B232" s="1">
        <v>40243</v>
      </c>
      <c r="C232" s="31"/>
      <c r="D232" s="8">
        <v>0</v>
      </c>
      <c r="E232" s="35">
        <v>73.250380000000007</v>
      </c>
      <c r="F232" s="35"/>
      <c r="G232" s="26">
        <v>41.25</v>
      </c>
      <c r="H232" s="35">
        <v>23.814040000000002</v>
      </c>
      <c r="I232" s="35">
        <v>0</v>
      </c>
      <c r="J232" s="26">
        <v>0</v>
      </c>
      <c r="K232" s="35">
        <v>0</v>
      </c>
      <c r="L232" s="35">
        <v>0</v>
      </c>
      <c r="M232" s="35">
        <v>354.22176999999999</v>
      </c>
      <c r="N232" s="35">
        <v>0</v>
      </c>
      <c r="O232" s="35"/>
      <c r="P232" s="35">
        <v>7.3074200000000005</v>
      </c>
      <c r="R232" s="24">
        <f t="shared" si="13"/>
        <v>499.84361000000001</v>
      </c>
      <c r="T232" s="5">
        <v>344.18050883870967</v>
      </c>
      <c r="V232" s="20">
        <f t="shared" si="14"/>
        <v>844.02411883870968</v>
      </c>
      <c r="X232" s="8">
        <v>148.79355999999999</v>
      </c>
      <c r="Y232" s="35">
        <v>0</v>
      </c>
      <c r="Z232" s="35"/>
      <c r="AA232" s="35">
        <v>0</v>
      </c>
      <c r="AB232" s="35">
        <v>161.38713000000001</v>
      </c>
      <c r="AC232" s="35">
        <v>25.611879999999999</v>
      </c>
      <c r="AD232" s="35">
        <v>125.31341999999999</v>
      </c>
      <c r="AE232" s="35"/>
      <c r="AF232" s="35"/>
      <c r="AG232" s="35"/>
      <c r="AH232" s="35">
        <v>0</v>
      </c>
      <c r="AI232" s="35"/>
      <c r="AL232" s="24">
        <f t="shared" si="16"/>
        <v>461.10599000000002</v>
      </c>
      <c r="AN232" s="34">
        <v>771.73199999999986</v>
      </c>
      <c r="AP232" s="20">
        <f t="shared" si="15"/>
        <v>1232.83799</v>
      </c>
      <c r="AR232" s="20"/>
    </row>
    <row r="233" spans="1:44" x14ac:dyDescent="0.25">
      <c r="A233" t="str">
        <f>VLOOKUP($B233,'Cushing Balance'!$C$2:$E$500,3,TRUE)</f>
        <v>102010</v>
      </c>
      <c r="B233" s="1">
        <v>40244</v>
      </c>
      <c r="C233" s="31"/>
      <c r="D233" s="8">
        <v>0</v>
      </c>
      <c r="E233" s="35">
        <v>11.001059999999999</v>
      </c>
      <c r="F233" s="35"/>
      <c r="G233" s="26">
        <v>41.25</v>
      </c>
      <c r="H233" s="35">
        <v>23.32273</v>
      </c>
      <c r="I233" s="35">
        <v>0</v>
      </c>
      <c r="J233" s="26">
        <v>0</v>
      </c>
      <c r="K233" s="35">
        <v>0</v>
      </c>
      <c r="L233" s="35">
        <v>0</v>
      </c>
      <c r="M233" s="35">
        <v>335.10534999999999</v>
      </c>
      <c r="N233" s="35">
        <v>0</v>
      </c>
      <c r="O233" s="35"/>
      <c r="P233" s="35">
        <v>10.38106</v>
      </c>
      <c r="R233" s="24">
        <f t="shared" si="13"/>
        <v>421.06019999999995</v>
      </c>
      <c r="T233" s="5">
        <v>344.18050883870967</v>
      </c>
      <c r="V233" s="20">
        <f t="shared" si="14"/>
        <v>765.24070883870968</v>
      </c>
      <c r="X233" s="8">
        <v>147.01570999999998</v>
      </c>
      <c r="Y233" s="35">
        <v>0</v>
      </c>
      <c r="Z233" s="35"/>
      <c r="AA233" s="35">
        <v>0</v>
      </c>
      <c r="AB233" s="35">
        <v>167.87520999999998</v>
      </c>
      <c r="AC233" s="35">
        <v>28.044520000000002</v>
      </c>
      <c r="AD233" s="35">
        <v>118.88603999999999</v>
      </c>
      <c r="AE233" s="35"/>
      <c r="AF233" s="35"/>
      <c r="AG233" s="35"/>
      <c r="AH233" s="35">
        <v>0</v>
      </c>
      <c r="AI233" s="35"/>
      <c r="AL233" s="24">
        <f t="shared" si="16"/>
        <v>461.82147999999989</v>
      </c>
      <c r="AN233" s="34">
        <v>771.73199999999986</v>
      </c>
      <c r="AP233" s="20">
        <f t="shared" si="15"/>
        <v>1233.5534799999998</v>
      </c>
      <c r="AR233" s="20"/>
    </row>
    <row r="234" spans="1:44" x14ac:dyDescent="0.25">
      <c r="A234" t="str">
        <f>VLOOKUP($B234,'Cushing Balance'!$C$2:$E$500,3,TRUE)</f>
        <v>102010</v>
      </c>
      <c r="B234" s="1">
        <v>40245</v>
      </c>
      <c r="C234" s="31"/>
      <c r="D234" s="8">
        <v>0</v>
      </c>
      <c r="E234" s="35">
        <v>81.018419999999992</v>
      </c>
      <c r="F234" s="35"/>
      <c r="G234" s="26">
        <v>41.25</v>
      </c>
      <c r="H234" s="35">
        <v>24.124959999999998</v>
      </c>
      <c r="I234" s="35">
        <v>0</v>
      </c>
      <c r="J234" s="26">
        <v>0</v>
      </c>
      <c r="K234" s="35">
        <v>0</v>
      </c>
      <c r="L234" s="35">
        <v>0</v>
      </c>
      <c r="M234" s="35">
        <v>294.21359999999999</v>
      </c>
      <c r="N234" s="35">
        <v>0</v>
      </c>
      <c r="O234" s="35"/>
      <c r="P234" s="35">
        <v>17.617669999999997</v>
      </c>
      <c r="R234" s="24">
        <f t="shared" si="13"/>
        <v>458.22464999999994</v>
      </c>
      <c r="T234" s="5">
        <v>344.18050883870967</v>
      </c>
      <c r="V234" s="20">
        <f t="shared" si="14"/>
        <v>802.40515883870967</v>
      </c>
      <c r="X234" s="8">
        <v>150.27225000000001</v>
      </c>
      <c r="Y234" s="35">
        <v>0</v>
      </c>
      <c r="Z234" s="35"/>
      <c r="AA234" s="35">
        <v>0</v>
      </c>
      <c r="AB234" s="35">
        <v>167.00495999999998</v>
      </c>
      <c r="AC234" s="35">
        <v>27.416419999999999</v>
      </c>
      <c r="AD234" s="35">
        <v>119.10825</v>
      </c>
      <c r="AE234" s="35"/>
      <c r="AF234" s="35"/>
      <c r="AG234" s="35"/>
      <c r="AH234" s="35">
        <v>0</v>
      </c>
      <c r="AI234" s="35"/>
      <c r="AL234" s="24">
        <f t="shared" si="16"/>
        <v>463.80187999999998</v>
      </c>
      <c r="AN234" s="34">
        <v>771.73199999999986</v>
      </c>
      <c r="AP234" s="20">
        <f t="shared" si="15"/>
        <v>1235.53388</v>
      </c>
      <c r="AR234" s="20"/>
    </row>
    <row r="235" spans="1:44" x14ac:dyDescent="0.25">
      <c r="A235" t="str">
        <f>VLOOKUP($B235,'Cushing Balance'!$C$2:$E$500,3,TRUE)</f>
        <v>102010</v>
      </c>
      <c r="B235" s="1">
        <v>40246</v>
      </c>
      <c r="C235" s="31"/>
      <c r="D235" s="8">
        <v>0</v>
      </c>
      <c r="E235" s="35">
        <v>99.910499999999999</v>
      </c>
      <c r="F235" s="35"/>
      <c r="G235" s="26">
        <v>41.25</v>
      </c>
      <c r="H235" s="35">
        <v>23.987500000000001</v>
      </c>
      <c r="I235" s="35">
        <v>0</v>
      </c>
      <c r="J235" s="26">
        <v>0</v>
      </c>
      <c r="K235" s="35">
        <v>0</v>
      </c>
      <c r="L235" s="35">
        <v>0</v>
      </c>
      <c r="M235" s="35">
        <v>159.91727</v>
      </c>
      <c r="N235" s="35">
        <v>0</v>
      </c>
      <c r="O235" s="35"/>
      <c r="P235" s="35">
        <v>28.64396</v>
      </c>
      <c r="R235" s="24">
        <f t="shared" si="13"/>
        <v>353.70923000000005</v>
      </c>
      <c r="T235" s="5">
        <v>344.18050883870967</v>
      </c>
      <c r="V235" s="20">
        <f t="shared" si="14"/>
        <v>697.88973883870972</v>
      </c>
      <c r="X235" s="8">
        <v>138.07448000000002</v>
      </c>
      <c r="Y235" s="35">
        <v>0</v>
      </c>
      <c r="Z235" s="35"/>
      <c r="AA235" s="35">
        <v>0</v>
      </c>
      <c r="AB235" s="35">
        <v>178.80667000000003</v>
      </c>
      <c r="AC235" s="35">
        <v>23.623080000000002</v>
      </c>
      <c r="AD235" s="35">
        <v>118.73925</v>
      </c>
      <c r="AE235" s="35"/>
      <c r="AF235" s="35"/>
      <c r="AG235" s="35"/>
      <c r="AH235" s="35">
        <v>0</v>
      </c>
      <c r="AI235" s="35"/>
      <c r="AL235" s="24">
        <f t="shared" si="16"/>
        <v>459.24348000000009</v>
      </c>
      <c r="AN235" s="34">
        <v>771.73199999999986</v>
      </c>
      <c r="AP235" s="20">
        <f t="shared" si="15"/>
        <v>1230.9754800000001</v>
      </c>
      <c r="AR235" s="20"/>
    </row>
    <row r="236" spans="1:44" x14ac:dyDescent="0.25">
      <c r="A236" t="str">
        <f>VLOOKUP($B236,'Cushing Balance'!$C$2:$E$500,3,TRUE)</f>
        <v>102010</v>
      </c>
      <c r="B236" s="1">
        <v>40247</v>
      </c>
      <c r="C236" s="31"/>
      <c r="D236" s="8">
        <v>0</v>
      </c>
      <c r="E236" s="35">
        <v>30.261419999999998</v>
      </c>
      <c r="F236" s="35"/>
      <c r="G236" s="26">
        <v>41.25</v>
      </c>
      <c r="H236" s="35">
        <v>23.53152</v>
      </c>
      <c r="I236" s="35">
        <v>0</v>
      </c>
      <c r="J236" s="26">
        <v>0</v>
      </c>
      <c r="K236" s="35">
        <v>0</v>
      </c>
      <c r="L236" s="35">
        <v>0</v>
      </c>
      <c r="M236" s="35">
        <v>202.25388000000001</v>
      </c>
      <c r="N236" s="35">
        <v>0</v>
      </c>
      <c r="O236" s="35"/>
      <c r="P236" s="35">
        <v>21.985229999999998</v>
      </c>
      <c r="R236" s="24">
        <f t="shared" si="13"/>
        <v>319.28205000000003</v>
      </c>
      <c r="T236" s="5">
        <v>344.18050883870967</v>
      </c>
      <c r="V236" s="20">
        <f t="shared" si="14"/>
        <v>663.4625588387097</v>
      </c>
      <c r="X236" s="8">
        <v>131.59207999999998</v>
      </c>
      <c r="Y236" s="35">
        <v>0</v>
      </c>
      <c r="Z236" s="35"/>
      <c r="AA236" s="35">
        <v>0</v>
      </c>
      <c r="AB236" s="35">
        <v>191.38863000000001</v>
      </c>
      <c r="AC236" s="35">
        <v>23.698830000000001</v>
      </c>
      <c r="AD236" s="35">
        <v>121.83269</v>
      </c>
      <c r="AE236" s="35"/>
      <c r="AF236" s="35"/>
      <c r="AG236" s="35"/>
      <c r="AH236" s="35">
        <v>0</v>
      </c>
      <c r="AI236" s="35"/>
      <c r="AL236" s="24">
        <f t="shared" si="16"/>
        <v>468.51222999999999</v>
      </c>
      <c r="AN236" s="34">
        <v>771.73199999999986</v>
      </c>
      <c r="AP236" s="20">
        <f t="shared" si="15"/>
        <v>1240.2442299999998</v>
      </c>
      <c r="AR236" s="20"/>
    </row>
    <row r="237" spans="1:44" x14ac:dyDescent="0.25">
      <c r="A237" t="str">
        <f>VLOOKUP($B237,'Cushing Balance'!$C$2:$E$500,3,TRUE)</f>
        <v>102010</v>
      </c>
      <c r="B237" s="1">
        <v>40248</v>
      </c>
      <c r="C237" s="31"/>
      <c r="D237" s="8">
        <v>0</v>
      </c>
      <c r="E237" s="35">
        <v>50.332790000000003</v>
      </c>
      <c r="F237" s="35"/>
      <c r="G237" s="26">
        <v>41.25</v>
      </c>
      <c r="H237" s="35">
        <v>24.124500000000001</v>
      </c>
      <c r="I237" s="35">
        <v>0</v>
      </c>
      <c r="J237" s="26">
        <v>0</v>
      </c>
      <c r="K237" s="35">
        <v>0</v>
      </c>
      <c r="L237" s="35">
        <v>0</v>
      </c>
      <c r="M237" s="35">
        <v>322.48165</v>
      </c>
      <c r="N237" s="35">
        <v>0</v>
      </c>
      <c r="O237" s="35"/>
      <c r="P237" s="35">
        <v>23.857810000000001</v>
      </c>
      <c r="R237" s="24">
        <f t="shared" si="13"/>
        <v>462.04674999999997</v>
      </c>
      <c r="T237" s="5">
        <v>344.18050883870967</v>
      </c>
      <c r="V237" s="20">
        <f t="shared" si="14"/>
        <v>806.22725883870964</v>
      </c>
      <c r="X237" s="8">
        <v>131.66159999999999</v>
      </c>
      <c r="Y237" s="35">
        <v>0</v>
      </c>
      <c r="Z237" s="35"/>
      <c r="AA237" s="35">
        <v>0</v>
      </c>
      <c r="AB237" s="35">
        <v>196.42026999999999</v>
      </c>
      <c r="AC237" s="35">
        <v>23.489169999999998</v>
      </c>
      <c r="AD237" s="35">
        <v>130.28793999999999</v>
      </c>
      <c r="AE237" s="35"/>
      <c r="AF237" s="35"/>
      <c r="AG237" s="35"/>
      <c r="AH237" s="35">
        <v>0</v>
      </c>
      <c r="AI237" s="35"/>
      <c r="AL237" s="24">
        <f t="shared" si="16"/>
        <v>481.85897999999997</v>
      </c>
      <c r="AN237" s="34">
        <v>771.73199999999986</v>
      </c>
      <c r="AP237" s="20">
        <f t="shared" si="15"/>
        <v>1253.5909799999999</v>
      </c>
      <c r="AR237" s="20"/>
    </row>
    <row r="238" spans="1:44" x14ac:dyDescent="0.25">
      <c r="A238" t="str">
        <f>VLOOKUP($B238,'Cushing Balance'!$C$2:$E$500,3,TRUE)</f>
        <v>102010</v>
      </c>
      <c r="B238" s="1">
        <v>40249</v>
      </c>
      <c r="C238" s="31"/>
      <c r="D238" s="8">
        <v>0</v>
      </c>
      <c r="E238" s="35">
        <v>85.202939999999998</v>
      </c>
      <c r="F238" s="35"/>
      <c r="G238" s="26">
        <v>41.25</v>
      </c>
      <c r="H238" s="35">
        <v>24.449380000000001</v>
      </c>
      <c r="I238" s="35">
        <v>0</v>
      </c>
      <c r="J238" s="26">
        <v>0</v>
      </c>
      <c r="K238" s="35">
        <v>0</v>
      </c>
      <c r="L238" s="35">
        <v>0</v>
      </c>
      <c r="M238" s="35">
        <v>336.87635</v>
      </c>
      <c r="N238" s="35">
        <v>0</v>
      </c>
      <c r="O238" s="35"/>
      <c r="P238" s="35">
        <v>41.735289999999999</v>
      </c>
      <c r="R238" s="24">
        <f t="shared" si="13"/>
        <v>529.51396</v>
      </c>
      <c r="T238" s="5">
        <v>344.18050883870967</v>
      </c>
      <c r="V238" s="20">
        <f t="shared" si="14"/>
        <v>873.69446883870967</v>
      </c>
      <c r="X238" s="8">
        <v>136.83545999999998</v>
      </c>
      <c r="Y238" s="35">
        <v>0</v>
      </c>
      <c r="Z238" s="35"/>
      <c r="AA238" s="35">
        <v>0</v>
      </c>
      <c r="AB238" s="35">
        <v>194.05013</v>
      </c>
      <c r="AC238" s="35">
        <v>23.545080000000002</v>
      </c>
      <c r="AD238" s="35">
        <v>134.74238</v>
      </c>
      <c r="AE238" s="35"/>
      <c r="AF238" s="35"/>
      <c r="AG238" s="35"/>
      <c r="AH238" s="35">
        <v>0</v>
      </c>
      <c r="AI238" s="35"/>
      <c r="AL238" s="24">
        <f t="shared" si="16"/>
        <v>489.17304999999999</v>
      </c>
      <c r="AN238" s="34">
        <v>771.73199999999986</v>
      </c>
      <c r="AP238" s="20">
        <f t="shared" si="15"/>
        <v>1260.9050499999998</v>
      </c>
      <c r="AR238" s="20"/>
    </row>
    <row r="239" spans="1:44" x14ac:dyDescent="0.25">
      <c r="A239" t="str">
        <f>VLOOKUP($B239,'Cushing Balance'!$C$2:$E$500,3,TRUE)</f>
        <v>112010</v>
      </c>
      <c r="B239" s="1">
        <v>40250</v>
      </c>
      <c r="C239" s="31"/>
      <c r="D239" s="8">
        <v>0</v>
      </c>
      <c r="E239" s="35">
        <v>107.48313</v>
      </c>
      <c r="F239" s="35"/>
      <c r="G239" s="26">
        <v>41.25</v>
      </c>
      <c r="H239" s="35">
        <v>24.273479999999999</v>
      </c>
      <c r="I239" s="35">
        <v>0</v>
      </c>
      <c r="J239" s="26">
        <v>0</v>
      </c>
      <c r="K239" s="35">
        <v>0</v>
      </c>
      <c r="L239" s="35">
        <v>0</v>
      </c>
      <c r="M239" s="35">
        <v>311.49970999999999</v>
      </c>
      <c r="N239" s="35">
        <v>0</v>
      </c>
      <c r="O239" s="35"/>
      <c r="P239" s="35">
        <v>6.90496</v>
      </c>
      <c r="R239" s="24">
        <f t="shared" si="13"/>
        <v>491.41128000000003</v>
      </c>
      <c r="T239" s="5">
        <v>344.18050883870967</v>
      </c>
      <c r="V239" s="20">
        <f t="shared" si="14"/>
        <v>835.5917888387097</v>
      </c>
      <c r="X239" s="8">
        <v>142.87942000000001</v>
      </c>
      <c r="Y239" s="35">
        <v>0</v>
      </c>
      <c r="Z239" s="35"/>
      <c r="AA239" s="35">
        <v>0</v>
      </c>
      <c r="AB239" s="35">
        <v>202.20473000000001</v>
      </c>
      <c r="AC239" s="35">
        <v>23.42361</v>
      </c>
      <c r="AD239" s="35">
        <v>135.89526999999998</v>
      </c>
      <c r="AE239" s="35"/>
      <c r="AF239" s="35"/>
      <c r="AG239" s="35"/>
      <c r="AH239" s="35">
        <v>0</v>
      </c>
      <c r="AI239" s="35"/>
      <c r="AL239" s="24">
        <f t="shared" si="16"/>
        <v>504.40303</v>
      </c>
      <c r="AN239" s="34">
        <v>771.73199999999986</v>
      </c>
      <c r="AP239" s="20">
        <f t="shared" si="15"/>
        <v>1276.1350299999999</v>
      </c>
      <c r="AR239" s="20"/>
    </row>
    <row r="240" spans="1:44" x14ac:dyDescent="0.25">
      <c r="A240" t="str">
        <f>VLOOKUP($B240,'Cushing Balance'!$C$2:$E$500,3,TRUE)</f>
        <v>112010</v>
      </c>
      <c r="B240" s="1">
        <v>40251</v>
      </c>
      <c r="C240" s="31"/>
      <c r="D240" s="8">
        <v>0</v>
      </c>
      <c r="E240" s="35">
        <v>113.80941</v>
      </c>
      <c r="F240" s="35"/>
      <c r="G240" s="26">
        <v>41.25</v>
      </c>
      <c r="H240" s="35">
        <v>23.884700000000002</v>
      </c>
      <c r="I240" s="35">
        <v>0</v>
      </c>
      <c r="J240" s="26">
        <v>0</v>
      </c>
      <c r="K240" s="35">
        <v>0</v>
      </c>
      <c r="L240" s="35">
        <v>0</v>
      </c>
      <c r="M240" s="35">
        <v>364.03059000000002</v>
      </c>
      <c r="N240" s="35">
        <v>0</v>
      </c>
      <c r="O240" s="35"/>
      <c r="P240" s="35">
        <v>19.53565</v>
      </c>
      <c r="R240" s="24">
        <f t="shared" si="13"/>
        <v>562.51035000000002</v>
      </c>
      <c r="T240" s="5">
        <v>344.18050883870967</v>
      </c>
      <c r="V240" s="20">
        <f t="shared" si="14"/>
        <v>906.69085883870969</v>
      </c>
      <c r="X240" s="8">
        <v>147.18977999999998</v>
      </c>
      <c r="Y240" s="35">
        <v>0</v>
      </c>
      <c r="Z240" s="35"/>
      <c r="AA240" s="35">
        <v>0</v>
      </c>
      <c r="AB240" s="35">
        <v>201.29949999999999</v>
      </c>
      <c r="AC240" s="35">
        <v>23.366759999999999</v>
      </c>
      <c r="AD240" s="35">
        <v>136.74029999999999</v>
      </c>
      <c r="AE240" s="35"/>
      <c r="AF240" s="35"/>
      <c r="AG240" s="35"/>
      <c r="AH240" s="35">
        <v>0</v>
      </c>
      <c r="AI240" s="35"/>
      <c r="AL240" s="24">
        <f t="shared" si="16"/>
        <v>508.59634</v>
      </c>
      <c r="AN240" s="34">
        <v>771.73199999999986</v>
      </c>
      <c r="AP240" s="20">
        <f t="shared" si="15"/>
        <v>1280.3283399999998</v>
      </c>
      <c r="AR240" s="20"/>
    </row>
    <row r="241" spans="1:44" x14ac:dyDescent="0.25">
      <c r="A241" t="str">
        <f>VLOOKUP($B241,'Cushing Balance'!$C$2:$E$500,3,TRUE)</f>
        <v>112010</v>
      </c>
      <c r="B241" s="1">
        <v>40252</v>
      </c>
      <c r="C241" s="31"/>
      <c r="D241" s="8">
        <v>0</v>
      </c>
      <c r="E241" s="35">
        <v>111.60569</v>
      </c>
      <c r="F241" s="35"/>
      <c r="G241" s="26">
        <v>41.25</v>
      </c>
      <c r="H241" s="35">
        <v>24.364189999999997</v>
      </c>
      <c r="I241" s="35">
        <v>0</v>
      </c>
      <c r="J241" s="26">
        <v>0</v>
      </c>
      <c r="K241" s="35">
        <v>0</v>
      </c>
      <c r="L241" s="35">
        <v>0</v>
      </c>
      <c r="M241" s="35">
        <v>342.31695999999999</v>
      </c>
      <c r="N241" s="35">
        <v>0</v>
      </c>
      <c r="O241" s="35"/>
      <c r="P241" s="35">
        <v>38.445039999999999</v>
      </c>
      <c r="R241" s="24">
        <f t="shared" si="13"/>
        <v>557.98187999999993</v>
      </c>
      <c r="T241" s="5">
        <v>344.18050883870967</v>
      </c>
      <c r="V241" s="20">
        <f t="shared" si="14"/>
        <v>902.1623888387096</v>
      </c>
      <c r="X241" s="8">
        <v>137.92376999999999</v>
      </c>
      <c r="Y241" s="35">
        <v>0</v>
      </c>
      <c r="Z241" s="35"/>
      <c r="AA241" s="35">
        <v>0</v>
      </c>
      <c r="AB241" s="35">
        <v>191.63629</v>
      </c>
      <c r="AC241" s="35">
        <v>23.215520000000001</v>
      </c>
      <c r="AD241" s="35">
        <v>132.96173000000002</v>
      </c>
      <c r="AE241" s="35"/>
      <c r="AF241" s="35"/>
      <c r="AG241" s="35"/>
      <c r="AH241" s="35">
        <v>0</v>
      </c>
      <c r="AI241" s="35"/>
      <c r="AL241" s="24">
        <f t="shared" si="16"/>
        <v>485.73731000000009</v>
      </c>
      <c r="AN241" s="34">
        <v>771.73199999999986</v>
      </c>
      <c r="AP241" s="20">
        <f t="shared" si="15"/>
        <v>1257.46931</v>
      </c>
      <c r="AR241" s="20"/>
    </row>
    <row r="242" spans="1:44" x14ac:dyDescent="0.25">
      <c r="A242" t="str">
        <f>VLOOKUP($B242,'Cushing Balance'!$C$2:$E$500,3,TRUE)</f>
        <v>112010</v>
      </c>
      <c r="B242" s="1">
        <v>40253</v>
      </c>
      <c r="C242" s="31"/>
      <c r="D242" s="8">
        <v>0</v>
      </c>
      <c r="E242" s="35">
        <v>50.028680000000001</v>
      </c>
      <c r="F242" s="35"/>
      <c r="G242" s="26">
        <v>41.25</v>
      </c>
      <c r="H242" s="35">
        <v>24.431470000000001</v>
      </c>
      <c r="I242" s="35">
        <v>0</v>
      </c>
      <c r="J242" s="26">
        <v>0</v>
      </c>
      <c r="K242" s="35">
        <v>0</v>
      </c>
      <c r="L242" s="35">
        <v>0</v>
      </c>
      <c r="M242" s="35">
        <v>333.4237</v>
      </c>
      <c r="N242" s="35">
        <v>0</v>
      </c>
      <c r="O242" s="35"/>
      <c r="P242" s="35">
        <v>16.028169999999999</v>
      </c>
      <c r="R242" s="24">
        <f t="shared" si="13"/>
        <v>465.16201999999998</v>
      </c>
      <c r="T242" s="5">
        <v>344.18050883870967</v>
      </c>
      <c r="V242" s="20">
        <f t="shared" si="14"/>
        <v>809.34252883870965</v>
      </c>
      <c r="X242" s="8">
        <v>142.55094</v>
      </c>
      <c r="Y242" s="35">
        <v>0</v>
      </c>
      <c r="Z242" s="35"/>
      <c r="AA242" s="35">
        <v>0</v>
      </c>
      <c r="AB242" s="35">
        <v>171.93801999999999</v>
      </c>
      <c r="AC242" s="35">
        <v>23.335729999999998</v>
      </c>
      <c r="AD242" s="35">
        <v>88.283109999999994</v>
      </c>
      <c r="AE242" s="35"/>
      <c r="AF242" s="35"/>
      <c r="AG242" s="35"/>
      <c r="AH242" s="35">
        <v>0</v>
      </c>
      <c r="AI242" s="35"/>
      <c r="AL242" s="24">
        <f t="shared" si="16"/>
        <v>426.1078</v>
      </c>
      <c r="AN242" s="34">
        <v>771.73199999999986</v>
      </c>
      <c r="AP242" s="20">
        <f t="shared" si="15"/>
        <v>1197.8397999999997</v>
      </c>
      <c r="AR242" s="20"/>
    </row>
    <row r="243" spans="1:44" x14ac:dyDescent="0.25">
      <c r="A243" t="str">
        <f>VLOOKUP($B243,'Cushing Balance'!$C$2:$E$500,3,TRUE)</f>
        <v>112010</v>
      </c>
      <c r="B243" s="1">
        <v>40254</v>
      </c>
      <c r="C243" s="31"/>
      <c r="D243" s="8">
        <v>0</v>
      </c>
      <c r="E243" s="35">
        <v>132.88127</v>
      </c>
      <c r="F243" s="35"/>
      <c r="G243" s="26">
        <v>41.25</v>
      </c>
      <c r="H243" s="35">
        <v>24.357560000000003</v>
      </c>
      <c r="I243" s="35">
        <v>0</v>
      </c>
      <c r="J243" s="26">
        <v>0</v>
      </c>
      <c r="K243" s="35">
        <v>0</v>
      </c>
      <c r="L243" s="35">
        <v>0</v>
      </c>
      <c r="M243" s="35">
        <v>379.59755999999999</v>
      </c>
      <c r="N243" s="35">
        <v>0</v>
      </c>
      <c r="O243" s="35"/>
      <c r="P243" s="35">
        <v>14.295309999999999</v>
      </c>
      <c r="R243" s="24">
        <f t="shared" si="13"/>
        <v>592.38169999999991</v>
      </c>
      <c r="T243" s="5">
        <v>344.18050883870967</v>
      </c>
      <c r="V243" s="20">
        <f t="shared" si="14"/>
        <v>936.56220883870958</v>
      </c>
      <c r="X243" s="8">
        <v>149.17789999999999</v>
      </c>
      <c r="Y243" s="35">
        <v>0</v>
      </c>
      <c r="Z243" s="35"/>
      <c r="AA243" s="35">
        <v>0</v>
      </c>
      <c r="AB243" s="35">
        <v>182.41056</v>
      </c>
      <c r="AC243" s="35">
        <v>11.443520000000001</v>
      </c>
      <c r="AD243" s="35">
        <v>81.354439999999997</v>
      </c>
      <c r="AE243" s="35"/>
      <c r="AF243" s="35"/>
      <c r="AG243" s="35"/>
      <c r="AH243" s="35">
        <v>0</v>
      </c>
      <c r="AI243" s="35"/>
      <c r="AL243" s="24">
        <f t="shared" si="16"/>
        <v>424.38641999999999</v>
      </c>
      <c r="AN243" s="34">
        <v>771.73199999999986</v>
      </c>
      <c r="AP243" s="20">
        <f t="shared" si="15"/>
        <v>1196.1184199999998</v>
      </c>
      <c r="AR243" s="20"/>
    </row>
    <row r="244" spans="1:44" x14ac:dyDescent="0.25">
      <c r="A244" t="str">
        <f>VLOOKUP($B244,'Cushing Balance'!$C$2:$E$500,3,TRUE)</f>
        <v>112010</v>
      </c>
      <c r="B244" s="1">
        <v>40255</v>
      </c>
      <c r="C244" s="31"/>
      <c r="D244" s="8">
        <v>0</v>
      </c>
      <c r="E244" s="35">
        <v>129.32888</v>
      </c>
      <c r="F244" s="35"/>
      <c r="G244" s="26">
        <v>41.25</v>
      </c>
      <c r="H244" s="35">
        <v>24.765189999999997</v>
      </c>
      <c r="I244" s="35">
        <v>0</v>
      </c>
      <c r="J244" s="26">
        <v>0</v>
      </c>
      <c r="K244" s="35">
        <v>0</v>
      </c>
      <c r="L244" s="35">
        <v>0</v>
      </c>
      <c r="M244" s="35">
        <v>352.54133000000002</v>
      </c>
      <c r="N244" s="35">
        <v>0</v>
      </c>
      <c r="O244" s="35"/>
      <c r="P244" s="35">
        <v>24.422080000000001</v>
      </c>
      <c r="R244" s="24">
        <f t="shared" si="13"/>
        <v>572.30748000000006</v>
      </c>
      <c r="T244" s="5">
        <v>344.18050883870967</v>
      </c>
      <c r="V244" s="20">
        <f t="shared" si="14"/>
        <v>916.48798883870973</v>
      </c>
      <c r="X244" s="8">
        <v>146.62517000000003</v>
      </c>
      <c r="Y244" s="35">
        <v>0</v>
      </c>
      <c r="Z244" s="35"/>
      <c r="AA244" s="35">
        <v>0</v>
      </c>
      <c r="AB244" s="35">
        <v>200.66004000000001</v>
      </c>
      <c r="AC244" s="35">
        <v>23.20017</v>
      </c>
      <c r="AD244" s="35">
        <v>127.03844000000001</v>
      </c>
      <c r="AE244" s="35"/>
      <c r="AF244" s="35"/>
      <c r="AG244" s="35"/>
      <c r="AH244" s="35">
        <v>0</v>
      </c>
      <c r="AI244" s="35"/>
      <c r="AL244" s="24">
        <f t="shared" si="16"/>
        <v>497.52382</v>
      </c>
      <c r="AN244" s="34">
        <v>771.73199999999986</v>
      </c>
      <c r="AP244" s="20">
        <f t="shared" si="15"/>
        <v>1269.2558199999999</v>
      </c>
      <c r="AR244" s="20"/>
    </row>
    <row r="245" spans="1:44" x14ac:dyDescent="0.25">
      <c r="A245" t="str">
        <f>VLOOKUP($B245,'Cushing Balance'!$C$2:$E$500,3,TRUE)</f>
        <v>112010</v>
      </c>
      <c r="B245" s="1">
        <v>40256</v>
      </c>
      <c r="C245" s="31"/>
      <c r="D245" s="8">
        <v>0</v>
      </c>
      <c r="E245" s="35">
        <v>130.73069000000001</v>
      </c>
      <c r="F245" s="35"/>
      <c r="G245" s="26">
        <v>41.25</v>
      </c>
      <c r="H245" s="35">
        <v>24.951040000000003</v>
      </c>
      <c r="I245" s="35">
        <v>0</v>
      </c>
      <c r="J245" s="26">
        <v>0</v>
      </c>
      <c r="K245" s="35">
        <v>0</v>
      </c>
      <c r="L245" s="35">
        <v>0</v>
      </c>
      <c r="M245" s="35">
        <v>342.21647999999999</v>
      </c>
      <c r="N245" s="35">
        <v>0</v>
      </c>
      <c r="O245" s="35"/>
      <c r="P245" s="35">
        <v>51.78481</v>
      </c>
      <c r="R245" s="24">
        <f t="shared" si="13"/>
        <v>590.93302000000006</v>
      </c>
      <c r="T245" s="5">
        <v>344.18050883870967</v>
      </c>
      <c r="V245" s="20">
        <f t="shared" si="14"/>
        <v>935.11352883870973</v>
      </c>
      <c r="X245" s="8">
        <v>138.45851999999999</v>
      </c>
      <c r="Y245" s="35">
        <v>0</v>
      </c>
      <c r="Z245" s="35"/>
      <c r="AA245" s="35">
        <v>0</v>
      </c>
      <c r="AB245" s="35">
        <v>193.45056</v>
      </c>
      <c r="AC245" s="35">
        <v>23.173729999999999</v>
      </c>
      <c r="AD245" s="35">
        <v>120.43638</v>
      </c>
      <c r="AE245" s="35"/>
      <c r="AF245" s="35"/>
      <c r="AG245" s="35"/>
      <c r="AH245" s="35">
        <v>0</v>
      </c>
      <c r="AI245" s="35"/>
      <c r="AL245" s="24">
        <f t="shared" si="16"/>
        <v>475.51918999999998</v>
      </c>
      <c r="AN245" s="34">
        <v>771.73199999999986</v>
      </c>
      <c r="AP245" s="20">
        <f t="shared" si="15"/>
        <v>1247.25119</v>
      </c>
      <c r="AR245" s="20"/>
    </row>
    <row r="246" spans="1:44" x14ac:dyDescent="0.25">
      <c r="A246" t="str">
        <f>VLOOKUP($B246,'Cushing Balance'!$C$2:$E$500,3,TRUE)</f>
        <v>122010</v>
      </c>
      <c r="B246" s="1">
        <v>40257</v>
      </c>
      <c r="C246" s="31"/>
      <c r="D246" s="8">
        <v>0</v>
      </c>
      <c r="E246" s="35">
        <v>96.065439999999995</v>
      </c>
      <c r="F246" s="35"/>
      <c r="G246" s="26">
        <v>41.25</v>
      </c>
      <c r="H246" s="35">
        <v>24.073060000000002</v>
      </c>
      <c r="I246" s="35">
        <v>0</v>
      </c>
      <c r="J246" s="26">
        <v>0</v>
      </c>
      <c r="K246" s="35">
        <v>0</v>
      </c>
      <c r="L246" s="35">
        <v>0</v>
      </c>
      <c r="M246" s="35">
        <v>361.33908000000002</v>
      </c>
      <c r="N246" s="35">
        <v>0</v>
      </c>
      <c r="O246" s="35"/>
      <c r="P246" s="35">
        <v>8.4370799999999999</v>
      </c>
      <c r="R246" s="24">
        <f t="shared" si="13"/>
        <v>531.16466000000003</v>
      </c>
      <c r="T246" s="5">
        <v>344.18050883870967</v>
      </c>
      <c r="V246" s="20">
        <f t="shared" si="14"/>
        <v>875.3451688387097</v>
      </c>
      <c r="X246" s="8">
        <v>145.75801999999999</v>
      </c>
      <c r="Y246" s="35">
        <v>0</v>
      </c>
      <c r="Z246" s="35"/>
      <c r="AA246" s="35">
        <v>0</v>
      </c>
      <c r="AB246" s="35">
        <v>197.30165</v>
      </c>
      <c r="AC246" s="35">
        <v>23.293959999999998</v>
      </c>
      <c r="AD246" s="35">
        <v>128.18135000000001</v>
      </c>
      <c r="AE246" s="35"/>
      <c r="AF246" s="35"/>
      <c r="AG246" s="35"/>
      <c r="AH246" s="35">
        <v>0</v>
      </c>
      <c r="AI246" s="35"/>
      <c r="AL246" s="24">
        <f t="shared" si="16"/>
        <v>494.53497999999996</v>
      </c>
      <c r="AN246" s="34">
        <v>771.73199999999986</v>
      </c>
      <c r="AP246" s="20">
        <f t="shared" si="15"/>
        <v>1266.2669799999999</v>
      </c>
      <c r="AR246" s="20"/>
    </row>
    <row r="247" spans="1:44" x14ac:dyDescent="0.25">
      <c r="A247" t="str">
        <f>VLOOKUP($B247,'Cushing Balance'!$C$2:$E$500,3,TRUE)</f>
        <v>122010</v>
      </c>
      <c r="B247" s="1">
        <v>40258</v>
      </c>
      <c r="C247" s="31"/>
      <c r="D247" s="8">
        <v>0</v>
      </c>
      <c r="E247" s="35">
        <v>40.464269999999999</v>
      </c>
      <c r="F247" s="35"/>
      <c r="G247" s="26">
        <v>41.25</v>
      </c>
      <c r="H247" s="35">
        <v>24.228960000000001</v>
      </c>
      <c r="I247" s="35">
        <v>0</v>
      </c>
      <c r="J247" s="26">
        <v>0</v>
      </c>
      <c r="K247" s="35">
        <v>0</v>
      </c>
      <c r="L247" s="35">
        <v>0</v>
      </c>
      <c r="M247" s="35">
        <v>338.93558000000002</v>
      </c>
      <c r="N247" s="35">
        <v>0</v>
      </c>
      <c r="O247" s="35"/>
      <c r="P247" s="35">
        <v>7.2843800000000005</v>
      </c>
      <c r="R247" s="24">
        <f t="shared" si="13"/>
        <v>452.16319000000004</v>
      </c>
      <c r="T247" s="5">
        <v>344.18050883870967</v>
      </c>
      <c r="V247" s="20">
        <f t="shared" si="14"/>
        <v>796.34369883870977</v>
      </c>
      <c r="X247" s="8">
        <v>150.02495999999999</v>
      </c>
      <c r="Y247" s="35">
        <v>0</v>
      </c>
      <c r="Z247" s="35"/>
      <c r="AA247" s="35">
        <v>0</v>
      </c>
      <c r="AB247" s="35">
        <v>211.67788000000002</v>
      </c>
      <c r="AC247" s="35">
        <v>23.343880000000002</v>
      </c>
      <c r="AD247" s="35">
        <v>129.26981000000001</v>
      </c>
      <c r="AE247" s="35"/>
      <c r="AF247" s="35"/>
      <c r="AG247" s="35"/>
      <c r="AH247" s="35">
        <v>0</v>
      </c>
      <c r="AI247" s="35"/>
      <c r="AL247" s="24">
        <f t="shared" si="16"/>
        <v>514.31653000000006</v>
      </c>
      <c r="AN247" s="34">
        <v>771.73199999999986</v>
      </c>
      <c r="AP247" s="20">
        <f t="shared" si="15"/>
        <v>1286.04853</v>
      </c>
      <c r="AR247" s="20"/>
    </row>
    <row r="248" spans="1:44" x14ac:dyDescent="0.25">
      <c r="A248" t="str">
        <f>VLOOKUP($B248,'Cushing Balance'!$C$2:$E$500,3,TRUE)</f>
        <v>122010</v>
      </c>
      <c r="B248" s="1">
        <v>40259</v>
      </c>
      <c r="C248" s="31"/>
      <c r="D248" s="8">
        <v>0</v>
      </c>
      <c r="E248" s="35">
        <v>47.348769999999995</v>
      </c>
      <c r="F248" s="35"/>
      <c r="G248" s="26">
        <v>41.25</v>
      </c>
      <c r="H248" s="35">
        <v>23.760580000000001</v>
      </c>
      <c r="I248" s="35">
        <v>0</v>
      </c>
      <c r="J248" s="26">
        <v>0</v>
      </c>
      <c r="K248" s="35">
        <v>0</v>
      </c>
      <c r="L248" s="35">
        <v>0</v>
      </c>
      <c r="M248" s="35">
        <v>373.07877000000002</v>
      </c>
      <c r="N248" s="35">
        <v>0</v>
      </c>
      <c r="O248" s="35"/>
      <c r="P248" s="35">
        <v>32.085149999999999</v>
      </c>
      <c r="R248" s="24">
        <f t="shared" si="13"/>
        <v>517.52327000000002</v>
      </c>
      <c r="T248" s="5">
        <v>344.18050883870967</v>
      </c>
      <c r="V248" s="20">
        <f t="shared" si="14"/>
        <v>861.7037788387097</v>
      </c>
      <c r="X248" s="8">
        <v>149.96807999999999</v>
      </c>
      <c r="Y248" s="35">
        <v>0</v>
      </c>
      <c r="Z248" s="35"/>
      <c r="AA248" s="35">
        <v>0</v>
      </c>
      <c r="AB248" s="35">
        <v>191.41532999999998</v>
      </c>
      <c r="AC248" s="35">
        <v>23.91685</v>
      </c>
      <c r="AD248" s="35">
        <v>124.25004</v>
      </c>
      <c r="AE248" s="35"/>
      <c r="AF248" s="35"/>
      <c r="AG248" s="35"/>
      <c r="AH248" s="35">
        <v>0</v>
      </c>
      <c r="AI248" s="35"/>
      <c r="AL248" s="24">
        <f t="shared" si="16"/>
        <v>489.55029999999999</v>
      </c>
      <c r="AN248" s="34">
        <v>771.73199999999986</v>
      </c>
      <c r="AP248" s="20">
        <f t="shared" si="15"/>
        <v>1261.2822999999999</v>
      </c>
      <c r="AR248" s="20"/>
    </row>
    <row r="249" spans="1:44" x14ac:dyDescent="0.25">
      <c r="A249" t="str">
        <f>VLOOKUP($B249,'Cushing Balance'!$C$2:$E$500,3,TRUE)</f>
        <v>122010</v>
      </c>
      <c r="B249" s="1">
        <v>40260</v>
      </c>
      <c r="C249" s="31"/>
      <c r="D249" s="8">
        <v>0</v>
      </c>
      <c r="E249" s="35">
        <v>146.67160000000001</v>
      </c>
      <c r="F249" s="35"/>
      <c r="G249" s="26">
        <v>41.25</v>
      </c>
      <c r="H249" s="35">
        <v>24.941330000000001</v>
      </c>
      <c r="I249" s="35">
        <v>0</v>
      </c>
      <c r="J249" s="26">
        <v>0</v>
      </c>
      <c r="K249" s="35">
        <v>0</v>
      </c>
      <c r="L249" s="35">
        <v>0</v>
      </c>
      <c r="M249" s="35">
        <v>356.10178999999999</v>
      </c>
      <c r="N249" s="35">
        <v>0</v>
      </c>
      <c r="O249" s="35"/>
      <c r="P249" s="35">
        <v>46.2196</v>
      </c>
      <c r="R249" s="24">
        <f t="shared" si="13"/>
        <v>615.18431999999996</v>
      </c>
      <c r="T249" s="5">
        <v>344.18050883870967</v>
      </c>
      <c r="V249" s="20">
        <f t="shared" si="14"/>
        <v>959.36482883870963</v>
      </c>
      <c r="X249" s="8">
        <v>135.31440000000001</v>
      </c>
      <c r="Y249" s="35">
        <v>0</v>
      </c>
      <c r="Z249" s="35"/>
      <c r="AA249" s="35">
        <v>0</v>
      </c>
      <c r="AB249" s="35">
        <v>178.18979000000002</v>
      </c>
      <c r="AC249" s="35">
        <v>27.621189999999999</v>
      </c>
      <c r="AD249" s="35">
        <v>128.34877</v>
      </c>
      <c r="AE249" s="35"/>
      <c r="AF249" s="35"/>
      <c r="AG249" s="35"/>
      <c r="AH249" s="35">
        <v>0</v>
      </c>
      <c r="AI249" s="35"/>
      <c r="AL249" s="24">
        <f t="shared" si="16"/>
        <v>469.47415000000001</v>
      </c>
      <c r="AN249" s="34">
        <v>771.73199999999986</v>
      </c>
      <c r="AP249" s="20">
        <f t="shared" si="15"/>
        <v>1241.20615</v>
      </c>
      <c r="AR249" s="20"/>
    </row>
    <row r="250" spans="1:44" x14ac:dyDescent="0.25">
      <c r="A250" t="str">
        <f>VLOOKUP($B250,'Cushing Balance'!$C$2:$E$500,3,TRUE)</f>
        <v>122010</v>
      </c>
      <c r="B250" s="1">
        <v>40261</v>
      </c>
      <c r="C250" s="31"/>
      <c r="D250" s="8">
        <v>0</v>
      </c>
      <c r="E250" s="35">
        <v>150.19601999999998</v>
      </c>
      <c r="F250" s="35"/>
      <c r="G250" s="26">
        <v>41.25</v>
      </c>
      <c r="H250" s="35">
        <v>24.9376</v>
      </c>
      <c r="I250" s="35">
        <v>0</v>
      </c>
      <c r="J250" s="26">
        <v>0</v>
      </c>
      <c r="K250" s="35">
        <v>0</v>
      </c>
      <c r="L250" s="35">
        <v>0</v>
      </c>
      <c r="M250" s="35">
        <v>359.19127000000003</v>
      </c>
      <c r="N250" s="35">
        <v>0</v>
      </c>
      <c r="O250" s="35"/>
      <c r="P250" s="35">
        <v>14.70402</v>
      </c>
      <c r="R250" s="24">
        <f t="shared" si="13"/>
        <v>590.27891</v>
      </c>
      <c r="T250" s="5">
        <v>344.18050883870967</v>
      </c>
      <c r="V250" s="20">
        <f t="shared" si="14"/>
        <v>934.45941883870967</v>
      </c>
      <c r="X250" s="8">
        <v>131.08473000000001</v>
      </c>
      <c r="Y250" s="35">
        <v>0</v>
      </c>
      <c r="Z250" s="35"/>
      <c r="AA250" s="35">
        <v>0</v>
      </c>
      <c r="AB250" s="35">
        <v>180.59544</v>
      </c>
      <c r="AC250" s="35">
        <v>23.478960000000001</v>
      </c>
      <c r="AD250" s="35">
        <v>120.98867</v>
      </c>
      <c r="AE250" s="35"/>
      <c r="AF250" s="35"/>
      <c r="AG250" s="35"/>
      <c r="AH250" s="35">
        <v>0</v>
      </c>
      <c r="AI250" s="35"/>
      <c r="AL250" s="24">
        <f t="shared" si="16"/>
        <v>456.14780000000002</v>
      </c>
      <c r="AN250" s="34">
        <v>771.73199999999986</v>
      </c>
      <c r="AP250" s="20">
        <f t="shared" si="15"/>
        <v>1227.8797999999999</v>
      </c>
      <c r="AR250" s="20"/>
    </row>
    <row r="251" spans="1:44" x14ac:dyDescent="0.25">
      <c r="A251" t="str">
        <f>VLOOKUP($B251,'Cushing Balance'!$C$2:$E$500,3,TRUE)</f>
        <v>122010</v>
      </c>
      <c r="B251" s="1">
        <v>40262</v>
      </c>
      <c r="C251" s="31"/>
      <c r="D251" s="8">
        <v>0</v>
      </c>
      <c r="E251" s="35">
        <v>157.4289</v>
      </c>
      <c r="F251" s="35"/>
      <c r="G251" s="26">
        <v>41.25</v>
      </c>
      <c r="H251" s="35">
        <v>24.105630000000001</v>
      </c>
      <c r="I251" s="35">
        <v>0</v>
      </c>
      <c r="J251" s="26">
        <v>0</v>
      </c>
      <c r="K251" s="35">
        <v>0</v>
      </c>
      <c r="L251" s="35">
        <v>0</v>
      </c>
      <c r="M251" s="35">
        <v>382.84108000000003</v>
      </c>
      <c r="N251" s="35">
        <v>0</v>
      </c>
      <c r="O251" s="35"/>
      <c r="P251" s="35">
        <v>42.317</v>
      </c>
      <c r="R251" s="24">
        <f t="shared" si="13"/>
        <v>647.94261000000006</v>
      </c>
      <c r="T251" s="5">
        <v>344.18050883870967</v>
      </c>
      <c r="V251" s="20">
        <f t="shared" si="14"/>
        <v>992.12311883870973</v>
      </c>
      <c r="X251" s="8">
        <v>132.3476</v>
      </c>
      <c r="Y251" s="35">
        <v>0</v>
      </c>
      <c r="Z251" s="35"/>
      <c r="AA251" s="35">
        <v>0</v>
      </c>
      <c r="AB251" s="35">
        <v>189.31858</v>
      </c>
      <c r="AC251" s="35">
        <v>33.922539999999998</v>
      </c>
      <c r="AD251" s="35">
        <v>129.53560000000002</v>
      </c>
      <c r="AE251" s="35"/>
      <c r="AF251" s="35"/>
      <c r="AG251" s="35"/>
      <c r="AH251" s="35">
        <v>0</v>
      </c>
      <c r="AI251" s="35"/>
      <c r="AL251" s="24">
        <f t="shared" si="16"/>
        <v>485.12432000000001</v>
      </c>
      <c r="AN251" s="34">
        <v>771.73199999999986</v>
      </c>
      <c r="AP251" s="20">
        <f t="shared" si="15"/>
        <v>1256.8563199999999</v>
      </c>
      <c r="AR251" s="20"/>
    </row>
    <row r="252" spans="1:44" x14ac:dyDescent="0.25">
      <c r="A252" t="str">
        <f>VLOOKUP($B252,'Cushing Balance'!$C$2:$E$500,3,TRUE)</f>
        <v>122010</v>
      </c>
      <c r="B252" s="1">
        <v>40263</v>
      </c>
      <c r="C252" s="31"/>
      <c r="D252" s="8">
        <v>0</v>
      </c>
      <c r="E252" s="35">
        <v>159.77289999999999</v>
      </c>
      <c r="F252" s="35"/>
      <c r="G252" s="26">
        <v>41.25</v>
      </c>
      <c r="H252" s="35">
        <v>23.572900000000001</v>
      </c>
      <c r="I252" s="35">
        <v>0</v>
      </c>
      <c r="J252" s="26">
        <v>0</v>
      </c>
      <c r="K252" s="35">
        <v>0</v>
      </c>
      <c r="L252" s="35">
        <v>0</v>
      </c>
      <c r="M252" s="35">
        <v>337.69971000000004</v>
      </c>
      <c r="N252" s="35">
        <v>0</v>
      </c>
      <c r="O252" s="35"/>
      <c r="P252" s="35">
        <v>28.413730000000001</v>
      </c>
      <c r="R252" s="24">
        <f t="shared" si="13"/>
        <v>590.70924000000002</v>
      </c>
      <c r="T252" s="5">
        <v>344.18050883870967</v>
      </c>
      <c r="V252" s="20">
        <f t="shared" si="14"/>
        <v>934.88974883870969</v>
      </c>
      <c r="X252" s="8">
        <v>147.89301999999998</v>
      </c>
      <c r="Y252" s="35">
        <v>0</v>
      </c>
      <c r="Z252" s="35"/>
      <c r="AA252" s="35">
        <v>0</v>
      </c>
      <c r="AB252" s="35">
        <v>186.09979000000001</v>
      </c>
      <c r="AC252" s="35">
        <v>33.691480000000006</v>
      </c>
      <c r="AD252" s="35">
        <v>126.77289999999999</v>
      </c>
      <c r="AE252" s="35"/>
      <c r="AF252" s="35"/>
      <c r="AG252" s="35"/>
      <c r="AH252" s="35">
        <v>0</v>
      </c>
      <c r="AI252" s="35"/>
      <c r="AL252" s="24">
        <f t="shared" si="16"/>
        <v>494.45718999999997</v>
      </c>
      <c r="AN252" s="34">
        <v>771.73199999999986</v>
      </c>
      <c r="AP252" s="20">
        <f t="shared" si="15"/>
        <v>1266.1891899999998</v>
      </c>
      <c r="AR252" s="20"/>
    </row>
    <row r="253" spans="1:44" x14ac:dyDescent="0.25">
      <c r="A253" t="str">
        <f>VLOOKUP($B253,'Cushing Balance'!$C$2:$E$500,3,TRUE)</f>
        <v>132010</v>
      </c>
      <c r="B253" s="1">
        <v>40264</v>
      </c>
      <c r="C253" s="31"/>
      <c r="D253" s="8">
        <v>0</v>
      </c>
      <c r="E253" s="35">
        <v>163.41752</v>
      </c>
      <c r="F253" s="35"/>
      <c r="G253" s="26">
        <v>41.25</v>
      </c>
      <c r="H253" s="35">
        <v>23.553849999999997</v>
      </c>
      <c r="I253" s="35">
        <v>0</v>
      </c>
      <c r="J253" s="26">
        <v>0</v>
      </c>
      <c r="K253" s="35">
        <v>0</v>
      </c>
      <c r="L253" s="35">
        <v>0</v>
      </c>
      <c r="M253" s="35">
        <v>350.76294000000001</v>
      </c>
      <c r="N253" s="35">
        <v>0</v>
      </c>
      <c r="O253" s="35"/>
      <c r="P253" s="35">
        <v>9.9951299999999996</v>
      </c>
      <c r="R253" s="24">
        <f t="shared" si="13"/>
        <v>588.97944000000007</v>
      </c>
      <c r="T253" s="5">
        <v>344.18050883870967</v>
      </c>
      <c r="V253" s="20">
        <f t="shared" si="14"/>
        <v>933.15994883870974</v>
      </c>
      <c r="X253" s="8">
        <v>150.79602</v>
      </c>
      <c r="Y253" s="35">
        <v>0</v>
      </c>
      <c r="Z253" s="35"/>
      <c r="AA253" s="35">
        <v>0</v>
      </c>
      <c r="AB253" s="35">
        <v>185.80824999999999</v>
      </c>
      <c r="AC253" s="35">
        <v>24.856849999999998</v>
      </c>
      <c r="AD253" s="35">
        <v>129.81825000000001</v>
      </c>
      <c r="AE253" s="35"/>
      <c r="AF253" s="35"/>
      <c r="AG253" s="35"/>
      <c r="AH253" s="35">
        <v>0</v>
      </c>
      <c r="AI253" s="35"/>
      <c r="AL253" s="24">
        <f t="shared" si="16"/>
        <v>491.27936999999997</v>
      </c>
      <c r="AN253" s="34">
        <v>771.73199999999986</v>
      </c>
      <c r="AP253" s="20">
        <f t="shared" si="15"/>
        <v>1263.0113699999997</v>
      </c>
      <c r="AR253" s="20"/>
    </row>
    <row r="254" spans="1:44" x14ac:dyDescent="0.25">
      <c r="A254" t="str">
        <f>VLOOKUP($B254,'Cushing Balance'!$C$2:$E$500,3,TRUE)</f>
        <v>132010</v>
      </c>
      <c r="B254" s="1">
        <v>40265</v>
      </c>
      <c r="C254" s="31"/>
      <c r="D254" s="8">
        <v>0</v>
      </c>
      <c r="E254" s="35">
        <v>162.41079000000002</v>
      </c>
      <c r="F254" s="35"/>
      <c r="G254" s="26">
        <v>41.25</v>
      </c>
      <c r="H254" s="35">
        <v>23.378040000000002</v>
      </c>
      <c r="I254" s="35">
        <v>0</v>
      </c>
      <c r="J254" s="26">
        <v>0</v>
      </c>
      <c r="K254" s="35">
        <v>0</v>
      </c>
      <c r="L254" s="35">
        <v>0</v>
      </c>
      <c r="M254" s="35">
        <v>338.51321000000002</v>
      </c>
      <c r="N254" s="35">
        <v>0</v>
      </c>
      <c r="O254" s="35"/>
      <c r="P254" s="35">
        <v>8.2721499999999999</v>
      </c>
      <c r="R254" s="24">
        <f t="shared" si="13"/>
        <v>573.82419000000004</v>
      </c>
      <c r="T254" s="5">
        <v>344.18050883870967</v>
      </c>
      <c r="V254" s="20">
        <f t="shared" si="14"/>
        <v>918.00469883870971</v>
      </c>
      <c r="X254" s="8">
        <v>145.24144000000001</v>
      </c>
      <c r="Y254" s="35">
        <v>0</v>
      </c>
      <c r="Z254" s="35"/>
      <c r="AA254" s="35">
        <v>0</v>
      </c>
      <c r="AB254" s="35">
        <v>182.16929000000002</v>
      </c>
      <c r="AC254" s="35">
        <v>24.536919999999999</v>
      </c>
      <c r="AD254" s="35">
        <v>131.81969000000001</v>
      </c>
      <c r="AE254" s="35"/>
      <c r="AF254" s="35"/>
      <c r="AG254" s="35"/>
      <c r="AH254" s="35">
        <v>0</v>
      </c>
      <c r="AI254" s="35"/>
      <c r="AL254" s="24">
        <f t="shared" si="16"/>
        <v>483.7673400000001</v>
      </c>
      <c r="AN254" s="34">
        <v>771.73199999999986</v>
      </c>
      <c r="AP254" s="20">
        <f t="shared" si="15"/>
        <v>1255.4993399999998</v>
      </c>
      <c r="AR254" s="20"/>
    </row>
    <row r="255" spans="1:44" x14ac:dyDescent="0.25">
      <c r="A255" t="str">
        <f>VLOOKUP($B255,'Cushing Balance'!$C$2:$E$500,3,TRUE)</f>
        <v>132010</v>
      </c>
      <c r="B255" s="1">
        <v>40266</v>
      </c>
      <c r="C255" s="31"/>
      <c r="D255" s="8">
        <v>0</v>
      </c>
      <c r="E255" s="35">
        <v>158.71431000000001</v>
      </c>
      <c r="F255" s="35"/>
      <c r="G255" s="26">
        <v>41.25</v>
      </c>
      <c r="H255" s="35">
        <v>23.972999999999999</v>
      </c>
      <c r="I255" s="35">
        <v>0</v>
      </c>
      <c r="J255" s="26">
        <v>0</v>
      </c>
      <c r="K255" s="35">
        <v>0</v>
      </c>
      <c r="L255" s="35">
        <v>0</v>
      </c>
      <c r="M255" s="35">
        <v>348.42940000000004</v>
      </c>
      <c r="N255" s="35">
        <v>0</v>
      </c>
      <c r="O255" s="35"/>
      <c r="P255" s="35">
        <v>24.196960000000001</v>
      </c>
      <c r="R255" s="24">
        <f t="shared" si="13"/>
        <v>596.56367</v>
      </c>
      <c r="T255" s="5">
        <v>344.18050883870967</v>
      </c>
      <c r="V255" s="20">
        <f t="shared" si="14"/>
        <v>940.74417883870967</v>
      </c>
      <c r="X255" s="8">
        <v>136.88509999999999</v>
      </c>
      <c r="Y255" s="35">
        <v>0</v>
      </c>
      <c r="Z255" s="35"/>
      <c r="AA255" s="35">
        <v>0</v>
      </c>
      <c r="AB255" s="35">
        <v>174.29564999999999</v>
      </c>
      <c r="AC255" s="35">
        <v>24.802479999999999</v>
      </c>
      <c r="AD255" s="35">
        <v>119.37308</v>
      </c>
      <c r="AE255" s="35"/>
      <c r="AF255" s="35"/>
      <c r="AG255" s="35"/>
      <c r="AH255" s="35">
        <v>0</v>
      </c>
      <c r="AI255" s="35"/>
      <c r="AL255" s="24">
        <f t="shared" si="16"/>
        <v>455.35631000000001</v>
      </c>
      <c r="AN255" s="34">
        <v>771.73199999999986</v>
      </c>
      <c r="AP255" s="20">
        <f t="shared" si="15"/>
        <v>1227.0883099999999</v>
      </c>
      <c r="AR255" s="20"/>
    </row>
    <row r="256" spans="1:44" x14ac:dyDescent="0.25">
      <c r="A256" t="str">
        <f>VLOOKUP($B256,'Cushing Balance'!$C$2:$E$500,3,TRUE)</f>
        <v>132010</v>
      </c>
      <c r="B256" s="1">
        <v>40267</v>
      </c>
      <c r="C256" s="31"/>
      <c r="D256" s="8">
        <v>0</v>
      </c>
      <c r="E256" s="35">
        <v>157.26981000000001</v>
      </c>
      <c r="F256" s="35"/>
      <c r="G256" s="26">
        <v>41.25</v>
      </c>
      <c r="H256" s="35">
        <v>25.185849999999999</v>
      </c>
      <c r="I256" s="35">
        <v>0</v>
      </c>
      <c r="J256" s="26">
        <v>0</v>
      </c>
      <c r="K256" s="35">
        <v>0</v>
      </c>
      <c r="L256" s="35">
        <v>0</v>
      </c>
      <c r="M256" s="35">
        <v>346.50441999999998</v>
      </c>
      <c r="N256" s="35">
        <v>0</v>
      </c>
      <c r="O256" s="35"/>
      <c r="P256" s="35">
        <v>53.321539999999999</v>
      </c>
      <c r="R256" s="24">
        <f t="shared" si="13"/>
        <v>623.53161999999998</v>
      </c>
      <c r="T256" s="5">
        <v>344.18050883870967</v>
      </c>
      <c r="V256" s="20">
        <f t="shared" si="14"/>
        <v>967.71212883870965</v>
      </c>
      <c r="X256" s="8">
        <v>146.91848000000002</v>
      </c>
      <c r="Y256" s="35">
        <v>0</v>
      </c>
      <c r="Z256" s="35"/>
      <c r="AA256" s="35">
        <v>0</v>
      </c>
      <c r="AB256" s="35">
        <v>191.238</v>
      </c>
      <c r="AC256" s="35">
        <v>24.339020000000001</v>
      </c>
      <c r="AD256" s="35">
        <v>114.6155</v>
      </c>
      <c r="AE256" s="35"/>
      <c r="AF256" s="35"/>
      <c r="AG256" s="35"/>
      <c r="AH256" s="35">
        <v>0</v>
      </c>
      <c r="AI256" s="35"/>
      <c r="AL256" s="24">
        <f t="shared" si="16"/>
        <v>477.11099999999999</v>
      </c>
      <c r="AN256" s="34">
        <v>771.73199999999986</v>
      </c>
      <c r="AP256" s="20">
        <f t="shared" si="15"/>
        <v>1248.8429999999998</v>
      </c>
      <c r="AR256" s="20"/>
    </row>
    <row r="257" spans="1:44" x14ac:dyDescent="0.25">
      <c r="A257" t="str">
        <f>VLOOKUP($B257,'Cushing Balance'!$C$2:$E$500,3,TRUE)</f>
        <v>132010</v>
      </c>
      <c r="B257" s="1">
        <v>40268</v>
      </c>
      <c r="C257" s="31"/>
      <c r="D257" s="8">
        <v>0</v>
      </c>
      <c r="E257" s="35">
        <v>164.83456000000001</v>
      </c>
      <c r="F257" s="35"/>
      <c r="G257" s="26">
        <v>41.25</v>
      </c>
      <c r="H257" s="35">
        <v>25.009790000000002</v>
      </c>
      <c r="I257" s="35">
        <v>0</v>
      </c>
      <c r="J257" s="26">
        <v>0</v>
      </c>
      <c r="K257" s="35">
        <v>0</v>
      </c>
      <c r="L257" s="35">
        <v>0</v>
      </c>
      <c r="M257" s="35">
        <v>327.39602000000002</v>
      </c>
      <c r="N257" s="35">
        <v>0</v>
      </c>
      <c r="O257" s="35"/>
      <c r="P257" s="35">
        <v>26.32123</v>
      </c>
      <c r="R257" s="24">
        <f t="shared" si="13"/>
        <v>584.8116</v>
      </c>
      <c r="T257" s="5">
        <v>344.18050883870967</v>
      </c>
      <c r="V257" s="20">
        <f t="shared" si="14"/>
        <v>928.99210883870967</v>
      </c>
      <c r="X257" s="8">
        <v>143.97156000000001</v>
      </c>
      <c r="Y257" s="35">
        <v>0</v>
      </c>
      <c r="Z257" s="35"/>
      <c r="AA257" s="35">
        <v>0</v>
      </c>
      <c r="AB257" s="35">
        <v>104.86744</v>
      </c>
      <c r="AC257" s="35">
        <v>0</v>
      </c>
      <c r="AD257" s="35">
        <v>115.18915</v>
      </c>
      <c r="AE257" s="35"/>
      <c r="AF257" s="35"/>
      <c r="AG257" s="35"/>
      <c r="AH257" s="35">
        <v>0</v>
      </c>
      <c r="AI257" s="35"/>
      <c r="AL257" s="24">
        <f t="shared" si="16"/>
        <v>364.02814999999998</v>
      </c>
      <c r="AN257" s="34">
        <v>771.73199999999986</v>
      </c>
      <c r="AP257" s="20">
        <f t="shared" si="15"/>
        <v>1135.7601499999998</v>
      </c>
      <c r="AR257" s="20"/>
    </row>
    <row r="258" spans="1:44" x14ac:dyDescent="0.25">
      <c r="A258" t="str">
        <f>VLOOKUP($B258,'Cushing Balance'!$C$2:$E$500,3,TRUE)</f>
        <v>132010</v>
      </c>
      <c r="B258" s="1">
        <v>40269</v>
      </c>
      <c r="C258" s="31"/>
      <c r="D258" s="8">
        <v>0</v>
      </c>
      <c r="E258" s="35">
        <v>162.94967000000003</v>
      </c>
      <c r="F258" s="35"/>
      <c r="G258" s="26">
        <v>41.25</v>
      </c>
      <c r="H258" s="35">
        <v>24.893849999999997</v>
      </c>
      <c r="I258" s="35">
        <v>0</v>
      </c>
      <c r="J258" s="26">
        <v>0</v>
      </c>
      <c r="K258" s="35">
        <v>0</v>
      </c>
      <c r="L258" s="35">
        <v>0</v>
      </c>
      <c r="M258" s="35">
        <v>316.41147999999998</v>
      </c>
      <c r="N258" s="35">
        <v>0</v>
      </c>
      <c r="O258" s="35"/>
      <c r="P258" s="35">
        <v>40.529150000000001</v>
      </c>
      <c r="R258" s="24">
        <f t="shared" si="13"/>
        <v>586.03414999999995</v>
      </c>
      <c r="T258" s="5">
        <v>354.77317586666663</v>
      </c>
      <c r="V258" s="20">
        <f t="shared" si="14"/>
        <v>940.80732586666659</v>
      </c>
      <c r="X258" s="8">
        <v>130.95908</v>
      </c>
      <c r="Y258" s="35">
        <v>0</v>
      </c>
      <c r="Z258" s="35"/>
      <c r="AA258" s="35">
        <v>0</v>
      </c>
      <c r="AB258" s="35">
        <v>152.37701999999999</v>
      </c>
      <c r="AC258" s="35">
        <v>9.8965499999999995</v>
      </c>
      <c r="AD258" s="35">
        <v>112.69731</v>
      </c>
      <c r="AE258" s="35"/>
      <c r="AF258" s="35"/>
      <c r="AG258" s="35"/>
      <c r="AH258" s="35">
        <v>0</v>
      </c>
      <c r="AI258" s="35"/>
      <c r="AL258" s="24">
        <f t="shared" si="16"/>
        <v>405.92995999999999</v>
      </c>
      <c r="AN258" s="34">
        <v>788.97</v>
      </c>
      <c r="AP258" s="20">
        <f t="shared" si="15"/>
        <v>1194.89996</v>
      </c>
      <c r="AR258" s="20"/>
    </row>
    <row r="259" spans="1:44" x14ac:dyDescent="0.25">
      <c r="A259" t="str">
        <f>VLOOKUP($B259,'Cushing Balance'!$C$2:$E$500,3,TRUE)</f>
        <v>132010</v>
      </c>
      <c r="B259" s="1">
        <v>40270</v>
      </c>
      <c r="C259" s="31"/>
      <c r="D259" s="8">
        <v>0</v>
      </c>
      <c r="E259" s="35">
        <v>158.7681</v>
      </c>
      <c r="F259" s="35"/>
      <c r="G259" s="26">
        <v>41.25</v>
      </c>
      <c r="H259" s="35">
        <v>24.12313</v>
      </c>
      <c r="I259" s="35">
        <v>0</v>
      </c>
      <c r="J259" s="26">
        <v>0</v>
      </c>
      <c r="K259" s="35">
        <v>0</v>
      </c>
      <c r="L259" s="35">
        <v>0</v>
      </c>
      <c r="M259" s="35">
        <v>378.06169</v>
      </c>
      <c r="N259" s="35">
        <v>0</v>
      </c>
      <c r="O259" s="35"/>
      <c r="P259" s="35">
        <v>36.290939999999999</v>
      </c>
      <c r="R259" s="24">
        <f t="shared" si="13"/>
        <v>638.49385999999993</v>
      </c>
      <c r="T259" s="5">
        <v>354.77317586666663</v>
      </c>
      <c r="V259" s="20">
        <f t="shared" si="14"/>
        <v>993.26703586666656</v>
      </c>
      <c r="X259" s="8">
        <v>131.06630999999999</v>
      </c>
      <c r="Y259" s="35">
        <v>0</v>
      </c>
      <c r="Z259" s="35"/>
      <c r="AA259" s="35">
        <v>0</v>
      </c>
      <c r="AB259" s="35">
        <v>174.60717000000002</v>
      </c>
      <c r="AC259" s="35">
        <v>20.459099999999999</v>
      </c>
      <c r="AD259" s="35">
        <v>116.99302</v>
      </c>
      <c r="AE259" s="35"/>
      <c r="AF259" s="35"/>
      <c r="AG259" s="35"/>
      <c r="AH259" s="35">
        <v>0</v>
      </c>
      <c r="AI259" s="35"/>
      <c r="AL259" s="24">
        <f t="shared" si="16"/>
        <v>443.12560000000002</v>
      </c>
      <c r="AN259" s="34">
        <v>788.97</v>
      </c>
      <c r="AP259" s="20">
        <f t="shared" si="15"/>
        <v>1232.0956000000001</v>
      </c>
      <c r="AR259" s="20"/>
    </row>
    <row r="260" spans="1:44" x14ac:dyDescent="0.25">
      <c r="A260" t="str">
        <f>VLOOKUP($B260,'Cushing Balance'!$C$2:$E$500,3,TRUE)</f>
        <v>142010</v>
      </c>
      <c r="B260" s="1">
        <v>40271</v>
      </c>
      <c r="C260" s="31"/>
      <c r="D260" s="8">
        <v>0</v>
      </c>
      <c r="E260" s="35">
        <v>158.70364999999998</v>
      </c>
      <c r="F260" s="35"/>
      <c r="G260" s="26">
        <v>41.25</v>
      </c>
      <c r="H260" s="35">
        <v>22.741669999999999</v>
      </c>
      <c r="I260" s="35">
        <v>0</v>
      </c>
      <c r="J260" s="26">
        <v>0</v>
      </c>
      <c r="K260" s="35">
        <v>0</v>
      </c>
      <c r="L260" s="35">
        <v>0</v>
      </c>
      <c r="M260" s="35">
        <v>348.93473</v>
      </c>
      <c r="N260" s="35">
        <v>0</v>
      </c>
      <c r="O260" s="35"/>
      <c r="P260" s="35">
        <v>41.518920000000001</v>
      </c>
      <c r="R260" s="24">
        <f t="shared" si="13"/>
        <v>613.14896999999996</v>
      </c>
      <c r="T260" s="5">
        <v>354.77317586666663</v>
      </c>
      <c r="V260" s="20">
        <f t="shared" si="14"/>
        <v>967.9221458666666</v>
      </c>
      <c r="X260" s="8">
        <v>146.62669</v>
      </c>
      <c r="Y260" s="35">
        <v>0</v>
      </c>
      <c r="Z260" s="35"/>
      <c r="AA260" s="35">
        <v>0</v>
      </c>
      <c r="AB260" s="35">
        <v>175.00773000000001</v>
      </c>
      <c r="AC260" s="35">
        <v>23.32104</v>
      </c>
      <c r="AD260" s="35">
        <v>117.46796000000001</v>
      </c>
      <c r="AE260" s="35"/>
      <c r="AF260" s="35"/>
      <c r="AG260" s="35"/>
      <c r="AH260" s="35">
        <v>0</v>
      </c>
      <c r="AI260" s="35"/>
      <c r="AL260" s="24">
        <f t="shared" si="16"/>
        <v>462.42341999999996</v>
      </c>
      <c r="AN260" s="34">
        <v>788.97</v>
      </c>
      <c r="AP260" s="20">
        <f t="shared" si="15"/>
        <v>1251.3934199999999</v>
      </c>
      <c r="AR260" s="20"/>
    </row>
    <row r="261" spans="1:44" x14ac:dyDescent="0.25">
      <c r="A261" t="str">
        <f>VLOOKUP($B261,'Cushing Balance'!$C$2:$E$500,3,TRUE)</f>
        <v>142010</v>
      </c>
      <c r="B261" s="1">
        <v>40272</v>
      </c>
      <c r="C261" s="31"/>
      <c r="D261" s="8">
        <v>0</v>
      </c>
      <c r="E261" s="35">
        <v>149.79042000000001</v>
      </c>
      <c r="F261" s="35"/>
      <c r="G261" s="26">
        <v>41.25</v>
      </c>
      <c r="H261" s="35">
        <v>24.922060000000002</v>
      </c>
      <c r="I261" s="35">
        <v>0</v>
      </c>
      <c r="J261" s="26">
        <v>0</v>
      </c>
      <c r="K261" s="35">
        <v>0</v>
      </c>
      <c r="L261" s="35">
        <v>0</v>
      </c>
      <c r="M261" s="35">
        <v>369.97757999999999</v>
      </c>
      <c r="N261" s="35">
        <v>0</v>
      </c>
      <c r="O261" s="35"/>
      <c r="P261" s="35">
        <v>2.9210199999999999</v>
      </c>
      <c r="R261" s="24">
        <f t="shared" si="13"/>
        <v>588.86108000000002</v>
      </c>
      <c r="T261" s="5">
        <v>354.77317586666663</v>
      </c>
      <c r="V261" s="20">
        <f t="shared" si="14"/>
        <v>943.63425586666665</v>
      </c>
      <c r="X261" s="8">
        <v>150.79993999999999</v>
      </c>
      <c r="Y261" s="35">
        <v>0</v>
      </c>
      <c r="Z261" s="35"/>
      <c r="AA261" s="35">
        <v>0</v>
      </c>
      <c r="AB261" s="35">
        <v>175.97901999999999</v>
      </c>
      <c r="AC261" s="35">
        <v>23.155900000000003</v>
      </c>
      <c r="AD261" s="35">
        <v>111.43265</v>
      </c>
      <c r="AE261" s="35"/>
      <c r="AF261" s="35"/>
      <c r="AG261" s="35"/>
      <c r="AH261" s="35">
        <v>0</v>
      </c>
      <c r="AI261" s="35"/>
      <c r="AL261" s="24">
        <f t="shared" si="16"/>
        <v>461.36750999999992</v>
      </c>
      <c r="AN261" s="34">
        <v>788.97</v>
      </c>
      <c r="AP261" s="20">
        <f t="shared" si="15"/>
        <v>1250.3375099999998</v>
      </c>
      <c r="AR261" s="20"/>
    </row>
    <row r="262" spans="1:44" x14ac:dyDescent="0.25">
      <c r="A262" t="str">
        <f>VLOOKUP($B262,'Cushing Balance'!$C$2:$E$500,3,TRUE)</f>
        <v>142010</v>
      </c>
      <c r="B262" s="1">
        <v>40273</v>
      </c>
      <c r="C262" s="31"/>
      <c r="D262" s="8">
        <v>0</v>
      </c>
      <c r="E262" s="35">
        <v>107.89775</v>
      </c>
      <c r="F262" s="35"/>
      <c r="G262" s="26">
        <v>41.25</v>
      </c>
      <c r="H262" s="35">
        <v>23.496400000000001</v>
      </c>
      <c r="I262" s="35">
        <v>0</v>
      </c>
      <c r="J262" s="26">
        <v>0</v>
      </c>
      <c r="K262" s="35">
        <v>0</v>
      </c>
      <c r="L262" s="35">
        <v>0</v>
      </c>
      <c r="M262" s="35">
        <v>365.00867</v>
      </c>
      <c r="N262" s="35">
        <v>0</v>
      </c>
      <c r="O262" s="35"/>
      <c r="P262" s="35">
        <v>60.287480000000002</v>
      </c>
      <c r="R262" s="24">
        <f t="shared" si="13"/>
        <v>597.94029999999998</v>
      </c>
      <c r="T262" s="5">
        <v>354.77317586666663</v>
      </c>
      <c r="V262" s="20">
        <f t="shared" si="14"/>
        <v>952.71347586666661</v>
      </c>
      <c r="X262" s="8">
        <v>150.72004000000001</v>
      </c>
      <c r="Y262" s="35">
        <v>0</v>
      </c>
      <c r="Z262" s="35"/>
      <c r="AA262" s="35">
        <v>0</v>
      </c>
      <c r="AB262" s="35">
        <v>181.76705999999999</v>
      </c>
      <c r="AC262" s="35">
        <v>23.948810000000002</v>
      </c>
      <c r="AD262" s="35">
        <v>117.28098</v>
      </c>
      <c r="AE262" s="35"/>
      <c r="AF262" s="35"/>
      <c r="AG262" s="35"/>
      <c r="AH262" s="35">
        <v>0</v>
      </c>
      <c r="AI262" s="35"/>
      <c r="AL262" s="24">
        <f t="shared" si="16"/>
        <v>473.71688999999998</v>
      </c>
      <c r="AN262" s="34">
        <v>788.97</v>
      </c>
      <c r="AP262" s="20">
        <f t="shared" si="15"/>
        <v>1262.6868899999999</v>
      </c>
      <c r="AR262" s="20"/>
    </row>
    <row r="263" spans="1:44" x14ac:dyDescent="0.25">
      <c r="A263" t="str">
        <f>VLOOKUP($B263,'Cushing Balance'!$C$2:$E$500,3,TRUE)</f>
        <v>142010</v>
      </c>
      <c r="B263" s="1">
        <v>40274</v>
      </c>
      <c r="C263" s="31"/>
      <c r="D263" s="8">
        <v>0</v>
      </c>
      <c r="E263" s="35">
        <v>119.28091999999999</v>
      </c>
      <c r="F263" s="35"/>
      <c r="G263" s="26">
        <v>41.25</v>
      </c>
      <c r="H263" s="35">
        <v>24.150539999999999</v>
      </c>
      <c r="I263" s="35">
        <v>0</v>
      </c>
      <c r="J263" s="26">
        <v>0</v>
      </c>
      <c r="K263" s="35">
        <v>0</v>
      </c>
      <c r="L263" s="35">
        <v>0</v>
      </c>
      <c r="M263" s="35">
        <v>370.48090000000002</v>
      </c>
      <c r="N263" s="35">
        <v>0</v>
      </c>
      <c r="O263" s="35"/>
      <c r="P263" s="35">
        <v>13.40171</v>
      </c>
      <c r="R263" s="24">
        <f t="shared" si="13"/>
        <v>568.56407000000002</v>
      </c>
      <c r="T263" s="5">
        <v>354.77317586666663</v>
      </c>
      <c r="V263" s="20">
        <f t="shared" si="14"/>
        <v>923.33724586666665</v>
      </c>
      <c r="X263" s="8">
        <v>132.11788000000001</v>
      </c>
      <c r="Y263" s="35">
        <v>0</v>
      </c>
      <c r="Z263" s="35"/>
      <c r="AA263" s="35">
        <v>0</v>
      </c>
      <c r="AB263" s="35">
        <v>174.82444000000001</v>
      </c>
      <c r="AC263" s="35">
        <v>23.067580000000003</v>
      </c>
      <c r="AD263" s="35">
        <v>46.102789999999999</v>
      </c>
      <c r="AE263" s="35"/>
      <c r="AF263" s="35"/>
      <c r="AG263" s="35"/>
      <c r="AH263" s="35">
        <v>0</v>
      </c>
      <c r="AI263" s="35"/>
      <c r="AL263" s="24">
        <f t="shared" si="16"/>
        <v>376.11269000000004</v>
      </c>
      <c r="AN263" s="34">
        <v>788.97</v>
      </c>
      <c r="AP263" s="20">
        <f t="shared" si="15"/>
        <v>1165.0826900000002</v>
      </c>
      <c r="AR263" s="20"/>
    </row>
    <row r="264" spans="1:44" x14ac:dyDescent="0.25">
      <c r="A264" t="str">
        <f>VLOOKUP($B264,'Cushing Balance'!$C$2:$E$500,3,TRUE)</f>
        <v>142010</v>
      </c>
      <c r="B264" s="1">
        <v>40275</v>
      </c>
      <c r="C264" s="31"/>
      <c r="D264" s="8">
        <v>0</v>
      </c>
      <c r="E264" s="35">
        <v>146.19992000000002</v>
      </c>
      <c r="F264" s="35"/>
      <c r="G264" s="26">
        <v>41.25</v>
      </c>
      <c r="H264" s="35">
        <v>24.141999999999999</v>
      </c>
      <c r="I264" s="35">
        <v>0</v>
      </c>
      <c r="J264" s="26">
        <v>0</v>
      </c>
      <c r="K264" s="35">
        <v>0</v>
      </c>
      <c r="L264" s="35">
        <v>0</v>
      </c>
      <c r="M264" s="35">
        <v>280.30753999999996</v>
      </c>
      <c r="N264" s="35">
        <v>0</v>
      </c>
      <c r="O264" s="35"/>
      <c r="P264" s="35">
        <v>3.7454000000000001</v>
      </c>
      <c r="R264" s="24">
        <f t="shared" si="13"/>
        <v>495.64485999999999</v>
      </c>
      <c r="T264" s="5">
        <v>354.77317586666663</v>
      </c>
      <c r="V264" s="20">
        <f t="shared" si="14"/>
        <v>850.41803586666663</v>
      </c>
      <c r="X264" s="8">
        <v>131.14664999999999</v>
      </c>
      <c r="Y264" s="35">
        <v>0</v>
      </c>
      <c r="Z264" s="35"/>
      <c r="AA264" s="35">
        <v>0</v>
      </c>
      <c r="AB264" s="35">
        <v>181.61951999999999</v>
      </c>
      <c r="AC264" s="35">
        <v>23.113040000000002</v>
      </c>
      <c r="AD264" s="35">
        <v>30.175270000000001</v>
      </c>
      <c r="AE264" s="35"/>
      <c r="AF264" s="35"/>
      <c r="AG264" s="35"/>
      <c r="AH264" s="35">
        <v>0</v>
      </c>
      <c r="AI264" s="35"/>
      <c r="AL264" s="24">
        <f t="shared" si="16"/>
        <v>366.05448000000001</v>
      </c>
      <c r="AN264" s="34">
        <v>788.97</v>
      </c>
      <c r="AP264" s="20">
        <f t="shared" si="15"/>
        <v>1155.02448</v>
      </c>
      <c r="AR264" s="20"/>
    </row>
    <row r="265" spans="1:44" x14ac:dyDescent="0.25">
      <c r="A265" t="str">
        <f>VLOOKUP($B265,'Cushing Balance'!$C$2:$E$500,3,TRUE)</f>
        <v>142010</v>
      </c>
      <c r="B265" s="1">
        <v>40276</v>
      </c>
      <c r="C265" s="31"/>
      <c r="D265" s="8">
        <v>0</v>
      </c>
      <c r="E265" s="35">
        <v>161.86870999999999</v>
      </c>
      <c r="F265" s="35"/>
      <c r="G265" s="26">
        <v>41.25</v>
      </c>
      <c r="H265" s="35">
        <v>24.582039999999999</v>
      </c>
      <c r="I265" s="35">
        <v>0</v>
      </c>
      <c r="J265" s="26">
        <v>0</v>
      </c>
      <c r="K265" s="35">
        <v>0</v>
      </c>
      <c r="L265" s="35">
        <v>0</v>
      </c>
      <c r="M265" s="35">
        <v>368.66619000000003</v>
      </c>
      <c r="N265" s="35">
        <v>0</v>
      </c>
      <c r="O265" s="35"/>
      <c r="P265" s="35">
        <v>51.971559999999997</v>
      </c>
      <c r="R265" s="24">
        <f t="shared" si="13"/>
        <v>648.33849999999995</v>
      </c>
      <c r="T265" s="5">
        <v>354.77317586666663</v>
      </c>
      <c r="V265" s="20">
        <f t="shared" si="14"/>
        <v>1003.1116758666666</v>
      </c>
      <c r="X265" s="8">
        <v>144.09220999999999</v>
      </c>
      <c r="Y265" s="35">
        <v>0</v>
      </c>
      <c r="Z265" s="35"/>
      <c r="AA265" s="35">
        <v>0</v>
      </c>
      <c r="AB265" s="35">
        <v>180.94748000000001</v>
      </c>
      <c r="AC265" s="35">
        <v>20.893689999999999</v>
      </c>
      <c r="AD265" s="35">
        <v>108.82829</v>
      </c>
      <c r="AE265" s="35"/>
      <c r="AF265" s="35"/>
      <c r="AG265" s="35"/>
      <c r="AH265" s="35">
        <v>0</v>
      </c>
      <c r="AI265" s="35"/>
      <c r="AL265" s="24">
        <f t="shared" si="16"/>
        <v>454.76166999999998</v>
      </c>
      <c r="AN265" s="34">
        <v>788.97</v>
      </c>
      <c r="AP265" s="20">
        <f t="shared" si="15"/>
        <v>1243.7316700000001</v>
      </c>
      <c r="AR265" s="20"/>
    </row>
    <row r="266" spans="1:44" x14ac:dyDescent="0.25">
      <c r="A266" t="str">
        <f>VLOOKUP($B266,'Cushing Balance'!$C$2:$E$500,3,TRUE)</f>
        <v>142010</v>
      </c>
      <c r="B266" s="1">
        <v>40277</v>
      </c>
      <c r="C266" s="31"/>
      <c r="D266" s="8">
        <v>0</v>
      </c>
      <c r="E266" s="35">
        <v>150.87181000000001</v>
      </c>
      <c r="F266" s="35"/>
      <c r="G266" s="26">
        <v>41.25</v>
      </c>
      <c r="H266" s="35">
        <v>24.829810000000002</v>
      </c>
      <c r="I266" s="35">
        <v>0</v>
      </c>
      <c r="J266" s="26">
        <v>0</v>
      </c>
      <c r="K266" s="35">
        <v>0</v>
      </c>
      <c r="L266" s="35">
        <v>0</v>
      </c>
      <c r="M266" s="35">
        <v>358.27274999999997</v>
      </c>
      <c r="N266" s="35">
        <v>0</v>
      </c>
      <c r="O266" s="35"/>
      <c r="P266" s="35">
        <v>17.06185</v>
      </c>
      <c r="R266" s="24">
        <f t="shared" ref="R266:R329" si="17">SUM(D266:P266)</f>
        <v>592.28622000000007</v>
      </c>
      <c r="T266" s="5">
        <v>354.77317586666663</v>
      </c>
      <c r="V266" s="20">
        <f t="shared" ref="V266:V329" si="18">T266+R266</f>
        <v>947.0593958666667</v>
      </c>
      <c r="X266" s="8">
        <v>149.46376999999998</v>
      </c>
      <c r="Y266" s="35">
        <v>0</v>
      </c>
      <c r="Z266" s="35"/>
      <c r="AA266" s="35">
        <v>0</v>
      </c>
      <c r="AB266" s="35">
        <v>174.24029000000002</v>
      </c>
      <c r="AC266" s="35">
        <v>23.759540000000001</v>
      </c>
      <c r="AD266" s="35">
        <v>110.96344000000001</v>
      </c>
      <c r="AE266" s="35"/>
      <c r="AF266" s="35"/>
      <c r="AG266" s="35"/>
      <c r="AH266" s="35">
        <v>0</v>
      </c>
      <c r="AI266" s="35"/>
      <c r="AL266" s="24">
        <f t="shared" si="16"/>
        <v>458.42704000000003</v>
      </c>
      <c r="AN266" s="34">
        <v>788.97</v>
      </c>
      <c r="AP266" s="20">
        <f t="shared" ref="AP266:AP329" si="19">AN266+AL266</f>
        <v>1247.3970400000001</v>
      </c>
      <c r="AR266" s="20"/>
    </row>
    <row r="267" spans="1:44" x14ac:dyDescent="0.25">
      <c r="A267" t="str">
        <f>VLOOKUP($B267,'Cushing Balance'!$C$2:$E$500,3,TRUE)</f>
        <v>152010</v>
      </c>
      <c r="B267" s="1">
        <v>40278</v>
      </c>
      <c r="C267" s="31"/>
      <c r="D267" s="8">
        <v>0</v>
      </c>
      <c r="E267" s="35">
        <v>159.55582999999999</v>
      </c>
      <c r="F267" s="35"/>
      <c r="G267" s="26">
        <v>41.25</v>
      </c>
      <c r="H267" s="35">
        <v>24.599130000000002</v>
      </c>
      <c r="I267" s="35">
        <v>0</v>
      </c>
      <c r="J267" s="26">
        <v>0</v>
      </c>
      <c r="K267" s="35">
        <v>0</v>
      </c>
      <c r="L267" s="35">
        <v>0</v>
      </c>
      <c r="M267" s="35">
        <v>344.15969000000001</v>
      </c>
      <c r="N267" s="35">
        <v>0</v>
      </c>
      <c r="O267" s="35"/>
      <c r="P267" s="35">
        <v>3.48448</v>
      </c>
      <c r="R267" s="24">
        <f t="shared" si="17"/>
        <v>573.04912999999999</v>
      </c>
      <c r="T267" s="5">
        <v>354.77317586666663</v>
      </c>
      <c r="V267" s="20">
        <f t="shared" si="18"/>
        <v>927.82230586666662</v>
      </c>
      <c r="X267" s="8">
        <v>148.51782999999998</v>
      </c>
      <c r="Y267" s="35">
        <v>0</v>
      </c>
      <c r="Z267" s="35"/>
      <c r="AA267" s="35">
        <v>0</v>
      </c>
      <c r="AB267" s="35">
        <v>167.04882999999998</v>
      </c>
      <c r="AC267" s="35">
        <v>24.170830000000002</v>
      </c>
      <c r="AD267" s="35">
        <v>114.7229</v>
      </c>
      <c r="AE267" s="35"/>
      <c r="AF267" s="35"/>
      <c r="AG267" s="35"/>
      <c r="AH267" s="35">
        <v>0</v>
      </c>
      <c r="AI267" s="35"/>
      <c r="AL267" s="24">
        <f t="shared" ref="AL267:AL330" si="20">SUM(X267:AJ267)</f>
        <v>454.46038999999996</v>
      </c>
      <c r="AN267" s="34">
        <v>788.97</v>
      </c>
      <c r="AP267" s="20">
        <f t="shared" si="19"/>
        <v>1243.43039</v>
      </c>
      <c r="AR267" s="20"/>
    </row>
    <row r="268" spans="1:44" x14ac:dyDescent="0.25">
      <c r="A268" t="str">
        <f>VLOOKUP($B268,'Cushing Balance'!$C$2:$E$500,3,TRUE)</f>
        <v>152010</v>
      </c>
      <c r="B268" s="1">
        <v>40279</v>
      </c>
      <c r="C268" s="31"/>
      <c r="D268" s="8">
        <v>0</v>
      </c>
      <c r="E268" s="35">
        <v>163.80192000000002</v>
      </c>
      <c r="F268" s="35"/>
      <c r="G268" s="26">
        <v>41.25</v>
      </c>
      <c r="H268" s="35">
        <v>23.50196</v>
      </c>
      <c r="I268" s="35">
        <v>0</v>
      </c>
      <c r="J268" s="26">
        <v>0</v>
      </c>
      <c r="K268" s="35">
        <v>0</v>
      </c>
      <c r="L268" s="35">
        <v>0</v>
      </c>
      <c r="M268" s="35">
        <v>372.99403999999998</v>
      </c>
      <c r="N268" s="35">
        <v>0</v>
      </c>
      <c r="O268" s="35"/>
      <c r="P268" s="35">
        <v>3.07002</v>
      </c>
      <c r="R268" s="24">
        <f t="shared" si="17"/>
        <v>604.61793999999998</v>
      </c>
      <c r="T268" s="5">
        <v>354.77317586666663</v>
      </c>
      <c r="V268" s="20">
        <f t="shared" si="18"/>
        <v>959.39111586666661</v>
      </c>
      <c r="X268" s="8">
        <v>143.45689999999999</v>
      </c>
      <c r="Y268" s="35">
        <v>0</v>
      </c>
      <c r="Z268" s="35"/>
      <c r="AA268" s="35">
        <v>0</v>
      </c>
      <c r="AB268" s="35">
        <v>169.43880999999999</v>
      </c>
      <c r="AC268" s="35">
        <v>24.251830000000002</v>
      </c>
      <c r="AD268" s="35">
        <v>114.70929</v>
      </c>
      <c r="AE268" s="35"/>
      <c r="AF268" s="35"/>
      <c r="AG268" s="35"/>
      <c r="AH268" s="35">
        <v>0</v>
      </c>
      <c r="AI268" s="35"/>
      <c r="AL268" s="24">
        <f t="shared" si="20"/>
        <v>451.85683</v>
      </c>
      <c r="AN268" s="34">
        <v>788.97</v>
      </c>
      <c r="AP268" s="20">
        <f t="shared" si="19"/>
        <v>1240.82683</v>
      </c>
      <c r="AR268" s="20"/>
    </row>
    <row r="269" spans="1:44" x14ac:dyDescent="0.25">
      <c r="A269" t="str">
        <f>VLOOKUP($B269,'Cushing Balance'!$C$2:$E$500,3,TRUE)</f>
        <v>152010</v>
      </c>
      <c r="B269" s="1">
        <v>40280</v>
      </c>
      <c r="C269" s="31"/>
      <c r="D269" s="8">
        <v>0</v>
      </c>
      <c r="E269" s="35">
        <v>154.92356000000001</v>
      </c>
      <c r="F269" s="35"/>
      <c r="G269" s="26">
        <v>41.25</v>
      </c>
      <c r="H269" s="35">
        <v>23.56579</v>
      </c>
      <c r="I269" s="35">
        <v>0</v>
      </c>
      <c r="J269" s="26">
        <v>0</v>
      </c>
      <c r="K269" s="35">
        <v>0</v>
      </c>
      <c r="L269" s="35">
        <v>0</v>
      </c>
      <c r="M269" s="35">
        <v>340.08996000000002</v>
      </c>
      <c r="N269" s="35">
        <v>0</v>
      </c>
      <c r="O269" s="35"/>
      <c r="P269" s="35">
        <v>55.36354</v>
      </c>
      <c r="R269" s="24">
        <f t="shared" si="17"/>
        <v>615.19285000000013</v>
      </c>
      <c r="T269" s="5">
        <v>354.77317586666663</v>
      </c>
      <c r="V269" s="20">
        <f t="shared" si="18"/>
        <v>969.96602586666677</v>
      </c>
      <c r="X269" s="8">
        <v>141.56642000000002</v>
      </c>
      <c r="Y269" s="35">
        <v>0</v>
      </c>
      <c r="Z269" s="35"/>
      <c r="AA269" s="35">
        <v>0</v>
      </c>
      <c r="AB269" s="35">
        <v>177.66050000000001</v>
      </c>
      <c r="AC269" s="35">
        <v>24.238150000000001</v>
      </c>
      <c r="AD269" s="35">
        <v>123.86624999999999</v>
      </c>
      <c r="AE269" s="35"/>
      <c r="AF269" s="35"/>
      <c r="AG269" s="35"/>
      <c r="AH269" s="35">
        <v>0</v>
      </c>
      <c r="AI269" s="35"/>
      <c r="AL269" s="24">
        <f t="shared" si="20"/>
        <v>467.33132000000006</v>
      </c>
      <c r="AN269" s="34">
        <v>788.97</v>
      </c>
      <c r="AP269" s="20">
        <f t="shared" si="19"/>
        <v>1256.30132</v>
      </c>
      <c r="AR269" s="20"/>
    </row>
    <row r="270" spans="1:44" x14ac:dyDescent="0.25">
      <c r="A270" t="str">
        <f>VLOOKUP($B270,'Cushing Balance'!$C$2:$E$500,3,TRUE)</f>
        <v>152010</v>
      </c>
      <c r="B270" s="1">
        <v>40281</v>
      </c>
      <c r="C270" s="31"/>
      <c r="D270" s="8">
        <v>0</v>
      </c>
      <c r="E270" s="35">
        <v>111.53004</v>
      </c>
      <c r="F270" s="35"/>
      <c r="G270" s="26">
        <v>41.25</v>
      </c>
      <c r="H270" s="35">
        <v>24.300879999999999</v>
      </c>
      <c r="I270" s="35">
        <v>0</v>
      </c>
      <c r="J270" s="26">
        <v>0</v>
      </c>
      <c r="K270" s="35">
        <v>0</v>
      </c>
      <c r="L270" s="35">
        <v>0</v>
      </c>
      <c r="M270" s="35">
        <v>372.74730999999997</v>
      </c>
      <c r="N270" s="35">
        <v>0</v>
      </c>
      <c r="O270" s="35"/>
      <c r="P270" s="35">
        <v>17.84008</v>
      </c>
      <c r="R270" s="24">
        <f t="shared" si="17"/>
        <v>567.66831000000002</v>
      </c>
      <c r="T270" s="5">
        <v>354.77317586666663</v>
      </c>
      <c r="V270" s="20">
        <f t="shared" si="18"/>
        <v>922.44148586666665</v>
      </c>
      <c r="X270" s="8">
        <v>144.40950000000001</v>
      </c>
      <c r="Y270" s="35">
        <v>0</v>
      </c>
      <c r="Z270" s="35"/>
      <c r="AA270" s="35">
        <v>0</v>
      </c>
      <c r="AB270" s="35">
        <v>188.25095999999999</v>
      </c>
      <c r="AC270" s="35">
        <v>20.084499999999998</v>
      </c>
      <c r="AD270" s="35">
        <v>118.39275000000001</v>
      </c>
      <c r="AE270" s="35"/>
      <c r="AF270" s="35"/>
      <c r="AG270" s="35"/>
      <c r="AH270" s="35">
        <v>0</v>
      </c>
      <c r="AI270" s="35"/>
      <c r="AL270" s="24">
        <f t="shared" si="20"/>
        <v>471.13770999999997</v>
      </c>
      <c r="AN270" s="34">
        <v>788.97</v>
      </c>
      <c r="AP270" s="20">
        <f t="shared" si="19"/>
        <v>1260.10771</v>
      </c>
      <c r="AR270" s="20"/>
    </row>
    <row r="271" spans="1:44" x14ac:dyDescent="0.25">
      <c r="A271" t="str">
        <f>VLOOKUP($B271,'Cushing Balance'!$C$2:$E$500,3,TRUE)</f>
        <v>152010</v>
      </c>
      <c r="B271" s="1">
        <v>40282</v>
      </c>
      <c r="C271" s="31"/>
      <c r="D271" s="8">
        <v>0</v>
      </c>
      <c r="E271" s="35">
        <v>133.43626999999998</v>
      </c>
      <c r="F271" s="35"/>
      <c r="G271" s="26">
        <v>41.25</v>
      </c>
      <c r="H271" s="35">
        <v>24.768060000000002</v>
      </c>
      <c r="I271" s="35">
        <v>0</v>
      </c>
      <c r="J271" s="26">
        <v>0</v>
      </c>
      <c r="K271" s="35">
        <v>0</v>
      </c>
      <c r="L271" s="35">
        <v>0</v>
      </c>
      <c r="M271" s="35">
        <v>326.26600000000002</v>
      </c>
      <c r="N271" s="35">
        <v>0</v>
      </c>
      <c r="O271" s="35"/>
      <c r="P271" s="35">
        <v>4.0771699999999997</v>
      </c>
      <c r="R271" s="24">
        <f t="shared" si="17"/>
        <v>529.79750000000001</v>
      </c>
      <c r="T271" s="5">
        <v>354.77317586666663</v>
      </c>
      <c r="V271" s="20">
        <f t="shared" si="18"/>
        <v>884.57067586666665</v>
      </c>
      <c r="X271" s="8">
        <v>143.22926999999999</v>
      </c>
      <c r="Y271" s="35">
        <v>0</v>
      </c>
      <c r="Z271" s="35"/>
      <c r="AA271" s="35">
        <v>0</v>
      </c>
      <c r="AB271" s="35">
        <v>197.39824999999999</v>
      </c>
      <c r="AC271" s="35">
        <v>10.715999999999999</v>
      </c>
      <c r="AD271" s="35">
        <v>110.91727</v>
      </c>
      <c r="AE271" s="35"/>
      <c r="AF271" s="35"/>
      <c r="AG271" s="35"/>
      <c r="AH271" s="35">
        <v>0</v>
      </c>
      <c r="AI271" s="35"/>
      <c r="AL271" s="24">
        <f t="shared" si="20"/>
        <v>462.26079000000004</v>
      </c>
      <c r="AN271" s="34">
        <v>788.97</v>
      </c>
      <c r="AP271" s="20">
        <f t="shared" si="19"/>
        <v>1251.2307900000001</v>
      </c>
      <c r="AR271" s="20"/>
    </row>
    <row r="272" spans="1:44" x14ac:dyDescent="0.25">
      <c r="A272" t="str">
        <f>VLOOKUP($B272,'Cushing Balance'!$C$2:$E$500,3,TRUE)</f>
        <v>152010</v>
      </c>
      <c r="B272" s="1">
        <v>40283</v>
      </c>
      <c r="C272" s="31"/>
      <c r="D272" s="8">
        <v>0</v>
      </c>
      <c r="E272" s="35">
        <v>148.21677</v>
      </c>
      <c r="F272" s="35"/>
      <c r="G272" s="26">
        <v>41.25</v>
      </c>
      <c r="H272" s="35">
        <v>23.755130000000001</v>
      </c>
      <c r="I272" s="35">
        <v>0</v>
      </c>
      <c r="J272" s="26">
        <v>0</v>
      </c>
      <c r="K272" s="35">
        <v>0</v>
      </c>
      <c r="L272" s="35">
        <v>0</v>
      </c>
      <c r="M272" s="35">
        <v>367.13866999999999</v>
      </c>
      <c r="N272" s="35">
        <v>0</v>
      </c>
      <c r="O272" s="35"/>
      <c r="P272" s="35">
        <v>4.0406500000000003</v>
      </c>
      <c r="R272" s="24">
        <f t="shared" si="17"/>
        <v>584.40122000000008</v>
      </c>
      <c r="T272" s="5">
        <v>354.77317586666663</v>
      </c>
      <c r="V272" s="20">
        <f t="shared" si="18"/>
        <v>939.17439586666671</v>
      </c>
      <c r="X272" s="8">
        <v>130.93475000000001</v>
      </c>
      <c r="Y272" s="35">
        <v>0</v>
      </c>
      <c r="Z272" s="35"/>
      <c r="AA272" s="35">
        <v>0</v>
      </c>
      <c r="AB272" s="35">
        <v>169.92089999999999</v>
      </c>
      <c r="AC272" s="35">
        <v>5.6389399999999998</v>
      </c>
      <c r="AD272" s="35">
        <v>37.420519999999996</v>
      </c>
      <c r="AE272" s="35"/>
      <c r="AF272" s="35"/>
      <c r="AG272" s="35"/>
      <c r="AH272" s="35">
        <v>0</v>
      </c>
      <c r="AI272" s="35"/>
      <c r="AL272" s="24">
        <f t="shared" si="20"/>
        <v>343.91510999999997</v>
      </c>
      <c r="AN272" s="34">
        <v>788.97</v>
      </c>
      <c r="AP272" s="20">
        <f t="shared" si="19"/>
        <v>1132.8851099999999</v>
      </c>
      <c r="AR272" s="20"/>
    </row>
    <row r="273" spans="1:44" x14ac:dyDescent="0.25">
      <c r="A273" t="str">
        <f>VLOOKUP($B273,'Cushing Balance'!$C$2:$E$500,3,TRUE)</f>
        <v>152010</v>
      </c>
      <c r="B273" s="1">
        <v>40284</v>
      </c>
      <c r="C273" s="31"/>
      <c r="D273" s="8">
        <v>0</v>
      </c>
      <c r="E273" s="35">
        <v>148.11202</v>
      </c>
      <c r="F273" s="35"/>
      <c r="G273" s="26">
        <v>41.25</v>
      </c>
      <c r="H273" s="35">
        <v>24.095419999999997</v>
      </c>
      <c r="I273" s="35">
        <v>0</v>
      </c>
      <c r="J273" s="26">
        <v>0</v>
      </c>
      <c r="K273" s="35">
        <v>0</v>
      </c>
      <c r="L273" s="35">
        <v>0</v>
      </c>
      <c r="M273" s="35">
        <v>325.59163000000001</v>
      </c>
      <c r="N273" s="35">
        <v>0</v>
      </c>
      <c r="O273" s="35"/>
      <c r="P273" s="35">
        <v>71.323479999999989</v>
      </c>
      <c r="R273" s="24">
        <f t="shared" si="17"/>
        <v>610.37255000000005</v>
      </c>
      <c r="T273" s="5">
        <v>354.77317586666663</v>
      </c>
      <c r="V273" s="20">
        <f t="shared" si="18"/>
        <v>965.14572586666668</v>
      </c>
      <c r="X273" s="8">
        <v>140.59519</v>
      </c>
      <c r="Y273" s="35">
        <v>0</v>
      </c>
      <c r="Z273" s="35"/>
      <c r="AA273" s="35">
        <v>0</v>
      </c>
      <c r="AB273" s="35">
        <v>208.92975000000001</v>
      </c>
      <c r="AC273" s="35">
        <v>5.8818999999999999</v>
      </c>
      <c r="AD273" s="35">
        <v>90.775999999999996</v>
      </c>
      <c r="AE273" s="35"/>
      <c r="AF273" s="35"/>
      <c r="AG273" s="35"/>
      <c r="AH273" s="35">
        <v>0</v>
      </c>
      <c r="AI273" s="35"/>
      <c r="AL273" s="24">
        <f t="shared" si="20"/>
        <v>446.18284</v>
      </c>
      <c r="AN273" s="34">
        <v>788.97</v>
      </c>
      <c r="AP273" s="20">
        <f t="shared" si="19"/>
        <v>1235.15284</v>
      </c>
      <c r="AR273" s="20"/>
    </row>
    <row r="274" spans="1:44" x14ac:dyDescent="0.25">
      <c r="A274" t="str">
        <f>VLOOKUP($B274,'Cushing Balance'!$C$2:$E$500,3,TRUE)</f>
        <v>162010</v>
      </c>
      <c r="B274" s="1">
        <v>40285</v>
      </c>
      <c r="C274" s="31"/>
      <c r="D274" s="8">
        <v>0</v>
      </c>
      <c r="E274" s="35">
        <v>149.02533</v>
      </c>
      <c r="F274" s="35"/>
      <c r="G274" s="26">
        <v>41.25</v>
      </c>
      <c r="H274" s="35">
        <v>23.794349999999998</v>
      </c>
      <c r="I274" s="35">
        <v>0</v>
      </c>
      <c r="J274" s="26">
        <v>0</v>
      </c>
      <c r="K274" s="35">
        <v>0</v>
      </c>
      <c r="L274" s="35">
        <v>0</v>
      </c>
      <c r="M274" s="35">
        <v>327.49508000000003</v>
      </c>
      <c r="N274" s="35">
        <v>0</v>
      </c>
      <c r="O274" s="35"/>
      <c r="P274" s="35">
        <v>2.41533</v>
      </c>
      <c r="R274" s="24">
        <f t="shared" si="17"/>
        <v>543.98009000000002</v>
      </c>
      <c r="T274" s="5">
        <v>354.77317586666663</v>
      </c>
      <c r="V274" s="20">
        <f t="shared" si="18"/>
        <v>898.75326586666665</v>
      </c>
      <c r="X274" s="8">
        <v>150.3956</v>
      </c>
      <c r="Y274" s="35">
        <v>0</v>
      </c>
      <c r="Z274" s="35"/>
      <c r="AA274" s="35">
        <v>0</v>
      </c>
      <c r="AB274" s="35">
        <v>210.19729000000001</v>
      </c>
      <c r="AC274" s="35">
        <v>24.455349999999999</v>
      </c>
      <c r="AD274" s="35">
        <v>114.35214999999999</v>
      </c>
      <c r="AE274" s="35"/>
      <c r="AF274" s="35"/>
      <c r="AG274" s="35"/>
      <c r="AH274" s="35">
        <v>0</v>
      </c>
      <c r="AI274" s="35"/>
      <c r="AL274" s="24">
        <f t="shared" si="20"/>
        <v>499.40039000000002</v>
      </c>
      <c r="AN274" s="34">
        <v>788.97</v>
      </c>
      <c r="AP274" s="20">
        <f t="shared" si="19"/>
        <v>1288.37039</v>
      </c>
      <c r="AR274" s="20"/>
    </row>
    <row r="275" spans="1:44" x14ac:dyDescent="0.25">
      <c r="A275" t="str">
        <f>VLOOKUP($B275,'Cushing Balance'!$C$2:$E$500,3,TRUE)</f>
        <v>162010</v>
      </c>
      <c r="B275" s="1">
        <v>40286</v>
      </c>
      <c r="C275" s="31"/>
      <c r="D275" s="8">
        <v>0</v>
      </c>
      <c r="E275" s="35">
        <v>158.49870999999999</v>
      </c>
      <c r="F275" s="35"/>
      <c r="G275" s="26">
        <v>41.25</v>
      </c>
      <c r="H275" s="35">
        <v>23.351710000000001</v>
      </c>
      <c r="I275" s="35">
        <v>0</v>
      </c>
      <c r="J275" s="26">
        <v>0</v>
      </c>
      <c r="K275" s="35">
        <v>0</v>
      </c>
      <c r="L275" s="35">
        <v>0</v>
      </c>
      <c r="M275" s="35">
        <v>313.47881000000001</v>
      </c>
      <c r="N275" s="35">
        <v>0</v>
      </c>
      <c r="O275" s="35"/>
      <c r="P275" s="35">
        <v>2.3124400000000001</v>
      </c>
      <c r="R275" s="24">
        <f t="shared" si="17"/>
        <v>538.89167000000009</v>
      </c>
      <c r="T275" s="5">
        <v>354.77317586666663</v>
      </c>
      <c r="V275" s="20">
        <f t="shared" si="18"/>
        <v>893.66484586666672</v>
      </c>
      <c r="X275" s="8">
        <v>149.55488</v>
      </c>
      <c r="Y275" s="35">
        <v>0</v>
      </c>
      <c r="Z275" s="35"/>
      <c r="AA275" s="35">
        <v>0</v>
      </c>
      <c r="AB275" s="35">
        <v>212.74093999999999</v>
      </c>
      <c r="AC275" s="35">
        <v>24.488</v>
      </c>
      <c r="AD275" s="35">
        <v>113.33167</v>
      </c>
      <c r="AE275" s="35"/>
      <c r="AF275" s="35"/>
      <c r="AG275" s="35"/>
      <c r="AH275" s="35">
        <v>0</v>
      </c>
      <c r="AI275" s="35"/>
      <c r="AL275" s="24">
        <f t="shared" si="20"/>
        <v>500.11549000000002</v>
      </c>
      <c r="AN275" s="34">
        <v>788.97</v>
      </c>
      <c r="AP275" s="20">
        <f t="shared" si="19"/>
        <v>1289.0854899999999</v>
      </c>
      <c r="AR275" s="20"/>
    </row>
    <row r="276" spans="1:44" x14ac:dyDescent="0.25">
      <c r="A276" t="str">
        <f>VLOOKUP($B276,'Cushing Balance'!$C$2:$E$500,3,TRUE)</f>
        <v>162010</v>
      </c>
      <c r="B276" s="1">
        <v>40287</v>
      </c>
      <c r="C276" s="31"/>
      <c r="D276" s="8">
        <v>0</v>
      </c>
      <c r="E276" s="35">
        <v>157.80669</v>
      </c>
      <c r="F276" s="35"/>
      <c r="G276" s="26">
        <v>41.25</v>
      </c>
      <c r="H276" s="35">
        <v>23.819310000000002</v>
      </c>
      <c r="I276" s="35">
        <v>0</v>
      </c>
      <c r="J276" s="26">
        <v>0</v>
      </c>
      <c r="K276" s="35">
        <v>0</v>
      </c>
      <c r="L276" s="35">
        <v>0</v>
      </c>
      <c r="M276" s="35">
        <v>333.64979</v>
      </c>
      <c r="N276" s="35">
        <v>0</v>
      </c>
      <c r="O276" s="35"/>
      <c r="P276" s="35">
        <v>3.91377</v>
      </c>
      <c r="R276" s="24">
        <f t="shared" si="17"/>
        <v>560.43956000000003</v>
      </c>
      <c r="T276" s="5">
        <v>354.77317586666663</v>
      </c>
      <c r="V276" s="20">
        <f t="shared" si="18"/>
        <v>915.21273586666666</v>
      </c>
      <c r="X276" s="8">
        <v>150.48285000000001</v>
      </c>
      <c r="Y276" s="35">
        <v>0</v>
      </c>
      <c r="Z276" s="35"/>
      <c r="AA276" s="35">
        <v>0</v>
      </c>
      <c r="AB276" s="35">
        <v>218.1816</v>
      </c>
      <c r="AC276" s="35">
        <v>7.6713100000000001</v>
      </c>
      <c r="AD276" s="35">
        <v>107.66722999999999</v>
      </c>
      <c r="AE276" s="35"/>
      <c r="AF276" s="35"/>
      <c r="AG276" s="35"/>
      <c r="AH276" s="35">
        <v>0</v>
      </c>
      <c r="AI276" s="35"/>
      <c r="AL276" s="24">
        <f t="shared" si="20"/>
        <v>484.00298999999995</v>
      </c>
      <c r="AN276" s="34">
        <v>788.97</v>
      </c>
      <c r="AP276" s="20">
        <f t="shared" si="19"/>
        <v>1272.97299</v>
      </c>
      <c r="AR276" s="20"/>
    </row>
    <row r="277" spans="1:44" x14ac:dyDescent="0.25">
      <c r="A277" t="str">
        <f>VLOOKUP($B277,'Cushing Balance'!$C$2:$E$500,3,TRUE)</f>
        <v>162010</v>
      </c>
      <c r="B277" s="1">
        <v>40288</v>
      </c>
      <c r="C277" s="31"/>
      <c r="D277" s="8">
        <v>0</v>
      </c>
      <c r="E277" s="35">
        <v>179.55158</v>
      </c>
      <c r="F277" s="35"/>
      <c r="G277" s="26">
        <v>41.25</v>
      </c>
      <c r="H277" s="35">
        <v>23.605650000000001</v>
      </c>
      <c r="I277" s="35">
        <v>0</v>
      </c>
      <c r="J277" s="26">
        <v>0</v>
      </c>
      <c r="K277" s="35">
        <v>0</v>
      </c>
      <c r="L277" s="35">
        <v>0</v>
      </c>
      <c r="M277" s="35">
        <v>346.32496000000003</v>
      </c>
      <c r="N277" s="35">
        <v>0</v>
      </c>
      <c r="O277" s="35"/>
      <c r="P277" s="35">
        <v>65.884500000000003</v>
      </c>
      <c r="R277" s="24">
        <f t="shared" si="17"/>
        <v>656.61669000000006</v>
      </c>
      <c r="T277" s="5">
        <v>354.77317586666663</v>
      </c>
      <c r="V277" s="20">
        <f t="shared" si="18"/>
        <v>1011.3898658666667</v>
      </c>
      <c r="X277" s="8">
        <v>150.71232999999998</v>
      </c>
      <c r="Y277" s="35">
        <v>0</v>
      </c>
      <c r="Z277" s="35"/>
      <c r="AA277" s="35">
        <v>0</v>
      </c>
      <c r="AB277" s="35">
        <v>207.82982999999999</v>
      </c>
      <c r="AC277" s="35">
        <v>6.7638500000000006</v>
      </c>
      <c r="AD277" s="35">
        <v>31.366419999999998</v>
      </c>
      <c r="AE277" s="35"/>
      <c r="AF277" s="35"/>
      <c r="AG277" s="35"/>
      <c r="AH277" s="35">
        <v>0</v>
      </c>
      <c r="AI277" s="35"/>
      <c r="AL277" s="24">
        <f t="shared" si="20"/>
        <v>396.67242999999996</v>
      </c>
      <c r="AN277" s="34">
        <v>788.97</v>
      </c>
      <c r="AP277" s="20">
        <f t="shared" si="19"/>
        <v>1185.6424299999999</v>
      </c>
      <c r="AR277" s="20"/>
    </row>
    <row r="278" spans="1:44" x14ac:dyDescent="0.25">
      <c r="A278" t="str">
        <f>VLOOKUP($B278,'Cushing Balance'!$C$2:$E$500,3,TRUE)</f>
        <v>162010</v>
      </c>
      <c r="B278" s="1">
        <v>40289</v>
      </c>
      <c r="C278" s="31"/>
      <c r="D278" s="8">
        <v>0</v>
      </c>
      <c r="E278" s="35">
        <v>189.56125</v>
      </c>
      <c r="F278" s="35"/>
      <c r="G278" s="26">
        <v>41.25</v>
      </c>
      <c r="H278" s="35">
        <v>23.43027</v>
      </c>
      <c r="I278" s="35">
        <v>0</v>
      </c>
      <c r="J278" s="26">
        <v>0</v>
      </c>
      <c r="K278" s="35">
        <v>0</v>
      </c>
      <c r="L278" s="35">
        <v>0</v>
      </c>
      <c r="M278" s="35">
        <v>327.51377000000002</v>
      </c>
      <c r="N278" s="35">
        <v>0</v>
      </c>
      <c r="O278" s="35"/>
      <c r="P278" s="35">
        <v>5.2153499999999999</v>
      </c>
      <c r="R278" s="24">
        <f t="shared" si="17"/>
        <v>586.97064</v>
      </c>
      <c r="T278" s="5">
        <v>354.77317586666663</v>
      </c>
      <c r="V278" s="20">
        <f t="shared" si="18"/>
        <v>941.74381586666664</v>
      </c>
      <c r="X278" s="8">
        <v>135.11780999999999</v>
      </c>
      <c r="Y278" s="35">
        <v>0</v>
      </c>
      <c r="Z278" s="35"/>
      <c r="AA278" s="35">
        <v>0</v>
      </c>
      <c r="AB278" s="35">
        <v>188.47635</v>
      </c>
      <c r="AC278" s="35">
        <v>22.974460000000001</v>
      </c>
      <c r="AD278" s="35">
        <v>77.622630000000001</v>
      </c>
      <c r="AE278" s="35"/>
      <c r="AF278" s="35"/>
      <c r="AG278" s="35"/>
      <c r="AH278" s="35">
        <v>0</v>
      </c>
      <c r="AI278" s="35"/>
      <c r="AL278" s="24">
        <f t="shared" si="20"/>
        <v>424.19125000000003</v>
      </c>
      <c r="AN278" s="34">
        <v>788.97</v>
      </c>
      <c r="AP278" s="20">
        <f t="shared" si="19"/>
        <v>1213.1612500000001</v>
      </c>
      <c r="AR278" s="20"/>
    </row>
    <row r="279" spans="1:44" x14ac:dyDescent="0.25">
      <c r="A279" t="str">
        <f>VLOOKUP($B279,'Cushing Balance'!$C$2:$E$500,3,TRUE)</f>
        <v>162010</v>
      </c>
      <c r="B279" s="1">
        <v>40290</v>
      </c>
      <c r="C279" s="31"/>
      <c r="D279" s="8">
        <v>0</v>
      </c>
      <c r="E279" s="35">
        <v>184.73662999999999</v>
      </c>
      <c r="F279" s="35"/>
      <c r="G279" s="26">
        <v>41.25</v>
      </c>
      <c r="H279" s="35">
        <v>23.46406</v>
      </c>
      <c r="I279" s="35">
        <v>0</v>
      </c>
      <c r="J279" s="26">
        <v>0</v>
      </c>
      <c r="K279" s="35">
        <v>0</v>
      </c>
      <c r="L279" s="35">
        <v>0</v>
      </c>
      <c r="M279" s="35">
        <v>327.46416999999997</v>
      </c>
      <c r="N279" s="35">
        <v>0</v>
      </c>
      <c r="O279" s="35"/>
      <c r="P279" s="35">
        <v>3.10467</v>
      </c>
      <c r="R279" s="24">
        <f t="shared" si="17"/>
        <v>580.01953000000003</v>
      </c>
      <c r="T279" s="5">
        <v>354.77317586666663</v>
      </c>
      <c r="V279" s="20">
        <f t="shared" si="18"/>
        <v>934.79270586666667</v>
      </c>
      <c r="X279" s="8">
        <v>131.37744000000001</v>
      </c>
      <c r="Y279" s="35">
        <v>0</v>
      </c>
      <c r="Z279" s="35"/>
      <c r="AA279" s="35">
        <v>0</v>
      </c>
      <c r="AB279" s="35">
        <v>183.89273</v>
      </c>
      <c r="AC279" s="35">
        <v>23.452330000000003</v>
      </c>
      <c r="AD279" s="35">
        <v>91.226770000000002</v>
      </c>
      <c r="AE279" s="35"/>
      <c r="AF279" s="35"/>
      <c r="AG279" s="35"/>
      <c r="AH279" s="35">
        <v>0</v>
      </c>
      <c r="AI279" s="35"/>
      <c r="AL279" s="24">
        <f t="shared" si="20"/>
        <v>429.94927000000001</v>
      </c>
      <c r="AN279" s="34">
        <v>788.97</v>
      </c>
      <c r="AP279" s="20">
        <f t="shared" si="19"/>
        <v>1218.9192700000001</v>
      </c>
      <c r="AR279" s="20"/>
    </row>
    <row r="280" spans="1:44" x14ac:dyDescent="0.25">
      <c r="A280" t="str">
        <f>VLOOKUP($B280,'Cushing Balance'!$C$2:$E$500,3,TRUE)</f>
        <v>162010</v>
      </c>
      <c r="B280" s="1">
        <v>40291</v>
      </c>
      <c r="C280" s="31"/>
      <c r="D280" s="8">
        <v>0</v>
      </c>
      <c r="E280" s="35">
        <v>177.26838000000001</v>
      </c>
      <c r="F280" s="35"/>
      <c r="G280" s="26">
        <v>41.25</v>
      </c>
      <c r="H280" s="35">
        <v>23.471060000000001</v>
      </c>
      <c r="I280" s="35">
        <v>0</v>
      </c>
      <c r="J280" s="26">
        <v>0</v>
      </c>
      <c r="K280" s="35">
        <v>0</v>
      </c>
      <c r="L280" s="35">
        <v>0</v>
      </c>
      <c r="M280" s="35">
        <v>310.92702000000003</v>
      </c>
      <c r="N280" s="35">
        <v>0</v>
      </c>
      <c r="O280" s="35"/>
      <c r="P280" s="35">
        <v>40.104690000000005</v>
      </c>
      <c r="R280" s="24">
        <f t="shared" si="17"/>
        <v>593.02115000000003</v>
      </c>
      <c r="T280" s="5">
        <v>354.77317586666663</v>
      </c>
      <c r="V280" s="20">
        <f t="shared" si="18"/>
        <v>947.79432586666667</v>
      </c>
      <c r="X280" s="8">
        <v>131.26751000000002</v>
      </c>
      <c r="Y280" s="35">
        <v>0</v>
      </c>
      <c r="Z280" s="35"/>
      <c r="AA280" s="35">
        <v>0</v>
      </c>
      <c r="AB280" s="35">
        <v>193.32584</v>
      </c>
      <c r="AC280" s="35">
        <v>15.867940000000001</v>
      </c>
      <c r="AD280" s="35">
        <v>115.52042</v>
      </c>
      <c r="AE280" s="35"/>
      <c r="AF280" s="35"/>
      <c r="AG280" s="35"/>
      <c r="AH280" s="35">
        <v>0</v>
      </c>
      <c r="AI280" s="35"/>
      <c r="AL280" s="24">
        <f t="shared" si="20"/>
        <v>455.98170999999996</v>
      </c>
      <c r="AN280" s="34">
        <v>788.97</v>
      </c>
      <c r="AP280" s="20">
        <f t="shared" si="19"/>
        <v>1244.95171</v>
      </c>
      <c r="AR280" s="20"/>
    </row>
    <row r="281" spans="1:44" x14ac:dyDescent="0.25">
      <c r="A281" t="str">
        <f>VLOOKUP($B281,'Cushing Balance'!$C$2:$E$500,3,TRUE)</f>
        <v>172010</v>
      </c>
      <c r="B281" s="1">
        <v>40292</v>
      </c>
      <c r="C281" s="31"/>
      <c r="D281" s="8">
        <v>0</v>
      </c>
      <c r="E281" s="35">
        <v>185.7276</v>
      </c>
      <c r="F281" s="35"/>
      <c r="G281" s="26">
        <v>41.25</v>
      </c>
      <c r="H281" s="35">
        <v>22.881400000000003</v>
      </c>
      <c r="I281" s="35">
        <v>0</v>
      </c>
      <c r="J281" s="26">
        <v>0</v>
      </c>
      <c r="K281" s="35">
        <v>0</v>
      </c>
      <c r="L281" s="35">
        <v>0</v>
      </c>
      <c r="M281" s="35">
        <v>336.42822999999999</v>
      </c>
      <c r="N281" s="35">
        <v>0</v>
      </c>
      <c r="O281" s="35"/>
      <c r="P281" s="35">
        <v>83.33138000000001</v>
      </c>
      <c r="R281" s="24">
        <f t="shared" si="17"/>
        <v>669.61860999999999</v>
      </c>
      <c r="T281" s="5">
        <v>354.77317586666663</v>
      </c>
      <c r="V281" s="20">
        <f t="shared" si="18"/>
        <v>1024.3917858666666</v>
      </c>
      <c r="X281" s="8">
        <v>151.73464999999999</v>
      </c>
      <c r="Y281" s="35">
        <v>0</v>
      </c>
      <c r="Z281" s="35"/>
      <c r="AA281" s="35">
        <v>0</v>
      </c>
      <c r="AB281" s="35">
        <v>200.22623000000002</v>
      </c>
      <c r="AC281" s="35">
        <v>23.947500000000002</v>
      </c>
      <c r="AD281" s="35">
        <v>112.27760000000001</v>
      </c>
      <c r="AE281" s="35"/>
      <c r="AF281" s="35"/>
      <c r="AG281" s="35"/>
      <c r="AH281" s="35">
        <v>0</v>
      </c>
      <c r="AI281" s="35"/>
      <c r="AL281" s="24">
        <f t="shared" si="20"/>
        <v>488.18597999999997</v>
      </c>
      <c r="AN281" s="34">
        <v>788.97</v>
      </c>
      <c r="AP281" s="20">
        <f t="shared" si="19"/>
        <v>1277.15598</v>
      </c>
      <c r="AR281" s="20"/>
    </row>
    <row r="282" spans="1:44" x14ac:dyDescent="0.25">
      <c r="A282" t="str">
        <f>VLOOKUP($B282,'Cushing Balance'!$C$2:$E$500,3,TRUE)</f>
        <v>172010</v>
      </c>
      <c r="B282" s="1">
        <v>40293</v>
      </c>
      <c r="C282" s="31"/>
      <c r="D282" s="8">
        <v>0</v>
      </c>
      <c r="E282" s="35">
        <v>186.86194</v>
      </c>
      <c r="F282" s="35"/>
      <c r="G282" s="26">
        <v>41.25</v>
      </c>
      <c r="H282" s="35">
        <v>22.928249999999998</v>
      </c>
      <c r="I282" s="35">
        <v>0</v>
      </c>
      <c r="J282" s="26">
        <v>0</v>
      </c>
      <c r="K282" s="35">
        <v>0</v>
      </c>
      <c r="L282" s="35">
        <v>0</v>
      </c>
      <c r="M282" s="35">
        <v>347.94916999999998</v>
      </c>
      <c r="N282" s="35">
        <v>0</v>
      </c>
      <c r="O282" s="35"/>
      <c r="P282" s="35">
        <v>7.20573</v>
      </c>
      <c r="R282" s="24">
        <f t="shared" si="17"/>
        <v>606.19509000000005</v>
      </c>
      <c r="T282" s="5">
        <v>354.77317586666663</v>
      </c>
      <c r="V282" s="20">
        <f t="shared" si="18"/>
        <v>960.96826586666668</v>
      </c>
      <c r="X282" s="8">
        <v>151.12</v>
      </c>
      <c r="Y282" s="35">
        <v>0</v>
      </c>
      <c r="Z282" s="35"/>
      <c r="AA282" s="35">
        <v>0</v>
      </c>
      <c r="AB282" s="35">
        <v>183.02135000000001</v>
      </c>
      <c r="AC282" s="35">
        <v>23.8064</v>
      </c>
      <c r="AD282" s="35">
        <v>115.49172999999999</v>
      </c>
      <c r="AE282" s="35"/>
      <c r="AF282" s="35"/>
      <c r="AG282" s="35"/>
      <c r="AH282" s="35">
        <v>0</v>
      </c>
      <c r="AI282" s="35"/>
      <c r="AL282" s="24">
        <f t="shared" si="20"/>
        <v>473.43948</v>
      </c>
      <c r="AN282" s="34">
        <v>788.97</v>
      </c>
      <c r="AP282" s="20">
        <f t="shared" si="19"/>
        <v>1262.40948</v>
      </c>
      <c r="AR282" s="20"/>
    </row>
    <row r="283" spans="1:44" x14ac:dyDescent="0.25">
      <c r="A283" t="str">
        <f>VLOOKUP($B283,'Cushing Balance'!$C$2:$E$500,3,TRUE)</f>
        <v>172010</v>
      </c>
      <c r="B283" s="1">
        <v>40294</v>
      </c>
      <c r="C283" s="31"/>
      <c r="D283" s="8">
        <v>0</v>
      </c>
      <c r="E283" s="35">
        <v>186.58154000000002</v>
      </c>
      <c r="F283" s="35"/>
      <c r="G283" s="26">
        <v>41.25</v>
      </c>
      <c r="H283" s="35">
        <v>22.434669999999997</v>
      </c>
      <c r="I283" s="35">
        <v>0</v>
      </c>
      <c r="J283" s="26">
        <v>0</v>
      </c>
      <c r="K283" s="35">
        <v>0</v>
      </c>
      <c r="L283" s="35">
        <v>0</v>
      </c>
      <c r="M283" s="35">
        <v>317.15368999999998</v>
      </c>
      <c r="N283" s="35">
        <v>0</v>
      </c>
      <c r="O283" s="35"/>
      <c r="P283" s="35">
        <v>47.167879999999997</v>
      </c>
      <c r="R283" s="24">
        <f t="shared" si="17"/>
        <v>614.58777999999995</v>
      </c>
      <c r="T283" s="5">
        <v>354.77317586666663</v>
      </c>
      <c r="V283" s="20">
        <f t="shared" si="18"/>
        <v>969.36095586666659</v>
      </c>
      <c r="X283" s="8">
        <v>151.13669000000002</v>
      </c>
      <c r="Y283" s="35">
        <v>0</v>
      </c>
      <c r="Z283" s="35"/>
      <c r="AA283" s="35">
        <v>0</v>
      </c>
      <c r="AB283" s="35">
        <v>190.81082999999998</v>
      </c>
      <c r="AC283" s="35">
        <v>23.758099999999999</v>
      </c>
      <c r="AD283" s="35">
        <v>101.23778999999999</v>
      </c>
      <c r="AE283" s="35"/>
      <c r="AF283" s="35"/>
      <c r="AG283" s="35"/>
      <c r="AH283" s="35">
        <v>0</v>
      </c>
      <c r="AI283" s="35"/>
      <c r="AL283" s="24">
        <f t="shared" si="20"/>
        <v>466.94340999999997</v>
      </c>
      <c r="AN283" s="34">
        <v>788.97</v>
      </c>
      <c r="AP283" s="20">
        <f t="shared" si="19"/>
        <v>1255.9134100000001</v>
      </c>
      <c r="AR283" s="20"/>
    </row>
    <row r="284" spans="1:44" x14ac:dyDescent="0.25">
      <c r="A284" t="str">
        <f>VLOOKUP($B284,'Cushing Balance'!$C$2:$E$500,3,TRUE)</f>
        <v>172010</v>
      </c>
      <c r="B284" s="1">
        <v>40295</v>
      </c>
      <c r="C284" s="31"/>
      <c r="D284" s="8">
        <v>0</v>
      </c>
      <c r="E284" s="35">
        <v>188.98598000000001</v>
      </c>
      <c r="F284" s="35"/>
      <c r="G284" s="26">
        <v>41.25</v>
      </c>
      <c r="H284" s="35">
        <v>23.273599999999998</v>
      </c>
      <c r="I284" s="35">
        <v>0</v>
      </c>
      <c r="J284" s="26">
        <v>0</v>
      </c>
      <c r="K284" s="35">
        <v>0</v>
      </c>
      <c r="L284" s="35">
        <v>0</v>
      </c>
      <c r="M284" s="35">
        <v>333.95188000000002</v>
      </c>
      <c r="N284" s="35">
        <v>0</v>
      </c>
      <c r="O284" s="35"/>
      <c r="P284" s="35">
        <v>26.602049999999998</v>
      </c>
      <c r="R284" s="24">
        <f t="shared" si="17"/>
        <v>614.06350999999995</v>
      </c>
      <c r="T284" s="5">
        <v>354.77317586666663</v>
      </c>
      <c r="V284" s="20">
        <f t="shared" si="18"/>
        <v>968.83668586666658</v>
      </c>
      <c r="X284" s="8">
        <v>144.97826999999998</v>
      </c>
      <c r="Y284" s="35">
        <v>0</v>
      </c>
      <c r="Z284" s="35"/>
      <c r="AA284" s="35">
        <v>0</v>
      </c>
      <c r="AB284" s="35">
        <v>185.24348999999998</v>
      </c>
      <c r="AC284" s="35">
        <v>23.748169999999998</v>
      </c>
      <c r="AD284" s="35">
        <v>101.19525</v>
      </c>
      <c r="AE284" s="35"/>
      <c r="AF284" s="35"/>
      <c r="AG284" s="35"/>
      <c r="AH284" s="35">
        <v>0</v>
      </c>
      <c r="AI284" s="35"/>
      <c r="AL284" s="24">
        <f t="shared" si="20"/>
        <v>455.16517999999996</v>
      </c>
      <c r="AN284" s="34">
        <v>788.97</v>
      </c>
      <c r="AP284" s="20">
        <f t="shared" si="19"/>
        <v>1244.13518</v>
      </c>
      <c r="AR284" s="20"/>
    </row>
    <row r="285" spans="1:44" x14ac:dyDescent="0.25">
      <c r="A285" t="str">
        <f>VLOOKUP($B285,'Cushing Balance'!$C$2:$E$500,3,TRUE)</f>
        <v>172010</v>
      </c>
      <c r="B285" s="1">
        <v>40296</v>
      </c>
      <c r="C285" s="31"/>
      <c r="D285" s="8">
        <v>0</v>
      </c>
      <c r="E285" s="35">
        <v>185.70769000000001</v>
      </c>
      <c r="F285" s="35"/>
      <c r="G285" s="26">
        <v>41.25</v>
      </c>
      <c r="H285" s="35">
        <v>23.73631</v>
      </c>
      <c r="I285" s="35">
        <v>0</v>
      </c>
      <c r="J285" s="26">
        <v>0</v>
      </c>
      <c r="K285" s="35">
        <v>0</v>
      </c>
      <c r="L285" s="35">
        <v>0</v>
      </c>
      <c r="M285" s="35">
        <v>322.54025000000001</v>
      </c>
      <c r="N285" s="35">
        <v>0</v>
      </c>
      <c r="O285" s="35"/>
      <c r="P285" s="35">
        <v>3.9662800000000002</v>
      </c>
      <c r="R285" s="24">
        <f t="shared" si="17"/>
        <v>577.20052999999996</v>
      </c>
      <c r="T285" s="5">
        <v>354.77317586666663</v>
      </c>
      <c r="V285" s="20">
        <f t="shared" si="18"/>
        <v>931.97370586666659</v>
      </c>
      <c r="X285" s="8">
        <v>133.67992000000001</v>
      </c>
      <c r="Y285" s="35">
        <v>0</v>
      </c>
      <c r="Z285" s="35"/>
      <c r="AA285" s="35">
        <v>0</v>
      </c>
      <c r="AB285" s="35">
        <v>184.72708</v>
      </c>
      <c r="AC285" s="35">
        <v>24.48706</v>
      </c>
      <c r="AD285" s="35">
        <v>73.183149999999998</v>
      </c>
      <c r="AE285" s="35"/>
      <c r="AF285" s="35"/>
      <c r="AG285" s="35"/>
      <c r="AH285" s="35">
        <v>0</v>
      </c>
      <c r="AI285" s="35"/>
      <c r="AL285" s="24">
        <f t="shared" si="20"/>
        <v>416.07721000000004</v>
      </c>
      <c r="AN285" s="34">
        <v>788.97</v>
      </c>
      <c r="AP285" s="20">
        <f t="shared" si="19"/>
        <v>1205.0472100000002</v>
      </c>
      <c r="AR285" s="20"/>
    </row>
    <row r="286" spans="1:44" x14ac:dyDescent="0.25">
      <c r="A286" t="str">
        <f>VLOOKUP($B286,'Cushing Balance'!$C$2:$E$500,3,TRUE)</f>
        <v>172010</v>
      </c>
      <c r="B286" s="1">
        <v>40297</v>
      </c>
      <c r="C286" s="31"/>
      <c r="D286" s="8">
        <v>0</v>
      </c>
      <c r="E286" s="35">
        <v>176.79904000000002</v>
      </c>
      <c r="F286" s="35"/>
      <c r="G286" s="26">
        <v>41.25</v>
      </c>
      <c r="H286" s="35">
        <v>25.134919999999997</v>
      </c>
      <c r="I286" s="35">
        <v>0</v>
      </c>
      <c r="J286" s="26">
        <v>0</v>
      </c>
      <c r="K286" s="35">
        <v>0</v>
      </c>
      <c r="L286" s="35">
        <v>0</v>
      </c>
      <c r="M286" s="35">
        <v>315.71921000000003</v>
      </c>
      <c r="N286" s="35">
        <v>0</v>
      </c>
      <c r="O286" s="35"/>
      <c r="P286" s="35">
        <v>4.4262100000000002</v>
      </c>
      <c r="R286" s="24">
        <f t="shared" si="17"/>
        <v>563.32938000000001</v>
      </c>
      <c r="T286" s="5">
        <v>354.77317586666663</v>
      </c>
      <c r="V286" s="20">
        <f t="shared" si="18"/>
        <v>918.10255586666665</v>
      </c>
      <c r="X286" s="8">
        <v>142.15251999999998</v>
      </c>
      <c r="Y286" s="35">
        <v>0</v>
      </c>
      <c r="Z286" s="35"/>
      <c r="AA286" s="35">
        <v>0</v>
      </c>
      <c r="AB286" s="35">
        <v>192.87229000000002</v>
      </c>
      <c r="AC286" s="35">
        <v>24.382580000000001</v>
      </c>
      <c r="AD286" s="35">
        <v>73.191919999999996</v>
      </c>
      <c r="AE286" s="35"/>
      <c r="AF286" s="35"/>
      <c r="AG286" s="35"/>
      <c r="AH286" s="35">
        <v>0</v>
      </c>
      <c r="AI286" s="35"/>
      <c r="AL286" s="24">
        <f t="shared" si="20"/>
        <v>432.59931</v>
      </c>
      <c r="AN286" s="34">
        <v>788.97</v>
      </c>
      <c r="AP286" s="20">
        <f t="shared" si="19"/>
        <v>1221.5693100000001</v>
      </c>
      <c r="AR286" s="20"/>
    </row>
    <row r="287" spans="1:44" x14ac:dyDescent="0.25">
      <c r="A287" t="str">
        <f>VLOOKUP($B287,'Cushing Balance'!$C$2:$E$500,3,TRUE)</f>
        <v>172010</v>
      </c>
      <c r="B287" s="1">
        <v>40298</v>
      </c>
      <c r="C287" s="31"/>
      <c r="D287" s="8">
        <v>0</v>
      </c>
      <c r="E287" s="35">
        <v>178.65356</v>
      </c>
      <c r="F287" s="35"/>
      <c r="G287" s="26">
        <v>41.25</v>
      </c>
      <c r="H287" s="35">
        <v>22.140540000000001</v>
      </c>
      <c r="I287" s="35">
        <v>0</v>
      </c>
      <c r="J287" s="26">
        <v>0</v>
      </c>
      <c r="K287" s="35">
        <v>0</v>
      </c>
      <c r="L287" s="35">
        <v>0</v>
      </c>
      <c r="M287" s="35">
        <v>322.03008</v>
      </c>
      <c r="N287" s="35">
        <v>0</v>
      </c>
      <c r="O287" s="35"/>
      <c r="P287" s="35">
        <v>4.7804200000000003</v>
      </c>
      <c r="R287" s="24">
        <f t="shared" si="17"/>
        <v>568.85460000000012</v>
      </c>
      <c r="T287" s="5">
        <v>354.77317586666663</v>
      </c>
      <c r="V287" s="20">
        <f t="shared" si="18"/>
        <v>923.62777586666675</v>
      </c>
      <c r="X287" s="8">
        <v>140.74394000000001</v>
      </c>
      <c r="Y287" s="35">
        <v>0</v>
      </c>
      <c r="Z287" s="35"/>
      <c r="AA287" s="35">
        <v>0</v>
      </c>
      <c r="AB287" s="35">
        <v>185.79623000000001</v>
      </c>
      <c r="AC287" s="35">
        <v>24.308229999999998</v>
      </c>
      <c r="AD287" s="35">
        <v>74.483039999999988</v>
      </c>
      <c r="AE287" s="35"/>
      <c r="AF287" s="35"/>
      <c r="AG287" s="35"/>
      <c r="AH287" s="35">
        <v>0</v>
      </c>
      <c r="AI287" s="35"/>
      <c r="AL287" s="24">
        <f t="shared" si="20"/>
        <v>425.33143999999993</v>
      </c>
      <c r="AN287" s="34">
        <v>788.97</v>
      </c>
      <c r="AP287" s="20">
        <f t="shared" si="19"/>
        <v>1214.30144</v>
      </c>
      <c r="AR287" s="20"/>
    </row>
    <row r="288" spans="1:44" x14ac:dyDescent="0.25">
      <c r="A288" t="str">
        <f>VLOOKUP($B288,'Cushing Balance'!$C$2:$E$500,3,TRUE)</f>
        <v>182010</v>
      </c>
      <c r="B288" s="1">
        <v>40299</v>
      </c>
      <c r="C288" s="31"/>
      <c r="D288" s="8">
        <v>0</v>
      </c>
      <c r="E288" s="35">
        <v>182.47698</v>
      </c>
      <c r="F288" s="35"/>
      <c r="G288" s="26">
        <v>41.25</v>
      </c>
      <c r="H288" s="35">
        <v>23.488189999999999</v>
      </c>
      <c r="I288" s="35">
        <v>0</v>
      </c>
      <c r="J288" s="26">
        <v>0</v>
      </c>
      <c r="K288" s="35">
        <v>0</v>
      </c>
      <c r="L288" s="35">
        <v>0</v>
      </c>
      <c r="M288" s="35">
        <v>293.82959999999997</v>
      </c>
      <c r="N288" s="35">
        <v>0</v>
      </c>
      <c r="O288" s="35"/>
      <c r="P288" s="35">
        <v>55.770580000000002</v>
      </c>
      <c r="R288" s="24">
        <f t="shared" si="17"/>
        <v>596.81534999999997</v>
      </c>
      <c r="T288" s="5">
        <v>338.03556606451627</v>
      </c>
      <c r="V288" s="20">
        <f t="shared" si="18"/>
        <v>934.85091606451624</v>
      </c>
      <c r="X288" s="8">
        <v>147.65799999999999</v>
      </c>
      <c r="Y288" s="35">
        <v>0</v>
      </c>
      <c r="Z288" s="35"/>
      <c r="AA288" s="35">
        <v>0</v>
      </c>
      <c r="AB288" s="35">
        <v>193.08169000000001</v>
      </c>
      <c r="AC288" s="35">
        <v>24.023700000000002</v>
      </c>
      <c r="AD288" s="35">
        <v>74.171189999999996</v>
      </c>
      <c r="AE288" s="35"/>
      <c r="AF288" s="35"/>
      <c r="AG288" s="35"/>
      <c r="AH288" s="35">
        <v>0</v>
      </c>
      <c r="AI288" s="35"/>
      <c r="AL288" s="24">
        <f t="shared" si="20"/>
        <v>438.93457999999998</v>
      </c>
      <c r="AN288" s="34">
        <v>795.03900000000021</v>
      </c>
      <c r="AP288" s="20">
        <f t="shared" si="19"/>
        <v>1233.9735800000003</v>
      </c>
      <c r="AR288" s="20"/>
    </row>
    <row r="289" spans="1:44" x14ac:dyDescent="0.25">
      <c r="A289" t="str">
        <f>VLOOKUP($B289,'Cushing Balance'!$C$2:$E$500,3,TRUE)</f>
        <v>182010</v>
      </c>
      <c r="B289" s="1">
        <v>40300</v>
      </c>
      <c r="C289" s="31"/>
      <c r="D289" s="8">
        <v>0</v>
      </c>
      <c r="E289" s="35">
        <v>169.53423000000001</v>
      </c>
      <c r="F289" s="35"/>
      <c r="G289" s="26">
        <v>41.25</v>
      </c>
      <c r="H289" s="35">
        <v>23.742099999999997</v>
      </c>
      <c r="I289" s="35">
        <v>0</v>
      </c>
      <c r="J289" s="26">
        <v>0</v>
      </c>
      <c r="K289" s="35">
        <v>0</v>
      </c>
      <c r="L289" s="35">
        <v>0</v>
      </c>
      <c r="M289" s="35">
        <v>312.94349999999997</v>
      </c>
      <c r="N289" s="35">
        <v>0</v>
      </c>
      <c r="O289" s="35"/>
      <c r="P289" s="35">
        <v>11.30871</v>
      </c>
      <c r="R289" s="24">
        <f t="shared" si="17"/>
        <v>558.77854000000002</v>
      </c>
      <c r="T289" s="5">
        <v>338.03556606451627</v>
      </c>
      <c r="V289" s="20">
        <f t="shared" si="18"/>
        <v>896.8141060645163</v>
      </c>
      <c r="X289" s="8">
        <v>144.90106</v>
      </c>
      <c r="Y289" s="35">
        <v>0</v>
      </c>
      <c r="Z289" s="35"/>
      <c r="AA289" s="35">
        <v>0</v>
      </c>
      <c r="AB289" s="35">
        <v>189.83504000000002</v>
      </c>
      <c r="AC289" s="35">
        <v>24.272919999999999</v>
      </c>
      <c r="AD289" s="35">
        <v>74.787630000000007</v>
      </c>
      <c r="AE289" s="35"/>
      <c r="AF289" s="35"/>
      <c r="AG289" s="35"/>
      <c r="AH289" s="35">
        <v>0</v>
      </c>
      <c r="AI289" s="35"/>
      <c r="AL289" s="24">
        <f t="shared" si="20"/>
        <v>433.79665</v>
      </c>
      <c r="AN289" s="34">
        <v>795.03900000000021</v>
      </c>
      <c r="AP289" s="20">
        <f t="shared" si="19"/>
        <v>1228.8356500000002</v>
      </c>
      <c r="AR289" s="20"/>
    </row>
    <row r="290" spans="1:44" x14ac:dyDescent="0.25">
      <c r="A290" t="str">
        <f>VLOOKUP($B290,'Cushing Balance'!$C$2:$E$500,3,TRUE)</f>
        <v>182010</v>
      </c>
      <c r="B290" s="1">
        <v>40301</v>
      </c>
      <c r="C290" s="31"/>
      <c r="D290" s="8">
        <v>0</v>
      </c>
      <c r="E290" s="35">
        <v>182.84801999999999</v>
      </c>
      <c r="F290" s="35"/>
      <c r="G290" s="26">
        <v>41.25</v>
      </c>
      <c r="H290" s="35">
        <v>23.674349999999997</v>
      </c>
      <c r="I290" s="35">
        <v>0</v>
      </c>
      <c r="J290" s="26">
        <v>0</v>
      </c>
      <c r="K290" s="35">
        <v>0</v>
      </c>
      <c r="L290" s="35">
        <v>0</v>
      </c>
      <c r="M290" s="35">
        <v>298.74218999999999</v>
      </c>
      <c r="N290" s="35">
        <v>0</v>
      </c>
      <c r="O290" s="35"/>
      <c r="P290" s="35">
        <v>5.5195299999999996</v>
      </c>
      <c r="R290" s="24">
        <f t="shared" si="17"/>
        <v>552.03408999999999</v>
      </c>
      <c r="T290" s="5">
        <v>338.03556606451627</v>
      </c>
      <c r="V290" s="20">
        <f t="shared" si="18"/>
        <v>890.06965606451627</v>
      </c>
      <c r="X290" s="8">
        <v>131.11080999999999</v>
      </c>
      <c r="Y290" s="35">
        <v>0</v>
      </c>
      <c r="Z290" s="35"/>
      <c r="AA290" s="35">
        <v>0</v>
      </c>
      <c r="AB290" s="35">
        <v>215.71362999999999</v>
      </c>
      <c r="AC290" s="35">
        <v>24.63063</v>
      </c>
      <c r="AD290" s="35">
        <v>92.544039999999995</v>
      </c>
      <c r="AE290" s="35"/>
      <c r="AF290" s="35"/>
      <c r="AG290" s="35"/>
      <c r="AH290" s="35">
        <v>0</v>
      </c>
      <c r="AI290" s="35"/>
      <c r="AL290" s="24">
        <f t="shared" si="20"/>
        <v>463.99910999999997</v>
      </c>
      <c r="AN290" s="34">
        <v>795.03900000000021</v>
      </c>
      <c r="AP290" s="20">
        <f t="shared" si="19"/>
        <v>1259.0381100000002</v>
      </c>
      <c r="AR290" s="20"/>
    </row>
    <row r="291" spans="1:44" x14ac:dyDescent="0.25">
      <c r="A291" t="str">
        <f>VLOOKUP($B291,'Cushing Balance'!$C$2:$E$500,3,TRUE)</f>
        <v>182010</v>
      </c>
      <c r="B291" s="1">
        <v>40302</v>
      </c>
      <c r="C291" s="31"/>
      <c r="D291" s="8">
        <v>0</v>
      </c>
      <c r="E291" s="35">
        <v>183.11238</v>
      </c>
      <c r="F291" s="35"/>
      <c r="G291" s="26">
        <v>41.25</v>
      </c>
      <c r="H291" s="35">
        <v>23.418939999999999</v>
      </c>
      <c r="I291" s="35">
        <v>0</v>
      </c>
      <c r="J291" s="26">
        <v>0</v>
      </c>
      <c r="K291" s="35">
        <v>0</v>
      </c>
      <c r="L291" s="35">
        <v>0</v>
      </c>
      <c r="M291" s="35">
        <v>315.85924999999997</v>
      </c>
      <c r="N291" s="35">
        <v>0</v>
      </c>
      <c r="O291" s="35"/>
      <c r="P291" s="35">
        <v>48.992640000000002</v>
      </c>
      <c r="R291" s="24">
        <f t="shared" si="17"/>
        <v>612.63321000000008</v>
      </c>
      <c r="T291" s="5">
        <v>338.03556606451627</v>
      </c>
      <c r="V291" s="20">
        <f t="shared" si="18"/>
        <v>950.66877606451635</v>
      </c>
      <c r="X291" s="8">
        <v>130.5224</v>
      </c>
      <c r="Y291" s="35">
        <v>0</v>
      </c>
      <c r="Z291" s="35"/>
      <c r="AA291" s="35">
        <v>0</v>
      </c>
      <c r="AB291" s="35">
        <v>224.64824999999999</v>
      </c>
      <c r="AC291" s="35">
        <v>25.117849999999997</v>
      </c>
      <c r="AD291" s="35">
        <v>96.851230000000001</v>
      </c>
      <c r="AE291" s="35"/>
      <c r="AF291" s="35"/>
      <c r="AG291" s="35"/>
      <c r="AH291" s="35">
        <v>0</v>
      </c>
      <c r="AI291" s="35"/>
      <c r="AL291" s="24">
        <f t="shared" si="20"/>
        <v>477.13972999999999</v>
      </c>
      <c r="AN291" s="34">
        <v>795.03900000000021</v>
      </c>
      <c r="AP291" s="20">
        <f t="shared" si="19"/>
        <v>1272.1787300000001</v>
      </c>
      <c r="AR291" s="20"/>
    </row>
    <row r="292" spans="1:44" x14ac:dyDescent="0.25">
      <c r="A292" t="str">
        <f>VLOOKUP($B292,'Cushing Balance'!$C$2:$E$500,3,TRUE)</f>
        <v>182010</v>
      </c>
      <c r="B292" s="1">
        <v>40303</v>
      </c>
      <c r="C292" s="31"/>
      <c r="D292" s="8">
        <v>0</v>
      </c>
      <c r="E292" s="35">
        <v>163.38825</v>
      </c>
      <c r="F292" s="35"/>
      <c r="G292" s="26">
        <v>41.25</v>
      </c>
      <c r="H292" s="35">
        <v>22.78519</v>
      </c>
      <c r="I292" s="35">
        <v>0</v>
      </c>
      <c r="J292" s="26">
        <v>0</v>
      </c>
      <c r="K292" s="35">
        <v>0</v>
      </c>
      <c r="L292" s="35">
        <v>0</v>
      </c>
      <c r="M292" s="35">
        <v>298.48102</v>
      </c>
      <c r="N292" s="35">
        <v>0</v>
      </c>
      <c r="O292" s="35"/>
      <c r="P292" s="35">
        <v>4.8158799999999999</v>
      </c>
      <c r="R292" s="24">
        <f t="shared" si="17"/>
        <v>530.72033999999996</v>
      </c>
      <c r="T292" s="5">
        <v>338.03556606451627</v>
      </c>
      <c r="V292" s="20">
        <f t="shared" si="18"/>
        <v>868.75590606451624</v>
      </c>
      <c r="X292" s="8">
        <v>130.88869</v>
      </c>
      <c r="Y292" s="35">
        <v>0</v>
      </c>
      <c r="Z292" s="35"/>
      <c r="AA292" s="35">
        <v>0</v>
      </c>
      <c r="AB292" s="35">
        <v>147.01577</v>
      </c>
      <c r="AC292" s="35">
        <v>25.582879999999999</v>
      </c>
      <c r="AD292" s="35">
        <v>110.80071000000001</v>
      </c>
      <c r="AE292" s="35"/>
      <c r="AF292" s="35"/>
      <c r="AG292" s="35"/>
      <c r="AH292" s="35">
        <v>0</v>
      </c>
      <c r="AI292" s="35"/>
      <c r="AL292" s="24">
        <f t="shared" si="20"/>
        <v>414.28805</v>
      </c>
      <c r="AN292" s="34">
        <v>795.03900000000021</v>
      </c>
      <c r="AP292" s="20">
        <f t="shared" si="19"/>
        <v>1209.3270500000003</v>
      </c>
      <c r="AR292" s="20"/>
    </row>
    <row r="293" spans="1:44" x14ac:dyDescent="0.25">
      <c r="A293" t="str">
        <f>VLOOKUP($B293,'Cushing Balance'!$C$2:$E$500,3,TRUE)</f>
        <v>182010</v>
      </c>
      <c r="B293" s="1">
        <v>40304</v>
      </c>
      <c r="C293" s="31"/>
      <c r="D293" s="8">
        <v>0</v>
      </c>
      <c r="E293" s="35">
        <v>171.90942000000001</v>
      </c>
      <c r="F293" s="35"/>
      <c r="G293" s="26">
        <v>41.25</v>
      </c>
      <c r="H293" s="35">
        <v>23.948830000000001</v>
      </c>
      <c r="I293" s="35">
        <v>0</v>
      </c>
      <c r="J293" s="26">
        <v>0</v>
      </c>
      <c r="K293" s="35">
        <v>0</v>
      </c>
      <c r="L293" s="35">
        <v>0</v>
      </c>
      <c r="M293" s="35">
        <v>300.66883000000001</v>
      </c>
      <c r="N293" s="35">
        <v>0</v>
      </c>
      <c r="O293" s="35"/>
      <c r="P293" s="35">
        <v>4.5306499999999996</v>
      </c>
      <c r="R293" s="24">
        <f t="shared" si="17"/>
        <v>542.30773000000011</v>
      </c>
      <c r="T293" s="5">
        <v>338.03556606451627</v>
      </c>
      <c r="V293" s="20">
        <f t="shared" si="18"/>
        <v>880.34329606451638</v>
      </c>
      <c r="X293" s="8">
        <v>131.19264999999999</v>
      </c>
      <c r="Y293" s="35">
        <v>0</v>
      </c>
      <c r="Z293" s="35"/>
      <c r="AA293" s="35">
        <v>0</v>
      </c>
      <c r="AB293" s="35">
        <v>196.55160000000001</v>
      </c>
      <c r="AC293" s="35">
        <v>25.776330000000002</v>
      </c>
      <c r="AD293" s="35">
        <v>106.50427000000001</v>
      </c>
      <c r="AE293" s="35"/>
      <c r="AF293" s="35"/>
      <c r="AG293" s="35"/>
      <c r="AH293" s="35">
        <v>0</v>
      </c>
      <c r="AI293" s="35"/>
      <c r="AL293" s="24">
        <f t="shared" si="20"/>
        <v>460.02485000000001</v>
      </c>
      <c r="AN293" s="34">
        <v>795.03900000000021</v>
      </c>
      <c r="AP293" s="20">
        <f t="shared" si="19"/>
        <v>1255.0638500000002</v>
      </c>
      <c r="AR293" s="20"/>
    </row>
    <row r="294" spans="1:44" x14ac:dyDescent="0.25">
      <c r="A294" t="str">
        <f>VLOOKUP($B294,'Cushing Balance'!$C$2:$E$500,3,TRUE)</f>
        <v>182010</v>
      </c>
      <c r="B294" s="1">
        <v>40305</v>
      </c>
      <c r="C294" s="31"/>
      <c r="D294" s="8">
        <v>0</v>
      </c>
      <c r="E294" s="35">
        <v>172.00257999999999</v>
      </c>
      <c r="F294" s="35"/>
      <c r="G294" s="26">
        <v>41.25</v>
      </c>
      <c r="H294" s="35">
        <v>23.648130000000002</v>
      </c>
      <c r="I294" s="35">
        <v>0</v>
      </c>
      <c r="J294" s="26">
        <v>0</v>
      </c>
      <c r="K294" s="35">
        <v>0</v>
      </c>
      <c r="L294" s="35">
        <v>0</v>
      </c>
      <c r="M294" s="35">
        <v>309.90381000000002</v>
      </c>
      <c r="N294" s="35">
        <v>0</v>
      </c>
      <c r="O294" s="35"/>
      <c r="P294" s="35">
        <v>52.553449999999998</v>
      </c>
      <c r="R294" s="24">
        <f t="shared" si="17"/>
        <v>599.35797000000002</v>
      </c>
      <c r="T294" s="5">
        <v>338.03556606451627</v>
      </c>
      <c r="V294" s="20">
        <f t="shared" si="18"/>
        <v>937.3935360645163</v>
      </c>
      <c r="X294" s="8">
        <v>131.02444</v>
      </c>
      <c r="Y294" s="35">
        <v>0</v>
      </c>
      <c r="Z294" s="35"/>
      <c r="AA294" s="35">
        <v>0</v>
      </c>
      <c r="AB294" s="35">
        <v>218.09192000000002</v>
      </c>
      <c r="AC294" s="35">
        <v>24.78725</v>
      </c>
      <c r="AD294" s="35">
        <v>108.72283</v>
      </c>
      <c r="AE294" s="35"/>
      <c r="AF294" s="35"/>
      <c r="AG294" s="35"/>
      <c r="AH294" s="35">
        <v>0</v>
      </c>
      <c r="AI294" s="35"/>
      <c r="AL294" s="24">
        <f t="shared" si="20"/>
        <v>482.62643999999995</v>
      </c>
      <c r="AN294" s="34">
        <v>795.03900000000021</v>
      </c>
      <c r="AP294" s="20">
        <f t="shared" si="19"/>
        <v>1277.6654400000002</v>
      </c>
      <c r="AR294" s="20"/>
    </row>
    <row r="295" spans="1:44" x14ac:dyDescent="0.25">
      <c r="A295" t="str">
        <f>VLOOKUP($B295,'Cushing Balance'!$C$2:$E$500,3,TRUE)</f>
        <v>192010</v>
      </c>
      <c r="B295" s="1">
        <v>40306</v>
      </c>
      <c r="C295" s="31"/>
      <c r="D295" s="8">
        <v>0</v>
      </c>
      <c r="E295" s="35">
        <v>175.78135</v>
      </c>
      <c r="F295" s="35"/>
      <c r="G295" s="26">
        <v>41.25</v>
      </c>
      <c r="H295" s="35">
        <v>23.296439999999997</v>
      </c>
      <c r="I295" s="35">
        <v>0</v>
      </c>
      <c r="J295" s="26">
        <v>0</v>
      </c>
      <c r="K295" s="35">
        <v>0</v>
      </c>
      <c r="L295" s="35">
        <v>0</v>
      </c>
      <c r="M295" s="35">
        <v>297.34497999999996</v>
      </c>
      <c r="N295" s="35">
        <v>0</v>
      </c>
      <c r="O295" s="35"/>
      <c r="P295" s="35">
        <v>35.362940000000002</v>
      </c>
      <c r="R295" s="24">
        <f t="shared" si="17"/>
        <v>573.03570999999988</v>
      </c>
      <c r="T295" s="5">
        <v>338.03556606451627</v>
      </c>
      <c r="V295" s="20">
        <f t="shared" si="18"/>
        <v>911.07127606451616</v>
      </c>
      <c r="X295" s="8">
        <v>149.59130999999999</v>
      </c>
      <c r="Y295" s="35">
        <v>0</v>
      </c>
      <c r="Z295" s="35"/>
      <c r="AA295" s="35">
        <v>0</v>
      </c>
      <c r="AB295" s="35">
        <v>210.34014999999999</v>
      </c>
      <c r="AC295" s="35">
        <v>24.657810000000001</v>
      </c>
      <c r="AD295" s="35">
        <v>114.04488000000001</v>
      </c>
      <c r="AE295" s="35"/>
      <c r="AF295" s="35"/>
      <c r="AG295" s="35"/>
      <c r="AH295" s="35">
        <v>0</v>
      </c>
      <c r="AI295" s="35"/>
      <c r="AL295" s="24">
        <f t="shared" si="20"/>
        <v>498.63414999999998</v>
      </c>
      <c r="AN295" s="34">
        <v>795.03900000000021</v>
      </c>
      <c r="AP295" s="20">
        <f t="shared" si="19"/>
        <v>1293.6731500000001</v>
      </c>
      <c r="AR295" s="20"/>
    </row>
    <row r="296" spans="1:44" x14ac:dyDescent="0.25">
      <c r="A296" t="str">
        <f>VLOOKUP($B296,'Cushing Balance'!$C$2:$E$500,3,TRUE)</f>
        <v>192010</v>
      </c>
      <c r="B296" s="1">
        <v>40307</v>
      </c>
      <c r="C296" s="31"/>
      <c r="D296" s="8">
        <v>0</v>
      </c>
      <c r="E296" s="35">
        <v>176.41624999999999</v>
      </c>
      <c r="F296" s="35"/>
      <c r="G296" s="26">
        <v>41.25</v>
      </c>
      <c r="H296" s="35">
        <v>23.76529</v>
      </c>
      <c r="I296" s="35">
        <v>0</v>
      </c>
      <c r="J296" s="26">
        <v>0</v>
      </c>
      <c r="K296" s="35">
        <v>0</v>
      </c>
      <c r="L296" s="35">
        <v>0</v>
      </c>
      <c r="M296" s="35">
        <v>312.48765000000003</v>
      </c>
      <c r="N296" s="35">
        <v>0</v>
      </c>
      <c r="O296" s="35"/>
      <c r="P296" s="35">
        <v>24.25948</v>
      </c>
      <c r="R296" s="24">
        <f t="shared" si="17"/>
        <v>578.17867000000012</v>
      </c>
      <c r="T296" s="5">
        <v>338.03556606451627</v>
      </c>
      <c r="V296" s="20">
        <f t="shared" si="18"/>
        <v>916.2142360645164</v>
      </c>
      <c r="X296" s="8">
        <v>143.16464999999999</v>
      </c>
      <c r="Y296" s="35">
        <v>0</v>
      </c>
      <c r="Z296" s="35"/>
      <c r="AA296" s="35">
        <v>0</v>
      </c>
      <c r="AB296" s="35">
        <v>200.1249</v>
      </c>
      <c r="AC296" s="35">
        <v>24.718520000000002</v>
      </c>
      <c r="AD296" s="35">
        <v>112.81228999999999</v>
      </c>
      <c r="AE296" s="35"/>
      <c r="AF296" s="35"/>
      <c r="AG296" s="35"/>
      <c r="AH296" s="35">
        <v>0</v>
      </c>
      <c r="AI296" s="35"/>
      <c r="AL296" s="24">
        <f t="shared" si="20"/>
        <v>480.82035999999994</v>
      </c>
      <c r="AN296" s="34">
        <v>795.03900000000021</v>
      </c>
      <c r="AP296" s="20">
        <f t="shared" si="19"/>
        <v>1275.8593600000002</v>
      </c>
      <c r="AR296" s="20"/>
    </row>
    <row r="297" spans="1:44" x14ac:dyDescent="0.25">
      <c r="A297" t="str">
        <f>VLOOKUP($B297,'Cushing Balance'!$C$2:$E$500,3,TRUE)</f>
        <v>192010</v>
      </c>
      <c r="B297" s="1">
        <v>40308</v>
      </c>
      <c r="C297" s="31"/>
      <c r="D297" s="8">
        <v>0</v>
      </c>
      <c r="E297" s="35">
        <v>170.04129</v>
      </c>
      <c r="F297" s="35"/>
      <c r="G297" s="26">
        <v>41.25</v>
      </c>
      <c r="H297" s="35">
        <v>22.898580000000003</v>
      </c>
      <c r="I297" s="35">
        <v>0</v>
      </c>
      <c r="J297" s="26">
        <v>0</v>
      </c>
      <c r="K297" s="35">
        <v>0</v>
      </c>
      <c r="L297" s="35">
        <v>0</v>
      </c>
      <c r="M297" s="35">
        <v>312.21396000000004</v>
      </c>
      <c r="N297" s="35">
        <v>0</v>
      </c>
      <c r="O297" s="35"/>
      <c r="P297" s="35">
        <v>41.534570000000002</v>
      </c>
      <c r="R297" s="24">
        <f t="shared" si="17"/>
        <v>587.93840000000012</v>
      </c>
      <c r="T297" s="5">
        <v>338.03556606451627</v>
      </c>
      <c r="V297" s="20">
        <f t="shared" si="18"/>
        <v>925.97396606451639</v>
      </c>
      <c r="X297" s="8">
        <v>130.04295999999999</v>
      </c>
      <c r="Y297" s="35">
        <v>0</v>
      </c>
      <c r="Z297" s="35"/>
      <c r="AA297" s="35">
        <v>0</v>
      </c>
      <c r="AB297" s="35">
        <v>191.85298</v>
      </c>
      <c r="AC297" s="35">
        <v>24.987939999999998</v>
      </c>
      <c r="AD297" s="35">
        <v>114.63092</v>
      </c>
      <c r="AE297" s="35"/>
      <c r="AF297" s="35"/>
      <c r="AG297" s="35"/>
      <c r="AH297" s="35">
        <v>0</v>
      </c>
      <c r="AI297" s="35"/>
      <c r="AL297" s="24">
        <f t="shared" si="20"/>
        <v>461.51479999999998</v>
      </c>
      <c r="AN297" s="34">
        <v>795.03900000000021</v>
      </c>
      <c r="AP297" s="20">
        <f t="shared" si="19"/>
        <v>1256.5538000000001</v>
      </c>
      <c r="AR297" s="20"/>
    </row>
    <row r="298" spans="1:44" x14ac:dyDescent="0.25">
      <c r="A298" t="str">
        <f>VLOOKUP($B298,'Cushing Balance'!$C$2:$E$500,3,TRUE)</f>
        <v>192010</v>
      </c>
      <c r="B298" s="1">
        <v>40309</v>
      </c>
      <c r="C298" s="31"/>
      <c r="D298" s="8">
        <v>0</v>
      </c>
      <c r="E298" s="35">
        <v>160.46767000000003</v>
      </c>
      <c r="F298" s="35"/>
      <c r="G298" s="26">
        <v>41.25</v>
      </c>
      <c r="H298" s="35">
        <v>22.026580000000003</v>
      </c>
      <c r="I298" s="35">
        <v>0</v>
      </c>
      <c r="J298" s="26">
        <v>0</v>
      </c>
      <c r="K298" s="35">
        <v>0</v>
      </c>
      <c r="L298" s="35">
        <v>0</v>
      </c>
      <c r="M298" s="35">
        <v>313.14366999999999</v>
      </c>
      <c r="N298" s="35">
        <v>0</v>
      </c>
      <c r="O298" s="35"/>
      <c r="P298" s="35">
        <v>59.297599999999996</v>
      </c>
      <c r="R298" s="24">
        <f t="shared" si="17"/>
        <v>596.18552</v>
      </c>
      <c r="T298" s="5">
        <v>338.03556606451627</v>
      </c>
      <c r="V298" s="20">
        <f t="shared" si="18"/>
        <v>934.22108606451627</v>
      </c>
      <c r="X298" s="8">
        <v>139.85554000000002</v>
      </c>
      <c r="Y298" s="35">
        <v>0</v>
      </c>
      <c r="Z298" s="35"/>
      <c r="AA298" s="35">
        <v>0</v>
      </c>
      <c r="AB298" s="35">
        <v>194.56448</v>
      </c>
      <c r="AC298" s="35">
        <v>24.553900000000002</v>
      </c>
      <c r="AD298" s="35">
        <v>111.72594000000001</v>
      </c>
      <c r="AE298" s="35"/>
      <c r="AF298" s="35"/>
      <c r="AG298" s="35"/>
      <c r="AH298" s="35">
        <v>0</v>
      </c>
      <c r="AI298" s="35"/>
      <c r="AL298" s="24">
        <f t="shared" si="20"/>
        <v>470.69986000000006</v>
      </c>
      <c r="AN298" s="34">
        <v>795.03900000000021</v>
      </c>
      <c r="AP298" s="20">
        <f t="shared" si="19"/>
        <v>1265.7388600000004</v>
      </c>
      <c r="AR298" s="20"/>
    </row>
    <row r="299" spans="1:44" x14ac:dyDescent="0.25">
      <c r="A299" t="str">
        <f>VLOOKUP($B299,'Cushing Balance'!$C$2:$E$500,3,TRUE)</f>
        <v>192010</v>
      </c>
      <c r="B299" s="1">
        <v>40310</v>
      </c>
      <c r="C299" s="31"/>
      <c r="D299" s="8">
        <v>0</v>
      </c>
      <c r="E299" s="35">
        <v>158.68475000000001</v>
      </c>
      <c r="F299" s="35"/>
      <c r="G299" s="26">
        <v>41.25</v>
      </c>
      <c r="H299" s="35">
        <v>22.144400000000001</v>
      </c>
      <c r="I299" s="35">
        <v>0</v>
      </c>
      <c r="J299" s="26">
        <v>0</v>
      </c>
      <c r="K299" s="35">
        <v>0</v>
      </c>
      <c r="L299" s="35">
        <v>0</v>
      </c>
      <c r="M299" s="35">
        <v>298.57983000000002</v>
      </c>
      <c r="N299" s="35">
        <v>0</v>
      </c>
      <c r="O299" s="35"/>
      <c r="P299" s="35">
        <v>8.71692</v>
      </c>
      <c r="R299" s="24">
        <f t="shared" si="17"/>
        <v>529.3759</v>
      </c>
      <c r="T299" s="5">
        <v>338.03556606451627</v>
      </c>
      <c r="V299" s="20">
        <f t="shared" si="18"/>
        <v>867.41146606451628</v>
      </c>
      <c r="X299" s="8">
        <v>148.11313000000001</v>
      </c>
      <c r="Y299" s="35">
        <v>0</v>
      </c>
      <c r="Z299" s="35"/>
      <c r="AA299" s="35">
        <v>0</v>
      </c>
      <c r="AB299" s="35">
        <v>186.74677</v>
      </c>
      <c r="AC299" s="35">
        <v>25.73827</v>
      </c>
      <c r="AD299" s="35">
        <v>114.54463</v>
      </c>
      <c r="AE299" s="35"/>
      <c r="AF299" s="35"/>
      <c r="AG299" s="35"/>
      <c r="AH299" s="35">
        <v>0</v>
      </c>
      <c r="AI299" s="35"/>
      <c r="AL299" s="24">
        <f t="shared" si="20"/>
        <v>475.14280000000002</v>
      </c>
      <c r="AN299" s="34">
        <v>795.03900000000021</v>
      </c>
      <c r="AP299" s="20">
        <f t="shared" si="19"/>
        <v>1270.1818000000003</v>
      </c>
      <c r="AR299" s="20"/>
    </row>
    <row r="300" spans="1:44" x14ac:dyDescent="0.25">
      <c r="A300" t="str">
        <f>VLOOKUP($B300,'Cushing Balance'!$C$2:$E$500,3,TRUE)</f>
        <v>192010</v>
      </c>
      <c r="B300" s="1">
        <v>40311</v>
      </c>
      <c r="C300" s="31"/>
      <c r="D300" s="8">
        <v>0</v>
      </c>
      <c r="E300" s="35">
        <v>178.47480999999999</v>
      </c>
      <c r="F300" s="35"/>
      <c r="G300" s="26">
        <v>41.25</v>
      </c>
      <c r="H300" s="35">
        <v>24.448560000000001</v>
      </c>
      <c r="I300" s="35">
        <v>0</v>
      </c>
      <c r="J300" s="26">
        <v>0</v>
      </c>
      <c r="K300" s="35">
        <v>0</v>
      </c>
      <c r="L300" s="35">
        <v>0</v>
      </c>
      <c r="M300" s="35">
        <v>302.21229</v>
      </c>
      <c r="N300" s="35">
        <v>0</v>
      </c>
      <c r="O300" s="35"/>
      <c r="P300" s="35">
        <v>2.9382700000000002</v>
      </c>
      <c r="R300" s="24">
        <f t="shared" si="17"/>
        <v>549.3239299999999</v>
      </c>
      <c r="T300" s="5">
        <v>338.03556606451627</v>
      </c>
      <c r="V300" s="20">
        <f t="shared" si="18"/>
        <v>887.35949606451618</v>
      </c>
      <c r="X300" s="8">
        <v>130.43852000000001</v>
      </c>
      <c r="Y300" s="35">
        <v>0</v>
      </c>
      <c r="Z300" s="35"/>
      <c r="AA300" s="35">
        <v>0</v>
      </c>
      <c r="AB300" s="35">
        <v>191.0566</v>
      </c>
      <c r="AC300" s="35">
        <v>24.748830000000002</v>
      </c>
      <c r="AD300" s="35">
        <v>99.031899999999993</v>
      </c>
      <c r="AE300" s="35"/>
      <c r="AF300" s="35"/>
      <c r="AG300" s="35"/>
      <c r="AH300" s="35">
        <v>0</v>
      </c>
      <c r="AI300" s="35"/>
      <c r="AL300" s="24">
        <f t="shared" si="20"/>
        <v>445.27585000000005</v>
      </c>
      <c r="AN300" s="34">
        <v>795.03900000000021</v>
      </c>
      <c r="AP300" s="20">
        <f t="shared" si="19"/>
        <v>1240.3148500000002</v>
      </c>
      <c r="AR300" s="20"/>
    </row>
    <row r="301" spans="1:44" x14ac:dyDescent="0.25">
      <c r="A301" t="str">
        <f>VLOOKUP($B301,'Cushing Balance'!$C$2:$E$500,3,TRUE)</f>
        <v>192010</v>
      </c>
      <c r="B301" s="1">
        <v>40312</v>
      </c>
      <c r="C301" s="31"/>
      <c r="D301" s="8">
        <v>0</v>
      </c>
      <c r="E301" s="35">
        <v>170.98904000000002</v>
      </c>
      <c r="F301" s="35"/>
      <c r="G301" s="26">
        <v>41.25</v>
      </c>
      <c r="H301" s="35">
        <v>21.84835</v>
      </c>
      <c r="I301" s="35">
        <v>0</v>
      </c>
      <c r="J301" s="26">
        <v>0</v>
      </c>
      <c r="K301" s="35">
        <v>0</v>
      </c>
      <c r="L301" s="35">
        <v>0</v>
      </c>
      <c r="M301" s="35">
        <v>300.83671000000004</v>
      </c>
      <c r="N301" s="35">
        <v>0</v>
      </c>
      <c r="O301" s="35"/>
      <c r="P301" s="35">
        <v>14.530379999999999</v>
      </c>
      <c r="R301" s="24">
        <f t="shared" si="17"/>
        <v>549.4544800000001</v>
      </c>
      <c r="T301" s="5">
        <v>338.03556606451627</v>
      </c>
      <c r="V301" s="20">
        <f t="shared" si="18"/>
        <v>887.49004606451638</v>
      </c>
      <c r="X301" s="8">
        <v>130.69977</v>
      </c>
      <c r="Y301" s="35">
        <v>0</v>
      </c>
      <c r="Z301" s="35"/>
      <c r="AA301" s="35">
        <v>0</v>
      </c>
      <c r="AB301" s="35">
        <v>192.24473</v>
      </c>
      <c r="AC301" s="35">
        <v>24.83877</v>
      </c>
      <c r="AD301" s="35">
        <v>114.80688000000001</v>
      </c>
      <c r="AE301" s="35"/>
      <c r="AF301" s="35"/>
      <c r="AG301" s="35"/>
      <c r="AH301" s="35">
        <v>0</v>
      </c>
      <c r="AI301" s="35"/>
      <c r="AL301" s="24">
        <f t="shared" si="20"/>
        <v>462.59014999999999</v>
      </c>
      <c r="AN301" s="34">
        <v>795.03900000000021</v>
      </c>
      <c r="AP301" s="20">
        <f t="shared" si="19"/>
        <v>1257.6291500000002</v>
      </c>
      <c r="AR301" s="20"/>
    </row>
    <row r="302" spans="1:44" x14ac:dyDescent="0.25">
      <c r="A302" t="str">
        <f>VLOOKUP($B302,'Cushing Balance'!$C$2:$E$500,3,TRUE)</f>
        <v>202010</v>
      </c>
      <c r="B302" s="1">
        <v>40313</v>
      </c>
      <c r="C302" s="31"/>
      <c r="D302" s="8">
        <v>0</v>
      </c>
      <c r="E302" s="35">
        <v>182.68045999999998</v>
      </c>
      <c r="F302" s="35"/>
      <c r="G302" s="26">
        <v>41.25</v>
      </c>
      <c r="H302" s="35">
        <v>22.2486</v>
      </c>
      <c r="I302" s="35">
        <v>0</v>
      </c>
      <c r="J302" s="26">
        <v>0</v>
      </c>
      <c r="K302" s="35">
        <v>0</v>
      </c>
      <c r="L302" s="35">
        <v>0</v>
      </c>
      <c r="M302" s="35">
        <v>279.35480999999999</v>
      </c>
      <c r="N302" s="35">
        <v>0</v>
      </c>
      <c r="O302" s="35"/>
      <c r="P302" s="35">
        <v>51.175539999999998</v>
      </c>
      <c r="R302" s="24">
        <f t="shared" si="17"/>
        <v>576.70940999999993</v>
      </c>
      <c r="T302" s="5">
        <v>338.03556606451627</v>
      </c>
      <c r="V302" s="20">
        <f t="shared" si="18"/>
        <v>914.74497606451621</v>
      </c>
      <c r="X302" s="8">
        <v>130.64308</v>
      </c>
      <c r="Y302" s="35">
        <v>0</v>
      </c>
      <c r="Z302" s="35"/>
      <c r="AA302" s="35">
        <v>0</v>
      </c>
      <c r="AB302" s="35">
        <v>201.10057999999998</v>
      </c>
      <c r="AC302" s="35">
        <v>24.614419999999999</v>
      </c>
      <c r="AD302" s="35">
        <v>114.8115</v>
      </c>
      <c r="AE302" s="35"/>
      <c r="AF302" s="35"/>
      <c r="AG302" s="35"/>
      <c r="AH302" s="35">
        <v>0</v>
      </c>
      <c r="AI302" s="35"/>
      <c r="AL302" s="24">
        <f t="shared" si="20"/>
        <v>471.16958</v>
      </c>
      <c r="AN302" s="34">
        <v>795.03900000000021</v>
      </c>
      <c r="AP302" s="20">
        <f t="shared" si="19"/>
        <v>1266.2085800000002</v>
      </c>
      <c r="AR302" s="20"/>
    </row>
    <row r="303" spans="1:44" x14ac:dyDescent="0.25">
      <c r="A303" t="str">
        <f>VLOOKUP($B303,'Cushing Balance'!$C$2:$E$500,3,TRUE)</f>
        <v>202010</v>
      </c>
      <c r="B303" s="1">
        <v>40314</v>
      </c>
      <c r="C303" s="31"/>
      <c r="D303" s="8">
        <v>0</v>
      </c>
      <c r="E303" s="35">
        <v>169.50757999999999</v>
      </c>
      <c r="F303" s="35"/>
      <c r="G303" s="26">
        <v>41.25</v>
      </c>
      <c r="H303" s="35">
        <v>22.991599999999998</v>
      </c>
      <c r="I303" s="35">
        <v>0</v>
      </c>
      <c r="J303" s="26">
        <v>0</v>
      </c>
      <c r="K303" s="35">
        <v>0</v>
      </c>
      <c r="L303" s="35">
        <v>0</v>
      </c>
      <c r="M303" s="35">
        <v>293.14479</v>
      </c>
      <c r="N303" s="35">
        <v>0</v>
      </c>
      <c r="O303" s="35"/>
      <c r="P303" s="35">
        <v>2.6749999999999998</v>
      </c>
      <c r="R303" s="24">
        <f t="shared" si="17"/>
        <v>529.56896999999992</v>
      </c>
      <c r="T303" s="5">
        <v>338.03556606451627</v>
      </c>
      <c r="V303" s="20">
        <f t="shared" si="18"/>
        <v>867.6045360645162</v>
      </c>
      <c r="X303" s="8">
        <v>130.32692</v>
      </c>
      <c r="Y303" s="35">
        <v>0</v>
      </c>
      <c r="Z303" s="35"/>
      <c r="AA303" s="35">
        <v>0</v>
      </c>
      <c r="AB303" s="35">
        <v>218.80096</v>
      </c>
      <c r="AC303" s="35">
        <v>24.345880000000001</v>
      </c>
      <c r="AD303" s="35">
        <v>114.17578999999999</v>
      </c>
      <c r="AE303" s="35"/>
      <c r="AF303" s="35"/>
      <c r="AG303" s="35"/>
      <c r="AH303" s="35">
        <v>0</v>
      </c>
      <c r="AI303" s="35"/>
      <c r="AL303" s="24">
        <f t="shared" si="20"/>
        <v>487.64955000000003</v>
      </c>
      <c r="AN303" s="34">
        <v>795.03900000000021</v>
      </c>
      <c r="AP303" s="20">
        <f t="shared" si="19"/>
        <v>1282.6885500000003</v>
      </c>
      <c r="AR303" s="20"/>
    </row>
    <row r="304" spans="1:44" x14ac:dyDescent="0.25">
      <c r="A304" t="str">
        <f>VLOOKUP($B304,'Cushing Balance'!$C$2:$E$500,3,TRUE)</f>
        <v>202010</v>
      </c>
      <c r="B304" s="1">
        <v>40315</v>
      </c>
      <c r="C304" s="31"/>
      <c r="D304" s="8">
        <v>0</v>
      </c>
      <c r="E304" s="35">
        <v>153.83070999999998</v>
      </c>
      <c r="F304" s="35"/>
      <c r="G304" s="26">
        <v>41.25</v>
      </c>
      <c r="H304" s="35">
        <v>22.613419999999998</v>
      </c>
      <c r="I304" s="35">
        <v>0</v>
      </c>
      <c r="J304" s="26">
        <v>0</v>
      </c>
      <c r="K304" s="35">
        <v>0</v>
      </c>
      <c r="L304" s="35">
        <v>0</v>
      </c>
      <c r="M304" s="35">
        <v>282.64065000000005</v>
      </c>
      <c r="N304" s="35">
        <v>0</v>
      </c>
      <c r="O304" s="35"/>
      <c r="P304" s="35">
        <v>39.539850000000001</v>
      </c>
      <c r="R304" s="24">
        <f t="shared" si="17"/>
        <v>539.87463000000002</v>
      </c>
      <c r="T304" s="5">
        <v>338.03556606451627</v>
      </c>
      <c r="V304" s="20">
        <f t="shared" si="18"/>
        <v>877.9101960645163</v>
      </c>
      <c r="X304" s="8">
        <v>137.48878999999999</v>
      </c>
      <c r="Y304" s="35">
        <v>0</v>
      </c>
      <c r="Z304" s="35"/>
      <c r="AA304" s="35">
        <v>0</v>
      </c>
      <c r="AB304" s="35">
        <v>211.45570999999998</v>
      </c>
      <c r="AC304" s="35">
        <v>24.629960000000001</v>
      </c>
      <c r="AD304" s="35">
        <v>114.59317</v>
      </c>
      <c r="AE304" s="35"/>
      <c r="AF304" s="35"/>
      <c r="AG304" s="35"/>
      <c r="AH304" s="35">
        <v>0</v>
      </c>
      <c r="AI304" s="35"/>
      <c r="AL304" s="24">
        <f t="shared" si="20"/>
        <v>488.16762999999992</v>
      </c>
      <c r="AN304" s="34">
        <v>795.03900000000021</v>
      </c>
      <c r="AP304" s="20">
        <f t="shared" si="19"/>
        <v>1283.2066300000001</v>
      </c>
      <c r="AR304" s="20"/>
    </row>
    <row r="305" spans="1:44" x14ac:dyDescent="0.25">
      <c r="A305" t="str">
        <f>VLOOKUP($B305,'Cushing Balance'!$C$2:$E$500,3,TRUE)</f>
        <v>202010</v>
      </c>
      <c r="B305" s="1">
        <v>40316</v>
      </c>
      <c r="C305" s="31"/>
      <c r="D305" s="8">
        <v>0</v>
      </c>
      <c r="E305" s="35">
        <v>169.92268999999999</v>
      </c>
      <c r="F305" s="35"/>
      <c r="G305" s="26">
        <v>41.25</v>
      </c>
      <c r="H305" s="35">
        <v>22.6599</v>
      </c>
      <c r="I305" s="35">
        <v>0</v>
      </c>
      <c r="J305" s="26">
        <v>0</v>
      </c>
      <c r="K305" s="35">
        <v>0</v>
      </c>
      <c r="L305" s="35">
        <v>0</v>
      </c>
      <c r="M305" s="35">
        <v>278.73827</v>
      </c>
      <c r="N305" s="35">
        <v>0</v>
      </c>
      <c r="O305" s="35"/>
      <c r="P305" s="35">
        <v>27.202290000000001</v>
      </c>
      <c r="R305" s="24">
        <f t="shared" si="17"/>
        <v>539.77314999999999</v>
      </c>
      <c r="T305" s="5">
        <v>338.03556606451627</v>
      </c>
      <c r="V305" s="20">
        <f t="shared" si="18"/>
        <v>877.80871606451626</v>
      </c>
      <c r="X305" s="8">
        <v>130.71348</v>
      </c>
      <c r="Y305" s="35">
        <v>0</v>
      </c>
      <c r="Z305" s="35"/>
      <c r="AA305" s="35">
        <v>0</v>
      </c>
      <c r="AB305" s="35">
        <v>190.58500000000001</v>
      </c>
      <c r="AC305" s="35">
        <v>24.81288</v>
      </c>
      <c r="AD305" s="35">
        <v>111.10598</v>
      </c>
      <c r="AE305" s="35"/>
      <c r="AF305" s="35"/>
      <c r="AG305" s="35"/>
      <c r="AH305" s="35">
        <v>0</v>
      </c>
      <c r="AI305" s="35"/>
      <c r="AL305" s="24">
        <f t="shared" si="20"/>
        <v>457.21734000000004</v>
      </c>
      <c r="AN305" s="34">
        <v>795.03900000000021</v>
      </c>
      <c r="AP305" s="20">
        <f t="shared" si="19"/>
        <v>1252.2563400000004</v>
      </c>
      <c r="AR305" s="20"/>
    </row>
    <row r="306" spans="1:44" x14ac:dyDescent="0.25">
      <c r="A306" t="str">
        <f>VLOOKUP($B306,'Cushing Balance'!$C$2:$E$500,3,TRUE)</f>
        <v>202010</v>
      </c>
      <c r="B306" s="1">
        <v>40317</v>
      </c>
      <c r="C306" s="31"/>
      <c r="D306" s="8">
        <v>0</v>
      </c>
      <c r="E306" s="35">
        <v>179.86467000000002</v>
      </c>
      <c r="F306" s="35"/>
      <c r="G306" s="26">
        <v>41.25</v>
      </c>
      <c r="H306" s="35">
        <v>23.835229999999999</v>
      </c>
      <c r="I306" s="35">
        <v>0</v>
      </c>
      <c r="J306" s="26">
        <v>0</v>
      </c>
      <c r="K306" s="35">
        <v>45.622510000000005</v>
      </c>
      <c r="L306" s="35">
        <v>0</v>
      </c>
      <c r="M306" s="35">
        <v>280.23671000000002</v>
      </c>
      <c r="N306" s="35">
        <v>0</v>
      </c>
      <c r="O306" s="35"/>
      <c r="P306" s="35">
        <v>63.738900000000001</v>
      </c>
      <c r="R306" s="24">
        <f t="shared" si="17"/>
        <v>634.54801999999995</v>
      </c>
      <c r="T306" s="5">
        <v>338.03556606451627</v>
      </c>
      <c r="V306" s="20">
        <f t="shared" si="18"/>
        <v>972.58358606451623</v>
      </c>
      <c r="X306" s="8">
        <v>129.90633</v>
      </c>
      <c r="Y306" s="35">
        <v>0</v>
      </c>
      <c r="Z306" s="35"/>
      <c r="AA306" s="35">
        <v>0</v>
      </c>
      <c r="AB306" s="35">
        <v>197.55973</v>
      </c>
      <c r="AC306" s="35">
        <v>25.000040000000002</v>
      </c>
      <c r="AD306" s="35">
        <v>112.36031</v>
      </c>
      <c r="AE306" s="35"/>
      <c r="AF306" s="35"/>
      <c r="AG306" s="35"/>
      <c r="AH306" s="35">
        <v>0</v>
      </c>
      <c r="AI306" s="35"/>
      <c r="AL306" s="24">
        <f t="shared" si="20"/>
        <v>464.82641000000001</v>
      </c>
      <c r="AN306" s="34">
        <v>795.03900000000021</v>
      </c>
      <c r="AP306" s="20">
        <f t="shared" si="19"/>
        <v>1259.8654100000003</v>
      </c>
      <c r="AR306" s="20"/>
    </row>
    <row r="307" spans="1:44" x14ac:dyDescent="0.25">
      <c r="A307" t="str">
        <f>VLOOKUP($B307,'Cushing Balance'!$C$2:$E$500,3,TRUE)</f>
        <v>202010</v>
      </c>
      <c r="B307" s="1">
        <v>40318</v>
      </c>
      <c r="C307" s="31"/>
      <c r="D307" s="8">
        <v>0</v>
      </c>
      <c r="E307" s="35">
        <v>173.94198</v>
      </c>
      <c r="F307" s="35"/>
      <c r="G307" s="26">
        <v>41.25</v>
      </c>
      <c r="H307" s="35">
        <v>21.915330000000001</v>
      </c>
      <c r="I307" s="35">
        <v>0</v>
      </c>
      <c r="J307" s="26">
        <v>0</v>
      </c>
      <c r="K307" s="35">
        <v>48.369900000000001</v>
      </c>
      <c r="L307" s="35">
        <v>0</v>
      </c>
      <c r="M307" s="35">
        <v>284.42559999999997</v>
      </c>
      <c r="N307" s="35">
        <v>0</v>
      </c>
      <c r="O307" s="35"/>
      <c r="P307" s="35">
        <v>2.9329000000000001</v>
      </c>
      <c r="R307" s="24">
        <f t="shared" si="17"/>
        <v>572.83571000000006</v>
      </c>
      <c r="T307" s="5">
        <v>338.03556606451627</v>
      </c>
      <c r="V307" s="20">
        <f t="shared" si="18"/>
        <v>910.87127606451634</v>
      </c>
      <c r="X307" s="8">
        <v>130.30752000000001</v>
      </c>
      <c r="Y307" s="35">
        <v>0</v>
      </c>
      <c r="Z307" s="35"/>
      <c r="AA307" s="35">
        <v>0</v>
      </c>
      <c r="AB307" s="35">
        <v>210.79498000000001</v>
      </c>
      <c r="AC307" s="35">
        <v>24.939080000000001</v>
      </c>
      <c r="AD307" s="35">
        <v>114.30364999999999</v>
      </c>
      <c r="AE307" s="35"/>
      <c r="AF307" s="35"/>
      <c r="AG307" s="35"/>
      <c r="AH307" s="35">
        <v>0</v>
      </c>
      <c r="AI307" s="35"/>
      <c r="AL307" s="24">
        <f t="shared" si="20"/>
        <v>480.34523000000002</v>
      </c>
      <c r="AN307" s="34">
        <v>795.03900000000021</v>
      </c>
      <c r="AP307" s="20">
        <f t="shared" si="19"/>
        <v>1275.3842300000001</v>
      </c>
      <c r="AR307" s="20"/>
    </row>
    <row r="308" spans="1:44" x14ac:dyDescent="0.25">
      <c r="A308" t="str">
        <f>VLOOKUP($B308,'Cushing Balance'!$C$2:$E$500,3,TRUE)</f>
        <v>202010</v>
      </c>
      <c r="B308" s="1">
        <v>40319</v>
      </c>
      <c r="C308" s="31"/>
      <c r="D308" s="8">
        <v>0</v>
      </c>
      <c r="E308" s="35">
        <v>179.88285000000002</v>
      </c>
      <c r="F308" s="35"/>
      <c r="G308" s="26">
        <v>41.25</v>
      </c>
      <c r="H308" s="35">
        <v>24.236459999999997</v>
      </c>
      <c r="I308" s="35">
        <v>0</v>
      </c>
      <c r="J308" s="26">
        <v>0</v>
      </c>
      <c r="K308" s="35">
        <v>38.076080000000005</v>
      </c>
      <c r="L308" s="35">
        <v>0</v>
      </c>
      <c r="M308" s="35">
        <v>305.65078999999997</v>
      </c>
      <c r="N308" s="35">
        <v>0</v>
      </c>
      <c r="O308" s="35"/>
      <c r="P308" s="35">
        <v>3.4854400000000001</v>
      </c>
      <c r="R308" s="24">
        <f t="shared" si="17"/>
        <v>592.58162000000004</v>
      </c>
      <c r="T308" s="5">
        <v>338.03556606451627</v>
      </c>
      <c r="V308" s="20">
        <f t="shared" si="18"/>
        <v>930.61718606451632</v>
      </c>
      <c r="X308" s="8">
        <v>130.51838000000001</v>
      </c>
      <c r="Y308" s="35">
        <v>0</v>
      </c>
      <c r="Z308" s="35"/>
      <c r="AA308" s="35">
        <v>0</v>
      </c>
      <c r="AB308" s="35">
        <v>198.50119000000001</v>
      </c>
      <c r="AC308" s="35">
        <v>24.75421</v>
      </c>
      <c r="AD308" s="35">
        <v>107.86753999999999</v>
      </c>
      <c r="AE308" s="35"/>
      <c r="AF308" s="35"/>
      <c r="AG308" s="35"/>
      <c r="AH308" s="35">
        <v>0</v>
      </c>
      <c r="AI308" s="35"/>
      <c r="AL308" s="24">
        <f t="shared" si="20"/>
        <v>461.64132000000006</v>
      </c>
      <c r="AN308" s="34">
        <v>795.03900000000021</v>
      </c>
      <c r="AP308" s="20">
        <f t="shared" si="19"/>
        <v>1256.6803200000004</v>
      </c>
      <c r="AR308" s="20"/>
    </row>
    <row r="309" spans="1:44" x14ac:dyDescent="0.25">
      <c r="A309" t="str">
        <f>VLOOKUP($B309,'Cushing Balance'!$C$2:$E$500,3,TRUE)</f>
        <v>212010</v>
      </c>
      <c r="B309" s="1">
        <v>40320</v>
      </c>
      <c r="C309" s="31"/>
      <c r="D309" s="8">
        <v>0</v>
      </c>
      <c r="E309" s="35">
        <v>176.53774999999999</v>
      </c>
      <c r="F309" s="35"/>
      <c r="G309" s="26">
        <v>41.25</v>
      </c>
      <c r="H309" s="35">
        <v>23.71829</v>
      </c>
      <c r="I309" s="35">
        <v>0</v>
      </c>
      <c r="J309" s="26">
        <v>0</v>
      </c>
      <c r="K309" s="35">
        <v>45.066040000000001</v>
      </c>
      <c r="L309" s="35">
        <v>0</v>
      </c>
      <c r="M309" s="35">
        <v>287.28421000000003</v>
      </c>
      <c r="N309" s="35">
        <v>0</v>
      </c>
      <c r="O309" s="35"/>
      <c r="P309" s="35">
        <v>33.624480000000005</v>
      </c>
      <c r="R309" s="24">
        <f t="shared" si="17"/>
        <v>607.48076999999989</v>
      </c>
      <c r="T309" s="5">
        <v>338.03556606451627</v>
      </c>
      <c r="V309" s="20">
        <f t="shared" si="18"/>
        <v>945.51633606451617</v>
      </c>
      <c r="X309" s="8">
        <v>130.75632999999999</v>
      </c>
      <c r="Y309" s="35">
        <v>0</v>
      </c>
      <c r="Z309" s="35"/>
      <c r="AA309" s="35">
        <v>0</v>
      </c>
      <c r="AB309" s="35">
        <v>192.23251999999999</v>
      </c>
      <c r="AC309" s="35">
        <v>24.799919999999997</v>
      </c>
      <c r="AD309" s="35">
        <v>118.07319</v>
      </c>
      <c r="AE309" s="35"/>
      <c r="AF309" s="35"/>
      <c r="AG309" s="35"/>
      <c r="AH309" s="35">
        <v>0</v>
      </c>
      <c r="AI309" s="35"/>
      <c r="AL309" s="24">
        <f t="shared" si="20"/>
        <v>465.86195999999995</v>
      </c>
      <c r="AN309" s="34">
        <v>795.03900000000021</v>
      </c>
      <c r="AP309" s="20">
        <f t="shared" si="19"/>
        <v>1260.9009600000002</v>
      </c>
      <c r="AR309" s="20"/>
    </row>
    <row r="310" spans="1:44" x14ac:dyDescent="0.25">
      <c r="A310" t="str">
        <f>VLOOKUP($B310,'Cushing Balance'!$C$2:$E$500,3,TRUE)</f>
        <v>212010</v>
      </c>
      <c r="B310" s="1">
        <v>40321</v>
      </c>
      <c r="C310" s="31"/>
      <c r="D310" s="8">
        <v>0</v>
      </c>
      <c r="E310" s="35">
        <v>177.13935000000001</v>
      </c>
      <c r="F310" s="35"/>
      <c r="G310" s="26">
        <v>41.25</v>
      </c>
      <c r="H310" s="35">
        <v>24.563980000000001</v>
      </c>
      <c r="I310" s="35">
        <v>0</v>
      </c>
      <c r="J310" s="26">
        <v>0</v>
      </c>
      <c r="K310" s="35">
        <v>49.920139999999996</v>
      </c>
      <c r="L310" s="35">
        <v>0</v>
      </c>
      <c r="M310" s="35">
        <v>293.9975</v>
      </c>
      <c r="N310" s="35">
        <v>0</v>
      </c>
      <c r="O310" s="35"/>
      <c r="P310" s="35">
        <v>33.377849999999995</v>
      </c>
      <c r="R310" s="24">
        <f t="shared" si="17"/>
        <v>620.24881999999991</v>
      </c>
      <c r="T310" s="5">
        <v>338.03556606451627</v>
      </c>
      <c r="V310" s="20">
        <f t="shared" si="18"/>
        <v>958.28438606451618</v>
      </c>
      <c r="X310" s="8">
        <v>132.13335000000001</v>
      </c>
      <c r="Y310" s="35">
        <v>0</v>
      </c>
      <c r="Z310" s="35"/>
      <c r="AA310" s="35">
        <v>0</v>
      </c>
      <c r="AB310" s="35">
        <v>183.36949999999999</v>
      </c>
      <c r="AC310" s="35">
        <v>24.842580000000002</v>
      </c>
      <c r="AD310" s="35">
        <v>118.85985000000001</v>
      </c>
      <c r="AE310" s="35"/>
      <c r="AF310" s="35"/>
      <c r="AG310" s="35"/>
      <c r="AH310" s="35">
        <v>0</v>
      </c>
      <c r="AI310" s="35"/>
      <c r="AL310" s="24">
        <f t="shared" si="20"/>
        <v>459.20527999999996</v>
      </c>
      <c r="AN310" s="34">
        <v>795.03900000000021</v>
      </c>
      <c r="AP310" s="20">
        <f t="shared" si="19"/>
        <v>1254.2442800000001</v>
      </c>
      <c r="AR310" s="20"/>
    </row>
    <row r="311" spans="1:44" x14ac:dyDescent="0.25">
      <c r="A311" t="str">
        <f>VLOOKUP($B311,'Cushing Balance'!$C$2:$E$500,3,TRUE)</f>
        <v>212010</v>
      </c>
      <c r="B311" s="1">
        <v>40322</v>
      </c>
      <c r="C311" s="31"/>
      <c r="D311" s="8">
        <v>0</v>
      </c>
      <c r="E311" s="35">
        <v>180.81774999999999</v>
      </c>
      <c r="F311" s="35"/>
      <c r="G311" s="26">
        <v>41.25</v>
      </c>
      <c r="H311" s="35">
        <v>25.327400000000001</v>
      </c>
      <c r="I311" s="35">
        <v>0</v>
      </c>
      <c r="J311" s="26">
        <v>0</v>
      </c>
      <c r="K311" s="35">
        <v>37.106790000000004</v>
      </c>
      <c r="L311" s="35">
        <v>0</v>
      </c>
      <c r="M311" s="35">
        <v>308.82857999999999</v>
      </c>
      <c r="N311" s="35">
        <v>0</v>
      </c>
      <c r="O311" s="35"/>
      <c r="P311" s="35">
        <v>2.73706</v>
      </c>
      <c r="R311" s="24">
        <f t="shared" si="17"/>
        <v>596.06758000000002</v>
      </c>
      <c r="T311" s="5">
        <v>338.03556606451627</v>
      </c>
      <c r="V311" s="20">
        <f t="shared" si="18"/>
        <v>934.1031460645163</v>
      </c>
      <c r="X311" s="8">
        <v>131.79904000000002</v>
      </c>
      <c r="Y311" s="35">
        <v>0</v>
      </c>
      <c r="Z311" s="35"/>
      <c r="AA311" s="35">
        <v>0</v>
      </c>
      <c r="AB311" s="35">
        <v>181.85065</v>
      </c>
      <c r="AC311" s="35">
        <v>24.692040000000002</v>
      </c>
      <c r="AD311" s="35">
        <v>74.10069</v>
      </c>
      <c r="AE311" s="35"/>
      <c r="AF311" s="35"/>
      <c r="AG311" s="35"/>
      <c r="AH311" s="35">
        <v>0</v>
      </c>
      <c r="AI311" s="35"/>
      <c r="AL311" s="24">
        <f t="shared" si="20"/>
        <v>412.44242000000003</v>
      </c>
      <c r="AN311" s="34">
        <v>795.03900000000021</v>
      </c>
      <c r="AP311" s="20">
        <f t="shared" si="19"/>
        <v>1207.4814200000003</v>
      </c>
      <c r="AR311" s="20"/>
    </row>
    <row r="312" spans="1:44" x14ac:dyDescent="0.25">
      <c r="A312" t="str">
        <f>VLOOKUP($B312,'Cushing Balance'!$C$2:$E$500,3,TRUE)</f>
        <v>212010</v>
      </c>
      <c r="B312" s="1">
        <v>40323</v>
      </c>
      <c r="C312" s="31"/>
      <c r="D312" s="8">
        <v>0</v>
      </c>
      <c r="E312" s="35">
        <v>174.58023</v>
      </c>
      <c r="F312" s="35"/>
      <c r="G312" s="26">
        <v>41.25</v>
      </c>
      <c r="H312" s="35">
        <v>23.872250000000001</v>
      </c>
      <c r="I312" s="35">
        <v>0</v>
      </c>
      <c r="J312" s="26">
        <v>0</v>
      </c>
      <c r="K312" s="35">
        <v>35.84196</v>
      </c>
      <c r="L312" s="35">
        <v>0</v>
      </c>
      <c r="M312" s="35">
        <v>294.2106</v>
      </c>
      <c r="N312" s="35">
        <v>0</v>
      </c>
      <c r="O312" s="35"/>
      <c r="P312" s="35">
        <v>39.907499999999999</v>
      </c>
      <c r="R312" s="24">
        <f t="shared" si="17"/>
        <v>609.66254000000004</v>
      </c>
      <c r="T312" s="5">
        <v>338.03556606451627</v>
      </c>
      <c r="V312" s="20">
        <f t="shared" si="18"/>
        <v>947.69810606451631</v>
      </c>
      <c r="X312" s="8">
        <v>131.93148000000002</v>
      </c>
      <c r="Y312" s="35">
        <v>0</v>
      </c>
      <c r="Z312" s="35"/>
      <c r="AA312" s="35">
        <v>0</v>
      </c>
      <c r="AB312" s="35">
        <v>200.98901999999998</v>
      </c>
      <c r="AC312" s="35">
        <v>20.48565</v>
      </c>
      <c r="AD312" s="35">
        <v>39.24933</v>
      </c>
      <c r="AE312" s="35"/>
      <c r="AF312" s="35"/>
      <c r="AG312" s="35"/>
      <c r="AH312" s="35">
        <v>0</v>
      </c>
      <c r="AI312" s="35"/>
      <c r="AL312" s="24">
        <f t="shared" si="20"/>
        <v>392.65548000000001</v>
      </c>
      <c r="AN312" s="34">
        <v>795.03900000000021</v>
      </c>
      <c r="AP312" s="20">
        <f t="shared" si="19"/>
        <v>1187.6944800000001</v>
      </c>
      <c r="AR312" s="20"/>
    </row>
    <row r="313" spans="1:44" x14ac:dyDescent="0.25">
      <c r="A313" t="str">
        <f>VLOOKUP($B313,'Cushing Balance'!$C$2:$E$500,3,TRUE)</f>
        <v>212010</v>
      </c>
      <c r="B313" s="1">
        <v>40324</v>
      </c>
      <c r="C313" s="31"/>
      <c r="D313" s="8">
        <v>0</v>
      </c>
      <c r="E313" s="35">
        <v>182.43552</v>
      </c>
      <c r="F313" s="35"/>
      <c r="G313" s="26">
        <v>41.25</v>
      </c>
      <c r="H313" s="35">
        <v>23.87567</v>
      </c>
      <c r="I313" s="35">
        <v>0</v>
      </c>
      <c r="J313" s="26">
        <v>0</v>
      </c>
      <c r="K313" s="35">
        <v>36.530730000000005</v>
      </c>
      <c r="L313" s="35">
        <v>0</v>
      </c>
      <c r="M313" s="35">
        <v>300.79750000000001</v>
      </c>
      <c r="N313" s="35">
        <v>0</v>
      </c>
      <c r="O313" s="35"/>
      <c r="P313" s="35">
        <v>29.20102</v>
      </c>
      <c r="R313" s="24">
        <f t="shared" si="17"/>
        <v>614.09043999999994</v>
      </c>
      <c r="T313" s="5">
        <v>338.03556606451627</v>
      </c>
      <c r="V313" s="20">
        <f t="shared" si="18"/>
        <v>952.12600606451622</v>
      </c>
      <c r="X313" s="8">
        <v>130.24148</v>
      </c>
      <c r="Y313" s="35">
        <v>0</v>
      </c>
      <c r="Z313" s="35"/>
      <c r="AA313" s="35">
        <v>0</v>
      </c>
      <c r="AB313" s="35">
        <v>190.02010000000001</v>
      </c>
      <c r="AC313" s="35">
        <v>24.555330000000001</v>
      </c>
      <c r="AD313" s="35">
        <v>38.17944</v>
      </c>
      <c r="AE313" s="35"/>
      <c r="AF313" s="35"/>
      <c r="AG313" s="35"/>
      <c r="AH313" s="35">
        <v>0</v>
      </c>
      <c r="AI313" s="35"/>
      <c r="AL313" s="24">
        <f t="shared" si="20"/>
        <v>382.99635000000001</v>
      </c>
      <c r="AN313" s="34">
        <v>795.03900000000021</v>
      </c>
      <c r="AP313" s="20">
        <f t="shared" si="19"/>
        <v>1178.0353500000001</v>
      </c>
      <c r="AR313" s="20"/>
    </row>
    <row r="314" spans="1:44" x14ac:dyDescent="0.25">
      <c r="A314" t="str">
        <f>VLOOKUP($B314,'Cushing Balance'!$C$2:$E$500,3,TRUE)</f>
        <v>212010</v>
      </c>
      <c r="B314" s="1">
        <v>40325</v>
      </c>
      <c r="C314" s="31"/>
      <c r="D314" s="8">
        <v>0</v>
      </c>
      <c r="E314" s="35">
        <v>169.91535000000002</v>
      </c>
      <c r="F314" s="35"/>
      <c r="G314" s="26">
        <v>41.25</v>
      </c>
      <c r="H314" s="35">
        <v>23.54138</v>
      </c>
      <c r="I314" s="35">
        <v>0</v>
      </c>
      <c r="J314" s="26">
        <v>0</v>
      </c>
      <c r="K314" s="35">
        <v>38.606940000000002</v>
      </c>
      <c r="L314" s="35">
        <v>0</v>
      </c>
      <c r="M314" s="35">
        <v>311.41771</v>
      </c>
      <c r="N314" s="35">
        <v>0</v>
      </c>
      <c r="O314" s="35"/>
      <c r="P314" s="35">
        <v>4.4668299999999999</v>
      </c>
      <c r="R314" s="24">
        <f t="shared" si="17"/>
        <v>589.1982099999999</v>
      </c>
      <c r="T314" s="5">
        <v>338.03556606451627</v>
      </c>
      <c r="V314" s="20">
        <f t="shared" si="18"/>
        <v>927.23377606451618</v>
      </c>
      <c r="X314" s="8">
        <v>129.98500000000001</v>
      </c>
      <c r="Y314" s="35">
        <v>0</v>
      </c>
      <c r="Z314" s="35"/>
      <c r="AA314" s="35">
        <v>0</v>
      </c>
      <c r="AB314" s="35">
        <v>185.41538</v>
      </c>
      <c r="AC314" s="35">
        <v>24.410349999999998</v>
      </c>
      <c r="AD314" s="35">
        <v>51.746790000000004</v>
      </c>
      <c r="AE314" s="35"/>
      <c r="AF314" s="35"/>
      <c r="AG314" s="35"/>
      <c r="AH314" s="35">
        <v>0</v>
      </c>
      <c r="AI314" s="35"/>
      <c r="AL314" s="24">
        <f t="shared" si="20"/>
        <v>391.55752000000007</v>
      </c>
      <c r="AN314" s="34">
        <v>795.03900000000021</v>
      </c>
      <c r="AP314" s="20">
        <f t="shared" si="19"/>
        <v>1186.5965200000003</v>
      </c>
      <c r="AR314" s="20"/>
    </row>
    <row r="315" spans="1:44" x14ac:dyDescent="0.25">
      <c r="A315" t="str">
        <f>VLOOKUP($B315,'Cushing Balance'!$C$2:$E$500,3,TRUE)</f>
        <v>212010</v>
      </c>
      <c r="B315" s="1">
        <v>40326</v>
      </c>
      <c r="C315" s="31"/>
      <c r="D315" s="8">
        <v>0</v>
      </c>
      <c r="E315" s="35">
        <v>173.27831</v>
      </c>
      <c r="F315" s="35"/>
      <c r="G315" s="26">
        <v>41.25</v>
      </c>
      <c r="H315" s="35">
        <v>23.85313</v>
      </c>
      <c r="I315" s="35">
        <v>0</v>
      </c>
      <c r="J315" s="26">
        <v>0</v>
      </c>
      <c r="K315" s="35">
        <v>39.329920000000001</v>
      </c>
      <c r="L315" s="35">
        <v>0</v>
      </c>
      <c r="M315" s="35">
        <v>297.03341999999998</v>
      </c>
      <c r="N315" s="35">
        <v>0</v>
      </c>
      <c r="O315" s="35"/>
      <c r="P315" s="35">
        <v>55.824190000000002</v>
      </c>
      <c r="R315" s="24">
        <f t="shared" si="17"/>
        <v>630.56897000000004</v>
      </c>
      <c r="T315" s="5">
        <v>338.03556606451627</v>
      </c>
      <c r="V315" s="20">
        <f t="shared" si="18"/>
        <v>968.60453606451631</v>
      </c>
      <c r="X315" s="8">
        <v>130.25235000000001</v>
      </c>
      <c r="Y315" s="35">
        <v>0</v>
      </c>
      <c r="Z315" s="35"/>
      <c r="AA315" s="35">
        <v>0</v>
      </c>
      <c r="AB315" s="35">
        <v>211.54795999999999</v>
      </c>
      <c r="AC315" s="35">
        <v>24.338480000000001</v>
      </c>
      <c r="AD315" s="35">
        <v>80.003479999999996</v>
      </c>
      <c r="AE315" s="35"/>
      <c r="AF315" s="35"/>
      <c r="AG315" s="35"/>
      <c r="AH315" s="35">
        <v>0</v>
      </c>
      <c r="AI315" s="35"/>
      <c r="AL315" s="24">
        <f t="shared" si="20"/>
        <v>446.14226999999994</v>
      </c>
      <c r="AN315" s="34">
        <v>795.03900000000021</v>
      </c>
      <c r="AP315" s="20">
        <f t="shared" si="19"/>
        <v>1241.18127</v>
      </c>
      <c r="AR315" s="20"/>
    </row>
    <row r="316" spans="1:44" x14ac:dyDescent="0.25">
      <c r="A316" t="str">
        <f>VLOOKUP($B316,'Cushing Balance'!$C$2:$E$500,3,TRUE)</f>
        <v>222010</v>
      </c>
      <c r="B316" s="1">
        <v>40327</v>
      </c>
      <c r="C316" s="31"/>
      <c r="D316" s="8">
        <v>0</v>
      </c>
      <c r="E316" s="35">
        <v>180.74289999999999</v>
      </c>
      <c r="F316" s="35"/>
      <c r="G316" s="26">
        <v>41.25</v>
      </c>
      <c r="H316" s="35">
        <v>24.64113</v>
      </c>
      <c r="I316" s="35">
        <v>0</v>
      </c>
      <c r="J316" s="26">
        <v>0</v>
      </c>
      <c r="K316" s="35">
        <v>45.579709999999999</v>
      </c>
      <c r="L316" s="35">
        <v>0</v>
      </c>
      <c r="M316" s="35">
        <v>295.35759999999999</v>
      </c>
      <c r="N316" s="35">
        <v>0</v>
      </c>
      <c r="O316" s="35"/>
      <c r="P316" s="35">
        <v>19.10106</v>
      </c>
      <c r="R316" s="24">
        <f t="shared" si="17"/>
        <v>606.67239999999993</v>
      </c>
      <c r="T316" s="5">
        <v>338.03556606451627</v>
      </c>
      <c r="V316" s="20">
        <f t="shared" si="18"/>
        <v>944.7079660645162</v>
      </c>
      <c r="X316" s="8">
        <v>130.13759999999999</v>
      </c>
      <c r="Y316" s="35">
        <v>0</v>
      </c>
      <c r="Z316" s="35"/>
      <c r="AA316" s="35">
        <v>0</v>
      </c>
      <c r="AB316" s="35">
        <v>210.97144</v>
      </c>
      <c r="AC316" s="35">
        <v>32.299150000000004</v>
      </c>
      <c r="AD316" s="35">
        <v>116.28700000000001</v>
      </c>
      <c r="AE316" s="35"/>
      <c r="AF316" s="35"/>
      <c r="AG316" s="35"/>
      <c r="AH316" s="35">
        <v>0</v>
      </c>
      <c r="AI316" s="35"/>
      <c r="AL316" s="24">
        <f t="shared" si="20"/>
        <v>489.69519000000003</v>
      </c>
      <c r="AN316" s="34">
        <v>795.03900000000021</v>
      </c>
      <c r="AP316" s="20">
        <f t="shared" si="19"/>
        <v>1284.7341900000001</v>
      </c>
      <c r="AR316" s="20"/>
    </row>
    <row r="317" spans="1:44" x14ac:dyDescent="0.25">
      <c r="A317" t="str">
        <f>VLOOKUP($B317,'Cushing Balance'!$C$2:$E$500,3,TRUE)</f>
        <v>222010</v>
      </c>
      <c r="B317" s="1">
        <v>40328</v>
      </c>
      <c r="C317" s="31"/>
      <c r="D317" s="8">
        <v>0</v>
      </c>
      <c r="E317" s="35">
        <v>179.31969000000001</v>
      </c>
      <c r="F317" s="35"/>
      <c r="G317" s="26">
        <v>41.25</v>
      </c>
      <c r="H317" s="35">
        <v>24.477630000000001</v>
      </c>
      <c r="I317" s="35">
        <v>0</v>
      </c>
      <c r="J317" s="26">
        <v>0</v>
      </c>
      <c r="K317" s="35">
        <v>52.055349999999997</v>
      </c>
      <c r="L317" s="35">
        <v>0</v>
      </c>
      <c r="M317" s="35">
        <v>319.10356000000002</v>
      </c>
      <c r="N317" s="35">
        <v>0</v>
      </c>
      <c r="O317" s="35"/>
      <c r="P317" s="35">
        <v>57.12433</v>
      </c>
      <c r="R317" s="24">
        <f t="shared" si="17"/>
        <v>673.33055999999999</v>
      </c>
      <c r="T317" s="5">
        <v>338.03556606451627</v>
      </c>
      <c r="V317" s="20">
        <f t="shared" si="18"/>
        <v>1011.3661260645163</v>
      </c>
      <c r="X317" s="8">
        <v>130.09</v>
      </c>
      <c r="Y317" s="35">
        <v>0</v>
      </c>
      <c r="Z317" s="35"/>
      <c r="AA317" s="35">
        <v>0</v>
      </c>
      <c r="AB317" s="35">
        <v>193.64917000000003</v>
      </c>
      <c r="AC317" s="35">
        <v>37.82394</v>
      </c>
      <c r="AD317" s="35">
        <v>117.98158000000001</v>
      </c>
      <c r="AE317" s="35"/>
      <c r="AF317" s="35"/>
      <c r="AG317" s="35"/>
      <c r="AH317" s="35">
        <v>0</v>
      </c>
      <c r="AI317" s="35"/>
      <c r="AL317" s="24">
        <f t="shared" si="20"/>
        <v>479.54469000000006</v>
      </c>
      <c r="AN317" s="34">
        <v>795.03900000000021</v>
      </c>
      <c r="AP317" s="20">
        <f t="shared" si="19"/>
        <v>1274.5836900000004</v>
      </c>
      <c r="AR317" s="20"/>
    </row>
    <row r="318" spans="1:44" x14ac:dyDescent="0.25">
      <c r="A318" t="str">
        <f>VLOOKUP($B318,'Cushing Balance'!$C$2:$E$500,3,TRUE)</f>
        <v>222010</v>
      </c>
      <c r="B318" s="1">
        <v>40329</v>
      </c>
      <c r="C318" s="31"/>
      <c r="D318" s="8">
        <v>0</v>
      </c>
      <c r="E318" s="35">
        <v>171.23367000000002</v>
      </c>
      <c r="F318" s="35"/>
      <c r="G318" s="26">
        <v>41.25</v>
      </c>
      <c r="H318" s="35">
        <v>23.76417</v>
      </c>
      <c r="I318" s="35">
        <v>0</v>
      </c>
      <c r="J318" s="26">
        <v>0</v>
      </c>
      <c r="K318" s="35">
        <v>52.936330000000005</v>
      </c>
      <c r="L318" s="35">
        <v>0</v>
      </c>
      <c r="M318" s="35">
        <v>287.54866999999996</v>
      </c>
      <c r="N318" s="35">
        <v>0</v>
      </c>
      <c r="O318" s="35"/>
      <c r="P318" s="35">
        <v>3.7658299999999998</v>
      </c>
      <c r="R318" s="24">
        <f t="shared" si="17"/>
        <v>580.49867000000006</v>
      </c>
      <c r="T318" s="5">
        <v>338.03556606451627</v>
      </c>
      <c r="V318" s="20">
        <f t="shared" si="18"/>
        <v>918.53423606451634</v>
      </c>
      <c r="X318" s="8">
        <v>130.29033000000001</v>
      </c>
      <c r="Y318" s="35">
        <v>0</v>
      </c>
      <c r="Z318" s="35"/>
      <c r="AA318" s="35">
        <v>0</v>
      </c>
      <c r="AB318" s="35">
        <v>204.17985000000002</v>
      </c>
      <c r="AC318" s="35">
        <v>30.248650000000001</v>
      </c>
      <c r="AD318" s="35">
        <v>106.15966999999999</v>
      </c>
      <c r="AE318" s="35"/>
      <c r="AF318" s="35"/>
      <c r="AG318" s="35"/>
      <c r="AH318" s="35">
        <v>0</v>
      </c>
      <c r="AI318" s="35"/>
      <c r="AL318" s="24">
        <f t="shared" si="20"/>
        <v>470.87850000000003</v>
      </c>
      <c r="AN318" s="34">
        <v>795.03900000000021</v>
      </c>
      <c r="AP318" s="20">
        <f t="shared" si="19"/>
        <v>1265.9175000000002</v>
      </c>
      <c r="AR318" s="20"/>
    </row>
    <row r="319" spans="1:44" x14ac:dyDescent="0.25">
      <c r="A319" t="str">
        <f>VLOOKUP($B319,'Cushing Balance'!$C$2:$E$500,3,TRUE)</f>
        <v>222010</v>
      </c>
      <c r="B319" s="1">
        <v>40330</v>
      </c>
      <c r="C319" s="31"/>
      <c r="D319" s="8">
        <v>0</v>
      </c>
      <c r="E319" s="35">
        <v>165.98882999999998</v>
      </c>
      <c r="F319" s="35"/>
      <c r="G319" s="26">
        <v>41.25</v>
      </c>
      <c r="H319" s="35">
        <v>24.496919999999999</v>
      </c>
      <c r="I319" s="35">
        <v>0</v>
      </c>
      <c r="J319" s="26">
        <v>0</v>
      </c>
      <c r="K319" s="35">
        <v>52.111919999999998</v>
      </c>
      <c r="L319" s="35">
        <v>0</v>
      </c>
      <c r="M319" s="35">
        <v>299.54177000000004</v>
      </c>
      <c r="N319" s="35">
        <v>0</v>
      </c>
      <c r="O319" s="35"/>
      <c r="P319" s="35">
        <v>25.86373</v>
      </c>
      <c r="R319" s="24">
        <f t="shared" si="17"/>
        <v>609.25317000000007</v>
      </c>
      <c r="T319" s="5">
        <v>346.75767499999984</v>
      </c>
      <c r="V319" s="20">
        <f t="shared" si="18"/>
        <v>956.0108449999999</v>
      </c>
      <c r="X319" s="8">
        <v>130.29235</v>
      </c>
      <c r="Y319" s="35">
        <v>0</v>
      </c>
      <c r="Z319" s="35"/>
      <c r="AA319" s="35">
        <v>0</v>
      </c>
      <c r="AB319" s="35">
        <v>196.54551999999998</v>
      </c>
      <c r="AC319" s="35">
        <v>37.806400000000004</v>
      </c>
      <c r="AD319" s="35">
        <v>121.80548</v>
      </c>
      <c r="AE319" s="35"/>
      <c r="AF319" s="35"/>
      <c r="AG319" s="35"/>
      <c r="AH319" s="35">
        <v>0</v>
      </c>
      <c r="AI319" s="35"/>
      <c r="AL319" s="24">
        <f t="shared" si="20"/>
        <v>486.44974999999994</v>
      </c>
      <c r="AN319" s="34">
        <v>818.44800000000009</v>
      </c>
      <c r="AP319" s="20">
        <f t="shared" si="19"/>
        <v>1304.8977500000001</v>
      </c>
      <c r="AR319" s="20"/>
    </row>
    <row r="320" spans="1:44" x14ac:dyDescent="0.25">
      <c r="A320" t="str">
        <f>VLOOKUP($B320,'Cushing Balance'!$C$2:$E$500,3,TRUE)</f>
        <v>222010</v>
      </c>
      <c r="B320" s="1">
        <v>40331</v>
      </c>
      <c r="C320" s="31"/>
      <c r="D320" s="8">
        <v>0</v>
      </c>
      <c r="E320" s="35">
        <v>173.51801999999998</v>
      </c>
      <c r="F320" s="35"/>
      <c r="G320" s="26">
        <v>41.25</v>
      </c>
      <c r="H320" s="35">
        <v>23.80265</v>
      </c>
      <c r="I320" s="35">
        <v>0</v>
      </c>
      <c r="J320" s="26">
        <v>0</v>
      </c>
      <c r="K320" s="35">
        <v>52.512819999999998</v>
      </c>
      <c r="L320" s="35">
        <v>0</v>
      </c>
      <c r="M320" s="35">
        <v>307.1764</v>
      </c>
      <c r="N320" s="35">
        <v>0</v>
      </c>
      <c r="O320" s="35"/>
      <c r="P320" s="35">
        <v>61.803309999999996</v>
      </c>
      <c r="R320" s="24">
        <f t="shared" si="17"/>
        <v>660.06320000000005</v>
      </c>
      <c r="T320" s="5">
        <v>346.75767499999984</v>
      </c>
      <c r="V320" s="20">
        <f t="shared" si="18"/>
        <v>1006.8208749999999</v>
      </c>
      <c r="X320" s="8">
        <v>130.89129</v>
      </c>
      <c r="Y320" s="35">
        <v>0</v>
      </c>
      <c r="Z320" s="35"/>
      <c r="AA320" s="35">
        <v>0</v>
      </c>
      <c r="AB320" s="35">
        <v>190.74639999999999</v>
      </c>
      <c r="AC320" s="35">
        <v>34.408190000000005</v>
      </c>
      <c r="AD320" s="35">
        <v>120.82913000000001</v>
      </c>
      <c r="AE320" s="35"/>
      <c r="AF320" s="35"/>
      <c r="AG320" s="35"/>
      <c r="AH320" s="35">
        <v>0</v>
      </c>
      <c r="AI320" s="35"/>
      <c r="AL320" s="24">
        <f t="shared" si="20"/>
        <v>476.87501000000003</v>
      </c>
      <c r="AN320" s="34">
        <v>818.44800000000009</v>
      </c>
      <c r="AP320" s="20">
        <f t="shared" si="19"/>
        <v>1295.3230100000001</v>
      </c>
      <c r="AR320" s="20"/>
    </row>
    <row r="321" spans="1:44" x14ac:dyDescent="0.25">
      <c r="A321" t="str">
        <f>VLOOKUP($B321,'Cushing Balance'!$C$2:$E$500,3,TRUE)</f>
        <v>222010</v>
      </c>
      <c r="B321" s="1">
        <v>40332</v>
      </c>
      <c r="C321" s="31"/>
      <c r="D321" s="8">
        <v>0</v>
      </c>
      <c r="E321" s="35">
        <v>173.66082999999998</v>
      </c>
      <c r="F321" s="35"/>
      <c r="G321" s="26">
        <v>41.25</v>
      </c>
      <c r="H321" s="35">
        <v>23.818960000000001</v>
      </c>
      <c r="I321" s="35">
        <v>0</v>
      </c>
      <c r="J321" s="26">
        <v>0</v>
      </c>
      <c r="K321" s="35">
        <v>51.52431</v>
      </c>
      <c r="L321" s="35">
        <v>0</v>
      </c>
      <c r="M321" s="35">
        <v>304.471</v>
      </c>
      <c r="N321" s="35">
        <v>0</v>
      </c>
      <c r="O321" s="35"/>
      <c r="P321" s="35">
        <v>47.039439999999999</v>
      </c>
      <c r="R321" s="24">
        <f t="shared" si="17"/>
        <v>641.76454000000001</v>
      </c>
      <c r="T321" s="5">
        <v>346.75767499999984</v>
      </c>
      <c r="V321" s="20">
        <f t="shared" si="18"/>
        <v>988.52221499999985</v>
      </c>
      <c r="X321" s="8">
        <v>141.21001999999999</v>
      </c>
      <c r="Y321" s="35">
        <v>0</v>
      </c>
      <c r="Z321" s="35"/>
      <c r="AA321" s="35">
        <v>0</v>
      </c>
      <c r="AB321" s="35">
        <v>142.61425</v>
      </c>
      <c r="AC321" s="35">
        <v>34.178879999999999</v>
      </c>
      <c r="AD321" s="35">
        <v>118.61208000000001</v>
      </c>
      <c r="AE321" s="35"/>
      <c r="AF321" s="35"/>
      <c r="AG321" s="35"/>
      <c r="AH321" s="35">
        <v>0</v>
      </c>
      <c r="AI321" s="35"/>
      <c r="AL321" s="24">
        <f t="shared" si="20"/>
        <v>436.61522999999994</v>
      </c>
      <c r="AN321" s="34">
        <v>818.44800000000009</v>
      </c>
      <c r="AP321" s="20">
        <f t="shared" si="19"/>
        <v>1255.06323</v>
      </c>
      <c r="AR321" s="20"/>
    </row>
    <row r="322" spans="1:44" x14ac:dyDescent="0.25">
      <c r="A322" t="str">
        <f>VLOOKUP($B322,'Cushing Balance'!$C$2:$E$500,3,TRUE)</f>
        <v>222010</v>
      </c>
      <c r="B322" s="1">
        <v>40333</v>
      </c>
      <c r="C322" s="31"/>
      <c r="D322" s="8">
        <v>0</v>
      </c>
      <c r="E322" s="35">
        <v>169.24955</v>
      </c>
      <c r="F322" s="35"/>
      <c r="G322" s="26">
        <v>41.25</v>
      </c>
      <c r="H322" s="35">
        <v>24.75515</v>
      </c>
      <c r="I322" s="35">
        <v>0</v>
      </c>
      <c r="J322" s="26">
        <v>0</v>
      </c>
      <c r="K322" s="35">
        <v>53.158580000000001</v>
      </c>
      <c r="L322" s="35">
        <v>0</v>
      </c>
      <c r="M322" s="35">
        <v>311.90894000000003</v>
      </c>
      <c r="N322" s="35">
        <v>0</v>
      </c>
      <c r="O322" s="35"/>
      <c r="P322" s="35">
        <v>61.754379999999998</v>
      </c>
      <c r="R322" s="24">
        <f t="shared" si="17"/>
        <v>662.07659999999998</v>
      </c>
      <c r="T322" s="5">
        <v>346.75767499999984</v>
      </c>
      <c r="V322" s="20">
        <f t="shared" si="18"/>
        <v>1008.8342749999998</v>
      </c>
      <c r="X322" s="8">
        <v>153.04894000000002</v>
      </c>
      <c r="Y322" s="35">
        <v>0</v>
      </c>
      <c r="Z322" s="35"/>
      <c r="AA322" s="35">
        <v>0</v>
      </c>
      <c r="AB322" s="35">
        <v>186.47193999999999</v>
      </c>
      <c r="AC322" s="35">
        <v>25.83398</v>
      </c>
      <c r="AD322" s="35">
        <v>114.33591</v>
      </c>
      <c r="AE322" s="35"/>
      <c r="AF322" s="35"/>
      <c r="AG322" s="35"/>
      <c r="AH322" s="35">
        <v>0</v>
      </c>
      <c r="AI322" s="35"/>
      <c r="AL322" s="24">
        <f t="shared" si="20"/>
        <v>479.69077000000004</v>
      </c>
      <c r="AN322" s="34">
        <v>818.44800000000009</v>
      </c>
      <c r="AP322" s="20">
        <f t="shared" si="19"/>
        <v>1298.13877</v>
      </c>
      <c r="AR322" s="20"/>
    </row>
    <row r="323" spans="1:44" x14ac:dyDescent="0.25">
      <c r="A323" t="str">
        <f>VLOOKUP($B323,'Cushing Balance'!$C$2:$E$500,3,TRUE)</f>
        <v>232010</v>
      </c>
      <c r="B323" s="1">
        <v>40334</v>
      </c>
      <c r="C323" s="31"/>
      <c r="D323" s="8">
        <v>0</v>
      </c>
      <c r="E323" s="35">
        <v>178.8151</v>
      </c>
      <c r="F323" s="35"/>
      <c r="G323" s="26">
        <v>41.25</v>
      </c>
      <c r="H323" s="35">
        <v>25.152729999999998</v>
      </c>
      <c r="I323" s="35">
        <v>0</v>
      </c>
      <c r="J323" s="26">
        <v>0</v>
      </c>
      <c r="K323" s="35">
        <v>53.829519999999995</v>
      </c>
      <c r="L323" s="35">
        <v>0</v>
      </c>
      <c r="M323" s="35">
        <v>311.99646000000001</v>
      </c>
      <c r="N323" s="35">
        <v>0</v>
      </c>
      <c r="O323" s="35"/>
      <c r="P323" s="35">
        <v>6.9858500000000001</v>
      </c>
      <c r="R323" s="24">
        <f t="shared" si="17"/>
        <v>618.02966000000004</v>
      </c>
      <c r="T323" s="5">
        <v>346.75767499999984</v>
      </c>
      <c r="V323" s="20">
        <f t="shared" si="18"/>
        <v>964.78733499999987</v>
      </c>
      <c r="X323" s="8">
        <v>134.12554</v>
      </c>
      <c r="Y323" s="35">
        <v>0</v>
      </c>
      <c r="Z323" s="35"/>
      <c r="AA323" s="35">
        <v>0</v>
      </c>
      <c r="AB323" s="35">
        <v>194.12106</v>
      </c>
      <c r="AC323" s="35">
        <v>23.627459999999999</v>
      </c>
      <c r="AD323" s="35">
        <v>119.50091999999999</v>
      </c>
      <c r="AE323" s="35"/>
      <c r="AF323" s="35"/>
      <c r="AG323" s="35"/>
      <c r="AH323" s="35">
        <v>0</v>
      </c>
      <c r="AI323" s="35"/>
      <c r="AL323" s="24">
        <f t="shared" si="20"/>
        <v>471.37497999999999</v>
      </c>
      <c r="AN323" s="34">
        <v>818.44800000000009</v>
      </c>
      <c r="AP323" s="20">
        <f t="shared" si="19"/>
        <v>1289.8229800000001</v>
      </c>
      <c r="AR323" s="20"/>
    </row>
    <row r="324" spans="1:44" x14ac:dyDescent="0.25">
      <c r="A324" t="str">
        <f>VLOOKUP($B324,'Cushing Balance'!$C$2:$E$500,3,TRUE)</f>
        <v>232010</v>
      </c>
      <c r="B324" s="1">
        <v>40335</v>
      </c>
      <c r="C324" s="31"/>
      <c r="D324" s="8">
        <v>0</v>
      </c>
      <c r="E324" s="35">
        <v>170.17231000000001</v>
      </c>
      <c r="F324" s="35"/>
      <c r="G324" s="26">
        <v>41.25</v>
      </c>
      <c r="H324" s="35">
        <v>26.203099999999999</v>
      </c>
      <c r="I324" s="35">
        <v>0</v>
      </c>
      <c r="J324" s="26">
        <v>0</v>
      </c>
      <c r="K324" s="35">
        <v>53.663330000000002</v>
      </c>
      <c r="L324" s="35">
        <v>0</v>
      </c>
      <c r="M324" s="35">
        <v>313.09255999999999</v>
      </c>
      <c r="N324" s="35">
        <v>0</v>
      </c>
      <c r="O324" s="35"/>
      <c r="P324" s="35">
        <v>63.763440000000003</v>
      </c>
      <c r="R324" s="24">
        <f t="shared" si="17"/>
        <v>668.14473999999996</v>
      </c>
      <c r="T324" s="5">
        <v>346.75767499999984</v>
      </c>
      <c r="V324" s="20">
        <f t="shared" si="18"/>
        <v>1014.9024149999998</v>
      </c>
      <c r="X324" s="8">
        <v>134.63788</v>
      </c>
      <c r="Y324" s="35">
        <v>0</v>
      </c>
      <c r="Z324" s="35"/>
      <c r="AA324" s="35">
        <v>0</v>
      </c>
      <c r="AB324" s="35">
        <v>211.10544000000002</v>
      </c>
      <c r="AC324" s="35">
        <v>23.599080000000001</v>
      </c>
      <c r="AD324" s="35">
        <v>116.48902000000001</v>
      </c>
      <c r="AE324" s="35"/>
      <c r="AF324" s="35"/>
      <c r="AG324" s="35"/>
      <c r="AH324" s="35">
        <v>0</v>
      </c>
      <c r="AI324" s="35"/>
      <c r="AL324" s="24">
        <f t="shared" si="20"/>
        <v>485.83142000000009</v>
      </c>
      <c r="AN324" s="34">
        <v>818.44800000000009</v>
      </c>
      <c r="AP324" s="20">
        <f t="shared" si="19"/>
        <v>1304.2794200000003</v>
      </c>
      <c r="AR324" s="20"/>
    </row>
    <row r="325" spans="1:44" x14ac:dyDescent="0.25">
      <c r="A325" t="str">
        <f>VLOOKUP($B325,'Cushing Balance'!$C$2:$E$500,3,TRUE)</f>
        <v>232010</v>
      </c>
      <c r="B325" s="1">
        <v>40336</v>
      </c>
      <c r="C325" s="31"/>
      <c r="D325" s="8">
        <v>0</v>
      </c>
      <c r="E325" s="35">
        <v>166.09654</v>
      </c>
      <c r="F325" s="35"/>
      <c r="G325" s="26">
        <v>41.25</v>
      </c>
      <c r="H325" s="35">
        <v>23.602169999999997</v>
      </c>
      <c r="I325" s="35">
        <v>0</v>
      </c>
      <c r="J325" s="26">
        <v>0</v>
      </c>
      <c r="K325" s="35">
        <v>54.624470000000002</v>
      </c>
      <c r="L325" s="35">
        <v>0</v>
      </c>
      <c r="M325" s="35">
        <v>311.52679000000001</v>
      </c>
      <c r="N325" s="35">
        <v>0</v>
      </c>
      <c r="O325" s="35"/>
      <c r="P325" s="35">
        <v>4.3828999999999994</v>
      </c>
      <c r="R325" s="24">
        <f t="shared" si="17"/>
        <v>601.48286999999993</v>
      </c>
      <c r="T325" s="5">
        <v>346.75767499999984</v>
      </c>
      <c r="V325" s="20">
        <f t="shared" si="18"/>
        <v>948.24054499999977</v>
      </c>
      <c r="X325" s="8">
        <v>133.76267000000001</v>
      </c>
      <c r="Y325" s="35">
        <v>0</v>
      </c>
      <c r="Z325" s="35"/>
      <c r="AA325" s="35">
        <v>0</v>
      </c>
      <c r="AB325" s="35">
        <v>209.29223000000002</v>
      </c>
      <c r="AC325" s="35">
        <v>23.565669999999997</v>
      </c>
      <c r="AD325" s="35">
        <v>114.40877</v>
      </c>
      <c r="AE325" s="35"/>
      <c r="AF325" s="35"/>
      <c r="AG325" s="35"/>
      <c r="AH325" s="35">
        <v>0</v>
      </c>
      <c r="AI325" s="35"/>
      <c r="AL325" s="24">
        <f t="shared" si="20"/>
        <v>481.02934000000005</v>
      </c>
      <c r="AN325" s="34">
        <v>818.44800000000009</v>
      </c>
      <c r="AP325" s="20">
        <f t="shared" si="19"/>
        <v>1299.4773400000001</v>
      </c>
      <c r="AR325" s="20"/>
    </row>
    <row r="326" spans="1:44" x14ac:dyDescent="0.25">
      <c r="A326" t="str">
        <f>VLOOKUP($B326,'Cushing Balance'!$C$2:$E$500,3,TRUE)</f>
        <v>232010</v>
      </c>
      <c r="B326" s="1">
        <v>40337</v>
      </c>
      <c r="C326" s="31"/>
      <c r="D326" s="8">
        <v>0</v>
      </c>
      <c r="E326" s="35">
        <v>164.15029000000001</v>
      </c>
      <c r="F326" s="35"/>
      <c r="G326" s="26">
        <v>41.25</v>
      </c>
      <c r="H326" s="35">
        <v>24.553229999999999</v>
      </c>
      <c r="I326" s="35">
        <v>0</v>
      </c>
      <c r="J326" s="26">
        <v>0</v>
      </c>
      <c r="K326" s="35">
        <v>53.323900000000002</v>
      </c>
      <c r="L326" s="35">
        <v>0</v>
      </c>
      <c r="M326" s="35">
        <v>317.12427000000002</v>
      </c>
      <c r="N326" s="35">
        <v>0</v>
      </c>
      <c r="O326" s="35"/>
      <c r="P326" s="35">
        <v>3.55654</v>
      </c>
      <c r="R326" s="24">
        <f t="shared" si="17"/>
        <v>603.95823000000007</v>
      </c>
      <c r="T326" s="5">
        <v>346.75767499999984</v>
      </c>
      <c r="V326" s="20">
        <f t="shared" si="18"/>
        <v>950.71590499999991</v>
      </c>
      <c r="X326" s="8">
        <v>129.89021</v>
      </c>
      <c r="Y326" s="35">
        <v>0</v>
      </c>
      <c r="Z326" s="35"/>
      <c r="AA326" s="35">
        <v>0</v>
      </c>
      <c r="AB326" s="35">
        <v>194.78440000000001</v>
      </c>
      <c r="AC326" s="35">
        <v>23.13325</v>
      </c>
      <c r="AD326" s="35">
        <v>93.874520000000004</v>
      </c>
      <c r="AE326" s="35"/>
      <c r="AF326" s="35"/>
      <c r="AG326" s="35"/>
      <c r="AH326" s="35">
        <v>0</v>
      </c>
      <c r="AI326" s="35"/>
      <c r="AL326" s="24">
        <f t="shared" si="20"/>
        <v>441.68238000000002</v>
      </c>
      <c r="AN326" s="34">
        <v>818.44800000000009</v>
      </c>
      <c r="AP326" s="20">
        <f t="shared" si="19"/>
        <v>1260.1303800000001</v>
      </c>
      <c r="AR326" s="20"/>
    </row>
    <row r="327" spans="1:44" x14ac:dyDescent="0.25">
      <c r="A327" t="str">
        <f>VLOOKUP($B327,'Cushing Balance'!$C$2:$E$500,3,TRUE)</f>
        <v>232010</v>
      </c>
      <c r="B327" s="1">
        <v>40338</v>
      </c>
      <c r="C327" s="31"/>
      <c r="D327" s="8">
        <v>0</v>
      </c>
      <c r="E327" s="35">
        <v>166.62498000000002</v>
      </c>
      <c r="F327" s="35"/>
      <c r="G327" s="26">
        <v>41.25</v>
      </c>
      <c r="H327" s="35">
        <v>23.79813</v>
      </c>
      <c r="I327" s="35">
        <v>0</v>
      </c>
      <c r="J327" s="26">
        <v>0</v>
      </c>
      <c r="K327" s="35">
        <v>53.037179999999999</v>
      </c>
      <c r="L327" s="35">
        <v>0</v>
      </c>
      <c r="M327" s="35">
        <v>296.16874999999999</v>
      </c>
      <c r="N327" s="35">
        <v>0</v>
      </c>
      <c r="O327" s="35"/>
      <c r="P327" s="35">
        <v>4.5280200000000006</v>
      </c>
      <c r="R327" s="24">
        <f t="shared" si="17"/>
        <v>585.40706</v>
      </c>
      <c r="T327" s="5">
        <v>346.75767499999984</v>
      </c>
      <c r="V327" s="20">
        <f t="shared" si="18"/>
        <v>932.16473499999984</v>
      </c>
      <c r="X327" s="8">
        <v>129.8244</v>
      </c>
      <c r="Y327" s="35">
        <v>0</v>
      </c>
      <c r="Z327" s="35"/>
      <c r="AA327" s="35">
        <v>0</v>
      </c>
      <c r="AB327" s="35">
        <v>208.77590000000001</v>
      </c>
      <c r="AC327" s="35">
        <v>17.930250000000001</v>
      </c>
      <c r="AD327" s="35">
        <v>49.27908</v>
      </c>
      <c r="AE327" s="35"/>
      <c r="AF327" s="35"/>
      <c r="AG327" s="35"/>
      <c r="AH327" s="35">
        <v>0</v>
      </c>
      <c r="AI327" s="35"/>
      <c r="AL327" s="24">
        <f t="shared" si="20"/>
        <v>405.80963000000003</v>
      </c>
      <c r="AN327" s="34">
        <v>818.44800000000009</v>
      </c>
      <c r="AP327" s="20">
        <f t="shared" si="19"/>
        <v>1224.2576300000001</v>
      </c>
      <c r="AR327" s="20"/>
    </row>
    <row r="328" spans="1:44" x14ac:dyDescent="0.25">
      <c r="A328" t="str">
        <f>VLOOKUP($B328,'Cushing Balance'!$C$2:$E$500,3,TRUE)</f>
        <v>232010</v>
      </c>
      <c r="B328" s="1">
        <v>40339</v>
      </c>
      <c r="C328" s="31"/>
      <c r="D328" s="8">
        <v>0</v>
      </c>
      <c r="E328" s="35">
        <v>163.91252</v>
      </c>
      <c r="F328" s="35"/>
      <c r="G328" s="26">
        <v>41.25</v>
      </c>
      <c r="H328" s="35">
        <v>25.18683</v>
      </c>
      <c r="I328" s="35">
        <v>0</v>
      </c>
      <c r="J328" s="26">
        <v>0</v>
      </c>
      <c r="K328" s="35">
        <v>49.319879999999998</v>
      </c>
      <c r="L328" s="35">
        <v>0</v>
      </c>
      <c r="M328" s="35">
        <v>287.98808000000002</v>
      </c>
      <c r="N328" s="35">
        <v>0</v>
      </c>
      <c r="O328" s="35"/>
      <c r="P328" s="35">
        <v>57.229309999999998</v>
      </c>
      <c r="R328" s="24">
        <f t="shared" si="17"/>
        <v>624.88661999999999</v>
      </c>
      <c r="T328" s="5">
        <v>346.75767499999984</v>
      </c>
      <c r="V328" s="20">
        <f t="shared" si="18"/>
        <v>971.64429499999983</v>
      </c>
      <c r="X328" s="8">
        <v>134.84617</v>
      </c>
      <c r="Y328" s="35">
        <v>0</v>
      </c>
      <c r="Z328" s="35"/>
      <c r="AA328" s="35">
        <v>0</v>
      </c>
      <c r="AB328" s="35">
        <v>205.92601999999999</v>
      </c>
      <c r="AC328" s="35">
        <v>16.063770000000002</v>
      </c>
      <c r="AD328" s="35">
        <v>82.751829999999998</v>
      </c>
      <c r="AE328" s="35"/>
      <c r="AF328" s="35"/>
      <c r="AG328" s="35"/>
      <c r="AH328" s="35">
        <v>0</v>
      </c>
      <c r="AI328" s="35"/>
      <c r="AL328" s="24">
        <f t="shared" si="20"/>
        <v>439.58778999999998</v>
      </c>
      <c r="AN328" s="34">
        <v>818.44800000000009</v>
      </c>
      <c r="AP328" s="20">
        <f t="shared" si="19"/>
        <v>1258.0357900000001</v>
      </c>
      <c r="AR328" s="20"/>
    </row>
    <row r="329" spans="1:44" x14ac:dyDescent="0.25">
      <c r="A329" t="str">
        <f>VLOOKUP($B329,'Cushing Balance'!$C$2:$E$500,3,TRUE)</f>
        <v>232010</v>
      </c>
      <c r="B329" s="1">
        <v>40340</v>
      </c>
      <c r="C329" s="31"/>
      <c r="D329" s="8">
        <v>0</v>
      </c>
      <c r="E329" s="35">
        <v>158.0224</v>
      </c>
      <c r="F329" s="35"/>
      <c r="G329" s="26">
        <v>41.25</v>
      </c>
      <c r="H329" s="35">
        <v>26.380080000000003</v>
      </c>
      <c r="I329" s="35">
        <v>0</v>
      </c>
      <c r="J329" s="26">
        <v>0</v>
      </c>
      <c r="K329" s="35">
        <v>40.483359999999998</v>
      </c>
      <c r="L329" s="35">
        <v>0</v>
      </c>
      <c r="M329" s="35">
        <v>296.20933000000002</v>
      </c>
      <c r="N329" s="35">
        <v>0</v>
      </c>
      <c r="O329" s="35"/>
      <c r="P329" s="35">
        <v>4.8400200000000009</v>
      </c>
      <c r="R329" s="24">
        <f t="shared" si="17"/>
        <v>567.18519000000003</v>
      </c>
      <c r="T329" s="5">
        <v>346.75767499999984</v>
      </c>
      <c r="V329" s="20">
        <f t="shared" si="18"/>
        <v>913.94286499999987</v>
      </c>
      <c r="X329" s="8">
        <v>152.91255999999998</v>
      </c>
      <c r="Y329" s="35">
        <v>0</v>
      </c>
      <c r="Z329" s="35"/>
      <c r="AA329" s="35">
        <v>0</v>
      </c>
      <c r="AB329" s="35">
        <v>211.16654</v>
      </c>
      <c r="AC329" s="35">
        <v>17.161080000000002</v>
      </c>
      <c r="AD329" s="35">
        <v>87.880459999999999</v>
      </c>
      <c r="AE329" s="35"/>
      <c r="AF329" s="35"/>
      <c r="AG329" s="35"/>
      <c r="AH329" s="35">
        <v>0</v>
      </c>
      <c r="AI329" s="35"/>
      <c r="AL329" s="24">
        <f t="shared" si="20"/>
        <v>469.12063999999998</v>
      </c>
      <c r="AN329" s="34">
        <v>818.44800000000009</v>
      </c>
      <c r="AP329" s="20">
        <f t="shared" si="19"/>
        <v>1287.56864</v>
      </c>
      <c r="AR329" s="20"/>
    </row>
    <row r="330" spans="1:44" x14ac:dyDescent="0.25">
      <c r="A330" t="str">
        <f>VLOOKUP($B330,'Cushing Balance'!$C$2:$E$500,3,TRUE)</f>
        <v>242010</v>
      </c>
      <c r="B330" s="1">
        <v>40341</v>
      </c>
      <c r="C330" s="31"/>
      <c r="D330" s="8">
        <v>0</v>
      </c>
      <c r="E330" s="35">
        <v>166.33077</v>
      </c>
      <c r="F330" s="35"/>
      <c r="G330" s="26">
        <v>41.25</v>
      </c>
      <c r="H330" s="35">
        <v>29.028599999999997</v>
      </c>
      <c r="I330" s="35">
        <v>0</v>
      </c>
      <c r="J330" s="26">
        <v>0</v>
      </c>
      <c r="K330" s="35">
        <v>49.181710000000002</v>
      </c>
      <c r="L330" s="35">
        <v>0</v>
      </c>
      <c r="M330" s="35">
        <v>306.42619000000002</v>
      </c>
      <c r="N330" s="35">
        <v>0</v>
      </c>
      <c r="O330" s="35"/>
      <c r="P330" s="35">
        <v>59.975000000000001</v>
      </c>
      <c r="R330" s="24">
        <f t="shared" ref="R330:R393" si="21">SUM(D330:P330)</f>
        <v>652.19227000000012</v>
      </c>
      <c r="T330" s="5">
        <v>346.75767499999984</v>
      </c>
      <c r="V330" s="20">
        <f t="shared" ref="V330:V393" si="22">T330+R330</f>
        <v>998.94994499999996</v>
      </c>
      <c r="X330" s="8">
        <v>153.08593999999999</v>
      </c>
      <c r="Y330" s="35">
        <v>0</v>
      </c>
      <c r="Z330" s="35"/>
      <c r="AA330" s="35">
        <v>0</v>
      </c>
      <c r="AB330" s="35">
        <v>205.92231000000001</v>
      </c>
      <c r="AC330" s="35">
        <v>22.52571</v>
      </c>
      <c r="AD330" s="35">
        <v>70.417649999999995</v>
      </c>
      <c r="AE330" s="35"/>
      <c r="AF330" s="35"/>
      <c r="AG330" s="35"/>
      <c r="AH330" s="35">
        <v>0</v>
      </c>
      <c r="AI330" s="35"/>
      <c r="AL330" s="24">
        <f t="shared" si="20"/>
        <v>451.95160999999996</v>
      </c>
      <c r="AN330" s="34">
        <v>818.44800000000009</v>
      </c>
      <c r="AP330" s="20">
        <f t="shared" ref="AP330:AP393" si="23">AN330+AL330</f>
        <v>1270.3996099999999</v>
      </c>
      <c r="AR330" s="20"/>
    </row>
    <row r="331" spans="1:44" x14ac:dyDescent="0.25">
      <c r="A331" t="str">
        <f>VLOOKUP($B331,'Cushing Balance'!$C$2:$E$500,3,TRUE)</f>
        <v>242010</v>
      </c>
      <c r="B331" s="1">
        <v>40342</v>
      </c>
      <c r="C331" s="31"/>
      <c r="D331" s="8">
        <v>0</v>
      </c>
      <c r="E331" s="35">
        <v>160.95785000000001</v>
      </c>
      <c r="F331" s="35"/>
      <c r="G331" s="26">
        <v>41.25</v>
      </c>
      <c r="H331" s="35">
        <v>25.926419999999997</v>
      </c>
      <c r="I331" s="35">
        <v>0</v>
      </c>
      <c r="J331" s="26">
        <v>0</v>
      </c>
      <c r="K331" s="35">
        <v>49.893329999999999</v>
      </c>
      <c r="L331" s="35">
        <v>0</v>
      </c>
      <c r="M331" s="35">
        <v>319.68400000000003</v>
      </c>
      <c r="N331" s="35">
        <v>0</v>
      </c>
      <c r="O331" s="35"/>
      <c r="P331" s="35">
        <v>34.852150000000002</v>
      </c>
      <c r="R331" s="24">
        <f t="shared" si="21"/>
        <v>632.56375000000014</v>
      </c>
      <c r="T331" s="5">
        <v>346.75767499999984</v>
      </c>
      <c r="V331" s="20">
        <f t="shared" si="22"/>
        <v>979.32142499999998</v>
      </c>
      <c r="X331" s="8">
        <v>151.67655999999999</v>
      </c>
      <c r="Y331" s="35">
        <v>0</v>
      </c>
      <c r="Z331" s="35"/>
      <c r="AA331" s="35">
        <v>0</v>
      </c>
      <c r="AB331" s="35">
        <v>207.62357999999998</v>
      </c>
      <c r="AC331" s="35">
        <v>18.969290000000001</v>
      </c>
      <c r="AD331" s="35">
        <v>73.508769999999998</v>
      </c>
      <c r="AE331" s="35"/>
      <c r="AF331" s="35"/>
      <c r="AG331" s="35"/>
      <c r="AH331" s="35">
        <v>0</v>
      </c>
      <c r="AI331" s="35"/>
      <c r="AL331" s="24">
        <f t="shared" ref="AL331:AL394" si="24">SUM(X331:AJ331)</f>
        <v>451.77819999999997</v>
      </c>
      <c r="AN331" s="34">
        <v>818.44800000000009</v>
      </c>
      <c r="AP331" s="20">
        <f t="shared" si="23"/>
        <v>1270.2262000000001</v>
      </c>
      <c r="AR331" s="20"/>
    </row>
    <row r="332" spans="1:44" x14ac:dyDescent="0.25">
      <c r="A332" t="str">
        <f>VLOOKUP($B332,'Cushing Balance'!$C$2:$E$500,3,TRUE)</f>
        <v>242010</v>
      </c>
      <c r="B332" s="1">
        <v>40343</v>
      </c>
      <c r="C332" s="31"/>
      <c r="D332" s="8">
        <v>0</v>
      </c>
      <c r="E332" s="35">
        <v>142.46554</v>
      </c>
      <c r="F332" s="35"/>
      <c r="G332" s="26">
        <v>41.25</v>
      </c>
      <c r="H332" s="35">
        <v>23.71219</v>
      </c>
      <c r="I332" s="35">
        <v>0</v>
      </c>
      <c r="J332" s="26">
        <v>0</v>
      </c>
      <c r="K332" s="35">
        <v>38.187849999999997</v>
      </c>
      <c r="L332" s="35">
        <v>0</v>
      </c>
      <c r="M332" s="35">
        <v>288.12625000000003</v>
      </c>
      <c r="N332" s="35">
        <v>0</v>
      </c>
      <c r="O332" s="35"/>
      <c r="P332" s="35">
        <v>33.440330000000003</v>
      </c>
      <c r="R332" s="24">
        <f t="shared" si="21"/>
        <v>567.18216000000007</v>
      </c>
      <c r="T332" s="5">
        <v>346.75767499999984</v>
      </c>
      <c r="V332" s="20">
        <f t="shared" si="22"/>
        <v>913.9398349999999</v>
      </c>
      <c r="X332" s="8">
        <v>144.43863000000002</v>
      </c>
      <c r="Y332" s="35">
        <v>0</v>
      </c>
      <c r="Z332" s="35"/>
      <c r="AA332" s="35">
        <v>0</v>
      </c>
      <c r="AB332" s="35">
        <v>205.86992000000001</v>
      </c>
      <c r="AC332" s="35">
        <v>16.397669999999998</v>
      </c>
      <c r="AD332" s="35">
        <v>83.233149999999995</v>
      </c>
      <c r="AE332" s="35"/>
      <c r="AF332" s="35"/>
      <c r="AG332" s="35"/>
      <c r="AH332" s="35">
        <v>0</v>
      </c>
      <c r="AI332" s="35"/>
      <c r="AL332" s="24">
        <f t="shared" si="24"/>
        <v>449.93937000000005</v>
      </c>
      <c r="AN332" s="34">
        <v>818.44800000000009</v>
      </c>
      <c r="AP332" s="20">
        <f t="shared" si="23"/>
        <v>1268.3873700000001</v>
      </c>
      <c r="AR332" s="20"/>
    </row>
    <row r="333" spans="1:44" x14ac:dyDescent="0.25">
      <c r="A333" t="str">
        <f>VLOOKUP($B333,'Cushing Balance'!$C$2:$E$500,3,TRUE)</f>
        <v>242010</v>
      </c>
      <c r="B333" s="1">
        <v>40344</v>
      </c>
      <c r="C333" s="31"/>
      <c r="D333" s="8">
        <v>0</v>
      </c>
      <c r="E333" s="35">
        <v>143.86007999999998</v>
      </c>
      <c r="F333" s="35"/>
      <c r="G333" s="26">
        <v>41.25</v>
      </c>
      <c r="H333" s="35">
        <v>24.867270000000001</v>
      </c>
      <c r="I333" s="35">
        <v>0</v>
      </c>
      <c r="J333" s="26">
        <v>0</v>
      </c>
      <c r="K333" s="35">
        <v>38.429310000000001</v>
      </c>
      <c r="L333" s="35">
        <v>0</v>
      </c>
      <c r="M333" s="35">
        <v>292.51031</v>
      </c>
      <c r="N333" s="35">
        <v>0</v>
      </c>
      <c r="O333" s="35"/>
      <c r="P333" s="35">
        <v>4.5553299999999997</v>
      </c>
      <c r="R333" s="24">
        <f t="shared" si="21"/>
        <v>545.47230000000002</v>
      </c>
      <c r="T333" s="5">
        <v>346.75767499999984</v>
      </c>
      <c r="V333" s="20">
        <f t="shared" si="22"/>
        <v>892.22997499999985</v>
      </c>
      <c r="X333" s="8">
        <v>142.82875000000001</v>
      </c>
      <c r="Y333" s="35">
        <v>0</v>
      </c>
      <c r="Z333" s="35"/>
      <c r="AA333" s="35">
        <v>0</v>
      </c>
      <c r="AB333" s="35">
        <v>204.5676</v>
      </c>
      <c r="AC333" s="35">
        <v>14.962</v>
      </c>
      <c r="AD333" s="35">
        <v>114.94719000000001</v>
      </c>
      <c r="AE333" s="35"/>
      <c r="AF333" s="35"/>
      <c r="AG333" s="35"/>
      <c r="AH333" s="35">
        <v>0</v>
      </c>
      <c r="AI333" s="35"/>
      <c r="AL333" s="24">
        <f t="shared" si="24"/>
        <v>477.30553999999995</v>
      </c>
      <c r="AN333" s="34">
        <v>818.44800000000009</v>
      </c>
      <c r="AP333" s="20">
        <f t="shared" si="23"/>
        <v>1295.7535400000002</v>
      </c>
      <c r="AR333" s="20"/>
    </row>
    <row r="334" spans="1:44" x14ac:dyDescent="0.25">
      <c r="A334" t="str">
        <f>VLOOKUP($B334,'Cushing Balance'!$C$2:$E$500,3,TRUE)</f>
        <v>242010</v>
      </c>
      <c r="B334" s="1">
        <v>40345</v>
      </c>
      <c r="C334" s="31"/>
      <c r="D334" s="8">
        <v>0</v>
      </c>
      <c r="E334" s="35">
        <v>166.83204000000001</v>
      </c>
      <c r="F334" s="35"/>
      <c r="G334" s="26">
        <v>41.25</v>
      </c>
      <c r="H334" s="35">
        <v>24.121310000000001</v>
      </c>
      <c r="I334" s="35">
        <v>0</v>
      </c>
      <c r="J334" s="26">
        <v>0</v>
      </c>
      <c r="K334" s="35">
        <v>40.145000000000003</v>
      </c>
      <c r="L334" s="35">
        <v>0</v>
      </c>
      <c r="M334" s="35">
        <v>282.10071000000005</v>
      </c>
      <c r="N334" s="35">
        <v>0</v>
      </c>
      <c r="O334" s="35"/>
      <c r="P334" s="35">
        <v>4.30152</v>
      </c>
      <c r="R334" s="24">
        <f t="shared" si="21"/>
        <v>558.75058000000001</v>
      </c>
      <c r="T334" s="5">
        <v>346.75767499999984</v>
      </c>
      <c r="V334" s="20">
        <f t="shared" si="22"/>
        <v>905.50825499999985</v>
      </c>
      <c r="X334" s="8">
        <v>130.15902</v>
      </c>
      <c r="Y334" s="35">
        <v>0</v>
      </c>
      <c r="Z334" s="35"/>
      <c r="AA334" s="35">
        <v>0</v>
      </c>
      <c r="AB334" s="35">
        <v>205.97955999999999</v>
      </c>
      <c r="AC334" s="35">
        <v>15.511649999999999</v>
      </c>
      <c r="AD334" s="35">
        <v>118.05919</v>
      </c>
      <c r="AE334" s="35"/>
      <c r="AF334" s="35"/>
      <c r="AG334" s="35"/>
      <c r="AH334" s="35">
        <v>0</v>
      </c>
      <c r="AI334" s="35"/>
      <c r="AL334" s="24">
        <f t="shared" si="24"/>
        <v>469.70941999999997</v>
      </c>
      <c r="AN334" s="34">
        <v>818.44800000000009</v>
      </c>
      <c r="AP334" s="20">
        <f t="shared" si="23"/>
        <v>1288.15742</v>
      </c>
      <c r="AR334" s="20"/>
    </row>
    <row r="335" spans="1:44" x14ac:dyDescent="0.25">
      <c r="A335" t="str">
        <f>VLOOKUP($B335,'Cushing Balance'!$C$2:$E$500,3,TRUE)</f>
        <v>242010</v>
      </c>
      <c r="B335" s="1">
        <v>40346</v>
      </c>
      <c r="C335" s="31"/>
      <c r="D335" s="8">
        <v>0</v>
      </c>
      <c r="E335" s="35">
        <v>168.24682999999999</v>
      </c>
      <c r="F335" s="35"/>
      <c r="G335" s="26">
        <v>41.25</v>
      </c>
      <c r="H335" s="35">
        <v>26.582039999999999</v>
      </c>
      <c r="I335" s="35">
        <v>0</v>
      </c>
      <c r="J335" s="26">
        <v>0</v>
      </c>
      <c r="K335" s="35">
        <v>40.472290000000001</v>
      </c>
      <c r="L335" s="35">
        <v>0</v>
      </c>
      <c r="M335" s="35">
        <v>277.20168999999999</v>
      </c>
      <c r="N335" s="35">
        <v>0</v>
      </c>
      <c r="O335" s="35"/>
      <c r="P335" s="35">
        <v>67.000059999999991</v>
      </c>
      <c r="R335" s="24">
        <f t="shared" si="21"/>
        <v>620.75290999999993</v>
      </c>
      <c r="T335" s="5">
        <v>346.75767499999984</v>
      </c>
      <c r="V335" s="20">
        <f t="shared" si="22"/>
        <v>967.51058499999976</v>
      </c>
      <c r="X335" s="8">
        <v>130.37799999999999</v>
      </c>
      <c r="Y335" s="35">
        <v>0</v>
      </c>
      <c r="Z335" s="35"/>
      <c r="AA335" s="35">
        <v>0</v>
      </c>
      <c r="AB335" s="35">
        <v>212.20479</v>
      </c>
      <c r="AC335" s="35">
        <v>16.07996</v>
      </c>
      <c r="AD335" s="35">
        <v>63.395309999999995</v>
      </c>
      <c r="AE335" s="35"/>
      <c r="AF335" s="35"/>
      <c r="AG335" s="35"/>
      <c r="AH335" s="35">
        <v>0</v>
      </c>
      <c r="AI335" s="35"/>
      <c r="AL335" s="24">
        <f t="shared" si="24"/>
        <v>422.05805999999995</v>
      </c>
      <c r="AN335" s="34">
        <v>818.44800000000009</v>
      </c>
      <c r="AP335" s="20">
        <f t="shared" si="23"/>
        <v>1240.5060600000002</v>
      </c>
      <c r="AR335" s="20"/>
    </row>
    <row r="336" spans="1:44" x14ac:dyDescent="0.25">
      <c r="A336" t="str">
        <f>VLOOKUP($B336,'Cushing Balance'!$C$2:$E$500,3,TRUE)</f>
        <v>242010</v>
      </c>
      <c r="B336" s="1">
        <v>40347</v>
      </c>
      <c r="C336" s="31"/>
      <c r="D336" s="8">
        <v>0</v>
      </c>
      <c r="E336" s="35">
        <v>168.90452999999999</v>
      </c>
      <c r="F336" s="35"/>
      <c r="G336" s="26">
        <v>41.25</v>
      </c>
      <c r="H336" s="35">
        <v>28.829159999999998</v>
      </c>
      <c r="I336" s="35">
        <v>0</v>
      </c>
      <c r="J336" s="26">
        <v>0</v>
      </c>
      <c r="K336" s="35">
        <v>41.519160000000007</v>
      </c>
      <c r="L336" s="35">
        <v>0</v>
      </c>
      <c r="M336" s="35">
        <v>274.23511999999999</v>
      </c>
      <c r="N336" s="35">
        <v>0</v>
      </c>
      <c r="O336" s="35"/>
      <c r="P336" s="35">
        <v>53.809559999999998</v>
      </c>
      <c r="R336" s="24">
        <f t="shared" si="21"/>
        <v>608.54753000000005</v>
      </c>
      <c r="T336" s="5">
        <v>346.75767499999984</v>
      </c>
      <c r="V336" s="20">
        <f t="shared" si="22"/>
        <v>955.30520499999989</v>
      </c>
      <c r="X336" s="8">
        <v>130.70444000000001</v>
      </c>
      <c r="Y336" s="35">
        <v>0</v>
      </c>
      <c r="Z336" s="35"/>
      <c r="AA336" s="35">
        <v>0</v>
      </c>
      <c r="AB336" s="35">
        <v>214.2174</v>
      </c>
      <c r="AC336" s="35">
        <v>15.572979999999999</v>
      </c>
      <c r="AD336" s="35">
        <v>69.255420000000001</v>
      </c>
      <c r="AE336" s="35"/>
      <c r="AF336" s="35"/>
      <c r="AG336" s="35"/>
      <c r="AH336" s="35">
        <v>0</v>
      </c>
      <c r="AI336" s="35"/>
      <c r="AL336" s="24">
        <f t="shared" si="24"/>
        <v>429.75023999999996</v>
      </c>
      <c r="AN336" s="34">
        <v>818.44800000000009</v>
      </c>
      <c r="AP336" s="20">
        <f t="shared" si="23"/>
        <v>1248.1982400000002</v>
      </c>
      <c r="AR336" s="20"/>
    </row>
    <row r="337" spans="1:44" x14ac:dyDescent="0.25">
      <c r="A337" t="str">
        <f>VLOOKUP($B337,'Cushing Balance'!$C$2:$E$500,3,TRUE)</f>
        <v>252010</v>
      </c>
      <c r="B337" s="1">
        <v>40348</v>
      </c>
      <c r="C337" s="31"/>
      <c r="D337" s="8">
        <v>0</v>
      </c>
      <c r="E337" s="35">
        <v>166.32982999999999</v>
      </c>
      <c r="F337" s="35"/>
      <c r="G337" s="26">
        <v>41.25</v>
      </c>
      <c r="H337" s="35">
        <v>30.123080000000002</v>
      </c>
      <c r="I337" s="35">
        <v>0</v>
      </c>
      <c r="J337" s="26">
        <v>0</v>
      </c>
      <c r="K337" s="35">
        <v>41.11983</v>
      </c>
      <c r="L337" s="35">
        <v>0</v>
      </c>
      <c r="M337" s="35">
        <v>308.86021</v>
      </c>
      <c r="N337" s="35">
        <v>0</v>
      </c>
      <c r="O337" s="35"/>
      <c r="P337" s="35">
        <v>69.901939999999996</v>
      </c>
      <c r="R337" s="24">
        <f t="shared" si="21"/>
        <v>657.58488999999986</v>
      </c>
      <c r="T337" s="5">
        <v>346.75767499999984</v>
      </c>
      <c r="V337" s="20">
        <f t="shared" si="22"/>
        <v>1004.3425649999997</v>
      </c>
      <c r="X337" s="8">
        <v>130.13830999999999</v>
      </c>
      <c r="Y337" s="35">
        <v>0</v>
      </c>
      <c r="Z337" s="35"/>
      <c r="AA337" s="35">
        <v>0</v>
      </c>
      <c r="AB337" s="35">
        <v>210.75955999999999</v>
      </c>
      <c r="AC337" s="35">
        <v>15.413709999999998</v>
      </c>
      <c r="AD337" s="35">
        <v>71.499380000000002</v>
      </c>
      <c r="AE337" s="35"/>
      <c r="AF337" s="35"/>
      <c r="AG337" s="35"/>
      <c r="AH337" s="35">
        <v>0</v>
      </c>
      <c r="AI337" s="35"/>
      <c r="AL337" s="24">
        <f t="shared" si="24"/>
        <v>427.81096000000002</v>
      </c>
      <c r="AN337" s="34">
        <v>818.44800000000009</v>
      </c>
      <c r="AP337" s="20">
        <f t="shared" si="23"/>
        <v>1246.2589600000001</v>
      </c>
      <c r="AR337" s="20"/>
    </row>
    <row r="338" spans="1:44" x14ac:dyDescent="0.25">
      <c r="A338" t="str">
        <f>VLOOKUP($B338,'Cushing Balance'!$C$2:$E$500,3,TRUE)</f>
        <v>252010</v>
      </c>
      <c r="B338" s="1">
        <v>40349</v>
      </c>
      <c r="C338" s="31"/>
      <c r="D338" s="8">
        <v>0</v>
      </c>
      <c r="E338" s="35">
        <v>169.34342000000001</v>
      </c>
      <c r="F338" s="35"/>
      <c r="G338" s="26">
        <v>41.25</v>
      </c>
      <c r="H338" s="35">
        <v>28.95177</v>
      </c>
      <c r="I338" s="35">
        <v>0</v>
      </c>
      <c r="J338" s="26">
        <v>0</v>
      </c>
      <c r="K338" s="35">
        <v>43.961460000000002</v>
      </c>
      <c r="L338" s="35">
        <v>0</v>
      </c>
      <c r="M338" s="35">
        <v>286.51246000000003</v>
      </c>
      <c r="N338" s="35">
        <v>0</v>
      </c>
      <c r="O338" s="35"/>
      <c r="P338" s="35">
        <v>3.2777500000000002</v>
      </c>
      <c r="R338" s="24">
        <f t="shared" si="21"/>
        <v>573.29686000000004</v>
      </c>
      <c r="T338" s="5">
        <v>346.75767499999984</v>
      </c>
      <c r="V338" s="20">
        <f t="shared" si="22"/>
        <v>920.05453499999987</v>
      </c>
      <c r="X338" s="8">
        <v>134.83542</v>
      </c>
      <c r="Y338" s="35">
        <v>0</v>
      </c>
      <c r="Z338" s="35"/>
      <c r="AA338" s="35">
        <v>0</v>
      </c>
      <c r="AB338" s="35">
        <v>179.98393999999999</v>
      </c>
      <c r="AC338" s="35">
        <v>14.674809999999999</v>
      </c>
      <c r="AD338" s="35">
        <v>73.188039999999987</v>
      </c>
      <c r="AE338" s="35"/>
      <c r="AF338" s="35"/>
      <c r="AG338" s="35"/>
      <c r="AH338" s="35">
        <v>0</v>
      </c>
      <c r="AI338" s="35"/>
      <c r="AL338" s="24">
        <f t="shared" si="24"/>
        <v>402.68220999999994</v>
      </c>
      <c r="AN338" s="34">
        <v>818.44800000000009</v>
      </c>
      <c r="AP338" s="20">
        <f t="shared" si="23"/>
        <v>1221.13021</v>
      </c>
      <c r="AR338" s="20"/>
    </row>
    <row r="339" spans="1:44" x14ac:dyDescent="0.25">
      <c r="A339" t="str">
        <f>VLOOKUP($B339,'Cushing Balance'!$C$2:$E$500,3,TRUE)</f>
        <v>252010</v>
      </c>
      <c r="B339" s="1">
        <v>40350</v>
      </c>
      <c r="C339" s="31"/>
      <c r="D339" s="8">
        <v>0</v>
      </c>
      <c r="E339" s="35">
        <v>156.07367000000002</v>
      </c>
      <c r="F339" s="35"/>
      <c r="G339" s="26">
        <v>41.25</v>
      </c>
      <c r="H339" s="35">
        <v>29.34102</v>
      </c>
      <c r="I339" s="35">
        <v>0</v>
      </c>
      <c r="J339" s="26">
        <v>0</v>
      </c>
      <c r="K339" s="35">
        <v>42.909230000000001</v>
      </c>
      <c r="L339" s="35">
        <v>0</v>
      </c>
      <c r="M339" s="35">
        <v>285.68592000000001</v>
      </c>
      <c r="N339" s="35">
        <v>0</v>
      </c>
      <c r="O339" s="35"/>
      <c r="P339" s="35">
        <v>23.511130000000001</v>
      </c>
      <c r="R339" s="24">
        <f t="shared" si="21"/>
        <v>578.77096999999992</v>
      </c>
      <c r="T339" s="5">
        <v>346.75767499999984</v>
      </c>
      <c r="V339" s="20">
        <f t="shared" si="22"/>
        <v>925.52864499999976</v>
      </c>
      <c r="X339" s="8">
        <v>130.14222999999998</v>
      </c>
      <c r="Y339" s="35">
        <v>0</v>
      </c>
      <c r="Z339" s="35"/>
      <c r="AA339" s="35">
        <v>0</v>
      </c>
      <c r="AB339" s="35">
        <v>191.13489999999999</v>
      </c>
      <c r="AC339" s="35">
        <v>15.110850000000001</v>
      </c>
      <c r="AD339" s="35">
        <v>76.960999999999999</v>
      </c>
      <c r="AE339" s="35"/>
      <c r="AF339" s="35"/>
      <c r="AG339" s="35"/>
      <c r="AH339" s="35">
        <v>0</v>
      </c>
      <c r="AI339" s="35"/>
      <c r="AL339" s="24">
        <f t="shared" si="24"/>
        <v>413.34897999999998</v>
      </c>
      <c r="AN339" s="34">
        <v>818.44800000000009</v>
      </c>
      <c r="AP339" s="20">
        <f t="shared" si="23"/>
        <v>1231.7969800000001</v>
      </c>
      <c r="AR339" s="20"/>
    </row>
    <row r="340" spans="1:44" x14ac:dyDescent="0.25">
      <c r="A340" t="str">
        <f>VLOOKUP($B340,'Cushing Balance'!$C$2:$E$500,3,TRUE)</f>
        <v>252010</v>
      </c>
      <c r="B340" s="1">
        <v>40351</v>
      </c>
      <c r="C340" s="31"/>
      <c r="D340" s="8">
        <v>0</v>
      </c>
      <c r="E340" s="35">
        <v>146.05682999999999</v>
      </c>
      <c r="F340" s="35"/>
      <c r="G340" s="26">
        <v>41.25</v>
      </c>
      <c r="H340" s="35">
        <v>30.23423</v>
      </c>
      <c r="I340" s="35">
        <v>0</v>
      </c>
      <c r="J340" s="26">
        <v>0</v>
      </c>
      <c r="K340" s="35">
        <v>46.474460000000001</v>
      </c>
      <c r="L340" s="35">
        <v>0</v>
      </c>
      <c r="M340" s="35">
        <v>285.15228999999999</v>
      </c>
      <c r="N340" s="35">
        <v>0</v>
      </c>
      <c r="O340" s="35"/>
      <c r="P340" s="35">
        <v>45.819940000000003</v>
      </c>
      <c r="R340" s="24">
        <f t="shared" si="21"/>
        <v>594.98774999999989</v>
      </c>
      <c r="T340" s="5">
        <v>346.75767499999984</v>
      </c>
      <c r="V340" s="20">
        <f t="shared" si="22"/>
        <v>941.74542499999973</v>
      </c>
      <c r="X340" s="8">
        <v>130.30794</v>
      </c>
      <c r="Y340" s="35">
        <v>0</v>
      </c>
      <c r="Z340" s="35"/>
      <c r="AA340" s="35">
        <v>0</v>
      </c>
      <c r="AB340" s="35">
        <v>202.62870999999998</v>
      </c>
      <c r="AC340" s="35">
        <v>14.747479999999999</v>
      </c>
      <c r="AD340" s="35">
        <v>79.111170000000001</v>
      </c>
      <c r="AE340" s="35"/>
      <c r="AF340" s="35"/>
      <c r="AG340" s="35"/>
      <c r="AH340" s="35">
        <v>0</v>
      </c>
      <c r="AI340" s="35"/>
      <c r="AL340" s="24">
        <f t="shared" si="24"/>
        <v>426.7953</v>
      </c>
      <c r="AN340" s="34">
        <v>818.44800000000009</v>
      </c>
      <c r="AP340" s="20">
        <f t="shared" si="23"/>
        <v>1245.2433000000001</v>
      </c>
      <c r="AR340" s="20"/>
    </row>
    <row r="341" spans="1:44" x14ac:dyDescent="0.25">
      <c r="A341" t="str">
        <f>VLOOKUP($B341,'Cushing Balance'!$C$2:$E$500,3,TRUE)</f>
        <v>252010</v>
      </c>
      <c r="B341" s="1">
        <v>40352</v>
      </c>
      <c r="C341" s="31"/>
      <c r="D341" s="8">
        <v>0</v>
      </c>
      <c r="E341" s="35">
        <v>139.34976999999998</v>
      </c>
      <c r="F341" s="35"/>
      <c r="G341" s="26">
        <v>41.25</v>
      </c>
      <c r="H341" s="35">
        <v>28.668939999999999</v>
      </c>
      <c r="I341" s="35">
        <v>0</v>
      </c>
      <c r="J341" s="26">
        <v>0</v>
      </c>
      <c r="K341" s="35">
        <v>50.437460000000002</v>
      </c>
      <c r="L341" s="35">
        <v>0</v>
      </c>
      <c r="M341" s="35">
        <v>299.78692000000001</v>
      </c>
      <c r="N341" s="35">
        <v>0</v>
      </c>
      <c r="O341" s="35"/>
      <c r="P341" s="35">
        <v>4.6446000000000005</v>
      </c>
      <c r="R341" s="24">
        <f t="shared" si="21"/>
        <v>564.13768999999991</v>
      </c>
      <c r="T341" s="5">
        <v>346.75767499999984</v>
      </c>
      <c r="V341" s="20">
        <f t="shared" si="22"/>
        <v>910.89536499999974</v>
      </c>
      <c r="X341" s="8">
        <v>130.18188000000001</v>
      </c>
      <c r="Y341" s="35">
        <v>0</v>
      </c>
      <c r="Z341" s="35"/>
      <c r="AA341" s="35">
        <v>0</v>
      </c>
      <c r="AB341" s="35">
        <v>201.39702</v>
      </c>
      <c r="AC341" s="35">
        <v>14.79698</v>
      </c>
      <c r="AD341" s="35">
        <v>86.495329999999996</v>
      </c>
      <c r="AE341" s="35"/>
      <c r="AF341" s="35"/>
      <c r="AG341" s="35"/>
      <c r="AH341" s="35">
        <v>0</v>
      </c>
      <c r="AI341" s="35"/>
      <c r="AL341" s="24">
        <f t="shared" si="24"/>
        <v>432.87121000000002</v>
      </c>
      <c r="AN341" s="34">
        <v>818.44800000000009</v>
      </c>
      <c r="AP341" s="20">
        <f t="shared" si="23"/>
        <v>1251.3192100000001</v>
      </c>
      <c r="AR341" s="20"/>
    </row>
    <row r="342" spans="1:44" x14ac:dyDescent="0.25">
      <c r="A342" t="str">
        <f>VLOOKUP($B342,'Cushing Balance'!$C$2:$E$500,3,TRUE)</f>
        <v>252010</v>
      </c>
      <c r="B342" s="1">
        <v>40353</v>
      </c>
      <c r="C342" s="31"/>
      <c r="D342" s="8">
        <v>0</v>
      </c>
      <c r="E342" s="35">
        <v>144.41498000000001</v>
      </c>
      <c r="F342" s="35"/>
      <c r="G342" s="26">
        <v>41.25</v>
      </c>
      <c r="H342" s="35">
        <v>27.370709999999999</v>
      </c>
      <c r="I342" s="35">
        <v>0</v>
      </c>
      <c r="J342" s="26">
        <v>0</v>
      </c>
      <c r="K342" s="35">
        <v>46.390830000000001</v>
      </c>
      <c r="L342" s="35">
        <v>0</v>
      </c>
      <c r="M342" s="35">
        <v>290.62683000000004</v>
      </c>
      <c r="N342" s="35">
        <v>0</v>
      </c>
      <c r="O342" s="35"/>
      <c r="P342" s="35">
        <v>4.7435</v>
      </c>
      <c r="R342" s="24">
        <f t="shared" si="21"/>
        <v>554.79685000000018</v>
      </c>
      <c r="T342" s="5">
        <v>346.75767499999984</v>
      </c>
      <c r="V342" s="20">
        <f t="shared" si="22"/>
        <v>901.55452500000001</v>
      </c>
      <c r="X342" s="8">
        <v>130.32041999999998</v>
      </c>
      <c r="Y342" s="35">
        <v>0</v>
      </c>
      <c r="Z342" s="35"/>
      <c r="AA342" s="35">
        <v>0</v>
      </c>
      <c r="AB342" s="35">
        <v>200.12321</v>
      </c>
      <c r="AC342" s="35">
        <v>14.50892</v>
      </c>
      <c r="AD342" s="35">
        <v>84.324100000000001</v>
      </c>
      <c r="AE342" s="35"/>
      <c r="AF342" s="35"/>
      <c r="AG342" s="35"/>
      <c r="AH342" s="35">
        <v>0</v>
      </c>
      <c r="AI342" s="35"/>
      <c r="AL342" s="24">
        <f t="shared" si="24"/>
        <v>429.27664999999996</v>
      </c>
      <c r="AN342" s="34">
        <v>818.44800000000009</v>
      </c>
      <c r="AP342" s="20">
        <f t="shared" si="23"/>
        <v>1247.7246500000001</v>
      </c>
      <c r="AR342" s="20"/>
    </row>
    <row r="343" spans="1:44" x14ac:dyDescent="0.25">
      <c r="A343" t="str">
        <f>VLOOKUP($B343,'Cushing Balance'!$C$2:$E$500,3,TRUE)</f>
        <v>252010</v>
      </c>
      <c r="B343" s="1">
        <v>40354</v>
      </c>
      <c r="C343" s="31"/>
      <c r="D343" s="8">
        <v>0</v>
      </c>
      <c r="E343" s="35">
        <v>149.67954</v>
      </c>
      <c r="F343" s="35"/>
      <c r="G343" s="26">
        <v>41.25</v>
      </c>
      <c r="H343" s="35">
        <v>28.22813</v>
      </c>
      <c r="I343" s="35">
        <v>0</v>
      </c>
      <c r="J343" s="26">
        <v>0</v>
      </c>
      <c r="K343" s="35">
        <v>50.740670000000001</v>
      </c>
      <c r="L343" s="35">
        <v>0</v>
      </c>
      <c r="M343" s="35">
        <v>262.50828999999999</v>
      </c>
      <c r="N343" s="35">
        <v>0</v>
      </c>
      <c r="O343" s="35"/>
      <c r="P343" s="35">
        <v>58.775460000000002</v>
      </c>
      <c r="R343" s="24">
        <f t="shared" si="21"/>
        <v>591.1820899999999</v>
      </c>
      <c r="T343" s="5">
        <v>346.75767499999984</v>
      </c>
      <c r="V343" s="20">
        <f t="shared" si="22"/>
        <v>937.93976499999974</v>
      </c>
      <c r="X343" s="8">
        <v>130.45939999999999</v>
      </c>
      <c r="Y343" s="35">
        <v>0</v>
      </c>
      <c r="Z343" s="35"/>
      <c r="AA343" s="35">
        <v>0</v>
      </c>
      <c r="AB343" s="35">
        <v>197.37245999999999</v>
      </c>
      <c r="AC343" s="35">
        <v>18.236330000000002</v>
      </c>
      <c r="AD343" s="35">
        <v>92.180460000000011</v>
      </c>
      <c r="AE343" s="35"/>
      <c r="AF343" s="35"/>
      <c r="AG343" s="35"/>
      <c r="AH343" s="35">
        <v>0</v>
      </c>
      <c r="AI343" s="35"/>
      <c r="AL343" s="24">
        <f t="shared" si="24"/>
        <v>438.24865</v>
      </c>
      <c r="AN343" s="34">
        <v>818.44800000000009</v>
      </c>
      <c r="AP343" s="20">
        <f t="shared" si="23"/>
        <v>1256.6966500000001</v>
      </c>
      <c r="AR343" s="20"/>
    </row>
    <row r="344" spans="1:44" x14ac:dyDescent="0.25">
      <c r="A344" t="str">
        <f>VLOOKUP($B344,'Cushing Balance'!$C$2:$E$500,3,TRUE)</f>
        <v>262010</v>
      </c>
      <c r="B344" s="1">
        <v>40355</v>
      </c>
      <c r="C344" s="31"/>
      <c r="D344" s="8">
        <v>0</v>
      </c>
      <c r="E344" s="35">
        <v>155.31656000000001</v>
      </c>
      <c r="F344" s="35"/>
      <c r="G344" s="26">
        <v>41.25</v>
      </c>
      <c r="H344" s="35">
        <v>26.818459999999998</v>
      </c>
      <c r="I344" s="35">
        <v>0</v>
      </c>
      <c r="J344" s="26">
        <v>0</v>
      </c>
      <c r="K344" s="35">
        <v>56.126750000000001</v>
      </c>
      <c r="L344" s="35">
        <v>0</v>
      </c>
      <c r="M344" s="35">
        <v>182.15481</v>
      </c>
      <c r="N344" s="35">
        <v>0</v>
      </c>
      <c r="O344" s="35"/>
      <c r="P344" s="35">
        <v>11.85106</v>
      </c>
      <c r="R344" s="24">
        <f t="shared" si="21"/>
        <v>473.51764000000003</v>
      </c>
      <c r="T344" s="5">
        <v>346.75767499999984</v>
      </c>
      <c r="V344" s="20">
        <f t="shared" si="22"/>
        <v>820.27531499999986</v>
      </c>
      <c r="X344" s="8">
        <v>130.10915</v>
      </c>
      <c r="Y344" s="35">
        <v>0</v>
      </c>
      <c r="Z344" s="35"/>
      <c r="AA344" s="35">
        <v>0</v>
      </c>
      <c r="AB344" s="35">
        <v>197.05883</v>
      </c>
      <c r="AC344" s="35">
        <v>22.225519999999999</v>
      </c>
      <c r="AD344" s="35">
        <v>117.91242</v>
      </c>
      <c r="AE344" s="35"/>
      <c r="AF344" s="35"/>
      <c r="AG344" s="35"/>
      <c r="AH344" s="35">
        <v>0</v>
      </c>
      <c r="AI344" s="35"/>
      <c r="AL344" s="24">
        <f t="shared" si="24"/>
        <v>467.30592000000001</v>
      </c>
      <c r="AN344" s="34">
        <v>818.44800000000009</v>
      </c>
      <c r="AP344" s="20">
        <f t="shared" si="23"/>
        <v>1285.7539200000001</v>
      </c>
      <c r="AR344" s="20"/>
    </row>
    <row r="345" spans="1:44" x14ac:dyDescent="0.25">
      <c r="A345" t="str">
        <f>VLOOKUP($B345,'Cushing Balance'!$C$2:$E$500,3,TRUE)</f>
        <v>262010</v>
      </c>
      <c r="B345" s="1">
        <v>40356</v>
      </c>
      <c r="C345" s="31"/>
      <c r="D345" s="8">
        <v>0</v>
      </c>
      <c r="E345" s="35">
        <v>135.41394</v>
      </c>
      <c r="F345" s="35"/>
      <c r="G345" s="26">
        <v>41.25</v>
      </c>
      <c r="H345" s="35">
        <v>26.585249999999998</v>
      </c>
      <c r="I345" s="35">
        <v>0</v>
      </c>
      <c r="J345" s="26">
        <v>0</v>
      </c>
      <c r="K345" s="35">
        <v>58.101559999999999</v>
      </c>
      <c r="L345" s="35">
        <v>0</v>
      </c>
      <c r="M345" s="35">
        <v>299.78449999999998</v>
      </c>
      <c r="N345" s="35">
        <v>0</v>
      </c>
      <c r="O345" s="35"/>
      <c r="P345" s="35">
        <v>5.5784399999999996</v>
      </c>
      <c r="R345" s="24">
        <f t="shared" si="21"/>
        <v>566.71369000000004</v>
      </c>
      <c r="T345" s="5">
        <v>346.75767499999984</v>
      </c>
      <c r="V345" s="20">
        <f t="shared" si="22"/>
        <v>913.47136499999988</v>
      </c>
      <c r="X345" s="8">
        <v>130.37721000000002</v>
      </c>
      <c r="Y345" s="35">
        <v>0</v>
      </c>
      <c r="Z345" s="35"/>
      <c r="AA345" s="35">
        <v>0</v>
      </c>
      <c r="AB345" s="35">
        <v>209.72543999999999</v>
      </c>
      <c r="AC345" s="35">
        <v>22.182209999999998</v>
      </c>
      <c r="AD345" s="35">
        <v>80.962210000000013</v>
      </c>
      <c r="AE345" s="35"/>
      <c r="AF345" s="35"/>
      <c r="AG345" s="35"/>
      <c r="AH345" s="35">
        <v>0</v>
      </c>
      <c r="AI345" s="35"/>
      <c r="AL345" s="24">
        <f t="shared" si="24"/>
        <v>443.24707000000006</v>
      </c>
      <c r="AN345" s="34">
        <v>818.44800000000009</v>
      </c>
      <c r="AP345" s="20">
        <f t="shared" si="23"/>
        <v>1261.6950700000002</v>
      </c>
      <c r="AR345" s="20"/>
    </row>
    <row r="346" spans="1:44" x14ac:dyDescent="0.25">
      <c r="A346" t="str">
        <f>VLOOKUP($B346,'Cushing Balance'!$C$2:$E$500,3,TRUE)</f>
        <v>262010</v>
      </c>
      <c r="B346" s="1">
        <v>40357</v>
      </c>
      <c r="C346" s="31"/>
      <c r="D346" s="8">
        <v>0</v>
      </c>
      <c r="E346" s="35">
        <v>143.21924999999999</v>
      </c>
      <c r="F346" s="35"/>
      <c r="G346" s="26">
        <v>41.25</v>
      </c>
      <c r="H346" s="35">
        <v>26.090060000000001</v>
      </c>
      <c r="I346" s="35">
        <v>0</v>
      </c>
      <c r="J346" s="26">
        <v>0</v>
      </c>
      <c r="K346" s="35">
        <v>43.949690000000004</v>
      </c>
      <c r="L346" s="35">
        <v>0</v>
      </c>
      <c r="M346" s="35">
        <v>270.59313000000003</v>
      </c>
      <c r="N346" s="35">
        <v>0</v>
      </c>
      <c r="O346" s="35"/>
      <c r="P346" s="35">
        <v>6.20085</v>
      </c>
      <c r="R346" s="24">
        <f t="shared" si="21"/>
        <v>531.30297999999993</v>
      </c>
      <c r="T346" s="5">
        <v>346.75767499999984</v>
      </c>
      <c r="V346" s="20">
        <f t="shared" si="22"/>
        <v>878.06065499999977</v>
      </c>
      <c r="X346" s="8">
        <v>130.10773</v>
      </c>
      <c r="Y346" s="35">
        <v>0</v>
      </c>
      <c r="Z346" s="35"/>
      <c r="AA346" s="35">
        <v>0</v>
      </c>
      <c r="AB346" s="35">
        <v>193.66125</v>
      </c>
      <c r="AC346" s="35">
        <v>22.084499999999998</v>
      </c>
      <c r="AD346" s="35">
        <v>80.490210000000005</v>
      </c>
      <c r="AE346" s="35"/>
      <c r="AF346" s="35"/>
      <c r="AG346" s="35"/>
      <c r="AH346" s="35">
        <v>0</v>
      </c>
      <c r="AI346" s="35"/>
      <c r="AL346" s="24">
        <f t="shared" si="24"/>
        <v>426.34368999999998</v>
      </c>
      <c r="AN346" s="34">
        <v>818.44800000000009</v>
      </c>
      <c r="AP346" s="20">
        <f t="shared" si="23"/>
        <v>1244.79169</v>
      </c>
      <c r="AR346" s="20"/>
    </row>
    <row r="347" spans="1:44" x14ac:dyDescent="0.25">
      <c r="A347" t="str">
        <f>VLOOKUP($B347,'Cushing Balance'!$C$2:$E$500,3,TRUE)</f>
        <v>262010</v>
      </c>
      <c r="B347" s="1">
        <v>40358</v>
      </c>
      <c r="C347" s="31"/>
      <c r="D347" s="8">
        <v>0</v>
      </c>
      <c r="E347" s="35">
        <v>159.49780999999999</v>
      </c>
      <c r="F347" s="35"/>
      <c r="G347" s="26">
        <v>41.25</v>
      </c>
      <c r="H347" s="35">
        <v>24.401769999999999</v>
      </c>
      <c r="I347" s="35">
        <v>0</v>
      </c>
      <c r="J347" s="26">
        <v>0</v>
      </c>
      <c r="K347" s="35">
        <v>45.565309999999997</v>
      </c>
      <c r="L347" s="35">
        <v>0</v>
      </c>
      <c r="M347" s="35">
        <v>264.81228999999996</v>
      </c>
      <c r="N347" s="35">
        <v>0</v>
      </c>
      <c r="O347" s="35"/>
      <c r="P347" s="35">
        <v>5.40733</v>
      </c>
      <c r="R347" s="24">
        <f t="shared" si="21"/>
        <v>540.93450999999993</v>
      </c>
      <c r="T347" s="5">
        <v>346.75767499999984</v>
      </c>
      <c r="V347" s="20">
        <f t="shared" si="22"/>
        <v>887.69218499999977</v>
      </c>
      <c r="X347" s="8">
        <v>130.21467000000001</v>
      </c>
      <c r="Y347" s="35">
        <v>0</v>
      </c>
      <c r="Z347" s="35"/>
      <c r="AA347" s="35">
        <v>0</v>
      </c>
      <c r="AB347" s="35">
        <v>189.51625000000001</v>
      </c>
      <c r="AC347" s="35">
        <v>22.025650000000002</v>
      </c>
      <c r="AD347" s="35">
        <v>99.781899999999993</v>
      </c>
      <c r="AE347" s="35"/>
      <c r="AF347" s="35"/>
      <c r="AG347" s="35"/>
      <c r="AH347" s="35">
        <v>0</v>
      </c>
      <c r="AI347" s="35"/>
      <c r="AL347" s="24">
        <f t="shared" si="24"/>
        <v>441.53847000000002</v>
      </c>
      <c r="AN347" s="34">
        <v>818.44800000000009</v>
      </c>
      <c r="AP347" s="20">
        <f t="shared" si="23"/>
        <v>1259.9864700000001</v>
      </c>
      <c r="AR347" s="20"/>
    </row>
    <row r="348" spans="1:44" x14ac:dyDescent="0.25">
      <c r="A348" t="str">
        <f>VLOOKUP($B348,'Cushing Balance'!$C$2:$E$500,3,TRUE)</f>
        <v>262010</v>
      </c>
      <c r="B348" s="1">
        <v>40359</v>
      </c>
      <c r="C348" s="31"/>
      <c r="D348" s="8">
        <v>0</v>
      </c>
      <c r="E348" s="35">
        <v>156.23501999999999</v>
      </c>
      <c r="F348" s="35"/>
      <c r="G348" s="26">
        <v>41.25</v>
      </c>
      <c r="H348" s="35">
        <v>25.120999999999999</v>
      </c>
      <c r="I348" s="35">
        <v>0</v>
      </c>
      <c r="J348" s="26">
        <v>0</v>
      </c>
      <c r="K348" s="35">
        <v>45.316600000000001</v>
      </c>
      <c r="L348" s="35">
        <v>0</v>
      </c>
      <c r="M348" s="35">
        <v>293.07</v>
      </c>
      <c r="N348" s="35">
        <v>0</v>
      </c>
      <c r="O348" s="35"/>
      <c r="P348" s="35">
        <v>20.25863</v>
      </c>
      <c r="R348" s="24">
        <f t="shared" si="21"/>
        <v>581.25125000000003</v>
      </c>
      <c r="T348" s="5">
        <v>346.75767499999984</v>
      </c>
      <c r="V348" s="20">
        <f t="shared" si="22"/>
        <v>928.00892499999986</v>
      </c>
      <c r="X348" s="8">
        <v>130.06378999999998</v>
      </c>
      <c r="Y348" s="35">
        <v>0</v>
      </c>
      <c r="Z348" s="35"/>
      <c r="AA348" s="35">
        <v>0</v>
      </c>
      <c r="AB348" s="35">
        <v>191.77596</v>
      </c>
      <c r="AC348" s="35">
        <v>26.915290000000002</v>
      </c>
      <c r="AD348" s="35">
        <v>79.172690000000003</v>
      </c>
      <c r="AE348" s="35"/>
      <c r="AF348" s="35"/>
      <c r="AG348" s="35"/>
      <c r="AH348" s="35">
        <v>0</v>
      </c>
      <c r="AI348" s="35"/>
      <c r="AL348" s="24">
        <f t="shared" si="24"/>
        <v>427.92773</v>
      </c>
      <c r="AN348" s="34">
        <v>818.44800000000009</v>
      </c>
      <c r="AP348" s="20">
        <f t="shared" si="23"/>
        <v>1246.3757300000002</v>
      </c>
      <c r="AR348" s="20"/>
    </row>
    <row r="349" spans="1:44" x14ac:dyDescent="0.25">
      <c r="A349" t="str">
        <f>VLOOKUP($B349,'Cushing Balance'!$C$2:$E$500,3,TRUE)</f>
        <v>262010</v>
      </c>
      <c r="B349" s="1">
        <v>40360</v>
      </c>
      <c r="C349" s="31"/>
      <c r="D349" s="8">
        <v>0</v>
      </c>
      <c r="E349" s="35">
        <v>153.56138000000001</v>
      </c>
      <c r="F349" s="35"/>
      <c r="G349" s="26">
        <v>41.25</v>
      </c>
      <c r="H349" s="35">
        <v>25.532400000000003</v>
      </c>
      <c r="I349" s="35">
        <v>0</v>
      </c>
      <c r="J349" s="26">
        <v>0</v>
      </c>
      <c r="K349" s="35">
        <v>43.125730000000004</v>
      </c>
      <c r="L349" s="35">
        <v>0</v>
      </c>
      <c r="M349" s="35">
        <v>290.08330999999998</v>
      </c>
      <c r="N349" s="35">
        <v>0</v>
      </c>
      <c r="O349" s="35"/>
      <c r="P349" s="35">
        <v>34.570209999999996</v>
      </c>
      <c r="R349" s="24">
        <f t="shared" si="21"/>
        <v>588.12302999999997</v>
      </c>
      <c r="T349" s="5">
        <v>356.93349945161287</v>
      </c>
      <c r="V349" s="20">
        <f t="shared" si="22"/>
        <v>945.05652945161285</v>
      </c>
      <c r="X349" s="8">
        <v>130.17699999999999</v>
      </c>
      <c r="Y349" s="35">
        <v>0</v>
      </c>
      <c r="Z349" s="35"/>
      <c r="AA349" s="35">
        <v>0</v>
      </c>
      <c r="AB349" s="35">
        <v>203.76485</v>
      </c>
      <c r="AC349" s="35">
        <v>25.454720000000002</v>
      </c>
      <c r="AD349" s="35">
        <v>78.773420000000002</v>
      </c>
      <c r="AE349" s="35"/>
      <c r="AF349" s="35"/>
      <c r="AG349" s="35"/>
      <c r="AH349" s="35">
        <v>0</v>
      </c>
      <c r="AI349" s="35"/>
      <c r="AL349" s="24">
        <f t="shared" si="24"/>
        <v>438.16998999999998</v>
      </c>
      <c r="AN349" s="34">
        <v>791.57099999999991</v>
      </c>
      <c r="AP349" s="20">
        <f t="shared" si="23"/>
        <v>1229.7409899999998</v>
      </c>
      <c r="AR349" s="20"/>
    </row>
    <row r="350" spans="1:44" x14ac:dyDescent="0.25">
      <c r="A350" t="str">
        <f>VLOOKUP($B350,'Cushing Balance'!$C$2:$E$500,3,TRUE)</f>
        <v>262010</v>
      </c>
      <c r="B350" s="1">
        <v>40361</v>
      </c>
      <c r="C350" s="31"/>
      <c r="D350" s="8">
        <v>0</v>
      </c>
      <c r="E350" s="35">
        <v>138.49873000000002</v>
      </c>
      <c r="F350" s="35"/>
      <c r="G350" s="26">
        <v>41.25</v>
      </c>
      <c r="H350" s="35">
        <v>24.6281</v>
      </c>
      <c r="I350" s="35">
        <v>0</v>
      </c>
      <c r="J350" s="26">
        <v>0</v>
      </c>
      <c r="K350" s="35">
        <v>38.124290000000002</v>
      </c>
      <c r="L350" s="35">
        <v>0</v>
      </c>
      <c r="M350" s="35">
        <v>294.04174999999998</v>
      </c>
      <c r="N350" s="35">
        <v>0</v>
      </c>
      <c r="O350" s="35"/>
      <c r="P350" s="35">
        <v>5.9748799999999997</v>
      </c>
      <c r="R350" s="24">
        <f t="shared" si="21"/>
        <v>542.51774999999998</v>
      </c>
      <c r="T350" s="5">
        <v>356.93349945161287</v>
      </c>
      <c r="V350" s="20">
        <f t="shared" si="22"/>
        <v>899.45124945161285</v>
      </c>
      <c r="X350" s="8">
        <v>129.92735000000002</v>
      </c>
      <c r="Y350" s="35">
        <v>0</v>
      </c>
      <c r="Z350" s="35"/>
      <c r="AA350" s="35">
        <v>0</v>
      </c>
      <c r="AB350" s="35">
        <v>196.42042000000001</v>
      </c>
      <c r="AC350" s="35">
        <v>32.498480000000001</v>
      </c>
      <c r="AD350" s="35">
        <v>88.662229999999994</v>
      </c>
      <c r="AE350" s="35"/>
      <c r="AF350" s="35"/>
      <c r="AG350" s="35"/>
      <c r="AH350" s="35">
        <v>0</v>
      </c>
      <c r="AI350" s="35"/>
      <c r="AL350" s="24">
        <f t="shared" si="24"/>
        <v>447.50848000000008</v>
      </c>
      <c r="AN350" s="34">
        <v>791.57099999999991</v>
      </c>
      <c r="AP350" s="20">
        <f t="shared" si="23"/>
        <v>1239.0794799999999</v>
      </c>
      <c r="AR350" s="20"/>
    </row>
    <row r="351" spans="1:44" x14ac:dyDescent="0.25">
      <c r="A351" t="str">
        <f>VLOOKUP($B351,'Cushing Balance'!$C$2:$E$500,3,TRUE)</f>
        <v>272010</v>
      </c>
      <c r="B351" s="1">
        <v>40362</v>
      </c>
      <c r="C351" s="31"/>
      <c r="D351" s="8">
        <v>0</v>
      </c>
      <c r="E351" s="35">
        <v>132.56763000000001</v>
      </c>
      <c r="F351" s="35"/>
      <c r="G351" s="26">
        <v>41.25</v>
      </c>
      <c r="H351" s="35">
        <v>24.056330000000003</v>
      </c>
      <c r="I351" s="35">
        <v>0</v>
      </c>
      <c r="J351" s="26">
        <v>0</v>
      </c>
      <c r="K351" s="35">
        <v>38.373919999999998</v>
      </c>
      <c r="L351" s="35">
        <v>0</v>
      </c>
      <c r="M351" s="35">
        <v>297.73258000000004</v>
      </c>
      <c r="N351" s="35">
        <v>0</v>
      </c>
      <c r="O351" s="35"/>
      <c r="P351" s="35">
        <v>5.6786000000000003</v>
      </c>
      <c r="R351" s="24">
        <f t="shared" si="21"/>
        <v>539.65905999999995</v>
      </c>
      <c r="T351" s="5">
        <v>356.93349945161287</v>
      </c>
      <c r="V351" s="20">
        <f t="shared" si="22"/>
        <v>896.59255945161283</v>
      </c>
      <c r="X351" s="8">
        <v>129.16431</v>
      </c>
      <c r="Y351" s="35">
        <v>0</v>
      </c>
      <c r="Z351" s="35"/>
      <c r="AA351" s="35">
        <v>0</v>
      </c>
      <c r="AB351" s="35">
        <v>204.67285000000001</v>
      </c>
      <c r="AC351" s="35">
        <v>35.651249999999997</v>
      </c>
      <c r="AD351" s="35">
        <v>117.55352000000001</v>
      </c>
      <c r="AE351" s="35"/>
      <c r="AF351" s="35"/>
      <c r="AG351" s="35"/>
      <c r="AH351" s="35">
        <v>0</v>
      </c>
      <c r="AI351" s="35"/>
      <c r="AL351" s="24">
        <f t="shared" si="24"/>
        <v>487.04193000000004</v>
      </c>
      <c r="AN351" s="34">
        <v>791.57099999999991</v>
      </c>
      <c r="AP351" s="20">
        <f t="shared" si="23"/>
        <v>1278.61293</v>
      </c>
      <c r="AR351" s="20"/>
    </row>
    <row r="352" spans="1:44" x14ac:dyDescent="0.25">
      <c r="A352" t="str">
        <f>VLOOKUP($B352,'Cushing Balance'!$C$2:$E$500,3,TRUE)</f>
        <v>272010</v>
      </c>
      <c r="B352" s="1">
        <v>40363</v>
      </c>
      <c r="C352" s="31"/>
      <c r="D352" s="8">
        <v>0</v>
      </c>
      <c r="E352" s="35">
        <v>149.07954000000001</v>
      </c>
      <c r="F352" s="35"/>
      <c r="G352" s="26">
        <v>41.25</v>
      </c>
      <c r="H352" s="35">
        <v>24.421959999999999</v>
      </c>
      <c r="I352" s="35">
        <v>0</v>
      </c>
      <c r="J352" s="26">
        <v>0</v>
      </c>
      <c r="K352" s="35">
        <v>45.342330000000004</v>
      </c>
      <c r="L352" s="35">
        <v>0</v>
      </c>
      <c r="M352" s="35">
        <v>303.88074999999998</v>
      </c>
      <c r="N352" s="35">
        <v>0</v>
      </c>
      <c r="O352" s="35"/>
      <c r="P352" s="35">
        <v>5.7226300000000005</v>
      </c>
      <c r="R352" s="24">
        <f t="shared" si="21"/>
        <v>569.69721000000004</v>
      </c>
      <c r="T352" s="5">
        <v>356.93349945161287</v>
      </c>
      <c r="V352" s="20">
        <f t="shared" si="22"/>
        <v>926.63070945161292</v>
      </c>
      <c r="X352" s="8">
        <v>129.77369000000002</v>
      </c>
      <c r="Y352" s="35">
        <v>0</v>
      </c>
      <c r="Z352" s="35"/>
      <c r="AA352" s="35">
        <v>0</v>
      </c>
      <c r="AB352" s="35">
        <v>204.06944000000001</v>
      </c>
      <c r="AC352" s="35">
        <v>35.850809999999996</v>
      </c>
      <c r="AD352" s="35">
        <v>117.65746</v>
      </c>
      <c r="AE352" s="35"/>
      <c r="AF352" s="35"/>
      <c r="AG352" s="35"/>
      <c r="AH352" s="35">
        <v>0</v>
      </c>
      <c r="AI352" s="35"/>
      <c r="AL352" s="24">
        <f t="shared" si="24"/>
        <v>487.35140000000001</v>
      </c>
      <c r="AN352" s="34">
        <v>791.57099999999991</v>
      </c>
      <c r="AP352" s="20">
        <f t="shared" si="23"/>
        <v>1278.9223999999999</v>
      </c>
      <c r="AR352" s="20"/>
    </row>
    <row r="353" spans="1:44" x14ac:dyDescent="0.25">
      <c r="A353" t="str">
        <f>VLOOKUP($B353,'Cushing Balance'!$C$2:$E$500,3,TRUE)</f>
        <v>272010</v>
      </c>
      <c r="B353" s="1">
        <v>40364</v>
      </c>
      <c r="C353" s="31"/>
      <c r="D353" s="8">
        <v>0</v>
      </c>
      <c r="E353" s="35">
        <v>153.81462999999999</v>
      </c>
      <c r="F353" s="35"/>
      <c r="G353" s="26">
        <v>41.25</v>
      </c>
      <c r="H353" s="35">
        <v>24.010939999999998</v>
      </c>
      <c r="I353" s="35">
        <v>0</v>
      </c>
      <c r="J353" s="26">
        <v>0</v>
      </c>
      <c r="K353" s="35">
        <v>56.662480000000002</v>
      </c>
      <c r="L353" s="35">
        <v>0</v>
      </c>
      <c r="M353" s="35">
        <v>313.50234999999998</v>
      </c>
      <c r="N353" s="35">
        <v>0</v>
      </c>
      <c r="O353" s="35"/>
      <c r="P353" s="35">
        <v>4.6223100000000006</v>
      </c>
      <c r="R353" s="24">
        <f t="shared" si="21"/>
        <v>593.86270999999988</v>
      </c>
      <c r="T353" s="5">
        <v>356.93349945161287</v>
      </c>
      <c r="V353" s="20">
        <f t="shared" si="22"/>
        <v>950.79620945161275</v>
      </c>
      <c r="X353" s="8">
        <v>129.44352000000001</v>
      </c>
      <c r="Y353" s="35">
        <v>0</v>
      </c>
      <c r="Z353" s="35"/>
      <c r="AA353" s="35">
        <v>0</v>
      </c>
      <c r="AB353" s="35">
        <v>208.86439999999999</v>
      </c>
      <c r="AC353" s="35">
        <v>26.684630000000002</v>
      </c>
      <c r="AD353" s="35">
        <v>117.69944</v>
      </c>
      <c r="AE353" s="35"/>
      <c r="AF353" s="35"/>
      <c r="AG353" s="35"/>
      <c r="AH353" s="35">
        <v>0</v>
      </c>
      <c r="AI353" s="35"/>
      <c r="AL353" s="24">
        <f t="shared" si="24"/>
        <v>482.69198999999998</v>
      </c>
      <c r="AN353" s="34">
        <v>791.57099999999991</v>
      </c>
      <c r="AP353" s="20">
        <f t="shared" si="23"/>
        <v>1274.2629899999999</v>
      </c>
      <c r="AR353" s="20"/>
    </row>
    <row r="354" spans="1:44" x14ac:dyDescent="0.25">
      <c r="A354" t="str">
        <f>VLOOKUP($B354,'Cushing Balance'!$C$2:$E$500,3,TRUE)</f>
        <v>272010</v>
      </c>
      <c r="B354" s="1">
        <v>40365</v>
      </c>
      <c r="C354" s="31"/>
      <c r="D354" s="8">
        <v>0</v>
      </c>
      <c r="E354" s="35">
        <v>166.71569</v>
      </c>
      <c r="F354" s="35"/>
      <c r="G354" s="26">
        <v>41.25</v>
      </c>
      <c r="H354" s="35">
        <v>23.832900000000002</v>
      </c>
      <c r="I354" s="35">
        <v>0</v>
      </c>
      <c r="J354" s="26">
        <v>0</v>
      </c>
      <c r="K354" s="35">
        <v>59.754249999999999</v>
      </c>
      <c r="L354" s="35">
        <v>0</v>
      </c>
      <c r="M354" s="35">
        <v>302.97846000000004</v>
      </c>
      <c r="N354" s="35">
        <v>0</v>
      </c>
      <c r="O354" s="35"/>
      <c r="P354" s="35">
        <v>5.3502700000000001</v>
      </c>
      <c r="R354" s="24">
        <f t="shared" si="21"/>
        <v>599.88157000000012</v>
      </c>
      <c r="T354" s="5">
        <v>356.93349945161287</v>
      </c>
      <c r="V354" s="20">
        <f t="shared" si="22"/>
        <v>956.815069451613</v>
      </c>
      <c r="X354" s="8">
        <v>129.53296</v>
      </c>
      <c r="Y354" s="35">
        <v>0</v>
      </c>
      <c r="Z354" s="35"/>
      <c r="AA354" s="35">
        <v>0</v>
      </c>
      <c r="AB354" s="35">
        <v>202.98124999999999</v>
      </c>
      <c r="AC354" s="35">
        <v>23.578849999999999</v>
      </c>
      <c r="AD354" s="35">
        <v>114.06413000000001</v>
      </c>
      <c r="AE354" s="35"/>
      <c r="AF354" s="35"/>
      <c r="AG354" s="35"/>
      <c r="AH354" s="35">
        <v>0</v>
      </c>
      <c r="AI354" s="35"/>
      <c r="AL354" s="24">
        <f t="shared" si="24"/>
        <v>470.15719000000001</v>
      </c>
      <c r="AN354" s="34">
        <v>791.57099999999991</v>
      </c>
      <c r="AP354" s="20">
        <f t="shared" si="23"/>
        <v>1261.7281899999998</v>
      </c>
      <c r="AR354" s="20"/>
    </row>
    <row r="355" spans="1:44" x14ac:dyDescent="0.25">
      <c r="A355" t="str">
        <f>VLOOKUP($B355,'Cushing Balance'!$C$2:$E$500,3,TRUE)</f>
        <v>272010</v>
      </c>
      <c r="B355" s="1">
        <v>40366</v>
      </c>
      <c r="C355" s="31"/>
      <c r="D355" s="8">
        <v>0</v>
      </c>
      <c r="E355" s="35">
        <v>165.65006</v>
      </c>
      <c r="F355" s="35"/>
      <c r="G355" s="26">
        <v>41.25</v>
      </c>
      <c r="H355" s="35">
        <v>23.540710000000001</v>
      </c>
      <c r="I355" s="35">
        <v>0</v>
      </c>
      <c r="J355" s="26">
        <v>0</v>
      </c>
      <c r="K355" s="35">
        <v>63.085850000000001</v>
      </c>
      <c r="L355" s="35">
        <v>0</v>
      </c>
      <c r="M355" s="35">
        <v>304.73334999999997</v>
      </c>
      <c r="N355" s="35">
        <v>0</v>
      </c>
      <c r="O355" s="35"/>
      <c r="P355" s="35">
        <v>5.5111000000000008</v>
      </c>
      <c r="R355" s="24">
        <f t="shared" si="21"/>
        <v>603.77107000000001</v>
      </c>
      <c r="T355" s="5">
        <v>356.93349945161287</v>
      </c>
      <c r="V355" s="20">
        <f t="shared" si="22"/>
        <v>960.70456945161288</v>
      </c>
      <c r="X355" s="8">
        <v>129.65683000000001</v>
      </c>
      <c r="Y355" s="35">
        <v>0</v>
      </c>
      <c r="Z355" s="35"/>
      <c r="AA355" s="35">
        <v>0</v>
      </c>
      <c r="AB355" s="35">
        <v>198.41157999999999</v>
      </c>
      <c r="AC355" s="35">
        <v>22.091459999999998</v>
      </c>
      <c r="AD355" s="35">
        <v>112.01805999999999</v>
      </c>
      <c r="AE355" s="35"/>
      <c r="AF355" s="35"/>
      <c r="AG355" s="35"/>
      <c r="AH355" s="35">
        <v>0</v>
      </c>
      <c r="AI355" s="35"/>
      <c r="AL355" s="24">
        <f t="shared" si="24"/>
        <v>462.17792999999995</v>
      </c>
      <c r="AN355" s="34">
        <v>791.57099999999991</v>
      </c>
      <c r="AP355" s="20">
        <f t="shared" si="23"/>
        <v>1253.7489299999997</v>
      </c>
      <c r="AR355" s="20"/>
    </row>
    <row r="356" spans="1:44" x14ac:dyDescent="0.25">
      <c r="A356" t="str">
        <f>VLOOKUP($B356,'Cushing Balance'!$C$2:$E$500,3,TRUE)</f>
        <v>272010</v>
      </c>
      <c r="B356" s="1">
        <v>40367</v>
      </c>
      <c r="C356" s="31"/>
      <c r="D356" s="8">
        <v>0</v>
      </c>
      <c r="E356" s="35">
        <v>168.03538</v>
      </c>
      <c r="F356" s="35"/>
      <c r="G356" s="26">
        <v>41.25</v>
      </c>
      <c r="H356" s="35">
        <v>23.51998</v>
      </c>
      <c r="I356" s="35">
        <v>0</v>
      </c>
      <c r="J356" s="26">
        <v>0</v>
      </c>
      <c r="K356" s="35">
        <v>63.068980000000003</v>
      </c>
      <c r="L356" s="35">
        <v>0</v>
      </c>
      <c r="M356" s="35">
        <v>278.18827000000005</v>
      </c>
      <c r="N356" s="35">
        <v>0</v>
      </c>
      <c r="O356" s="35"/>
      <c r="P356" s="35">
        <v>7.4141499999999994</v>
      </c>
      <c r="R356" s="24">
        <f t="shared" si="21"/>
        <v>581.47676000000001</v>
      </c>
      <c r="T356" s="5">
        <v>356.93349945161287</v>
      </c>
      <c r="V356" s="20">
        <f t="shared" si="22"/>
        <v>938.41025945161289</v>
      </c>
      <c r="X356" s="8">
        <v>130.52535</v>
      </c>
      <c r="Y356" s="35">
        <v>0</v>
      </c>
      <c r="Z356" s="35"/>
      <c r="AA356" s="35">
        <v>0</v>
      </c>
      <c r="AB356" s="35">
        <v>204.21135000000001</v>
      </c>
      <c r="AC356" s="35">
        <v>18.955669999999998</v>
      </c>
      <c r="AD356" s="35">
        <v>48.400849999999998</v>
      </c>
      <c r="AE356" s="35"/>
      <c r="AF356" s="35"/>
      <c r="AG356" s="35"/>
      <c r="AH356" s="35">
        <v>0</v>
      </c>
      <c r="AI356" s="35"/>
      <c r="AL356" s="24">
        <f t="shared" si="24"/>
        <v>402.09322000000003</v>
      </c>
      <c r="AN356" s="34">
        <v>791.57099999999991</v>
      </c>
      <c r="AP356" s="20">
        <f t="shared" si="23"/>
        <v>1193.6642199999999</v>
      </c>
      <c r="AR356" s="20"/>
    </row>
    <row r="357" spans="1:44" x14ac:dyDescent="0.25">
      <c r="A357" t="str">
        <f>VLOOKUP($B357,'Cushing Balance'!$C$2:$E$500,3,TRUE)</f>
        <v>272010</v>
      </c>
      <c r="B357" s="1">
        <v>40368</v>
      </c>
      <c r="C357" s="31"/>
      <c r="D357" s="8">
        <v>0</v>
      </c>
      <c r="E357" s="35">
        <v>152.44181</v>
      </c>
      <c r="F357" s="35"/>
      <c r="G357" s="26">
        <v>41.25</v>
      </c>
      <c r="H357" s="35">
        <v>23.83371</v>
      </c>
      <c r="I357" s="35">
        <v>0</v>
      </c>
      <c r="J357" s="26">
        <v>0</v>
      </c>
      <c r="K357" s="35">
        <v>62.314019999999999</v>
      </c>
      <c r="L357" s="35">
        <v>0</v>
      </c>
      <c r="M357" s="35">
        <v>281.04178999999999</v>
      </c>
      <c r="N357" s="35">
        <v>0</v>
      </c>
      <c r="O357" s="35"/>
      <c r="P357" s="35">
        <v>53.639749999999999</v>
      </c>
      <c r="R357" s="24">
        <f t="shared" si="21"/>
        <v>614.52107999999998</v>
      </c>
      <c r="T357" s="5">
        <v>356.93349945161287</v>
      </c>
      <c r="V357" s="20">
        <f t="shared" si="22"/>
        <v>971.45457945161286</v>
      </c>
      <c r="X357" s="8">
        <v>130.09766999999999</v>
      </c>
      <c r="Y357" s="35">
        <v>0</v>
      </c>
      <c r="Z357" s="35"/>
      <c r="AA357" s="35">
        <v>0</v>
      </c>
      <c r="AB357" s="35">
        <v>188.36696000000001</v>
      </c>
      <c r="AC357" s="35">
        <v>20.344939999999998</v>
      </c>
      <c r="AD357" s="35">
        <v>104.54630999999999</v>
      </c>
      <c r="AE357" s="35"/>
      <c r="AF357" s="35"/>
      <c r="AG357" s="35"/>
      <c r="AH357" s="35">
        <v>0</v>
      </c>
      <c r="AI357" s="35"/>
      <c r="AL357" s="24">
        <f t="shared" si="24"/>
        <v>443.35588000000001</v>
      </c>
      <c r="AN357" s="34">
        <v>791.57099999999991</v>
      </c>
      <c r="AP357" s="20">
        <f t="shared" si="23"/>
        <v>1234.92688</v>
      </c>
      <c r="AR357" s="20"/>
    </row>
    <row r="358" spans="1:44" x14ac:dyDescent="0.25">
      <c r="A358" t="str">
        <f>VLOOKUP($B358,'Cushing Balance'!$C$2:$E$500,3,TRUE)</f>
        <v>282010</v>
      </c>
      <c r="B358" s="1">
        <v>40369</v>
      </c>
      <c r="C358" s="31"/>
      <c r="D358" s="8">
        <v>0</v>
      </c>
      <c r="E358" s="35">
        <v>162.90106</v>
      </c>
      <c r="F358" s="35"/>
      <c r="G358" s="26">
        <v>41.25</v>
      </c>
      <c r="H358" s="35">
        <v>24.770289999999999</v>
      </c>
      <c r="I358" s="35">
        <v>0</v>
      </c>
      <c r="J358" s="26">
        <v>0</v>
      </c>
      <c r="K358" s="35">
        <v>54.101440000000004</v>
      </c>
      <c r="L358" s="35">
        <v>0</v>
      </c>
      <c r="M358" s="35">
        <v>288.45224999999999</v>
      </c>
      <c r="N358" s="35">
        <v>0</v>
      </c>
      <c r="O358" s="35"/>
      <c r="P358" s="35">
        <v>60.534690000000005</v>
      </c>
      <c r="R358" s="24">
        <f t="shared" si="21"/>
        <v>632.00972999999999</v>
      </c>
      <c r="T358" s="5">
        <v>356.93349945161287</v>
      </c>
      <c r="V358" s="20">
        <f t="shared" si="22"/>
        <v>988.94322945161286</v>
      </c>
      <c r="X358" s="8">
        <v>130.50594000000001</v>
      </c>
      <c r="Y358" s="35">
        <v>0</v>
      </c>
      <c r="Z358" s="35"/>
      <c r="AA358" s="35">
        <v>0</v>
      </c>
      <c r="AB358" s="35">
        <v>214.90758</v>
      </c>
      <c r="AC358" s="35">
        <v>22.334790000000002</v>
      </c>
      <c r="AD358" s="35">
        <v>115.55604</v>
      </c>
      <c r="AE358" s="35"/>
      <c r="AF358" s="35"/>
      <c r="AG358" s="35"/>
      <c r="AH358" s="35">
        <v>0</v>
      </c>
      <c r="AI358" s="35"/>
      <c r="AL358" s="24">
        <f t="shared" si="24"/>
        <v>483.30435</v>
      </c>
      <c r="AN358" s="34">
        <v>791.57099999999991</v>
      </c>
      <c r="AP358" s="20">
        <f t="shared" si="23"/>
        <v>1274.8753499999998</v>
      </c>
      <c r="AR358" s="20"/>
    </row>
    <row r="359" spans="1:44" x14ac:dyDescent="0.25">
      <c r="A359" t="str">
        <f>VLOOKUP($B359,'Cushing Balance'!$C$2:$E$500,3,TRUE)</f>
        <v>282010</v>
      </c>
      <c r="B359" s="1">
        <v>40370</v>
      </c>
      <c r="C359" s="31"/>
      <c r="D359" s="8">
        <v>0</v>
      </c>
      <c r="E359" s="35">
        <v>174.46495999999999</v>
      </c>
      <c r="F359" s="35"/>
      <c r="G359" s="26">
        <v>41.25</v>
      </c>
      <c r="H359" s="35">
        <v>26.10023</v>
      </c>
      <c r="I359" s="35">
        <v>0</v>
      </c>
      <c r="J359" s="26">
        <v>0</v>
      </c>
      <c r="K359" s="35">
        <v>54.128059999999998</v>
      </c>
      <c r="L359" s="35">
        <v>0</v>
      </c>
      <c r="M359" s="35">
        <v>312.64281</v>
      </c>
      <c r="N359" s="35">
        <v>0</v>
      </c>
      <c r="O359" s="35"/>
      <c r="P359" s="35">
        <v>20.482939999999999</v>
      </c>
      <c r="R359" s="24">
        <f t="shared" si="21"/>
        <v>629.06899999999996</v>
      </c>
      <c r="T359" s="5">
        <v>356.93349945161287</v>
      </c>
      <c r="V359" s="20">
        <f t="shared" si="22"/>
        <v>986.00249945161283</v>
      </c>
      <c r="X359" s="8">
        <v>130.19113000000002</v>
      </c>
      <c r="Y359" s="35">
        <v>0</v>
      </c>
      <c r="Z359" s="35"/>
      <c r="AA359" s="35">
        <v>0</v>
      </c>
      <c r="AB359" s="35">
        <v>188.70804000000001</v>
      </c>
      <c r="AC359" s="35">
        <v>16.006830000000001</v>
      </c>
      <c r="AD359" s="35">
        <v>109.90802000000001</v>
      </c>
      <c r="AE359" s="35"/>
      <c r="AF359" s="35"/>
      <c r="AG359" s="35"/>
      <c r="AH359" s="35">
        <v>0</v>
      </c>
      <c r="AI359" s="35"/>
      <c r="AL359" s="24">
        <f t="shared" si="24"/>
        <v>444.81402000000003</v>
      </c>
      <c r="AN359" s="34">
        <v>791.57099999999991</v>
      </c>
      <c r="AP359" s="20">
        <f t="shared" si="23"/>
        <v>1236.3850199999999</v>
      </c>
      <c r="AR359" s="20"/>
    </row>
    <row r="360" spans="1:44" x14ac:dyDescent="0.25">
      <c r="A360" t="str">
        <f>VLOOKUP($B360,'Cushing Balance'!$C$2:$E$500,3,TRUE)</f>
        <v>282010</v>
      </c>
      <c r="B360" s="1">
        <v>40371</v>
      </c>
      <c r="C360" s="31"/>
      <c r="D360" s="8">
        <v>0</v>
      </c>
      <c r="E360" s="35">
        <v>165.19226999999998</v>
      </c>
      <c r="F360" s="35"/>
      <c r="G360" s="26">
        <v>41.25</v>
      </c>
      <c r="H360" s="35">
        <v>25.518189999999997</v>
      </c>
      <c r="I360" s="35">
        <v>0</v>
      </c>
      <c r="J360" s="26">
        <v>0</v>
      </c>
      <c r="K360" s="35">
        <v>58.705959999999997</v>
      </c>
      <c r="L360" s="35">
        <v>0</v>
      </c>
      <c r="M360" s="35">
        <v>306.22778999999997</v>
      </c>
      <c r="N360" s="35">
        <v>0</v>
      </c>
      <c r="O360" s="35"/>
      <c r="P360" s="35">
        <v>49.245350000000002</v>
      </c>
      <c r="R360" s="24">
        <f t="shared" si="21"/>
        <v>646.13955999999996</v>
      </c>
      <c r="T360" s="5">
        <v>356.93349945161287</v>
      </c>
      <c r="V360" s="20">
        <f t="shared" si="22"/>
        <v>1003.0730594516128</v>
      </c>
      <c r="X360" s="8">
        <v>130.33723000000001</v>
      </c>
      <c r="Y360" s="35">
        <v>0</v>
      </c>
      <c r="Z360" s="35"/>
      <c r="AA360" s="35">
        <v>0</v>
      </c>
      <c r="AB360" s="35">
        <v>198.13437999999999</v>
      </c>
      <c r="AC360" s="35">
        <v>15.113100000000001</v>
      </c>
      <c r="AD360" s="35">
        <v>117.12591999999999</v>
      </c>
      <c r="AE360" s="35"/>
      <c r="AF360" s="35"/>
      <c r="AG360" s="35"/>
      <c r="AH360" s="35">
        <v>0</v>
      </c>
      <c r="AI360" s="35"/>
      <c r="AL360" s="24">
        <f t="shared" si="24"/>
        <v>460.71062999999998</v>
      </c>
      <c r="AN360" s="34">
        <v>791.57099999999991</v>
      </c>
      <c r="AP360" s="20">
        <f t="shared" si="23"/>
        <v>1252.28163</v>
      </c>
      <c r="AR360" s="20"/>
    </row>
    <row r="361" spans="1:44" x14ac:dyDescent="0.25">
      <c r="A361" t="str">
        <f>VLOOKUP($B361,'Cushing Balance'!$C$2:$E$500,3,TRUE)</f>
        <v>282010</v>
      </c>
      <c r="B361" s="1">
        <v>40372</v>
      </c>
      <c r="C361" s="31"/>
      <c r="D361" s="8">
        <v>0</v>
      </c>
      <c r="E361" s="35">
        <v>161.09023000000002</v>
      </c>
      <c r="F361" s="35"/>
      <c r="G361" s="26">
        <v>41.25</v>
      </c>
      <c r="H361" s="35">
        <v>25.527169999999998</v>
      </c>
      <c r="I361" s="35">
        <v>0</v>
      </c>
      <c r="J361" s="26">
        <v>0</v>
      </c>
      <c r="K361" s="35">
        <v>56.13635</v>
      </c>
      <c r="L361" s="35">
        <v>0</v>
      </c>
      <c r="M361" s="35">
        <v>346.97581000000002</v>
      </c>
      <c r="N361" s="35">
        <v>0</v>
      </c>
      <c r="O361" s="35"/>
      <c r="P361" s="35">
        <v>20.95402</v>
      </c>
      <c r="R361" s="24">
        <f t="shared" si="21"/>
        <v>651.93358000000001</v>
      </c>
      <c r="T361" s="5">
        <v>356.93349945161287</v>
      </c>
      <c r="V361" s="20">
        <f t="shared" si="22"/>
        <v>1008.8670794516129</v>
      </c>
      <c r="X361" s="8">
        <v>130.53784999999999</v>
      </c>
      <c r="Y361" s="35">
        <v>0</v>
      </c>
      <c r="Z361" s="35"/>
      <c r="AA361" s="35">
        <v>0</v>
      </c>
      <c r="AB361" s="35">
        <v>134.47188</v>
      </c>
      <c r="AC361" s="35">
        <v>21.059650000000001</v>
      </c>
      <c r="AD361" s="35">
        <v>118.29377000000001</v>
      </c>
      <c r="AE361" s="35"/>
      <c r="AF361" s="35"/>
      <c r="AG361" s="35"/>
      <c r="AH361" s="35">
        <v>0</v>
      </c>
      <c r="AI361" s="35"/>
      <c r="AL361" s="24">
        <f t="shared" si="24"/>
        <v>404.36314999999996</v>
      </c>
      <c r="AN361" s="34">
        <v>791.57099999999991</v>
      </c>
      <c r="AP361" s="20">
        <f t="shared" si="23"/>
        <v>1195.9341499999998</v>
      </c>
      <c r="AR361" s="20"/>
    </row>
    <row r="362" spans="1:44" x14ac:dyDescent="0.25">
      <c r="A362" t="str">
        <f>VLOOKUP($B362,'Cushing Balance'!$C$2:$E$500,3,TRUE)</f>
        <v>282010</v>
      </c>
      <c r="B362" s="1">
        <v>40373</v>
      </c>
      <c r="C362" s="31"/>
      <c r="D362" s="8">
        <v>0</v>
      </c>
      <c r="E362" s="35">
        <v>170.13713000000001</v>
      </c>
      <c r="F362" s="35"/>
      <c r="G362" s="26">
        <v>41.25</v>
      </c>
      <c r="H362" s="35">
        <v>26.303669999999997</v>
      </c>
      <c r="I362" s="35">
        <v>0</v>
      </c>
      <c r="J362" s="26">
        <v>0</v>
      </c>
      <c r="K362" s="35">
        <v>48.448900000000002</v>
      </c>
      <c r="L362" s="35">
        <v>0</v>
      </c>
      <c r="M362" s="35">
        <v>314.35508000000004</v>
      </c>
      <c r="N362" s="35">
        <v>0</v>
      </c>
      <c r="O362" s="35"/>
      <c r="P362" s="35">
        <v>7.3863100000000008</v>
      </c>
      <c r="R362" s="24">
        <f t="shared" si="21"/>
        <v>607.88108999999997</v>
      </c>
      <c r="T362" s="5">
        <v>356.93349945161287</v>
      </c>
      <c r="V362" s="20">
        <f t="shared" si="22"/>
        <v>964.81458945161285</v>
      </c>
      <c r="X362" s="8">
        <v>130.31874999999999</v>
      </c>
      <c r="Y362" s="35">
        <v>0</v>
      </c>
      <c r="Z362" s="35"/>
      <c r="AA362" s="35">
        <v>0</v>
      </c>
      <c r="AB362" s="35">
        <v>206.97396000000001</v>
      </c>
      <c r="AC362" s="35">
        <v>23.072130000000001</v>
      </c>
      <c r="AD362" s="35">
        <v>125.00477000000001</v>
      </c>
      <c r="AE362" s="35"/>
      <c r="AF362" s="35"/>
      <c r="AG362" s="35"/>
      <c r="AH362" s="35">
        <v>0</v>
      </c>
      <c r="AI362" s="35"/>
      <c r="AL362" s="24">
        <f t="shared" si="24"/>
        <v>485.36961000000002</v>
      </c>
      <c r="AN362" s="34">
        <v>791.57099999999991</v>
      </c>
      <c r="AP362" s="20">
        <f t="shared" si="23"/>
        <v>1276.9406099999999</v>
      </c>
      <c r="AR362" s="20"/>
    </row>
    <row r="363" spans="1:44" x14ac:dyDescent="0.25">
      <c r="A363" t="str">
        <f>VLOOKUP($B363,'Cushing Balance'!$C$2:$E$500,3,TRUE)</f>
        <v>282010</v>
      </c>
      <c r="B363" s="1">
        <v>40374</v>
      </c>
      <c r="C363" s="31"/>
      <c r="D363" s="8">
        <v>0</v>
      </c>
      <c r="E363" s="35">
        <v>174.87029000000001</v>
      </c>
      <c r="F363" s="35"/>
      <c r="G363" s="26">
        <v>41.25</v>
      </c>
      <c r="H363" s="35">
        <v>25.46152</v>
      </c>
      <c r="I363" s="35">
        <v>0</v>
      </c>
      <c r="J363" s="26">
        <v>0</v>
      </c>
      <c r="K363" s="35">
        <v>63.460250000000002</v>
      </c>
      <c r="L363" s="35">
        <v>0</v>
      </c>
      <c r="M363" s="35">
        <v>340.04241999999999</v>
      </c>
      <c r="N363" s="35">
        <v>0</v>
      </c>
      <c r="O363" s="35"/>
      <c r="P363" s="35">
        <v>6.3467900000000004</v>
      </c>
      <c r="R363" s="24">
        <f t="shared" si="21"/>
        <v>651.43127000000004</v>
      </c>
      <c r="T363" s="5">
        <v>356.93349945161287</v>
      </c>
      <c r="V363" s="20">
        <f t="shared" si="22"/>
        <v>1008.3647694516129</v>
      </c>
      <c r="X363" s="8">
        <v>130.03063</v>
      </c>
      <c r="Y363" s="35">
        <v>0</v>
      </c>
      <c r="Z363" s="35"/>
      <c r="AA363" s="35">
        <v>0</v>
      </c>
      <c r="AB363" s="35">
        <v>211.90758</v>
      </c>
      <c r="AC363" s="35">
        <v>23.192439999999998</v>
      </c>
      <c r="AD363" s="35">
        <v>104.87802000000001</v>
      </c>
      <c r="AE363" s="35"/>
      <c r="AF363" s="35"/>
      <c r="AG363" s="35"/>
      <c r="AH363" s="35">
        <v>0</v>
      </c>
      <c r="AI363" s="35"/>
      <c r="AL363" s="24">
        <f t="shared" si="24"/>
        <v>470.00867</v>
      </c>
      <c r="AN363" s="34">
        <v>791.57099999999991</v>
      </c>
      <c r="AP363" s="20">
        <f t="shared" si="23"/>
        <v>1261.5796699999999</v>
      </c>
      <c r="AR363" s="20"/>
    </row>
    <row r="364" spans="1:44" x14ac:dyDescent="0.25">
      <c r="A364" t="str">
        <f>VLOOKUP($B364,'Cushing Balance'!$C$2:$E$500,3,TRUE)</f>
        <v>282010</v>
      </c>
      <c r="B364" s="1">
        <v>40375</v>
      </c>
      <c r="C364" s="31"/>
      <c r="D364" s="8">
        <v>0</v>
      </c>
      <c r="E364" s="35">
        <v>173.37848000000002</v>
      </c>
      <c r="F364" s="35"/>
      <c r="G364" s="26">
        <v>41.25</v>
      </c>
      <c r="H364" s="35">
        <v>25.051939999999998</v>
      </c>
      <c r="I364" s="35">
        <v>0</v>
      </c>
      <c r="J364" s="26">
        <v>0</v>
      </c>
      <c r="K364" s="35">
        <v>66.378559999999993</v>
      </c>
      <c r="L364" s="35">
        <v>0</v>
      </c>
      <c r="M364" s="35">
        <v>314.87477000000001</v>
      </c>
      <c r="N364" s="35">
        <v>0</v>
      </c>
      <c r="O364" s="35"/>
      <c r="P364" s="35">
        <v>6.1181700000000001</v>
      </c>
      <c r="R364" s="24">
        <f t="shared" si="21"/>
        <v>627.05192</v>
      </c>
      <c r="T364" s="5">
        <v>356.93349945161287</v>
      </c>
      <c r="V364" s="20">
        <f t="shared" si="22"/>
        <v>983.98541945161287</v>
      </c>
      <c r="X364" s="8">
        <v>130.17185000000001</v>
      </c>
      <c r="Y364" s="35">
        <v>0</v>
      </c>
      <c r="Z364" s="35"/>
      <c r="AA364" s="35">
        <v>0</v>
      </c>
      <c r="AB364" s="35">
        <v>186.71420999999998</v>
      </c>
      <c r="AC364" s="35">
        <v>22.921310000000002</v>
      </c>
      <c r="AD364" s="35">
        <v>122.86060000000001</v>
      </c>
      <c r="AE364" s="35"/>
      <c r="AF364" s="35"/>
      <c r="AG364" s="35"/>
      <c r="AH364" s="35">
        <v>0</v>
      </c>
      <c r="AI364" s="35"/>
      <c r="AL364" s="24">
        <f t="shared" si="24"/>
        <v>462.66796999999997</v>
      </c>
      <c r="AN364" s="34">
        <v>791.57099999999991</v>
      </c>
      <c r="AP364" s="20">
        <f t="shared" si="23"/>
        <v>1254.2389699999999</v>
      </c>
      <c r="AR364" s="20"/>
    </row>
    <row r="365" spans="1:44" x14ac:dyDescent="0.25">
      <c r="A365" t="str">
        <f>VLOOKUP($B365,'Cushing Balance'!$C$2:$E$500,3,TRUE)</f>
        <v>292010</v>
      </c>
      <c r="B365" s="1">
        <v>40376</v>
      </c>
      <c r="C365" s="31"/>
      <c r="D365" s="8">
        <v>0</v>
      </c>
      <c r="E365" s="35">
        <v>176.47812999999999</v>
      </c>
      <c r="F365" s="35"/>
      <c r="G365" s="26">
        <v>41.25</v>
      </c>
      <c r="H365" s="35">
        <v>25.934900000000003</v>
      </c>
      <c r="I365" s="35">
        <v>0</v>
      </c>
      <c r="J365" s="26">
        <v>0</v>
      </c>
      <c r="K365" s="35">
        <v>52.991</v>
      </c>
      <c r="L365" s="35">
        <v>0</v>
      </c>
      <c r="M365" s="35">
        <v>325.51803999999998</v>
      </c>
      <c r="N365" s="35">
        <v>0</v>
      </c>
      <c r="O365" s="35"/>
      <c r="P365" s="35">
        <v>15.94896</v>
      </c>
      <c r="R365" s="24">
        <f t="shared" si="21"/>
        <v>638.12103000000002</v>
      </c>
      <c r="T365" s="5">
        <v>356.93349945161287</v>
      </c>
      <c r="V365" s="20">
        <f t="shared" si="22"/>
        <v>995.05452945161289</v>
      </c>
      <c r="X365" s="8">
        <v>130.28032999999999</v>
      </c>
      <c r="Y365" s="35">
        <v>0</v>
      </c>
      <c r="Z365" s="35"/>
      <c r="AA365" s="35">
        <v>0</v>
      </c>
      <c r="AB365" s="35">
        <v>165.66562999999999</v>
      </c>
      <c r="AC365" s="35">
        <v>19.530290000000001</v>
      </c>
      <c r="AD365" s="35">
        <v>123.89341999999999</v>
      </c>
      <c r="AE365" s="35"/>
      <c r="AF365" s="35"/>
      <c r="AG365" s="35"/>
      <c r="AH365" s="35">
        <v>0</v>
      </c>
      <c r="AI365" s="35"/>
      <c r="AL365" s="24">
        <f t="shared" si="24"/>
        <v>439.36966999999999</v>
      </c>
      <c r="AN365" s="34">
        <v>791.57099999999991</v>
      </c>
      <c r="AP365" s="20">
        <f t="shared" si="23"/>
        <v>1230.94067</v>
      </c>
      <c r="AR365" s="20"/>
    </row>
    <row r="366" spans="1:44" x14ac:dyDescent="0.25">
      <c r="A366" t="str">
        <f>VLOOKUP($B366,'Cushing Balance'!$C$2:$E$500,3,TRUE)</f>
        <v>292010</v>
      </c>
      <c r="B366" s="1">
        <v>40377</v>
      </c>
      <c r="C366" s="31"/>
      <c r="D366" s="8">
        <v>0</v>
      </c>
      <c r="E366" s="35">
        <v>168.39114999999998</v>
      </c>
      <c r="F366" s="35"/>
      <c r="G366" s="26">
        <v>41.25</v>
      </c>
      <c r="H366" s="35">
        <v>25.71256</v>
      </c>
      <c r="I366" s="35">
        <v>0</v>
      </c>
      <c r="J366" s="26">
        <v>0</v>
      </c>
      <c r="K366" s="35">
        <v>54.868169999999999</v>
      </c>
      <c r="L366" s="35">
        <v>0</v>
      </c>
      <c r="M366" s="35">
        <v>328.16166999999996</v>
      </c>
      <c r="N366" s="35">
        <v>0</v>
      </c>
      <c r="O366" s="35"/>
      <c r="P366" s="35">
        <v>47.681899999999999</v>
      </c>
      <c r="R366" s="24">
        <f t="shared" si="21"/>
        <v>666.06545000000006</v>
      </c>
      <c r="T366" s="5">
        <v>356.93349945161287</v>
      </c>
      <c r="V366" s="20">
        <f t="shared" si="22"/>
        <v>1022.9989494516129</v>
      </c>
      <c r="X366" s="8">
        <v>130.26844</v>
      </c>
      <c r="Y366" s="35">
        <v>0</v>
      </c>
      <c r="Z366" s="35"/>
      <c r="AA366" s="35">
        <v>0</v>
      </c>
      <c r="AB366" s="35">
        <v>183.73933</v>
      </c>
      <c r="AC366" s="35">
        <v>20.83783</v>
      </c>
      <c r="AD366" s="35">
        <v>123.47525</v>
      </c>
      <c r="AE366" s="35"/>
      <c r="AF366" s="35"/>
      <c r="AG366" s="35"/>
      <c r="AH366" s="35">
        <v>0</v>
      </c>
      <c r="AI366" s="35"/>
      <c r="AL366" s="24">
        <f t="shared" si="24"/>
        <v>458.32085000000001</v>
      </c>
      <c r="AN366" s="34">
        <v>791.57099999999991</v>
      </c>
      <c r="AP366" s="20">
        <f t="shared" si="23"/>
        <v>1249.89185</v>
      </c>
      <c r="AR366" s="20"/>
    </row>
    <row r="367" spans="1:44" x14ac:dyDescent="0.25">
      <c r="A367" t="str">
        <f>VLOOKUP($B367,'Cushing Balance'!$C$2:$E$500,3,TRUE)</f>
        <v>292010</v>
      </c>
      <c r="B367" s="1">
        <v>40378</v>
      </c>
      <c r="C367" s="31"/>
      <c r="D367" s="8">
        <v>0</v>
      </c>
      <c r="E367" s="35">
        <v>151.80471</v>
      </c>
      <c r="F367" s="35"/>
      <c r="G367" s="26">
        <v>41.25</v>
      </c>
      <c r="H367" s="35">
        <v>25.436790000000002</v>
      </c>
      <c r="I367" s="35">
        <v>0</v>
      </c>
      <c r="J367" s="26">
        <v>0</v>
      </c>
      <c r="K367" s="35">
        <v>55.858309999999996</v>
      </c>
      <c r="L367" s="35">
        <v>0</v>
      </c>
      <c r="M367" s="35">
        <v>327.04227000000003</v>
      </c>
      <c r="N367" s="35">
        <v>0</v>
      </c>
      <c r="O367" s="35"/>
      <c r="P367" s="35">
        <v>44.461880000000001</v>
      </c>
      <c r="R367" s="24">
        <f t="shared" si="21"/>
        <v>645.85396000000003</v>
      </c>
      <c r="T367" s="5">
        <v>356.93349945161287</v>
      </c>
      <c r="V367" s="20">
        <f t="shared" si="22"/>
        <v>1002.7874594516129</v>
      </c>
      <c r="X367" s="8">
        <v>130.24606</v>
      </c>
      <c r="Y367" s="35">
        <v>0</v>
      </c>
      <c r="Z367" s="35"/>
      <c r="AA367" s="35">
        <v>0</v>
      </c>
      <c r="AB367" s="35">
        <v>185.29813000000001</v>
      </c>
      <c r="AC367" s="35">
        <v>19.072749999999999</v>
      </c>
      <c r="AD367" s="35">
        <v>125.90389999999999</v>
      </c>
      <c r="AE367" s="35"/>
      <c r="AF367" s="35"/>
      <c r="AG367" s="35"/>
      <c r="AH367" s="35">
        <v>0</v>
      </c>
      <c r="AI367" s="35"/>
      <c r="AL367" s="24">
        <f t="shared" si="24"/>
        <v>460.52084000000002</v>
      </c>
      <c r="AN367" s="34">
        <v>791.57099999999991</v>
      </c>
      <c r="AP367" s="20">
        <f t="shared" si="23"/>
        <v>1252.09184</v>
      </c>
      <c r="AR367" s="20"/>
    </row>
    <row r="368" spans="1:44" x14ac:dyDescent="0.25">
      <c r="A368" t="str">
        <f>VLOOKUP($B368,'Cushing Balance'!$C$2:$E$500,3,TRUE)</f>
        <v>292010</v>
      </c>
      <c r="B368" s="1">
        <v>40379</v>
      </c>
      <c r="C368" s="31"/>
      <c r="D368" s="8">
        <v>0</v>
      </c>
      <c r="E368" s="35">
        <v>155.89376999999999</v>
      </c>
      <c r="F368" s="35"/>
      <c r="G368" s="26">
        <v>41.25</v>
      </c>
      <c r="H368" s="35">
        <v>24.471080000000001</v>
      </c>
      <c r="I368" s="35">
        <v>0</v>
      </c>
      <c r="J368" s="26">
        <v>0</v>
      </c>
      <c r="K368" s="35">
        <v>52.617980000000003</v>
      </c>
      <c r="L368" s="35">
        <v>0</v>
      </c>
      <c r="M368" s="35">
        <v>322.65255999999999</v>
      </c>
      <c r="N368" s="35">
        <v>0</v>
      </c>
      <c r="O368" s="35"/>
      <c r="P368" s="35">
        <v>38.145809999999997</v>
      </c>
      <c r="R368" s="24">
        <f t="shared" si="21"/>
        <v>635.0311999999999</v>
      </c>
      <c r="T368" s="5">
        <v>356.93349945161287</v>
      </c>
      <c r="V368" s="20">
        <f t="shared" si="22"/>
        <v>991.96469945161277</v>
      </c>
      <c r="X368" s="8">
        <v>130.54900000000001</v>
      </c>
      <c r="Y368" s="35">
        <v>0</v>
      </c>
      <c r="Z368" s="35"/>
      <c r="AA368" s="35">
        <v>0</v>
      </c>
      <c r="AB368" s="35">
        <v>193.73329000000001</v>
      </c>
      <c r="AC368" s="35">
        <v>18.061900000000001</v>
      </c>
      <c r="AD368" s="35">
        <v>124.39719000000001</v>
      </c>
      <c r="AE368" s="35"/>
      <c r="AF368" s="35"/>
      <c r="AG368" s="35"/>
      <c r="AH368" s="35">
        <v>0</v>
      </c>
      <c r="AI368" s="35"/>
      <c r="AL368" s="24">
        <f t="shared" si="24"/>
        <v>466.74137999999999</v>
      </c>
      <c r="AN368" s="34">
        <v>791.57099999999991</v>
      </c>
      <c r="AP368" s="20">
        <f t="shared" si="23"/>
        <v>1258.3123799999998</v>
      </c>
      <c r="AR368" s="20"/>
    </row>
    <row r="369" spans="1:44" x14ac:dyDescent="0.25">
      <c r="A369" t="str">
        <f>VLOOKUP($B369,'Cushing Balance'!$C$2:$E$500,3,TRUE)</f>
        <v>292010</v>
      </c>
      <c r="B369" s="1">
        <v>40380</v>
      </c>
      <c r="C369" s="31"/>
      <c r="D369" s="8">
        <v>0</v>
      </c>
      <c r="E369" s="35">
        <v>154.58063000000001</v>
      </c>
      <c r="F369" s="35"/>
      <c r="G369" s="26">
        <v>41.25</v>
      </c>
      <c r="H369" s="35">
        <v>25.823060000000002</v>
      </c>
      <c r="I369" s="35">
        <v>0</v>
      </c>
      <c r="J369" s="26">
        <v>0</v>
      </c>
      <c r="K369" s="35">
        <v>58.262190000000004</v>
      </c>
      <c r="L369" s="35">
        <v>0</v>
      </c>
      <c r="M369" s="35">
        <v>314.77433000000002</v>
      </c>
      <c r="N369" s="35">
        <v>0</v>
      </c>
      <c r="O369" s="35"/>
      <c r="P369" s="35">
        <v>29.84619</v>
      </c>
      <c r="R369" s="24">
        <f t="shared" si="21"/>
        <v>624.53639999999996</v>
      </c>
      <c r="T369" s="5">
        <v>356.93349945161287</v>
      </c>
      <c r="V369" s="20">
        <f t="shared" si="22"/>
        <v>981.46989945161283</v>
      </c>
      <c r="X369" s="8">
        <v>130.45227</v>
      </c>
      <c r="Y369" s="35">
        <v>0</v>
      </c>
      <c r="Z369" s="35"/>
      <c r="AA369" s="35">
        <v>0</v>
      </c>
      <c r="AB369" s="35">
        <v>193.74798000000001</v>
      </c>
      <c r="AC369" s="35">
        <v>22.344169999999998</v>
      </c>
      <c r="AD369" s="35">
        <v>132.07617000000002</v>
      </c>
      <c r="AE369" s="35"/>
      <c r="AF369" s="35"/>
      <c r="AG369" s="35"/>
      <c r="AH369" s="35">
        <v>0</v>
      </c>
      <c r="AI369" s="35"/>
      <c r="AL369" s="24">
        <f t="shared" si="24"/>
        <v>478.62058999999999</v>
      </c>
      <c r="AN369" s="34">
        <v>791.57099999999991</v>
      </c>
      <c r="AP369" s="20">
        <f t="shared" si="23"/>
        <v>1270.1915899999999</v>
      </c>
      <c r="AR369" s="20"/>
    </row>
    <row r="370" spans="1:44" x14ac:dyDescent="0.25">
      <c r="A370" t="str">
        <f>VLOOKUP($B370,'Cushing Balance'!$C$2:$E$500,3,TRUE)</f>
        <v>292010</v>
      </c>
      <c r="B370" s="1">
        <v>40381</v>
      </c>
      <c r="C370" s="31"/>
      <c r="D370" s="8">
        <v>0</v>
      </c>
      <c r="E370" s="35">
        <v>153.08713</v>
      </c>
      <c r="F370" s="35"/>
      <c r="G370" s="26">
        <v>41.25</v>
      </c>
      <c r="H370" s="35">
        <v>26.185189999999999</v>
      </c>
      <c r="I370" s="35">
        <v>0</v>
      </c>
      <c r="J370" s="26">
        <v>0</v>
      </c>
      <c r="K370" s="35">
        <v>64.065830000000005</v>
      </c>
      <c r="L370" s="35">
        <v>0</v>
      </c>
      <c r="M370" s="35">
        <v>323.54548</v>
      </c>
      <c r="N370" s="35">
        <v>0</v>
      </c>
      <c r="O370" s="35"/>
      <c r="P370" s="35">
        <v>6.0179399999999994</v>
      </c>
      <c r="R370" s="24">
        <f t="shared" si="21"/>
        <v>614.15156999999999</v>
      </c>
      <c r="T370" s="5">
        <v>356.93349945161287</v>
      </c>
      <c r="V370" s="20">
        <f t="shared" si="22"/>
        <v>971.08506945161287</v>
      </c>
      <c r="X370" s="8">
        <v>130.42582999999999</v>
      </c>
      <c r="Y370" s="35">
        <v>0</v>
      </c>
      <c r="Z370" s="35"/>
      <c r="AA370" s="35">
        <v>0</v>
      </c>
      <c r="AB370" s="35">
        <v>201.64080999999999</v>
      </c>
      <c r="AC370" s="35">
        <v>31.013169999999999</v>
      </c>
      <c r="AD370" s="35">
        <v>132.58699999999999</v>
      </c>
      <c r="AE370" s="35"/>
      <c r="AF370" s="35"/>
      <c r="AG370" s="35"/>
      <c r="AH370" s="35">
        <v>0</v>
      </c>
      <c r="AI370" s="35"/>
      <c r="AL370" s="24">
        <f t="shared" si="24"/>
        <v>495.66681</v>
      </c>
      <c r="AN370" s="34">
        <v>791.57099999999991</v>
      </c>
      <c r="AP370" s="20">
        <f t="shared" si="23"/>
        <v>1287.2378099999999</v>
      </c>
      <c r="AR370" s="20"/>
    </row>
    <row r="371" spans="1:44" x14ac:dyDescent="0.25">
      <c r="A371" t="str">
        <f>VLOOKUP($B371,'Cushing Balance'!$C$2:$E$500,3,TRUE)</f>
        <v>292010</v>
      </c>
      <c r="B371" s="1">
        <v>40382</v>
      </c>
      <c r="C371" s="31"/>
      <c r="D371" s="8">
        <v>0</v>
      </c>
      <c r="E371" s="35">
        <v>154.37482999999997</v>
      </c>
      <c r="F371" s="35"/>
      <c r="G371" s="26">
        <v>41.25</v>
      </c>
      <c r="H371" s="35">
        <v>26.268129999999999</v>
      </c>
      <c r="I371" s="35">
        <v>0</v>
      </c>
      <c r="J371" s="26">
        <v>0</v>
      </c>
      <c r="K371" s="35">
        <v>62.96217</v>
      </c>
      <c r="L371" s="35">
        <v>0</v>
      </c>
      <c r="M371" s="35">
        <v>341.32953999999995</v>
      </c>
      <c r="N371" s="35">
        <v>0</v>
      </c>
      <c r="O371" s="35"/>
      <c r="P371" s="35">
        <v>6.8179799999999995</v>
      </c>
      <c r="R371" s="24">
        <f t="shared" si="21"/>
        <v>633.0026499999999</v>
      </c>
      <c r="T371" s="5">
        <v>356.93349945161287</v>
      </c>
      <c r="V371" s="20">
        <f t="shared" si="22"/>
        <v>989.93614945161278</v>
      </c>
      <c r="X371" s="8">
        <v>130.88573</v>
      </c>
      <c r="Y371" s="35">
        <v>0</v>
      </c>
      <c r="Z371" s="35"/>
      <c r="AA371" s="35">
        <v>0</v>
      </c>
      <c r="AB371" s="35">
        <v>197.45330999999999</v>
      </c>
      <c r="AC371" s="35">
        <v>17.956209999999999</v>
      </c>
      <c r="AD371" s="35">
        <v>138.70663000000002</v>
      </c>
      <c r="AE371" s="35"/>
      <c r="AF371" s="35"/>
      <c r="AG371" s="35"/>
      <c r="AH371" s="35">
        <v>0</v>
      </c>
      <c r="AI371" s="35"/>
      <c r="AL371" s="24">
        <f t="shared" si="24"/>
        <v>485.00187999999997</v>
      </c>
      <c r="AN371" s="34">
        <v>791.57099999999991</v>
      </c>
      <c r="AP371" s="20">
        <f t="shared" si="23"/>
        <v>1276.5728799999999</v>
      </c>
      <c r="AR371" s="20"/>
    </row>
    <row r="372" spans="1:44" x14ac:dyDescent="0.25">
      <c r="A372" t="str">
        <f>VLOOKUP($B372,'Cushing Balance'!$C$2:$E$500,3,TRUE)</f>
        <v>302010</v>
      </c>
      <c r="B372" s="1">
        <v>40383</v>
      </c>
      <c r="C372" s="31"/>
      <c r="D372" s="8">
        <v>0</v>
      </c>
      <c r="E372" s="35">
        <v>151.50810000000001</v>
      </c>
      <c r="F372" s="35"/>
      <c r="G372" s="26">
        <v>41.25</v>
      </c>
      <c r="H372" s="35">
        <v>24.99146</v>
      </c>
      <c r="I372" s="35">
        <v>0</v>
      </c>
      <c r="J372" s="26">
        <v>0</v>
      </c>
      <c r="K372" s="35">
        <v>61.041350000000001</v>
      </c>
      <c r="L372" s="35">
        <v>0</v>
      </c>
      <c r="M372" s="35">
        <v>334.76288</v>
      </c>
      <c r="N372" s="35">
        <v>0</v>
      </c>
      <c r="O372" s="35"/>
      <c r="P372" s="35">
        <v>4.6636499999999996</v>
      </c>
      <c r="R372" s="24">
        <f t="shared" si="21"/>
        <v>618.2174399999999</v>
      </c>
      <c r="T372" s="5">
        <v>356.93349945161287</v>
      </c>
      <c r="V372" s="20">
        <f t="shared" si="22"/>
        <v>975.15093945161277</v>
      </c>
      <c r="X372" s="8">
        <v>130.26877000000002</v>
      </c>
      <c r="Y372" s="35">
        <v>0</v>
      </c>
      <c r="Z372" s="35"/>
      <c r="AA372" s="35">
        <v>0</v>
      </c>
      <c r="AB372" s="35">
        <v>214.31298000000001</v>
      </c>
      <c r="AC372" s="35">
        <v>15.223270000000001</v>
      </c>
      <c r="AD372" s="35">
        <v>138.66998000000001</v>
      </c>
      <c r="AE372" s="35"/>
      <c r="AF372" s="35"/>
      <c r="AG372" s="35"/>
      <c r="AH372" s="35">
        <v>0</v>
      </c>
      <c r="AI372" s="35"/>
      <c r="AL372" s="24">
        <f t="shared" si="24"/>
        <v>498.47500000000008</v>
      </c>
      <c r="AN372" s="34">
        <v>791.57099999999991</v>
      </c>
      <c r="AP372" s="20">
        <f t="shared" si="23"/>
        <v>1290.046</v>
      </c>
      <c r="AR372" s="20"/>
    </row>
    <row r="373" spans="1:44" x14ac:dyDescent="0.25">
      <c r="A373" t="str">
        <f>VLOOKUP($B373,'Cushing Balance'!$C$2:$E$500,3,TRUE)</f>
        <v>302010</v>
      </c>
      <c r="B373" s="1">
        <v>40384</v>
      </c>
      <c r="C373" s="31"/>
      <c r="D373" s="8">
        <v>0</v>
      </c>
      <c r="E373" s="35">
        <v>156.97396000000001</v>
      </c>
      <c r="F373" s="35"/>
      <c r="G373" s="26">
        <v>41.25</v>
      </c>
      <c r="H373" s="35">
        <v>24.848330000000001</v>
      </c>
      <c r="I373" s="35">
        <v>0</v>
      </c>
      <c r="J373" s="26">
        <v>0</v>
      </c>
      <c r="K373" s="35">
        <v>61.134169999999997</v>
      </c>
      <c r="L373" s="35">
        <v>0</v>
      </c>
      <c r="M373" s="35">
        <v>318.65565000000004</v>
      </c>
      <c r="N373" s="35">
        <v>0</v>
      </c>
      <c r="O373" s="35"/>
      <c r="P373" s="35">
        <v>4.4351000000000003</v>
      </c>
      <c r="R373" s="24">
        <f t="shared" si="21"/>
        <v>607.29721000000006</v>
      </c>
      <c r="T373" s="5">
        <v>356.93349945161287</v>
      </c>
      <c r="V373" s="20">
        <f t="shared" si="22"/>
        <v>964.23070945161294</v>
      </c>
      <c r="X373" s="8">
        <v>129.97272999999998</v>
      </c>
      <c r="Y373" s="35">
        <v>0</v>
      </c>
      <c r="Z373" s="35"/>
      <c r="AA373" s="35">
        <v>0</v>
      </c>
      <c r="AB373" s="35">
        <v>209.29679000000002</v>
      </c>
      <c r="AC373" s="35">
        <v>26.060099999999998</v>
      </c>
      <c r="AD373" s="35">
        <v>128.61588</v>
      </c>
      <c r="AE373" s="35"/>
      <c r="AF373" s="35"/>
      <c r="AG373" s="35"/>
      <c r="AH373" s="35">
        <v>0</v>
      </c>
      <c r="AI373" s="35"/>
      <c r="AL373" s="24">
        <f t="shared" si="24"/>
        <v>493.94549999999998</v>
      </c>
      <c r="AN373" s="34">
        <v>791.57099999999991</v>
      </c>
      <c r="AP373" s="20">
        <f t="shared" si="23"/>
        <v>1285.5165</v>
      </c>
      <c r="AR373" s="20"/>
    </row>
    <row r="374" spans="1:44" x14ac:dyDescent="0.25">
      <c r="A374" t="str">
        <f>VLOOKUP($B374,'Cushing Balance'!$C$2:$E$500,3,TRUE)</f>
        <v>302010</v>
      </c>
      <c r="B374" s="1">
        <v>40385</v>
      </c>
      <c r="C374" s="31"/>
      <c r="D374" s="8">
        <v>0</v>
      </c>
      <c r="E374" s="35">
        <v>158.72173000000001</v>
      </c>
      <c r="F374" s="35"/>
      <c r="G374" s="26">
        <v>41.25</v>
      </c>
      <c r="H374" s="35">
        <v>24.122520000000002</v>
      </c>
      <c r="I374" s="35">
        <v>0</v>
      </c>
      <c r="J374" s="26">
        <v>0</v>
      </c>
      <c r="K374" s="35">
        <v>58.116480000000003</v>
      </c>
      <c r="L374" s="35">
        <v>0</v>
      </c>
      <c r="M374" s="35">
        <v>332.12721000000005</v>
      </c>
      <c r="N374" s="35">
        <v>0</v>
      </c>
      <c r="O374" s="35"/>
      <c r="P374" s="35">
        <v>66.594940000000008</v>
      </c>
      <c r="R374" s="24">
        <f t="shared" si="21"/>
        <v>680.93288000000007</v>
      </c>
      <c r="T374" s="5">
        <v>356.93349945161287</v>
      </c>
      <c r="V374" s="20">
        <f t="shared" si="22"/>
        <v>1037.8663794516128</v>
      </c>
      <c r="X374" s="8">
        <v>130.09632999999999</v>
      </c>
      <c r="Y374" s="35">
        <v>0</v>
      </c>
      <c r="Z374" s="35"/>
      <c r="AA374" s="35">
        <v>0</v>
      </c>
      <c r="AB374" s="35">
        <v>205.49688</v>
      </c>
      <c r="AC374" s="35">
        <v>35.423250000000003</v>
      </c>
      <c r="AD374" s="35">
        <v>130.55538000000001</v>
      </c>
      <c r="AE374" s="35"/>
      <c r="AF374" s="35"/>
      <c r="AG374" s="35"/>
      <c r="AH374" s="35">
        <v>0</v>
      </c>
      <c r="AI374" s="35"/>
      <c r="AL374" s="24">
        <f t="shared" si="24"/>
        <v>501.57184000000001</v>
      </c>
      <c r="AN374" s="34">
        <v>791.57099999999991</v>
      </c>
      <c r="AP374" s="20">
        <f t="shared" si="23"/>
        <v>1293.14284</v>
      </c>
      <c r="AR374" s="20"/>
    </row>
    <row r="375" spans="1:44" x14ac:dyDescent="0.25">
      <c r="A375" t="str">
        <f>VLOOKUP($B375,'Cushing Balance'!$C$2:$E$500,3,TRUE)</f>
        <v>302010</v>
      </c>
      <c r="B375" s="1">
        <v>40386</v>
      </c>
      <c r="C375" s="31"/>
      <c r="D375" s="8">
        <v>0</v>
      </c>
      <c r="E375" s="35">
        <v>170.45510000000002</v>
      </c>
      <c r="F375" s="35"/>
      <c r="G375" s="26">
        <v>41.25</v>
      </c>
      <c r="H375" s="35">
        <v>26.26304</v>
      </c>
      <c r="I375" s="35">
        <v>0</v>
      </c>
      <c r="J375" s="26">
        <v>0</v>
      </c>
      <c r="K375" s="35">
        <v>51.289209999999997</v>
      </c>
      <c r="L375" s="35">
        <v>0</v>
      </c>
      <c r="M375" s="35">
        <v>319.02797999999996</v>
      </c>
      <c r="N375" s="35">
        <v>0</v>
      </c>
      <c r="O375" s="35"/>
      <c r="P375" s="35">
        <v>34.759039999999999</v>
      </c>
      <c r="R375" s="24">
        <f t="shared" si="21"/>
        <v>643.04436999999996</v>
      </c>
      <c r="T375" s="5">
        <v>356.93349945161287</v>
      </c>
      <c r="V375" s="20">
        <f t="shared" si="22"/>
        <v>999.97786945161283</v>
      </c>
      <c r="X375" s="8">
        <v>130.19041999999999</v>
      </c>
      <c r="Y375" s="35">
        <v>0</v>
      </c>
      <c r="Z375" s="35"/>
      <c r="AA375" s="35">
        <v>0</v>
      </c>
      <c r="AB375" s="35">
        <v>200.04859999999999</v>
      </c>
      <c r="AC375" s="35">
        <v>35.767249999999997</v>
      </c>
      <c r="AD375" s="35">
        <v>86.237130000000008</v>
      </c>
      <c r="AE375" s="35"/>
      <c r="AF375" s="35"/>
      <c r="AG375" s="35"/>
      <c r="AH375" s="35">
        <v>0</v>
      </c>
      <c r="AI375" s="35"/>
      <c r="AL375" s="24">
        <f t="shared" si="24"/>
        <v>452.24339999999995</v>
      </c>
      <c r="AN375" s="34">
        <v>791.57099999999991</v>
      </c>
      <c r="AP375" s="20">
        <f t="shared" si="23"/>
        <v>1243.8143999999998</v>
      </c>
      <c r="AR375" s="20"/>
    </row>
    <row r="376" spans="1:44" x14ac:dyDescent="0.25">
      <c r="A376" t="str">
        <f>VLOOKUP($B376,'Cushing Balance'!$C$2:$E$500,3,TRUE)</f>
        <v>302010</v>
      </c>
      <c r="B376" s="1">
        <v>40387</v>
      </c>
      <c r="C376" s="31"/>
      <c r="D376" s="8">
        <v>0</v>
      </c>
      <c r="E376" s="35">
        <v>174.49329</v>
      </c>
      <c r="F376" s="35"/>
      <c r="G376" s="26">
        <v>41.25</v>
      </c>
      <c r="H376" s="35">
        <v>24.596790000000002</v>
      </c>
      <c r="I376" s="35">
        <v>0</v>
      </c>
      <c r="J376" s="26">
        <v>0</v>
      </c>
      <c r="K376" s="35">
        <v>51.456960000000002</v>
      </c>
      <c r="L376" s="35">
        <v>0</v>
      </c>
      <c r="M376" s="35">
        <v>321.18619000000001</v>
      </c>
      <c r="N376" s="35">
        <v>0</v>
      </c>
      <c r="O376" s="35"/>
      <c r="P376" s="35">
        <v>12.645670000000001</v>
      </c>
      <c r="R376" s="24">
        <f t="shared" si="21"/>
        <v>625.62890000000004</v>
      </c>
      <c r="T376" s="5">
        <v>356.93349945161287</v>
      </c>
      <c r="V376" s="20">
        <f t="shared" si="22"/>
        <v>982.56239945161292</v>
      </c>
      <c r="X376" s="8">
        <v>130.17241999999999</v>
      </c>
      <c r="Y376" s="35">
        <v>0</v>
      </c>
      <c r="Z376" s="35"/>
      <c r="AA376" s="35">
        <v>0</v>
      </c>
      <c r="AB376" s="35">
        <v>196.67474999999999</v>
      </c>
      <c r="AC376" s="35">
        <v>27.173629999999999</v>
      </c>
      <c r="AD376" s="35">
        <v>60.077559999999998</v>
      </c>
      <c r="AE376" s="35"/>
      <c r="AF376" s="35"/>
      <c r="AG376" s="35"/>
      <c r="AH376" s="35">
        <v>0</v>
      </c>
      <c r="AI376" s="35"/>
      <c r="AL376" s="24">
        <f t="shared" si="24"/>
        <v>414.09836000000001</v>
      </c>
      <c r="AN376" s="34">
        <v>791.57099999999991</v>
      </c>
      <c r="AP376" s="20">
        <f t="shared" si="23"/>
        <v>1205.6693599999999</v>
      </c>
      <c r="AR376" s="20"/>
    </row>
    <row r="377" spans="1:44" x14ac:dyDescent="0.25">
      <c r="A377" t="str">
        <f>VLOOKUP($B377,'Cushing Balance'!$C$2:$E$500,3,TRUE)</f>
        <v>302010</v>
      </c>
      <c r="B377" s="1">
        <v>40388</v>
      </c>
      <c r="C377" s="31"/>
      <c r="D377" s="8">
        <v>0</v>
      </c>
      <c r="E377" s="35">
        <v>168.68985000000001</v>
      </c>
      <c r="F377" s="35"/>
      <c r="G377" s="26">
        <v>41.25</v>
      </c>
      <c r="H377" s="35">
        <v>25.144599999999997</v>
      </c>
      <c r="I377" s="35">
        <v>0</v>
      </c>
      <c r="J377" s="26">
        <v>0</v>
      </c>
      <c r="K377" s="35">
        <v>60.224269999999997</v>
      </c>
      <c r="L377" s="35">
        <v>0</v>
      </c>
      <c r="M377" s="35">
        <v>339.74094000000002</v>
      </c>
      <c r="N377" s="35">
        <v>0</v>
      </c>
      <c r="O377" s="35"/>
      <c r="P377" s="35">
        <v>6.2298999999999998</v>
      </c>
      <c r="R377" s="24">
        <f t="shared" si="21"/>
        <v>641.27956000000006</v>
      </c>
      <c r="T377" s="5">
        <v>356.93349945161287</v>
      </c>
      <c r="V377" s="20">
        <f t="shared" si="22"/>
        <v>998.21305945161293</v>
      </c>
      <c r="X377" s="8">
        <v>130.26292000000001</v>
      </c>
      <c r="Y377" s="35">
        <v>0</v>
      </c>
      <c r="Z377" s="35"/>
      <c r="AA377" s="35">
        <v>0</v>
      </c>
      <c r="AB377" s="35">
        <v>202.69601999999998</v>
      </c>
      <c r="AC377" s="35">
        <v>21.990729999999999</v>
      </c>
      <c r="AD377" s="35">
        <v>106.58838</v>
      </c>
      <c r="AE377" s="35"/>
      <c r="AF377" s="35"/>
      <c r="AG377" s="35"/>
      <c r="AH377" s="35">
        <v>0</v>
      </c>
      <c r="AI377" s="35"/>
      <c r="AL377" s="24">
        <f t="shared" si="24"/>
        <v>461.53805</v>
      </c>
      <c r="AN377" s="34">
        <v>791.57099999999991</v>
      </c>
      <c r="AP377" s="20">
        <f t="shared" si="23"/>
        <v>1253.10905</v>
      </c>
      <c r="AR377" s="20"/>
    </row>
    <row r="378" spans="1:44" x14ac:dyDescent="0.25">
      <c r="A378" t="str">
        <f>VLOOKUP($B378,'Cushing Balance'!$C$2:$E$500,3,TRUE)</f>
        <v>302010</v>
      </c>
      <c r="B378" s="1">
        <v>40389</v>
      </c>
      <c r="C378" s="31"/>
      <c r="D378" s="8">
        <v>0</v>
      </c>
      <c r="E378" s="35">
        <v>164.04842000000002</v>
      </c>
      <c r="F378" s="35"/>
      <c r="G378" s="26">
        <v>41.25</v>
      </c>
      <c r="H378" s="35">
        <v>25.706349999999997</v>
      </c>
      <c r="I378" s="35">
        <v>0</v>
      </c>
      <c r="J378" s="26">
        <v>0</v>
      </c>
      <c r="K378" s="35">
        <v>62.64546</v>
      </c>
      <c r="L378" s="35">
        <v>0</v>
      </c>
      <c r="M378" s="35">
        <v>348.65449999999998</v>
      </c>
      <c r="N378" s="35">
        <v>0</v>
      </c>
      <c r="O378" s="35"/>
      <c r="P378" s="35">
        <v>6.6810600000000004</v>
      </c>
      <c r="R378" s="24">
        <f t="shared" si="21"/>
        <v>648.98579000000007</v>
      </c>
      <c r="T378" s="5">
        <v>356.93349945161287</v>
      </c>
      <c r="V378" s="20">
        <f t="shared" si="22"/>
        <v>1005.9192894516129</v>
      </c>
      <c r="X378" s="8">
        <v>130.49808000000002</v>
      </c>
      <c r="Y378" s="35">
        <v>0</v>
      </c>
      <c r="Z378" s="35"/>
      <c r="AA378" s="35">
        <v>0</v>
      </c>
      <c r="AB378" s="35">
        <v>172.65163000000001</v>
      </c>
      <c r="AC378" s="35">
        <v>22.15269</v>
      </c>
      <c r="AD378" s="35">
        <v>130.20339999999999</v>
      </c>
      <c r="AE378" s="35"/>
      <c r="AF378" s="35"/>
      <c r="AG378" s="35"/>
      <c r="AH378" s="35">
        <v>0</v>
      </c>
      <c r="AI378" s="35"/>
      <c r="AL378" s="24">
        <f t="shared" si="24"/>
        <v>455.50580000000002</v>
      </c>
      <c r="AN378" s="34">
        <v>791.57099999999991</v>
      </c>
      <c r="AP378" s="20">
        <f t="shared" si="23"/>
        <v>1247.0767999999998</v>
      </c>
      <c r="AR378" s="20"/>
    </row>
    <row r="379" spans="1:44" x14ac:dyDescent="0.25">
      <c r="A379" t="str">
        <f>VLOOKUP($B379,'Cushing Balance'!$C$2:$E$500,3,TRUE)</f>
        <v>312010</v>
      </c>
      <c r="B379" s="1">
        <v>40390</v>
      </c>
      <c r="C379" s="31"/>
      <c r="D379" s="8">
        <v>0</v>
      </c>
      <c r="E379" s="35">
        <v>155.22296</v>
      </c>
      <c r="F379" s="35"/>
      <c r="G379" s="26">
        <v>41.25</v>
      </c>
      <c r="H379" s="35">
        <v>26.535689999999999</v>
      </c>
      <c r="I379" s="35">
        <v>0</v>
      </c>
      <c r="J379" s="26">
        <v>0</v>
      </c>
      <c r="K379" s="35">
        <v>54.470769999999995</v>
      </c>
      <c r="L379" s="35">
        <v>0</v>
      </c>
      <c r="M379" s="35">
        <v>331.87121000000002</v>
      </c>
      <c r="N379" s="35">
        <v>0</v>
      </c>
      <c r="O379" s="35"/>
      <c r="P379" s="35">
        <v>4.4227700000000008</v>
      </c>
      <c r="R379" s="24">
        <f t="shared" si="21"/>
        <v>613.77340000000004</v>
      </c>
      <c r="T379" s="5">
        <v>356.93349945161287</v>
      </c>
      <c r="V379" s="20">
        <f t="shared" si="22"/>
        <v>970.70689945161291</v>
      </c>
      <c r="X379" s="8">
        <v>130.54217</v>
      </c>
      <c r="Y379" s="35">
        <v>0</v>
      </c>
      <c r="Z379" s="35"/>
      <c r="AA379" s="35">
        <v>0</v>
      </c>
      <c r="AB379" s="35">
        <v>178.54390000000001</v>
      </c>
      <c r="AC379" s="35">
        <v>22.347150000000003</v>
      </c>
      <c r="AD379" s="35">
        <v>131.26467000000002</v>
      </c>
      <c r="AE379" s="35"/>
      <c r="AF379" s="35"/>
      <c r="AG379" s="35"/>
      <c r="AH379" s="35">
        <v>0</v>
      </c>
      <c r="AI379" s="35"/>
      <c r="AL379" s="24">
        <f t="shared" si="24"/>
        <v>462.69789000000003</v>
      </c>
      <c r="AN379" s="34">
        <v>791.57099999999991</v>
      </c>
      <c r="AP379" s="20">
        <f t="shared" si="23"/>
        <v>1254.2688899999998</v>
      </c>
      <c r="AR379" s="20"/>
    </row>
    <row r="380" spans="1:44" x14ac:dyDescent="0.25">
      <c r="A380" t="str">
        <f>VLOOKUP($B380,'Cushing Balance'!$C$2:$E$500,3,TRUE)</f>
        <v>312010</v>
      </c>
      <c r="B380" s="1">
        <v>40391</v>
      </c>
      <c r="C380" s="31"/>
      <c r="D380" s="8">
        <v>0</v>
      </c>
      <c r="E380" s="35">
        <v>156.64404000000002</v>
      </c>
      <c r="F380" s="35"/>
      <c r="G380" s="26">
        <v>41.25</v>
      </c>
      <c r="H380" s="35">
        <v>25.524560000000001</v>
      </c>
      <c r="I380" s="35">
        <v>0</v>
      </c>
      <c r="J380" s="26">
        <v>0</v>
      </c>
      <c r="K380" s="35">
        <v>60.535170000000001</v>
      </c>
      <c r="L380" s="35">
        <v>0</v>
      </c>
      <c r="M380" s="35">
        <v>331.90083000000004</v>
      </c>
      <c r="N380" s="35">
        <v>0</v>
      </c>
      <c r="O380" s="35"/>
      <c r="P380" s="35">
        <v>9.4638099999999987</v>
      </c>
      <c r="R380" s="24">
        <f t="shared" si="21"/>
        <v>625.31841000000009</v>
      </c>
      <c r="T380" s="5">
        <v>359.38749200000007</v>
      </c>
      <c r="V380" s="20">
        <f t="shared" si="22"/>
        <v>984.70590200000015</v>
      </c>
      <c r="X380" s="8">
        <v>130.14664999999999</v>
      </c>
      <c r="Y380" s="35">
        <v>0</v>
      </c>
      <c r="Z380" s="35"/>
      <c r="AA380" s="35">
        <v>0</v>
      </c>
      <c r="AB380" s="35">
        <v>177.28964999999999</v>
      </c>
      <c r="AC380" s="35">
        <v>22.220130000000001</v>
      </c>
      <c r="AD380" s="35">
        <v>126.73085</v>
      </c>
      <c r="AE380" s="35"/>
      <c r="AF380" s="35"/>
      <c r="AG380" s="35"/>
      <c r="AH380" s="35">
        <v>0</v>
      </c>
      <c r="AI380" s="35"/>
      <c r="AL380" s="24">
        <f t="shared" si="24"/>
        <v>456.38727999999992</v>
      </c>
      <c r="AN380" s="34">
        <v>818.44800000000009</v>
      </c>
      <c r="AP380" s="20">
        <f t="shared" si="23"/>
        <v>1274.83528</v>
      </c>
      <c r="AR380" s="20"/>
    </row>
    <row r="381" spans="1:44" x14ac:dyDescent="0.25">
      <c r="A381" t="str">
        <f>VLOOKUP($B381,'Cushing Balance'!$C$2:$E$500,3,TRUE)</f>
        <v>312010</v>
      </c>
      <c r="B381" s="1">
        <v>40392</v>
      </c>
      <c r="C381" s="31"/>
      <c r="D381" s="8">
        <v>0</v>
      </c>
      <c r="E381" s="35">
        <v>156.80423000000002</v>
      </c>
      <c r="F381" s="35"/>
      <c r="G381" s="26">
        <v>41.25</v>
      </c>
      <c r="H381" s="35">
        <v>26.457270000000001</v>
      </c>
      <c r="I381" s="35">
        <v>0</v>
      </c>
      <c r="J381" s="26">
        <v>0</v>
      </c>
      <c r="K381" s="35">
        <v>60.788580000000003</v>
      </c>
      <c r="L381" s="35">
        <v>0</v>
      </c>
      <c r="M381" s="35">
        <v>357.47894000000002</v>
      </c>
      <c r="N381" s="35">
        <v>0</v>
      </c>
      <c r="O381" s="35"/>
      <c r="P381" s="35">
        <v>19.956849999999999</v>
      </c>
      <c r="R381" s="24">
        <f t="shared" si="21"/>
        <v>662.73587000000009</v>
      </c>
      <c r="T381" s="5">
        <v>359.38749200000007</v>
      </c>
      <c r="V381" s="20">
        <f t="shared" si="22"/>
        <v>1022.1233620000002</v>
      </c>
      <c r="X381" s="8">
        <v>130.09835000000001</v>
      </c>
      <c r="Y381" s="35">
        <v>0</v>
      </c>
      <c r="Z381" s="35"/>
      <c r="AA381" s="35">
        <v>0</v>
      </c>
      <c r="AB381" s="35">
        <v>177.18450000000001</v>
      </c>
      <c r="AC381" s="35">
        <v>22.114169999999998</v>
      </c>
      <c r="AD381" s="35">
        <v>134.82632999999998</v>
      </c>
      <c r="AE381" s="35"/>
      <c r="AF381" s="35"/>
      <c r="AG381" s="35"/>
      <c r="AH381" s="35">
        <v>0</v>
      </c>
      <c r="AI381" s="35"/>
      <c r="AL381" s="24">
        <f t="shared" si="24"/>
        <v>464.22335000000004</v>
      </c>
      <c r="AN381" s="34">
        <v>818.44800000000009</v>
      </c>
      <c r="AP381" s="20">
        <f t="shared" si="23"/>
        <v>1282.6713500000001</v>
      </c>
      <c r="AR381" s="20"/>
    </row>
    <row r="382" spans="1:44" x14ac:dyDescent="0.25">
      <c r="A382" t="str">
        <f>VLOOKUP($B382,'Cushing Balance'!$C$2:$E$500,3,TRUE)</f>
        <v>312010</v>
      </c>
      <c r="B382" s="1">
        <v>40393</v>
      </c>
      <c r="C382" s="31"/>
      <c r="D382" s="8">
        <v>0</v>
      </c>
      <c r="E382" s="35">
        <v>157.24880999999999</v>
      </c>
      <c r="F382" s="35"/>
      <c r="G382" s="26">
        <v>41.25</v>
      </c>
      <c r="H382" s="35">
        <v>25.394919999999999</v>
      </c>
      <c r="I382" s="35">
        <v>0</v>
      </c>
      <c r="J382" s="26">
        <v>0</v>
      </c>
      <c r="K382" s="35">
        <v>54.788400000000003</v>
      </c>
      <c r="L382" s="35">
        <v>0</v>
      </c>
      <c r="M382" s="35">
        <v>307.54363000000001</v>
      </c>
      <c r="N382" s="35">
        <v>0</v>
      </c>
      <c r="O382" s="35"/>
      <c r="P382" s="35">
        <v>6.5653300000000003</v>
      </c>
      <c r="R382" s="24">
        <f t="shared" si="21"/>
        <v>592.79109000000005</v>
      </c>
      <c r="T382" s="5">
        <v>359.38749200000007</v>
      </c>
      <c r="V382" s="20">
        <f t="shared" si="22"/>
        <v>952.17858200000012</v>
      </c>
      <c r="X382" s="8">
        <v>130.53964999999999</v>
      </c>
      <c r="Y382" s="35">
        <v>0</v>
      </c>
      <c r="Z382" s="35"/>
      <c r="AA382" s="35">
        <v>0</v>
      </c>
      <c r="AB382" s="35">
        <v>157.16377</v>
      </c>
      <c r="AC382" s="35">
        <v>22.664830000000002</v>
      </c>
      <c r="AD382" s="35">
        <v>137.56154000000001</v>
      </c>
      <c r="AE382" s="35"/>
      <c r="AF382" s="35"/>
      <c r="AG382" s="35"/>
      <c r="AH382" s="35">
        <v>0</v>
      </c>
      <c r="AI382" s="35"/>
      <c r="AL382" s="24">
        <f t="shared" si="24"/>
        <v>447.92979000000003</v>
      </c>
      <c r="AN382" s="34">
        <v>818.44800000000009</v>
      </c>
      <c r="AP382" s="20">
        <f t="shared" si="23"/>
        <v>1266.37779</v>
      </c>
      <c r="AR382" s="20"/>
    </row>
    <row r="383" spans="1:44" x14ac:dyDescent="0.25">
      <c r="A383" t="str">
        <f>VLOOKUP($B383,'Cushing Balance'!$C$2:$E$500,3,TRUE)</f>
        <v>312010</v>
      </c>
      <c r="B383" s="1">
        <v>40394</v>
      </c>
      <c r="C383" s="31"/>
      <c r="D383" s="8">
        <v>0</v>
      </c>
      <c r="E383" s="35">
        <v>156.91898</v>
      </c>
      <c r="F383" s="35"/>
      <c r="G383" s="26">
        <v>41.25</v>
      </c>
      <c r="H383" s="35">
        <v>26.063939999999999</v>
      </c>
      <c r="I383" s="35">
        <v>0</v>
      </c>
      <c r="J383" s="26">
        <v>0</v>
      </c>
      <c r="K383" s="35">
        <v>64.501710000000003</v>
      </c>
      <c r="L383" s="35">
        <v>0</v>
      </c>
      <c r="M383" s="35">
        <v>351.36849999999998</v>
      </c>
      <c r="N383" s="35">
        <v>0</v>
      </c>
      <c r="O383" s="35"/>
      <c r="P383" s="35">
        <v>62.504919999999998</v>
      </c>
      <c r="R383" s="24">
        <f t="shared" si="21"/>
        <v>702.60804999999993</v>
      </c>
      <c r="T383" s="5">
        <v>359.38749200000007</v>
      </c>
      <c r="V383" s="20">
        <f t="shared" si="22"/>
        <v>1061.9955420000001</v>
      </c>
      <c r="X383" s="8">
        <v>130.32369</v>
      </c>
      <c r="Y383" s="35">
        <v>0</v>
      </c>
      <c r="Z383" s="35"/>
      <c r="AA383" s="35">
        <v>0</v>
      </c>
      <c r="AB383" s="35">
        <v>176.31831</v>
      </c>
      <c r="AC383" s="35">
        <v>23.222249999999999</v>
      </c>
      <c r="AD383" s="35">
        <v>137.61819</v>
      </c>
      <c r="AE383" s="35"/>
      <c r="AF383" s="35"/>
      <c r="AG383" s="35"/>
      <c r="AH383" s="35">
        <v>0</v>
      </c>
      <c r="AI383" s="35"/>
      <c r="AL383" s="24">
        <f t="shared" si="24"/>
        <v>467.48244</v>
      </c>
      <c r="AN383" s="34">
        <v>818.44800000000009</v>
      </c>
      <c r="AP383" s="20">
        <f t="shared" si="23"/>
        <v>1285.9304400000001</v>
      </c>
      <c r="AR383" s="20"/>
    </row>
    <row r="384" spans="1:44" x14ac:dyDescent="0.25">
      <c r="A384" t="str">
        <f>VLOOKUP($B384,'Cushing Balance'!$C$2:$E$500,3,TRUE)</f>
        <v>312010</v>
      </c>
      <c r="B384" s="1">
        <v>40395</v>
      </c>
      <c r="C384" s="31"/>
      <c r="D384" s="8">
        <v>0</v>
      </c>
      <c r="E384" s="35">
        <v>157.00235000000001</v>
      </c>
      <c r="F384" s="35"/>
      <c r="G384" s="26">
        <v>41.25</v>
      </c>
      <c r="H384" s="35">
        <v>23.846709999999998</v>
      </c>
      <c r="I384" s="35">
        <v>0</v>
      </c>
      <c r="J384" s="26">
        <v>0</v>
      </c>
      <c r="K384" s="35">
        <v>55.295540000000003</v>
      </c>
      <c r="L384" s="35">
        <v>0</v>
      </c>
      <c r="M384" s="35">
        <v>369.48015000000004</v>
      </c>
      <c r="N384" s="35">
        <v>0</v>
      </c>
      <c r="O384" s="35"/>
      <c r="P384" s="35">
        <v>20.66892</v>
      </c>
      <c r="R384" s="24">
        <f t="shared" si="21"/>
        <v>667.54367000000002</v>
      </c>
      <c r="T384" s="5">
        <v>359.38749200000007</v>
      </c>
      <c r="V384" s="20">
        <f t="shared" si="22"/>
        <v>1026.9311620000001</v>
      </c>
      <c r="X384" s="8">
        <v>130.07089999999999</v>
      </c>
      <c r="Y384" s="35">
        <v>0</v>
      </c>
      <c r="Z384" s="35"/>
      <c r="AA384" s="35">
        <v>0</v>
      </c>
      <c r="AB384" s="35">
        <v>203.81823</v>
      </c>
      <c r="AC384" s="35">
        <v>17.20054</v>
      </c>
      <c r="AD384" s="35">
        <v>130.88526999999999</v>
      </c>
      <c r="AE384" s="35"/>
      <c r="AF384" s="35"/>
      <c r="AG384" s="35"/>
      <c r="AH384" s="35">
        <v>0</v>
      </c>
      <c r="AI384" s="35"/>
      <c r="AL384" s="24">
        <f t="shared" si="24"/>
        <v>481.97494</v>
      </c>
      <c r="AN384" s="34">
        <v>818.44800000000009</v>
      </c>
      <c r="AP384" s="20">
        <f t="shared" si="23"/>
        <v>1300.4229400000002</v>
      </c>
      <c r="AR384" s="20"/>
    </row>
    <row r="385" spans="1:44" x14ac:dyDescent="0.25">
      <c r="A385" t="str">
        <f>VLOOKUP($B385,'Cushing Balance'!$C$2:$E$500,3,TRUE)</f>
        <v>312010</v>
      </c>
      <c r="B385" s="1">
        <v>40396</v>
      </c>
      <c r="C385" s="31"/>
      <c r="D385" s="8">
        <v>0</v>
      </c>
      <c r="E385" s="35">
        <v>157.23026999999999</v>
      </c>
      <c r="F385" s="35"/>
      <c r="G385" s="26">
        <v>41.25</v>
      </c>
      <c r="H385" s="35">
        <v>25.40146</v>
      </c>
      <c r="I385" s="35">
        <v>0</v>
      </c>
      <c r="J385" s="26">
        <v>0</v>
      </c>
      <c r="K385" s="35">
        <v>53.543939999999999</v>
      </c>
      <c r="L385" s="35">
        <v>0</v>
      </c>
      <c r="M385" s="35">
        <v>335.34606000000002</v>
      </c>
      <c r="N385" s="35">
        <v>0</v>
      </c>
      <c r="O385" s="35"/>
      <c r="P385" s="35">
        <v>6.9549599999999998</v>
      </c>
      <c r="R385" s="24">
        <f t="shared" si="21"/>
        <v>619.72669000000008</v>
      </c>
      <c r="T385" s="5">
        <v>359.38749200000007</v>
      </c>
      <c r="V385" s="20">
        <f t="shared" si="22"/>
        <v>979.11418200000014</v>
      </c>
      <c r="X385" s="8">
        <v>130.10738000000001</v>
      </c>
      <c r="Y385" s="35">
        <v>0</v>
      </c>
      <c r="Z385" s="35"/>
      <c r="AA385" s="35">
        <v>0</v>
      </c>
      <c r="AB385" s="35">
        <v>227.8039</v>
      </c>
      <c r="AC385" s="35">
        <v>15.521379999999999</v>
      </c>
      <c r="AD385" s="35">
        <v>130.01156</v>
      </c>
      <c r="AE385" s="35"/>
      <c r="AF385" s="35"/>
      <c r="AG385" s="35"/>
      <c r="AH385" s="35">
        <v>0</v>
      </c>
      <c r="AI385" s="35"/>
      <c r="AL385" s="24">
        <f t="shared" si="24"/>
        <v>503.44422000000009</v>
      </c>
      <c r="AN385" s="34">
        <v>818.44800000000009</v>
      </c>
      <c r="AP385" s="20">
        <f t="shared" si="23"/>
        <v>1321.8922200000002</v>
      </c>
      <c r="AR385" s="20"/>
    </row>
    <row r="386" spans="1:44" x14ac:dyDescent="0.25">
      <c r="A386" t="str">
        <f>VLOOKUP($B386,'Cushing Balance'!$C$2:$E$500,3,TRUE)</f>
        <v>322010</v>
      </c>
      <c r="B386" s="1">
        <v>40397</v>
      </c>
      <c r="C386" s="31"/>
      <c r="D386" s="8">
        <v>0</v>
      </c>
      <c r="E386" s="35">
        <v>157.38067000000001</v>
      </c>
      <c r="F386" s="35"/>
      <c r="G386" s="26">
        <v>41.25</v>
      </c>
      <c r="H386" s="35">
        <v>24.02394</v>
      </c>
      <c r="I386" s="35">
        <v>0</v>
      </c>
      <c r="J386" s="26">
        <v>0</v>
      </c>
      <c r="K386" s="35">
        <v>62.928230000000006</v>
      </c>
      <c r="L386" s="35">
        <v>0</v>
      </c>
      <c r="M386" s="35">
        <v>354.12958000000003</v>
      </c>
      <c r="N386" s="35">
        <v>0</v>
      </c>
      <c r="O386" s="35"/>
      <c r="P386" s="35">
        <v>4.2276899999999999</v>
      </c>
      <c r="R386" s="24">
        <f t="shared" si="21"/>
        <v>643.94011000000012</v>
      </c>
      <c r="T386" s="5">
        <v>359.38749200000007</v>
      </c>
      <c r="V386" s="20">
        <f t="shared" si="22"/>
        <v>1003.3276020000002</v>
      </c>
      <c r="X386" s="8">
        <v>130.17975000000001</v>
      </c>
      <c r="Y386" s="35">
        <v>0</v>
      </c>
      <c r="Z386" s="35"/>
      <c r="AA386" s="35">
        <v>0</v>
      </c>
      <c r="AB386" s="35">
        <v>210.30125000000001</v>
      </c>
      <c r="AC386" s="35">
        <v>15.290479999999999</v>
      </c>
      <c r="AD386" s="35">
        <v>135.48488</v>
      </c>
      <c r="AE386" s="35"/>
      <c r="AF386" s="35"/>
      <c r="AG386" s="35"/>
      <c r="AH386" s="35">
        <v>0</v>
      </c>
      <c r="AI386" s="35"/>
      <c r="AL386" s="24">
        <f t="shared" si="24"/>
        <v>491.25635999999997</v>
      </c>
      <c r="AN386" s="34">
        <v>818.44800000000009</v>
      </c>
      <c r="AP386" s="20">
        <f t="shared" si="23"/>
        <v>1309.7043600000002</v>
      </c>
      <c r="AR386" s="20"/>
    </row>
    <row r="387" spans="1:44" x14ac:dyDescent="0.25">
      <c r="A387" t="str">
        <f>VLOOKUP($B387,'Cushing Balance'!$C$2:$E$500,3,TRUE)</f>
        <v>322010</v>
      </c>
      <c r="B387" s="1">
        <v>40398</v>
      </c>
      <c r="C387" s="31"/>
      <c r="D387" s="8">
        <v>0</v>
      </c>
      <c r="E387" s="35">
        <v>153.02552</v>
      </c>
      <c r="F387" s="35"/>
      <c r="G387" s="26">
        <v>41.25</v>
      </c>
      <c r="H387" s="35">
        <v>26.703939999999999</v>
      </c>
      <c r="I387" s="35">
        <v>0</v>
      </c>
      <c r="J387" s="26">
        <v>0</v>
      </c>
      <c r="K387" s="35">
        <v>63.218000000000004</v>
      </c>
      <c r="L387" s="35">
        <v>0</v>
      </c>
      <c r="M387" s="35">
        <v>348.04553999999996</v>
      </c>
      <c r="N387" s="35">
        <v>0</v>
      </c>
      <c r="O387" s="35"/>
      <c r="P387" s="35">
        <v>2.8419400000000001</v>
      </c>
      <c r="R387" s="24">
        <f t="shared" si="21"/>
        <v>635.08493999999996</v>
      </c>
      <c r="T387" s="5">
        <v>359.38749200000007</v>
      </c>
      <c r="V387" s="20">
        <f t="shared" si="22"/>
        <v>994.47243200000003</v>
      </c>
      <c r="X387" s="8">
        <v>130.36527000000001</v>
      </c>
      <c r="Y387" s="35">
        <v>0</v>
      </c>
      <c r="Z387" s="35"/>
      <c r="AA387" s="35">
        <v>0</v>
      </c>
      <c r="AB387" s="35">
        <v>225.62263000000002</v>
      </c>
      <c r="AC387" s="35">
        <v>15.35713</v>
      </c>
      <c r="AD387" s="35">
        <v>134.24164999999999</v>
      </c>
      <c r="AE387" s="35"/>
      <c r="AF387" s="35"/>
      <c r="AG387" s="35"/>
      <c r="AH387" s="35">
        <v>0</v>
      </c>
      <c r="AI387" s="35"/>
      <c r="AL387" s="24">
        <f t="shared" si="24"/>
        <v>505.58668</v>
      </c>
      <c r="AN387" s="34">
        <v>818.44800000000009</v>
      </c>
      <c r="AP387" s="20">
        <f t="shared" si="23"/>
        <v>1324.0346800000002</v>
      </c>
      <c r="AR387" s="20"/>
    </row>
    <row r="388" spans="1:44" x14ac:dyDescent="0.25">
      <c r="A388" t="str">
        <f>VLOOKUP($B388,'Cushing Balance'!$C$2:$E$500,3,TRUE)</f>
        <v>322010</v>
      </c>
      <c r="B388" s="1">
        <v>40399</v>
      </c>
      <c r="C388" s="31"/>
      <c r="D388" s="8">
        <v>0</v>
      </c>
      <c r="E388" s="35">
        <v>153.29923000000002</v>
      </c>
      <c r="F388" s="35"/>
      <c r="G388" s="26">
        <v>41.25</v>
      </c>
      <c r="H388" s="35">
        <v>24.97906</v>
      </c>
      <c r="I388" s="35">
        <v>0</v>
      </c>
      <c r="J388" s="26">
        <v>0</v>
      </c>
      <c r="K388" s="35">
        <v>63.261540000000004</v>
      </c>
      <c r="L388" s="35">
        <v>0</v>
      </c>
      <c r="M388" s="35">
        <v>330.22397999999998</v>
      </c>
      <c r="N388" s="35">
        <v>0</v>
      </c>
      <c r="O388" s="35"/>
      <c r="P388" s="35">
        <v>5.8352299999999993</v>
      </c>
      <c r="R388" s="24">
        <f t="shared" si="21"/>
        <v>618.84904000000006</v>
      </c>
      <c r="T388" s="5">
        <v>359.38749200000007</v>
      </c>
      <c r="V388" s="20">
        <f t="shared" si="22"/>
        <v>978.23653200000012</v>
      </c>
      <c r="X388" s="8">
        <v>130.53206</v>
      </c>
      <c r="Y388" s="35">
        <v>0</v>
      </c>
      <c r="Z388" s="35"/>
      <c r="AA388" s="35">
        <v>0</v>
      </c>
      <c r="AB388" s="35">
        <v>219.94345999999999</v>
      </c>
      <c r="AC388" s="35">
        <v>21.057459999999999</v>
      </c>
      <c r="AD388" s="35">
        <v>138.51537999999999</v>
      </c>
      <c r="AE388" s="35"/>
      <c r="AF388" s="35"/>
      <c r="AG388" s="35"/>
      <c r="AH388" s="35">
        <v>0</v>
      </c>
      <c r="AI388" s="35"/>
      <c r="AL388" s="24">
        <f t="shared" si="24"/>
        <v>510.04835999999995</v>
      </c>
      <c r="AN388" s="34">
        <v>818.44800000000009</v>
      </c>
      <c r="AP388" s="20">
        <f t="shared" si="23"/>
        <v>1328.4963600000001</v>
      </c>
      <c r="AR388" s="20"/>
    </row>
    <row r="389" spans="1:44" x14ac:dyDescent="0.25">
      <c r="A389" t="str">
        <f>VLOOKUP($B389,'Cushing Balance'!$C$2:$E$500,3,TRUE)</f>
        <v>322010</v>
      </c>
      <c r="B389" s="1">
        <v>40400</v>
      </c>
      <c r="C389" s="31"/>
      <c r="D389" s="8">
        <v>0</v>
      </c>
      <c r="E389" s="35">
        <v>149.98134999999999</v>
      </c>
      <c r="F389" s="35"/>
      <c r="G389" s="26">
        <v>41.25</v>
      </c>
      <c r="H389" s="35">
        <v>26.397669999999998</v>
      </c>
      <c r="I389" s="35">
        <v>0</v>
      </c>
      <c r="J389" s="26">
        <v>0</v>
      </c>
      <c r="K389" s="35">
        <v>55.257150000000003</v>
      </c>
      <c r="L389" s="35">
        <v>0</v>
      </c>
      <c r="M389" s="35">
        <v>366.72803999999996</v>
      </c>
      <c r="N389" s="35">
        <v>0</v>
      </c>
      <c r="O389" s="35"/>
      <c r="P389" s="35">
        <v>42.896850000000001</v>
      </c>
      <c r="R389" s="24">
        <f t="shared" si="21"/>
        <v>682.51105999999993</v>
      </c>
      <c r="T389" s="5">
        <v>359.38749200000007</v>
      </c>
      <c r="V389" s="20">
        <f t="shared" si="22"/>
        <v>1041.8985520000001</v>
      </c>
      <c r="X389" s="8">
        <v>130.51835</v>
      </c>
      <c r="Y389" s="35">
        <v>0</v>
      </c>
      <c r="Z389" s="35"/>
      <c r="AA389" s="35">
        <v>0</v>
      </c>
      <c r="AB389" s="35">
        <v>215.82501999999999</v>
      </c>
      <c r="AC389" s="35">
        <v>21.937099999999997</v>
      </c>
      <c r="AD389" s="35">
        <v>139.63665</v>
      </c>
      <c r="AE389" s="35"/>
      <c r="AF389" s="35"/>
      <c r="AG389" s="35"/>
      <c r="AH389" s="35">
        <v>0</v>
      </c>
      <c r="AI389" s="35"/>
      <c r="AL389" s="24">
        <f t="shared" si="24"/>
        <v>507.91711999999995</v>
      </c>
      <c r="AN389" s="34">
        <v>818.44800000000009</v>
      </c>
      <c r="AP389" s="20">
        <f t="shared" si="23"/>
        <v>1326.3651199999999</v>
      </c>
      <c r="AR389" s="20"/>
    </row>
    <row r="390" spans="1:44" x14ac:dyDescent="0.25">
      <c r="A390" t="str">
        <f>VLOOKUP($B390,'Cushing Balance'!$C$2:$E$500,3,TRUE)</f>
        <v>322010</v>
      </c>
      <c r="B390" s="1">
        <v>40401</v>
      </c>
      <c r="C390" s="31"/>
      <c r="D390" s="8">
        <v>0</v>
      </c>
      <c r="E390" s="35">
        <v>150.88621000000001</v>
      </c>
      <c r="F390" s="35"/>
      <c r="G390" s="26">
        <v>41.25</v>
      </c>
      <c r="H390" s="35">
        <v>25.25977</v>
      </c>
      <c r="I390" s="35">
        <v>0</v>
      </c>
      <c r="J390" s="26">
        <v>0</v>
      </c>
      <c r="K390" s="35">
        <v>52.534190000000002</v>
      </c>
      <c r="L390" s="35">
        <v>0</v>
      </c>
      <c r="M390" s="35">
        <v>368.86965000000004</v>
      </c>
      <c r="N390" s="35">
        <v>0</v>
      </c>
      <c r="O390" s="35"/>
      <c r="P390" s="35">
        <v>60.551670000000001</v>
      </c>
      <c r="R390" s="24">
        <f t="shared" si="21"/>
        <v>699.35149000000001</v>
      </c>
      <c r="T390" s="5">
        <v>359.38749200000007</v>
      </c>
      <c r="V390" s="20">
        <f t="shared" si="22"/>
        <v>1058.7389820000001</v>
      </c>
      <c r="X390" s="8">
        <v>130.72355999999999</v>
      </c>
      <c r="Y390" s="35">
        <v>0</v>
      </c>
      <c r="Z390" s="35"/>
      <c r="AA390" s="35">
        <v>0</v>
      </c>
      <c r="AB390" s="35">
        <v>96.924250000000001</v>
      </c>
      <c r="AC390" s="35">
        <v>22.022130000000001</v>
      </c>
      <c r="AD390" s="35">
        <v>137.75992000000002</v>
      </c>
      <c r="AE390" s="35"/>
      <c r="AF390" s="35"/>
      <c r="AG390" s="35"/>
      <c r="AH390" s="35">
        <v>0</v>
      </c>
      <c r="AI390" s="35"/>
      <c r="AL390" s="24">
        <f t="shared" si="24"/>
        <v>387.42986000000002</v>
      </c>
      <c r="AN390" s="34">
        <v>818.44800000000009</v>
      </c>
      <c r="AP390" s="20">
        <f t="shared" si="23"/>
        <v>1205.8778600000001</v>
      </c>
      <c r="AR390" s="20"/>
    </row>
    <row r="391" spans="1:44" x14ac:dyDescent="0.25">
      <c r="A391" t="str">
        <f>VLOOKUP($B391,'Cushing Balance'!$C$2:$E$500,3,TRUE)</f>
        <v>322010</v>
      </c>
      <c r="B391" s="1">
        <v>40402</v>
      </c>
      <c r="C391" s="31"/>
      <c r="D391" s="8">
        <v>0</v>
      </c>
      <c r="E391" s="35">
        <v>157.01844</v>
      </c>
      <c r="F391" s="35"/>
      <c r="G391" s="26">
        <v>41.25</v>
      </c>
      <c r="H391" s="35">
        <v>24.599330000000002</v>
      </c>
      <c r="I391" s="35">
        <v>0</v>
      </c>
      <c r="J391" s="26">
        <v>0</v>
      </c>
      <c r="K391" s="35">
        <v>50.736559999999997</v>
      </c>
      <c r="L391" s="35">
        <v>0</v>
      </c>
      <c r="M391" s="35">
        <v>358.52553999999998</v>
      </c>
      <c r="N391" s="35">
        <v>0</v>
      </c>
      <c r="O391" s="35"/>
      <c r="P391" s="35">
        <v>75.167630000000003</v>
      </c>
      <c r="R391" s="24">
        <f t="shared" si="21"/>
        <v>707.29750000000001</v>
      </c>
      <c r="T391" s="5">
        <v>359.38749200000007</v>
      </c>
      <c r="V391" s="20">
        <f t="shared" si="22"/>
        <v>1066.684992</v>
      </c>
      <c r="X391" s="8">
        <v>129.38795999999999</v>
      </c>
      <c r="Y391" s="35">
        <v>0</v>
      </c>
      <c r="Z391" s="35"/>
      <c r="AA391" s="35">
        <v>0</v>
      </c>
      <c r="AB391" s="35">
        <v>218.10023000000001</v>
      </c>
      <c r="AC391" s="35">
        <v>22.00938</v>
      </c>
      <c r="AD391" s="35">
        <v>139.58674999999999</v>
      </c>
      <c r="AE391" s="35"/>
      <c r="AF391" s="35"/>
      <c r="AG391" s="35"/>
      <c r="AH391" s="35">
        <v>0</v>
      </c>
      <c r="AI391" s="35"/>
      <c r="AL391" s="24">
        <f t="shared" si="24"/>
        <v>509.08432000000005</v>
      </c>
      <c r="AN391" s="34">
        <v>818.44800000000009</v>
      </c>
      <c r="AP391" s="20">
        <f t="shared" si="23"/>
        <v>1327.5323200000003</v>
      </c>
      <c r="AR391" s="20"/>
    </row>
    <row r="392" spans="1:44" x14ac:dyDescent="0.25">
      <c r="A392" t="str">
        <f>VLOOKUP($B392,'Cushing Balance'!$C$2:$E$500,3,TRUE)</f>
        <v>322010</v>
      </c>
      <c r="B392" s="1">
        <v>40403</v>
      </c>
      <c r="C392" s="31"/>
      <c r="D392" s="8">
        <v>0</v>
      </c>
      <c r="E392" s="35">
        <v>156.10923</v>
      </c>
      <c r="F392" s="35"/>
      <c r="G392" s="26">
        <v>41.25</v>
      </c>
      <c r="H392" s="35">
        <v>24.736080000000001</v>
      </c>
      <c r="I392" s="35">
        <v>0</v>
      </c>
      <c r="J392" s="26">
        <v>0</v>
      </c>
      <c r="K392" s="35">
        <v>57.631169999999997</v>
      </c>
      <c r="L392" s="35">
        <v>0</v>
      </c>
      <c r="M392" s="35">
        <v>360.25953999999996</v>
      </c>
      <c r="N392" s="35">
        <v>0</v>
      </c>
      <c r="O392" s="35"/>
      <c r="P392" s="35">
        <v>31.039249999999999</v>
      </c>
      <c r="R392" s="24">
        <f t="shared" si="21"/>
        <v>671.02526999999998</v>
      </c>
      <c r="T392" s="5">
        <v>359.38749200000007</v>
      </c>
      <c r="V392" s="20">
        <f t="shared" si="22"/>
        <v>1030.4127619999999</v>
      </c>
      <c r="X392" s="8">
        <v>129.92102</v>
      </c>
      <c r="Y392" s="35">
        <v>0</v>
      </c>
      <c r="Z392" s="35"/>
      <c r="AA392" s="35">
        <v>0</v>
      </c>
      <c r="AB392" s="35">
        <v>216.53004000000001</v>
      </c>
      <c r="AC392" s="35">
        <v>19.53744</v>
      </c>
      <c r="AD392" s="35">
        <v>141.21973</v>
      </c>
      <c r="AE392" s="35"/>
      <c r="AF392" s="35"/>
      <c r="AG392" s="35"/>
      <c r="AH392" s="35">
        <v>0</v>
      </c>
      <c r="AI392" s="35"/>
      <c r="AL392" s="24">
        <f t="shared" si="24"/>
        <v>507.20822999999996</v>
      </c>
      <c r="AN392" s="34">
        <v>818.44800000000009</v>
      </c>
      <c r="AP392" s="20">
        <f t="shared" si="23"/>
        <v>1325.6562300000001</v>
      </c>
      <c r="AR392" s="20"/>
    </row>
    <row r="393" spans="1:44" x14ac:dyDescent="0.25">
      <c r="A393" t="str">
        <f>VLOOKUP($B393,'Cushing Balance'!$C$2:$E$500,3,TRUE)</f>
        <v>332010</v>
      </c>
      <c r="B393" s="1">
        <v>40404</v>
      </c>
      <c r="C393" s="31"/>
      <c r="D393" s="8">
        <v>0</v>
      </c>
      <c r="E393" s="35">
        <v>153.58923000000001</v>
      </c>
      <c r="F393" s="35"/>
      <c r="G393" s="26">
        <v>41.25</v>
      </c>
      <c r="H393" s="35">
        <v>28.445880000000002</v>
      </c>
      <c r="I393" s="35">
        <v>0</v>
      </c>
      <c r="J393" s="26">
        <v>0</v>
      </c>
      <c r="K393" s="35">
        <v>64.334130000000002</v>
      </c>
      <c r="L393" s="35">
        <v>0</v>
      </c>
      <c r="M393" s="35">
        <v>355.72953999999999</v>
      </c>
      <c r="N393" s="35">
        <v>0</v>
      </c>
      <c r="O393" s="35"/>
      <c r="P393" s="35">
        <v>1.85931</v>
      </c>
      <c r="R393" s="24">
        <f t="shared" si="21"/>
        <v>645.20809000000008</v>
      </c>
      <c r="T393" s="5">
        <v>359.38749200000007</v>
      </c>
      <c r="V393" s="20">
        <f t="shared" si="22"/>
        <v>1004.5955820000001</v>
      </c>
      <c r="X393" s="8">
        <v>130.2664</v>
      </c>
      <c r="Y393" s="35">
        <v>0</v>
      </c>
      <c r="Z393" s="35"/>
      <c r="AA393" s="35">
        <v>0</v>
      </c>
      <c r="AB393" s="35">
        <v>223.96770999999998</v>
      </c>
      <c r="AC393" s="35">
        <v>16.67615</v>
      </c>
      <c r="AD393" s="35">
        <v>136.45981</v>
      </c>
      <c r="AE393" s="35"/>
      <c r="AF393" s="35"/>
      <c r="AG393" s="35"/>
      <c r="AH393" s="35">
        <v>0</v>
      </c>
      <c r="AI393" s="35"/>
      <c r="AL393" s="24">
        <f t="shared" si="24"/>
        <v>507.37007</v>
      </c>
      <c r="AN393" s="34">
        <v>818.44800000000009</v>
      </c>
      <c r="AP393" s="20">
        <f t="shared" si="23"/>
        <v>1325.81807</v>
      </c>
      <c r="AR393" s="20"/>
    </row>
    <row r="394" spans="1:44" x14ac:dyDescent="0.25">
      <c r="A394" t="str">
        <f>VLOOKUP($B394,'Cushing Balance'!$C$2:$E$500,3,TRUE)</f>
        <v>332010</v>
      </c>
      <c r="B394" s="1">
        <v>40405</v>
      </c>
      <c r="C394" s="31"/>
      <c r="D394" s="8">
        <v>0</v>
      </c>
      <c r="E394" s="35">
        <v>144.40523000000002</v>
      </c>
      <c r="F394" s="35"/>
      <c r="G394" s="26">
        <v>41.25</v>
      </c>
      <c r="H394" s="35">
        <v>24.31213</v>
      </c>
      <c r="I394" s="35">
        <v>0</v>
      </c>
      <c r="J394" s="26">
        <v>0</v>
      </c>
      <c r="K394" s="35">
        <v>59.790939999999999</v>
      </c>
      <c r="L394" s="35">
        <v>0</v>
      </c>
      <c r="M394" s="35">
        <v>318.00241999999997</v>
      </c>
      <c r="N394" s="35">
        <v>0</v>
      </c>
      <c r="O394" s="35"/>
      <c r="P394" s="35">
        <v>3.3405800000000001</v>
      </c>
      <c r="R394" s="24">
        <f t="shared" ref="R394:R457" si="25">SUM(D394:P394)</f>
        <v>591.10130000000004</v>
      </c>
      <c r="T394" s="5">
        <v>359.38749200000007</v>
      </c>
      <c r="V394" s="20">
        <f t="shared" ref="V394:V457" si="26">T394+R394</f>
        <v>950.4887920000001</v>
      </c>
      <c r="X394" s="8">
        <v>128.97972999999999</v>
      </c>
      <c r="Y394" s="35">
        <v>0</v>
      </c>
      <c r="Z394" s="35"/>
      <c r="AA394" s="35">
        <v>0</v>
      </c>
      <c r="AB394" s="35">
        <v>213.06568999999999</v>
      </c>
      <c r="AC394" s="35">
        <v>32.51379</v>
      </c>
      <c r="AD394" s="35">
        <v>135.73379</v>
      </c>
      <c r="AE394" s="35"/>
      <c r="AF394" s="35"/>
      <c r="AG394" s="35"/>
      <c r="AH394" s="35">
        <v>0</v>
      </c>
      <c r="AI394" s="35"/>
      <c r="AL394" s="24">
        <f t="shared" si="24"/>
        <v>510.29300000000001</v>
      </c>
      <c r="AN394" s="34">
        <v>818.44800000000009</v>
      </c>
      <c r="AP394" s="20">
        <f t="shared" ref="AP394:AP457" si="27">AN394+AL394</f>
        <v>1328.741</v>
      </c>
      <c r="AR394" s="20"/>
    </row>
    <row r="395" spans="1:44" x14ac:dyDescent="0.25">
      <c r="A395" t="str">
        <f>VLOOKUP($B395,'Cushing Balance'!$C$2:$E$500,3,TRUE)</f>
        <v>332010</v>
      </c>
      <c r="B395" s="1">
        <v>40406</v>
      </c>
      <c r="C395" s="31"/>
      <c r="D395" s="8">
        <v>0</v>
      </c>
      <c r="E395" s="35">
        <v>152.73423</v>
      </c>
      <c r="F395" s="35"/>
      <c r="G395" s="26">
        <v>41.25</v>
      </c>
      <c r="H395" s="35">
        <v>24.484270000000002</v>
      </c>
      <c r="I395" s="35">
        <v>0</v>
      </c>
      <c r="J395" s="26">
        <v>0</v>
      </c>
      <c r="K395" s="35">
        <v>48.435809999999996</v>
      </c>
      <c r="L395" s="35">
        <v>0</v>
      </c>
      <c r="M395" s="35">
        <v>352.91113000000001</v>
      </c>
      <c r="N395" s="35">
        <v>0</v>
      </c>
      <c r="O395" s="35"/>
      <c r="P395" s="35">
        <v>68.94417</v>
      </c>
      <c r="R395" s="24">
        <f t="shared" si="25"/>
        <v>688.75961000000007</v>
      </c>
      <c r="T395" s="5">
        <v>359.38749200000007</v>
      </c>
      <c r="V395" s="20">
        <f t="shared" si="26"/>
        <v>1048.1471020000001</v>
      </c>
      <c r="X395" s="8">
        <v>139.95412999999999</v>
      </c>
      <c r="Y395" s="35">
        <v>0</v>
      </c>
      <c r="Z395" s="35"/>
      <c r="AA395" s="35">
        <v>0</v>
      </c>
      <c r="AB395" s="35">
        <v>216.79573000000002</v>
      </c>
      <c r="AC395" s="35">
        <v>23.382380000000001</v>
      </c>
      <c r="AD395" s="35">
        <v>131.10989999999998</v>
      </c>
      <c r="AE395" s="35"/>
      <c r="AF395" s="35"/>
      <c r="AG395" s="35"/>
      <c r="AH395" s="35">
        <v>0</v>
      </c>
      <c r="AI395" s="35"/>
      <c r="AL395" s="24">
        <f t="shared" ref="AL395:AL458" si="28">SUM(X395:AJ395)</f>
        <v>511.24214000000001</v>
      </c>
      <c r="AN395" s="34">
        <v>818.44800000000009</v>
      </c>
      <c r="AP395" s="20">
        <f t="shared" si="27"/>
        <v>1329.6901400000002</v>
      </c>
      <c r="AR395" s="20"/>
    </row>
    <row r="396" spans="1:44" x14ac:dyDescent="0.25">
      <c r="A396" t="str">
        <f>VLOOKUP($B396,'Cushing Balance'!$C$2:$E$500,3,TRUE)</f>
        <v>332010</v>
      </c>
      <c r="B396" s="1">
        <v>40407</v>
      </c>
      <c r="C396" s="31"/>
      <c r="D396" s="8">
        <v>0</v>
      </c>
      <c r="E396" s="35">
        <v>152.363</v>
      </c>
      <c r="F396" s="35"/>
      <c r="G396" s="26">
        <v>41.25</v>
      </c>
      <c r="H396" s="35">
        <v>24.112939999999998</v>
      </c>
      <c r="I396" s="35">
        <v>0</v>
      </c>
      <c r="J396" s="26">
        <v>0</v>
      </c>
      <c r="K396" s="35">
        <v>49.582230000000003</v>
      </c>
      <c r="L396" s="35">
        <v>0</v>
      </c>
      <c r="M396" s="35">
        <v>322.16753999999997</v>
      </c>
      <c r="N396" s="35">
        <v>0</v>
      </c>
      <c r="O396" s="35"/>
      <c r="P396" s="35">
        <v>37.498170000000002</v>
      </c>
      <c r="R396" s="24">
        <f t="shared" si="25"/>
        <v>626.97387999999989</v>
      </c>
      <c r="T396" s="5">
        <v>359.38749200000007</v>
      </c>
      <c r="V396" s="20">
        <f t="shared" si="26"/>
        <v>986.36137199999996</v>
      </c>
      <c r="X396" s="8">
        <v>143.28504000000001</v>
      </c>
      <c r="Y396" s="35">
        <v>0</v>
      </c>
      <c r="Z396" s="35"/>
      <c r="AA396" s="35">
        <v>0</v>
      </c>
      <c r="AB396" s="35">
        <v>210.0915</v>
      </c>
      <c r="AC396" s="35">
        <v>22.650790000000001</v>
      </c>
      <c r="AD396" s="35">
        <v>109.73427000000001</v>
      </c>
      <c r="AE396" s="35"/>
      <c r="AF396" s="35"/>
      <c r="AG396" s="35"/>
      <c r="AH396" s="35">
        <v>0</v>
      </c>
      <c r="AI396" s="35"/>
      <c r="AL396" s="24">
        <f t="shared" si="28"/>
        <v>485.76160000000004</v>
      </c>
      <c r="AN396" s="34">
        <v>818.44800000000009</v>
      </c>
      <c r="AP396" s="20">
        <f t="shared" si="27"/>
        <v>1304.2096000000001</v>
      </c>
      <c r="AR396" s="20"/>
    </row>
    <row r="397" spans="1:44" x14ac:dyDescent="0.25">
      <c r="A397" t="str">
        <f>VLOOKUP($B397,'Cushing Balance'!$C$2:$E$500,3,TRUE)</f>
        <v>332010</v>
      </c>
      <c r="B397" s="1">
        <v>40408</v>
      </c>
      <c r="C397" s="31"/>
      <c r="D397" s="8">
        <v>0</v>
      </c>
      <c r="E397" s="35">
        <v>156.00630999999998</v>
      </c>
      <c r="F397" s="35"/>
      <c r="G397" s="26">
        <v>41.25</v>
      </c>
      <c r="H397" s="35">
        <v>23.712689999999998</v>
      </c>
      <c r="I397" s="35">
        <v>0</v>
      </c>
      <c r="J397" s="26">
        <v>0</v>
      </c>
      <c r="K397" s="35">
        <v>58.860959999999999</v>
      </c>
      <c r="L397" s="35">
        <v>0</v>
      </c>
      <c r="M397" s="35">
        <v>330.41222999999997</v>
      </c>
      <c r="N397" s="35">
        <v>0</v>
      </c>
      <c r="O397" s="35"/>
      <c r="P397" s="35">
        <v>62.226480000000002</v>
      </c>
      <c r="R397" s="24">
        <f t="shared" si="25"/>
        <v>672.46866999999997</v>
      </c>
      <c r="T397" s="5">
        <v>359.38749200000007</v>
      </c>
      <c r="V397" s="20">
        <f t="shared" si="26"/>
        <v>1031.856162</v>
      </c>
      <c r="X397" s="8">
        <v>143.41489999999999</v>
      </c>
      <c r="Y397" s="35">
        <v>0</v>
      </c>
      <c r="Z397" s="35"/>
      <c r="AA397" s="35">
        <v>0</v>
      </c>
      <c r="AB397" s="35">
        <v>207.51065</v>
      </c>
      <c r="AC397" s="35">
        <v>21.477709999999998</v>
      </c>
      <c r="AD397" s="35">
        <v>126.53297999999999</v>
      </c>
      <c r="AE397" s="35"/>
      <c r="AF397" s="35"/>
      <c r="AG397" s="35"/>
      <c r="AH397" s="35">
        <v>0</v>
      </c>
      <c r="AI397" s="35"/>
      <c r="AL397" s="24">
        <f t="shared" si="28"/>
        <v>498.93624</v>
      </c>
      <c r="AN397" s="34">
        <v>818.44800000000009</v>
      </c>
      <c r="AP397" s="20">
        <f t="shared" si="27"/>
        <v>1317.3842400000001</v>
      </c>
      <c r="AR397" s="20"/>
    </row>
    <row r="398" spans="1:44" x14ac:dyDescent="0.25">
      <c r="A398" t="str">
        <f>VLOOKUP($B398,'Cushing Balance'!$C$2:$E$500,3,TRUE)</f>
        <v>332010</v>
      </c>
      <c r="B398" s="1">
        <v>40409</v>
      </c>
      <c r="C398" s="31"/>
      <c r="D398" s="8">
        <v>0</v>
      </c>
      <c r="E398" s="35">
        <v>154.53008</v>
      </c>
      <c r="F398" s="35"/>
      <c r="G398" s="26">
        <v>41.25</v>
      </c>
      <c r="H398" s="35">
        <v>23.733709999999999</v>
      </c>
      <c r="I398" s="35">
        <v>0</v>
      </c>
      <c r="J398" s="26">
        <v>0</v>
      </c>
      <c r="K398" s="35">
        <v>63.654170000000001</v>
      </c>
      <c r="L398" s="35">
        <v>0</v>
      </c>
      <c r="M398" s="35">
        <v>352.05783000000002</v>
      </c>
      <c r="N398" s="35">
        <v>0</v>
      </c>
      <c r="O398" s="35"/>
      <c r="P398" s="35">
        <v>52.143879999999996</v>
      </c>
      <c r="R398" s="24">
        <f t="shared" si="25"/>
        <v>687.36966999999993</v>
      </c>
      <c r="T398" s="5">
        <v>359.38749200000007</v>
      </c>
      <c r="V398" s="20">
        <f t="shared" si="26"/>
        <v>1046.7571619999999</v>
      </c>
      <c r="X398" s="8">
        <v>132.07089999999999</v>
      </c>
      <c r="Y398" s="35">
        <v>0</v>
      </c>
      <c r="Z398" s="35"/>
      <c r="AA398" s="35">
        <v>0</v>
      </c>
      <c r="AB398" s="35">
        <v>203.96576999999999</v>
      </c>
      <c r="AC398" s="35">
        <v>23.842020000000002</v>
      </c>
      <c r="AD398" s="35">
        <v>135.12623000000002</v>
      </c>
      <c r="AE398" s="35"/>
      <c r="AF398" s="35"/>
      <c r="AG398" s="35"/>
      <c r="AH398" s="35">
        <v>0</v>
      </c>
      <c r="AI398" s="35"/>
      <c r="AL398" s="24">
        <f t="shared" si="28"/>
        <v>495.00491999999997</v>
      </c>
      <c r="AN398" s="34">
        <v>818.44800000000009</v>
      </c>
      <c r="AP398" s="20">
        <f t="shared" si="27"/>
        <v>1313.4529200000002</v>
      </c>
      <c r="AR398" s="20"/>
    </row>
    <row r="399" spans="1:44" x14ac:dyDescent="0.25">
      <c r="A399" t="str">
        <f>VLOOKUP($B399,'Cushing Balance'!$C$2:$E$500,3,TRUE)</f>
        <v>332010</v>
      </c>
      <c r="B399" s="1">
        <v>40410</v>
      </c>
      <c r="C399" s="31"/>
      <c r="D399" s="8">
        <v>0</v>
      </c>
      <c r="E399" s="35">
        <v>133.72398000000001</v>
      </c>
      <c r="F399" s="35"/>
      <c r="G399" s="26">
        <v>41.25</v>
      </c>
      <c r="H399" s="35">
        <v>25.460080000000001</v>
      </c>
      <c r="I399" s="35">
        <v>0</v>
      </c>
      <c r="J399" s="26">
        <v>0</v>
      </c>
      <c r="K399" s="35">
        <v>55.618230000000004</v>
      </c>
      <c r="L399" s="35">
        <v>0</v>
      </c>
      <c r="M399" s="35">
        <v>332.70471000000003</v>
      </c>
      <c r="N399" s="35">
        <v>0</v>
      </c>
      <c r="O399" s="35"/>
      <c r="P399" s="35">
        <v>72.725960000000001</v>
      </c>
      <c r="R399" s="24">
        <f t="shared" si="25"/>
        <v>661.48296000000005</v>
      </c>
      <c r="T399" s="5">
        <v>359.38749200000007</v>
      </c>
      <c r="V399" s="20">
        <f t="shared" si="26"/>
        <v>1020.8704520000001</v>
      </c>
      <c r="X399" s="8">
        <v>143.49019000000001</v>
      </c>
      <c r="Y399" s="35">
        <v>0</v>
      </c>
      <c r="Z399" s="35"/>
      <c r="AA399" s="35">
        <v>0</v>
      </c>
      <c r="AB399" s="35">
        <v>207.52221</v>
      </c>
      <c r="AC399" s="35">
        <v>22.013000000000002</v>
      </c>
      <c r="AD399" s="35">
        <v>123.4256</v>
      </c>
      <c r="AE399" s="35"/>
      <c r="AF399" s="35"/>
      <c r="AG399" s="35"/>
      <c r="AH399" s="35">
        <v>0</v>
      </c>
      <c r="AI399" s="35"/>
      <c r="AL399" s="24">
        <f t="shared" si="28"/>
        <v>496.45100000000002</v>
      </c>
      <c r="AN399" s="34">
        <v>818.44800000000009</v>
      </c>
      <c r="AP399" s="20">
        <f t="shared" si="27"/>
        <v>1314.8990000000001</v>
      </c>
      <c r="AR399" s="20"/>
    </row>
    <row r="400" spans="1:44" x14ac:dyDescent="0.25">
      <c r="A400" t="str">
        <f>VLOOKUP($B400,'Cushing Balance'!$C$2:$E$500,3,TRUE)</f>
        <v>342010</v>
      </c>
      <c r="B400" s="1">
        <v>40411</v>
      </c>
      <c r="C400" s="31"/>
      <c r="D400" s="8">
        <v>0</v>
      </c>
      <c r="E400" s="35">
        <v>126.32392</v>
      </c>
      <c r="F400" s="35"/>
      <c r="G400" s="26">
        <v>41.25</v>
      </c>
      <c r="H400" s="35">
        <v>28.840169999999997</v>
      </c>
      <c r="I400" s="35">
        <v>0</v>
      </c>
      <c r="J400" s="26">
        <v>0</v>
      </c>
      <c r="K400" s="35">
        <v>52.198599999999999</v>
      </c>
      <c r="L400" s="35">
        <v>0</v>
      </c>
      <c r="M400" s="35">
        <v>340.39996000000002</v>
      </c>
      <c r="N400" s="35">
        <v>0</v>
      </c>
      <c r="O400" s="35"/>
      <c r="P400" s="35">
        <v>43.562750000000001</v>
      </c>
      <c r="R400" s="24">
        <f t="shared" si="25"/>
        <v>632.57540000000006</v>
      </c>
      <c r="T400" s="5">
        <v>359.38749200000007</v>
      </c>
      <c r="V400" s="20">
        <f t="shared" si="26"/>
        <v>991.96289200000012</v>
      </c>
      <c r="X400" s="8">
        <v>134.69182999999998</v>
      </c>
      <c r="Y400" s="35">
        <v>0</v>
      </c>
      <c r="Z400" s="35"/>
      <c r="AA400" s="35">
        <v>0</v>
      </c>
      <c r="AB400" s="35">
        <v>215.27873000000002</v>
      </c>
      <c r="AC400" s="35">
        <v>24.663919999999997</v>
      </c>
      <c r="AD400" s="35">
        <v>134.97217000000001</v>
      </c>
      <c r="AE400" s="35"/>
      <c r="AF400" s="35"/>
      <c r="AG400" s="35"/>
      <c r="AH400" s="35">
        <v>0</v>
      </c>
      <c r="AI400" s="35"/>
      <c r="AL400" s="24">
        <f t="shared" si="28"/>
        <v>509.60665</v>
      </c>
      <c r="AN400" s="34">
        <v>818.44800000000009</v>
      </c>
      <c r="AP400" s="20">
        <f t="shared" si="27"/>
        <v>1328.05465</v>
      </c>
      <c r="AR400" s="20"/>
    </row>
    <row r="401" spans="1:44" x14ac:dyDescent="0.25">
      <c r="A401" t="str">
        <f>VLOOKUP($B401,'Cushing Balance'!$C$2:$E$500,3,TRUE)</f>
        <v>342010</v>
      </c>
      <c r="B401" s="1">
        <v>40412</v>
      </c>
      <c r="C401" s="31"/>
      <c r="D401" s="8">
        <v>0</v>
      </c>
      <c r="E401" s="35">
        <v>152.65642000000003</v>
      </c>
      <c r="F401" s="35"/>
      <c r="G401" s="26">
        <v>41.25</v>
      </c>
      <c r="H401" s="35">
        <v>27.874919999999999</v>
      </c>
      <c r="I401" s="35">
        <v>0</v>
      </c>
      <c r="J401" s="26">
        <v>0</v>
      </c>
      <c r="K401" s="35">
        <v>52.668519999999994</v>
      </c>
      <c r="L401" s="35">
        <v>0</v>
      </c>
      <c r="M401" s="35">
        <v>350.03172999999998</v>
      </c>
      <c r="N401" s="35">
        <v>0</v>
      </c>
      <c r="O401" s="35"/>
      <c r="P401" s="35">
        <v>2.5670199999999999</v>
      </c>
      <c r="R401" s="24">
        <f t="shared" si="25"/>
        <v>627.04860999999994</v>
      </c>
      <c r="T401" s="5">
        <v>359.38749200000007</v>
      </c>
      <c r="V401" s="20">
        <f t="shared" si="26"/>
        <v>986.43610200000001</v>
      </c>
      <c r="X401" s="8">
        <v>131.55001999999999</v>
      </c>
      <c r="Y401" s="35">
        <v>0</v>
      </c>
      <c r="Z401" s="35"/>
      <c r="AA401" s="35">
        <v>0</v>
      </c>
      <c r="AB401" s="35">
        <v>218.63974999999999</v>
      </c>
      <c r="AC401" s="35">
        <v>30.859270000000002</v>
      </c>
      <c r="AD401" s="35">
        <v>128.06204</v>
      </c>
      <c r="AE401" s="35"/>
      <c r="AF401" s="35"/>
      <c r="AG401" s="35"/>
      <c r="AH401" s="35">
        <v>0</v>
      </c>
      <c r="AI401" s="35"/>
      <c r="AL401" s="24">
        <f t="shared" si="28"/>
        <v>509.1110799999999</v>
      </c>
      <c r="AN401" s="34">
        <v>818.44800000000009</v>
      </c>
      <c r="AP401" s="20">
        <f t="shared" si="27"/>
        <v>1327.55908</v>
      </c>
      <c r="AR401" s="20"/>
    </row>
    <row r="402" spans="1:44" x14ac:dyDescent="0.25">
      <c r="A402" t="str">
        <f>VLOOKUP($B402,'Cushing Balance'!$C$2:$E$500,3,TRUE)</f>
        <v>342010</v>
      </c>
      <c r="B402" s="1">
        <v>40413</v>
      </c>
      <c r="C402" s="31"/>
      <c r="D402" s="8">
        <v>0</v>
      </c>
      <c r="E402" s="35">
        <v>152.26901999999998</v>
      </c>
      <c r="F402" s="35"/>
      <c r="G402" s="26">
        <v>41.25</v>
      </c>
      <c r="H402" s="35">
        <v>29.118310000000001</v>
      </c>
      <c r="I402" s="35">
        <v>0</v>
      </c>
      <c r="J402" s="26">
        <v>0</v>
      </c>
      <c r="K402" s="35">
        <v>57.37229</v>
      </c>
      <c r="L402" s="35">
        <v>0</v>
      </c>
      <c r="M402" s="35">
        <v>356.45413000000002</v>
      </c>
      <c r="N402" s="35">
        <v>0</v>
      </c>
      <c r="O402" s="35"/>
      <c r="P402" s="35">
        <v>70.22063</v>
      </c>
      <c r="R402" s="24">
        <f t="shared" si="25"/>
        <v>706.68438000000003</v>
      </c>
      <c r="T402" s="5">
        <v>359.38749200000007</v>
      </c>
      <c r="V402" s="20">
        <f t="shared" si="26"/>
        <v>1066.071872</v>
      </c>
      <c r="X402" s="8">
        <v>131.03652</v>
      </c>
      <c r="Y402" s="35">
        <v>0</v>
      </c>
      <c r="Z402" s="35"/>
      <c r="AA402" s="35">
        <v>0</v>
      </c>
      <c r="AB402" s="35">
        <v>219.82075</v>
      </c>
      <c r="AC402" s="35">
        <v>30.00806</v>
      </c>
      <c r="AD402" s="35">
        <v>129.67027000000002</v>
      </c>
      <c r="AE402" s="35"/>
      <c r="AF402" s="35"/>
      <c r="AG402" s="35"/>
      <c r="AH402" s="35">
        <v>0</v>
      </c>
      <c r="AI402" s="35"/>
      <c r="AL402" s="24">
        <f t="shared" si="28"/>
        <v>510.53559999999999</v>
      </c>
      <c r="AN402" s="34">
        <v>818.44800000000009</v>
      </c>
      <c r="AP402" s="20">
        <f t="shared" si="27"/>
        <v>1328.9836</v>
      </c>
      <c r="AR402" s="20"/>
    </row>
    <row r="403" spans="1:44" x14ac:dyDescent="0.25">
      <c r="A403" t="str">
        <f>VLOOKUP($B403,'Cushing Balance'!$C$2:$E$500,3,TRUE)</f>
        <v>342010</v>
      </c>
      <c r="B403" s="1">
        <v>40414</v>
      </c>
      <c r="C403" s="31"/>
      <c r="D403" s="8">
        <v>0</v>
      </c>
      <c r="E403" s="35">
        <v>151.42426999999998</v>
      </c>
      <c r="F403" s="35"/>
      <c r="G403" s="26">
        <v>41.25</v>
      </c>
      <c r="H403" s="35">
        <v>28.65044</v>
      </c>
      <c r="I403" s="35">
        <v>0</v>
      </c>
      <c r="J403" s="26">
        <v>0</v>
      </c>
      <c r="K403" s="35">
        <v>48.225379999999994</v>
      </c>
      <c r="L403" s="35">
        <v>0</v>
      </c>
      <c r="M403" s="35">
        <v>329.01170999999999</v>
      </c>
      <c r="N403" s="35">
        <v>0</v>
      </c>
      <c r="O403" s="35"/>
      <c r="P403" s="35">
        <v>16.986459999999997</v>
      </c>
      <c r="R403" s="24">
        <f t="shared" si="25"/>
        <v>615.54825999999991</v>
      </c>
      <c r="T403" s="5">
        <v>359.38749200000007</v>
      </c>
      <c r="V403" s="20">
        <f t="shared" si="26"/>
        <v>974.93575199999998</v>
      </c>
      <c r="X403" s="8">
        <v>131.24921000000001</v>
      </c>
      <c r="Y403" s="35">
        <v>0</v>
      </c>
      <c r="Z403" s="35"/>
      <c r="AA403" s="35">
        <v>0</v>
      </c>
      <c r="AB403" s="35">
        <v>182.20056</v>
      </c>
      <c r="AC403" s="35">
        <v>30.424630000000001</v>
      </c>
      <c r="AD403" s="35">
        <v>131.87404000000001</v>
      </c>
      <c r="AE403" s="35"/>
      <c r="AF403" s="35"/>
      <c r="AG403" s="35"/>
      <c r="AH403" s="35">
        <v>0</v>
      </c>
      <c r="AI403" s="35"/>
      <c r="AL403" s="24">
        <f t="shared" si="28"/>
        <v>475.74843999999996</v>
      </c>
      <c r="AN403" s="34">
        <v>818.44800000000009</v>
      </c>
      <c r="AP403" s="20">
        <f t="shared" si="27"/>
        <v>1294.1964400000002</v>
      </c>
      <c r="AR403" s="20"/>
    </row>
    <row r="404" spans="1:44" x14ac:dyDescent="0.25">
      <c r="A404" t="str">
        <f>VLOOKUP($B404,'Cushing Balance'!$C$2:$E$500,3,TRUE)</f>
        <v>342010</v>
      </c>
      <c r="B404" s="1">
        <v>40415</v>
      </c>
      <c r="C404" s="31"/>
      <c r="D404" s="8">
        <v>0</v>
      </c>
      <c r="E404" s="35">
        <v>156.71110000000002</v>
      </c>
      <c r="F404" s="35"/>
      <c r="G404" s="26">
        <v>41.25</v>
      </c>
      <c r="H404" s="35">
        <v>32.554790000000004</v>
      </c>
      <c r="I404" s="35">
        <v>0</v>
      </c>
      <c r="J404" s="26">
        <v>0</v>
      </c>
      <c r="K404" s="35">
        <v>42.369519999999994</v>
      </c>
      <c r="L404" s="35">
        <v>0</v>
      </c>
      <c r="M404" s="35">
        <v>340.66816999999998</v>
      </c>
      <c r="N404" s="35">
        <v>0</v>
      </c>
      <c r="O404" s="35"/>
      <c r="P404" s="35">
        <v>42.733290000000004</v>
      </c>
      <c r="R404" s="24">
        <f t="shared" si="25"/>
        <v>656.28687000000002</v>
      </c>
      <c r="T404" s="5">
        <v>359.38749200000007</v>
      </c>
      <c r="V404" s="20">
        <f t="shared" si="26"/>
        <v>1015.6743620000001</v>
      </c>
      <c r="X404" s="8">
        <v>131.48006000000001</v>
      </c>
      <c r="Y404" s="35">
        <v>0</v>
      </c>
      <c r="Z404" s="35"/>
      <c r="AA404" s="35">
        <v>0</v>
      </c>
      <c r="AB404" s="35">
        <v>197.07279</v>
      </c>
      <c r="AC404" s="35">
        <v>34.770940000000003</v>
      </c>
      <c r="AD404" s="35">
        <v>135.23248000000001</v>
      </c>
      <c r="AE404" s="35"/>
      <c r="AF404" s="35"/>
      <c r="AG404" s="35"/>
      <c r="AH404" s="35">
        <v>0</v>
      </c>
      <c r="AI404" s="35"/>
      <c r="AL404" s="24">
        <f t="shared" si="28"/>
        <v>498.55627000000004</v>
      </c>
      <c r="AN404" s="34">
        <v>818.44800000000009</v>
      </c>
      <c r="AP404" s="20">
        <f t="shared" si="27"/>
        <v>1317.0042700000001</v>
      </c>
      <c r="AR404" s="20"/>
    </row>
    <row r="405" spans="1:44" x14ac:dyDescent="0.25">
      <c r="A405" t="str">
        <f>VLOOKUP($B405,'Cushing Balance'!$C$2:$E$500,3,TRUE)</f>
        <v>342010</v>
      </c>
      <c r="B405" s="1">
        <v>40416</v>
      </c>
      <c r="C405" s="31"/>
      <c r="D405" s="8">
        <v>0</v>
      </c>
      <c r="E405" s="35">
        <v>168.62617</v>
      </c>
      <c r="F405" s="35"/>
      <c r="G405" s="26">
        <v>41.25</v>
      </c>
      <c r="H405" s="35">
        <v>32.396169999999998</v>
      </c>
      <c r="I405" s="35">
        <v>0</v>
      </c>
      <c r="J405" s="26">
        <v>0</v>
      </c>
      <c r="K405" s="35">
        <v>59.126690000000004</v>
      </c>
      <c r="L405" s="35">
        <v>0</v>
      </c>
      <c r="M405" s="35">
        <v>326.02965</v>
      </c>
      <c r="N405" s="35">
        <v>0</v>
      </c>
      <c r="O405" s="35"/>
      <c r="P405" s="35">
        <v>34.548099999999998</v>
      </c>
      <c r="R405" s="24">
        <f t="shared" si="25"/>
        <v>661.97677999999996</v>
      </c>
      <c r="T405" s="5">
        <v>359.38749200000007</v>
      </c>
      <c r="V405" s="20">
        <f t="shared" si="26"/>
        <v>1021.364272</v>
      </c>
      <c r="X405" s="8">
        <v>131.30967000000001</v>
      </c>
      <c r="Y405" s="35">
        <v>0</v>
      </c>
      <c r="Z405" s="35"/>
      <c r="AA405" s="35">
        <v>0</v>
      </c>
      <c r="AB405" s="35">
        <v>205.81904</v>
      </c>
      <c r="AC405" s="35">
        <v>26.41506</v>
      </c>
      <c r="AD405" s="35">
        <v>139.04301999999998</v>
      </c>
      <c r="AE405" s="35"/>
      <c r="AF405" s="35"/>
      <c r="AG405" s="35"/>
      <c r="AH405" s="35">
        <v>0</v>
      </c>
      <c r="AI405" s="35"/>
      <c r="AL405" s="24">
        <f t="shared" si="28"/>
        <v>502.58678999999995</v>
      </c>
      <c r="AN405" s="34">
        <v>818.44800000000009</v>
      </c>
      <c r="AP405" s="20">
        <f t="shared" si="27"/>
        <v>1321.0347900000002</v>
      </c>
      <c r="AR405" s="20"/>
    </row>
    <row r="406" spans="1:44" x14ac:dyDescent="0.25">
      <c r="A406" t="str">
        <f>VLOOKUP($B406,'Cushing Balance'!$C$2:$E$500,3,TRUE)</f>
        <v>342010</v>
      </c>
      <c r="B406" s="1">
        <v>40417</v>
      </c>
      <c r="C406" s="31"/>
      <c r="D406" s="8">
        <v>0</v>
      </c>
      <c r="E406" s="35">
        <v>168.45248000000001</v>
      </c>
      <c r="F406" s="35"/>
      <c r="G406" s="26">
        <v>41.25</v>
      </c>
      <c r="H406" s="35">
        <v>32.137250000000002</v>
      </c>
      <c r="I406" s="35">
        <v>0</v>
      </c>
      <c r="J406" s="26">
        <v>0</v>
      </c>
      <c r="K406" s="35">
        <v>64.631919999999994</v>
      </c>
      <c r="L406" s="35">
        <v>0</v>
      </c>
      <c r="M406" s="35">
        <v>306.89542</v>
      </c>
      <c r="N406" s="35">
        <v>0</v>
      </c>
      <c r="O406" s="35"/>
      <c r="P406" s="35">
        <v>38.744980000000005</v>
      </c>
      <c r="R406" s="24">
        <f t="shared" si="25"/>
        <v>652.11205000000007</v>
      </c>
      <c r="T406" s="5">
        <v>359.38749200000007</v>
      </c>
      <c r="V406" s="20">
        <f t="shared" si="26"/>
        <v>1011.4995420000001</v>
      </c>
      <c r="X406" s="8">
        <v>131.24809999999999</v>
      </c>
      <c r="Y406" s="35">
        <v>0</v>
      </c>
      <c r="Z406" s="35"/>
      <c r="AA406" s="35">
        <v>0</v>
      </c>
      <c r="AB406" s="35">
        <v>221.35629</v>
      </c>
      <c r="AC406" s="35">
        <v>34.659349999999996</v>
      </c>
      <c r="AD406" s="35">
        <v>136.44450000000001</v>
      </c>
      <c r="AE406" s="35"/>
      <c r="AF406" s="35"/>
      <c r="AG406" s="35"/>
      <c r="AH406" s="35">
        <v>0</v>
      </c>
      <c r="AI406" s="35"/>
      <c r="AL406" s="24">
        <f t="shared" si="28"/>
        <v>523.70823999999993</v>
      </c>
      <c r="AN406" s="34">
        <v>818.44800000000009</v>
      </c>
      <c r="AP406" s="20">
        <f t="shared" si="27"/>
        <v>1342.15624</v>
      </c>
      <c r="AR406" s="20"/>
    </row>
    <row r="407" spans="1:44" x14ac:dyDescent="0.25">
      <c r="A407" t="str">
        <f>VLOOKUP($B407,'Cushing Balance'!$C$2:$E$500,3,TRUE)</f>
        <v>352010</v>
      </c>
      <c r="B407" s="1">
        <v>40418</v>
      </c>
      <c r="C407" s="31"/>
      <c r="D407" s="8">
        <v>0</v>
      </c>
      <c r="E407" s="35">
        <v>164.88798</v>
      </c>
      <c r="F407" s="35"/>
      <c r="G407" s="26">
        <v>41.25</v>
      </c>
      <c r="H407" s="35">
        <v>33.448709999999998</v>
      </c>
      <c r="I407" s="35">
        <v>0</v>
      </c>
      <c r="J407" s="26">
        <v>0</v>
      </c>
      <c r="K407" s="35">
        <v>56.351849999999999</v>
      </c>
      <c r="L407" s="35">
        <v>0</v>
      </c>
      <c r="M407" s="35">
        <v>330.77621000000005</v>
      </c>
      <c r="N407" s="35">
        <v>0</v>
      </c>
      <c r="O407" s="35"/>
      <c r="P407" s="35">
        <v>38.474040000000002</v>
      </c>
      <c r="R407" s="24">
        <f t="shared" si="25"/>
        <v>665.18879000000015</v>
      </c>
      <c r="T407" s="5">
        <v>359.38749200000007</v>
      </c>
      <c r="V407" s="20">
        <f t="shared" si="26"/>
        <v>1024.5762820000002</v>
      </c>
      <c r="X407" s="8">
        <v>131.66252</v>
      </c>
      <c r="Y407" s="35">
        <v>0</v>
      </c>
      <c r="Z407" s="35"/>
      <c r="AA407" s="35">
        <v>0</v>
      </c>
      <c r="AB407" s="35">
        <v>219.9871</v>
      </c>
      <c r="AC407" s="35">
        <v>34.501899999999999</v>
      </c>
      <c r="AD407" s="35">
        <v>140.04573000000002</v>
      </c>
      <c r="AE407" s="35"/>
      <c r="AF407" s="35"/>
      <c r="AG407" s="35"/>
      <c r="AH407" s="35">
        <v>0</v>
      </c>
      <c r="AI407" s="35"/>
      <c r="AL407" s="24">
        <f t="shared" si="28"/>
        <v>526.19725000000005</v>
      </c>
      <c r="AN407" s="34">
        <v>818.44800000000009</v>
      </c>
      <c r="AP407" s="20">
        <f t="shared" si="27"/>
        <v>1344.64525</v>
      </c>
      <c r="AR407" s="20"/>
    </row>
    <row r="408" spans="1:44" x14ac:dyDescent="0.25">
      <c r="A408" t="str">
        <f>VLOOKUP($B408,'Cushing Balance'!$C$2:$E$500,3,TRUE)</f>
        <v>352010</v>
      </c>
      <c r="B408" s="1">
        <v>40419</v>
      </c>
      <c r="C408" s="31"/>
      <c r="D408" s="8">
        <v>0</v>
      </c>
      <c r="E408" s="35">
        <v>170.90935000000002</v>
      </c>
      <c r="F408" s="35"/>
      <c r="G408" s="26">
        <v>41.25</v>
      </c>
      <c r="H408" s="35">
        <v>32.769309999999997</v>
      </c>
      <c r="I408" s="35">
        <v>0</v>
      </c>
      <c r="J408" s="26">
        <v>0</v>
      </c>
      <c r="K408" s="35">
        <v>49.569019999999995</v>
      </c>
      <c r="L408" s="35">
        <v>0</v>
      </c>
      <c r="M408" s="35">
        <v>339.88440000000003</v>
      </c>
      <c r="N408" s="35">
        <v>0</v>
      </c>
      <c r="O408" s="35"/>
      <c r="P408" s="35">
        <v>35.879629999999999</v>
      </c>
      <c r="R408" s="24">
        <f t="shared" si="25"/>
        <v>670.26171000000011</v>
      </c>
      <c r="T408" s="5">
        <v>359.38749200000007</v>
      </c>
      <c r="V408" s="20">
        <f t="shared" si="26"/>
        <v>1029.6492020000001</v>
      </c>
      <c r="X408" s="8">
        <v>131.19049999999999</v>
      </c>
      <c r="Y408" s="35">
        <v>0</v>
      </c>
      <c r="Z408" s="35"/>
      <c r="AA408" s="35">
        <v>0</v>
      </c>
      <c r="AB408" s="35">
        <v>219.31344000000001</v>
      </c>
      <c r="AC408" s="35">
        <v>33.9634</v>
      </c>
      <c r="AD408" s="35">
        <v>145.39698000000001</v>
      </c>
      <c r="AE408" s="35"/>
      <c r="AF408" s="35"/>
      <c r="AG408" s="35"/>
      <c r="AH408" s="35">
        <v>0</v>
      </c>
      <c r="AI408" s="35"/>
      <c r="AL408" s="24">
        <f t="shared" si="28"/>
        <v>529.86432000000002</v>
      </c>
      <c r="AN408" s="34">
        <v>818.44800000000009</v>
      </c>
      <c r="AP408" s="20">
        <f t="shared" si="27"/>
        <v>1348.31232</v>
      </c>
      <c r="AR408" s="20"/>
    </row>
    <row r="409" spans="1:44" x14ac:dyDescent="0.25">
      <c r="A409" t="str">
        <f>VLOOKUP($B409,'Cushing Balance'!$C$2:$E$500,3,TRUE)</f>
        <v>352010</v>
      </c>
      <c r="B409" s="1">
        <v>40420</v>
      </c>
      <c r="C409" s="31"/>
      <c r="D409" s="8">
        <v>0</v>
      </c>
      <c r="E409" s="35">
        <v>171.47388000000001</v>
      </c>
      <c r="F409" s="35"/>
      <c r="G409" s="26">
        <v>41.25</v>
      </c>
      <c r="H409" s="35">
        <v>30.525749999999999</v>
      </c>
      <c r="I409" s="35">
        <v>0</v>
      </c>
      <c r="J409" s="26">
        <v>0</v>
      </c>
      <c r="K409" s="35">
        <v>51.135769999999994</v>
      </c>
      <c r="L409" s="35">
        <v>0</v>
      </c>
      <c r="M409" s="35">
        <v>339.04265000000004</v>
      </c>
      <c r="N409" s="35">
        <v>0</v>
      </c>
      <c r="O409" s="35"/>
      <c r="P409" s="35">
        <v>36.315580000000004</v>
      </c>
      <c r="R409" s="24">
        <f t="shared" si="25"/>
        <v>669.74362999999994</v>
      </c>
      <c r="T409" s="5">
        <v>359.38749200000007</v>
      </c>
      <c r="V409" s="20">
        <f t="shared" si="26"/>
        <v>1029.131122</v>
      </c>
      <c r="X409" s="8">
        <v>131.73021</v>
      </c>
      <c r="Y409" s="35">
        <v>0</v>
      </c>
      <c r="Z409" s="35"/>
      <c r="AA409" s="35">
        <v>0</v>
      </c>
      <c r="AB409" s="35">
        <v>213.11881</v>
      </c>
      <c r="AC409" s="35">
        <v>22.060130000000001</v>
      </c>
      <c r="AD409" s="35">
        <v>128.85773</v>
      </c>
      <c r="AE409" s="35"/>
      <c r="AF409" s="35"/>
      <c r="AG409" s="35"/>
      <c r="AH409" s="35">
        <v>0</v>
      </c>
      <c r="AI409" s="35"/>
      <c r="AL409" s="24">
        <f t="shared" si="28"/>
        <v>495.76688000000001</v>
      </c>
      <c r="AN409" s="34">
        <v>818.44800000000009</v>
      </c>
      <c r="AP409" s="20">
        <f t="shared" si="27"/>
        <v>1314.21488</v>
      </c>
      <c r="AR409" s="20"/>
    </row>
    <row r="410" spans="1:44" x14ac:dyDescent="0.25">
      <c r="A410" t="str">
        <f>VLOOKUP($B410,'Cushing Balance'!$C$2:$E$500,3,TRUE)</f>
        <v>352010</v>
      </c>
      <c r="B410" s="1">
        <v>40421</v>
      </c>
      <c r="C410" s="31"/>
      <c r="D410" s="8">
        <v>0</v>
      </c>
      <c r="E410" s="35">
        <v>169.86658</v>
      </c>
      <c r="F410" s="35"/>
      <c r="G410" s="26">
        <v>41.25</v>
      </c>
      <c r="H410" s="35">
        <v>29.956669999999999</v>
      </c>
      <c r="I410" s="35">
        <v>0</v>
      </c>
      <c r="J410" s="26">
        <v>0</v>
      </c>
      <c r="K410" s="35">
        <v>52.773600000000002</v>
      </c>
      <c r="L410" s="35">
        <v>0</v>
      </c>
      <c r="M410" s="35">
        <v>292.31488000000002</v>
      </c>
      <c r="N410" s="35">
        <v>0</v>
      </c>
      <c r="O410" s="35"/>
      <c r="P410" s="35">
        <v>1.38273</v>
      </c>
      <c r="R410" s="24">
        <f t="shared" si="25"/>
        <v>587.54446000000007</v>
      </c>
      <c r="T410" s="5">
        <v>359.38749200000007</v>
      </c>
      <c r="V410" s="20">
        <f t="shared" si="26"/>
        <v>946.93195200000014</v>
      </c>
      <c r="X410" s="8">
        <v>131.47608</v>
      </c>
      <c r="Y410" s="35">
        <v>0</v>
      </c>
      <c r="Z410" s="35"/>
      <c r="AA410" s="35">
        <v>0</v>
      </c>
      <c r="AB410" s="35">
        <v>225.39913000000001</v>
      </c>
      <c r="AC410" s="35">
        <v>22.709019999999999</v>
      </c>
      <c r="AD410" s="35">
        <v>124.17727000000001</v>
      </c>
      <c r="AE410" s="35"/>
      <c r="AF410" s="35"/>
      <c r="AG410" s="35"/>
      <c r="AH410" s="35">
        <v>0</v>
      </c>
      <c r="AI410" s="35"/>
      <c r="AL410" s="24">
        <f t="shared" si="28"/>
        <v>503.76150000000007</v>
      </c>
      <c r="AN410" s="34">
        <v>818.44800000000009</v>
      </c>
      <c r="AP410" s="20">
        <f t="shared" si="27"/>
        <v>1322.2095000000002</v>
      </c>
      <c r="AR410" s="20"/>
    </row>
    <row r="411" spans="1:44" x14ac:dyDescent="0.25">
      <c r="A411" t="str">
        <f>VLOOKUP($B411,'Cushing Balance'!$C$2:$E$500,3,TRUE)</f>
        <v>352010</v>
      </c>
      <c r="B411" s="1">
        <v>40422</v>
      </c>
      <c r="C411" s="31"/>
      <c r="D411" s="8">
        <v>0</v>
      </c>
      <c r="E411" s="35">
        <v>163.04307999999997</v>
      </c>
      <c r="F411" s="35"/>
      <c r="G411" s="26">
        <v>41.25</v>
      </c>
      <c r="H411" s="35">
        <v>30.204349999999998</v>
      </c>
      <c r="I411" s="35">
        <v>0</v>
      </c>
      <c r="J411" s="26">
        <v>0</v>
      </c>
      <c r="K411" s="35">
        <v>46.804940000000002</v>
      </c>
      <c r="L411" s="35">
        <v>0</v>
      </c>
      <c r="M411" s="35">
        <v>260.51379000000003</v>
      </c>
      <c r="N411" s="35">
        <v>0</v>
      </c>
      <c r="O411" s="35"/>
      <c r="P411" s="35">
        <v>53.42615</v>
      </c>
      <c r="R411" s="24">
        <f t="shared" si="25"/>
        <v>595.24231000000009</v>
      </c>
      <c r="T411" s="5">
        <v>360.33606773333332</v>
      </c>
      <c r="V411" s="20">
        <f t="shared" si="26"/>
        <v>955.57837773333335</v>
      </c>
      <c r="X411" s="8">
        <v>131.441</v>
      </c>
      <c r="Y411" s="35">
        <v>0</v>
      </c>
      <c r="Z411" s="35"/>
      <c r="AA411" s="35">
        <v>0</v>
      </c>
      <c r="AB411" s="35">
        <v>184.71951999999999</v>
      </c>
      <c r="AC411" s="35">
        <v>21.284939999999999</v>
      </c>
      <c r="AD411" s="35">
        <v>100.67925</v>
      </c>
      <c r="AE411" s="35"/>
      <c r="AF411" s="35"/>
      <c r="AG411" s="35"/>
      <c r="AH411" s="35">
        <v>0</v>
      </c>
      <c r="AI411" s="35"/>
      <c r="AL411" s="24">
        <f t="shared" si="28"/>
        <v>438.12471000000005</v>
      </c>
      <c r="AN411" s="34">
        <v>834.49600000000009</v>
      </c>
      <c r="AP411" s="20">
        <f t="shared" si="27"/>
        <v>1272.6207100000001</v>
      </c>
      <c r="AR411" s="20"/>
    </row>
    <row r="412" spans="1:44" x14ac:dyDescent="0.25">
      <c r="A412" t="str">
        <f>VLOOKUP($B412,'Cushing Balance'!$C$2:$E$500,3,TRUE)</f>
        <v>352010</v>
      </c>
      <c r="B412" s="1">
        <v>40423</v>
      </c>
      <c r="C412" s="31"/>
      <c r="D412" s="8">
        <v>0</v>
      </c>
      <c r="E412" s="35">
        <v>170.32489999999999</v>
      </c>
      <c r="F412" s="35"/>
      <c r="G412" s="26">
        <v>41.25</v>
      </c>
      <c r="H412" s="35">
        <v>28.787830000000003</v>
      </c>
      <c r="I412" s="35">
        <v>0</v>
      </c>
      <c r="J412" s="26">
        <v>0</v>
      </c>
      <c r="K412" s="35">
        <v>60.753999999999998</v>
      </c>
      <c r="L412" s="35">
        <v>0</v>
      </c>
      <c r="M412" s="35">
        <v>257.62073000000004</v>
      </c>
      <c r="N412" s="35">
        <v>0</v>
      </c>
      <c r="O412" s="35"/>
      <c r="P412" s="35">
        <v>66.882329999999996</v>
      </c>
      <c r="R412" s="24">
        <f t="shared" si="25"/>
        <v>625.61979000000008</v>
      </c>
      <c r="T412" s="5">
        <v>360.33606773333332</v>
      </c>
      <c r="V412" s="20">
        <f t="shared" si="26"/>
        <v>985.95585773333346</v>
      </c>
      <c r="X412" s="8">
        <v>130.84828999999999</v>
      </c>
      <c r="Y412" s="35">
        <v>0</v>
      </c>
      <c r="Z412" s="35"/>
      <c r="AA412" s="35">
        <v>0</v>
      </c>
      <c r="AB412" s="35">
        <v>170.56969000000001</v>
      </c>
      <c r="AC412" s="35">
        <v>22.486999999999998</v>
      </c>
      <c r="AD412" s="35">
        <v>134.28685000000002</v>
      </c>
      <c r="AE412" s="35"/>
      <c r="AF412" s="35"/>
      <c r="AG412" s="35"/>
      <c r="AH412" s="35">
        <v>0</v>
      </c>
      <c r="AI412" s="35"/>
      <c r="AL412" s="24">
        <f t="shared" si="28"/>
        <v>458.19183000000004</v>
      </c>
      <c r="AN412" s="34">
        <v>834.49600000000009</v>
      </c>
      <c r="AP412" s="20">
        <f t="shared" si="27"/>
        <v>1292.6878300000001</v>
      </c>
      <c r="AR412" s="20"/>
    </row>
    <row r="413" spans="1:44" x14ac:dyDescent="0.25">
      <c r="A413" t="str">
        <f>VLOOKUP($B413,'Cushing Balance'!$C$2:$E$500,3,TRUE)</f>
        <v>352010</v>
      </c>
      <c r="B413" s="1">
        <v>40424</v>
      </c>
      <c r="C413" s="31"/>
      <c r="D413" s="8">
        <v>0</v>
      </c>
      <c r="E413" s="35">
        <v>168.88607999999999</v>
      </c>
      <c r="F413" s="35"/>
      <c r="G413" s="26">
        <v>41.25</v>
      </c>
      <c r="H413" s="35">
        <v>29.14246</v>
      </c>
      <c r="I413" s="35">
        <v>0</v>
      </c>
      <c r="J413" s="26">
        <v>0</v>
      </c>
      <c r="K413" s="35">
        <v>61.993310000000001</v>
      </c>
      <c r="L413" s="35">
        <v>0</v>
      </c>
      <c r="M413" s="35">
        <v>346.64004</v>
      </c>
      <c r="N413" s="35">
        <v>0</v>
      </c>
      <c r="O413" s="35"/>
      <c r="P413" s="35">
        <v>70.085899999999995</v>
      </c>
      <c r="R413" s="24">
        <f t="shared" si="25"/>
        <v>717.99779000000001</v>
      </c>
      <c r="T413" s="5">
        <v>360.33606773333332</v>
      </c>
      <c r="V413" s="20">
        <f t="shared" si="26"/>
        <v>1078.3338577333334</v>
      </c>
      <c r="X413" s="8">
        <v>131.27513000000002</v>
      </c>
      <c r="Y413" s="35">
        <v>0</v>
      </c>
      <c r="Z413" s="35"/>
      <c r="AA413" s="35">
        <v>0</v>
      </c>
      <c r="AB413" s="35">
        <v>180.18463</v>
      </c>
      <c r="AC413" s="35">
        <v>23.312750000000001</v>
      </c>
      <c r="AD413" s="35">
        <v>125.64188</v>
      </c>
      <c r="AE413" s="35"/>
      <c r="AF413" s="35"/>
      <c r="AG413" s="35"/>
      <c r="AH413" s="35">
        <v>0</v>
      </c>
      <c r="AI413" s="35"/>
      <c r="AL413" s="24">
        <f t="shared" si="28"/>
        <v>460.41439000000003</v>
      </c>
      <c r="AN413" s="34">
        <v>834.49600000000009</v>
      </c>
      <c r="AP413" s="20">
        <f t="shared" si="27"/>
        <v>1294.91039</v>
      </c>
      <c r="AR413" s="20"/>
    </row>
    <row r="414" spans="1:44" x14ac:dyDescent="0.25">
      <c r="A414" t="str">
        <f>VLOOKUP($B414,'Cushing Balance'!$C$2:$E$500,3,TRUE)</f>
        <v>362010</v>
      </c>
      <c r="B414" s="1">
        <v>40425</v>
      </c>
      <c r="C414" s="31"/>
      <c r="D414" s="8">
        <v>0</v>
      </c>
      <c r="E414" s="35">
        <v>158.79017000000002</v>
      </c>
      <c r="F414" s="35"/>
      <c r="G414" s="26">
        <v>41.25</v>
      </c>
      <c r="H414" s="35">
        <v>27.169439999999998</v>
      </c>
      <c r="I414" s="35">
        <v>0</v>
      </c>
      <c r="J414" s="26">
        <v>0</v>
      </c>
      <c r="K414" s="35">
        <v>62.04683</v>
      </c>
      <c r="L414" s="35">
        <v>0</v>
      </c>
      <c r="M414" s="35">
        <v>347.03949999999998</v>
      </c>
      <c r="N414" s="35">
        <v>0</v>
      </c>
      <c r="O414" s="35"/>
      <c r="P414" s="35">
        <v>42.733730000000001</v>
      </c>
      <c r="R414" s="24">
        <f t="shared" si="25"/>
        <v>679.02967000000001</v>
      </c>
      <c r="T414" s="5">
        <v>360.33606773333332</v>
      </c>
      <c r="V414" s="20">
        <f t="shared" si="26"/>
        <v>1039.3657377333334</v>
      </c>
      <c r="X414" s="8">
        <v>131.30226999999999</v>
      </c>
      <c r="Y414" s="35">
        <v>0</v>
      </c>
      <c r="Z414" s="35"/>
      <c r="AA414" s="35">
        <v>0</v>
      </c>
      <c r="AB414" s="35">
        <v>167.18495999999999</v>
      </c>
      <c r="AC414" s="35">
        <v>25.78192</v>
      </c>
      <c r="AD414" s="35">
        <v>128.10741999999999</v>
      </c>
      <c r="AE414" s="35"/>
      <c r="AF414" s="35"/>
      <c r="AG414" s="35"/>
      <c r="AH414" s="35">
        <v>0</v>
      </c>
      <c r="AI414" s="35"/>
      <c r="AL414" s="24">
        <f t="shared" si="28"/>
        <v>452.37656999999996</v>
      </c>
      <c r="AN414" s="34">
        <v>834.49600000000009</v>
      </c>
      <c r="AP414" s="20">
        <f t="shared" si="27"/>
        <v>1286.87257</v>
      </c>
      <c r="AR414" s="20"/>
    </row>
    <row r="415" spans="1:44" x14ac:dyDescent="0.25">
      <c r="A415" t="str">
        <f>VLOOKUP($B415,'Cushing Balance'!$C$2:$E$500,3,TRUE)</f>
        <v>362010</v>
      </c>
      <c r="B415" s="1">
        <v>40426</v>
      </c>
      <c r="C415" s="31"/>
      <c r="D415" s="8">
        <v>0</v>
      </c>
      <c r="E415" s="35">
        <v>167.6849</v>
      </c>
      <c r="F415" s="35"/>
      <c r="G415" s="26">
        <v>41.25</v>
      </c>
      <c r="H415" s="35">
        <v>30.457529999999998</v>
      </c>
      <c r="I415" s="35">
        <v>0</v>
      </c>
      <c r="J415" s="26">
        <v>0</v>
      </c>
      <c r="K415" s="35">
        <v>63.337629999999997</v>
      </c>
      <c r="L415" s="35">
        <v>0</v>
      </c>
      <c r="M415" s="35">
        <v>349.49579</v>
      </c>
      <c r="N415" s="35">
        <v>0</v>
      </c>
      <c r="O415" s="35"/>
      <c r="P415" s="35">
        <v>7.1746000000000008</v>
      </c>
      <c r="R415" s="24">
        <f t="shared" si="25"/>
        <v>659.40045000000009</v>
      </c>
      <c r="T415" s="5">
        <v>360.33606773333332</v>
      </c>
      <c r="V415" s="20">
        <f t="shared" si="26"/>
        <v>1019.7365177333334</v>
      </c>
      <c r="X415" s="8">
        <v>131.61088000000001</v>
      </c>
      <c r="Y415" s="35">
        <v>0</v>
      </c>
      <c r="Z415" s="35"/>
      <c r="AA415" s="35">
        <v>0</v>
      </c>
      <c r="AB415" s="35">
        <v>167.10043999999999</v>
      </c>
      <c r="AC415" s="35">
        <v>35.357099999999996</v>
      </c>
      <c r="AD415" s="35">
        <v>128.63355999999999</v>
      </c>
      <c r="AE415" s="35"/>
      <c r="AF415" s="35"/>
      <c r="AG415" s="35"/>
      <c r="AH415" s="35">
        <v>0</v>
      </c>
      <c r="AI415" s="35"/>
      <c r="AL415" s="24">
        <f t="shared" si="28"/>
        <v>462.70197999999999</v>
      </c>
      <c r="AN415" s="34">
        <v>834.49600000000009</v>
      </c>
      <c r="AP415" s="20">
        <f t="shared" si="27"/>
        <v>1297.1979800000001</v>
      </c>
      <c r="AR415" s="20"/>
    </row>
    <row r="416" spans="1:44" x14ac:dyDescent="0.25">
      <c r="A416" t="str">
        <f>VLOOKUP($B416,'Cushing Balance'!$C$2:$E$500,3,TRUE)</f>
        <v>362010</v>
      </c>
      <c r="B416" s="1">
        <v>40427</v>
      </c>
      <c r="C416" s="31"/>
      <c r="D416" s="8">
        <v>0</v>
      </c>
      <c r="E416" s="35">
        <v>173.49914999999999</v>
      </c>
      <c r="F416" s="35"/>
      <c r="G416" s="26">
        <v>41.25</v>
      </c>
      <c r="H416" s="35">
        <v>26.83727</v>
      </c>
      <c r="I416" s="35">
        <v>0</v>
      </c>
      <c r="J416" s="26">
        <v>0</v>
      </c>
      <c r="K416" s="35">
        <v>56.35671</v>
      </c>
      <c r="L416" s="35">
        <v>0</v>
      </c>
      <c r="M416" s="35">
        <v>334.65866999999997</v>
      </c>
      <c r="N416" s="35">
        <v>0</v>
      </c>
      <c r="O416" s="35"/>
      <c r="P416" s="35">
        <v>73.125100000000003</v>
      </c>
      <c r="R416" s="24">
        <f t="shared" si="25"/>
        <v>705.72689999999989</v>
      </c>
      <c r="T416" s="5">
        <v>360.33606773333332</v>
      </c>
      <c r="V416" s="20">
        <f t="shared" si="26"/>
        <v>1066.0629677333332</v>
      </c>
      <c r="X416" s="8">
        <v>131.95596</v>
      </c>
      <c r="Y416" s="35">
        <v>0</v>
      </c>
      <c r="Z416" s="35"/>
      <c r="AA416" s="35">
        <v>0</v>
      </c>
      <c r="AB416" s="35">
        <v>182.23905999999999</v>
      </c>
      <c r="AC416" s="35">
        <v>23.581250000000001</v>
      </c>
      <c r="AD416" s="35">
        <v>135.01057999999998</v>
      </c>
      <c r="AE416" s="35"/>
      <c r="AF416" s="35"/>
      <c r="AG416" s="35"/>
      <c r="AH416" s="35">
        <v>0</v>
      </c>
      <c r="AI416" s="35"/>
      <c r="AL416" s="24">
        <f t="shared" si="28"/>
        <v>472.78684999999996</v>
      </c>
      <c r="AN416" s="34">
        <v>834.49600000000009</v>
      </c>
      <c r="AP416" s="20">
        <f t="shared" si="27"/>
        <v>1307.2828500000001</v>
      </c>
      <c r="AR416" s="20"/>
    </row>
    <row r="417" spans="1:44" x14ac:dyDescent="0.25">
      <c r="A417" t="str">
        <f>VLOOKUP($B417,'Cushing Balance'!$C$2:$E$500,3,TRUE)</f>
        <v>362010</v>
      </c>
      <c r="B417" s="1">
        <v>40428</v>
      </c>
      <c r="C417" s="31"/>
      <c r="D417" s="8">
        <v>0</v>
      </c>
      <c r="E417" s="35">
        <v>159.28567000000001</v>
      </c>
      <c r="F417" s="35"/>
      <c r="G417" s="26">
        <v>41.25</v>
      </c>
      <c r="H417" s="35">
        <v>28.1585</v>
      </c>
      <c r="I417" s="35">
        <v>0</v>
      </c>
      <c r="J417" s="26">
        <v>0</v>
      </c>
      <c r="K417" s="35">
        <v>57.931249999999999</v>
      </c>
      <c r="L417" s="35">
        <v>0</v>
      </c>
      <c r="M417" s="35">
        <v>345.13994000000002</v>
      </c>
      <c r="N417" s="35">
        <v>0</v>
      </c>
      <c r="O417" s="35"/>
      <c r="P417" s="35">
        <v>0.59805999999999993</v>
      </c>
      <c r="R417" s="24">
        <f t="shared" si="25"/>
        <v>632.36342000000013</v>
      </c>
      <c r="T417" s="5">
        <v>360.33606773333332</v>
      </c>
      <c r="V417" s="20">
        <f t="shared" si="26"/>
        <v>992.6994877333334</v>
      </c>
      <c r="X417" s="8">
        <v>133.02729000000002</v>
      </c>
      <c r="Y417" s="35">
        <v>0</v>
      </c>
      <c r="Z417" s="35"/>
      <c r="AA417" s="35">
        <v>0</v>
      </c>
      <c r="AB417" s="35">
        <v>206.55432999999999</v>
      </c>
      <c r="AC417" s="35">
        <v>23.47644</v>
      </c>
      <c r="AD417" s="35">
        <v>121.55177</v>
      </c>
      <c r="AE417" s="35"/>
      <c r="AF417" s="35"/>
      <c r="AG417" s="35"/>
      <c r="AH417" s="35">
        <v>0</v>
      </c>
      <c r="AI417" s="35"/>
      <c r="AL417" s="24">
        <f t="shared" si="28"/>
        <v>484.6098300000001</v>
      </c>
      <c r="AN417" s="34">
        <v>834.49600000000009</v>
      </c>
      <c r="AP417" s="20">
        <f t="shared" si="27"/>
        <v>1319.1058300000002</v>
      </c>
      <c r="AR417" s="20"/>
    </row>
    <row r="418" spans="1:44" x14ac:dyDescent="0.25">
      <c r="A418" t="str">
        <f>VLOOKUP($B418,'Cushing Balance'!$C$2:$E$500,3,TRUE)</f>
        <v>362010</v>
      </c>
      <c r="B418" s="1">
        <v>40429</v>
      </c>
      <c r="C418" s="31"/>
      <c r="D418" s="8">
        <v>0</v>
      </c>
      <c r="E418" s="35">
        <v>176.73320999999999</v>
      </c>
      <c r="F418" s="35"/>
      <c r="G418" s="26">
        <v>41.25</v>
      </c>
      <c r="H418" s="35">
        <v>27.327000000000002</v>
      </c>
      <c r="I418" s="35">
        <v>0</v>
      </c>
      <c r="J418" s="26">
        <v>0</v>
      </c>
      <c r="K418" s="35">
        <v>63.117710000000002</v>
      </c>
      <c r="L418" s="35">
        <v>0</v>
      </c>
      <c r="M418" s="35">
        <v>332.80316999999997</v>
      </c>
      <c r="N418" s="35">
        <v>0</v>
      </c>
      <c r="O418" s="35"/>
      <c r="P418" s="35">
        <v>10.258979999999999</v>
      </c>
      <c r="R418" s="24">
        <f t="shared" si="25"/>
        <v>651.49006999999995</v>
      </c>
      <c r="T418" s="5">
        <v>360.33606773333332</v>
      </c>
      <c r="V418" s="20">
        <f t="shared" si="26"/>
        <v>1011.8261377333333</v>
      </c>
      <c r="X418" s="8">
        <v>149.51702</v>
      </c>
      <c r="Y418" s="35">
        <v>0</v>
      </c>
      <c r="Z418" s="35"/>
      <c r="AA418" s="35">
        <v>0</v>
      </c>
      <c r="AB418" s="35">
        <v>73.607600000000005</v>
      </c>
      <c r="AC418" s="35">
        <v>23.508880000000001</v>
      </c>
      <c r="AD418" s="35">
        <v>120.9905</v>
      </c>
      <c r="AE418" s="35"/>
      <c r="AF418" s="35"/>
      <c r="AG418" s="35"/>
      <c r="AH418" s="35">
        <v>0</v>
      </c>
      <c r="AI418" s="35"/>
      <c r="AL418" s="24">
        <f t="shared" si="28"/>
        <v>367.62400000000002</v>
      </c>
      <c r="AN418" s="34">
        <v>834.49600000000009</v>
      </c>
      <c r="AP418" s="20">
        <f t="shared" si="27"/>
        <v>1202.1200000000001</v>
      </c>
      <c r="AR418" s="20"/>
    </row>
    <row r="419" spans="1:44" x14ac:dyDescent="0.25">
      <c r="A419" t="str">
        <f>VLOOKUP($B419,'Cushing Balance'!$C$2:$E$500,3,TRUE)</f>
        <v>362010</v>
      </c>
      <c r="B419" s="1">
        <v>40430</v>
      </c>
      <c r="C419" s="31"/>
      <c r="D419" s="8">
        <v>0</v>
      </c>
      <c r="E419" s="35">
        <v>173.04264999999998</v>
      </c>
      <c r="F419" s="35"/>
      <c r="G419" s="26">
        <v>41.25</v>
      </c>
      <c r="H419" s="35">
        <v>23.6189</v>
      </c>
      <c r="I419" s="35">
        <v>0</v>
      </c>
      <c r="J419" s="26">
        <v>0</v>
      </c>
      <c r="K419" s="35">
        <v>62.58135</v>
      </c>
      <c r="L419" s="35">
        <v>0</v>
      </c>
      <c r="M419" s="35">
        <v>317.83997999999997</v>
      </c>
      <c r="N419" s="35">
        <v>0</v>
      </c>
      <c r="O419" s="35"/>
      <c r="P419" s="35">
        <v>67.808329999999998</v>
      </c>
      <c r="R419" s="24">
        <f t="shared" si="25"/>
        <v>686.14120999999989</v>
      </c>
      <c r="T419" s="5">
        <v>360.33606773333332</v>
      </c>
      <c r="V419" s="20">
        <f t="shared" si="26"/>
        <v>1046.4772777333333</v>
      </c>
      <c r="X419" s="8">
        <v>134.40434999999999</v>
      </c>
      <c r="Y419" s="35">
        <v>0</v>
      </c>
      <c r="Z419" s="35"/>
      <c r="AA419" s="35">
        <v>0</v>
      </c>
      <c r="AB419" s="35">
        <v>68.1785</v>
      </c>
      <c r="AC419" s="35">
        <v>22.73348</v>
      </c>
      <c r="AD419" s="35">
        <v>71.099940000000004</v>
      </c>
      <c r="AE419" s="35"/>
      <c r="AF419" s="35"/>
      <c r="AG419" s="35"/>
      <c r="AH419" s="35">
        <v>0</v>
      </c>
      <c r="AI419" s="35"/>
      <c r="AL419" s="24">
        <f t="shared" si="28"/>
        <v>296.41627</v>
      </c>
      <c r="AN419" s="34">
        <v>834.49600000000009</v>
      </c>
      <c r="AP419" s="20">
        <f t="shared" si="27"/>
        <v>1130.91227</v>
      </c>
      <c r="AR419" s="20"/>
    </row>
    <row r="420" spans="1:44" x14ac:dyDescent="0.25">
      <c r="A420" t="str">
        <f>VLOOKUP($B420,'Cushing Balance'!$C$2:$E$500,3,TRUE)</f>
        <v>362010</v>
      </c>
      <c r="B420" s="1">
        <v>40431</v>
      </c>
      <c r="C420" s="31"/>
      <c r="D420" s="8">
        <v>0</v>
      </c>
      <c r="E420" s="35">
        <v>165.5744</v>
      </c>
      <c r="F420" s="35"/>
      <c r="G420" s="26">
        <v>41.25</v>
      </c>
      <c r="H420" s="35">
        <v>22.778669999999998</v>
      </c>
      <c r="I420" s="35">
        <v>0</v>
      </c>
      <c r="J420" s="26">
        <v>0</v>
      </c>
      <c r="K420" s="35">
        <v>60.607669999999999</v>
      </c>
      <c r="L420" s="35">
        <v>0</v>
      </c>
      <c r="M420" s="35">
        <v>338.15683000000001</v>
      </c>
      <c r="N420" s="35">
        <v>0</v>
      </c>
      <c r="O420" s="35"/>
      <c r="P420" s="35">
        <v>57.81306</v>
      </c>
      <c r="R420" s="24">
        <f t="shared" si="25"/>
        <v>686.18062999999995</v>
      </c>
      <c r="T420" s="5">
        <v>360.33606773333332</v>
      </c>
      <c r="V420" s="20">
        <f t="shared" si="26"/>
        <v>1046.5166977333333</v>
      </c>
      <c r="X420" s="8">
        <v>141.15177</v>
      </c>
      <c r="Y420" s="35">
        <v>0</v>
      </c>
      <c r="Z420" s="35"/>
      <c r="AA420" s="35">
        <v>0</v>
      </c>
      <c r="AB420" s="35">
        <v>213.26121000000001</v>
      </c>
      <c r="AC420" s="35">
        <v>23.245519999999999</v>
      </c>
      <c r="AD420" s="35">
        <v>74.866420000000005</v>
      </c>
      <c r="AE420" s="35"/>
      <c r="AF420" s="35"/>
      <c r="AG420" s="35"/>
      <c r="AH420" s="35">
        <v>0</v>
      </c>
      <c r="AI420" s="35"/>
      <c r="AL420" s="24">
        <f t="shared" si="28"/>
        <v>452.52492000000001</v>
      </c>
      <c r="AN420" s="34">
        <v>834.49600000000009</v>
      </c>
      <c r="AP420" s="20">
        <f t="shared" si="27"/>
        <v>1287.0209200000002</v>
      </c>
      <c r="AR420" s="20"/>
    </row>
    <row r="421" spans="1:44" x14ac:dyDescent="0.25">
      <c r="A421" t="str">
        <f>VLOOKUP($B421,'Cushing Balance'!$C$2:$E$500,3,TRUE)</f>
        <v>372010</v>
      </c>
      <c r="B421" s="1">
        <v>40432</v>
      </c>
      <c r="C421" s="31"/>
      <c r="D421" s="8">
        <v>0</v>
      </c>
      <c r="E421" s="35">
        <v>156.08954</v>
      </c>
      <c r="F421" s="35"/>
      <c r="G421" s="26">
        <v>41.25</v>
      </c>
      <c r="H421" s="35">
        <v>23.0335</v>
      </c>
      <c r="I421" s="35">
        <v>0</v>
      </c>
      <c r="J421" s="26">
        <v>0</v>
      </c>
      <c r="K421" s="35">
        <v>60.928539999999998</v>
      </c>
      <c r="L421" s="35">
        <v>0</v>
      </c>
      <c r="M421" s="35">
        <v>337.19200000000001</v>
      </c>
      <c r="N421" s="35">
        <v>0</v>
      </c>
      <c r="O421" s="35"/>
      <c r="P421" s="35">
        <v>19.650980000000001</v>
      </c>
      <c r="R421" s="24">
        <f t="shared" si="25"/>
        <v>638.14456000000007</v>
      </c>
      <c r="T421" s="5">
        <v>360.33606773333332</v>
      </c>
      <c r="V421" s="20">
        <f t="shared" si="26"/>
        <v>998.48062773333345</v>
      </c>
      <c r="X421" s="8">
        <v>149.78788</v>
      </c>
      <c r="Y421" s="35">
        <v>0</v>
      </c>
      <c r="Z421" s="35"/>
      <c r="AA421" s="35">
        <v>0</v>
      </c>
      <c r="AB421" s="35">
        <v>211.78052</v>
      </c>
      <c r="AC421" s="35">
        <v>23.507810000000003</v>
      </c>
      <c r="AD421" s="35">
        <v>116.44064999999999</v>
      </c>
      <c r="AE421" s="35"/>
      <c r="AF421" s="35"/>
      <c r="AG421" s="35"/>
      <c r="AH421" s="35">
        <v>0</v>
      </c>
      <c r="AI421" s="35"/>
      <c r="AL421" s="24">
        <f t="shared" si="28"/>
        <v>501.51686000000001</v>
      </c>
      <c r="AN421" s="34">
        <v>834.49600000000009</v>
      </c>
      <c r="AP421" s="20">
        <f t="shared" si="27"/>
        <v>1336.01286</v>
      </c>
      <c r="AR421" s="20"/>
    </row>
    <row r="422" spans="1:44" x14ac:dyDescent="0.25">
      <c r="A422" t="str">
        <f>VLOOKUP($B422,'Cushing Balance'!$C$2:$E$500,3,TRUE)</f>
        <v>372010</v>
      </c>
      <c r="B422" s="1">
        <v>40433</v>
      </c>
      <c r="C422" s="31"/>
      <c r="D422" s="8">
        <v>0</v>
      </c>
      <c r="E422" s="35">
        <v>157.37873000000002</v>
      </c>
      <c r="F422" s="35"/>
      <c r="G422" s="26">
        <v>41.25</v>
      </c>
      <c r="H422" s="35">
        <v>23.837060000000001</v>
      </c>
      <c r="I422" s="35">
        <v>0</v>
      </c>
      <c r="J422" s="26">
        <v>0</v>
      </c>
      <c r="K422" s="35">
        <v>60.714829999999999</v>
      </c>
      <c r="L422" s="35">
        <v>0</v>
      </c>
      <c r="M422" s="35">
        <v>310.23846000000003</v>
      </c>
      <c r="N422" s="35">
        <v>0</v>
      </c>
      <c r="O422" s="35"/>
      <c r="P422" s="35">
        <v>74.061170000000004</v>
      </c>
      <c r="R422" s="24">
        <f t="shared" si="25"/>
        <v>667.48025000000007</v>
      </c>
      <c r="T422" s="5">
        <v>360.33606773333332</v>
      </c>
      <c r="V422" s="20">
        <f t="shared" si="26"/>
        <v>1027.8163177333333</v>
      </c>
      <c r="X422" s="8">
        <v>133.86385000000001</v>
      </c>
      <c r="Y422" s="35">
        <v>0</v>
      </c>
      <c r="Z422" s="35"/>
      <c r="AA422" s="35">
        <v>0</v>
      </c>
      <c r="AB422" s="35">
        <v>206.48198000000002</v>
      </c>
      <c r="AC422" s="35">
        <v>28.969060000000002</v>
      </c>
      <c r="AD422" s="35">
        <v>117.5856</v>
      </c>
      <c r="AE422" s="35"/>
      <c r="AF422" s="35"/>
      <c r="AG422" s="35"/>
      <c r="AH422" s="35">
        <v>0</v>
      </c>
      <c r="AI422" s="35"/>
      <c r="AL422" s="24">
        <f t="shared" si="28"/>
        <v>486.90049000000005</v>
      </c>
      <c r="AN422" s="34">
        <v>834.49600000000009</v>
      </c>
      <c r="AP422" s="20">
        <f t="shared" si="27"/>
        <v>1321.3964900000001</v>
      </c>
      <c r="AR422" s="20"/>
    </row>
    <row r="423" spans="1:44" x14ac:dyDescent="0.25">
      <c r="A423" t="str">
        <f>VLOOKUP($B423,'Cushing Balance'!$C$2:$E$500,3,TRUE)</f>
        <v>372010</v>
      </c>
      <c r="B423" s="1">
        <v>40434</v>
      </c>
      <c r="C423" s="31"/>
      <c r="D423" s="8">
        <v>0</v>
      </c>
      <c r="E423" s="35">
        <v>164.19013000000001</v>
      </c>
      <c r="F423" s="35"/>
      <c r="G423" s="26">
        <v>41.25</v>
      </c>
      <c r="H423" s="35">
        <v>25.95665</v>
      </c>
      <c r="I423" s="35">
        <v>0</v>
      </c>
      <c r="J423" s="26">
        <v>0</v>
      </c>
      <c r="K423" s="35">
        <v>61.396920000000001</v>
      </c>
      <c r="L423" s="35">
        <v>0</v>
      </c>
      <c r="M423" s="35">
        <v>329.39433000000002</v>
      </c>
      <c r="N423" s="35">
        <v>0</v>
      </c>
      <c r="O423" s="35"/>
      <c r="P423" s="35">
        <v>66.471190000000007</v>
      </c>
      <c r="R423" s="24">
        <f t="shared" si="25"/>
        <v>688.65922</v>
      </c>
      <c r="T423" s="5">
        <v>360.33606773333332</v>
      </c>
      <c r="V423" s="20">
        <f t="shared" si="26"/>
        <v>1048.9952877333333</v>
      </c>
      <c r="X423" s="8">
        <v>131.03692000000001</v>
      </c>
      <c r="Y423" s="35">
        <v>0</v>
      </c>
      <c r="Z423" s="35"/>
      <c r="AA423" s="35">
        <v>0</v>
      </c>
      <c r="AB423" s="35">
        <v>217.37642000000002</v>
      </c>
      <c r="AC423" s="35">
        <v>23.209599999999998</v>
      </c>
      <c r="AD423" s="35">
        <v>80.750479999999996</v>
      </c>
      <c r="AE423" s="35"/>
      <c r="AF423" s="35"/>
      <c r="AG423" s="35"/>
      <c r="AH423" s="35">
        <v>0</v>
      </c>
      <c r="AI423" s="35"/>
      <c r="AL423" s="24">
        <f t="shared" si="28"/>
        <v>452.37342000000007</v>
      </c>
      <c r="AN423" s="34">
        <v>834.49600000000009</v>
      </c>
      <c r="AP423" s="20">
        <f t="shared" si="27"/>
        <v>1286.8694200000002</v>
      </c>
      <c r="AR423" s="20"/>
    </row>
    <row r="424" spans="1:44" x14ac:dyDescent="0.25">
      <c r="A424" t="str">
        <f>VLOOKUP($B424,'Cushing Balance'!$C$2:$E$500,3,TRUE)</f>
        <v>372010</v>
      </c>
      <c r="B424" s="1">
        <v>40435</v>
      </c>
      <c r="C424" s="31"/>
      <c r="D424" s="8">
        <v>0</v>
      </c>
      <c r="E424" s="35">
        <v>166.52218999999999</v>
      </c>
      <c r="F424" s="35"/>
      <c r="G424" s="26">
        <v>41.25</v>
      </c>
      <c r="H424" s="35">
        <v>28.918770000000002</v>
      </c>
      <c r="I424" s="35">
        <v>0</v>
      </c>
      <c r="J424" s="26">
        <v>0</v>
      </c>
      <c r="K424" s="35">
        <v>54.877019999999995</v>
      </c>
      <c r="L424" s="35">
        <v>0</v>
      </c>
      <c r="M424" s="35">
        <v>346.93952000000002</v>
      </c>
      <c r="N424" s="35">
        <v>0</v>
      </c>
      <c r="O424" s="35"/>
      <c r="P424" s="35">
        <v>11.46715</v>
      </c>
      <c r="R424" s="24">
        <f t="shared" si="25"/>
        <v>649.97464999999988</v>
      </c>
      <c r="T424" s="5">
        <v>360.33606773333332</v>
      </c>
      <c r="V424" s="20">
        <f t="shared" si="26"/>
        <v>1010.3107177333331</v>
      </c>
      <c r="X424" s="8">
        <v>130.92113000000001</v>
      </c>
      <c r="Y424" s="35">
        <v>0</v>
      </c>
      <c r="Z424" s="35"/>
      <c r="AA424" s="35">
        <v>0</v>
      </c>
      <c r="AB424" s="35">
        <v>208.71148000000002</v>
      </c>
      <c r="AC424" s="35">
        <v>21.59517</v>
      </c>
      <c r="AD424" s="35">
        <v>75.352170000000001</v>
      </c>
      <c r="AE424" s="35"/>
      <c r="AF424" s="35"/>
      <c r="AG424" s="35"/>
      <c r="AH424" s="35">
        <v>0</v>
      </c>
      <c r="AI424" s="35"/>
      <c r="AL424" s="24">
        <f t="shared" si="28"/>
        <v>436.57995</v>
      </c>
      <c r="AN424" s="34">
        <v>834.49600000000009</v>
      </c>
      <c r="AP424" s="20">
        <f t="shared" si="27"/>
        <v>1271.0759500000001</v>
      </c>
      <c r="AR424" s="20"/>
    </row>
    <row r="425" spans="1:44" x14ac:dyDescent="0.25">
      <c r="A425" t="str">
        <f>VLOOKUP($B425,'Cushing Balance'!$C$2:$E$500,3,TRUE)</f>
        <v>372010</v>
      </c>
      <c r="B425" s="1">
        <v>40436</v>
      </c>
      <c r="C425" s="31"/>
      <c r="D425" s="8">
        <v>0</v>
      </c>
      <c r="E425" s="35">
        <v>165.5385</v>
      </c>
      <c r="F425" s="35"/>
      <c r="G425" s="26">
        <v>41.25</v>
      </c>
      <c r="H425" s="35">
        <v>30.266999999999999</v>
      </c>
      <c r="I425" s="35">
        <v>0</v>
      </c>
      <c r="J425" s="26">
        <v>0</v>
      </c>
      <c r="K425" s="35">
        <v>58.672440000000002</v>
      </c>
      <c r="L425" s="35">
        <v>0</v>
      </c>
      <c r="M425" s="35">
        <v>340.64591999999999</v>
      </c>
      <c r="N425" s="35">
        <v>0</v>
      </c>
      <c r="O425" s="35"/>
      <c r="P425" s="35">
        <v>57.949100000000001</v>
      </c>
      <c r="R425" s="24">
        <f t="shared" si="25"/>
        <v>694.32295999999997</v>
      </c>
      <c r="T425" s="5">
        <v>360.33606773333332</v>
      </c>
      <c r="V425" s="20">
        <f t="shared" si="26"/>
        <v>1054.6590277333332</v>
      </c>
      <c r="X425" s="8">
        <v>131.1421</v>
      </c>
      <c r="Y425" s="35">
        <v>0</v>
      </c>
      <c r="Z425" s="35"/>
      <c r="AA425" s="35">
        <v>0</v>
      </c>
      <c r="AB425" s="35">
        <v>205.31715</v>
      </c>
      <c r="AC425" s="35">
        <v>23.1706</v>
      </c>
      <c r="AD425" s="35">
        <v>77.71896000000001</v>
      </c>
      <c r="AE425" s="35"/>
      <c r="AF425" s="35"/>
      <c r="AG425" s="35"/>
      <c r="AH425" s="35">
        <v>0</v>
      </c>
      <c r="AI425" s="35"/>
      <c r="AL425" s="24">
        <f t="shared" si="28"/>
        <v>437.34880999999996</v>
      </c>
      <c r="AN425" s="34">
        <v>834.49600000000009</v>
      </c>
      <c r="AP425" s="20">
        <f t="shared" si="27"/>
        <v>1271.8448100000001</v>
      </c>
      <c r="AR425" s="20"/>
    </row>
    <row r="426" spans="1:44" x14ac:dyDescent="0.25">
      <c r="A426" t="str">
        <f>VLOOKUP($B426,'Cushing Balance'!$C$2:$E$500,3,TRUE)</f>
        <v>372010</v>
      </c>
      <c r="B426" s="1">
        <v>40437</v>
      </c>
      <c r="C426" s="31"/>
      <c r="D426" s="8">
        <v>0</v>
      </c>
      <c r="E426" s="35">
        <v>176.07105999999999</v>
      </c>
      <c r="F426" s="35"/>
      <c r="G426" s="26">
        <v>41.25</v>
      </c>
      <c r="H426" s="35">
        <v>29.463169999999998</v>
      </c>
      <c r="I426" s="35">
        <v>0</v>
      </c>
      <c r="J426" s="26">
        <v>0</v>
      </c>
      <c r="K426" s="35">
        <v>66.206190000000007</v>
      </c>
      <c r="L426" s="35">
        <v>0</v>
      </c>
      <c r="M426" s="35">
        <v>359.61221</v>
      </c>
      <c r="N426" s="35">
        <v>0</v>
      </c>
      <c r="O426" s="35"/>
      <c r="P426" s="35">
        <v>15.26192</v>
      </c>
      <c r="R426" s="24">
        <f t="shared" si="25"/>
        <v>687.86455000000001</v>
      </c>
      <c r="T426" s="5">
        <v>360.33606773333332</v>
      </c>
      <c r="V426" s="20">
        <f t="shared" si="26"/>
        <v>1048.2006177333333</v>
      </c>
      <c r="X426" s="8">
        <v>130.84605999999999</v>
      </c>
      <c r="Y426" s="35">
        <v>0</v>
      </c>
      <c r="Z426" s="35"/>
      <c r="AA426" s="35">
        <v>0</v>
      </c>
      <c r="AB426" s="35">
        <v>209.71889999999999</v>
      </c>
      <c r="AC426" s="35">
        <v>27.948150000000002</v>
      </c>
      <c r="AD426" s="35">
        <v>75.11372999999999</v>
      </c>
      <c r="AE426" s="35"/>
      <c r="AF426" s="35"/>
      <c r="AG426" s="35"/>
      <c r="AH426" s="35">
        <v>0</v>
      </c>
      <c r="AI426" s="35"/>
      <c r="AL426" s="24">
        <f t="shared" si="28"/>
        <v>443.62683999999996</v>
      </c>
      <c r="AN426" s="34">
        <v>834.49600000000009</v>
      </c>
      <c r="AP426" s="20">
        <f t="shared" si="27"/>
        <v>1278.12284</v>
      </c>
      <c r="AR426" s="20"/>
    </row>
    <row r="427" spans="1:44" x14ac:dyDescent="0.25">
      <c r="A427" t="str">
        <f>VLOOKUP($B427,'Cushing Balance'!$C$2:$E$500,3,TRUE)</f>
        <v>372010</v>
      </c>
      <c r="B427" s="1">
        <v>40438</v>
      </c>
      <c r="C427" s="31"/>
      <c r="D427" s="8">
        <v>0</v>
      </c>
      <c r="E427" s="35">
        <v>169.01838000000001</v>
      </c>
      <c r="F427" s="35"/>
      <c r="G427" s="26">
        <v>41.25</v>
      </c>
      <c r="H427" s="35">
        <v>27.778500000000001</v>
      </c>
      <c r="I427" s="35">
        <v>0</v>
      </c>
      <c r="J427" s="26">
        <v>0</v>
      </c>
      <c r="K427" s="35">
        <v>55.672330000000002</v>
      </c>
      <c r="L427" s="35">
        <v>0</v>
      </c>
      <c r="M427" s="35">
        <v>339.21983</v>
      </c>
      <c r="N427" s="35">
        <v>0</v>
      </c>
      <c r="O427" s="35"/>
      <c r="P427" s="35">
        <v>48.21602</v>
      </c>
      <c r="R427" s="24">
        <f t="shared" si="25"/>
        <v>681.15505999999993</v>
      </c>
      <c r="T427" s="5">
        <v>360.33606773333332</v>
      </c>
      <c r="V427" s="20">
        <f t="shared" si="26"/>
        <v>1041.4911277333333</v>
      </c>
      <c r="X427" s="8">
        <v>130.77052</v>
      </c>
      <c r="Y427" s="35">
        <v>0</v>
      </c>
      <c r="Z427" s="35"/>
      <c r="AA427" s="35">
        <v>0</v>
      </c>
      <c r="AB427" s="35">
        <v>197.39279000000002</v>
      </c>
      <c r="AC427" s="35">
        <v>14.527940000000001</v>
      </c>
      <c r="AD427" s="35">
        <v>37.906440000000003</v>
      </c>
      <c r="AE427" s="35"/>
      <c r="AF427" s="35"/>
      <c r="AG427" s="35"/>
      <c r="AH427" s="35">
        <v>0</v>
      </c>
      <c r="AI427" s="35"/>
      <c r="AL427" s="24">
        <f t="shared" si="28"/>
        <v>380.59769000000006</v>
      </c>
      <c r="AN427" s="34">
        <v>834.49600000000009</v>
      </c>
      <c r="AP427" s="20">
        <f t="shared" si="27"/>
        <v>1215.0936900000002</v>
      </c>
      <c r="AR427" s="20"/>
    </row>
    <row r="428" spans="1:44" x14ac:dyDescent="0.25">
      <c r="A428" t="str">
        <f>VLOOKUP($B428,'Cushing Balance'!$C$2:$E$500,3,TRUE)</f>
        <v>382010</v>
      </c>
      <c r="B428" s="1">
        <v>40439</v>
      </c>
      <c r="C428" s="31"/>
      <c r="D428" s="8">
        <v>0</v>
      </c>
      <c r="E428" s="35">
        <v>131.66504</v>
      </c>
      <c r="F428" s="35"/>
      <c r="G428" s="26">
        <v>41.25</v>
      </c>
      <c r="H428" s="35">
        <v>28.452310000000001</v>
      </c>
      <c r="I428" s="35">
        <v>0</v>
      </c>
      <c r="J428" s="26">
        <v>0</v>
      </c>
      <c r="K428" s="35">
        <v>46.799379999999999</v>
      </c>
      <c r="L428" s="35">
        <v>0</v>
      </c>
      <c r="M428" s="35">
        <v>343.34227000000004</v>
      </c>
      <c r="N428" s="35">
        <v>0</v>
      </c>
      <c r="O428" s="35"/>
      <c r="P428" s="35">
        <v>46.1646</v>
      </c>
      <c r="R428" s="24">
        <f t="shared" si="25"/>
        <v>637.67359999999996</v>
      </c>
      <c r="T428" s="5">
        <v>360.33606773333332</v>
      </c>
      <c r="V428" s="20">
        <f t="shared" si="26"/>
        <v>998.00966773333334</v>
      </c>
      <c r="X428" s="8">
        <v>130.70425</v>
      </c>
      <c r="Y428" s="35">
        <v>0</v>
      </c>
      <c r="Z428" s="35"/>
      <c r="AA428" s="35">
        <v>0</v>
      </c>
      <c r="AB428" s="35">
        <v>207.73467000000002</v>
      </c>
      <c r="AC428" s="35">
        <v>13.723559999999999</v>
      </c>
      <c r="AD428" s="35">
        <v>77.628630000000001</v>
      </c>
      <c r="AE428" s="35"/>
      <c r="AF428" s="35"/>
      <c r="AG428" s="35"/>
      <c r="AH428" s="35">
        <v>0</v>
      </c>
      <c r="AI428" s="35"/>
      <c r="AL428" s="24">
        <f t="shared" si="28"/>
        <v>429.79111000000006</v>
      </c>
      <c r="AN428" s="34">
        <v>834.49600000000009</v>
      </c>
      <c r="AP428" s="20">
        <f t="shared" si="27"/>
        <v>1264.2871100000002</v>
      </c>
      <c r="AR428" s="20"/>
    </row>
    <row r="429" spans="1:44" x14ac:dyDescent="0.25">
      <c r="A429" t="str">
        <f>VLOOKUP($B429,'Cushing Balance'!$C$2:$E$500,3,TRUE)</f>
        <v>382010</v>
      </c>
      <c r="B429" s="1">
        <v>40440</v>
      </c>
      <c r="C429" s="31"/>
      <c r="D429" s="8">
        <v>0</v>
      </c>
      <c r="E429" s="35">
        <v>168.05552</v>
      </c>
      <c r="F429" s="35"/>
      <c r="G429" s="26">
        <v>41.25</v>
      </c>
      <c r="H429" s="35">
        <v>29.258419999999997</v>
      </c>
      <c r="I429" s="35">
        <v>0</v>
      </c>
      <c r="J429" s="26">
        <v>0</v>
      </c>
      <c r="K429" s="35">
        <v>48.360999999999997</v>
      </c>
      <c r="L429" s="35">
        <v>0</v>
      </c>
      <c r="M429" s="35">
        <v>335.92190000000005</v>
      </c>
      <c r="N429" s="35">
        <v>0</v>
      </c>
      <c r="O429" s="35"/>
      <c r="P429" s="35">
        <v>31.29833</v>
      </c>
      <c r="R429" s="24">
        <f t="shared" si="25"/>
        <v>654.14517000000001</v>
      </c>
      <c r="T429" s="5">
        <v>360.33606773333332</v>
      </c>
      <c r="V429" s="20">
        <f t="shared" si="26"/>
        <v>1014.4812377333333</v>
      </c>
      <c r="X429" s="8">
        <v>130.79542000000001</v>
      </c>
      <c r="Y429" s="35">
        <v>0</v>
      </c>
      <c r="Z429" s="35"/>
      <c r="AA429" s="35">
        <v>0</v>
      </c>
      <c r="AB429" s="35">
        <v>212.39814999999999</v>
      </c>
      <c r="AC429" s="35">
        <v>16.923629999999999</v>
      </c>
      <c r="AD429" s="35">
        <v>79.288210000000007</v>
      </c>
      <c r="AE429" s="35"/>
      <c r="AF429" s="35"/>
      <c r="AG429" s="35"/>
      <c r="AH429" s="35">
        <v>0</v>
      </c>
      <c r="AI429" s="35"/>
      <c r="AL429" s="24">
        <f t="shared" si="28"/>
        <v>439.40541000000002</v>
      </c>
      <c r="AN429" s="34">
        <v>834.49600000000009</v>
      </c>
      <c r="AP429" s="20">
        <f t="shared" si="27"/>
        <v>1273.9014100000002</v>
      </c>
      <c r="AR429" s="20"/>
    </row>
    <row r="430" spans="1:44" x14ac:dyDescent="0.25">
      <c r="A430" t="str">
        <f>VLOOKUP($B430,'Cushing Balance'!$C$2:$E$500,3,TRUE)</f>
        <v>382010</v>
      </c>
      <c r="B430" s="1">
        <v>40441</v>
      </c>
      <c r="C430" s="31"/>
      <c r="D430" s="8">
        <v>0</v>
      </c>
      <c r="E430" s="35">
        <v>176.14429000000001</v>
      </c>
      <c r="F430" s="35"/>
      <c r="G430" s="26">
        <v>41.25</v>
      </c>
      <c r="H430" s="35">
        <v>29.31663</v>
      </c>
      <c r="I430" s="35">
        <v>0</v>
      </c>
      <c r="J430" s="26">
        <v>0</v>
      </c>
      <c r="K430" s="35">
        <v>48.523060000000001</v>
      </c>
      <c r="L430" s="35">
        <v>0</v>
      </c>
      <c r="M430" s="35">
        <v>342.38274999999999</v>
      </c>
      <c r="N430" s="35">
        <v>0</v>
      </c>
      <c r="O430" s="35"/>
      <c r="P430" s="35">
        <v>61.706269999999996</v>
      </c>
      <c r="R430" s="24">
        <f t="shared" si="25"/>
        <v>699.32299999999998</v>
      </c>
      <c r="T430" s="5">
        <v>360.33606773333332</v>
      </c>
      <c r="V430" s="20">
        <f t="shared" si="26"/>
        <v>1059.6590677333334</v>
      </c>
      <c r="X430" s="8">
        <v>140.58500000000001</v>
      </c>
      <c r="Y430" s="35">
        <v>0</v>
      </c>
      <c r="Z430" s="35"/>
      <c r="AA430" s="35">
        <v>0</v>
      </c>
      <c r="AB430" s="35">
        <v>212.37902</v>
      </c>
      <c r="AC430" s="35">
        <v>24.492189999999997</v>
      </c>
      <c r="AD430" s="35">
        <v>77.871440000000007</v>
      </c>
      <c r="AE430" s="35"/>
      <c r="AF430" s="35"/>
      <c r="AG430" s="35"/>
      <c r="AH430" s="35">
        <v>0</v>
      </c>
      <c r="AI430" s="35"/>
      <c r="AL430" s="24">
        <f t="shared" si="28"/>
        <v>455.32765000000001</v>
      </c>
      <c r="AN430" s="34">
        <v>834.49600000000009</v>
      </c>
      <c r="AP430" s="20">
        <f t="shared" si="27"/>
        <v>1289.82365</v>
      </c>
      <c r="AR430" s="20"/>
    </row>
    <row r="431" spans="1:44" x14ac:dyDescent="0.25">
      <c r="A431" t="str">
        <f>VLOOKUP($B431,'Cushing Balance'!$C$2:$E$500,3,TRUE)</f>
        <v>382010</v>
      </c>
      <c r="B431" s="1">
        <v>40442</v>
      </c>
      <c r="C431" s="31"/>
      <c r="D431" s="8">
        <v>0</v>
      </c>
      <c r="E431" s="35">
        <v>164.20507999999998</v>
      </c>
      <c r="F431" s="35"/>
      <c r="G431" s="26">
        <v>41.25</v>
      </c>
      <c r="H431" s="35">
        <v>29.6769</v>
      </c>
      <c r="I431" s="35">
        <v>0</v>
      </c>
      <c r="J431" s="26">
        <v>0</v>
      </c>
      <c r="K431" s="35">
        <v>53.865190000000005</v>
      </c>
      <c r="L431" s="35">
        <v>0</v>
      </c>
      <c r="M431" s="35">
        <v>335.96731</v>
      </c>
      <c r="N431" s="35">
        <v>0</v>
      </c>
      <c r="O431" s="35"/>
      <c r="P431" s="35">
        <v>87.591059999999999</v>
      </c>
      <c r="R431" s="24">
        <f t="shared" si="25"/>
        <v>712.55553999999995</v>
      </c>
      <c r="T431" s="5">
        <v>360.33606773333332</v>
      </c>
      <c r="V431" s="20">
        <f t="shared" si="26"/>
        <v>1072.8916077333333</v>
      </c>
      <c r="X431" s="8">
        <v>131.13301999999999</v>
      </c>
      <c r="Y431" s="35">
        <v>0</v>
      </c>
      <c r="Z431" s="35"/>
      <c r="AA431" s="35">
        <v>0</v>
      </c>
      <c r="AB431" s="35">
        <v>215.81289999999998</v>
      </c>
      <c r="AC431" s="35">
        <v>26.508209999999998</v>
      </c>
      <c r="AD431" s="35">
        <v>70.406149999999997</v>
      </c>
      <c r="AE431" s="35"/>
      <c r="AF431" s="35"/>
      <c r="AG431" s="35"/>
      <c r="AH431" s="35">
        <v>0</v>
      </c>
      <c r="AI431" s="35"/>
      <c r="AL431" s="24">
        <f t="shared" si="28"/>
        <v>443.86027999999999</v>
      </c>
      <c r="AN431" s="34">
        <v>834.49600000000009</v>
      </c>
      <c r="AP431" s="20">
        <f t="shared" si="27"/>
        <v>1278.35628</v>
      </c>
      <c r="AR431" s="20"/>
    </row>
    <row r="432" spans="1:44" x14ac:dyDescent="0.25">
      <c r="A432" t="str">
        <f>VLOOKUP($B432,'Cushing Balance'!$C$2:$E$500,3,TRUE)</f>
        <v>382010</v>
      </c>
      <c r="B432" s="1">
        <v>40443</v>
      </c>
      <c r="C432" s="31"/>
      <c r="D432" s="8">
        <v>0</v>
      </c>
      <c r="E432" s="35">
        <v>176.80248</v>
      </c>
      <c r="F432" s="35"/>
      <c r="G432" s="26">
        <v>41.25</v>
      </c>
      <c r="H432" s="35">
        <v>29.536580000000001</v>
      </c>
      <c r="I432" s="35">
        <v>0</v>
      </c>
      <c r="J432" s="26">
        <v>0</v>
      </c>
      <c r="K432" s="35">
        <v>63.92727</v>
      </c>
      <c r="L432" s="35">
        <v>0</v>
      </c>
      <c r="M432" s="35">
        <v>331.32633000000004</v>
      </c>
      <c r="N432" s="35">
        <v>0</v>
      </c>
      <c r="O432" s="35"/>
      <c r="P432" s="35">
        <v>3.6644999999999999</v>
      </c>
      <c r="R432" s="24">
        <f t="shared" si="25"/>
        <v>646.50716</v>
      </c>
      <c r="T432" s="5">
        <v>360.33606773333332</v>
      </c>
      <c r="V432" s="20">
        <f t="shared" si="26"/>
        <v>1006.8432277333334</v>
      </c>
      <c r="X432" s="8">
        <v>131.16823000000002</v>
      </c>
      <c r="Y432" s="35">
        <v>0</v>
      </c>
      <c r="Z432" s="35"/>
      <c r="AA432" s="35">
        <v>0</v>
      </c>
      <c r="AB432" s="35">
        <v>202.23795999999999</v>
      </c>
      <c r="AC432" s="35">
        <v>31.663250000000001</v>
      </c>
      <c r="AD432" s="35">
        <v>82.607979999999998</v>
      </c>
      <c r="AE432" s="35"/>
      <c r="AF432" s="35"/>
      <c r="AG432" s="35"/>
      <c r="AH432" s="35">
        <v>0</v>
      </c>
      <c r="AI432" s="35"/>
      <c r="AL432" s="24">
        <f t="shared" si="28"/>
        <v>447.67742000000004</v>
      </c>
      <c r="AN432" s="34">
        <v>834.49600000000009</v>
      </c>
      <c r="AP432" s="20">
        <f t="shared" si="27"/>
        <v>1282.1734200000001</v>
      </c>
      <c r="AR432" s="20"/>
    </row>
    <row r="433" spans="1:44" x14ac:dyDescent="0.25">
      <c r="A433" t="str">
        <f>VLOOKUP($B433,'Cushing Balance'!$C$2:$E$500,3,TRUE)</f>
        <v>382010</v>
      </c>
      <c r="B433" s="1">
        <v>40444</v>
      </c>
      <c r="C433" s="31"/>
      <c r="D433" s="8">
        <v>0</v>
      </c>
      <c r="E433" s="35">
        <v>163.10329000000002</v>
      </c>
      <c r="F433" s="35"/>
      <c r="G433" s="26">
        <v>41.25</v>
      </c>
      <c r="H433" s="35">
        <v>27.812330000000003</v>
      </c>
      <c r="I433" s="35">
        <v>0</v>
      </c>
      <c r="J433" s="26">
        <v>0</v>
      </c>
      <c r="K433" s="35">
        <v>62.086330000000004</v>
      </c>
      <c r="L433" s="35">
        <v>0</v>
      </c>
      <c r="M433" s="35">
        <v>327.97275000000002</v>
      </c>
      <c r="N433" s="35">
        <v>0</v>
      </c>
      <c r="O433" s="35"/>
      <c r="P433" s="35">
        <v>25.453189999999999</v>
      </c>
      <c r="R433" s="24">
        <f t="shared" si="25"/>
        <v>647.67788999999993</v>
      </c>
      <c r="T433" s="5">
        <v>360.33606773333332</v>
      </c>
      <c r="V433" s="20">
        <f t="shared" si="26"/>
        <v>1008.0139577333332</v>
      </c>
      <c r="X433" s="8">
        <v>146.04208</v>
      </c>
      <c r="Y433" s="35">
        <v>0</v>
      </c>
      <c r="Z433" s="35"/>
      <c r="AA433" s="35">
        <v>0</v>
      </c>
      <c r="AB433" s="35">
        <v>212.4734</v>
      </c>
      <c r="AC433" s="35">
        <v>30.159419999999997</v>
      </c>
      <c r="AD433" s="35">
        <v>118.43908</v>
      </c>
      <c r="AE433" s="35"/>
      <c r="AF433" s="35"/>
      <c r="AG433" s="35"/>
      <c r="AH433" s="35">
        <v>0</v>
      </c>
      <c r="AI433" s="35"/>
      <c r="AL433" s="24">
        <f t="shared" si="28"/>
        <v>507.11398000000003</v>
      </c>
      <c r="AN433" s="34">
        <v>834.49600000000009</v>
      </c>
      <c r="AP433" s="20">
        <f t="shared" si="27"/>
        <v>1341.6099800000002</v>
      </c>
      <c r="AR433" s="20"/>
    </row>
    <row r="434" spans="1:44" x14ac:dyDescent="0.25">
      <c r="A434" t="str">
        <f>VLOOKUP($B434,'Cushing Balance'!$C$2:$E$500,3,TRUE)</f>
        <v>382010</v>
      </c>
      <c r="B434" s="1">
        <v>40445</v>
      </c>
      <c r="C434" s="31"/>
      <c r="D434" s="8">
        <v>0</v>
      </c>
      <c r="E434" s="35">
        <v>171.64667</v>
      </c>
      <c r="F434" s="35"/>
      <c r="G434" s="26">
        <v>41.25</v>
      </c>
      <c r="H434" s="35">
        <v>26.734310000000001</v>
      </c>
      <c r="I434" s="35">
        <v>0</v>
      </c>
      <c r="J434" s="26">
        <v>0</v>
      </c>
      <c r="K434" s="35">
        <v>61.038429999999998</v>
      </c>
      <c r="L434" s="35">
        <v>0</v>
      </c>
      <c r="M434" s="35">
        <v>320.76216999999997</v>
      </c>
      <c r="N434" s="35">
        <v>0</v>
      </c>
      <c r="O434" s="35"/>
      <c r="P434" s="35">
        <v>31.914720000000003</v>
      </c>
      <c r="R434" s="24">
        <f t="shared" si="25"/>
        <v>653.34629999999993</v>
      </c>
      <c r="T434" s="5">
        <v>360.33606773333332</v>
      </c>
      <c r="V434" s="20">
        <f t="shared" si="26"/>
        <v>1013.6823677333332</v>
      </c>
      <c r="X434" s="8">
        <v>146.55660999999998</v>
      </c>
      <c r="Y434" s="35">
        <v>0</v>
      </c>
      <c r="Z434" s="35"/>
      <c r="AA434" s="35">
        <v>0</v>
      </c>
      <c r="AB434" s="35">
        <v>218.42377999999999</v>
      </c>
      <c r="AC434" s="35">
        <v>34.763379999999998</v>
      </c>
      <c r="AD434" s="35">
        <v>87.226799999999997</v>
      </c>
      <c r="AE434" s="35"/>
      <c r="AF434" s="35"/>
      <c r="AG434" s="35"/>
      <c r="AH434" s="35">
        <v>0</v>
      </c>
      <c r="AI434" s="35"/>
      <c r="AL434" s="24">
        <f t="shared" si="28"/>
        <v>486.97056999999995</v>
      </c>
      <c r="AN434" s="34">
        <v>834.49600000000009</v>
      </c>
      <c r="AP434" s="20">
        <f t="shared" si="27"/>
        <v>1321.46657</v>
      </c>
      <c r="AR434" s="20"/>
    </row>
    <row r="435" spans="1:44" x14ac:dyDescent="0.25">
      <c r="A435" t="str">
        <f>VLOOKUP($B435,'Cushing Balance'!$C$2:$E$500,3,TRUE)</f>
        <v>392010</v>
      </c>
      <c r="B435" s="1">
        <v>40446</v>
      </c>
      <c r="C435" s="31"/>
      <c r="D435" s="8">
        <v>0</v>
      </c>
      <c r="E435" s="35">
        <v>173.60425000000001</v>
      </c>
      <c r="F435" s="35"/>
      <c r="G435" s="26">
        <v>41.25</v>
      </c>
      <c r="H435" s="35">
        <v>29.997169999999997</v>
      </c>
      <c r="I435" s="35">
        <v>0</v>
      </c>
      <c r="J435" s="26">
        <v>0</v>
      </c>
      <c r="K435" s="35">
        <v>60.735459999999996</v>
      </c>
      <c r="L435" s="35">
        <v>0</v>
      </c>
      <c r="M435" s="35">
        <v>321.98196000000002</v>
      </c>
      <c r="N435" s="35">
        <v>0</v>
      </c>
      <c r="O435" s="35"/>
      <c r="P435" s="35">
        <v>33.692230000000002</v>
      </c>
      <c r="R435" s="24">
        <f t="shared" si="25"/>
        <v>661.26107000000002</v>
      </c>
      <c r="T435" s="5">
        <v>360.33606773333332</v>
      </c>
      <c r="V435" s="20">
        <f t="shared" si="26"/>
        <v>1021.5971377333333</v>
      </c>
      <c r="X435" s="8">
        <v>141.61998</v>
      </c>
      <c r="Y435" s="35">
        <v>0</v>
      </c>
      <c r="Z435" s="35"/>
      <c r="AA435" s="35">
        <v>0</v>
      </c>
      <c r="AB435" s="35">
        <v>222.01143999999999</v>
      </c>
      <c r="AC435" s="35">
        <v>34.745980000000003</v>
      </c>
      <c r="AD435" s="35">
        <v>69.556850000000011</v>
      </c>
      <c r="AE435" s="35"/>
      <c r="AF435" s="35"/>
      <c r="AG435" s="35"/>
      <c r="AH435" s="35">
        <v>0</v>
      </c>
      <c r="AI435" s="35"/>
      <c r="AL435" s="24">
        <f t="shared" si="28"/>
        <v>467.93424999999996</v>
      </c>
      <c r="AN435" s="34">
        <v>834.49600000000009</v>
      </c>
      <c r="AP435" s="20">
        <f t="shared" si="27"/>
        <v>1302.4302500000001</v>
      </c>
      <c r="AR435" s="20"/>
    </row>
    <row r="436" spans="1:44" x14ac:dyDescent="0.25">
      <c r="A436" t="str">
        <f>VLOOKUP($B436,'Cushing Balance'!$C$2:$E$500,3,TRUE)</f>
        <v>392010</v>
      </c>
      <c r="B436" s="1">
        <v>40447</v>
      </c>
      <c r="C436" s="31"/>
      <c r="D436" s="8">
        <v>0</v>
      </c>
      <c r="E436" s="35">
        <v>179.54046</v>
      </c>
      <c r="F436" s="35"/>
      <c r="G436" s="26">
        <v>41.25</v>
      </c>
      <c r="H436" s="35">
        <v>30.131900000000002</v>
      </c>
      <c r="I436" s="35">
        <v>0</v>
      </c>
      <c r="J436" s="26">
        <v>0</v>
      </c>
      <c r="K436" s="35">
        <v>51.631080000000004</v>
      </c>
      <c r="L436" s="35">
        <v>0</v>
      </c>
      <c r="M436" s="35">
        <v>351.90987999999999</v>
      </c>
      <c r="N436" s="35">
        <v>0</v>
      </c>
      <c r="O436" s="35"/>
      <c r="P436" s="35">
        <v>40.577669999999998</v>
      </c>
      <c r="R436" s="24">
        <f t="shared" si="25"/>
        <v>695.04099000000008</v>
      </c>
      <c r="T436" s="5">
        <v>360.33606773333332</v>
      </c>
      <c r="V436" s="20">
        <f t="shared" si="26"/>
        <v>1055.3770577333335</v>
      </c>
      <c r="X436" s="8">
        <v>131.51114999999999</v>
      </c>
      <c r="Y436" s="35">
        <v>0</v>
      </c>
      <c r="Z436" s="35"/>
      <c r="AA436" s="35">
        <v>0</v>
      </c>
      <c r="AB436" s="35">
        <v>200.08835000000002</v>
      </c>
      <c r="AC436" s="35">
        <v>33.462420000000002</v>
      </c>
      <c r="AD436" s="35">
        <v>69.894210000000001</v>
      </c>
      <c r="AE436" s="35"/>
      <c r="AF436" s="35"/>
      <c r="AG436" s="35"/>
      <c r="AH436" s="35">
        <v>0</v>
      </c>
      <c r="AI436" s="35"/>
      <c r="AL436" s="24">
        <f t="shared" si="28"/>
        <v>434.95613000000003</v>
      </c>
      <c r="AN436" s="34">
        <v>834.49600000000009</v>
      </c>
      <c r="AP436" s="20">
        <f t="shared" si="27"/>
        <v>1269.4521300000001</v>
      </c>
      <c r="AR436" s="20"/>
    </row>
    <row r="437" spans="1:44" x14ac:dyDescent="0.25">
      <c r="A437" t="str">
        <f>VLOOKUP($B437,'Cushing Balance'!$C$2:$E$500,3,TRUE)</f>
        <v>392010</v>
      </c>
      <c r="B437" s="1">
        <v>40448</v>
      </c>
      <c r="C437" s="31"/>
      <c r="D437" s="8">
        <v>0</v>
      </c>
      <c r="E437" s="35">
        <v>180.7535</v>
      </c>
      <c r="F437" s="35"/>
      <c r="G437" s="26">
        <v>41.25</v>
      </c>
      <c r="H437" s="35">
        <v>31.485689999999998</v>
      </c>
      <c r="I437" s="35">
        <v>0</v>
      </c>
      <c r="J437" s="26">
        <v>0</v>
      </c>
      <c r="K437" s="35">
        <v>45.763169999999995</v>
      </c>
      <c r="L437" s="35">
        <v>0</v>
      </c>
      <c r="M437" s="35">
        <v>335.29278999999997</v>
      </c>
      <c r="N437" s="35">
        <v>0</v>
      </c>
      <c r="O437" s="35"/>
      <c r="P437" s="35">
        <v>63.802019999999999</v>
      </c>
      <c r="R437" s="24">
        <f t="shared" si="25"/>
        <v>698.34716999999989</v>
      </c>
      <c r="T437" s="5">
        <v>360.33606773333332</v>
      </c>
      <c r="V437" s="20">
        <f t="shared" si="26"/>
        <v>1058.6832377333333</v>
      </c>
      <c r="X437" s="8">
        <v>130.99128999999999</v>
      </c>
      <c r="Y437" s="35">
        <v>0</v>
      </c>
      <c r="Z437" s="35"/>
      <c r="AA437" s="35">
        <v>0</v>
      </c>
      <c r="AB437" s="35">
        <v>227.76721000000001</v>
      </c>
      <c r="AC437" s="35">
        <v>34.940480000000001</v>
      </c>
      <c r="AD437" s="35">
        <v>69.624020000000002</v>
      </c>
      <c r="AE437" s="35"/>
      <c r="AF437" s="35"/>
      <c r="AG437" s="35"/>
      <c r="AH437" s="35">
        <v>0</v>
      </c>
      <c r="AI437" s="35"/>
      <c r="AL437" s="24">
        <f t="shared" si="28"/>
        <v>463.32299999999998</v>
      </c>
      <c r="AN437" s="34">
        <v>834.49600000000009</v>
      </c>
      <c r="AP437" s="20">
        <f t="shared" si="27"/>
        <v>1297.819</v>
      </c>
      <c r="AR437" s="20"/>
    </row>
    <row r="438" spans="1:44" x14ac:dyDescent="0.25">
      <c r="A438" t="str">
        <f>VLOOKUP($B438,'Cushing Balance'!$C$2:$E$500,3,TRUE)</f>
        <v>392010</v>
      </c>
      <c r="B438" s="1">
        <v>40449</v>
      </c>
      <c r="C438" s="31"/>
      <c r="D438" s="8">
        <v>0</v>
      </c>
      <c r="E438" s="35">
        <v>176.70854</v>
      </c>
      <c r="F438" s="35"/>
      <c r="G438" s="26">
        <v>41.25</v>
      </c>
      <c r="H438" s="35">
        <v>32.230650000000004</v>
      </c>
      <c r="I438" s="35">
        <v>0</v>
      </c>
      <c r="J438" s="26">
        <v>0</v>
      </c>
      <c r="K438" s="35">
        <v>45.788669999999996</v>
      </c>
      <c r="L438" s="35">
        <v>0</v>
      </c>
      <c r="M438" s="35">
        <v>323.20083</v>
      </c>
      <c r="N438" s="35">
        <v>0</v>
      </c>
      <c r="O438" s="35"/>
      <c r="P438" s="35">
        <v>21.887040000000002</v>
      </c>
      <c r="R438" s="24">
        <f t="shared" si="25"/>
        <v>641.06572999999992</v>
      </c>
      <c r="T438" s="5">
        <v>360.33606773333332</v>
      </c>
      <c r="V438" s="20">
        <f t="shared" si="26"/>
        <v>1001.4017977333333</v>
      </c>
      <c r="X438" s="8">
        <v>131.27685</v>
      </c>
      <c r="Y438" s="35">
        <v>0</v>
      </c>
      <c r="Z438" s="35"/>
      <c r="AA438" s="35">
        <v>0</v>
      </c>
      <c r="AB438" s="35">
        <v>214.49033</v>
      </c>
      <c r="AC438" s="35">
        <v>34.839100000000002</v>
      </c>
      <c r="AD438" s="35">
        <v>38.465669999999996</v>
      </c>
      <c r="AE438" s="35"/>
      <c r="AF438" s="35"/>
      <c r="AG438" s="35"/>
      <c r="AH438" s="35">
        <v>0</v>
      </c>
      <c r="AI438" s="35"/>
      <c r="AL438" s="24">
        <f t="shared" si="28"/>
        <v>419.07194999999996</v>
      </c>
      <c r="AN438" s="34">
        <v>834.49600000000009</v>
      </c>
      <c r="AP438" s="20">
        <f t="shared" si="27"/>
        <v>1253.5679500000001</v>
      </c>
      <c r="AR438" s="20"/>
    </row>
    <row r="439" spans="1:44" x14ac:dyDescent="0.25">
      <c r="A439" t="str">
        <f>VLOOKUP($B439,'Cushing Balance'!$C$2:$E$500,3,TRUE)</f>
        <v>392010</v>
      </c>
      <c r="B439" s="1">
        <v>40450</v>
      </c>
      <c r="C439" s="31"/>
      <c r="D439" s="8">
        <v>0</v>
      </c>
      <c r="E439" s="35">
        <v>142.75681</v>
      </c>
      <c r="F439" s="35"/>
      <c r="G439" s="26">
        <v>41.25</v>
      </c>
      <c r="H439" s="35">
        <v>30.703020000000002</v>
      </c>
      <c r="I439" s="35">
        <v>0</v>
      </c>
      <c r="J439" s="26">
        <v>0</v>
      </c>
      <c r="K439" s="35">
        <v>45.166350000000001</v>
      </c>
      <c r="L439" s="35">
        <v>0</v>
      </c>
      <c r="M439" s="35">
        <v>319.81646000000001</v>
      </c>
      <c r="N439" s="35">
        <v>0</v>
      </c>
      <c r="O439" s="35"/>
      <c r="P439" s="35">
        <v>73.576650000000001</v>
      </c>
      <c r="R439" s="24">
        <f t="shared" si="25"/>
        <v>653.26928999999996</v>
      </c>
      <c r="T439" s="5">
        <v>360.33606773333332</v>
      </c>
      <c r="V439" s="20">
        <f t="shared" si="26"/>
        <v>1013.6053577333332</v>
      </c>
      <c r="X439" s="8">
        <v>140.35723000000002</v>
      </c>
      <c r="Y439" s="35">
        <v>0</v>
      </c>
      <c r="Z439" s="35"/>
      <c r="AA439" s="35">
        <v>0</v>
      </c>
      <c r="AB439" s="35">
        <v>221.25098</v>
      </c>
      <c r="AC439" s="35">
        <v>34.941309999999994</v>
      </c>
      <c r="AD439" s="35">
        <v>29.22831</v>
      </c>
      <c r="AE439" s="35"/>
      <c r="AF439" s="35"/>
      <c r="AG439" s="35"/>
      <c r="AH439" s="35">
        <v>0</v>
      </c>
      <c r="AI439" s="35"/>
      <c r="AL439" s="24">
        <f t="shared" si="28"/>
        <v>425.77782999999999</v>
      </c>
      <c r="AN439" s="34">
        <v>834.49600000000009</v>
      </c>
      <c r="AP439" s="20">
        <f t="shared" si="27"/>
        <v>1260.2738300000001</v>
      </c>
      <c r="AR439" s="20"/>
    </row>
    <row r="440" spans="1:44" x14ac:dyDescent="0.25">
      <c r="A440" t="str">
        <f>VLOOKUP($B440,'Cushing Balance'!$C$2:$E$500,3,TRUE)</f>
        <v>392010</v>
      </c>
      <c r="B440" s="1">
        <v>40451</v>
      </c>
      <c r="C440" s="31"/>
      <c r="D440" s="8">
        <v>0</v>
      </c>
      <c r="E440" s="35">
        <v>159.02769000000001</v>
      </c>
      <c r="F440" s="35"/>
      <c r="G440" s="26">
        <v>41.25</v>
      </c>
      <c r="H440" s="35">
        <v>31.551479999999998</v>
      </c>
      <c r="I440" s="35">
        <v>0</v>
      </c>
      <c r="J440" s="26">
        <v>0</v>
      </c>
      <c r="K440" s="35">
        <v>45.961849999999998</v>
      </c>
      <c r="L440" s="35">
        <v>0</v>
      </c>
      <c r="M440" s="35">
        <v>306.92066999999997</v>
      </c>
      <c r="N440" s="35">
        <v>0</v>
      </c>
      <c r="O440" s="35"/>
      <c r="P440" s="35">
        <v>9.0883500000000002</v>
      </c>
      <c r="R440" s="24">
        <f t="shared" si="25"/>
        <v>593.80003999999997</v>
      </c>
      <c r="T440" s="5">
        <v>360.33606773333332</v>
      </c>
      <c r="V440" s="20">
        <f t="shared" si="26"/>
        <v>954.13610773333335</v>
      </c>
      <c r="X440" s="8">
        <v>145.34376999999998</v>
      </c>
      <c r="Y440" s="35">
        <v>0</v>
      </c>
      <c r="Z440" s="35"/>
      <c r="AA440" s="35">
        <v>0</v>
      </c>
      <c r="AB440" s="35">
        <v>196.35187999999999</v>
      </c>
      <c r="AC440" s="35">
        <v>34.774879999999996</v>
      </c>
      <c r="AD440" s="35">
        <v>71.003630000000001</v>
      </c>
      <c r="AE440" s="35"/>
      <c r="AF440" s="35"/>
      <c r="AG440" s="35"/>
      <c r="AH440" s="35">
        <v>0</v>
      </c>
      <c r="AI440" s="35"/>
      <c r="AL440" s="24">
        <f t="shared" si="28"/>
        <v>447.47415999999998</v>
      </c>
      <c r="AN440" s="34">
        <v>834.49600000000009</v>
      </c>
      <c r="AP440" s="20">
        <f t="shared" si="27"/>
        <v>1281.9701600000001</v>
      </c>
      <c r="AR440" s="20"/>
    </row>
    <row r="441" spans="1:44" x14ac:dyDescent="0.25">
      <c r="A441" t="str">
        <f>VLOOKUP($B441,'Cushing Balance'!$C$2:$E$500,3,TRUE)</f>
        <v>392010</v>
      </c>
      <c r="B441" s="1">
        <v>40452</v>
      </c>
      <c r="C441" s="31"/>
      <c r="D441" s="8">
        <v>0</v>
      </c>
      <c r="E441" s="35">
        <v>139.58454</v>
      </c>
      <c r="F441" s="35"/>
      <c r="G441" s="26">
        <v>41.25</v>
      </c>
      <c r="H441" s="35">
        <v>32.700830000000003</v>
      </c>
      <c r="I441" s="35">
        <v>0</v>
      </c>
      <c r="J441" s="26">
        <v>0</v>
      </c>
      <c r="K441" s="35">
        <v>53.00694</v>
      </c>
      <c r="L441" s="35">
        <v>0</v>
      </c>
      <c r="M441" s="35">
        <v>261.70008000000001</v>
      </c>
      <c r="N441" s="35">
        <v>0</v>
      </c>
      <c r="O441" s="35"/>
      <c r="P441" s="35">
        <v>72.754750000000001</v>
      </c>
      <c r="R441" s="24">
        <f t="shared" si="25"/>
        <v>600.99713999999994</v>
      </c>
      <c r="T441" s="5">
        <v>372.98358958064534</v>
      </c>
      <c r="V441" s="20">
        <f t="shared" si="26"/>
        <v>973.98072958064529</v>
      </c>
      <c r="X441" s="8">
        <v>131.16233</v>
      </c>
      <c r="Y441" s="35">
        <v>0</v>
      </c>
      <c r="Z441" s="35"/>
      <c r="AA441" s="35">
        <v>0</v>
      </c>
      <c r="AB441" s="35">
        <v>213.62342000000001</v>
      </c>
      <c r="AC441" s="35">
        <v>34.819809999999997</v>
      </c>
      <c r="AD441" s="35">
        <v>143.05376999999999</v>
      </c>
      <c r="AE441" s="35"/>
      <c r="AF441" s="35"/>
      <c r="AG441" s="35"/>
      <c r="AH441" s="35">
        <v>0</v>
      </c>
      <c r="AI441" s="35"/>
      <c r="AL441" s="24">
        <f t="shared" si="28"/>
        <v>522.65932999999995</v>
      </c>
      <c r="AN441" s="34">
        <v>682.44799999999998</v>
      </c>
      <c r="AP441" s="20">
        <f t="shared" si="27"/>
        <v>1205.1073299999998</v>
      </c>
      <c r="AR441" s="20"/>
    </row>
    <row r="442" spans="1:44" x14ac:dyDescent="0.25">
      <c r="A442" t="str">
        <f>VLOOKUP($B442,'Cushing Balance'!$C$2:$E$500,3,TRUE)</f>
        <v>402010</v>
      </c>
      <c r="B442" s="1">
        <v>40453</v>
      </c>
      <c r="C442" s="31"/>
      <c r="D442" s="8">
        <v>0</v>
      </c>
      <c r="E442" s="35">
        <v>167.87842000000001</v>
      </c>
      <c r="F442" s="35"/>
      <c r="G442" s="26">
        <v>41.25</v>
      </c>
      <c r="H442" s="35">
        <v>29.085249999999998</v>
      </c>
      <c r="I442" s="35">
        <v>0</v>
      </c>
      <c r="J442" s="26">
        <v>0</v>
      </c>
      <c r="K442" s="35">
        <v>62.143419999999999</v>
      </c>
      <c r="L442" s="35">
        <v>0</v>
      </c>
      <c r="M442" s="35">
        <v>281.47465</v>
      </c>
      <c r="N442" s="35">
        <v>0</v>
      </c>
      <c r="O442" s="35"/>
      <c r="P442" s="35">
        <v>0.53146000000000004</v>
      </c>
      <c r="R442" s="24">
        <f t="shared" si="25"/>
        <v>582.36320000000012</v>
      </c>
      <c r="T442" s="5">
        <v>372.98358958064534</v>
      </c>
      <c r="V442" s="20">
        <f t="shared" si="26"/>
        <v>955.34678958064546</v>
      </c>
      <c r="X442" s="8">
        <v>131.27832999999998</v>
      </c>
      <c r="Y442" s="35">
        <v>0</v>
      </c>
      <c r="Z442" s="35"/>
      <c r="AA442" s="35">
        <v>0</v>
      </c>
      <c r="AB442" s="35">
        <v>203.57479000000001</v>
      </c>
      <c r="AC442" s="35">
        <v>32.262650000000001</v>
      </c>
      <c r="AD442" s="35">
        <v>138.81280999999998</v>
      </c>
      <c r="AE442" s="35"/>
      <c r="AF442" s="35"/>
      <c r="AG442" s="35"/>
      <c r="AH442" s="35">
        <v>0</v>
      </c>
      <c r="AI442" s="35"/>
      <c r="AL442" s="24">
        <f t="shared" si="28"/>
        <v>505.92858000000001</v>
      </c>
      <c r="AN442" s="34">
        <v>682.44799999999998</v>
      </c>
      <c r="AP442" s="20">
        <f t="shared" si="27"/>
        <v>1188.3765800000001</v>
      </c>
      <c r="AR442" s="20"/>
    </row>
    <row r="443" spans="1:44" x14ac:dyDescent="0.25">
      <c r="A443" t="str">
        <f>VLOOKUP($B443,'Cushing Balance'!$C$2:$E$500,3,TRUE)</f>
        <v>402010</v>
      </c>
      <c r="B443" s="1">
        <v>40454</v>
      </c>
      <c r="C443" s="31"/>
      <c r="D443" s="8">
        <v>0</v>
      </c>
      <c r="E443" s="35">
        <v>163.31771000000001</v>
      </c>
      <c r="F443" s="35"/>
      <c r="G443" s="26">
        <v>41.25</v>
      </c>
      <c r="H443" s="35">
        <v>26.772349999999999</v>
      </c>
      <c r="I443" s="35">
        <v>0</v>
      </c>
      <c r="J443" s="26">
        <v>0</v>
      </c>
      <c r="K443" s="35">
        <v>54.079730000000005</v>
      </c>
      <c r="L443" s="35">
        <v>0</v>
      </c>
      <c r="M443" s="35">
        <v>274.33125000000001</v>
      </c>
      <c r="N443" s="35">
        <v>0</v>
      </c>
      <c r="O443" s="35"/>
      <c r="P443" s="35">
        <v>67.649350000000013</v>
      </c>
      <c r="R443" s="24">
        <f t="shared" si="25"/>
        <v>627.40039000000002</v>
      </c>
      <c r="T443" s="5">
        <v>372.98358958064534</v>
      </c>
      <c r="V443" s="20">
        <f t="shared" si="26"/>
        <v>1000.3839795806454</v>
      </c>
      <c r="X443" s="8">
        <v>130.80425</v>
      </c>
      <c r="Y443" s="35">
        <v>0</v>
      </c>
      <c r="Z443" s="35"/>
      <c r="AA443" s="35">
        <v>0</v>
      </c>
      <c r="AB443" s="35">
        <v>217.65438</v>
      </c>
      <c r="AC443" s="35">
        <v>23.575150000000001</v>
      </c>
      <c r="AD443" s="35">
        <v>146.91923</v>
      </c>
      <c r="AE443" s="35"/>
      <c r="AF443" s="35"/>
      <c r="AG443" s="35"/>
      <c r="AH443" s="35">
        <v>0</v>
      </c>
      <c r="AI443" s="35"/>
      <c r="AL443" s="24">
        <f t="shared" si="28"/>
        <v>518.95300999999995</v>
      </c>
      <c r="AN443" s="34">
        <v>682.44799999999998</v>
      </c>
      <c r="AP443" s="20">
        <f t="shared" si="27"/>
        <v>1201.40101</v>
      </c>
      <c r="AR443" s="20"/>
    </row>
    <row r="444" spans="1:44" x14ac:dyDescent="0.25">
      <c r="A444" t="str">
        <f>VLOOKUP($B444,'Cushing Balance'!$C$2:$E$500,3,TRUE)</f>
        <v>402010</v>
      </c>
      <c r="B444" s="1">
        <v>40455</v>
      </c>
      <c r="C444" s="31"/>
      <c r="D444" s="8">
        <v>0</v>
      </c>
      <c r="E444" s="35">
        <v>160.09707999999998</v>
      </c>
      <c r="F444" s="35"/>
      <c r="G444" s="26">
        <v>41.25</v>
      </c>
      <c r="H444" s="35">
        <v>25.72325</v>
      </c>
      <c r="I444" s="35">
        <v>0</v>
      </c>
      <c r="J444" s="26">
        <v>0</v>
      </c>
      <c r="K444" s="35">
        <v>49.251059999999995</v>
      </c>
      <c r="L444" s="35">
        <v>0</v>
      </c>
      <c r="M444" s="35">
        <v>285.76954000000001</v>
      </c>
      <c r="N444" s="35">
        <v>0</v>
      </c>
      <c r="O444" s="35"/>
      <c r="P444" s="35">
        <v>0.60487999999999997</v>
      </c>
      <c r="R444" s="24">
        <f t="shared" si="25"/>
        <v>562.69580999999994</v>
      </c>
      <c r="T444" s="5">
        <v>372.98358958064534</v>
      </c>
      <c r="V444" s="20">
        <f t="shared" si="26"/>
        <v>935.67939958064528</v>
      </c>
      <c r="X444" s="8">
        <v>131.28335000000001</v>
      </c>
      <c r="Y444" s="35">
        <v>0</v>
      </c>
      <c r="Z444" s="35"/>
      <c r="AA444" s="35">
        <v>0</v>
      </c>
      <c r="AB444" s="35">
        <v>214.12473</v>
      </c>
      <c r="AC444" s="35">
        <v>23.549669999999999</v>
      </c>
      <c r="AD444" s="35">
        <v>147.49145999999999</v>
      </c>
      <c r="AE444" s="35"/>
      <c r="AF444" s="35"/>
      <c r="AG444" s="35"/>
      <c r="AH444" s="35">
        <v>0</v>
      </c>
      <c r="AI444" s="35"/>
      <c r="AL444" s="24">
        <f t="shared" si="28"/>
        <v>516.44920999999999</v>
      </c>
      <c r="AN444" s="34">
        <v>682.44799999999998</v>
      </c>
      <c r="AP444" s="20">
        <f t="shared" si="27"/>
        <v>1198.8972100000001</v>
      </c>
      <c r="AR444" s="20"/>
    </row>
    <row r="445" spans="1:44" x14ac:dyDescent="0.25">
      <c r="A445" t="str">
        <f>VLOOKUP($B445,'Cushing Balance'!$C$2:$E$500,3,TRUE)</f>
        <v>402010</v>
      </c>
      <c r="B445" s="1">
        <v>40456</v>
      </c>
      <c r="C445" s="31"/>
      <c r="D445" s="8">
        <v>0</v>
      </c>
      <c r="E445" s="35">
        <v>172.88094000000001</v>
      </c>
      <c r="F445" s="35"/>
      <c r="G445" s="26">
        <v>41.25</v>
      </c>
      <c r="H445" s="35">
        <v>25.062750000000001</v>
      </c>
      <c r="I445" s="35">
        <v>0</v>
      </c>
      <c r="J445" s="26">
        <v>0</v>
      </c>
      <c r="K445" s="35">
        <v>58.901440000000001</v>
      </c>
      <c r="L445" s="35">
        <v>0</v>
      </c>
      <c r="M445" s="35">
        <v>286.64519000000001</v>
      </c>
      <c r="N445" s="35">
        <v>0</v>
      </c>
      <c r="O445" s="35"/>
      <c r="P445" s="35">
        <v>69.749850000000009</v>
      </c>
      <c r="R445" s="24">
        <f t="shared" si="25"/>
        <v>654.49017000000003</v>
      </c>
      <c r="T445" s="5">
        <v>372.98358958064534</v>
      </c>
      <c r="V445" s="20">
        <f t="shared" si="26"/>
        <v>1027.4737595806455</v>
      </c>
      <c r="X445" s="8">
        <v>131.24221</v>
      </c>
      <c r="Y445" s="35">
        <v>0</v>
      </c>
      <c r="Z445" s="35"/>
      <c r="AA445" s="35">
        <v>0</v>
      </c>
      <c r="AB445" s="35">
        <v>217.07076999999998</v>
      </c>
      <c r="AC445" s="35">
        <v>23.521879999999999</v>
      </c>
      <c r="AD445" s="35">
        <v>132.90267</v>
      </c>
      <c r="AE445" s="35"/>
      <c r="AF445" s="35"/>
      <c r="AG445" s="35"/>
      <c r="AH445" s="35">
        <v>0</v>
      </c>
      <c r="AI445" s="35"/>
      <c r="AL445" s="24">
        <f t="shared" si="28"/>
        <v>504.73752999999999</v>
      </c>
      <c r="AN445" s="34">
        <v>682.44799999999998</v>
      </c>
      <c r="AP445" s="20">
        <f t="shared" si="27"/>
        <v>1187.18553</v>
      </c>
      <c r="AR445" s="20"/>
    </row>
    <row r="446" spans="1:44" x14ac:dyDescent="0.25">
      <c r="A446" t="str">
        <f>VLOOKUP($B446,'Cushing Balance'!$C$2:$E$500,3,TRUE)</f>
        <v>402010</v>
      </c>
      <c r="B446" s="1">
        <v>40457</v>
      </c>
      <c r="C446" s="31"/>
      <c r="D446" s="8">
        <v>0</v>
      </c>
      <c r="E446" s="35">
        <v>181.43275</v>
      </c>
      <c r="F446" s="35"/>
      <c r="G446" s="26">
        <v>41.25</v>
      </c>
      <c r="H446" s="35">
        <v>25.079060000000002</v>
      </c>
      <c r="I446" s="35">
        <v>0</v>
      </c>
      <c r="J446" s="26">
        <v>0</v>
      </c>
      <c r="K446" s="35">
        <v>63.352599999999995</v>
      </c>
      <c r="L446" s="35">
        <v>0</v>
      </c>
      <c r="M446" s="35">
        <v>258.07263</v>
      </c>
      <c r="N446" s="35">
        <v>0</v>
      </c>
      <c r="O446" s="35"/>
      <c r="P446" s="35">
        <v>7.7990600000000008</v>
      </c>
      <c r="R446" s="24">
        <f t="shared" si="25"/>
        <v>576.98610000000008</v>
      </c>
      <c r="T446" s="5">
        <v>372.98358958064534</v>
      </c>
      <c r="V446" s="20">
        <f t="shared" si="26"/>
        <v>949.96968958064542</v>
      </c>
      <c r="X446" s="8">
        <v>131.5575</v>
      </c>
      <c r="Y446" s="35">
        <v>0</v>
      </c>
      <c r="Z446" s="35"/>
      <c r="AA446" s="35">
        <v>0</v>
      </c>
      <c r="AB446" s="35">
        <v>226.11114999999998</v>
      </c>
      <c r="AC446" s="35">
        <v>20.765849999999997</v>
      </c>
      <c r="AD446" s="35">
        <v>145.45153999999999</v>
      </c>
      <c r="AE446" s="35"/>
      <c r="AF446" s="35"/>
      <c r="AG446" s="35"/>
      <c r="AH446" s="35">
        <v>0</v>
      </c>
      <c r="AI446" s="35"/>
      <c r="AL446" s="24">
        <f t="shared" si="28"/>
        <v>523.88603999999998</v>
      </c>
      <c r="AN446" s="34">
        <v>682.44799999999998</v>
      </c>
      <c r="AP446" s="20">
        <f t="shared" si="27"/>
        <v>1206.33404</v>
      </c>
      <c r="AR446" s="20"/>
    </row>
    <row r="447" spans="1:44" x14ac:dyDescent="0.25">
      <c r="A447" t="str">
        <f>VLOOKUP($B447,'Cushing Balance'!$C$2:$E$500,3,TRUE)</f>
        <v>402010</v>
      </c>
      <c r="B447" s="1">
        <v>40458</v>
      </c>
      <c r="C447" s="31"/>
      <c r="D447" s="8">
        <v>0</v>
      </c>
      <c r="E447" s="35">
        <v>178.43405999999999</v>
      </c>
      <c r="F447" s="35"/>
      <c r="G447" s="26">
        <v>41.25</v>
      </c>
      <c r="H447" s="35">
        <v>26.732479999999999</v>
      </c>
      <c r="I447" s="35">
        <v>0</v>
      </c>
      <c r="J447" s="26">
        <v>0</v>
      </c>
      <c r="K447" s="35">
        <v>64.68638</v>
      </c>
      <c r="L447" s="35">
        <v>0</v>
      </c>
      <c r="M447" s="35">
        <v>282.87700000000001</v>
      </c>
      <c r="N447" s="35">
        <v>0</v>
      </c>
      <c r="O447" s="35"/>
      <c r="P447" s="35">
        <v>70.886099999999999</v>
      </c>
      <c r="R447" s="24">
        <f t="shared" si="25"/>
        <v>664.86601999999993</v>
      </c>
      <c r="T447" s="5">
        <v>372.98358958064534</v>
      </c>
      <c r="V447" s="20">
        <f t="shared" si="26"/>
        <v>1037.8496095806454</v>
      </c>
      <c r="X447" s="8">
        <v>130.80987999999999</v>
      </c>
      <c r="Y447" s="35">
        <v>0</v>
      </c>
      <c r="Z447" s="35"/>
      <c r="AA447" s="35">
        <v>0</v>
      </c>
      <c r="AB447" s="35">
        <v>216.42338000000001</v>
      </c>
      <c r="AC447" s="35">
        <v>16.1784</v>
      </c>
      <c r="AD447" s="35">
        <v>145.92588000000001</v>
      </c>
      <c r="AE447" s="35"/>
      <c r="AF447" s="35"/>
      <c r="AG447" s="35"/>
      <c r="AH447" s="35">
        <v>0</v>
      </c>
      <c r="AI447" s="35"/>
      <c r="AL447" s="24">
        <f t="shared" si="28"/>
        <v>509.33753999999999</v>
      </c>
      <c r="AN447" s="34">
        <v>682.44799999999998</v>
      </c>
      <c r="AP447" s="20">
        <f t="shared" si="27"/>
        <v>1191.7855399999999</v>
      </c>
      <c r="AR447" s="20"/>
    </row>
    <row r="448" spans="1:44" x14ac:dyDescent="0.25">
      <c r="A448" t="str">
        <f>VLOOKUP($B448,'Cushing Balance'!$C$2:$E$500,3,TRUE)</f>
        <v>402010</v>
      </c>
      <c r="B448" s="1">
        <v>40459</v>
      </c>
      <c r="C448" s="31"/>
      <c r="D448" s="8">
        <v>0</v>
      </c>
      <c r="E448" s="35">
        <v>176.84145999999998</v>
      </c>
      <c r="F448" s="35"/>
      <c r="G448" s="26">
        <v>41.25</v>
      </c>
      <c r="H448" s="35">
        <v>27.98319</v>
      </c>
      <c r="I448" s="35">
        <v>0</v>
      </c>
      <c r="J448" s="26">
        <v>0</v>
      </c>
      <c r="K448" s="35">
        <v>54.217500000000001</v>
      </c>
      <c r="L448" s="35">
        <v>0</v>
      </c>
      <c r="M448" s="35">
        <v>301.52012999999999</v>
      </c>
      <c r="N448" s="35">
        <v>0</v>
      </c>
      <c r="O448" s="35"/>
      <c r="P448" s="35">
        <v>14.40123</v>
      </c>
      <c r="R448" s="24">
        <f t="shared" si="25"/>
        <v>616.21351000000004</v>
      </c>
      <c r="T448" s="5">
        <v>372.98358958064534</v>
      </c>
      <c r="V448" s="20">
        <f t="shared" si="26"/>
        <v>989.19709958064539</v>
      </c>
      <c r="X448" s="8">
        <v>131.17473000000001</v>
      </c>
      <c r="Y448" s="35">
        <v>0</v>
      </c>
      <c r="Z448" s="35"/>
      <c r="AA448" s="35">
        <v>0</v>
      </c>
      <c r="AB448" s="35">
        <v>207.62057999999999</v>
      </c>
      <c r="AC448" s="35">
        <v>19.839269999999999</v>
      </c>
      <c r="AD448" s="35">
        <v>146.87395999999998</v>
      </c>
      <c r="AE448" s="35"/>
      <c r="AF448" s="35"/>
      <c r="AG448" s="35"/>
      <c r="AH448" s="35">
        <v>0</v>
      </c>
      <c r="AI448" s="35"/>
      <c r="AL448" s="24">
        <f t="shared" si="28"/>
        <v>505.50853999999993</v>
      </c>
      <c r="AN448" s="34">
        <v>682.44799999999998</v>
      </c>
      <c r="AP448" s="20">
        <f t="shared" si="27"/>
        <v>1187.9565399999999</v>
      </c>
      <c r="AR448" s="20"/>
    </row>
    <row r="449" spans="1:44" x14ac:dyDescent="0.25">
      <c r="A449" t="str">
        <f>VLOOKUP($B449,'Cushing Balance'!$C$2:$E$500,3,TRUE)</f>
        <v>412010</v>
      </c>
      <c r="B449" s="1">
        <v>40460</v>
      </c>
      <c r="C449" s="31"/>
      <c r="D449" s="8">
        <v>0</v>
      </c>
      <c r="E449" s="35">
        <v>168.73194000000001</v>
      </c>
      <c r="F449" s="35"/>
      <c r="G449" s="26">
        <v>41.25</v>
      </c>
      <c r="H449" s="35">
        <v>29.200020000000002</v>
      </c>
      <c r="I449" s="35">
        <v>0</v>
      </c>
      <c r="J449" s="26">
        <v>0</v>
      </c>
      <c r="K449" s="35">
        <v>50.350019999999994</v>
      </c>
      <c r="L449" s="35">
        <v>0</v>
      </c>
      <c r="M449" s="35">
        <v>261.93405999999999</v>
      </c>
      <c r="N449" s="35">
        <v>0</v>
      </c>
      <c r="O449" s="35"/>
      <c r="P449" s="35">
        <v>32.493630000000003</v>
      </c>
      <c r="R449" s="24">
        <f t="shared" si="25"/>
        <v>583.95967000000007</v>
      </c>
      <c r="T449" s="5">
        <v>372.98358958064534</v>
      </c>
      <c r="V449" s="20">
        <f t="shared" si="26"/>
        <v>956.94325958064542</v>
      </c>
      <c r="X449" s="8">
        <v>131.31402</v>
      </c>
      <c r="Y449" s="35">
        <v>0</v>
      </c>
      <c r="Z449" s="35"/>
      <c r="AA449" s="35">
        <v>0</v>
      </c>
      <c r="AB449" s="35">
        <v>203.55346</v>
      </c>
      <c r="AC449" s="35">
        <v>23.594830000000002</v>
      </c>
      <c r="AD449" s="35">
        <v>146.35698000000002</v>
      </c>
      <c r="AE449" s="35"/>
      <c r="AF449" s="35"/>
      <c r="AG449" s="35"/>
      <c r="AH449" s="35">
        <v>0</v>
      </c>
      <c r="AI449" s="35"/>
      <c r="AL449" s="24">
        <f t="shared" si="28"/>
        <v>504.81929000000002</v>
      </c>
      <c r="AN449" s="34">
        <v>682.44799999999998</v>
      </c>
      <c r="AP449" s="20">
        <f t="shared" si="27"/>
        <v>1187.26729</v>
      </c>
      <c r="AR449" s="20"/>
    </row>
    <row r="450" spans="1:44" x14ac:dyDescent="0.25">
      <c r="A450" t="str">
        <f>VLOOKUP($B450,'Cushing Balance'!$C$2:$E$500,3,TRUE)</f>
        <v>412010</v>
      </c>
      <c r="B450" s="1">
        <v>40461</v>
      </c>
      <c r="C450" s="31"/>
      <c r="D450" s="8">
        <v>0</v>
      </c>
      <c r="E450" s="35">
        <v>170.86323000000002</v>
      </c>
      <c r="F450" s="35"/>
      <c r="G450" s="26">
        <v>41.25</v>
      </c>
      <c r="H450" s="35">
        <v>27.841419999999999</v>
      </c>
      <c r="I450" s="35">
        <v>0</v>
      </c>
      <c r="J450" s="26">
        <v>0</v>
      </c>
      <c r="K450" s="35">
        <v>49.864150000000002</v>
      </c>
      <c r="L450" s="35">
        <v>0</v>
      </c>
      <c r="M450" s="35">
        <v>282.69054</v>
      </c>
      <c r="N450" s="35">
        <v>0</v>
      </c>
      <c r="O450" s="35"/>
      <c r="P450" s="35">
        <v>18.675709999999999</v>
      </c>
      <c r="R450" s="24">
        <f t="shared" si="25"/>
        <v>591.18505000000005</v>
      </c>
      <c r="T450" s="5">
        <v>372.98358958064534</v>
      </c>
      <c r="V450" s="20">
        <f t="shared" si="26"/>
        <v>964.16863958064539</v>
      </c>
      <c r="X450" s="8">
        <v>130.74375000000001</v>
      </c>
      <c r="Y450" s="35">
        <v>0</v>
      </c>
      <c r="Z450" s="35"/>
      <c r="AA450" s="35">
        <v>0</v>
      </c>
      <c r="AB450" s="35">
        <v>206.31405999999998</v>
      </c>
      <c r="AC450" s="35">
        <v>23.649729999999998</v>
      </c>
      <c r="AD450" s="35">
        <v>145.93044</v>
      </c>
      <c r="AE450" s="35"/>
      <c r="AF450" s="35"/>
      <c r="AG450" s="35"/>
      <c r="AH450" s="35">
        <v>0</v>
      </c>
      <c r="AI450" s="35"/>
      <c r="AL450" s="24">
        <f t="shared" si="28"/>
        <v>506.63797999999997</v>
      </c>
      <c r="AN450" s="34">
        <v>682.44799999999998</v>
      </c>
      <c r="AP450" s="20">
        <f t="shared" si="27"/>
        <v>1189.0859799999998</v>
      </c>
      <c r="AR450" s="20"/>
    </row>
    <row r="451" spans="1:44" x14ac:dyDescent="0.25">
      <c r="A451" t="str">
        <f>VLOOKUP($B451,'Cushing Balance'!$C$2:$E$500,3,TRUE)</f>
        <v>412010</v>
      </c>
      <c r="B451" s="1">
        <v>40462</v>
      </c>
      <c r="C451" s="31"/>
      <c r="D451" s="8">
        <v>0</v>
      </c>
      <c r="E451" s="35">
        <v>174.86745999999999</v>
      </c>
      <c r="F451" s="35"/>
      <c r="G451" s="26">
        <v>41.25</v>
      </c>
      <c r="H451" s="35">
        <v>25.717560000000002</v>
      </c>
      <c r="I451" s="35">
        <v>0</v>
      </c>
      <c r="J451" s="26">
        <v>0</v>
      </c>
      <c r="K451" s="35">
        <v>52.918399999999998</v>
      </c>
      <c r="L451" s="35">
        <v>0</v>
      </c>
      <c r="M451" s="35">
        <v>289.28474999999997</v>
      </c>
      <c r="N451" s="35">
        <v>0</v>
      </c>
      <c r="O451" s="35"/>
      <c r="P451" s="35">
        <v>30.612560000000002</v>
      </c>
      <c r="R451" s="24">
        <f t="shared" si="25"/>
        <v>614.65073000000007</v>
      </c>
      <c r="T451" s="5">
        <v>372.98358958064534</v>
      </c>
      <c r="V451" s="20">
        <f t="shared" si="26"/>
        <v>987.63431958064541</v>
      </c>
      <c r="X451" s="8">
        <v>130.76863</v>
      </c>
      <c r="Y451" s="35">
        <v>0</v>
      </c>
      <c r="Z451" s="35"/>
      <c r="AA451" s="35">
        <v>0</v>
      </c>
      <c r="AB451" s="35">
        <v>206.59604000000002</v>
      </c>
      <c r="AC451" s="35">
        <v>23.637499999999999</v>
      </c>
      <c r="AD451" s="35">
        <v>145.67148</v>
      </c>
      <c r="AE451" s="35"/>
      <c r="AF451" s="35"/>
      <c r="AG451" s="35"/>
      <c r="AH451" s="35">
        <v>0</v>
      </c>
      <c r="AI451" s="35"/>
      <c r="AL451" s="24">
        <f t="shared" si="28"/>
        <v>506.67365000000007</v>
      </c>
      <c r="AN451" s="34">
        <v>682.44799999999998</v>
      </c>
      <c r="AP451" s="20">
        <f t="shared" si="27"/>
        <v>1189.12165</v>
      </c>
      <c r="AR451" s="20"/>
    </row>
    <row r="452" spans="1:44" x14ac:dyDescent="0.25">
      <c r="A452" t="str">
        <f>VLOOKUP($B452,'Cushing Balance'!$C$2:$E$500,3,TRUE)</f>
        <v>412010</v>
      </c>
      <c r="B452" s="1">
        <v>40463</v>
      </c>
      <c r="C452" s="31"/>
      <c r="D452" s="8">
        <v>0</v>
      </c>
      <c r="E452" s="35">
        <v>185.69781</v>
      </c>
      <c r="F452" s="35"/>
      <c r="G452" s="26">
        <v>41.25</v>
      </c>
      <c r="H452" s="35">
        <v>25.265169999999998</v>
      </c>
      <c r="I452" s="35">
        <v>0</v>
      </c>
      <c r="J452" s="26">
        <v>0</v>
      </c>
      <c r="K452" s="35">
        <v>55.292310000000001</v>
      </c>
      <c r="L452" s="35">
        <v>0</v>
      </c>
      <c r="M452" s="35">
        <v>259.00621000000001</v>
      </c>
      <c r="N452" s="35">
        <v>0</v>
      </c>
      <c r="O452" s="35"/>
      <c r="P452" s="35">
        <v>30.65475</v>
      </c>
      <c r="R452" s="24">
        <f t="shared" si="25"/>
        <v>597.1662500000001</v>
      </c>
      <c r="T452" s="5">
        <v>372.98358958064534</v>
      </c>
      <c r="V452" s="20">
        <f t="shared" si="26"/>
        <v>970.14983958064545</v>
      </c>
      <c r="X452" s="8">
        <v>130.92604</v>
      </c>
      <c r="Y452" s="35">
        <v>0</v>
      </c>
      <c r="Z452" s="35"/>
      <c r="AA452" s="35">
        <v>0</v>
      </c>
      <c r="AB452" s="35">
        <v>206.98208</v>
      </c>
      <c r="AC452" s="35">
        <v>23.687150000000003</v>
      </c>
      <c r="AD452" s="35">
        <v>146.3031</v>
      </c>
      <c r="AE452" s="35"/>
      <c r="AF452" s="35"/>
      <c r="AG452" s="35"/>
      <c r="AH452" s="35">
        <v>0</v>
      </c>
      <c r="AI452" s="35"/>
      <c r="AL452" s="24">
        <f t="shared" si="28"/>
        <v>507.89837</v>
      </c>
      <c r="AN452" s="34">
        <v>682.44799999999998</v>
      </c>
      <c r="AP452" s="20">
        <f t="shared" si="27"/>
        <v>1190.34637</v>
      </c>
      <c r="AR452" s="20"/>
    </row>
    <row r="453" spans="1:44" x14ac:dyDescent="0.25">
      <c r="A453" t="str">
        <f>VLOOKUP($B453,'Cushing Balance'!$C$2:$E$500,3,TRUE)</f>
        <v>412010</v>
      </c>
      <c r="B453" s="1">
        <v>40464</v>
      </c>
      <c r="C453" s="31"/>
      <c r="D453" s="8">
        <v>0</v>
      </c>
      <c r="E453" s="35">
        <v>174.43571</v>
      </c>
      <c r="F453" s="35"/>
      <c r="G453" s="26">
        <v>41.25</v>
      </c>
      <c r="H453" s="35">
        <v>27.45871</v>
      </c>
      <c r="I453" s="35">
        <v>0</v>
      </c>
      <c r="J453" s="26">
        <v>0</v>
      </c>
      <c r="K453" s="35">
        <v>52.550330000000002</v>
      </c>
      <c r="L453" s="35">
        <v>0</v>
      </c>
      <c r="M453" s="35">
        <v>276.79865000000001</v>
      </c>
      <c r="N453" s="35">
        <v>0</v>
      </c>
      <c r="O453" s="35"/>
      <c r="P453" s="35">
        <v>21.006250000000001</v>
      </c>
      <c r="R453" s="24">
        <f t="shared" si="25"/>
        <v>593.49965000000009</v>
      </c>
      <c r="T453" s="5">
        <v>372.98358958064534</v>
      </c>
      <c r="V453" s="20">
        <f t="shared" si="26"/>
        <v>966.48323958064543</v>
      </c>
      <c r="X453" s="8">
        <v>132.12880999999999</v>
      </c>
      <c r="Y453" s="35">
        <v>0</v>
      </c>
      <c r="Z453" s="35"/>
      <c r="AA453" s="35">
        <v>0</v>
      </c>
      <c r="AB453" s="35">
        <v>210.74598</v>
      </c>
      <c r="AC453" s="35">
        <v>23.54927</v>
      </c>
      <c r="AD453" s="35">
        <v>146.83593999999999</v>
      </c>
      <c r="AE453" s="35"/>
      <c r="AF453" s="35"/>
      <c r="AG453" s="35"/>
      <c r="AH453" s="35">
        <v>0</v>
      </c>
      <c r="AI453" s="35"/>
      <c r="AL453" s="24">
        <f t="shared" si="28"/>
        <v>513.26</v>
      </c>
      <c r="AN453" s="34">
        <v>682.44799999999998</v>
      </c>
      <c r="AP453" s="20">
        <f t="shared" si="27"/>
        <v>1195.7080000000001</v>
      </c>
      <c r="AR453" s="20"/>
    </row>
    <row r="454" spans="1:44" x14ac:dyDescent="0.25">
      <c r="A454" t="str">
        <f>VLOOKUP($B454,'Cushing Balance'!$C$2:$E$500,3,TRUE)</f>
        <v>412010</v>
      </c>
      <c r="B454" s="1">
        <v>40465</v>
      </c>
      <c r="C454" s="31"/>
      <c r="D454" s="8">
        <v>0</v>
      </c>
      <c r="E454" s="35">
        <v>188.95532999999998</v>
      </c>
      <c r="F454" s="35"/>
      <c r="G454" s="26">
        <v>41.25</v>
      </c>
      <c r="H454" s="35">
        <v>29.97777</v>
      </c>
      <c r="I454" s="35">
        <v>0</v>
      </c>
      <c r="J454" s="26">
        <v>0</v>
      </c>
      <c r="K454" s="35">
        <v>51.380099999999999</v>
      </c>
      <c r="L454" s="35">
        <v>0</v>
      </c>
      <c r="M454" s="35">
        <v>310.98523</v>
      </c>
      <c r="N454" s="35">
        <v>0</v>
      </c>
      <c r="O454" s="35"/>
      <c r="P454" s="35">
        <v>50.454749999999997</v>
      </c>
      <c r="R454" s="24">
        <f t="shared" si="25"/>
        <v>673.00317999999993</v>
      </c>
      <c r="T454" s="5">
        <v>372.98358958064534</v>
      </c>
      <c r="V454" s="20">
        <f t="shared" si="26"/>
        <v>1045.9867695806452</v>
      </c>
      <c r="X454" s="8">
        <v>131.23079000000001</v>
      </c>
      <c r="Y454" s="35">
        <v>0</v>
      </c>
      <c r="Z454" s="35"/>
      <c r="AA454" s="35">
        <v>0</v>
      </c>
      <c r="AB454" s="35">
        <v>174.51239999999999</v>
      </c>
      <c r="AC454" s="35">
        <v>23.664380000000001</v>
      </c>
      <c r="AD454" s="35">
        <v>146.13538</v>
      </c>
      <c r="AE454" s="35"/>
      <c r="AF454" s="35"/>
      <c r="AG454" s="35"/>
      <c r="AH454" s="35">
        <v>0</v>
      </c>
      <c r="AI454" s="35"/>
      <c r="AL454" s="24">
        <f t="shared" si="28"/>
        <v>475.54295000000002</v>
      </c>
      <c r="AN454" s="34">
        <v>682.44799999999998</v>
      </c>
      <c r="AP454" s="20">
        <f t="shared" si="27"/>
        <v>1157.9909499999999</v>
      </c>
      <c r="AR454" s="20"/>
    </row>
    <row r="455" spans="1:44" x14ac:dyDescent="0.25">
      <c r="A455" t="str">
        <f>VLOOKUP($B455,'Cushing Balance'!$C$2:$E$500,3,TRUE)</f>
        <v>412010</v>
      </c>
      <c r="B455" s="1">
        <v>40466</v>
      </c>
      <c r="C455" s="31"/>
      <c r="D455" s="8">
        <v>0</v>
      </c>
      <c r="E455" s="35">
        <v>177.49007999999998</v>
      </c>
      <c r="F455" s="35"/>
      <c r="G455" s="26">
        <v>41.25</v>
      </c>
      <c r="H455" s="35">
        <v>30.09544</v>
      </c>
      <c r="I455" s="35">
        <v>0</v>
      </c>
      <c r="J455" s="26">
        <v>0</v>
      </c>
      <c r="K455" s="35">
        <v>49.649920000000002</v>
      </c>
      <c r="L455" s="35">
        <v>0</v>
      </c>
      <c r="M455" s="35">
        <v>278.43822999999998</v>
      </c>
      <c r="N455" s="35">
        <v>0</v>
      </c>
      <c r="O455" s="35"/>
      <c r="P455" s="35">
        <v>64.319059999999993</v>
      </c>
      <c r="R455" s="24">
        <f t="shared" si="25"/>
        <v>641.24272999999994</v>
      </c>
      <c r="T455" s="5">
        <v>372.98358958064534</v>
      </c>
      <c r="V455" s="20">
        <f t="shared" si="26"/>
        <v>1014.2263195806453</v>
      </c>
      <c r="X455" s="8">
        <v>131.76400000000001</v>
      </c>
      <c r="Y455" s="35">
        <v>0</v>
      </c>
      <c r="Z455" s="35"/>
      <c r="AA455" s="35">
        <v>0</v>
      </c>
      <c r="AB455" s="35">
        <v>206.77126999999999</v>
      </c>
      <c r="AC455" s="35">
        <v>23.67719</v>
      </c>
      <c r="AD455" s="35">
        <v>141.58256</v>
      </c>
      <c r="AE455" s="35"/>
      <c r="AF455" s="35"/>
      <c r="AG455" s="35"/>
      <c r="AH455" s="35">
        <v>0</v>
      </c>
      <c r="AI455" s="35"/>
      <c r="AL455" s="24">
        <f t="shared" si="28"/>
        <v>503.79501999999997</v>
      </c>
      <c r="AN455" s="34">
        <v>682.44799999999998</v>
      </c>
      <c r="AP455" s="20">
        <f t="shared" si="27"/>
        <v>1186.2430199999999</v>
      </c>
      <c r="AR455" s="20"/>
    </row>
    <row r="456" spans="1:44" x14ac:dyDescent="0.25">
      <c r="A456" t="str">
        <f>VLOOKUP($B456,'Cushing Balance'!$C$2:$E$500,3,TRUE)</f>
        <v>422010</v>
      </c>
      <c r="B456" s="1">
        <v>40467</v>
      </c>
      <c r="C456" s="31"/>
      <c r="D456" s="8">
        <v>0</v>
      </c>
      <c r="E456" s="35">
        <v>150.79458</v>
      </c>
      <c r="F456" s="35"/>
      <c r="G456" s="26">
        <v>41.25</v>
      </c>
      <c r="H456" s="35">
        <v>30.458189999999998</v>
      </c>
      <c r="I456" s="35">
        <v>0</v>
      </c>
      <c r="J456" s="26">
        <v>0</v>
      </c>
      <c r="K456" s="35">
        <v>50.70973</v>
      </c>
      <c r="L456" s="35">
        <v>0</v>
      </c>
      <c r="M456" s="35">
        <v>283.65896000000004</v>
      </c>
      <c r="N456" s="35">
        <v>0</v>
      </c>
      <c r="O456" s="35"/>
      <c r="P456" s="35">
        <v>7.67842</v>
      </c>
      <c r="R456" s="24">
        <f t="shared" si="25"/>
        <v>564.54988000000003</v>
      </c>
      <c r="T456" s="5">
        <v>372.98358958064534</v>
      </c>
      <c r="V456" s="20">
        <f t="shared" si="26"/>
        <v>937.53346958064537</v>
      </c>
      <c r="X456" s="8">
        <v>131.82307999999998</v>
      </c>
      <c r="Y456" s="35">
        <v>0</v>
      </c>
      <c r="Z456" s="35"/>
      <c r="AA456" s="35">
        <v>0</v>
      </c>
      <c r="AB456" s="35">
        <v>228.85382999999999</v>
      </c>
      <c r="AC456" s="35">
        <v>22.866630000000001</v>
      </c>
      <c r="AD456" s="35">
        <v>146.38326999999998</v>
      </c>
      <c r="AE456" s="35"/>
      <c r="AF456" s="35"/>
      <c r="AG456" s="35"/>
      <c r="AH456" s="35">
        <v>0</v>
      </c>
      <c r="AI456" s="35"/>
      <c r="AL456" s="24">
        <f t="shared" si="28"/>
        <v>529.92680999999993</v>
      </c>
      <c r="AN456" s="34">
        <v>682.44799999999998</v>
      </c>
      <c r="AP456" s="20">
        <f t="shared" si="27"/>
        <v>1212.3748099999998</v>
      </c>
      <c r="AR456" s="20"/>
    </row>
    <row r="457" spans="1:44" x14ac:dyDescent="0.25">
      <c r="A457" t="str">
        <f>VLOOKUP($B457,'Cushing Balance'!$C$2:$E$500,3,TRUE)</f>
        <v>422010</v>
      </c>
      <c r="B457" s="1">
        <v>40468</v>
      </c>
      <c r="C457" s="31"/>
      <c r="D457" s="8">
        <v>0</v>
      </c>
      <c r="E457" s="35">
        <v>163.31204</v>
      </c>
      <c r="F457" s="35"/>
      <c r="G457" s="26">
        <v>41.25</v>
      </c>
      <c r="H457" s="35">
        <v>30.176729999999999</v>
      </c>
      <c r="I457" s="35">
        <v>0</v>
      </c>
      <c r="J457" s="26">
        <v>0</v>
      </c>
      <c r="K457" s="35">
        <v>52.321769999999994</v>
      </c>
      <c r="L457" s="35">
        <v>0</v>
      </c>
      <c r="M457" s="35">
        <v>293.53679</v>
      </c>
      <c r="N457" s="35">
        <v>0</v>
      </c>
      <c r="O457" s="35"/>
      <c r="P457" s="35">
        <v>11.357100000000001</v>
      </c>
      <c r="R457" s="24">
        <f t="shared" si="25"/>
        <v>591.95443</v>
      </c>
      <c r="T457" s="5">
        <v>372.98358958064534</v>
      </c>
      <c r="V457" s="20">
        <f t="shared" si="26"/>
        <v>964.93801958064535</v>
      </c>
      <c r="X457" s="8">
        <v>131.60214999999999</v>
      </c>
      <c r="Y457" s="35">
        <v>0</v>
      </c>
      <c r="Z457" s="35"/>
      <c r="AA457" s="35">
        <v>0</v>
      </c>
      <c r="AB457" s="35">
        <v>229.00470999999999</v>
      </c>
      <c r="AC457" s="35">
        <v>21.785979999999999</v>
      </c>
      <c r="AD457" s="35">
        <v>146.13849999999999</v>
      </c>
      <c r="AE457" s="35"/>
      <c r="AF457" s="35"/>
      <c r="AG457" s="35"/>
      <c r="AH457" s="35">
        <v>0</v>
      </c>
      <c r="AI457" s="35"/>
      <c r="AL457" s="24">
        <f t="shared" si="28"/>
        <v>528.53134</v>
      </c>
      <c r="AN457" s="34">
        <v>682.44799999999998</v>
      </c>
      <c r="AP457" s="20">
        <f t="shared" si="27"/>
        <v>1210.9793399999999</v>
      </c>
      <c r="AR457" s="20"/>
    </row>
    <row r="458" spans="1:44" x14ac:dyDescent="0.25">
      <c r="A458" t="str">
        <f>VLOOKUP($B458,'Cushing Balance'!$C$2:$E$500,3,TRUE)</f>
        <v>422010</v>
      </c>
      <c r="B458" s="1">
        <v>40469</v>
      </c>
      <c r="C458" s="31"/>
      <c r="D458" s="8">
        <v>0</v>
      </c>
      <c r="E458" s="35">
        <v>134.81979000000001</v>
      </c>
      <c r="F458" s="35"/>
      <c r="G458" s="26">
        <v>41.25</v>
      </c>
      <c r="H458" s="35">
        <v>31.165189999999999</v>
      </c>
      <c r="I458" s="35">
        <v>0</v>
      </c>
      <c r="J458" s="26">
        <v>0</v>
      </c>
      <c r="K458" s="35">
        <v>49.818649999999998</v>
      </c>
      <c r="L458" s="35">
        <v>0</v>
      </c>
      <c r="M458" s="35">
        <v>290.41627</v>
      </c>
      <c r="N458" s="35">
        <v>0</v>
      </c>
      <c r="O458" s="35"/>
      <c r="P458" s="35">
        <v>28.120189999999997</v>
      </c>
      <c r="R458" s="24">
        <f t="shared" ref="R458:R521" si="29">SUM(D458:P458)</f>
        <v>575.59009000000003</v>
      </c>
      <c r="T458" s="5">
        <v>372.98358958064534</v>
      </c>
      <c r="V458" s="20">
        <f t="shared" ref="V458:V521" si="30">T458+R458</f>
        <v>948.57367958064538</v>
      </c>
      <c r="X458" s="8">
        <v>131.09793999999999</v>
      </c>
      <c r="Y458" s="35">
        <v>0</v>
      </c>
      <c r="Z458" s="35"/>
      <c r="AA458" s="35">
        <v>0</v>
      </c>
      <c r="AB458" s="35">
        <v>202.55745999999999</v>
      </c>
      <c r="AC458" s="35">
        <v>19.61298</v>
      </c>
      <c r="AD458" s="35">
        <v>111.77121000000001</v>
      </c>
      <c r="AE458" s="35"/>
      <c r="AF458" s="35"/>
      <c r="AG458" s="35"/>
      <c r="AH458" s="35">
        <v>0</v>
      </c>
      <c r="AI458" s="35"/>
      <c r="AL458" s="24">
        <f t="shared" si="28"/>
        <v>465.03958999999998</v>
      </c>
      <c r="AN458" s="34">
        <v>682.44799999999998</v>
      </c>
      <c r="AP458" s="20">
        <f t="shared" ref="AP458:AP521" si="31">AN458+AL458</f>
        <v>1147.48759</v>
      </c>
      <c r="AR458" s="20"/>
    </row>
    <row r="459" spans="1:44" x14ac:dyDescent="0.25">
      <c r="A459" t="str">
        <f>VLOOKUP($B459,'Cushing Balance'!$C$2:$E$500,3,TRUE)</f>
        <v>422010</v>
      </c>
      <c r="B459" s="1">
        <v>40470</v>
      </c>
      <c r="C459" s="31"/>
      <c r="D459" s="8">
        <v>0</v>
      </c>
      <c r="E459" s="35">
        <v>43.981379999999994</v>
      </c>
      <c r="F459" s="35"/>
      <c r="G459" s="26">
        <v>41.25</v>
      </c>
      <c r="H459" s="35">
        <v>28.865689999999997</v>
      </c>
      <c r="I459" s="35">
        <v>0</v>
      </c>
      <c r="J459" s="26">
        <v>0</v>
      </c>
      <c r="K459" s="35">
        <v>57.756629999999994</v>
      </c>
      <c r="L459" s="35">
        <v>0</v>
      </c>
      <c r="M459" s="35">
        <v>280.27727000000004</v>
      </c>
      <c r="N459" s="35">
        <v>0</v>
      </c>
      <c r="O459" s="35"/>
      <c r="P459" s="35">
        <v>19.949169999999999</v>
      </c>
      <c r="R459" s="24">
        <f t="shared" si="29"/>
        <v>472.08014000000003</v>
      </c>
      <c r="T459" s="5">
        <v>372.98358958064534</v>
      </c>
      <c r="V459" s="20">
        <f t="shared" si="30"/>
        <v>845.06372958064537</v>
      </c>
      <c r="X459" s="8">
        <v>133.60794000000001</v>
      </c>
      <c r="Y459" s="35">
        <v>0</v>
      </c>
      <c r="Z459" s="35"/>
      <c r="AA459" s="35">
        <v>0</v>
      </c>
      <c r="AB459" s="35">
        <v>221.18</v>
      </c>
      <c r="AC459" s="35">
        <v>23.353650000000002</v>
      </c>
      <c r="AD459" s="35">
        <v>77.478100000000012</v>
      </c>
      <c r="AE459" s="35"/>
      <c r="AF459" s="35"/>
      <c r="AG459" s="35"/>
      <c r="AH459" s="35">
        <v>0</v>
      </c>
      <c r="AI459" s="35"/>
      <c r="AL459" s="24">
        <f t="shared" ref="AL459:AL522" si="32">SUM(X459:AJ459)</f>
        <v>455.61969000000011</v>
      </c>
      <c r="AN459" s="34">
        <v>682.44799999999998</v>
      </c>
      <c r="AP459" s="20">
        <f t="shared" si="31"/>
        <v>1138.0676900000001</v>
      </c>
      <c r="AR459" s="20"/>
    </row>
    <row r="460" spans="1:44" x14ac:dyDescent="0.25">
      <c r="A460" t="str">
        <f>VLOOKUP($B460,'Cushing Balance'!$C$2:$E$500,3,TRUE)</f>
        <v>422010</v>
      </c>
      <c r="B460" s="1">
        <v>40471</v>
      </c>
      <c r="C460" s="31"/>
      <c r="D460" s="8">
        <v>0</v>
      </c>
      <c r="E460" s="35">
        <v>168.57229000000001</v>
      </c>
      <c r="F460" s="35"/>
      <c r="G460" s="26">
        <v>41.25</v>
      </c>
      <c r="H460" s="35">
        <v>25.75338</v>
      </c>
      <c r="I460" s="35">
        <v>0</v>
      </c>
      <c r="J460" s="26">
        <v>0</v>
      </c>
      <c r="K460" s="35">
        <v>56.415150000000004</v>
      </c>
      <c r="L460" s="35">
        <v>0</v>
      </c>
      <c r="M460" s="35">
        <v>288.92246</v>
      </c>
      <c r="N460" s="35">
        <v>0</v>
      </c>
      <c r="O460" s="35"/>
      <c r="P460" s="35">
        <v>0.85777000000000003</v>
      </c>
      <c r="R460" s="24">
        <f t="shared" si="29"/>
        <v>581.77104999999995</v>
      </c>
      <c r="T460" s="5">
        <v>372.98358958064534</v>
      </c>
      <c r="V460" s="20">
        <f t="shared" si="30"/>
        <v>954.75463958064529</v>
      </c>
      <c r="X460" s="8">
        <v>134.05231000000001</v>
      </c>
      <c r="Y460" s="35">
        <v>0</v>
      </c>
      <c r="Z460" s="35"/>
      <c r="AA460" s="35">
        <v>0</v>
      </c>
      <c r="AB460" s="35">
        <v>209.67615000000001</v>
      </c>
      <c r="AC460" s="35">
        <v>23.797849999999997</v>
      </c>
      <c r="AD460" s="35">
        <v>94.517539999999997</v>
      </c>
      <c r="AE460" s="35"/>
      <c r="AF460" s="35"/>
      <c r="AG460" s="35"/>
      <c r="AH460" s="35">
        <v>0</v>
      </c>
      <c r="AI460" s="35"/>
      <c r="AL460" s="24">
        <f t="shared" si="32"/>
        <v>462.04385000000002</v>
      </c>
      <c r="AN460" s="34">
        <v>682.44799999999998</v>
      </c>
      <c r="AP460" s="20">
        <f t="shared" si="31"/>
        <v>1144.4918499999999</v>
      </c>
      <c r="AR460" s="20"/>
    </row>
    <row r="461" spans="1:44" x14ac:dyDescent="0.25">
      <c r="A461" t="str">
        <f>VLOOKUP($B461,'Cushing Balance'!$C$2:$E$500,3,TRUE)</f>
        <v>422010</v>
      </c>
      <c r="B461" s="1">
        <v>40472</v>
      </c>
      <c r="C461" s="31"/>
      <c r="D461" s="8">
        <v>0</v>
      </c>
      <c r="E461" s="35">
        <v>140.62676999999999</v>
      </c>
      <c r="F461" s="35"/>
      <c r="G461" s="26">
        <v>41.25</v>
      </c>
      <c r="H461" s="35">
        <v>24.98169</v>
      </c>
      <c r="I461" s="35">
        <v>0</v>
      </c>
      <c r="J461" s="26">
        <v>0</v>
      </c>
      <c r="K461" s="35">
        <v>49.893419999999999</v>
      </c>
      <c r="L461" s="35">
        <v>0</v>
      </c>
      <c r="M461" s="35">
        <v>268.04199999999997</v>
      </c>
      <c r="N461" s="35">
        <v>0</v>
      </c>
      <c r="O461" s="35"/>
      <c r="P461" s="35">
        <v>40.662309999999998</v>
      </c>
      <c r="R461" s="24">
        <f t="shared" si="29"/>
        <v>565.45618999999999</v>
      </c>
      <c r="T461" s="5">
        <v>372.98358958064534</v>
      </c>
      <c r="V461" s="20">
        <f t="shared" si="30"/>
        <v>938.43977958064534</v>
      </c>
      <c r="X461" s="8">
        <v>131.45515</v>
      </c>
      <c r="Y461" s="35">
        <v>0</v>
      </c>
      <c r="Z461" s="35"/>
      <c r="AA461" s="35">
        <v>0</v>
      </c>
      <c r="AB461" s="35">
        <v>201.85444000000001</v>
      </c>
      <c r="AC461" s="35">
        <v>22.618749999999999</v>
      </c>
      <c r="AD461" s="35">
        <v>119.82483000000001</v>
      </c>
      <c r="AE461" s="35"/>
      <c r="AF461" s="35"/>
      <c r="AG461" s="35"/>
      <c r="AH461" s="35">
        <v>0</v>
      </c>
      <c r="AI461" s="35"/>
      <c r="AL461" s="24">
        <f t="shared" si="32"/>
        <v>475.75317000000001</v>
      </c>
      <c r="AN461" s="34">
        <v>682.44799999999998</v>
      </c>
      <c r="AP461" s="20">
        <f t="shared" si="31"/>
        <v>1158.20117</v>
      </c>
      <c r="AR461" s="20"/>
    </row>
    <row r="462" spans="1:44" x14ac:dyDescent="0.25">
      <c r="A462" t="str">
        <f>VLOOKUP($B462,'Cushing Balance'!$C$2:$E$500,3,TRUE)</f>
        <v>422010</v>
      </c>
      <c r="B462" s="1">
        <v>40473</v>
      </c>
      <c r="C462" s="31"/>
      <c r="D462" s="8">
        <v>0</v>
      </c>
      <c r="E462" s="35">
        <v>183.71348</v>
      </c>
      <c r="F462" s="35"/>
      <c r="G462" s="26">
        <v>41.25</v>
      </c>
      <c r="H462" s="35">
        <v>24.883680000000002</v>
      </c>
      <c r="I462" s="35">
        <v>0</v>
      </c>
      <c r="J462" s="26">
        <v>0</v>
      </c>
      <c r="K462" s="35">
        <v>48.596809999999998</v>
      </c>
      <c r="L462" s="35">
        <v>0</v>
      </c>
      <c r="M462" s="35">
        <v>306.76297999999997</v>
      </c>
      <c r="N462" s="35">
        <v>0</v>
      </c>
      <c r="O462" s="35"/>
      <c r="P462" s="35">
        <v>28.306709999999999</v>
      </c>
      <c r="R462" s="24">
        <f t="shared" si="29"/>
        <v>633.51365999999996</v>
      </c>
      <c r="T462" s="5">
        <v>372.98358958064534</v>
      </c>
      <c r="V462" s="20">
        <f t="shared" si="30"/>
        <v>1006.4972495806453</v>
      </c>
      <c r="X462" s="8">
        <v>131.29482999999999</v>
      </c>
      <c r="Y462" s="35">
        <v>0</v>
      </c>
      <c r="Z462" s="35"/>
      <c r="AA462" s="35">
        <v>0</v>
      </c>
      <c r="AB462" s="35">
        <v>212.78546</v>
      </c>
      <c r="AC462" s="35">
        <v>18.78173</v>
      </c>
      <c r="AD462" s="35">
        <v>128.45523</v>
      </c>
      <c r="AE462" s="35"/>
      <c r="AF462" s="35"/>
      <c r="AG462" s="35"/>
      <c r="AH462" s="35">
        <v>0</v>
      </c>
      <c r="AI462" s="35"/>
      <c r="AL462" s="24">
        <f t="shared" si="32"/>
        <v>491.31724999999994</v>
      </c>
      <c r="AN462" s="34">
        <v>682.44799999999998</v>
      </c>
      <c r="AP462" s="20">
        <f t="shared" si="31"/>
        <v>1173.7652499999999</v>
      </c>
      <c r="AR462" s="20"/>
    </row>
    <row r="463" spans="1:44" x14ac:dyDescent="0.25">
      <c r="A463" t="str">
        <f>VLOOKUP($B463,'Cushing Balance'!$C$2:$E$500,3,TRUE)</f>
        <v>432010</v>
      </c>
      <c r="B463" s="1">
        <v>40474</v>
      </c>
      <c r="C463" s="31"/>
      <c r="D463" s="8">
        <v>0</v>
      </c>
      <c r="E463" s="35">
        <v>184.41173000000001</v>
      </c>
      <c r="F463" s="35"/>
      <c r="G463" s="26">
        <v>41.25</v>
      </c>
      <c r="H463" s="35">
        <v>24.267209999999999</v>
      </c>
      <c r="I463" s="35">
        <v>0</v>
      </c>
      <c r="J463" s="26">
        <v>0</v>
      </c>
      <c r="K463" s="35">
        <v>46.782019999999996</v>
      </c>
      <c r="L463" s="35">
        <v>0</v>
      </c>
      <c r="M463" s="35">
        <v>298.34416999999996</v>
      </c>
      <c r="N463" s="35">
        <v>0</v>
      </c>
      <c r="O463" s="35"/>
      <c r="P463" s="35">
        <v>76.754580000000004</v>
      </c>
      <c r="R463" s="24">
        <f t="shared" si="29"/>
        <v>671.80971</v>
      </c>
      <c r="T463" s="5">
        <v>372.98358958064534</v>
      </c>
      <c r="V463" s="20">
        <f t="shared" si="30"/>
        <v>1044.7932995806455</v>
      </c>
      <c r="X463" s="8">
        <v>131.88192000000001</v>
      </c>
      <c r="Y463" s="35">
        <v>0</v>
      </c>
      <c r="Z463" s="35"/>
      <c r="AA463" s="35">
        <v>0</v>
      </c>
      <c r="AB463" s="35">
        <v>214.28231</v>
      </c>
      <c r="AC463" s="35">
        <v>36.123580000000004</v>
      </c>
      <c r="AD463" s="35">
        <v>63.40352</v>
      </c>
      <c r="AE463" s="35"/>
      <c r="AF463" s="35"/>
      <c r="AG463" s="35"/>
      <c r="AH463" s="35">
        <v>0</v>
      </c>
      <c r="AI463" s="35"/>
      <c r="AL463" s="24">
        <f t="shared" si="32"/>
        <v>445.69132999999999</v>
      </c>
      <c r="AN463" s="34">
        <v>682.44799999999998</v>
      </c>
      <c r="AP463" s="20">
        <f t="shared" si="31"/>
        <v>1128.13933</v>
      </c>
      <c r="AR463" s="20"/>
    </row>
    <row r="464" spans="1:44" x14ac:dyDescent="0.25">
      <c r="A464" t="str">
        <f>VLOOKUP($B464,'Cushing Balance'!$C$2:$E$500,3,TRUE)</f>
        <v>432010</v>
      </c>
      <c r="B464" s="1">
        <v>40475</v>
      </c>
      <c r="C464" s="31"/>
      <c r="D464" s="8">
        <v>0</v>
      </c>
      <c r="E464" s="35">
        <v>178.30515</v>
      </c>
      <c r="F464" s="35"/>
      <c r="G464" s="26">
        <v>41.25</v>
      </c>
      <c r="H464" s="35">
        <v>23.393830000000001</v>
      </c>
      <c r="I464" s="35">
        <v>0</v>
      </c>
      <c r="J464" s="26">
        <v>0</v>
      </c>
      <c r="K464" s="35">
        <v>46.588940000000001</v>
      </c>
      <c r="L464" s="35">
        <v>0</v>
      </c>
      <c r="M464" s="35">
        <v>268.98203999999998</v>
      </c>
      <c r="N464" s="35">
        <v>0</v>
      </c>
      <c r="O464" s="35"/>
      <c r="P464" s="35">
        <v>0.28925000000000001</v>
      </c>
      <c r="R464" s="24">
        <f t="shared" si="29"/>
        <v>558.80921000000001</v>
      </c>
      <c r="T464" s="5">
        <v>372.98358958064534</v>
      </c>
      <c r="V464" s="20">
        <f t="shared" si="30"/>
        <v>931.79279958064535</v>
      </c>
      <c r="X464" s="8">
        <v>131.36779000000001</v>
      </c>
      <c r="Y464" s="35">
        <v>0</v>
      </c>
      <c r="Z464" s="35"/>
      <c r="AA464" s="35">
        <v>0</v>
      </c>
      <c r="AB464" s="35">
        <v>202.25648000000001</v>
      </c>
      <c r="AC464" s="35">
        <v>35.250099999999996</v>
      </c>
      <c r="AD464" s="35">
        <v>91.276710000000008</v>
      </c>
      <c r="AE464" s="35"/>
      <c r="AF464" s="35"/>
      <c r="AG464" s="35"/>
      <c r="AH464" s="35">
        <v>0</v>
      </c>
      <c r="AI464" s="35"/>
      <c r="AL464" s="24">
        <f t="shared" si="32"/>
        <v>460.15107999999998</v>
      </c>
      <c r="AN464" s="34">
        <v>682.44799999999998</v>
      </c>
      <c r="AP464" s="20">
        <f t="shared" si="31"/>
        <v>1142.59908</v>
      </c>
      <c r="AR464" s="20"/>
    </row>
    <row r="465" spans="1:44" x14ac:dyDescent="0.25">
      <c r="A465" t="str">
        <f>VLOOKUP($B465,'Cushing Balance'!$C$2:$E$500,3,TRUE)</f>
        <v>432010</v>
      </c>
      <c r="B465" s="1">
        <v>40476</v>
      </c>
      <c r="C465" s="31"/>
      <c r="D465" s="8">
        <v>0</v>
      </c>
      <c r="E465" s="35">
        <v>175.17474999999999</v>
      </c>
      <c r="F465" s="35"/>
      <c r="G465" s="26">
        <v>41.25</v>
      </c>
      <c r="H465" s="35">
        <v>25.734770000000001</v>
      </c>
      <c r="I465" s="35">
        <v>0</v>
      </c>
      <c r="J465" s="26">
        <v>0</v>
      </c>
      <c r="K465" s="35">
        <v>50.206129999999995</v>
      </c>
      <c r="L465" s="35">
        <v>0</v>
      </c>
      <c r="M465" s="35">
        <v>284.28325000000001</v>
      </c>
      <c r="N465" s="35">
        <v>0</v>
      </c>
      <c r="O465" s="35"/>
      <c r="P465" s="35">
        <v>70.238649999999993</v>
      </c>
      <c r="R465" s="24">
        <f t="shared" si="29"/>
        <v>646.88754999999992</v>
      </c>
      <c r="T465" s="5">
        <v>372.98358958064534</v>
      </c>
      <c r="V465" s="20">
        <f t="shared" si="30"/>
        <v>1019.8711395806453</v>
      </c>
      <c r="X465" s="8">
        <v>138.3381</v>
      </c>
      <c r="Y465" s="35">
        <v>0</v>
      </c>
      <c r="Z465" s="35"/>
      <c r="AA465" s="35">
        <v>0</v>
      </c>
      <c r="AB465" s="35">
        <v>208.06789999999998</v>
      </c>
      <c r="AC465" s="35">
        <v>27.759209999999999</v>
      </c>
      <c r="AD465" s="35">
        <v>175.04842000000002</v>
      </c>
      <c r="AE465" s="35"/>
      <c r="AF465" s="35"/>
      <c r="AG465" s="35"/>
      <c r="AH465" s="35">
        <v>0</v>
      </c>
      <c r="AI465" s="35"/>
      <c r="AL465" s="24">
        <f t="shared" si="32"/>
        <v>549.21362999999997</v>
      </c>
      <c r="AN465" s="34">
        <v>682.44799999999998</v>
      </c>
      <c r="AP465" s="20">
        <f t="shared" si="31"/>
        <v>1231.6616300000001</v>
      </c>
      <c r="AR465" s="20"/>
    </row>
    <row r="466" spans="1:44" x14ac:dyDescent="0.25">
      <c r="A466" t="str">
        <f>VLOOKUP($B466,'Cushing Balance'!$C$2:$E$500,3,TRUE)</f>
        <v>432010</v>
      </c>
      <c r="B466" s="1">
        <v>40477</v>
      </c>
      <c r="C466" s="31"/>
      <c r="D466" s="8">
        <v>0</v>
      </c>
      <c r="E466" s="35">
        <v>162.60293999999999</v>
      </c>
      <c r="F466" s="35"/>
      <c r="G466" s="26">
        <v>41.25</v>
      </c>
      <c r="H466" s="35">
        <v>25.337880000000002</v>
      </c>
      <c r="I466" s="35">
        <v>0</v>
      </c>
      <c r="J466" s="26">
        <v>0</v>
      </c>
      <c r="K466" s="35">
        <v>54.075209999999998</v>
      </c>
      <c r="L466" s="35">
        <v>0</v>
      </c>
      <c r="M466" s="35">
        <v>324.89034999999996</v>
      </c>
      <c r="N466" s="35">
        <v>0</v>
      </c>
      <c r="O466" s="35"/>
      <c r="P466" s="35">
        <v>26.473099999999999</v>
      </c>
      <c r="R466" s="24">
        <f t="shared" si="29"/>
        <v>634.62947999999994</v>
      </c>
      <c r="T466" s="5">
        <v>372.98358958064534</v>
      </c>
      <c r="V466" s="20">
        <f t="shared" si="30"/>
        <v>1007.6130695806453</v>
      </c>
      <c r="X466" s="8">
        <v>137.46869000000001</v>
      </c>
      <c r="Y466" s="35">
        <v>0</v>
      </c>
      <c r="Z466" s="35"/>
      <c r="AA466" s="35">
        <v>0</v>
      </c>
      <c r="AB466" s="35">
        <v>223.96663000000001</v>
      </c>
      <c r="AC466" s="35">
        <v>35.839980000000004</v>
      </c>
      <c r="AD466" s="35">
        <v>170.26548</v>
      </c>
      <c r="AE466" s="35"/>
      <c r="AF466" s="35"/>
      <c r="AG466" s="35"/>
      <c r="AH466" s="35">
        <v>0</v>
      </c>
      <c r="AI466" s="35"/>
      <c r="AL466" s="24">
        <f t="shared" si="32"/>
        <v>567.54078000000004</v>
      </c>
      <c r="AN466" s="34">
        <v>682.44799999999998</v>
      </c>
      <c r="AP466" s="20">
        <f t="shared" si="31"/>
        <v>1249.9887800000001</v>
      </c>
      <c r="AR466" s="20"/>
    </row>
    <row r="467" spans="1:44" x14ac:dyDescent="0.25">
      <c r="A467" t="str">
        <f>VLOOKUP($B467,'Cushing Balance'!$C$2:$E$500,3,TRUE)</f>
        <v>432010</v>
      </c>
      <c r="B467" s="1">
        <v>40478</v>
      </c>
      <c r="C467" s="31"/>
      <c r="D467" s="8">
        <v>0</v>
      </c>
      <c r="E467" s="35">
        <v>177.37669</v>
      </c>
      <c r="F467" s="35"/>
      <c r="G467" s="26">
        <v>41.25</v>
      </c>
      <c r="H467" s="35">
        <v>25.234349999999999</v>
      </c>
      <c r="I467" s="35">
        <v>0</v>
      </c>
      <c r="J467" s="26">
        <v>0</v>
      </c>
      <c r="K467" s="35">
        <v>48.013829999999999</v>
      </c>
      <c r="L467" s="35">
        <v>0</v>
      </c>
      <c r="M467" s="35">
        <v>291.97209999999995</v>
      </c>
      <c r="N467" s="35">
        <v>0</v>
      </c>
      <c r="O467" s="35"/>
      <c r="P467" s="35">
        <v>32.629190000000001</v>
      </c>
      <c r="R467" s="24">
        <f t="shared" si="29"/>
        <v>616.47615999999994</v>
      </c>
      <c r="T467" s="5">
        <v>372.98358958064534</v>
      </c>
      <c r="V467" s="20">
        <f t="shared" si="30"/>
        <v>989.45974958064528</v>
      </c>
      <c r="X467" s="8">
        <v>134.89160000000001</v>
      </c>
      <c r="Y467" s="35">
        <v>0</v>
      </c>
      <c r="Z467" s="35"/>
      <c r="AA467" s="35">
        <v>0</v>
      </c>
      <c r="AB467" s="35">
        <v>195.19167000000002</v>
      </c>
      <c r="AC467" s="35">
        <v>35.832709999999999</v>
      </c>
      <c r="AD467" s="35">
        <v>79.022940000000006</v>
      </c>
      <c r="AE467" s="35"/>
      <c r="AF467" s="35"/>
      <c r="AG467" s="35"/>
      <c r="AH467" s="35">
        <v>0</v>
      </c>
      <c r="AI467" s="35"/>
      <c r="AL467" s="24">
        <f t="shared" si="32"/>
        <v>444.93892000000005</v>
      </c>
      <c r="AN467" s="34">
        <v>682.44799999999998</v>
      </c>
      <c r="AP467" s="20">
        <f t="shared" si="31"/>
        <v>1127.3869199999999</v>
      </c>
      <c r="AR467" s="20"/>
    </row>
    <row r="468" spans="1:44" x14ac:dyDescent="0.25">
      <c r="A468" t="str">
        <f>VLOOKUP($B468,'Cushing Balance'!$C$2:$E$500,3,TRUE)</f>
        <v>432010</v>
      </c>
      <c r="B468" s="1">
        <v>40479</v>
      </c>
      <c r="C468" s="31"/>
      <c r="D468" s="8">
        <v>0</v>
      </c>
      <c r="E468" s="35">
        <v>166.50035</v>
      </c>
      <c r="F468" s="35"/>
      <c r="G468" s="26">
        <v>41.25</v>
      </c>
      <c r="H468" s="35">
        <v>27.61448</v>
      </c>
      <c r="I468" s="35">
        <v>0</v>
      </c>
      <c r="J468" s="26">
        <v>0</v>
      </c>
      <c r="K468" s="35">
        <v>50.023480000000006</v>
      </c>
      <c r="L468" s="35">
        <v>0</v>
      </c>
      <c r="M468" s="35">
        <v>298.76652000000001</v>
      </c>
      <c r="N468" s="35">
        <v>0</v>
      </c>
      <c r="O468" s="35"/>
      <c r="P468" s="35">
        <v>9.4499999999999993</v>
      </c>
      <c r="R468" s="24">
        <f t="shared" si="29"/>
        <v>593.60482999999999</v>
      </c>
      <c r="T468" s="5">
        <v>372.98358958064534</v>
      </c>
      <c r="V468" s="20">
        <f t="shared" si="30"/>
        <v>966.58841958064534</v>
      </c>
      <c r="X468" s="8">
        <v>146.19492000000002</v>
      </c>
      <c r="Y468" s="35">
        <v>0</v>
      </c>
      <c r="Z468" s="35"/>
      <c r="AA468" s="35">
        <v>0</v>
      </c>
      <c r="AB468" s="35">
        <v>231.09645999999998</v>
      </c>
      <c r="AC468" s="35">
        <v>36.636710000000001</v>
      </c>
      <c r="AD468" s="35">
        <v>43.834350000000001</v>
      </c>
      <c r="AE468" s="35"/>
      <c r="AF468" s="35"/>
      <c r="AG468" s="35"/>
      <c r="AH468" s="35">
        <v>0</v>
      </c>
      <c r="AI468" s="35"/>
      <c r="AL468" s="24">
        <f t="shared" si="32"/>
        <v>457.76243999999997</v>
      </c>
      <c r="AN468" s="34">
        <v>682.44799999999998</v>
      </c>
      <c r="AP468" s="20">
        <f t="shared" si="31"/>
        <v>1140.2104399999998</v>
      </c>
      <c r="AR468" s="20"/>
    </row>
    <row r="469" spans="1:44" x14ac:dyDescent="0.25">
      <c r="A469" t="str">
        <f>VLOOKUP($B469,'Cushing Balance'!$C$2:$E$500,3,TRUE)</f>
        <v>432010</v>
      </c>
      <c r="B469" s="1">
        <v>40480</v>
      </c>
      <c r="C469" s="31"/>
      <c r="D469" s="8">
        <v>0</v>
      </c>
      <c r="E469" s="35">
        <v>184.06806</v>
      </c>
      <c r="F469" s="35"/>
      <c r="G469" s="26">
        <v>41.25</v>
      </c>
      <c r="H469" s="35">
        <v>27.815169999999998</v>
      </c>
      <c r="I469" s="35">
        <v>0</v>
      </c>
      <c r="J469" s="26">
        <v>0</v>
      </c>
      <c r="K469" s="35">
        <v>48.458940000000005</v>
      </c>
      <c r="L469" s="35">
        <v>0</v>
      </c>
      <c r="M469" s="35">
        <v>305.78444000000002</v>
      </c>
      <c r="N469" s="35">
        <v>0</v>
      </c>
      <c r="O469" s="35"/>
      <c r="P469" s="35">
        <v>38.159099999999995</v>
      </c>
      <c r="R469" s="24">
        <f t="shared" si="29"/>
        <v>645.53570999999999</v>
      </c>
      <c r="T469" s="5">
        <v>372.98358958064534</v>
      </c>
      <c r="V469" s="20">
        <f t="shared" si="30"/>
        <v>1018.5192995806453</v>
      </c>
      <c r="X469" s="8">
        <v>149.52069</v>
      </c>
      <c r="Y469" s="35">
        <v>0</v>
      </c>
      <c r="Z469" s="35"/>
      <c r="AA469" s="35">
        <v>0</v>
      </c>
      <c r="AB469" s="35">
        <v>228.04051999999999</v>
      </c>
      <c r="AC469" s="35">
        <v>35.850919999999995</v>
      </c>
      <c r="AD469" s="35">
        <v>89.993210000000005</v>
      </c>
      <c r="AE469" s="35"/>
      <c r="AF469" s="35"/>
      <c r="AG469" s="35"/>
      <c r="AH469" s="35">
        <v>0</v>
      </c>
      <c r="AI469" s="35"/>
      <c r="AL469" s="24">
        <f t="shared" si="32"/>
        <v>503.40533999999991</v>
      </c>
      <c r="AN469" s="34">
        <v>682.44799999999998</v>
      </c>
      <c r="AP469" s="20">
        <f t="shared" si="31"/>
        <v>1185.8533399999999</v>
      </c>
      <c r="AR469" s="20"/>
    </row>
    <row r="470" spans="1:44" x14ac:dyDescent="0.25">
      <c r="A470" t="str">
        <f>VLOOKUP($B470,'Cushing Balance'!$C$2:$E$500,3,TRUE)</f>
        <v>442010</v>
      </c>
      <c r="B470" s="1">
        <v>40481</v>
      </c>
      <c r="C470" s="31"/>
      <c r="D470" s="8">
        <v>0</v>
      </c>
      <c r="E470" s="35">
        <v>178.58323000000001</v>
      </c>
      <c r="F470" s="35"/>
      <c r="G470" s="26">
        <v>41.25</v>
      </c>
      <c r="H470" s="35">
        <v>27.202349999999999</v>
      </c>
      <c r="I470" s="35">
        <v>0</v>
      </c>
      <c r="J470" s="26">
        <v>0</v>
      </c>
      <c r="K470" s="35">
        <v>46.860939999999999</v>
      </c>
      <c r="L470" s="35">
        <v>0</v>
      </c>
      <c r="M470" s="35">
        <v>257.02652</v>
      </c>
      <c r="N470" s="35">
        <v>0</v>
      </c>
      <c r="O470" s="35"/>
      <c r="P470" s="35">
        <v>38.987730000000006</v>
      </c>
      <c r="R470" s="24">
        <f t="shared" si="29"/>
        <v>589.91077000000007</v>
      </c>
      <c r="T470" s="5">
        <v>372.98358958064534</v>
      </c>
      <c r="V470" s="20">
        <f t="shared" si="30"/>
        <v>962.89435958064541</v>
      </c>
      <c r="X470" s="8">
        <v>148.60801999999998</v>
      </c>
      <c r="Y470" s="35">
        <v>0</v>
      </c>
      <c r="Z470" s="35"/>
      <c r="AA470" s="35">
        <v>0</v>
      </c>
      <c r="AB470" s="35">
        <v>227.30042</v>
      </c>
      <c r="AC470" s="35">
        <v>38.480809999999998</v>
      </c>
      <c r="AD470" s="35">
        <v>98.733130000000003</v>
      </c>
      <c r="AE470" s="35"/>
      <c r="AF470" s="35"/>
      <c r="AG470" s="35"/>
      <c r="AH470" s="35">
        <v>0</v>
      </c>
      <c r="AI470" s="35"/>
      <c r="AL470" s="24">
        <f t="shared" si="32"/>
        <v>513.12238000000002</v>
      </c>
      <c r="AN470" s="34">
        <v>682.44799999999998</v>
      </c>
      <c r="AP470" s="20">
        <f t="shared" si="31"/>
        <v>1195.5703800000001</v>
      </c>
      <c r="AR470" s="20"/>
    </row>
    <row r="471" spans="1:44" x14ac:dyDescent="0.25">
      <c r="A471" t="str">
        <f>VLOOKUP($B471,'Cushing Balance'!$C$2:$E$500,3,TRUE)</f>
        <v>442010</v>
      </c>
      <c r="B471" s="1">
        <v>40482</v>
      </c>
      <c r="C471" s="31"/>
      <c r="D471" s="8">
        <v>0</v>
      </c>
      <c r="E471" s="35">
        <v>172.72608</v>
      </c>
      <c r="F471" s="35"/>
      <c r="G471" s="26">
        <v>41.25</v>
      </c>
      <c r="H471" s="35">
        <v>23.795900000000003</v>
      </c>
      <c r="I471" s="35">
        <v>0</v>
      </c>
      <c r="J471" s="26">
        <v>0</v>
      </c>
      <c r="K471" s="35">
        <v>48.173250000000003</v>
      </c>
      <c r="L471" s="35">
        <v>0</v>
      </c>
      <c r="M471" s="35">
        <v>260.09262999999999</v>
      </c>
      <c r="N471" s="35">
        <v>0</v>
      </c>
      <c r="O471" s="35"/>
      <c r="P471" s="35">
        <v>75.687649999999991</v>
      </c>
      <c r="R471" s="24">
        <f t="shared" si="29"/>
        <v>621.72550999999987</v>
      </c>
      <c r="T471" s="5">
        <v>372.98358958064534</v>
      </c>
      <c r="V471" s="20">
        <f t="shared" si="30"/>
        <v>994.70909958064522</v>
      </c>
      <c r="X471" s="8">
        <v>144.12707999999998</v>
      </c>
      <c r="Y471" s="35">
        <v>0</v>
      </c>
      <c r="Z471" s="35"/>
      <c r="AA471" s="35">
        <v>0</v>
      </c>
      <c r="AB471" s="35">
        <v>220.04088000000002</v>
      </c>
      <c r="AC471" s="35">
        <v>39.173439999999999</v>
      </c>
      <c r="AD471" s="35">
        <v>120.65408000000001</v>
      </c>
      <c r="AE471" s="35"/>
      <c r="AF471" s="35"/>
      <c r="AG471" s="35"/>
      <c r="AH471" s="35">
        <v>0</v>
      </c>
      <c r="AI471" s="35"/>
      <c r="AL471" s="24">
        <f t="shared" si="32"/>
        <v>523.99548000000004</v>
      </c>
      <c r="AN471" s="34">
        <v>682.44799999999998</v>
      </c>
      <c r="AP471" s="20">
        <f t="shared" si="31"/>
        <v>1206.4434799999999</v>
      </c>
      <c r="AR471" s="20"/>
    </row>
    <row r="472" spans="1:44" x14ac:dyDescent="0.25">
      <c r="A472" t="str">
        <f>VLOOKUP($B472,'Cushing Balance'!$C$2:$E$500,3,TRUE)</f>
        <v>442010</v>
      </c>
      <c r="B472" s="1">
        <v>40483</v>
      </c>
      <c r="C472" s="31"/>
      <c r="D472" s="8">
        <v>0</v>
      </c>
      <c r="E472" s="35">
        <v>182.70356000000001</v>
      </c>
      <c r="F472" s="35"/>
      <c r="G472" s="26">
        <v>41.25</v>
      </c>
      <c r="H472" s="35">
        <v>25.80265</v>
      </c>
      <c r="I472" s="35">
        <v>0</v>
      </c>
      <c r="J472" s="26">
        <v>0</v>
      </c>
      <c r="K472" s="35">
        <v>50.79515</v>
      </c>
      <c r="L472" s="35">
        <v>0</v>
      </c>
      <c r="M472" s="35">
        <v>270.81046000000003</v>
      </c>
      <c r="N472" s="35">
        <v>0</v>
      </c>
      <c r="O472" s="35"/>
      <c r="P472" s="35">
        <v>5.3901899999999996</v>
      </c>
      <c r="R472" s="24">
        <f t="shared" si="29"/>
        <v>576.75201000000004</v>
      </c>
      <c r="T472" s="5">
        <v>389.09145076666647</v>
      </c>
      <c r="V472" s="20">
        <f t="shared" si="30"/>
        <v>965.84346076666657</v>
      </c>
      <c r="X472" s="8">
        <v>132.32675</v>
      </c>
      <c r="Y472" s="35">
        <v>0</v>
      </c>
      <c r="Z472" s="35"/>
      <c r="AA472" s="35">
        <v>0</v>
      </c>
      <c r="AB472" s="35">
        <v>212.67157999999998</v>
      </c>
      <c r="AC472" s="35">
        <v>39.041599999999995</v>
      </c>
      <c r="AD472" s="35">
        <v>147.99232999999998</v>
      </c>
      <c r="AE472" s="35"/>
      <c r="AF472" s="35"/>
      <c r="AG472" s="35"/>
      <c r="AH472" s="35">
        <v>0</v>
      </c>
      <c r="AI472" s="35"/>
      <c r="AL472" s="24">
        <f t="shared" si="32"/>
        <v>532.03225999999995</v>
      </c>
      <c r="AN472" s="34">
        <v>746.09600000000023</v>
      </c>
      <c r="AP472" s="20">
        <f t="shared" si="31"/>
        <v>1278.1282600000002</v>
      </c>
      <c r="AR472" s="20"/>
    </row>
    <row r="473" spans="1:44" x14ac:dyDescent="0.25">
      <c r="A473" t="str">
        <f>VLOOKUP($B473,'Cushing Balance'!$C$2:$E$500,3,TRUE)</f>
        <v>442010</v>
      </c>
      <c r="B473" s="1">
        <v>40484</v>
      </c>
      <c r="C473" s="31"/>
      <c r="D473" s="8">
        <v>0</v>
      </c>
      <c r="E473" s="35">
        <v>170.06019000000001</v>
      </c>
      <c r="F473" s="35"/>
      <c r="G473" s="26">
        <v>41.25</v>
      </c>
      <c r="H473" s="35">
        <v>25.328669999999999</v>
      </c>
      <c r="I473" s="35">
        <v>0</v>
      </c>
      <c r="J473" s="26">
        <v>0</v>
      </c>
      <c r="K473" s="35">
        <v>55.850250000000003</v>
      </c>
      <c r="L473" s="35">
        <v>0</v>
      </c>
      <c r="M473" s="35">
        <v>303.92677000000003</v>
      </c>
      <c r="N473" s="35">
        <v>0</v>
      </c>
      <c r="O473" s="35"/>
      <c r="P473" s="35">
        <v>0.72645999999999999</v>
      </c>
      <c r="R473" s="24">
        <f t="shared" si="29"/>
        <v>597.14233999999999</v>
      </c>
      <c r="T473" s="5">
        <v>389.09145076666647</v>
      </c>
      <c r="V473" s="20">
        <f t="shared" si="30"/>
        <v>986.23379076666652</v>
      </c>
      <c r="X473" s="8">
        <v>132.11805999999999</v>
      </c>
      <c r="Y473" s="35">
        <v>0</v>
      </c>
      <c r="Z473" s="35"/>
      <c r="AA473" s="35">
        <v>0</v>
      </c>
      <c r="AB473" s="35">
        <v>198.21119000000002</v>
      </c>
      <c r="AC473" s="35">
        <v>39.072960000000002</v>
      </c>
      <c r="AD473" s="35">
        <v>149.26249999999999</v>
      </c>
      <c r="AE473" s="35"/>
      <c r="AF473" s="35"/>
      <c r="AG473" s="35"/>
      <c r="AH473" s="35">
        <v>0</v>
      </c>
      <c r="AI473" s="35"/>
      <c r="AL473" s="24">
        <f t="shared" si="32"/>
        <v>518.66471000000001</v>
      </c>
      <c r="AN473" s="34">
        <v>746.09600000000023</v>
      </c>
      <c r="AP473" s="20">
        <f t="shared" si="31"/>
        <v>1264.7607100000002</v>
      </c>
      <c r="AR473" s="20"/>
    </row>
    <row r="474" spans="1:44" x14ac:dyDescent="0.25">
      <c r="A474" t="str">
        <f>VLOOKUP($B474,'Cushing Balance'!$C$2:$E$500,3,TRUE)</f>
        <v>442010</v>
      </c>
      <c r="B474" s="1">
        <v>40485</v>
      </c>
      <c r="C474" s="31"/>
      <c r="D474" s="8">
        <v>0</v>
      </c>
      <c r="E474" s="35">
        <v>160.0034</v>
      </c>
      <c r="F474" s="35"/>
      <c r="G474" s="26">
        <v>41.25</v>
      </c>
      <c r="H474" s="35">
        <v>25.999500000000001</v>
      </c>
      <c r="I474" s="35">
        <v>0</v>
      </c>
      <c r="J474" s="26">
        <v>0</v>
      </c>
      <c r="K474" s="35">
        <v>56.130749999999999</v>
      </c>
      <c r="L474" s="35">
        <v>0</v>
      </c>
      <c r="M474" s="35">
        <v>369.41449999999998</v>
      </c>
      <c r="N474" s="35">
        <v>0</v>
      </c>
      <c r="O474" s="35"/>
      <c r="P474" s="35">
        <v>25.642189999999999</v>
      </c>
      <c r="R474" s="24">
        <f t="shared" si="29"/>
        <v>678.44033999999999</v>
      </c>
      <c r="T474" s="5">
        <v>389.09145076666647</v>
      </c>
      <c r="V474" s="20">
        <f t="shared" si="30"/>
        <v>1067.5317907666665</v>
      </c>
      <c r="X474" s="8">
        <v>131.95908</v>
      </c>
      <c r="Y474" s="35">
        <v>0</v>
      </c>
      <c r="Z474" s="35"/>
      <c r="AA474" s="35">
        <v>0</v>
      </c>
      <c r="AB474" s="35">
        <v>163.19465</v>
      </c>
      <c r="AC474" s="35">
        <v>39.015039999999999</v>
      </c>
      <c r="AD474" s="35">
        <v>150.64704</v>
      </c>
      <c r="AE474" s="35"/>
      <c r="AF474" s="35"/>
      <c r="AG474" s="35"/>
      <c r="AH474" s="35">
        <v>0</v>
      </c>
      <c r="AI474" s="35"/>
      <c r="AL474" s="24">
        <f t="shared" si="32"/>
        <v>484.81581</v>
      </c>
      <c r="AN474" s="34">
        <v>746.09600000000023</v>
      </c>
      <c r="AP474" s="20">
        <f t="shared" si="31"/>
        <v>1230.9118100000003</v>
      </c>
      <c r="AR474" s="20"/>
    </row>
    <row r="475" spans="1:44" x14ac:dyDescent="0.25">
      <c r="A475" t="str">
        <f>VLOOKUP($B475,'Cushing Balance'!$C$2:$E$500,3,TRUE)</f>
        <v>442010</v>
      </c>
      <c r="B475" s="1">
        <v>40486</v>
      </c>
      <c r="C475" s="31"/>
      <c r="D475" s="8">
        <v>0</v>
      </c>
      <c r="E475" s="35">
        <v>181.1584</v>
      </c>
      <c r="F475" s="35"/>
      <c r="G475" s="26">
        <v>41.25</v>
      </c>
      <c r="H475" s="35">
        <v>25.015810000000002</v>
      </c>
      <c r="I475" s="35">
        <v>0</v>
      </c>
      <c r="J475" s="26">
        <v>0</v>
      </c>
      <c r="K475" s="35">
        <v>64.683940000000007</v>
      </c>
      <c r="L475" s="35">
        <v>0</v>
      </c>
      <c r="M475" s="35">
        <v>357.19147999999996</v>
      </c>
      <c r="N475" s="35">
        <v>0</v>
      </c>
      <c r="O475" s="35"/>
      <c r="P475" s="35">
        <v>63.117129999999996</v>
      </c>
      <c r="R475" s="24">
        <f t="shared" si="29"/>
        <v>732.41675999999995</v>
      </c>
      <c r="T475" s="5">
        <v>389.09145076666647</v>
      </c>
      <c r="V475" s="20">
        <f t="shared" si="30"/>
        <v>1121.5082107666665</v>
      </c>
      <c r="X475" s="8">
        <v>132.90969000000001</v>
      </c>
      <c r="Y475" s="35">
        <v>0</v>
      </c>
      <c r="Z475" s="35"/>
      <c r="AA475" s="35">
        <v>0</v>
      </c>
      <c r="AB475" s="35">
        <v>177.74235000000002</v>
      </c>
      <c r="AC475" s="35">
        <v>39.040129999999998</v>
      </c>
      <c r="AD475" s="35">
        <v>152.62638000000001</v>
      </c>
      <c r="AE475" s="35"/>
      <c r="AF475" s="35"/>
      <c r="AG475" s="35"/>
      <c r="AH475" s="35">
        <v>0</v>
      </c>
      <c r="AI475" s="35"/>
      <c r="AL475" s="24">
        <f t="shared" si="32"/>
        <v>502.31855000000007</v>
      </c>
      <c r="AN475" s="34">
        <v>746.09600000000023</v>
      </c>
      <c r="AP475" s="20">
        <f t="shared" si="31"/>
        <v>1248.4145500000004</v>
      </c>
      <c r="AR475" s="20"/>
    </row>
    <row r="476" spans="1:44" x14ac:dyDescent="0.25">
      <c r="A476" t="str">
        <f>VLOOKUP($B476,'Cushing Balance'!$C$2:$E$500,3,TRUE)</f>
        <v>442010</v>
      </c>
      <c r="B476" s="1">
        <v>40487</v>
      </c>
      <c r="C476" s="31"/>
      <c r="D476" s="8">
        <v>0</v>
      </c>
      <c r="E476" s="35">
        <v>163.03030999999999</v>
      </c>
      <c r="F476" s="35"/>
      <c r="G476" s="26">
        <v>41.25</v>
      </c>
      <c r="H476" s="35">
        <v>29.028880000000001</v>
      </c>
      <c r="I476" s="35">
        <v>0</v>
      </c>
      <c r="J476" s="26">
        <v>0</v>
      </c>
      <c r="K476" s="35">
        <v>60.301400000000001</v>
      </c>
      <c r="L476" s="35">
        <v>0</v>
      </c>
      <c r="M476" s="35">
        <v>381.39591999999999</v>
      </c>
      <c r="N476" s="35">
        <v>0</v>
      </c>
      <c r="O476" s="35"/>
      <c r="P476" s="35">
        <v>31.538630000000001</v>
      </c>
      <c r="R476" s="24">
        <f t="shared" si="29"/>
        <v>706.54513999999995</v>
      </c>
      <c r="T476" s="5">
        <v>389.09145076666647</v>
      </c>
      <c r="V476" s="20">
        <f t="shared" si="30"/>
        <v>1095.6365907666664</v>
      </c>
      <c r="X476" s="8">
        <v>141.494</v>
      </c>
      <c r="Y476" s="35">
        <v>0</v>
      </c>
      <c r="Z476" s="35"/>
      <c r="AA476" s="35">
        <v>0</v>
      </c>
      <c r="AB476" s="35">
        <v>215.39743999999999</v>
      </c>
      <c r="AC476" s="35">
        <v>38.992419999999996</v>
      </c>
      <c r="AD476" s="35">
        <v>154.70705999999998</v>
      </c>
      <c r="AE476" s="35"/>
      <c r="AF476" s="35"/>
      <c r="AG476" s="35"/>
      <c r="AH476" s="35">
        <v>0</v>
      </c>
      <c r="AI476" s="35"/>
      <c r="AL476" s="24">
        <f t="shared" si="32"/>
        <v>550.59091999999998</v>
      </c>
      <c r="AN476" s="34">
        <v>746.09600000000023</v>
      </c>
      <c r="AP476" s="20">
        <f t="shared" si="31"/>
        <v>1296.6869200000001</v>
      </c>
      <c r="AR476" s="20"/>
    </row>
    <row r="477" spans="1:44" x14ac:dyDescent="0.25">
      <c r="A477" t="str">
        <f>VLOOKUP($B477,'Cushing Balance'!$C$2:$E$500,3,TRUE)</f>
        <v>452010</v>
      </c>
      <c r="B477" s="1">
        <v>40488</v>
      </c>
      <c r="C477" s="31"/>
      <c r="D477" s="8">
        <v>0</v>
      </c>
      <c r="E477" s="35">
        <v>190.00556</v>
      </c>
      <c r="F477" s="35"/>
      <c r="G477" s="26">
        <v>41.25</v>
      </c>
      <c r="H477" s="35">
        <v>30.321580000000001</v>
      </c>
      <c r="I477" s="35">
        <v>0</v>
      </c>
      <c r="J477" s="26">
        <v>0</v>
      </c>
      <c r="K477" s="35">
        <v>53.983809999999998</v>
      </c>
      <c r="L477" s="35">
        <v>0</v>
      </c>
      <c r="M477" s="35">
        <v>346.84942000000001</v>
      </c>
      <c r="N477" s="35">
        <v>0</v>
      </c>
      <c r="O477" s="35"/>
      <c r="P477" s="35">
        <v>32.628329999999998</v>
      </c>
      <c r="R477" s="24">
        <f t="shared" si="29"/>
        <v>695.03870000000006</v>
      </c>
      <c r="T477" s="5">
        <v>389.09145076666647</v>
      </c>
      <c r="V477" s="20">
        <f t="shared" si="30"/>
        <v>1084.1301507666665</v>
      </c>
      <c r="X477" s="8">
        <v>132.86319</v>
      </c>
      <c r="Y477" s="35">
        <v>0</v>
      </c>
      <c r="Z477" s="35"/>
      <c r="AA477" s="35">
        <v>0</v>
      </c>
      <c r="AB477" s="35">
        <v>221.45444000000001</v>
      </c>
      <c r="AC477" s="35">
        <v>36.643689999999999</v>
      </c>
      <c r="AD477" s="35">
        <v>155.01276999999999</v>
      </c>
      <c r="AE477" s="35"/>
      <c r="AF477" s="35"/>
      <c r="AG477" s="35"/>
      <c r="AH477" s="35">
        <v>0</v>
      </c>
      <c r="AI477" s="35"/>
      <c r="AL477" s="24">
        <f t="shared" si="32"/>
        <v>545.97408999999993</v>
      </c>
      <c r="AN477" s="34">
        <v>746.09600000000023</v>
      </c>
      <c r="AP477" s="20">
        <f t="shared" si="31"/>
        <v>1292.0700900000002</v>
      </c>
      <c r="AR477" s="20"/>
    </row>
    <row r="478" spans="1:44" x14ac:dyDescent="0.25">
      <c r="A478" t="str">
        <f>VLOOKUP($B478,'Cushing Balance'!$C$2:$E$500,3,TRUE)</f>
        <v>452010</v>
      </c>
      <c r="B478" s="1">
        <v>40489</v>
      </c>
      <c r="C478" s="31"/>
      <c r="D478" s="8">
        <v>0</v>
      </c>
      <c r="E478" s="35">
        <v>179.58313000000001</v>
      </c>
      <c r="F478" s="35"/>
      <c r="G478" s="26">
        <v>41.25</v>
      </c>
      <c r="H478" s="35">
        <v>23.485330000000001</v>
      </c>
      <c r="I478" s="35">
        <v>0</v>
      </c>
      <c r="J478" s="26">
        <v>0</v>
      </c>
      <c r="K478" s="35">
        <v>59.061399999999999</v>
      </c>
      <c r="L478" s="35">
        <v>0</v>
      </c>
      <c r="M478" s="35">
        <v>386.24488000000002</v>
      </c>
      <c r="N478" s="35">
        <v>0</v>
      </c>
      <c r="O478" s="35"/>
      <c r="P478" s="35">
        <v>30.487650000000002</v>
      </c>
      <c r="R478" s="24">
        <f t="shared" si="29"/>
        <v>720.11239</v>
      </c>
      <c r="T478" s="5">
        <v>389.09145076666647</v>
      </c>
      <c r="V478" s="20">
        <f t="shared" si="30"/>
        <v>1109.2038407666664</v>
      </c>
      <c r="X478" s="8">
        <v>132.49769000000001</v>
      </c>
      <c r="Y478" s="35">
        <v>0</v>
      </c>
      <c r="Z478" s="35"/>
      <c r="AA478" s="35">
        <v>0</v>
      </c>
      <c r="AB478" s="35">
        <v>222.74329</v>
      </c>
      <c r="AC478" s="35">
        <v>35.916930000000001</v>
      </c>
      <c r="AD478" s="35">
        <v>151.85631000000001</v>
      </c>
      <c r="AE478" s="35"/>
      <c r="AF478" s="35"/>
      <c r="AG478" s="35"/>
      <c r="AH478" s="35">
        <v>0</v>
      </c>
      <c r="AI478" s="35"/>
      <c r="AL478" s="24">
        <f t="shared" si="32"/>
        <v>543.01422000000002</v>
      </c>
      <c r="AN478" s="34">
        <v>746.09600000000023</v>
      </c>
      <c r="AP478" s="20">
        <f t="shared" si="31"/>
        <v>1289.1102200000003</v>
      </c>
      <c r="AR478" s="20"/>
    </row>
    <row r="479" spans="1:44" x14ac:dyDescent="0.25">
      <c r="A479" t="str">
        <f>VLOOKUP($B479,'Cushing Balance'!$C$2:$E$500,3,TRUE)</f>
        <v>452010</v>
      </c>
      <c r="B479" s="1">
        <v>40490</v>
      </c>
      <c r="C479" s="31"/>
      <c r="D479" s="8">
        <v>0</v>
      </c>
      <c r="E479" s="35">
        <v>179.63108</v>
      </c>
      <c r="F479" s="35"/>
      <c r="G479" s="26">
        <v>41.25</v>
      </c>
      <c r="H479" s="35">
        <v>25.663150000000002</v>
      </c>
      <c r="I479" s="35">
        <v>0</v>
      </c>
      <c r="J479" s="26">
        <v>0</v>
      </c>
      <c r="K479" s="35">
        <v>55.150040000000004</v>
      </c>
      <c r="L479" s="35">
        <v>0</v>
      </c>
      <c r="M479" s="35">
        <v>377.08906000000002</v>
      </c>
      <c r="N479" s="35">
        <v>0</v>
      </c>
      <c r="O479" s="35"/>
      <c r="P479" s="35">
        <v>19.042150000000003</v>
      </c>
      <c r="R479" s="24">
        <f t="shared" si="29"/>
        <v>697.82547999999997</v>
      </c>
      <c r="T479" s="5">
        <v>389.09145076666647</v>
      </c>
      <c r="V479" s="20">
        <f t="shared" si="30"/>
        <v>1086.9169307666664</v>
      </c>
      <c r="X479" s="8">
        <v>132.62679</v>
      </c>
      <c r="Y479" s="35">
        <v>0</v>
      </c>
      <c r="Z479" s="35"/>
      <c r="AA479" s="35">
        <v>0</v>
      </c>
      <c r="AB479" s="35">
        <v>211.87698</v>
      </c>
      <c r="AC479" s="35">
        <v>38.617059999999995</v>
      </c>
      <c r="AD479" s="35">
        <v>149.33267000000001</v>
      </c>
      <c r="AE479" s="35"/>
      <c r="AF479" s="35"/>
      <c r="AG479" s="35"/>
      <c r="AH479" s="35">
        <v>0</v>
      </c>
      <c r="AI479" s="35"/>
      <c r="AL479" s="24">
        <f t="shared" si="32"/>
        <v>532.45350000000008</v>
      </c>
      <c r="AN479" s="34">
        <v>746.09600000000023</v>
      </c>
      <c r="AP479" s="20">
        <f t="shared" si="31"/>
        <v>1278.5495000000003</v>
      </c>
      <c r="AR479" s="20"/>
    </row>
    <row r="480" spans="1:44" x14ac:dyDescent="0.25">
      <c r="A480" t="str">
        <f>VLOOKUP($B480,'Cushing Balance'!$C$2:$E$500,3,TRUE)</f>
        <v>452010</v>
      </c>
      <c r="B480" s="1">
        <v>40491</v>
      </c>
      <c r="C480" s="31"/>
      <c r="D480" s="8">
        <v>0</v>
      </c>
      <c r="E480" s="35">
        <v>181.71737999999999</v>
      </c>
      <c r="F480" s="35"/>
      <c r="G480" s="26">
        <v>41.25</v>
      </c>
      <c r="H480" s="35">
        <v>27.108250000000002</v>
      </c>
      <c r="I480" s="35">
        <v>0</v>
      </c>
      <c r="J480" s="26">
        <v>0</v>
      </c>
      <c r="K480" s="35">
        <v>60.221710000000002</v>
      </c>
      <c r="L480" s="35">
        <v>0</v>
      </c>
      <c r="M480" s="35">
        <v>376.36756000000003</v>
      </c>
      <c r="N480" s="35">
        <v>0</v>
      </c>
      <c r="O480" s="35"/>
      <c r="P480" s="35">
        <v>30.284770000000002</v>
      </c>
      <c r="R480" s="24">
        <f t="shared" si="29"/>
        <v>716.94966999999997</v>
      </c>
      <c r="T480" s="5">
        <v>389.09145076666647</v>
      </c>
      <c r="V480" s="20">
        <f t="shared" si="30"/>
        <v>1106.0411207666664</v>
      </c>
      <c r="X480" s="8">
        <v>132.08223000000001</v>
      </c>
      <c r="Y480" s="35">
        <v>0</v>
      </c>
      <c r="Z480" s="35"/>
      <c r="AA480" s="35">
        <v>0</v>
      </c>
      <c r="AB480" s="35">
        <v>216.23354</v>
      </c>
      <c r="AC480" s="35">
        <v>39.181379999999997</v>
      </c>
      <c r="AD480" s="35">
        <v>147.78970999999999</v>
      </c>
      <c r="AE480" s="35"/>
      <c r="AF480" s="35"/>
      <c r="AG480" s="35"/>
      <c r="AH480" s="35">
        <v>0</v>
      </c>
      <c r="AI480" s="35"/>
      <c r="AL480" s="24">
        <f t="shared" si="32"/>
        <v>535.28686000000005</v>
      </c>
      <c r="AN480" s="34">
        <v>746.09600000000023</v>
      </c>
      <c r="AP480" s="20">
        <f t="shared" si="31"/>
        <v>1281.3828600000002</v>
      </c>
      <c r="AR480" s="20"/>
    </row>
    <row r="481" spans="1:44" x14ac:dyDescent="0.25">
      <c r="A481" t="str">
        <f>VLOOKUP($B481,'Cushing Balance'!$C$2:$E$500,3,TRUE)</f>
        <v>452010</v>
      </c>
      <c r="B481" s="1">
        <v>40492</v>
      </c>
      <c r="C481" s="31"/>
      <c r="D481" s="8">
        <v>0</v>
      </c>
      <c r="E481" s="35">
        <v>181.75906000000001</v>
      </c>
      <c r="F481" s="35"/>
      <c r="G481" s="26">
        <v>41.25</v>
      </c>
      <c r="H481" s="35">
        <v>31.093599999999999</v>
      </c>
      <c r="I481" s="35">
        <v>0</v>
      </c>
      <c r="J481" s="26">
        <v>0</v>
      </c>
      <c r="K481" s="35">
        <v>64.995310000000003</v>
      </c>
      <c r="L481" s="35">
        <v>0</v>
      </c>
      <c r="M481" s="35">
        <v>391.11917</v>
      </c>
      <c r="N481" s="35">
        <v>0</v>
      </c>
      <c r="O481" s="35"/>
      <c r="P481" s="35">
        <v>36.496519999999997</v>
      </c>
      <c r="R481" s="24">
        <f t="shared" si="29"/>
        <v>746.71366</v>
      </c>
      <c r="T481" s="5">
        <v>389.09145076666647</v>
      </c>
      <c r="V481" s="20">
        <f t="shared" si="30"/>
        <v>1135.8051107666665</v>
      </c>
      <c r="X481" s="8">
        <v>131.70192</v>
      </c>
      <c r="Y481" s="35">
        <v>0</v>
      </c>
      <c r="Z481" s="35"/>
      <c r="AA481" s="35">
        <v>0</v>
      </c>
      <c r="AB481" s="35">
        <v>207.88401999999999</v>
      </c>
      <c r="AC481" s="35">
        <v>39.045169999999999</v>
      </c>
      <c r="AD481" s="35">
        <v>148.88063</v>
      </c>
      <c r="AE481" s="35"/>
      <c r="AF481" s="35"/>
      <c r="AG481" s="35"/>
      <c r="AH481" s="35">
        <v>0</v>
      </c>
      <c r="AI481" s="35"/>
      <c r="AL481" s="24">
        <f t="shared" si="32"/>
        <v>527.51173999999992</v>
      </c>
      <c r="AN481" s="34">
        <v>746.09600000000023</v>
      </c>
      <c r="AP481" s="20">
        <f t="shared" si="31"/>
        <v>1273.6077400000001</v>
      </c>
      <c r="AR481" s="20"/>
    </row>
    <row r="482" spans="1:44" x14ac:dyDescent="0.25">
      <c r="A482" t="str">
        <f>VLOOKUP($B482,'Cushing Balance'!$C$2:$E$500,3,TRUE)</f>
        <v>452010</v>
      </c>
      <c r="B482" s="1">
        <v>40493</v>
      </c>
      <c r="C482" s="31"/>
      <c r="D482" s="8">
        <v>0</v>
      </c>
      <c r="E482" s="35">
        <v>174.03174999999999</v>
      </c>
      <c r="F482" s="35"/>
      <c r="G482" s="26">
        <v>41.25</v>
      </c>
      <c r="H482" s="35">
        <v>22.922249999999998</v>
      </c>
      <c r="I482" s="35">
        <v>0</v>
      </c>
      <c r="J482" s="26">
        <v>0</v>
      </c>
      <c r="K482" s="35">
        <v>58.300440000000002</v>
      </c>
      <c r="L482" s="35">
        <v>0</v>
      </c>
      <c r="M482" s="35">
        <v>358.99813</v>
      </c>
      <c r="N482" s="35">
        <v>0</v>
      </c>
      <c r="O482" s="35"/>
      <c r="P482" s="35">
        <v>67.36278999999999</v>
      </c>
      <c r="R482" s="24">
        <f t="shared" si="29"/>
        <v>722.86536000000001</v>
      </c>
      <c r="T482" s="5">
        <v>389.09145076666647</v>
      </c>
      <c r="V482" s="20">
        <f t="shared" si="30"/>
        <v>1111.9568107666664</v>
      </c>
      <c r="X482" s="8">
        <v>130.91656</v>
      </c>
      <c r="Y482" s="35">
        <v>0</v>
      </c>
      <c r="Z482" s="35"/>
      <c r="AA482" s="35">
        <v>0</v>
      </c>
      <c r="AB482" s="35">
        <v>141.61463000000001</v>
      </c>
      <c r="AC482" s="35">
        <v>37.45758</v>
      </c>
      <c r="AD482" s="35">
        <v>151.57019</v>
      </c>
      <c r="AE482" s="35"/>
      <c r="AF482" s="35"/>
      <c r="AG482" s="35"/>
      <c r="AH482" s="35">
        <v>0</v>
      </c>
      <c r="AI482" s="35"/>
      <c r="AL482" s="24">
        <f t="shared" si="32"/>
        <v>461.55896000000007</v>
      </c>
      <c r="AN482" s="34">
        <v>746.09600000000023</v>
      </c>
      <c r="AP482" s="20">
        <f t="shared" si="31"/>
        <v>1207.6549600000003</v>
      </c>
      <c r="AR482" s="20"/>
    </row>
    <row r="483" spans="1:44" x14ac:dyDescent="0.25">
      <c r="A483" t="str">
        <f>VLOOKUP($B483,'Cushing Balance'!$C$2:$E$500,3,TRUE)</f>
        <v>452010</v>
      </c>
      <c r="B483" s="1">
        <v>40494</v>
      </c>
      <c r="C483" s="31"/>
      <c r="D483" s="8">
        <v>0</v>
      </c>
      <c r="E483" s="35">
        <v>179.27873000000002</v>
      </c>
      <c r="F483" s="35"/>
      <c r="G483" s="26">
        <v>41.25</v>
      </c>
      <c r="H483" s="35">
        <v>22.942959999999999</v>
      </c>
      <c r="I483" s="35">
        <v>0</v>
      </c>
      <c r="J483" s="26">
        <v>0</v>
      </c>
      <c r="K483" s="35">
        <v>49.232519999999994</v>
      </c>
      <c r="L483" s="35">
        <v>0</v>
      </c>
      <c r="M483" s="35">
        <v>347.85305999999997</v>
      </c>
      <c r="N483" s="35">
        <v>0</v>
      </c>
      <c r="O483" s="35"/>
      <c r="P483" s="35">
        <v>8.1568299999999994</v>
      </c>
      <c r="R483" s="24">
        <f t="shared" si="29"/>
        <v>648.71410000000003</v>
      </c>
      <c r="T483" s="5">
        <v>389.09145076666647</v>
      </c>
      <c r="V483" s="20">
        <f t="shared" si="30"/>
        <v>1037.8055507666666</v>
      </c>
      <c r="X483" s="8">
        <v>134.30142000000001</v>
      </c>
      <c r="Y483" s="35">
        <v>0</v>
      </c>
      <c r="Z483" s="35"/>
      <c r="AA483" s="35">
        <v>0</v>
      </c>
      <c r="AB483" s="35">
        <v>210.31688</v>
      </c>
      <c r="AC483" s="35">
        <v>37.675379999999997</v>
      </c>
      <c r="AD483" s="35">
        <v>102.62585</v>
      </c>
      <c r="AE483" s="35"/>
      <c r="AF483" s="35"/>
      <c r="AG483" s="35"/>
      <c r="AH483" s="35">
        <v>0</v>
      </c>
      <c r="AI483" s="35"/>
      <c r="AL483" s="24">
        <f t="shared" si="32"/>
        <v>484.91953000000001</v>
      </c>
      <c r="AN483" s="34">
        <v>746.09600000000023</v>
      </c>
      <c r="AP483" s="20">
        <f t="shared" si="31"/>
        <v>1231.0155300000001</v>
      </c>
      <c r="AR483" s="20"/>
    </row>
    <row r="484" spans="1:44" x14ac:dyDescent="0.25">
      <c r="A484" t="str">
        <f>VLOOKUP($B484,'Cushing Balance'!$C$2:$E$500,3,TRUE)</f>
        <v>462010</v>
      </c>
      <c r="B484" s="1">
        <v>40495</v>
      </c>
      <c r="C484" s="31"/>
      <c r="D484" s="8">
        <v>0</v>
      </c>
      <c r="E484" s="35">
        <v>182.62454</v>
      </c>
      <c r="F484" s="35"/>
      <c r="G484" s="26">
        <v>41.25</v>
      </c>
      <c r="H484" s="35">
        <v>23.583749999999998</v>
      </c>
      <c r="I484" s="35">
        <v>0</v>
      </c>
      <c r="J484" s="26">
        <v>0</v>
      </c>
      <c r="K484" s="35">
        <v>46.616419999999998</v>
      </c>
      <c r="L484" s="35">
        <v>0</v>
      </c>
      <c r="M484" s="35">
        <v>357.37102000000004</v>
      </c>
      <c r="N484" s="35">
        <v>0</v>
      </c>
      <c r="O484" s="35"/>
      <c r="P484" s="35">
        <v>20.336459999999999</v>
      </c>
      <c r="R484" s="24">
        <f t="shared" si="29"/>
        <v>671.78219000000001</v>
      </c>
      <c r="T484" s="5">
        <v>389.09145076666647</v>
      </c>
      <c r="V484" s="20">
        <f t="shared" si="30"/>
        <v>1060.8736407666665</v>
      </c>
      <c r="X484" s="8">
        <v>131.61420999999999</v>
      </c>
      <c r="Y484" s="35">
        <v>0</v>
      </c>
      <c r="Z484" s="35"/>
      <c r="AA484" s="35">
        <v>0</v>
      </c>
      <c r="AB484" s="35">
        <v>192.95923000000002</v>
      </c>
      <c r="AC484" s="35">
        <v>33.062730000000002</v>
      </c>
      <c r="AD484" s="35">
        <v>127.87563</v>
      </c>
      <c r="AE484" s="35"/>
      <c r="AF484" s="35"/>
      <c r="AG484" s="35"/>
      <c r="AH484" s="35">
        <v>0</v>
      </c>
      <c r="AI484" s="35"/>
      <c r="AL484" s="24">
        <f t="shared" si="32"/>
        <v>485.51179999999999</v>
      </c>
      <c r="AN484" s="34">
        <v>746.09600000000023</v>
      </c>
      <c r="AP484" s="20">
        <f t="shared" si="31"/>
        <v>1231.6078000000002</v>
      </c>
      <c r="AR484" s="20"/>
    </row>
    <row r="485" spans="1:44" x14ac:dyDescent="0.25">
      <c r="A485" t="str">
        <f>VLOOKUP($B485,'Cushing Balance'!$C$2:$E$500,3,TRUE)</f>
        <v>462010</v>
      </c>
      <c r="B485" s="1">
        <v>40496</v>
      </c>
      <c r="C485" s="31"/>
      <c r="D485" s="8">
        <v>0</v>
      </c>
      <c r="E485" s="35">
        <v>179.56395999999998</v>
      </c>
      <c r="F485" s="35"/>
      <c r="G485" s="26">
        <v>41.25</v>
      </c>
      <c r="H485" s="35">
        <v>22.635020000000001</v>
      </c>
      <c r="I485" s="35">
        <v>0</v>
      </c>
      <c r="J485" s="26">
        <v>0</v>
      </c>
      <c r="K485" s="35">
        <v>50.353809999999996</v>
      </c>
      <c r="L485" s="35">
        <v>0</v>
      </c>
      <c r="M485" s="35">
        <v>383.51708000000002</v>
      </c>
      <c r="N485" s="35">
        <v>0</v>
      </c>
      <c r="O485" s="35"/>
      <c r="P485" s="35">
        <v>29.209689999999998</v>
      </c>
      <c r="R485" s="24">
        <f t="shared" si="29"/>
        <v>706.52956000000006</v>
      </c>
      <c r="T485" s="5">
        <v>389.09145076666647</v>
      </c>
      <c r="V485" s="20">
        <f t="shared" si="30"/>
        <v>1095.6210107666666</v>
      </c>
      <c r="X485" s="8">
        <v>131.43525</v>
      </c>
      <c r="Y485" s="35">
        <v>0</v>
      </c>
      <c r="Z485" s="35"/>
      <c r="AA485" s="35">
        <v>0</v>
      </c>
      <c r="AB485" s="35">
        <v>223.25517000000002</v>
      </c>
      <c r="AC485" s="35">
        <v>34.71781</v>
      </c>
      <c r="AD485" s="35">
        <v>150.68101999999999</v>
      </c>
      <c r="AE485" s="35"/>
      <c r="AF485" s="35"/>
      <c r="AG485" s="35"/>
      <c r="AH485" s="35">
        <v>0</v>
      </c>
      <c r="AI485" s="35"/>
      <c r="AL485" s="24">
        <f t="shared" si="32"/>
        <v>540.08924999999999</v>
      </c>
      <c r="AN485" s="34">
        <v>746.09600000000023</v>
      </c>
      <c r="AP485" s="20">
        <f t="shared" si="31"/>
        <v>1286.1852500000002</v>
      </c>
      <c r="AR485" s="20"/>
    </row>
    <row r="486" spans="1:44" x14ac:dyDescent="0.25">
      <c r="A486" t="str">
        <f>VLOOKUP($B486,'Cushing Balance'!$C$2:$E$500,3,TRUE)</f>
        <v>462010</v>
      </c>
      <c r="B486" s="1">
        <v>40497</v>
      </c>
      <c r="C486" s="31"/>
      <c r="D486" s="8">
        <v>0</v>
      </c>
      <c r="E486" s="35">
        <v>174.83520999999999</v>
      </c>
      <c r="F486" s="35"/>
      <c r="G486" s="26">
        <v>41.25</v>
      </c>
      <c r="H486" s="35">
        <v>22.88963</v>
      </c>
      <c r="I486" s="35">
        <v>0</v>
      </c>
      <c r="J486" s="26">
        <v>0</v>
      </c>
      <c r="K486" s="35">
        <v>59.341709999999999</v>
      </c>
      <c r="L486" s="35">
        <v>0</v>
      </c>
      <c r="M486" s="35">
        <v>365.63855999999998</v>
      </c>
      <c r="N486" s="35">
        <v>0</v>
      </c>
      <c r="O486" s="35"/>
      <c r="P486" s="35">
        <v>26.132830000000002</v>
      </c>
      <c r="R486" s="24">
        <f t="shared" si="29"/>
        <v>690.08794</v>
      </c>
      <c r="T486" s="5">
        <v>389.09145076666647</v>
      </c>
      <c r="V486" s="20">
        <f t="shared" si="30"/>
        <v>1079.1793907666665</v>
      </c>
      <c r="X486" s="8">
        <v>131.08180999999999</v>
      </c>
      <c r="Y486" s="35">
        <v>0</v>
      </c>
      <c r="Z486" s="35"/>
      <c r="AA486" s="35">
        <v>0</v>
      </c>
      <c r="AB486" s="35">
        <v>220.96248</v>
      </c>
      <c r="AC486" s="35">
        <v>38.955690000000004</v>
      </c>
      <c r="AD486" s="35">
        <v>148.11714999999998</v>
      </c>
      <c r="AE486" s="35"/>
      <c r="AF486" s="35"/>
      <c r="AG486" s="35"/>
      <c r="AH486" s="35">
        <v>0</v>
      </c>
      <c r="AI486" s="35"/>
      <c r="AL486" s="24">
        <f t="shared" si="32"/>
        <v>539.11712999999997</v>
      </c>
      <c r="AN486" s="34">
        <v>746.09600000000023</v>
      </c>
      <c r="AP486" s="20">
        <f t="shared" si="31"/>
        <v>1285.2131300000001</v>
      </c>
      <c r="AR486" s="20"/>
    </row>
    <row r="487" spans="1:44" x14ac:dyDescent="0.25">
      <c r="A487" t="str">
        <f>VLOOKUP($B487,'Cushing Balance'!$C$2:$E$500,3,TRUE)</f>
        <v>462010</v>
      </c>
      <c r="B487" s="1">
        <v>40498</v>
      </c>
      <c r="C487" s="31"/>
      <c r="D487" s="8">
        <v>0</v>
      </c>
      <c r="E487" s="35">
        <v>179.63844</v>
      </c>
      <c r="F487" s="35"/>
      <c r="G487" s="26">
        <v>41.25</v>
      </c>
      <c r="H487" s="35">
        <v>22.804400000000001</v>
      </c>
      <c r="I487" s="35">
        <v>0</v>
      </c>
      <c r="J487" s="26">
        <v>0</v>
      </c>
      <c r="K487" s="35">
        <v>53.637059999999998</v>
      </c>
      <c r="L487" s="35">
        <v>0</v>
      </c>
      <c r="M487" s="35">
        <v>375.98244</v>
      </c>
      <c r="N487" s="35">
        <v>0</v>
      </c>
      <c r="O487" s="35"/>
      <c r="P487" s="35">
        <v>73.890149999999991</v>
      </c>
      <c r="R487" s="24">
        <f t="shared" si="29"/>
        <v>747.2024899999999</v>
      </c>
      <c r="T487" s="5">
        <v>389.09145076666647</v>
      </c>
      <c r="V487" s="20">
        <f t="shared" si="30"/>
        <v>1136.2939407666663</v>
      </c>
      <c r="X487" s="8">
        <v>131.40720999999999</v>
      </c>
      <c r="Y487" s="35">
        <v>0</v>
      </c>
      <c r="Z487" s="35"/>
      <c r="AA487" s="35">
        <v>0</v>
      </c>
      <c r="AB487" s="35">
        <v>183.45433</v>
      </c>
      <c r="AC487" s="35">
        <v>37.762730000000005</v>
      </c>
      <c r="AD487" s="35">
        <v>121.88692</v>
      </c>
      <c r="AE487" s="35"/>
      <c r="AF487" s="35"/>
      <c r="AG487" s="35"/>
      <c r="AH487" s="35">
        <v>0</v>
      </c>
      <c r="AI487" s="35"/>
      <c r="AL487" s="24">
        <f t="shared" si="32"/>
        <v>474.51119000000006</v>
      </c>
      <c r="AN487" s="34">
        <v>746.09600000000023</v>
      </c>
      <c r="AP487" s="20">
        <f t="shared" si="31"/>
        <v>1220.6071900000002</v>
      </c>
      <c r="AR487" s="20"/>
    </row>
    <row r="488" spans="1:44" x14ac:dyDescent="0.25">
      <c r="A488" t="str">
        <f>VLOOKUP($B488,'Cushing Balance'!$C$2:$E$500,3,TRUE)</f>
        <v>462010</v>
      </c>
      <c r="B488" s="1">
        <v>40499</v>
      </c>
      <c r="C488" s="31"/>
      <c r="D488" s="8">
        <v>0</v>
      </c>
      <c r="E488" s="35">
        <v>172.02082999999999</v>
      </c>
      <c r="F488" s="35"/>
      <c r="G488" s="26">
        <v>41.25</v>
      </c>
      <c r="H488" s="35">
        <v>23.629580000000001</v>
      </c>
      <c r="I488" s="35">
        <v>0</v>
      </c>
      <c r="J488" s="26">
        <v>0</v>
      </c>
      <c r="K488" s="35">
        <v>50.554480000000005</v>
      </c>
      <c r="L488" s="35">
        <v>0</v>
      </c>
      <c r="M488" s="35">
        <v>364.74440000000004</v>
      </c>
      <c r="N488" s="35">
        <v>0</v>
      </c>
      <c r="O488" s="35"/>
      <c r="P488" s="35">
        <v>32.794350000000001</v>
      </c>
      <c r="R488" s="24">
        <f t="shared" si="29"/>
        <v>684.99364000000003</v>
      </c>
      <c r="T488" s="5">
        <v>389.09145076666647</v>
      </c>
      <c r="V488" s="20">
        <f t="shared" si="30"/>
        <v>1074.0850907666666</v>
      </c>
      <c r="X488" s="8">
        <v>131.34207999999998</v>
      </c>
      <c r="Y488" s="35">
        <v>0</v>
      </c>
      <c r="Z488" s="35"/>
      <c r="AA488" s="35">
        <v>0</v>
      </c>
      <c r="AB488" s="35">
        <v>214.63729000000001</v>
      </c>
      <c r="AC488" s="35">
        <v>35.881039999999999</v>
      </c>
      <c r="AD488" s="35">
        <v>91.529560000000004</v>
      </c>
      <c r="AE488" s="35"/>
      <c r="AF488" s="35"/>
      <c r="AG488" s="35"/>
      <c r="AH488" s="35">
        <v>0</v>
      </c>
      <c r="AI488" s="35"/>
      <c r="AL488" s="24">
        <f t="shared" si="32"/>
        <v>473.38997000000001</v>
      </c>
      <c r="AN488" s="34">
        <v>746.09600000000023</v>
      </c>
      <c r="AP488" s="20">
        <f t="shared" si="31"/>
        <v>1219.4859700000002</v>
      </c>
      <c r="AR488" s="20"/>
    </row>
    <row r="489" spans="1:44" x14ac:dyDescent="0.25">
      <c r="A489" t="str">
        <f>VLOOKUP($B489,'Cushing Balance'!$C$2:$E$500,3,TRUE)</f>
        <v>462010</v>
      </c>
      <c r="B489" s="1">
        <v>40500</v>
      </c>
      <c r="C489" s="31"/>
      <c r="D489" s="8">
        <v>0</v>
      </c>
      <c r="E489" s="35">
        <v>176.92083</v>
      </c>
      <c r="F489" s="35"/>
      <c r="G489" s="26">
        <v>41.25</v>
      </c>
      <c r="H489" s="35">
        <v>22.56617</v>
      </c>
      <c r="I489" s="35">
        <v>0</v>
      </c>
      <c r="J489" s="26">
        <v>0</v>
      </c>
      <c r="K489" s="35">
        <v>50.547419999999995</v>
      </c>
      <c r="L489" s="35">
        <v>0</v>
      </c>
      <c r="M489" s="35">
        <v>363.21891999999997</v>
      </c>
      <c r="N489" s="35">
        <v>0</v>
      </c>
      <c r="O489" s="35"/>
      <c r="P489" s="35">
        <v>21.175129999999999</v>
      </c>
      <c r="R489" s="24">
        <f t="shared" si="29"/>
        <v>675.67846999999995</v>
      </c>
      <c r="T489" s="5">
        <v>389.09145076666647</v>
      </c>
      <c r="V489" s="20">
        <f t="shared" si="30"/>
        <v>1064.7699207666665</v>
      </c>
      <c r="X489" s="8">
        <v>131.75063</v>
      </c>
      <c r="Y489" s="35">
        <v>0</v>
      </c>
      <c r="Z489" s="35"/>
      <c r="AA489" s="35">
        <v>0</v>
      </c>
      <c r="AB489" s="35">
        <v>227.24481</v>
      </c>
      <c r="AC489" s="35">
        <v>37.982519999999994</v>
      </c>
      <c r="AD489" s="35">
        <v>90.154669999999996</v>
      </c>
      <c r="AE489" s="35"/>
      <c r="AF489" s="35"/>
      <c r="AG489" s="35"/>
      <c r="AH489" s="35">
        <v>0</v>
      </c>
      <c r="AI489" s="35"/>
      <c r="AL489" s="24">
        <f t="shared" si="32"/>
        <v>487.13263000000006</v>
      </c>
      <c r="AN489" s="34">
        <v>746.09600000000023</v>
      </c>
      <c r="AP489" s="20">
        <f t="shared" si="31"/>
        <v>1233.2286300000003</v>
      </c>
      <c r="AR489" s="20"/>
    </row>
    <row r="490" spans="1:44" x14ac:dyDescent="0.25">
      <c r="A490" t="str">
        <f>VLOOKUP($B490,'Cushing Balance'!$C$2:$E$500,3,TRUE)</f>
        <v>462010</v>
      </c>
      <c r="B490" s="1">
        <v>40501</v>
      </c>
      <c r="C490" s="31"/>
      <c r="D490" s="8">
        <v>0</v>
      </c>
      <c r="E490" s="35">
        <v>181.00095999999999</v>
      </c>
      <c r="F490" s="35"/>
      <c r="G490" s="26">
        <v>41.25</v>
      </c>
      <c r="H490" s="35">
        <v>25.231400000000001</v>
      </c>
      <c r="I490" s="35">
        <v>0</v>
      </c>
      <c r="J490" s="26">
        <v>0</v>
      </c>
      <c r="K490" s="35">
        <v>57.370599999999996</v>
      </c>
      <c r="L490" s="35">
        <v>0</v>
      </c>
      <c r="M490" s="35">
        <v>360.45332999999999</v>
      </c>
      <c r="N490" s="35">
        <v>0</v>
      </c>
      <c r="O490" s="35"/>
      <c r="P490" s="35">
        <v>30.885580000000001</v>
      </c>
      <c r="R490" s="24">
        <f t="shared" si="29"/>
        <v>696.19186999999999</v>
      </c>
      <c r="T490" s="5">
        <v>389.09145076666647</v>
      </c>
      <c r="V490" s="20">
        <f t="shared" si="30"/>
        <v>1085.2833207666665</v>
      </c>
      <c r="X490" s="8">
        <v>132.06706</v>
      </c>
      <c r="Y490" s="35">
        <v>0</v>
      </c>
      <c r="Z490" s="35"/>
      <c r="AA490" s="35">
        <v>0</v>
      </c>
      <c r="AB490" s="35">
        <v>225.68039999999999</v>
      </c>
      <c r="AC490" s="35">
        <v>38.987690000000001</v>
      </c>
      <c r="AD490" s="35">
        <v>87.968170000000001</v>
      </c>
      <c r="AE490" s="35"/>
      <c r="AF490" s="35"/>
      <c r="AG490" s="35"/>
      <c r="AH490" s="35">
        <v>0</v>
      </c>
      <c r="AI490" s="35"/>
      <c r="AL490" s="24">
        <f t="shared" si="32"/>
        <v>484.70331999999996</v>
      </c>
      <c r="AN490" s="34">
        <v>746.09600000000023</v>
      </c>
      <c r="AP490" s="20">
        <f t="shared" si="31"/>
        <v>1230.7993200000001</v>
      </c>
      <c r="AR490" s="20"/>
    </row>
    <row r="491" spans="1:44" x14ac:dyDescent="0.25">
      <c r="A491" t="str">
        <f>VLOOKUP($B491,'Cushing Balance'!$C$2:$E$500,3,TRUE)</f>
        <v>472010</v>
      </c>
      <c r="B491" s="1">
        <v>40502</v>
      </c>
      <c r="C491" s="31"/>
      <c r="D491" s="8">
        <v>0</v>
      </c>
      <c r="E491" s="35">
        <v>183.88881000000001</v>
      </c>
      <c r="F491" s="35"/>
      <c r="G491" s="26">
        <v>41.25</v>
      </c>
      <c r="H491" s="35">
        <v>29.58858</v>
      </c>
      <c r="I491" s="35">
        <v>0</v>
      </c>
      <c r="J491" s="26">
        <v>0</v>
      </c>
      <c r="K491" s="35">
        <v>50.24794</v>
      </c>
      <c r="L491" s="35">
        <v>0</v>
      </c>
      <c r="M491" s="35">
        <v>372.51190000000003</v>
      </c>
      <c r="N491" s="35">
        <v>0</v>
      </c>
      <c r="O491" s="35"/>
      <c r="P491" s="35">
        <v>27.710709999999999</v>
      </c>
      <c r="R491" s="24">
        <f t="shared" si="29"/>
        <v>705.1979399999999</v>
      </c>
      <c r="T491" s="5">
        <v>389.09145076666647</v>
      </c>
      <c r="V491" s="20">
        <f t="shared" si="30"/>
        <v>1094.2893907666664</v>
      </c>
      <c r="X491" s="8">
        <v>132.04894000000002</v>
      </c>
      <c r="Y491" s="35">
        <v>0</v>
      </c>
      <c r="Z491" s="35"/>
      <c r="AA491" s="35">
        <v>0</v>
      </c>
      <c r="AB491" s="35">
        <v>211.68529000000001</v>
      </c>
      <c r="AC491" s="35">
        <v>39.105789999999999</v>
      </c>
      <c r="AD491" s="35">
        <v>148.9716</v>
      </c>
      <c r="AE491" s="35"/>
      <c r="AF491" s="35"/>
      <c r="AG491" s="35"/>
      <c r="AH491" s="35">
        <v>0</v>
      </c>
      <c r="AI491" s="35"/>
      <c r="AL491" s="24">
        <f t="shared" si="32"/>
        <v>531.81162000000006</v>
      </c>
      <c r="AN491" s="34">
        <v>746.09600000000023</v>
      </c>
      <c r="AP491" s="20">
        <f t="shared" si="31"/>
        <v>1277.9076200000004</v>
      </c>
      <c r="AR491" s="20"/>
    </row>
    <row r="492" spans="1:44" x14ac:dyDescent="0.25">
      <c r="A492" t="str">
        <f>VLOOKUP($B492,'Cushing Balance'!$C$2:$E$500,3,TRUE)</f>
        <v>472010</v>
      </c>
      <c r="B492" s="1">
        <v>40503</v>
      </c>
      <c r="C492" s="31"/>
      <c r="D492" s="8">
        <v>0</v>
      </c>
      <c r="E492" s="35">
        <v>158.64585</v>
      </c>
      <c r="F492" s="35"/>
      <c r="G492" s="26">
        <v>41.25</v>
      </c>
      <c r="H492" s="35">
        <v>30.05481</v>
      </c>
      <c r="I492" s="35">
        <v>0</v>
      </c>
      <c r="J492" s="26">
        <v>0</v>
      </c>
      <c r="K492" s="35">
        <v>49.225379999999994</v>
      </c>
      <c r="L492" s="35">
        <v>0</v>
      </c>
      <c r="M492" s="35">
        <v>359.76029</v>
      </c>
      <c r="N492" s="35">
        <v>0</v>
      </c>
      <c r="O492" s="35"/>
      <c r="P492" s="35">
        <v>30.96265</v>
      </c>
      <c r="R492" s="24">
        <f t="shared" si="29"/>
        <v>669.89898000000005</v>
      </c>
      <c r="T492" s="5">
        <v>389.09145076666647</v>
      </c>
      <c r="V492" s="20">
        <f t="shared" si="30"/>
        <v>1058.9904307666666</v>
      </c>
      <c r="X492" s="8">
        <v>131.53494000000001</v>
      </c>
      <c r="Y492" s="35">
        <v>0</v>
      </c>
      <c r="Z492" s="35"/>
      <c r="AA492" s="35">
        <v>0</v>
      </c>
      <c r="AB492" s="35">
        <v>231.2466</v>
      </c>
      <c r="AC492" s="35">
        <v>39.117559999999997</v>
      </c>
      <c r="AD492" s="35">
        <v>137.79949999999999</v>
      </c>
      <c r="AE492" s="35"/>
      <c r="AF492" s="35"/>
      <c r="AG492" s="35"/>
      <c r="AH492" s="35">
        <v>0</v>
      </c>
      <c r="AI492" s="35"/>
      <c r="AL492" s="24">
        <f t="shared" si="32"/>
        <v>539.69859999999994</v>
      </c>
      <c r="AN492" s="34">
        <v>746.09600000000023</v>
      </c>
      <c r="AP492" s="20">
        <f t="shared" si="31"/>
        <v>1285.7946000000002</v>
      </c>
      <c r="AR492" s="20"/>
    </row>
    <row r="493" spans="1:44" x14ac:dyDescent="0.25">
      <c r="A493" t="str">
        <f>VLOOKUP($B493,'Cushing Balance'!$C$2:$E$500,3,TRUE)</f>
        <v>472010</v>
      </c>
      <c r="B493" s="1">
        <v>40504</v>
      </c>
      <c r="C493" s="31"/>
      <c r="D493" s="8">
        <v>0</v>
      </c>
      <c r="E493" s="35">
        <v>165.49289999999999</v>
      </c>
      <c r="F493" s="35"/>
      <c r="G493" s="26">
        <v>41.25</v>
      </c>
      <c r="H493" s="35">
        <v>27.898810000000001</v>
      </c>
      <c r="I493" s="35">
        <v>0</v>
      </c>
      <c r="J493" s="26">
        <v>0</v>
      </c>
      <c r="K493" s="35">
        <v>48.621540000000003</v>
      </c>
      <c r="L493" s="35">
        <v>0</v>
      </c>
      <c r="M493" s="35">
        <v>366.10288000000003</v>
      </c>
      <c r="N493" s="35">
        <v>0</v>
      </c>
      <c r="O493" s="35"/>
      <c r="P493" s="35">
        <v>4.8745399999999997</v>
      </c>
      <c r="R493" s="24">
        <f t="shared" si="29"/>
        <v>654.24067000000002</v>
      </c>
      <c r="T493" s="5">
        <v>389.09145076666647</v>
      </c>
      <c r="V493" s="20">
        <f t="shared" si="30"/>
        <v>1043.3321207666665</v>
      </c>
      <c r="X493" s="8">
        <v>132.06098</v>
      </c>
      <c r="Y493" s="35">
        <v>0</v>
      </c>
      <c r="Z493" s="35"/>
      <c r="AA493" s="35">
        <v>0</v>
      </c>
      <c r="AB493" s="35">
        <v>227.76676999999998</v>
      </c>
      <c r="AC493" s="35">
        <v>39.17548</v>
      </c>
      <c r="AD493" s="35">
        <v>144.07713000000001</v>
      </c>
      <c r="AE493" s="35"/>
      <c r="AF493" s="35"/>
      <c r="AG493" s="35"/>
      <c r="AH493" s="35">
        <v>0</v>
      </c>
      <c r="AI493" s="35"/>
      <c r="AL493" s="24">
        <f t="shared" si="32"/>
        <v>543.08035999999993</v>
      </c>
      <c r="AN493" s="34">
        <v>746.09600000000023</v>
      </c>
      <c r="AP493" s="20">
        <f t="shared" si="31"/>
        <v>1289.1763600000002</v>
      </c>
      <c r="AR493" s="20"/>
    </row>
    <row r="494" spans="1:44" x14ac:dyDescent="0.25">
      <c r="A494" t="str">
        <f>VLOOKUP($B494,'Cushing Balance'!$C$2:$E$500,3,TRUE)</f>
        <v>472010</v>
      </c>
      <c r="B494" s="1">
        <v>40505</v>
      </c>
      <c r="C494" s="31"/>
      <c r="D494" s="8">
        <v>0</v>
      </c>
      <c r="E494" s="35">
        <v>160.27802</v>
      </c>
      <c r="F494" s="35"/>
      <c r="G494" s="26">
        <v>41.25</v>
      </c>
      <c r="H494" s="35">
        <v>16.07929</v>
      </c>
      <c r="I494" s="35">
        <v>0</v>
      </c>
      <c r="J494" s="26">
        <v>0</v>
      </c>
      <c r="K494" s="35">
        <v>53.584879999999998</v>
      </c>
      <c r="L494" s="35">
        <v>0</v>
      </c>
      <c r="M494" s="35">
        <v>371.70405999999997</v>
      </c>
      <c r="N494" s="35">
        <v>0</v>
      </c>
      <c r="O494" s="35"/>
      <c r="P494" s="35">
        <v>74.422229999999999</v>
      </c>
      <c r="R494" s="24">
        <f t="shared" si="29"/>
        <v>717.31848000000002</v>
      </c>
      <c r="T494" s="5">
        <v>389.09145076666647</v>
      </c>
      <c r="V494" s="20">
        <f t="shared" si="30"/>
        <v>1106.4099307666665</v>
      </c>
      <c r="X494" s="8">
        <v>132.0335</v>
      </c>
      <c r="Y494" s="35">
        <v>0</v>
      </c>
      <c r="Z494" s="35"/>
      <c r="AA494" s="35">
        <v>0</v>
      </c>
      <c r="AB494" s="35">
        <v>231.80165</v>
      </c>
      <c r="AC494" s="35">
        <v>37.71658</v>
      </c>
      <c r="AD494" s="35">
        <v>157.37207999999998</v>
      </c>
      <c r="AE494" s="35"/>
      <c r="AF494" s="35"/>
      <c r="AG494" s="35"/>
      <c r="AH494" s="35">
        <v>0</v>
      </c>
      <c r="AI494" s="35"/>
      <c r="AL494" s="24">
        <f t="shared" si="32"/>
        <v>558.92381</v>
      </c>
      <c r="AN494" s="34">
        <v>746.09600000000023</v>
      </c>
      <c r="AP494" s="20">
        <f t="shared" si="31"/>
        <v>1305.0198100000002</v>
      </c>
      <c r="AR494" s="20"/>
    </row>
    <row r="495" spans="1:44" x14ac:dyDescent="0.25">
      <c r="A495" t="str">
        <f>VLOOKUP($B495,'Cushing Balance'!$C$2:$E$500,3,TRUE)</f>
        <v>472010</v>
      </c>
      <c r="B495" s="1">
        <v>40506</v>
      </c>
      <c r="C495" s="31"/>
      <c r="D495" s="8">
        <v>0</v>
      </c>
      <c r="E495" s="35">
        <v>159.24754000000001</v>
      </c>
      <c r="F495" s="35"/>
      <c r="G495" s="26">
        <v>41.25</v>
      </c>
      <c r="H495" s="35">
        <v>17.470189999999999</v>
      </c>
      <c r="I495" s="35">
        <v>0</v>
      </c>
      <c r="J495" s="26">
        <v>0</v>
      </c>
      <c r="K495" s="35">
        <v>46.61965</v>
      </c>
      <c r="L495" s="35">
        <v>0</v>
      </c>
      <c r="M495" s="35">
        <v>365.56347999999997</v>
      </c>
      <c r="N495" s="35">
        <v>0</v>
      </c>
      <c r="O495" s="35"/>
      <c r="P495" s="35">
        <v>24.446960000000001</v>
      </c>
      <c r="R495" s="24">
        <f t="shared" si="29"/>
        <v>654.59781999999996</v>
      </c>
      <c r="T495" s="5">
        <v>389.09145076666647</v>
      </c>
      <c r="V495" s="20">
        <f t="shared" si="30"/>
        <v>1043.6892707666664</v>
      </c>
      <c r="X495" s="8">
        <v>132.6224</v>
      </c>
      <c r="Y495" s="35">
        <v>0</v>
      </c>
      <c r="Z495" s="35"/>
      <c r="AA495" s="35">
        <v>0</v>
      </c>
      <c r="AB495" s="35">
        <v>212.72708</v>
      </c>
      <c r="AC495" s="35">
        <v>38.696190000000001</v>
      </c>
      <c r="AD495" s="35">
        <v>165.67429000000001</v>
      </c>
      <c r="AE495" s="35"/>
      <c r="AF495" s="35"/>
      <c r="AG495" s="35"/>
      <c r="AH495" s="35">
        <v>0</v>
      </c>
      <c r="AI495" s="35"/>
      <c r="AL495" s="24">
        <f t="shared" si="32"/>
        <v>549.71996000000001</v>
      </c>
      <c r="AN495" s="34">
        <v>746.09600000000023</v>
      </c>
      <c r="AP495" s="20">
        <f t="shared" si="31"/>
        <v>1295.8159600000004</v>
      </c>
      <c r="AR495" s="20"/>
    </row>
    <row r="496" spans="1:44" x14ac:dyDescent="0.25">
      <c r="A496" t="str">
        <f>VLOOKUP($B496,'Cushing Balance'!$C$2:$E$500,3,TRUE)</f>
        <v>472010</v>
      </c>
      <c r="B496" s="1">
        <v>40507</v>
      </c>
      <c r="C496" s="31"/>
      <c r="D496" s="8">
        <v>0</v>
      </c>
      <c r="E496" s="35">
        <v>158.42254</v>
      </c>
      <c r="F496" s="35"/>
      <c r="G496" s="26">
        <v>41.25</v>
      </c>
      <c r="H496" s="35">
        <v>23.31869</v>
      </c>
      <c r="I496" s="35">
        <v>0</v>
      </c>
      <c r="J496" s="26">
        <v>0</v>
      </c>
      <c r="K496" s="35">
        <v>49.471499999999999</v>
      </c>
      <c r="L496" s="35">
        <v>0</v>
      </c>
      <c r="M496" s="35">
        <v>372.72266999999999</v>
      </c>
      <c r="N496" s="35">
        <v>0</v>
      </c>
      <c r="O496" s="35"/>
      <c r="P496" s="35">
        <v>31.317169999999997</v>
      </c>
      <c r="R496" s="24">
        <f t="shared" si="29"/>
        <v>676.50257000000011</v>
      </c>
      <c r="T496" s="5">
        <v>389.09145076666647</v>
      </c>
      <c r="V496" s="20">
        <f t="shared" si="30"/>
        <v>1065.5940207666665</v>
      </c>
      <c r="X496" s="8">
        <v>132.84104000000002</v>
      </c>
      <c r="Y496" s="35">
        <v>0</v>
      </c>
      <c r="Z496" s="35"/>
      <c r="AA496" s="35">
        <v>0</v>
      </c>
      <c r="AB496" s="35">
        <v>218.25855999999999</v>
      </c>
      <c r="AC496" s="35">
        <v>39.076169999999998</v>
      </c>
      <c r="AD496" s="35">
        <v>164.75020999999998</v>
      </c>
      <c r="AE496" s="35"/>
      <c r="AF496" s="35"/>
      <c r="AG496" s="35"/>
      <c r="AH496" s="35">
        <v>0</v>
      </c>
      <c r="AI496" s="35"/>
      <c r="AL496" s="24">
        <f t="shared" si="32"/>
        <v>554.92597999999998</v>
      </c>
      <c r="AN496" s="34">
        <v>746.09600000000023</v>
      </c>
      <c r="AP496" s="20">
        <f t="shared" si="31"/>
        <v>1301.0219800000002</v>
      </c>
      <c r="AR496" s="20"/>
    </row>
    <row r="497" spans="1:44" x14ac:dyDescent="0.25">
      <c r="A497" t="str">
        <f>VLOOKUP($B497,'Cushing Balance'!$C$2:$E$500,3,TRUE)</f>
        <v>472010</v>
      </c>
      <c r="B497" s="1">
        <v>40508</v>
      </c>
      <c r="C497" s="31"/>
      <c r="D497" s="8">
        <v>0</v>
      </c>
      <c r="E497" s="35">
        <v>180.26469</v>
      </c>
      <c r="F497" s="35"/>
      <c r="G497" s="26">
        <v>41.25</v>
      </c>
      <c r="H497" s="35">
        <v>23.582129999999999</v>
      </c>
      <c r="I497" s="35">
        <v>0</v>
      </c>
      <c r="J497" s="26">
        <v>0</v>
      </c>
      <c r="K497" s="35">
        <v>48.295019999999994</v>
      </c>
      <c r="L497" s="35">
        <v>0</v>
      </c>
      <c r="M497" s="35">
        <v>373.71271000000002</v>
      </c>
      <c r="N497" s="35">
        <v>0</v>
      </c>
      <c r="O497" s="35"/>
      <c r="P497" s="35">
        <v>30.73725</v>
      </c>
      <c r="R497" s="24">
        <f t="shared" si="29"/>
        <v>697.84180000000003</v>
      </c>
      <c r="T497" s="5">
        <v>389.09145076666647</v>
      </c>
      <c r="V497" s="20">
        <f t="shared" si="30"/>
        <v>1086.9332507666666</v>
      </c>
      <c r="X497" s="8">
        <v>132.51564999999999</v>
      </c>
      <c r="Y497" s="35">
        <v>0</v>
      </c>
      <c r="Z497" s="35"/>
      <c r="AA497" s="35">
        <v>0</v>
      </c>
      <c r="AB497" s="35">
        <v>227.62331</v>
      </c>
      <c r="AC497" s="35">
        <v>38.765099999999997</v>
      </c>
      <c r="AD497" s="35">
        <v>179.13842000000002</v>
      </c>
      <c r="AE497" s="35"/>
      <c r="AF497" s="35"/>
      <c r="AG497" s="35"/>
      <c r="AH497" s="35">
        <v>0</v>
      </c>
      <c r="AI497" s="35"/>
      <c r="AL497" s="24">
        <f t="shared" si="32"/>
        <v>578.04248000000007</v>
      </c>
      <c r="AN497" s="34">
        <v>746.09600000000023</v>
      </c>
      <c r="AP497" s="20">
        <f t="shared" si="31"/>
        <v>1324.1384800000003</v>
      </c>
      <c r="AR497" s="20"/>
    </row>
    <row r="498" spans="1:44" x14ac:dyDescent="0.25">
      <c r="A498" t="str">
        <f>VLOOKUP($B498,'Cushing Balance'!$C$2:$E$500,3,TRUE)</f>
        <v>482010</v>
      </c>
      <c r="B498" s="1">
        <v>40509</v>
      </c>
      <c r="C498" s="31"/>
      <c r="D498" s="8">
        <v>0</v>
      </c>
      <c r="E498" s="35">
        <v>176.7259</v>
      </c>
      <c r="F498" s="35"/>
      <c r="G498" s="26">
        <v>41.25</v>
      </c>
      <c r="H498" s="35">
        <v>23.462540000000001</v>
      </c>
      <c r="I498" s="35">
        <v>0</v>
      </c>
      <c r="J498" s="26">
        <v>0</v>
      </c>
      <c r="K498" s="35">
        <v>49.370899999999999</v>
      </c>
      <c r="L498" s="35">
        <v>0</v>
      </c>
      <c r="M498" s="35">
        <v>370.39277000000004</v>
      </c>
      <c r="N498" s="35">
        <v>0</v>
      </c>
      <c r="O498" s="35"/>
      <c r="P498" s="35">
        <v>50.016400000000004</v>
      </c>
      <c r="R498" s="24">
        <f t="shared" si="29"/>
        <v>711.21850999999992</v>
      </c>
      <c r="T498" s="5">
        <v>389.09145076666647</v>
      </c>
      <c r="V498" s="20">
        <f t="shared" si="30"/>
        <v>1100.3099607666663</v>
      </c>
      <c r="X498" s="8">
        <v>137.39779000000001</v>
      </c>
      <c r="Y498" s="35">
        <v>0</v>
      </c>
      <c r="Z498" s="35"/>
      <c r="AA498" s="35">
        <v>0</v>
      </c>
      <c r="AB498" s="35">
        <v>212.10482999999999</v>
      </c>
      <c r="AC498" s="35">
        <v>36.852080000000001</v>
      </c>
      <c r="AD498" s="35">
        <v>177.38229000000001</v>
      </c>
      <c r="AE498" s="35"/>
      <c r="AF498" s="35"/>
      <c r="AG498" s="35"/>
      <c r="AH498" s="35">
        <v>0</v>
      </c>
      <c r="AI498" s="35"/>
      <c r="AL498" s="24">
        <f t="shared" si="32"/>
        <v>563.73698999999999</v>
      </c>
      <c r="AN498" s="34">
        <v>746.09600000000023</v>
      </c>
      <c r="AP498" s="20">
        <f t="shared" si="31"/>
        <v>1309.8329900000003</v>
      </c>
      <c r="AR498" s="20"/>
    </row>
    <row r="499" spans="1:44" x14ac:dyDescent="0.25">
      <c r="A499" t="str">
        <f>VLOOKUP($B499,'Cushing Balance'!$C$2:$E$500,3,TRUE)</f>
        <v>482010</v>
      </c>
      <c r="B499" s="1">
        <v>40510</v>
      </c>
      <c r="C499" s="31"/>
      <c r="D499" s="8">
        <v>0</v>
      </c>
      <c r="E499" s="35">
        <v>166.62810000000002</v>
      </c>
      <c r="F499" s="35"/>
      <c r="G499" s="26">
        <v>41.25</v>
      </c>
      <c r="H499" s="35">
        <v>23.568919999999999</v>
      </c>
      <c r="I499" s="35">
        <v>0</v>
      </c>
      <c r="J499" s="26">
        <v>0</v>
      </c>
      <c r="K499" s="35">
        <v>48.88702</v>
      </c>
      <c r="L499" s="35">
        <v>0</v>
      </c>
      <c r="M499" s="35">
        <v>371.87915000000004</v>
      </c>
      <c r="N499" s="35">
        <v>0</v>
      </c>
      <c r="O499" s="35"/>
      <c r="P499" s="35">
        <v>23.407919999999997</v>
      </c>
      <c r="R499" s="24">
        <f t="shared" si="29"/>
        <v>675.62111000000004</v>
      </c>
      <c r="T499" s="5">
        <v>389.09145076666647</v>
      </c>
      <c r="V499" s="20">
        <f t="shared" si="30"/>
        <v>1064.7125607666665</v>
      </c>
      <c r="X499" s="8">
        <v>132.58539999999999</v>
      </c>
      <c r="Y499" s="35">
        <v>0</v>
      </c>
      <c r="Z499" s="35"/>
      <c r="AA499" s="35">
        <v>0</v>
      </c>
      <c r="AB499" s="35">
        <v>223.82996</v>
      </c>
      <c r="AC499" s="35">
        <v>39.00817</v>
      </c>
      <c r="AD499" s="35">
        <v>177.68552</v>
      </c>
      <c r="AE499" s="35"/>
      <c r="AF499" s="35"/>
      <c r="AG499" s="35"/>
      <c r="AH499" s="35">
        <v>0</v>
      </c>
      <c r="AI499" s="35"/>
      <c r="AL499" s="24">
        <f t="shared" si="32"/>
        <v>573.10905000000002</v>
      </c>
      <c r="AN499" s="34">
        <v>746.09600000000023</v>
      </c>
      <c r="AP499" s="20">
        <f t="shared" si="31"/>
        <v>1319.2050500000003</v>
      </c>
      <c r="AR499" s="20"/>
    </row>
    <row r="500" spans="1:44" x14ac:dyDescent="0.25">
      <c r="A500" t="str">
        <f>VLOOKUP($B500,'Cushing Balance'!$C$2:$E$500,3,TRUE)</f>
        <v>482010</v>
      </c>
      <c r="B500" s="1">
        <v>40511</v>
      </c>
      <c r="C500" s="31"/>
      <c r="D500" s="8">
        <v>0</v>
      </c>
      <c r="E500" s="35">
        <v>169.67079000000001</v>
      </c>
      <c r="F500" s="35"/>
      <c r="G500" s="26">
        <v>41.25</v>
      </c>
      <c r="H500" s="35">
        <v>24.127419999999997</v>
      </c>
      <c r="I500" s="35">
        <v>0</v>
      </c>
      <c r="J500" s="26">
        <v>0</v>
      </c>
      <c r="K500" s="35">
        <v>59.65354</v>
      </c>
      <c r="L500" s="35">
        <v>0</v>
      </c>
      <c r="M500" s="35">
        <v>369.24341999999996</v>
      </c>
      <c r="N500" s="35">
        <v>0</v>
      </c>
      <c r="O500" s="35"/>
      <c r="P500" s="35">
        <v>31.321830000000002</v>
      </c>
      <c r="R500" s="24">
        <f t="shared" si="29"/>
        <v>695.26699999999994</v>
      </c>
      <c r="T500" s="5">
        <v>389.09145076666647</v>
      </c>
      <c r="V500" s="20">
        <f t="shared" si="30"/>
        <v>1084.3584507666665</v>
      </c>
      <c r="X500" s="8">
        <v>132.38900000000001</v>
      </c>
      <c r="Y500" s="35">
        <v>0</v>
      </c>
      <c r="Z500" s="35"/>
      <c r="AA500" s="35">
        <v>0</v>
      </c>
      <c r="AB500" s="35">
        <v>216.74975000000001</v>
      </c>
      <c r="AC500" s="35">
        <v>38.938830000000003</v>
      </c>
      <c r="AD500" s="35">
        <v>171.38813000000002</v>
      </c>
      <c r="AE500" s="35"/>
      <c r="AF500" s="35"/>
      <c r="AG500" s="35"/>
      <c r="AH500" s="35">
        <v>0</v>
      </c>
      <c r="AI500" s="35"/>
      <c r="AL500" s="24">
        <f t="shared" si="32"/>
        <v>559.46571000000006</v>
      </c>
      <c r="AN500" s="34">
        <v>746.09600000000023</v>
      </c>
      <c r="AP500" s="20">
        <f t="shared" si="31"/>
        <v>1305.5617100000004</v>
      </c>
      <c r="AR500" s="20"/>
    </row>
    <row r="501" spans="1:44" x14ac:dyDescent="0.25">
      <c r="A501" t="str">
        <f>VLOOKUP($B501,'Cushing Balance'!$C$2:$E$500,3,TRUE)</f>
        <v>482010</v>
      </c>
      <c r="B501" s="1">
        <v>40512</v>
      </c>
      <c r="C501" s="31"/>
      <c r="D501" s="8">
        <v>0</v>
      </c>
      <c r="E501" s="35">
        <v>173.83485000000002</v>
      </c>
      <c r="F501" s="35"/>
      <c r="G501" s="26">
        <v>41.25</v>
      </c>
      <c r="H501" s="35">
        <v>23.493040000000001</v>
      </c>
      <c r="I501" s="35">
        <v>0</v>
      </c>
      <c r="J501" s="26">
        <v>0</v>
      </c>
      <c r="K501" s="35">
        <v>52.844540000000002</v>
      </c>
      <c r="L501" s="35">
        <v>0</v>
      </c>
      <c r="M501" s="35">
        <v>356.40658000000002</v>
      </c>
      <c r="N501" s="35">
        <v>0</v>
      </c>
      <c r="O501" s="35"/>
      <c r="P501" s="35">
        <v>28.44342</v>
      </c>
      <c r="R501" s="24">
        <f t="shared" si="29"/>
        <v>676.27242999999999</v>
      </c>
      <c r="T501" s="5">
        <v>389.09145076666647</v>
      </c>
      <c r="V501" s="20">
        <f t="shared" si="30"/>
        <v>1065.3638807666664</v>
      </c>
      <c r="X501" s="8">
        <v>132.83842000000001</v>
      </c>
      <c r="Y501" s="35">
        <v>0</v>
      </c>
      <c r="Z501" s="35"/>
      <c r="AA501" s="35">
        <v>0</v>
      </c>
      <c r="AB501" s="35">
        <v>235.00698</v>
      </c>
      <c r="AC501" s="35">
        <v>39.070879999999995</v>
      </c>
      <c r="AD501" s="35">
        <v>169.84625</v>
      </c>
      <c r="AE501" s="35"/>
      <c r="AF501" s="35"/>
      <c r="AG501" s="35"/>
      <c r="AH501" s="35">
        <v>0</v>
      </c>
      <c r="AI501" s="35"/>
      <c r="AL501" s="24">
        <f t="shared" si="32"/>
        <v>576.76252999999997</v>
      </c>
      <c r="AN501" s="34">
        <v>746.09600000000023</v>
      </c>
      <c r="AP501" s="20">
        <f t="shared" si="31"/>
        <v>1322.8585300000002</v>
      </c>
      <c r="AR501" s="20"/>
    </row>
    <row r="502" spans="1:44" x14ac:dyDescent="0.25">
      <c r="A502" t="str">
        <f>VLOOKUP($B502,'Cushing Balance'!$C$2:$E$500,3,TRUE)</f>
        <v>482010</v>
      </c>
      <c r="B502" s="1">
        <v>40513</v>
      </c>
      <c r="C502" s="31"/>
      <c r="D502" s="8">
        <v>0</v>
      </c>
      <c r="E502" s="35">
        <v>177.41779</v>
      </c>
      <c r="F502" s="35"/>
      <c r="G502" s="26">
        <v>41.25</v>
      </c>
      <c r="H502" s="35">
        <v>23.58446</v>
      </c>
      <c r="I502" s="35">
        <v>0</v>
      </c>
      <c r="J502" s="26">
        <v>0</v>
      </c>
      <c r="K502" s="35">
        <v>47.443100000000001</v>
      </c>
      <c r="L502" s="35">
        <v>0</v>
      </c>
      <c r="M502" s="35">
        <v>339.52343999999999</v>
      </c>
      <c r="N502" s="35">
        <v>0</v>
      </c>
      <c r="O502" s="35"/>
      <c r="P502" s="35">
        <v>55.13185</v>
      </c>
      <c r="R502" s="24">
        <f t="shared" si="29"/>
        <v>684.35064</v>
      </c>
      <c r="T502" s="5">
        <v>394.23967661290334</v>
      </c>
      <c r="V502" s="20">
        <f t="shared" si="30"/>
        <v>1078.5903166129033</v>
      </c>
      <c r="X502" s="8">
        <v>132.30019000000001</v>
      </c>
      <c r="Y502" s="35">
        <v>0</v>
      </c>
      <c r="Z502" s="35"/>
      <c r="AA502" s="35">
        <v>0</v>
      </c>
      <c r="AB502" s="35">
        <v>218.39204000000001</v>
      </c>
      <c r="AC502" s="35">
        <v>38.94144</v>
      </c>
      <c r="AD502" s="35">
        <v>170.13413</v>
      </c>
      <c r="AE502" s="35"/>
      <c r="AF502" s="35"/>
      <c r="AG502" s="35"/>
      <c r="AH502" s="35">
        <v>0</v>
      </c>
      <c r="AI502" s="35"/>
      <c r="AL502" s="24">
        <f t="shared" si="32"/>
        <v>559.76779999999997</v>
      </c>
      <c r="AN502" s="34">
        <v>718.25</v>
      </c>
      <c r="AP502" s="20">
        <f t="shared" si="31"/>
        <v>1278.0178000000001</v>
      </c>
      <c r="AR502" s="20"/>
    </row>
    <row r="503" spans="1:44" x14ac:dyDescent="0.25">
      <c r="A503" t="str">
        <f>VLOOKUP($B503,'Cushing Balance'!$C$2:$E$500,3,TRUE)</f>
        <v>482010</v>
      </c>
      <c r="B503" s="1">
        <v>40514</v>
      </c>
      <c r="C503" s="31"/>
      <c r="D503" s="8">
        <v>0</v>
      </c>
      <c r="E503" s="35">
        <v>174.79564999999999</v>
      </c>
      <c r="F503" s="35"/>
      <c r="G503" s="26">
        <v>41.25</v>
      </c>
      <c r="H503" s="35">
        <v>23.512349999999998</v>
      </c>
      <c r="I503" s="35">
        <v>0</v>
      </c>
      <c r="J503" s="26">
        <v>0</v>
      </c>
      <c r="K503" s="35">
        <v>46.373580000000004</v>
      </c>
      <c r="L503" s="35">
        <v>0</v>
      </c>
      <c r="M503" s="35">
        <v>380.37074999999999</v>
      </c>
      <c r="N503" s="35">
        <v>0</v>
      </c>
      <c r="O503" s="35"/>
      <c r="P503" s="35">
        <v>27.208020000000001</v>
      </c>
      <c r="R503" s="24">
        <f t="shared" si="29"/>
        <v>693.51035000000002</v>
      </c>
      <c r="T503" s="5">
        <v>394.23967661290334</v>
      </c>
      <c r="V503" s="20">
        <f t="shared" si="30"/>
        <v>1087.7500266129034</v>
      </c>
      <c r="X503" s="8">
        <v>131.95251999999999</v>
      </c>
      <c r="Y503" s="35">
        <v>0</v>
      </c>
      <c r="Z503" s="35"/>
      <c r="AA503" s="35">
        <v>0</v>
      </c>
      <c r="AB503" s="35">
        <v>220.55160000000001</v>
      </c>
      <c r="AC503" s="35">
        <v>36.650440000000003</v>
      </c>
      <c r="AD503" s="35">
        <v>166.43351999999999</v>
      </c>
      <c r="AE503" s="35"/>
      <c r="AF503" s="35"/>
      <c r="AG503" s="35"/>
      <c r="AH503" s="35">
        <v>0</v>
      </c>
      <c r="AI503" s="35"/>
      <c r="AL503" s="24">
        <f t="shared" si="32"/>
        <v>555.58807999999999</v>
      </c>
      <c r="AN503" s="34">
        <v>718.25</v>
      </c>
      <c r="AP503" s="20">
        <f t="shared" si="31"/>
        <v>1273.83808</v>
      </c>
      <c r="AR503" s="20"/>
    </row>
    <row r="504" spans="1:44" x14ac:dyDescent="0.25">
      <c r="A504" t="str">
        <f>VLOOKUP($B504,'Cushing Balance'!$C$2:$E$500,3,TRUE)</f>
        <v>482010</v>
      </c>
      <c r="B504" s="1">
        <v>40515</v>
      </c>
      <c r="C504" s="31"/>
      <c r="D504" s="8">
        <v>0</v>
      </c>
      <c r="E504" s="35">
        <v>176.44595999999999</v>
      </c>
      <c r="F504" s="35"/>
      <c r="G504" s="26">
        <v>41.25</v>
      </c>
      <c r="H504" s="35">
        <v>23.55077</v>
      </c>
      <c r="I504" s="35">
        <v>0</v>
      </c>
      <c r="J504" s="26">
        <v>0</v>
      </c>
      <c r="K504" s="35">
        <v>56.416170000000001</v>
      </c>
      <c r="L504" s="35">
        <v>0</v>
      </c>
      <c r="M504" s="35">
        <v>374.44966999999997</v>
      </c>
      <c r="N504" s="35">
        <v>0</v>
      </c>
      <c r="O504" s="35"/>
      <c r="P504" s="35">
        <v>39.535170000000001</v>
      </c>
      <c r="R504" s="24">
        <f t="shared" si="29"/>
        <v>711.64774</v>
      </c>
      <c r="T504" s="5">
        <v>394.23967661290334</v>
      </c>
      <c r="V504" s="20">
        <f t="shared" si="30"/>
        <v>1105.8874166129033</v>
      </c>
      <c r="X504" s="8">
        <v>131.83419000000001</v>
      </c>
      <c r="Y504" s="35">
        <v>0</v>
      </c>
      <c r="Z504" s="35"/>
      <c r="AA504" s="35">
        <v>0</v>
      </c>
      <c r="AB504" s="35">
        <v>205.69848000000002</v>
      </c>
      <c r="AC504" s="35">
        <v>37.951540000000001</v>
      </c>
      <c r="AD504" s="35">
        <v>161.60782999999998</v>
      </c>
      <c r="AE504" s="35"/>
      <c r="AF504" s="35"/>
      <c r="AG504" s="35"/>
      <c r="AH504" s="35">
        <v>0</v>
      </c>
      <c r="AI504" s="35"/>
      <c r="AL504" s="24">
        <f t="shared" si="32"/>
        <v>537.09204</v>
      </c>
      <c r="AN504" s="34">
        <v>718.25</v>
      </c>
      <c r="AP504" s="20">
        <f t="shared" si="31"/>
        <v>1255.34204</v>
      </c>
      <c r="AR504" s="20"/>
    </row>
    <row r="505" spans="1:44" x14ac:dyDescent="0.25">
      <c r="A505" t="str">
        <f>VLOOKUP($B505,'Cushing Balance'!$C$2:$E$500,3,TRUE)</f>
        <v>492010</v>
      </c>
      <c r="B505" s="1">
        <v>40516</v>
      </c>
      <c r="C505" s="31"/>
      <c r="D505" s="8">
        <v>0</v>
      </c>
      <c r="E505" s="35">
        <v>162.37976999999998</v>
      </c>
      <c r="F505" s="35"/>
      <c r="G505" s="26">
        <v>41.25</v>
      </c>
      <c r="H505" s="35">
        <v>23.518349999999998</v>
      </c>
      <c r="I505" s="35">
        <v>0</v>
      </c>
      <c r="J505" s="26">
        <v>0</v>
      </c>
      <c r="K505" s="35">
        <v>57.040210000000002</v>
      </c>
      <c r="L505" s="35">
        <v>0</v>
      </c>
      <c r="M505" s="35">
        <v>360.59798000000001</v>
      </c>
      <c r="N505" s="35">
        <v>0</v>
      </c>
      <c r="O505" s="35"/>
      <c r="P505" s="35">
        <v>36.792169999999999</v>
      </c>
      <c r="R505" s="24">
        <f t="shared" si="29"/>
        <v>681.5784799999999</v>
      </c>
      <c r="T505" s="5">
        <v>394.23967661290334</v>
      </c>
      <c r="V505" s="20">
        <f t="shared" si="30"/>
        <v>1075.8181566129033</v>
      </c>
      <c r="X505" s="8">
        <v>137.73835</v>
      </c>
      <c r="Y505" s="35">
        <v>0</v>
      </c>
      <c r="Z505" s="35"/>
      <c r="AA505" s="35">
        <v>0</v>
      </c>
      <c r="AB505" s="35">
        <v>210.00752</v>
      </c>
      <c r="AC505" s="35">
        <v>39.090769999999999</v>
      </c>
      <c r="AD505" s="35">
        <v>161.85849999999999</v>
      </c>
      <c r="AE505" s="35"/>
      <c r="AF505" s="35"/>
      <c r="AG505" s="35"/>
      <c r="AH505" s="35">
        <v>0</v>
      </c>
      <c r="AI505" s="35"/>
      <c r="AL505" s="24">
        <f t="shared" si="32"/>
        <v>548.69514000000004</v>
      </c>
      <c r="AN505" s="34">
        <v>718.25</v>
      </c>
      <c r="AP505" s="20">
        <f t="shared" si="31"/>
        <v>1266.94514</v>
      </c>
      <c r="AR505" s="20"/>
    </row>
    <row r="506" spans="1:44" x14ac:dyDescent="0.25">
      <c r="A506" t="str">
        <f>VLOOKUP($B506,'Cushing Balance'!$C$2:$E$500,3,TRUE)</f>
        <v>492010</v>
      </c>
      <c r="B506" s="1">
        <v>40517</v>
      </c>
      <c r="C506" s="31"/>
      <c r="D506" s="8">
        <v>0</v>
      </c>
      <c r="E506" s="35">
        <v>173.41325000000001</v>
      </c>
      <c r="F506" s="35"/>
      <c r="G506" s="26">
        <v>41.25</v>
      </c>
      <c r="H506" s="35">
        <v>23.314769999999999</v>
      </c>
      <c r="I506" s="35">
        <v>0</v>
      </c>
      <c r="J506" s="26">
        <v>0</v>
      </c>
      <c r="K506" s="35">
        <v>53.333460000000002</v>
      </c>
      <c r="L506" s="35">
        <v>0</v>
      </c>
      <c r="M506" s="35">
        <v>369.82643999999999</v>
      </c>
      <c r="N506" s="35">
        <v>0</v>
      </c>
      <c r="O506" s="35"/>
      <c r="P506" s="35">
        <v>31.735580000000002</v>
      </c>
      <c r="R506" s="24">
        <f t="shared" si="29"/>
        <v>692.87350000000004</v>
      </c>
      <c r="T506" s="5">
        <v>394.23967661290334</v>
      </c>
      <c r="V506" s="20">
        <f t="shared" si="30"/>
        <v>1087.1131766129033</v>
      </c>
      <c r="X506" s="8">
        <v>137.92219</v>
      </c>
      <c r="Y506" s="35">
        <v>0</v>
      </c>
      <c r="Z506" s="35"/>
      <c r="AA506" s="35">
        <v>0</v>
      </c>
      <c r="AB506" s="35">
        <v>210.12998000000002</v>
      </c>
      <c r="AC506" s="35">
        <v>38.95138</v>
      </c>
      <c r="AD506" s="35">
        <v>159.38060000000002</v>
      </c>
      <c r="AE506" s="35"/>
      <c r="AF506" s="35"/>
      <c r="AG506" s="35"/>
      <c r="AH506" s="35">
        <v>0</v>
      </c>
      <c r="AI506" s="35"/>
      <c r="AL506" s="24">
        <f t="shared" si="32"/>
        <v>546.38415000000009</v>
      </c>
      <c r="AN506" s="34">
        <v>718.25</v>
      </c>
      <c r="AP506" s="20">
        <f t="shared" si="31"/>
        <v>1264.6341500000001</v>
      </c>
      <c r="AR506" s="20"/>
    </row>
    <row r="507" spans="1:44" x14ac:dyDescent="0.25">
      <c r="A507" t="str">
        <f>VLOOKUP($B507,'Cushing Balance'!$C$2:$E$500,3,TRUE)</f>
        <v>492010</v>
      </c>
      <c r="B507" s="1">
        <v>40518</v>
      </c>
      <c r="C507" s="31"/>
      <c r="D507" s="8">
        <v>0</v>
      </c>
      <c r="E507" s="35">
        <v>179.97263000000001</v>
      </c>
      <c r="F507" s="35"/>
      <c r="G507" s="26">
        <v>41.25</v>
      </c>
      <c r="H507" s="35">
        <v>23.557400000000001</v>
      </c>
      <c r="I507" s="35">
        <v>0</v>
      </c>
      <c r="J507" s="26">
        <v>0</v>
      </c>
      <c r="K507" s="35">
        <v>55.577330000000003</v>
      </c>
      <c r="L507" s="35">
        <v>0</v>
      </c>
      <c r="M507" s="35">
        <v>376.07427000000001</v>
      </c>
      <c r="N507" s="35">
        <v>0</v>
      </c>
      <c r="O507" s="35"/>
      <c r="P507" s="35">
        <v>36.05735</v>
      </c>
      <c r="R507" s="24">
        <f t="shared" si="29"/>
        <v>712.48898000000008</v>
      </c>
      <c r="T507" s="5">
        <v>394.23967661290334</v>
      </c>
      <c r="V507" s="20">
        <f t="shared" si="30"/>
        <v>1106.7286566129035</v>
      </c>
      <c r="X507" s="8">
        <v>131.75263000000001</v>
      </c>
      <c r="Y507" s="35">
        <v>0</v>
      </c>
      <c r="Z507" s="35"/>
      <c r="AA507" s="35">
        <v>0</v>
      </c>
      <c r="AB507" s="35">
        <v>223.31869</v>
      </c>
      <c r="AC507" s="35">
        <v>33.822849999999995</v>
      </c>
      <c r="AD507" s="35">
        <v>165.54062999999999</v>
      </c>
      <c r="AE507" s="35"/>
      <c r="AF507" s="35"/>
      <c r="AG507" s="35"/>
      <c r="AH507" s="35">
        <v>0</v>
      </c>
      <c r="AI507" s="35"/>
      <c r="AL507" s="24">
        <f t="shared" si="32"/>
        <v>554.4348</v>
      </c>
      <c r="AN507" s="34">
        <v>718.25</v>
      </c>
      <c r="AP507" s="20">
        <f t="shared" si="31"/>
        <v>1272.6848</v>
      </c>
      <c r="AR507" s="20"/>
    </row>
    <row r="508" spans="1:44" x14ac:dyDescent="0.25">
      <c r="A508" t="str">
        <f>VLOOKUP($B508,'Cushing Balance'!$C$2:$E$500,3,TRUE)</f>
        <v>492010</v>
      </c>
      <c r="B508" s="1">
        <v>40519</v>
      </c>
      <c r="C508" s="31"/>
      <c r="D508" s="8">
        <v>0</v>
      </c>
      <c r="E508" s="35">
        <v>184.90950000000001</v>
      </c>
      <c r="F508" s="35"/>
      <c r="G508" s="26">
        <v>41.25</v>
      </c>
      <c r="H508" s="35">
        <v>23.499560000000002</v>
      </c>
      <c r="I508" s="35">
        <v>0</v>
      </c>
      <c r="J508" s="26">
        <v>0</v>
      </c>
      <c r="K508" s="35">
        <v>57.354730000000004</v>
      </c>
      <c r="L508" s="35">
        <v>0</v>
      </c>
      <c r="M508" s="35">
        <v>363.97080999999997</v>
      </c>
      <c r="N508" s="35">
        <v>0</v>
      </c>
      <c r="O508" s="35"/>
      <c r="P508" s="35">
        <v>38.939</v>
      </c>
      <c r="R508" s="24">
        <f t="shared" si="29"/>
        <v>709.92359999999996</v>
      </c>
      <c r="T508" s="5">
        <v>394.23967661290334</v>
      </c>
      <c r="V508" s="20">
        <f t="shared" si="30"/>
        <v>1104.1632766129032</v>
      </c>
      <c r="X508" s="8">
        <v>131.71850000000001</v>
      </c>
      <c r="Y508" s="35">
        <v>0</v>
      </c>
      <c r="Z508" s="35"/>
      <c r="AA508" s="35">
        <v>0</v>
      </c>
      <c r="AB508" s="35">
        <v>221.34082999999998</v>
      </c>
      <c r="AC508" s="35">
        <v>39.088329999999999</v>
      </c>
      <c r="AD508" s="35">
        <v>167.90106</v>
      </c>
      <c r="AE508" s="35"/>
      <c r="AF508" s="35"/>
      <c r="AG508" s="35"/>
      <c r="AH508" s="35">
        <v>0</v>
      </c>
      <c r="AI508" s="35"/>
      <c r="AL508" s="24">
        <f t="shared" si="32"/>
        <v>560.04872</v>
      </c>
      <c r="AN508" s="34">
        <v>718.25</v>
      </c>
      <c r="AP508" s="20">
        <f t="shared" si="31"/>
        <v>1278.29872</v>
      </c>
      <c r="AR508" s="20"/>
    </row>
    <row r="509" spans="1:44" x14ac:dyDescent="0.25">
      <c r="A509" t="str">
        <f>VLOOKUP($B509,'Cushing Balance'!$C$2:$E$500,3,TRUE)</f>
        <v>492010</v>
      </c>
      <c r="B509" s="1">
        <v>40520</v>
      </c>
      <c r="C509" s="31"/>
      <c r="D509" s="8">
        <v>0</v>
      </c>
      <c r="E509" s="35">
        <v>184.93446</v>
      </c>
      <c r="F509" s="35"/>
      <c r="G509" s="26">
        <v>41.25</v>
      </c>
      <c r="H509" s="35">
        <v>23.406459999999999</v>
      </c>
      <c r="I509" s="35">
        <v>0</v>
      </c>
      <c r="J509" s="26">
        <v>0</v>
      </c>
      <c r="K509" s="35">
        <v>55.119879999999995</v>
      </c>
      <c r="L509" s="35">
        <v>0</v>
      </c>
      <c r="M509" s="35">
        <v>341.62291999999997</v>
      </c>
      <c r="N509" s="35">
        <v>0</v>
      </c>
      <c r="O509" s="35"/>
      <c r="P509" s="35">
        <v>25.868599999999997</v>
      </c>
      <c r="R509" s="24">
        <f t="shared" si="29"/>
        <v>672.20231999999999</v>
      </c>
      <c r="T509" s="5">
        <v>394.23967661290334</v>
      </c>
      <c r="V509" s="20">
        <f t="shared" si="30"/>
        <v>1066.4419966129033</v>
      </c>
      <c r="X509" s="8">
        <v>131.42339999999999</v>
      </c>
      <c r="Y509" s="35">
        <v>0</v>
      </c>
      <c r="Z509" s="35"/>
      <c r="AA509" s="35">
        <v>0</v>
      </c>
      <c r="AB509" s="35">
        <v>176.26403999999999</v>
      </c>
      <c r="AC509" s="35">
        <v>35.005559999999996</v>
      </c>
      <c r="AD509" s="35">
        <v>157.51070999999999</v>
      </c>
      <c r="AE509" s="35"/>
      <c r="AF509" s="35"/>
      <c r="AG509" s="35"/>
      <c r="AH509" s="35">
        <v>0</v>
      </c>
      <c r="AI509" s="35"/>
      <c r="AL509" s="24">
        <f t="shared" si="32"/>
        <v>500.20371</v>
      </c>
      <c r="AN509" s="34">
        <v>718.25</v>
      </c>
      <c r="AP509" s="20">
        <f t="shared" si="31"/>
        <v>1218.45371</v>
      </c>
      <c r="AR509" s="20"/>
    </row>
    <row r="510" spans="1:44" x14ac:dyDescent="0.25">
      <c r="A510" t="str">
        <f>VLOOKUP($B510,'Cushing Balance'!$C$2:$E$500,3,TRUE)</f>
        <v>492010</v>
      </c>
      <c r="B510" s="1">
        <v>40521</v>
      </c>
      <c r="C510" s="31"/>
      <c r="D510" s="8">
        <v>0</v>
      </c>
      <c r="E510" s="35">
        <v>180.98673000000002</v>
      </c>
      <c r="F510" s="35"/>
      <c r="G510" s="26">
        <v>41.25</v>
      </c>
      <c r="H510" s="35">
        <v>23.528770000000002</v>
      </c>
      <c r="I510" s="35">
        <v>0</v>
      </c>
      <c r="J510" s="26">
        <v>0</v>
      </c>
      <c r="K510" s="35">
        <v>57.801099999999998</v>
      </c>
      <c r="L510" s="35">
        <v>0</v>
      </c>
      <c r="M510" s="35">
        <v>379.41530999999998</v>
      </c>
      <c r="N510" s="35">
        <v>0</v>
      </c>
      <c r="O510" s="35"/>
      <c r="P510" s="35">
        <v>43.411079999999998</v>
      </c>
      <c r="R510" s="24">
        <f t="shared" si="29"/>
        <v>726.39298999999994</v>
      </c>
      <c r="T510" s="5">
        <v>394.23967661290334</v>
      </c>
      <c r="V510" s="20">
        <f t="shared" si="30"/>
        <v>1120.6326666129032</v>
      </c>
      <c r="X510" s="8">
        <v>131.68788000000001</v>
      </c>
      <c r="Y510" s="35">
        <v>0</v>
      </c>
      <c r="Z510" s="35"/>
      <c r="AA510" s="35">
        <v>0</v>
      </c>
      <c r="AB510" s="35">
        <v>215.31880999999998</v>
      </c>
      <c r="AC510" s="35">
        <v>38.986830000000005</v>
      </c>
      <c r="AD510" s="35">
        <v>159.92585</v>
      </c>
      <c r="AE510" s="35"/>
      <c r="AF510" s="35"/>
      <c r="AG510" s="35"/>
      <c r="AH510" s="35">
        <v>0</v>
      </c>
      <c r="AI510" s="35"/>
      <c r="AL510" s="24">
        <f t="shared" si="32"/>
        <v>545.91936999999996</v>
      </c>
      <c r="AN510" s="34">
        <v>718.25</v>
      </c>
      <c r="AP510" s="20">
        <f t="shared" si="31"/>
        <v>1264.1693700000001</v>
      </c>
      <c r="AR510" s="20"/>
    </row>
    <row r="511" spans="1:44" x14ac:dyDescent="0.25">
      <c r="A511" t="str">
        <f>VLOOKUP($B511,'Cushing Balance'!$C$2:$E$500,3,TRUE)</f>
        <v>492010</v>
      </c>
      <c r="B511" s="1">
        <v>40522</v>
      </c>
      <c r="C511" s="31"/>
      <c r="D511" s="8">
        <v>0</v>
      </c>
      <c r="E511" s="35">
        <v>176.40302</v>
      </c>
      <c r="F511" s="35"/>
      <c r="G511" s="26">
        <v>41.25</v>
      </c>
      <c r="H511" s="35">
        <v>23.329080000000001</v>
      </c>
      <c r="I511" s="35">
        <v>0</v>
      </c>
      <c r="J511" s="26">
        <v>0</v>
      </c>
      <c r="K511" s="35">
        <v>55.092419999999997</v>
      </c>
      <c r="L511" s="35">
        <v>0</v>
      </c>
      <c r="M511" s="35">
        <v>373.69372999999996</v>
      </c>
      <c r="N511" s="35">
        <v>0</v>
      </c>
      <c r="O511" s="35"/>
      <c r="P511" s="35">
        <v>0.48525000000000001</v>
      </c>
      <c r="R511" s="24">
        <f t="shared" si="29"/>
        <v>670.25349999999992</v>
      </c>
      <c r="T511" s="5">
        <v>394.23967661290334</v>
      </c>
      <c r="V511" s="20">
        <f t="shared" si="30"/>
        <v>1064.4931766129032</v>
      </c>
      <c r="X511" s="8">
        <v>131.41364999999999</v>
      </c>
      <c r="Y511" s="35">
        <v>0</v>
      </c>
      <c r="Z511" s="35"/>
      <c r="AA511" s="35">
        <v>0</v>
      </c>
      <c r="AB511" s="35">
        <v>215.15073000000001</v>
      </c>
      <c r="AC511" s="35">
        <v>38.626529999999995</v>
      </c>
      <c r="AD511" s="35">
        <v>162.32580999999999</v>
      </c>
      <c r="AE511" s="35"/>
      <c r="AF511" s="35"/>
      <c r="AG511" s="35"/>
      <c r="AH511" s="35">
        <v>0</v>
      </c>
      <c r="AI511" s="35"/>
      <c r="AL511" s="24">
        <f t="shared" si="32"/>
        <v>547.51672000000008</v>
      </c>
      <c r="AN511" s="34">
        <v>718.25</v>
      </c>
      <c r="AP511" s="20">
        <f t="shared" si="31"/>
        <v>1265.7667200000001</v>
      </c>
      <c r="AR511" s="20"/>
    </row>
    <row r="512" spans="1:44" x14ac:dyDescent="0.25">
      <c r="A512" t="str">
        <f>VLOOKUP($B512,'Cushing Balance'!$C$2:$E$500,3,TRUE)</f>
        <v>502010</v>
      </c>
      <c r="B512" s="1">
        <v>40523</v>
      </c>
      <c r="C512" s="31"/>
      <c r="D512" s="8">
        <v>0</v>
      </c>
      <c r="E512" s="35">
        <v>176.90288000000001</v>
      </c>
      <c r="F512" s="35"/>
      <c r="G512" s="26">
        <v>41.25</v>
      </c>
      <c r="H512" s="35">
        <v>23.245419999999999</v>
      </c>
      <c r="I512" s="35">
        <v>0</v>
      </c>
      <c r="J512" s="26">
        <v>0</v>
      </c>
      <c r="K512" s="35">
        <v>62.10275</v>
      </c>
      <c r="L512" s="35">
        <v>0</v>
      </c>
      <c r="M512" s="35">
        <v>365.34415000000001</v>
      </c>
      <c r="N512" s="35">
        <v>0</v>
      </c>
      <c r="O512" s="35"/>
      <c r="P512" s="35">
        <v>64.71463</v>
      </c>
      <c r="R512" s="24">
        <f t="shared" si="29"/>
        <v>733.55982999999992</v>
      </c>
      <c r="T512" s="5">
        <v>394.23967661290334</v>
      </c>
      <c r="V512" s="20">
        <f t="shared" si="30"/>
        <v>1127.7995066129033</v>
      </c>
      <c r="X512" s="8">
        <v>131.81446</v>
      </c>
      <c r="Y512" s="35">
        <v>0</v>
      </c>
      <c r="Z512" s="35"/>
      <c r="AA512" s="35">
        <v>0</v>
      </c>
      <c r="AB512" s="35">
        <v>229.06668999999999</v>
      </c>
      <c r="AC512" s="35">
        <v>38.79898</v>
      </c>
      <c r="AD512" s="35">
        <v>158.13714999999999</v>
      </c>
      <c r="AE512" s="35"/>
      <c r="AF512" s="35"/>
      <c r="AG512" s="35"/>
      <c r="AH512" s="35">
        <v>0</v>
      </c>
      <c r="AI512" s="35"/>
      <c r="AL512" s="24">
        <f t="shared" si="32"/>
        <v>557.81727999999998</v>
      </c>
      <c r="AN512" s="34">
        <v>718.25</v>
      </c>
      <c r="AP512" s="20">
        <f t="shared" si="31"/>
        <v>1276.06728</v>
      </c>
      <c r="AR512" s="20"/>
    </row>
    <row r="513" spans="1:44" x14ac:dyDescent="0.25">
      <c r="A513" t="str">
        <f>VLOOKUP($B513,'Cushing Balance'!$C$2:$E$500,3,TRUE)</f>
        <v>502010</v>
      </c>
      <c r="B513" s="1">
        <v>40524</v>
      </c>
      <c r="C513" s="31"/>
      <c r="D513" s="8">
        <v>0</v>
      </c>
      <c r="E513" s="35">
        <v>182.88800000000001</v>
      </c>
      <c r="F513" s="35"/>
      <c r="G513" s="26">
        <v>41.25</v>
      </c>
      <c r="H513" s="35">
        <v>23.635290000000001</v>
      </c>
      <c r="I513" s="35">
        <v>0</v>
      </c>
      <c r="J513" s="26">
        <v>0</v>
      </c>
      <c r="K513" s="35">
        <v>58.049900000000001</v>
      </c>
      <c r="L513" s="35">
        <v>0</v>
      </c>
      <c r="M513" s="35">
        <v>351.94772999999998</v>
      </c>
      <c r="N513" s="35">
        <v>0</v>
      </c>
      <c r="O513" s="35"/>
      <c r="P513" s="35">
        <v>67.336539999999999</v>
      </c>
      <c r="R513" s="24">
        <f t="shared" si="29"/>
        <v>725.10745999999995</v>
      </c>
      <c r="T513" s="5">
        <v>394.23967661290334</v>
      </c>
      <c r="V513" s="20">
        <f t="shared" si="30"/>
        <v>1119.3471366129033</v>
      </c>
      <c r="X513" s="8">
        <v>132.96163000000001</v>
      </c>
      <c r="Y513" s="35">
        <v>0</v>
      </c>
      <c r="Z513" s="35"/>
      <c r="AA513" s="35">
        <v>0</v>
      </c>
      <c r="AB513" s="35">
        <v>231.3646</v>
      </c>
      <c r="AC513" s="35">
        <v>30.024480000000001</v>
      </c>
      <c r="AD513" s="35">
        <v>174.31485000000001</v>
      </c>
      <c r="AE513" s="35"/>
      <c r="AF513" s="35"/>
      <c r="AG513" s="35"/>
      <c r="AH513" s="35">
        <v>0</v>
      </c>
      <c r="AI513" s="35"/>
      <c r="AL513" s="24">
        <f t="shared" si="32"/>
        <v>568.66556000000003</v>
      </c>
      <c r="AN513" s="34">
        <v>718.25</v>
      </c>
      <c r="AP513" s="20">
        <f t="shared" si="31"/>
        <v>1286.9155599999999</v>
      </c>
      <c r="AR513" s="20"/>
    </row>
    <row r="514" spans="1:44" x14ac:dyDescent="0.25">
      <c r="A514" t="str">
        <f>VLOOKUP($B514,'Cushing Balance'!$C$2:$E$500,3,TRUE)</f>
        <v>502010</v>
      </c>
      <c r="B514" s="1">
        <v>40525</v>
      </c>
      <c r="C514" s="31"/>
      <c r="D514" s="8">
        <v>0</v>
      </c>
      <c r="E514" s="35">
        <v>184.63406000000001</v>
      </c>
      <c r="F514" s="35"/>
      <c r="G514" s="26">
        <v>41.25</v>
      </c>
      <c r="H514" s="35">
        <v>23.639980000000001</v>
      </c>
      <c r="I514" s="35">
        <v>0</v>
      </c>
      <c r="J514" s="26">
        <v>0</v>
      </c>
      <c r="K514" s="35">
        <v>53.770230000000005</v>
      </c>
      <c r="L514" s="35">
        <v>0</v>
      </c>
      <c r="M514" s="35">
        <v>373.61399999999998</v>
      </c>
      <c r="N514" s="35">
        <v>0</v>
      </c>
      <c r="O514" s="35"/>
      <c r="P514" s="35">
        <v>62.726519999999994</v>
      </c>
      <c r="R514" s="24">
        <f t="shared" si="29"/>
        <v>739.63479000000007</v>
      </c>
      <c r="T514" s="5">
        <v>394.23967661290334</v>
      </c>
      <c r="V514" s="20">
        <f t="shared" si="30"/>
        <v>1133.8744666129035</v>
      </c>
      <c r="X514" s="8">
        <v>132.85263</v>
      </c>
      <c r="Y514" s="35">
        <v>0</v>
      </c>
      <c r="Z514" s="35"/>
      <c r="AA514" s="35">
        <v>0</v>
      </c>
      <c r="AB514" s="35">
        <v>217.9066</v>
      </c>
      <c r="AC514" s="35">
        <v>35.761099999999999</v>
      </c>
      <c r="AD514" s="35">
        <v>164.18954000000002</v>
      </c>
      <c r="AE514" s="35"/>
      <c r="AF514" s="35"/>
      <c r="AG514" s="35"/>
      <c r="AH514" s="35">
        <v>0</v>
      </c>
      <c r="AI514" s="35"/>
      <c r="AL514" s="24">
        <f t="shared" si="32"/>
        <v>550.70987000000002</v>
      </c>
      <c r="AN514" s="34">
        <v>718.25</v>
      </c>
      <c r="AP514" s="20">
        <f t="shared" si="31"/>
        <v>1268.9598700000001</v>
      </c>
      <c r="AR514" s="20"/>
    </row>
    <row r="515" spans="1:44" x14ac:dyDescent="0.25">
      <c r="A515" t="str">
        <f>VLOOKUP($B515,'Cushing Balance'!$C$2:$E$500,3,TRUE)</f>
        <v>502010</v>
      </c>
      <c r="B515" s="1">
        <v>40526</v>
      </c>
      <c r="C515" s="31"/>
      <c r="D515" s="8">
        <v>0</v>
      </c>
      <c r="E515" s="35">
        <v>161.95975000000001</v>
      </c>
      <c r="F515" s="35"/>
      <c r="G515" s="26">
        <v>41.25</v>
      </c>
      <c r="H515" s="35">
        <v>23.497419999999998</v>
      </c>
      <c r="I515" s="35">
        <v>0</v>
      </c>
      <c r="J515" s="26">
        <v>0</v>
      </c>
      <c r="K515" s="35">
        <v>60.402809999999995</v>
      </c>
      <c r="L515" s="35">
        <v>0</v>
      </c>
      <c r="M515" s="35">
        <v>372.57709999999997</v>
      </c>
      <c r="N515" s="35">
        <v>0</v>
      </c>
      <c r="O515" s="35"/>
      <c r="P515" s="35">
        <v>14.327920000000001</v>
      </c>
      <c r="R515" s="24">
        <f t="shared" si="29"/>
        <v>674.01499999999987</v>
      </c>
      <c r="T515" s="5">
        <v>394.23967661290334</v>
      </c>
      <c r="V515" s="20">
        <f t="shared" si="30"/>
        <v>1068.2546766129033</v>
      </c>
      <c r="X515" s="8">
        <v>132.94399999999999</v>
      </c>
      <c r="Y515" s="35">
        <v>0</v>
      </c>
      <c r="Z515" s="35"/>
      <c r="AA515" s="35">
        <v>0</v>
      </c>
      <c r="AB515" s="35">
        <v>218.95173</v>
      </c>
      <c r="AC515" s="35">
        <v>37.839669999999998</v>
      </c>
      <c r="AD515" s="35">
        <v>162.3724</v>
      </c>
      <c r="AE515" s="35"/>
      <c r="AF515" s="35"/>
      <c r="AG515" s="35"/>
      <c r="AH515" s="35">
        <v>0</v>
      </c>
      <c r="AI515" s="35"/>
      <c r="AL515" s="24">
        <f t="shared" si="32"/>
        <v>552.1078</v>
      </c>
      <c r="AN515" s="34">
        <v>718.25</v>
      </c>
      <c r="AP515" s="20">
        <f t="shared" si="31"/>
        <v>1270.3578</v>
      </c>
      <c r="AR515" s="20"/>
    </row>
    <row r="516" spans="1:44" x14ac:dyDescent="0.25">
      <c r="A516" t="str">
        <f>VLOOKUP($B516,'Cushing Balance'!$C$2:$E$500,3,TRUE)</f>
        <v>502010</v>
      </c>
      <c r="B516" s="1">
        <v>40527</v>
      </c>
      <c r="C516" s="31"/>
      <c r="D516" s="8">
        <v>0</v>
      </c>
      <c r="E516" s="35">
        <v>167.22613000000001</v>
      </c>
      <c r="F516" s="35"/>
      <c r="G516" s="26">
        <v>41.25</v>
      </c>
      <c r="H516" s="35">
        <v>23.440519999999999</v>
      </c>
      <c r="I516" s="35">
        <v>0</v>
      </c>
      <c r="J516" s="26">
        <v>0</v>
      </c>
      <c r="K516" s="35">
        <v>54.049690000000005</v>
      </c>
      <c r="L516" s="35">
        <v>0</v>
      </c>
      <c r="M516" s="35">
        <v>369.50783000000001</v>
      </c>
      <c r="N516" s="35">
        <v>0</v>
      </c>
      <c r="O516" s="35"/>
      <c r="P516" s="35">
        <v>66.600169999999991</v>
      </c>
      <c r="R516" s="24">
        <f t="shared" si="29"/>
        <v>722.07433999999989</v>
      </c>
      <c r="T516" s="5">
        <v>394.23967661290334</v>
      </c>
      <c r="V516" s="20">
        <f t="shared" si="30"/>
        <v>1116.3140166129033</v>
      </c>
      <c r="X516" s="8">
        <v>132.47475</v>
      </c>
      <c r="Y516" s="35">
        <v>0</v>
      </c>
      <c r="Z516" s="35"/>
      <c r="AA516" s="35">
        <v>0</v>
      </c>
      <c r="AB516" s="35">
        <v>215.58373</v>
      </c>
      <c r="AC516" s="35">
        <v>38.555230000000002</v>
      </c>
      <c r="AD516" s="35">
        <v>163.10569000000001</v>
      </c>
      <c r="AE516" s="35"/>
      <c r="AF516" s="35"/>
      <c r="AG516" s="35"/>
      <c r="AH516" s="35">
        <v>0</v>
      </c>
      <c r="AI516" s="35"/>
      <c r="AL516" s="24">
        <f t="shared" si="32"/>
        <v>549.71940000000006</v>
      </c>
      <c r="AN516" s="34">
        <v>718.25</v>
      </c>
      <c r="AP516" s="20">
        <f t="shared" si="31"/>
        <v>1267.9694</v>
      </c>
      <c r="AR516" s="20"/>
    </row>
    <row r="517" spans="1:44" x14ac:dyDescent="0.25">
      <c r="A517" t="str">
        <f>VLOOKUP($B517,'Cushing Balance'!$C$2:$E$500,3,TRUE)</f>
        <v>502010</v>
      </c>
      <c r="B517" s="1">
        <v>40528</v>
      </c>
      <c r="C517" s="31"/>
      <c r="D517" s="8">
        <v>0</v>
      </c>
      <c r="E517" s="35">
        <v>172.06542000000002</v>
      </c>
      <c r="F517" s="35"/>
      <c r="G517" s="26">
        <v>41.25</v>
      </c>
      <c r="H517" s="35">
        <v>23.49344</v>
      </c>
      <c r="I517" s="35">
        <v>0</v>
      </c>
      <c r="J517" s="26">
        <v>0</v>
      </c>
      <c r="K517" s="35">
        <v>58.017249999999997</v>
      </c>
      <c r="L517" s="35">
        <v>0</v>
      </c>
      <c r="M517" s="35">
        <v>357.77373</v>
      </c>
      <c r="N517" s="35">
        <v>0</v>
      </c>
      <c r="O517" s="35"/>
      <c r="P517" s="35">
        <v>20.24006</v>
      </c>
      <c r="R517" s="24">
        <f t="shared" si="29"/>
        <v>672.83990000000006</v>
      </c>
      <c r="T517" s="5">
        <v>394.23967661290334</v>
      </c>
      <c r="V517" s="20">
        <f t="shared" si="30"/>
        <v>1067.0795766129033</v>
      </c>
      <c r="X517" s="8">
        <v>132.215</v>
      </c>
      <c r="Y517" s="35">
        <v>0</v>
      </c>
      <c r="Z517" s="35"/>
      <c r="AA517" s="35">
        <v>0</v>
      </c>
      <c r="AB517" s="35">
        <v>206.62726999999998</v>
      </c>
      <c r="AC517" s="35">
        <v>37.110480000000003</v>
      </c>
      <c r="AD517" s="35">
        <v>159.85342</v>
      </c>
      <c r="AE517" s="35"/>
      <c r="AF517" s="35"/>
      <c r="AG517" s="35"/>
      <c r="AH517" s="35">
        <v>0</v>
      </c>
      <c r="AI517" s="35"/>
      <c r="AL517" s="24">
        <f t="shared" si="32"/>
        <v>535.80616999999995</v>
      </c>
      <c r="AN517" s="34">
        <v>718.25</v>
      </c>
      <c r="AP517" s="20">
        <f t="shared" si="31"/>
        <v>1254.0561699999998</v>
      </c>
      <c r="AR517" s="20"/>
    </row>
    <row r="518" spans="1:44" x14ac:dyDescent="0.25">
      <c r="A518" t="str">
        <f>VLOOKUP($B518,'Cushing Balance'!$C$2:$E$500,3,TRUE)</f>
        <v>502010</v>
      </c>
      <c r="B518" s="1">
        <v>40529</v>
      </c>
      <c r="C518" s="31"/>
      <c r="D518" s="8">
        <v>0</v>
      </c>
      <c r="E518" s="35">
        <v>178.03235000000001</v>
      </c>
      <c r="F518" s="35"/>
      <c r="G518" s="26">
        <v>41.25</v>
      </c>
      <c r="H518" s="35">
        <v>23.708419999999997</v>
      </c>
      <c r="I518" s="35">
        <v>0</v>
      </c>
      <c r="J518" s="26">
        <v>0</v>
      </c>
      <c r="K518" s="35">
        <v>62.82367</v>
      </c>
      <c r="L518" s="35">
        <v>0</v>
      </c>
      <c r="M518" s="35">
        <v>385.67412999999999</v>
      </c>
      <c r="N518" s="35">
        <v>0</v>
      </c>
      <c r="O518" s="35"/>
      <c r="P518" s="35">
        <v>25.572580000000002</v>
      </c>
      <c r="R518" s="24">
        <f t="shared" si="29"/>
        <v>717.06115</v>
      </c>
      <c r="T518" s="5">
        <v>394.23967661290334</v>
      </c>
      <c r="V518" s="20">
        <f t="shared" si="30"/>
        <v>1111.3008266129034</v>
      </c>
      <c r="X518" s="8">
        <v>132.38113000000001</v>
      </c>
      <c r="Y518" s="35">
        <v>0</v>
      </c>
      <c r="Z518" s="35"/>
      <c r="AA518" s="35">
        <v>0</v>
      </c>
      <c r="AB518" s="35">
        <v>200.74417000000003</v>
      </c>
      <c r="AC518" s="35">
        <v>38.501349999999995</v>
      </c>
      <c r="AD518" s="35">
        <v>156.37892000000002</v>
      </c>
      <c r="AE518" s="35"/>
      <c r="AF518" s="35"/>
      <c r="AG518" s="35"/>
      <c r="AH518" s="35">
        <v>0</v>
      </c>
      <c r="AI518" s="35"/>
      <c r="AL518" s="24">
        <f t="shared" si="32"/>
        <v>528.00557000000003</v>
      </c>
      <c r="AN518" s="34">
        <v>718.25</v>
      </c>
      <c r="AP518" s="20">
        <f t="shared" si="31"/>
        <v>1246.25557</v>
      </c>
      <c r="AR518" s="20"/>
    </row>
    <row r="519" spans="1:44" x14ac:dyDescent="0.25">
      <c r="A519" t="str">
        <f>VLOOKUP($B519,'Cushing Balance'!$C$2:$E$500,3,TRUE)</f>
        <v>512010</v>
      </c>
      <c r="B519" s="1">
        <v>40530</v>
      </c>
      <c r="C519" s="31"/>
      <c r="D519" s="8">
        <v>0</v>
      </c>
      <c r="E519" s="35">
        <v>171.49248</v>
      </c>
      <c r="F519" s="35"/>
      <c r="G519" s="26">
        <v>41.25</v>
      </c>
      <c r="H519" s="35">
        <v>23.450770000000002</v>
      </c>
      <c r="I519" s="35">
        <v>0</v>
      </c>
      <c r="J519" s="26">
        <v>0</v>
      </c>
      <c r="K519" s="35">
        <v>63.260649999999998</v>
      </c>
      <c r="L519" s="35">
        <v>0</v>
      </c>
      <c r="M519" s="35">
        <v>382.38</v>
      </c>
      <c r="N519" s="35">
        <v>0</v>
      </c>
      <c r="O519" s="35"/>
      <c r="P519" s="35">
        <v>0.46650000000000003</v>
      </c>
      <c r="R519" s="24">
        <f t="shared" si="29"/>
        <v>682.30039999999997</v>
      </c>
      <c r="T519" s="5">
        <v>394.23967661290334</v>
      </c>
      <c r="V519" s="20">
        <f t="shared" si="30"/>
        <v>1076.5400766129032</v>
      </c>
      <c r="X519" s="8">
        <v>131.53363000000002</v>
      </c>
      <c r="Y519" s="35">
        <v>0</v>
      </c>
      <c r="Z519" s="35"/>
      <c r="AA519" s="35">
        <v>0</v>
      </c>
      <c r="AB519" s="35">
        <v>221.18950000000001</v>
      </c>
      <c r="AC519" s="35">
        <v>38.11056</v>
      </c>
      <c r="AD519" s="35">
        <v>161.91494</v>
      </c>
      <c r="AE519" s="35"/>
      <c r="AF519" s="35"/>
      <c r="AG519" s="35"/>
      <c r="AH519" s="35">
        <v>0</v>
      </c>
      <c r="AI519" s="35"/>
      <c r="AL519" s="24">
        <f t="shared" si="32"/>
        <v>552.74863000000005</v>
      </c>
      <c r="AN519" s="34">
        <v>718.25</v>
      </c>
      <c r="AP519" s="20">
        <f t="shared" si="31"/>
        <v>1270.99863</v>
      </c>
      <c r="AR519" s="20"/>
    </row>
    <row r="520" spans="1:44" x14ac:dyDescent="0.25">
      <c r="A520" t="str">
        <f>VLOOKUP($B520,'Cushing Balance'!$C$2:$E$500,3,TRUE)</f>
        <v>512010</v>
      </c>
      <c r="B520" s="1">
        <v>40531</v>
      </c>
      <c r="C520" s="31"/>
      <c r="D520" s="8">
        <v>0</v>
      </c>
      <c r="E520" s="35">
        <v>181.99092000000002</v>
      </c>
      <c r="F520" s="35"/>
      <c r="G520" s="26">
        <v>41.25</v>
      </c>
      <c r="H520" s="35">
        <v>23.297150000000002</v>
      </c>
      <c r="I520" s="35">
        <v>0</v>
      </c>
      <c r="J520" s="26">
        <v>0</v>
      </c>
      <c r="K520" s="35">
        <v>62.087789999999998</v>
      </c>
      <c r="L520" s="35">
        <v>0</v>
      </c>
      <c r="M520" s="35">
        <v>373.82943999999998</v>
      </c>
      <c r="N520" s="35">
        <v>0</v>
      </c>
      <c r="O520" s="35"/>
      <c r="P520" s="35">
        <v>21.560919999999999</v>
      </c>
      <c r="R520" s="24">
        <f t="shared" si="29"/>
        <v>704.01621999999998</v>
      </c>
      <c r="T520" s="5">
        <v>394.23967661290334</v>
      </c>
      <c r="V520" s="20">
        <f t="shared" si="30"/>
        <v>1098.2558966129034</v>
      </c>
      <c r="X520" s="8">
        <v>131.98435000000001</v>
      </c>
      <c r="Y520" s="35">
        <v>0</v>
      </c>
      <c r="Z520" s="35"/>
      <c r="AA520" s="35">
        <v>0</v>
      </c>
      <c r="AB520" s="35">
        <v>213.08523000000002</v>
      </c>
      <c r="AC520" s="35">
        <v>38.518920000000001</v>
      </c>
      <c r="AD520" s="35">
        <v>152.19031000000001</v>
      </c>
      <c r="AE520" s="35"/>
      <c r="AF520" s="35"/>
      <c r="AG520" s="35"/>
      <c r="AH520" s="35">
        <v>0</v>
      </c>
      <c r="AI520" s="35"/>
      <c r="AL520" s="24">
        <f t="shared" si="32"/>
        <v>535.77881000000002</v>
      </c>
      <c r="AN520" s="34">
        <v>718.25</v>
      </c>
      <c r="AP520" s="20">
        <f t="shared" si="31"/>
        <v>1254.02881</v>
      </c>
      <c r="AR520" s="20"/>
    </row>
    <row r="521" spans="1:44" x14ac:dyDescent="0.25">
      <c r="A521" t="str">
        <f>VLOOKUP($B521,'Cushing Balance'!$C$2:$E$500,3,TRUE)</f>
        <v>512010</v>
      </c>
      <c r="B521" s="1">
        <v>40532</v>
      </c>
      <c r="C521" s="31"/>
      <c r="D521" s="8">
        <v>0</v>
      </c>
      <c r="E521" s="35">
        <v>180.11032999999998</v>
      </c>
      <c r="F521" s="35"/>
      <c r="G521" s="26">
        <v>41.25</v>
      </c>
      <c r="H521" s="35">
        <v>23.34431</v>
      </c>
      <c r="I521" s="35">
        <v>0</v>
      </c>
      <c r="J521" s="26">
        <v>0</v>
      </c>
      <c r="K521" s="35">
        <v>58.724419999999995</v>
      </c>
      <c r="L521" s="35">
        <v>0</v>
      </c>
      <c r="M521" s="35">
        <v>343.57471000000004</v>
      </c>
      <c r="N521" s="35">
        <v>0</v>
      </c>
      <c r="O521" s="35"/>
      <c r="P521" s="35">
        <v>32.129899999999999</v>
      </c>
      <c r="R521" s="24">
        <f t="shared" si="29"/>
        <v>679.13367000000005</v>
      </c>
      <c r="T521" s="5">
        <v>394.23967661290334</v>
      </c>
      <c r="V521" s="20">
        <f t="shared" si="30"/>
        <v>1073.3733466129033</v>
      </c>
      <c r="X521" s="8">
        <v>143.83479</v>
      </c>
      <c r="Y521" s="35">
        <v>0</v>
      </c>
      <c r="Z521" s="35"/>
      <c r="AA521" s="35">
        <v>0</v>
      </c>
      <c r="AB521" s="35">
        <v>179.72581</v>
      </c>
      <c r="AC521" s="35">
        <v>38.04663</v>
      </c>
      <c r="AD521" s="35">
        <v>150.20660000000001</v>
      </c>
      <c r="AE521" s="35"/>
      <c r="AF521" s="35"/>
      <c r="AG521" s="35"/>
      <c r="AH521" s="35">
        <v>0</v>
      </c>
      <c r="AI521" s="35"/>
      <c r="AL521" s="24">
        <f t="shared" si="32"/>
        <v>511.81383000000005</v>
      </c>
      <c r="AN521" s="34">
        <v>718.25</v>
      </c>
      <c r="AP521" s="20">
        <f t="shared" si="31"/>
        <v>1230.0638300000001</v>
      </c>
      <c r="AR521" s="20"/>
    </row>
    <row r="522" spans="1:44" x14ac:dyDescent="0.25">
      <c r="A522" t="str">
        <f>VLOOKUP($B522,'Cushing Balance'!$C$2:$E$500,3,TRUE)</f>
        <v>512010</v>
      </c>
      <c r="B522" s="1">
        <v>40533</v>
      </c>
      <c r="C522" s="31"/>
      <c r="D522" s="8">
        <v>0</v>
      </c>
      <c r="E522" s="35">
        <v>158.11227</v>
      </c>
      <c r="F522" s="35"/>
      <c r="G522" s="26">
        <v>41.25</v>
      </c>
      <c r="H522" s="35">
        <v>23.378970000000002</v>
      </c>
      <c r="I522" s="35">
        <v>0</v>
      </c>
      <c r="J522" s="26">
        <v>0</v>
      </c>
      <c r="K522" s="35">
        <v>58.083940000000005</v>
      </c>
      <c r="L522" s="35">
        <v>0</v>
      </c>
      <c r="M522" s="35">
        <v>374.41275000000002</v>
      </c>
      <c r="N522" s="35">
        <v>0</v>
      </c>
      <c r="O522" s="35"/>
      <c r="P522" s="35">
        <v>61.858849999999997</v>
      </c>
      <c r="R522" s="24">
        <f t="shared" ref="R522:R585" si="33">SUM(D522:P522)</f>
        <v>717.09677999999997</v>
      </c>
      <c r="T522" s="5">
        <v>394.23967661290334</v>
      </c>
      <c r="V522" s="20">
        <f t="shared" ref="V522:V585" si="34">T522+R522</f>
        <v>1111.3364566129032</v>
      </c>
      <c r="X522" s="8">
        <v>138.39339999999999</v>
      </c>
      <c r="Y522" s="35">
        <v>0</v>
      </c>
      <c r="Z522" s="35"/>
      <c r="AA522" s="35">
        <v>0</v>
      </c>
      <c r="AB522" s="35">
        <v>217.69331</v>
      </c>
      <c r="AC522" s="35">
        <v>37.321849999999998</v>
      </c>
      <c r="AD522" s="35">
        <v>142.93167000000003</v>
      </c>
      <c r="AE522" s="35"/>
      <c r="AF522" s="35"/>
      <c r="AG522" s="35"/>
      <c r="AH522" s="35">
        <v>0</v>
      </c>
      <c r="AI522" s="35"/>
      <c r="AL522" s="24">
        <f t="shared" si="32"/>
        <v>536.34023000000002</v>
      </c>
      <c r="AN522" s="34">
        <v>718.25</v>
      </c>
      <c r="AP522" s="20">
        <f t="shared" ref="AP522:AP585" si="35">AN522+AL522</f>
        <v>1254.59023</v>
      </c>
      <c r="AR522" s="20"/>
    </row>
    <row r="523" spans="1:44" x14ac:dyDescent="0.25">
      <c r="A523" t="str">
        <f>VLOOKUP($B523,'Cushing Balance'!$C$2:$E$500,3,TRUE)</f>
        <v>512010</v>
      </c>
      <c r="B523" s="1">
        <v>40534</v>
      </c>
      <c r="C523" s="31"/>
      <c r="D523" s="8">
        <v>0</v>
      </c>
      <c r="E523" s="35">
        <v>140.60194000000001</v>
      </c>
      <c r="F523" s="35"/>
      <c r="G523" s="26">
        <v>41.25</v>
      </c>
      <c r="H523" s="35">
        <v>23.22392</v>
      </c>
      <c r="I523" s="35">
        <v>0</v>
      </c>
      <c r="J523" s="26">
        <v>0</v>
      </c>
      <c r="K523" s="35">
        <v>60.811730000000004</v>
      </c>
      <c r="L523" s="35">
        <v>0</v>
      </c>
      <c r="M523" s="35">
        <v>374.62831</v>
      </c>
      <c r="N523" s="35">
        <v>0</v>
      </c>
      <c r="O523" s="35"/>
      <c r="P523" s="35">
        <v>65.151269999999997</v>
      </c>
      <c r="R523" s="24">
        <f t="shared" si="33"/>
        <v>705.66716999999994</v>
      </c>
      <c r="T523" s="5">
        <v>394.23967661290334</v>
      </c>
      <c r="V523" s="20">
        <f t="shared" si="34"/>
        <v>1099.9068466129033</v>
      </c>
      <c r="X523" s="8">
        <v>132.76323000000002</v>
      </c>
      <c r="Y523" s="35">
        <v>0</v>
      </c>
      <c r="Z523" s="35"/>
      <c r="AA523" s="35">
        <v>0</v>
      </c>
      <c r="AB523" s="35">
        <v>233.2921</v>
      </c>
      <c r="AC523" s="35">
        <v>38.213929999999998</v>
      </c>
      <c r="AD523" s="35">
        <v>160.31901999999999</v>
      </c>
      <c r="AE523" s="35"/>
      <c r="AF523" s="35"/>
      <c r="AG523" s="35"/>
      <c r="AH523" s="35">
        <v>0</v>
      </c>
      <c r="AI523" s="35"/>
      <c r="AL523" s="24">
        <f t="shared" ref="AL523:AL586" si="36">SUM(X523:AJ523)</f>
        <v>564.58828000000005</v>
      </c>
      <c r="AN523" s="34">
        <v>718.25</v>
      </c>
      <c r="AP523" s="20">
        <f t="shared" si="35"/>
        <v>1282.8382799999999</v>
      </c>
      <c r="AR523" s="20"/>
    </row>
    <row r="524" spans="1:44" x14ac:dyDescent="0.25">
      <c r="A524" t="str">
        <f>VLOOKUP($B524,'Cushing Balance'!$C$2:$E$500,3,TRUE)</f>
        <v>512010</v>
      </c>
      <c r="B524" s="1">
        <v>40535</v>
      </c>
      <c r="C524" s="31"/>
      <c r="D524" s="8">
        <v>0</v>
      </c>
      <c r="E524" s="35">
        <v>144.25389999999999</v>
      </c>
      <c r="F524" s="35"/>
      <c r="G524" s="26">
        <v>41.25</v>
      </c>
      <c r="H524" s="35">
        <v>23.34825</v>
      </c>
      <c r="I524" s="35">
        <v>0</v>
      </c>
      <c r="J524" s="26">
        <v>0</v>
      </c>
      <c r="K524" s="35">
        <v>62.311269999999993</v>
      </c>
      <c r="L524" s="35">
        <v>0</v>
      </c>
      <c r="M524" s="35">
        <v>388.38146</v>
      </c>
      <c r="N524" s="35">
        <v>0</v>
      </c>
      <c r="O524" s="35"/>
      <c r="P524" s="35">
        <v>42.049709999999997</v>
      </c>
      <c r="R524" s="24">
        <f t="shared" si="33"/>
        <v>701.59458999999993</v>
      </c>
      <c r="T524" s="5">
        <v>394.23967661290334</v>
      </c>
      <c r="V524" s="20">
        <f t="shared" si="34"/>
        <v>1095.8342666129033</v>
      </c>
      <c r="X524" s="8">
        <v>131.86706000000001</v>
      </c>
      <c r="Y524" s="35">
        <v>0</v>
      </c>
      <c r="Z524" s="35"/>
      <c r="AA524" s="35">
        <v>0</v>
      </c>
      <c r="AB524" s="35">
        <v>227.77113</v>
      </c>
      <c r="AC524" s="35">
        <v>39.016190000000002</v>
      </c>
      <c r="AD524" s="35">
        <v>158.13879</v>
      </c>
      <c r="AE524" s="35"/>
      <c r="AF524" s="35"/>
      <c r="AG524" s="35"/>
      <c r="AH524" s="35">
        <v>0</v>
      </c>
      <c r="AI524" s="35"/>
      <c r="AL524" s="24">
        <f t="shared" si="36"/>
        <v>556.79317000000003</v>
      </c>
      <c r="AN524" s="34">
        <v>718.25</v>
      </c>
      <c r="AP524" s="20">
        <f t="shared" si="35"/>
        <v>1275.0431699999999</v>
      </c>
      <c r="AR524" s="20"/>
    </row>
    <row r="525" spans="1:44" x14ac:dyDescent="0.25">
      <c r="A525" t="str">
        <f>VLOOKUP($B525,'Cushing Balance'!$C$2:$E$500,3,TRUE)</f>
        <v>512010</v>
      </c>
      <c r="B525" s="1">
        <v>40536</v>
      </c>
      <c r="C525" s="31"/>
      <c r="D525" s="8">
        <v>0</v>
      </c>
      <c r="E525" s="35">
        <v>142.44854000000001</v>
      </c>
      <c r="F525" s="35"/>
      <c r="G525" s="26">
        <v>41.25</v>
      </c>
      <c r="H525" s="35">
        <v>23.40748</v>
      </c>
      <c r="I525" s="35">
        <v>0</v>
      </c>
      <c r="J525" s="26">
        <v>0</v>
      </c>
      <c r="K525" s="35">
        <v>61.933579999999999</v>
      </c>
      <c r="L525" s="35">
        <v>0</v>
      </c>
      <c r="M525" s="35">
        <v>392.88938000000002</v>
      </c>
      <c r="N525" s="35">
        <v>0</v>
      </c>
      <c r="O525" s="35"/>
      <c r="P525" s="35">
        <v>33.14969</v>
      </c>
      <c r="R525" s="24">
        <f t="shared" si="33"/>
        <v>695.07866999999999</v>
      </c>
      <c r="T525" s="5">
        <v>394.23967661290334</v>
      </c>
      <c r="V525" s="20">
        <f t="shared" si="34"/>
        <v>1089.3183466129033</v>
      </c>
      <c r="X525" s="8">
        <v>131.56342000000001</v>
      </c>
      <c r="Y525" s="35">
        <v>0</v>
      </c>
      <c r="Z525" s="35"/>
      <c r="AA525" s="35">
        <v>0</v>
      </c>
      <c r="AB525" s="35">
        <v>216.31144</v>
      </c>
      <c r="AC525" s="35">
        <v>34.654559999999996</v>
      </c>
      <c r="AD525" s="35">
        <v>146.93620999999999</v>
      </c>
      <c r="AE525" s="35"/>
      <c r="AF525" s="35"/>
      <c r="AG525" s="35"/>
      <c r="AH525" s="35">
        <v>0</v>
      </c>
      <c r="AI525" s="35"/>
      <c r="AL525" s="24">
        <f t="shared" si="36"/>
        <v>529.46563000000003</v>
      </c>
      <c r="AN525" s="34">
        <v>718.25</v>
      </c>
      <c r="AP525" s="20">
        <f t="shared" si="35"/>
        <v>1247.7156300000001</v>
      </c>
      <c r="AR525" s="20"/>
    </row>
    <row r="526" spans="1:44" x14ac:dyDescent="0.25">
      <c r="A526" t="str">
        <f>VLOOKUP($B526,'Cushing Balance'!$C$2:$E$500,3,TRUE)</f>
        <v>522010</v>
      </c>
      <c r="B526" s="1">
        <v>40537</v>
      </c>
      <c r="C526" s="31"/>
      <c r="D526" s="8">
        <v>0</v>
      </c>
      <c r="E526" s="35">
        <v>149.45469</v>
      </c>
      <c r="F526" s="35"/>
      <c r="G526" s="26">
        <v>41.25</v>
      </c>
      <c r="H526" s="35">
        <v>23.292459999999998</v>
      </c>
      <c r="I526" s="35">
        <v>0</v>
      </c>
      <c r="J526" s="26">
        <v>0</v>
      </c>
      <c r="K526" s="35">
        <v>58.48265</v>
      </c>
      <c r="L526" s="35">
        <v>0</v>
      </c>
      <c r="M526" s="35">
        <v>366.46559999999999</v>
      </c>
      <c r="N526" s="35">
        <v>0</v>
      </c>
      <c r="O526" s="35"/>
      <c r="P526" s="35">
        <v>36.636900000000004</v>
      </c>
      <c r="R526" s="24">
        <f t="shared" si="33"/>
        <v>675.58230000000003</v>
      </c>
      <c r="T526" s="5">
        <v>394.23967661290334</v>
      </c>
      <c r="V526" s="20">
        <f t="shared" si="34"/>
        <v>1069.8219766129034</v>
      </c>
      <c r="X526" s="8">
        <v>132.73167000000001</v>
      </c>
      <c r="Y526" s="35">
        <v>0</v>
      </c>
      <c r="Z526" s="35"/>
      <c r="AA526" s="35">
        <v>0</v>
      </c>
      <c r="AB526" s="35">
        <v>215.27375000000001</v>
      </c>
      <c r="AC526" s="35">
        <v>34.627559999999995</v>
      </c>
      <c r="AD526" s="35">
        <v>162.51026999999999</v>
      </c>
      <c r="AE526" s="35"/>
      <c r="AF526" s="35"/>
      <c r="AG526" s="35"/>
      <c r="AH526" s="35">
        <v>0</v>
      </c>
      <c r="AI526" s="35"/>
      <c r="AL526" s="24">
        <f t="shared" si="36"/>
        <v>545.14325000000008</v>
      </c>
      <c r="AN526" s="34">
        <v>718.25</v>
      </c>
      <c r="AP526" s="20">
        <f t="shared" si="35"/>
        <v>1263.3932500000001</v>
      </c>
      <c r="AR526" s="20"/>
    </row>
    <row r="527" spans="1:44" x14ac:dyDescent="0.25">
      <c r="A527" t="str">
        <f>VLOOKUP($B527,'Cushing Balance'!$C$2:$E$500,3,TRUE)</f>
        <v>522010</v>
      </c>
      <c r="B527" s="1">
        <v>40538</v>
      </c>
      <c r="C527" s="31"/>
      <c r="D527" s="8">
        <v>0</v>
      </c>
      <c r="E527" s="35">
        <v>147.17927</v>
      </c>
      <c r="F527" s="35"/>
      <c r="G527" s="26">
        <v>41.25</v>
      </c>
      <c r="H527" s="35">
        <v>23.621310000000001</v>
      </c>
      <c r="I527" s="35">
        <v>0</v>
      </c>
      <c r="J527" s="26">
        <v>0</v>
      </c>
      <c r="K527" s="35">
        <v>48.256769999999996</v>
      </c>
      <c r="L527" s="35">
        <v>0</v>
      </c>
      <c r="M527" s="35">
        <v>362.76731000000001</v>
      </c>
      <c r="N527" s="35">
        <v>0</v>
      </c>
      <c r="O527" s="35"/>
      <c r="P527" s="35">
        <v>32.549500000000002</v>
      </c>
      <c r="R527" s="24">
        <f t="shared" si="33"/>
        <v>655.62415999999996</v>
      </c>
      <c r="T527" s="5">
        <v>394.23967661290334</v>
      </c>
      <c r="V527" s="20">
        <f t="shared" si="34"/>
        <v>1049.8638366129032</v>
      </c>
      <c r="X527" s="8">
        <v>132.63585</v>
      </c>
      <c r="Y527" s="35">
        <v>0</v>
      </c>
      <c r="Z527" s="35"/>
      <c r="AA527" s="35">
        <v>0</v>
      </c>
      <c r="AB527" s="35">
        <v>215.69279</v>
      </c>
      <c r="AC527" s="35">
        <v>39.050650000000005</v>
      </c>
      <c r="AD527" s="35">
        <v>160.15294</v>
      </c>
      <c r="AE527" s="35"/>
      <c r="AF527" s="35"/>
      <c r="AG527" s="35"/>
      <c r="AH527" s="35">
        <v>0</v>
      </c>
      <c r="AI527" s="35"/>
      <c r="AL527" s="24">
        <f t="shared" si="36"/>
        <v>547.53223000000003</v>
      </c>
      <c r="AN527" s="34">
        <v>718.25</v>
      </c>
      <c r="AP527" s="20">
        <f t="shared" si="35"/>
        <v>1265.78223</v>
      </c>
      <c r="AR527" s="20"/>
    </row>
    <row r="528" spans="1:44" x14ac:dyDescent="0.25">
      <c r="A528" t="str">
        <f>VLOOKUP($B528,'Cushing Balance'!$C$2:$E$500,3,TRUE)</f>
        <v>522010</v>
      </c>
      <c r="B528" s="1">
        <v>40539</v>
      </c>
      <c r="C528" s="31"/>
      <c r="D528" s="8">
        <v>0</v>
      </c>
      <c r="E528" s="35">
        <v>128.22675000000001</v>
      </c>
      <c r="F528" s="35"/>
      <c r="G528" s="26">
        <v>41.25</v>
      </c>
      <c r="H528" s="35">
        <v>23.298580000000001</v>
      </c>
      <c r="I528" s="35">
        <v>0</v>
      </c>
      <c r="J528" s="26">
        <v>0</v>
      </c>
      <c r="K528" s="35">
        <v>54.332230000000003</v>
      </c>
      <c r="L528" s="35">
        <v>0</v>
      </c>
      <c r="M528" s="35">
        <v>389.42433</v>
      </c>
      <c r="N528" s="35">
        <v>0</v>
      </c>
      <c r="O528" s="35"/>
      <c r="P528" s="35">
        <v>20.643419999999999</v>
      </c>
      <c r="R528" s="24">
        <f t="shared" si="33"/>
        <v>657.17530999999997</v>
      </c>
      <c r="T528" s="5">
        <v>394.23967661290334</v>
      </c>
      <c r="V528" s="20">
        <f t="shared" si="34"/>
        <v>1051.4149866129032</v>
      </c>
      <c r="X528" s="8">
        <v>132.34806</v>
      </c>
      <c r="Y528" s="35">
        <v>0</v>
      </c>
      <c r="Z528" s="35"/>
      <c r="AA528" s="35">
        <v>0</v>
      </c>
      <c r="AB528" s="35">
        <v>220.75485</v>
      </c>
      <c r="AC528" s="35">
        <v>39.008540000000004</v>
      </c>
      <c r="AD528" s="35">
        <v>159.88621000000001</v>
      </c>
      <c r="AE528" s="35"/>
      <c r="AF528" s="35"/>
      <c r="AG528" s="35"/>
      <c r="AH528" s="35">
        <v>0</v>
      </c>
      <c r="AI528" s="35"/>
      <c r="AL528" s="24">
        <f t="shared" si="36"/>
        <v>551.99766</v>
      </c>
      <c r="AN528" s="34">
        <v>718.25</v>
      </c>
      <c r="AP528" s="20">
        <f t="shared" si="35"/>
        <v>1270.24766</v>
      </c>
      <c r="AR528" s="20"/>
    </row>
    <row r="529" spans="1:44" x14ac:dyDescent="0.25">
      <c r="A529" t="str">
        <f>VLOOKUP($B529,'Cushing Balance'!$C$2:$E$500,3,TRUE)</f>
        <v>522010</v>
      </c>
      <c r="B529" s="1">
        <v>40540</v>
      </c>
      <c r="C529" s="31"/>
      <c r="D529" s="8">
        <v>0</v>
      </c>
      <c r="E529" s="35">
        <v>116.39244000000001</v>
      </c>
      <c r="F529" s="35"/>
      <c r="G529" s="26">
        <v>41.25</v>
      </c>
      <c r="H529" s="35">
        <v>23.462040000000002</v>
      </c>
      <c r="I529" s="35">
        <v>0</v>
      </c>
      <c r="J529" s="26">
        <v>0</v>
      </c>
      <c r="K529" s="35">
        <v>57.553899999999999</v>
      </c>
      <c r="L529" s="35">
        <v>0</v>
      </c>
      <c r="M529" s="35">
        <v>382.57783000000001</v>
      </c>
      <c r="N529" s="35">
        <v>0</v>
      </c>
      <c r="O529" s="35"/>
      <c r="P529" s="35">
        <v>61.731559999999995</v>
      </c>
      <c r="R529" s="24">
        <f t="shared" si="33"/>
        <v>682.96776999999997</v>
      </c>
      <c r="T529" s="5">
        <v>394.23967661290334</v>
      </c>
      <c r="V529" s="20">
        <f t="shared" si="34"/>
        <v>1077.2074466129034</v>
      </c>
      <c r="X529" s="8">
        <v>139.85392000000002</v>
      </c>
      <c r="Y529" s="35">
        <v>0</v>
      </c>
      <c r="Z529" s="35"/>
      <c r="AA529" s="35">
        <v>0</v>
      </c>
      <c r="AB529" s="35">
        <v>217.01213000000001</v>
      </c>
      <c r="AC529" s="35">
        <v>39.035040000000002</v>
      </c>
      <c r="AD529" s="35">
        <v>157.77342000000002</v>
      </c>
      <c r="AE529" s="35"/>
      <c r="AF529" s="35"/>
      <c r="AG529" s="35"/>
      <c r="AH529" s="35">
        <v>0</v>
      </c>
      <c r="AI529" s="35"/>
      <c r="AL529" s="24">
        <f t="shared" si="36"/>
        <v>553.67451000000005</v>
      </c>
      <c r="AN529" s="34">
        <v>718.25</v>
      </c>
      <c r="AP529" s="20">
        <f t="shared" si="35"/>
        <v>1271.9245100000001</v>
      </c>
      <c r="AR529" s="20"/>
    </row>
    <row r="530" spans="1:44" x14ac:dyDescent="0.25">
      <c r="A530" t="str">
        <f>VLOOKUP($B530,'Cushing Balance'!$C$2:$E$500,3,TRUE)</f>
        <v>522010</v>
      </c>
      <c r="B530" s="1">
        <v>40541</v>
      </c>
      <c r="C530" s="31"/>
      <c r="D530" s="8">
        <v>0</v>
      </c>
      <c r="E530" s="35">
        <v>162.21575000000001</v>
      </c>
      <c r="F530" s="35"/>
      <c r="G530" s="26">
        <v>41.25</v>
      </c>
      <c r="H530" s="35">
        <v>23.4924</v>
      </c>
      <c r="I530" s="35">
        <v>0</v>
      </c>
      <c r="J530" s="26">
        <v>0</v>
      </c>
      <c r="K530" s="35">
        <v>57.11571</v>
      </c>
      <c r="L530" s="35">
        <v>0</v>
      </c>
      <c r="M530" s="35">
        <v>366.24213000000003</v>
      </c>
      <c r="N530" s="35">
        <v>0</v>
      </c>
      <c r="O530" s="35"/>
      <c r="P530" s="35">
        <v>56.873460000000001</v>
      </c>
      <c r="R530" s="24">
        <f t="shared" si="33"/>
        <v>707.18945000000008</v>
      </c>
      <c r="T530" s="5">
        <v>394.23967661290334</v>
      </c>
      <c r="V530" s="20">
        <f t="shared" si="34"/>
        <v>1101.4291266129035</v>
      </c>
      <c r="X530" s="8">
        <v>139.51548</v>
      </c>
      <c r="Y530" s="35">
        <v>0</v>
      </c>
      <c r="Z530" s="35"/>
      <c r="AA530" s="35">
        <v>0</v>
      </c>
      <c r="AB530" s="35">
        <v>222.21638000000002</v>
      </c>
      <c r="AC530" s="35">
        <v>36.228059999999999</v>
      </c>
      <c r="AD530" s="35">
        <v>157.42035000000001</v>
      </c>
      <c r="AE530" s="35"/>
      <c r="AF530" s="35"/>
      <c r="AG530" s="35"/>
      <c r="AH530" s="35">
        <v>0</v>
      </c>
      <c r="AI530" s="35"/>
      <c r="AL530" s="24">
        <f t="shared" si="36"/>
        <v>555.38027</v>
      </c>
      <c r="AN530" s="34">
        <v>718.25</v>
      </c>
      <c r="AP530" s="20">
        <f t="shared" si="35"/>
        <v>1273.6302700000001</v>
      </c>
      <c r="AR530" s="20"/>
    </row>
    <row r="531" spans="1:44" x14ac:dyDescent="0.25">
      <c r="A531" t="str">
        <f>VLOOKUP($B531,'Cushing Balance'!$C$2:$E$500,3,TRUE)</f>
        <v>522010</v>
      </c>
      <c r="B531" s="1">
        <v>40542</v>
      </c>
      <c r="C531" s="31"/>
      <c r="D531" s="8">
        <v>0</v>
      </c>
      <c r="E531" s="35">
        <v>120.70960000000001</v>
      </c>
      <c r="F531" s="35"/>
      <c r="G531" s="26">
        <v>41.25</v>
      </c>
      <c r="H531" s="35">
        <v>23.36835</v>
      </c>
      <c r="I531" s="35">
        <v>0</v>
      </c>
      <c r="J531" s="26">
        <v>0</v>
      </c>
      <c r="K531" s="35">
        <v>46.663559999999997</v>
      </c>
      <c r="L531" s="35">
        <v>0</v>
      </c>
      <c r="M531" s="35">
        <v>353.98462999999998</v>
      </c>
      <c r="N531" s="35">
        <v>0</v>
      </c>
      <c r="O531" s="35"/>
      <c r="P531" s="35">
        <v>74.048000000000002</v>
      </c>
      <c r="R531" s="24">
        <f t="shared" si="33"/>
        <v>660.02413999999999</v>
      </c>
      <c r="T531" s="5">
        <v>394.23967661290334</v>
      </c>
      <c r="V531" s="20">
        <f t="shared" si="34"/>
        <v>1054.2638166129034</v>
      </c>
      <c r="X531" s="8">
        <v>132.13588000000001</v>
      </c>
      <c r="Y531" s="35">
        <v>0</v>
      </c>
      <c r="Z531" s="35"/>
      <c r="AA531" s="35">
        <v>0</v>
      </c>
      <c r="AB531" s="35">
        <v>222.27235000000002</v>
      </c>
      <c r="AC531" s="35">
        <v>39.108499999999999</v>
      </c>
      <c r="AD531" s="35">
        <v>160.45914999999999</v>
      </c>
      <c r="AE531" s="35"/>
      <c r="AF531" s="35"/>
      <c r="AG531" s="35"/>
      <c r="AH531" s="35">
        <v>0</v>
      </c>
      <c r="AI531" s="35"/>
      <c r="AL531" s="24">
        <f t="shared" si="36"/>
        <v>553.97587999999996</v>
      </c>
      <c r="AN531" s="34">
        <v>718.25</v>
      </c>
      <c r="AP531" s="20">
        <f t="shared" si="35"/>
        <v>1272.22588</v>
      </c>
      <c r="AR531" s="20"/>
    </row>
    <row r="532" spans="1:44" x14ac:dyDescent="0.25">
      <c r="A532" t="str">
        <f>VLOOKUP($B532,'Cushing Balance'!$C$2:$E$500,3,TRUE)</f>
        <v>522010</v>
      </c>
      <c r="B532" s="1">
        <v>40543</v>
      </c>
      <c r="C532" s="31"/>
      <c r="D532" s="8">
        <v>0</v>
      </c>
      <c r="E532" s="35">
        <v>140.1386</v>
      </c>
      <c r="F532" s="35"/>
      <c r="G532" s="26">
        <v>41.25</v>
      </c>
      <c r="H532" s="35">
        <v>23.46819</v>
      </c>
      <c r="I532" s="35">
        <v>0</v>
      </c>
      <c r="J532" s="26">
        <v>0</v>
      </c>
      <c r="K532" s="35">
        <v>49.68967</v>
      </c>
      <c r="L532" s="35">
        <v>0</v>
      </c>
      <c r="M532" s="35">
        <v>355.61216999999999</v>
      </c>
      <c r="N532" s="35">
        <v>0</v>
      </c>
      <c r="O532" s="35"/>
      <c r="P532" s="35">
        <v>20.411150000000003</v>
      </c>
      <c r="R532" s="24">
        <f t="shared" si="33"/>
        <v>630.56978000000004</v>
      </c>
      <c r="T532" s="5">
        <v>394.23967661290334</v>
      </c>
      <c r="V532" s="20">
        <f t="shared" si="34"/>
        <v>1024.8094566129034</v>
      </c>
      <c r="X532" s="8">
        <v>131.73621</v>
      </c>
      <c r="Y532" s="35">
        <v>0</v>
      </c>
      <c r="Z532" s="35"/>
      <c r="AA532" s="35">
        <v>0</v>
      </c>
      <c r="AB532" s="35">
        <v>224.26794000000001</v>
      </c>
      <c r="AC532" s="35">
        <v>38.940249999999999</v>
      </c>
      <c r="AD532" s="35">
        <v>163.46244000000002</v>
      </c>
      <c r="AE532" s="35"/>
      <c r="AF532" s="35"/>
      <c r="AG532" s="35"/>
      <c r="AH532" s="35">
        <v>0</v>
      </c>
      <c r="AI532" s="35"/>
      <c r="AL532" s="24">
        <f t="shared" si="36"/>
        <v>558.40683999999999</v>
      </c>
      <c r="AN532" s="34">
        <v>718.25</v>
      </c>
      <c r="AP532" s="20">
        <f t="shared" si="35"/>
        <v>1276.6568400000001</v>
      </c>
      <c r="AR532" s="20"/>
    </row>
    <row r="533" spans="1:44" x14ac:dyDescent="0.25">
      <c r="A533" t="str">
        <f>VLOOKUP($B533,'Cushing Balance'!$C$2:$E$500,3,TRUE)</f>
        <v>12011</v>
      </c>
      <c r="B533" s="1">
        <v>40544</v>
      </c>
      <c r="C533" s="31"/>
      <c r="D533" s="8">
        <v>0</v>
      </c>
      <c r="E533" s="35">
        <v>162.92198000000002</v>
      </c>
      <c r="F533" s="35"/>
      <c r="G533" s="26">
        <v>49.5</v>
      </c>
      <c r="H533" s="35">
        <v>23.35998</v>
      </c>
      <c r="I533" s="35">
        <v>0</v>
      </c>
      <c r="J533" s="26">
        <v>0</v>
      </c>
      <c r="K533" s="35">
        <v>54.820480000000003</v>
      </c>
      <c r="L533" s="35">
        <v>0</v>
      </c>
      <c r="M533" s="35">
        <v>313.98050000000001</v>
      </c>
      <c r="N533" s="35">
        <v>0</v>
      </c>
      <c r="O533" s="35"/>
      <c r="P533" s="35">
        <v>22.481999999999999</v>
      </c>
      <c r="R533" s="24">
        <f t="shared" si="33"/>
        <v>627.06493999999998</v>
      </c>
      <c r="T533" s="5">
        <v>385.00445154838712</v>
      </c>
      <c r="V533" s="20">
        <f t="shared" si="34"/>
        <v>1012.0693915483871</v>
      </c>
      <c r="X533" s="8">
        <v>132.81138000000001</v>
      </c>
      <c r="Y533" s="35">
        <v>0</v>
      </c>
      <c r="Z533" s="35"/>
      <c r="AA533" s="35">
        <v>0</v>
      </c>
      <c r="AB533" s="35">
        <v>211.02058</v>
      </c>
      <c r="AC533" s="35">
        <v>38.899529999999999</v>
      </c>
      <c r="AD533" s="35">
        <v>170.02029000000002</v>
      </c>
      <c r="AE533" s="35"/>
      <c r="AF533" s="35"/>
      <c r="AG533" s="35"/>
      <c r="AH533" s="35">
        <v>0</v>
      </c>
      <c r="AI533" s="35"/>
      <c r="AL533" s="24">
        <f t="shared" si="36"/>
        <v>552.75178000000005</v>
      </c>
      <c r="AN533" s="34">
        <v>706.35000000000014</v>
      </c>
      <c r="AP533" s="20">
        <f t="shared" si="35"/>
        <v>1259.1017800000002</v>
      </c>
      <c r="AR533" s="20"/>
    </row>
    <row r="534" spans="1:44" x14ac:dyDescent="0.25">
      <c r="A534" t="str">
        <f>VLOOKUP($B534,'Cushing Balance'!$C$2:$E$500,3,TRUE)</f>
        <v>12011</v>
      </c>
      <c r="B534" s="1">
        <v>40545</v>
      </c>
      <c r="C534" s="31"/>
      <c r="D534" s="8">
        <v>0</v>
      </c>
      <c r="E534" s="35">
        <v>158.5241</v>
      </c>
      <c r="F534" s="35"/>
      <c r="G534" s="26">
        <v>49.5</v>
      </c>
      <c r="H534" s="35">
        <v>23.15175</v>
      </c>
      <c r="I534" s="35">
        <v>0</v>
      </c>
      <c r="J534" s="26">
        <v>0</v>
      </c>
      <c r="K534" s="35">
        <v>59.037709999999997</v>
      </c>
      <c r="L534" s="35">
        <v>0</v>
      </c>
      <c r="M534" s="35">
        <v>312.97757999999999</v>
      </c>
      <c r="N534" s="35">
        <v>0</v>
      </c>
      <c r="O534" s="35"/>
      <c r="P534" s="35">
        <v>30.911709999999999</v>
      </c>
      <c r="R534" s="24">
        <f t="shared" si="33"/>
        <v>634.10284999999988</v>
      </c>
      <c r="T534" s="5">
        <v>385.00445154838712</v>
      </c>
      <c r="V534" s="20">
        <f t="shared" si="34"/>
        <v>1019.107301548387</v>
      </c>
      <c r="X534" s="8">
        <v>132.85506000000001</v>
      </c>
      <c r="Y534" s="35">
        <v>0</v>
      </c>
      <c r="Z534" s="35"/>
      <c r="AA534" s="35">
        <v>0</v>
      </c>
      <c r="AB534" s="35">
        <v>225.62796</v>
      </c>
      <c r="AC534" s="35">
        <v>37.165519999999994</v>
      </c>
      <c r="AD534" s="35">
        <v>163.06804</v>
      </c>
      <c r="AE534" s="35"/>
      <c r="AF534" s="35"/>
      <c r="AG534" s="35"/>
      <c r="AH534" s="35">
        <v>0</v>
      </c>
      <c r="AI534" s="35"/>
      <c r="AL534" s="24">
        <f t="shared" si="36"/>
        <v>558.71658000000002</v>
      </c>
      <c r="AN534" s="34">
        <v>706.35000000000014</v>
      </c>
      <c r="AP534" s="20">
        <f t="shared" si="35"/>
        <v>1265.0665800000002</v>
      </c>
      <c r="AR534" s="20"/>
    </row>
    <row r="535" spans="1:44" x14ac:dyDescent="0.25">
      <c r="A535" t="str">
        <f>VLOOKUP($B535,'Cushing Balance'!$C$2:$E$500,3,TRUE)</f>
        <v>12011</v>
      </c>
      <c r="B535" s="1">
        <v>40546</v>
      </c>
      <c r="C535" s="31"/>
      <c r="D535" s="8">
        <v>0</v>
      </c>
      <c r="E535" s="35">
        <v>173.31042000000002</v>
      </c>
      <c r="F535" s="35"/>
      <c r="G535" s="26">
        <v>49.5</v>
      </c>
      <c r="H535" s="35">
        <v>23.58473</v>
      </c>
      <c r="I535" s="35">
        <v>0</v>
      </c>
      <c r="J535" s="26">
        <v>0</v>
      </c>
      <c r="K535" s="35">
        <v>60.896920000000001</v>
      </c>
      <c r="L535" s="35">
        <v>0</v>
      </c>
      <c r="M535" s="35">
        <v>299.46196000000003</v>
      </c>
      <c r="N535" s="35">
        <v>0</v>
      </c>
      <c r="O535" s="35"/>
      <c r="P535" s="35">
        <v>68.019940000000005</v>
      </c>
      <c r="R535" s="24">
        <f t="shared" si="33"/>
        <v>674.77397000000008</v>
      </c>
      <c r="T535" s="5">
        <v>385.00445154838712</v>
      </c>
      <c r="V535" s="20">
        <f t="shared" si="34"/>
        <v>1059.7784215483871</v>
      </c>
      <c r="X535" s="8">
        <v>132.74256</v>
      </c>
      <c r="Y535" s="35">
        <v>0</v>
      </c>
      <c r="Z535" s="35"/>
      <c r="AA535" s="35">
        <v>0</v>
      </c>
      <c r="AB535" s="35">
        <v>225.53443999999999</v>
      </c>
      <c r="AC535" s="35">
        <v>23.558060000000001</v>
      </c>
      <c r="AD535" s="35">
        <v>162.49948000000001</v>
      </c>
      <c r="AE535" s="35"/>
      <c r="AF535" s="35"/>
      <c r="AG535" s="35"/>
      <c r="AH535" s="35">
        <v>0</v>
      </c>
      <c r="AI535" s="35"/>
      <c r="AL535" s="24">
        <f t="shared" si="36"/>
        <v>544.33454000000006</v>
      </c>
      <c r="AN535" s="34">
        <v>706.35000000000014</v>
      </c>
      <c r="AP535" s="20">
        <f t="shared" si="35"/>
        <v>1250.6845400000002</v>
      </c>
      <c r="AR535" s="20"/>
    </row>
    <row r="536" spans="1:44" x14ac:dyDescent="0.25">
      <c r="A536" t="str">
        <f>VLOOKUP($B536,'Cushing Balance'!$C$2:$E$500,3,TRUE)</f>
        <v>12011</v>
      </c>
      <c r="B536" s="1">
        <v>40547</v>
      </c>
      <c r="C536" s="31"/>
      <c r="D536" s="8">
        <v>0</v>
      </c>
      <c r="E536" s="35">
        <v>189.58448000000001</v>
      </c>
      <c r="F536" s="35"/>
      <c r="G536" s="26">
        <v>49.5</v>
      </c>
      <c r="H536" s="35">
        <v>23.422689999999999</v>
      </c>
      <c r="I536" s="35">
        <v>0</v>
      </c>
      <c r="J536" s="26">
        <v>0</v>
      </c>
      <c r="K536" s="35">
        <v>60.442349999999998</v>
      </c>
      <c r="L536" s="35">
        <v>0</v>
      </c>
      <c r="M536" s="35">
        <v>301.26441999999997</v>
      </c>
      <c r="N536" s="35">
        <v>0</v>
      </c>
      <c r="O536" s="35"/>
      <c r="P536" s="35">
        <v>28.56277</v>
      </c>
      <c r="R536" s="24">
        <f t="shared" si="33"/>
        <v>652.77670999999998</v>
      </c>
      <c r="T536" s="5">
        <v>385.00445154838712</v>
      </c>
      <c r="V536" s="20">
        <f t="shared" si="34"/>
        <v>1037.781161548387</v>
      </c>
      <c r="X536" s="8">
        <v>135.09302</v>
      </c>
      <c r="Y536" s="35">
        <v>0</v>
      </c>
      <c r="Z536" s="35"/>
      <c r="AA536" s="35">
        <v>0</v>
      </c>
      <c r="AB536" s="35">
        <v>231.64927</v>
      </c>
      <c r="AC536" s="35">
        <v>23.55031</v>
      </c>
      <c r="AD536" s="35">
        <v>179.90100000000001</v>
      </c>
      <c r="AE536" s="35"/>
      <c r="AF536" s="35"/>
      <c r="AG536" s="35"/>
      <c r="AH536" s="35">
        <v>0</v>
      </c>
      <c r="AI536" s="35"/>
      <c r="AL536" s="24">
        <f t="shared" si="36"/>
        <v>570.19360000000006</v>
      </c>
      <c r="AN536" s="34">
        <v>706.35000000000014</v>
      </c>
      <c r="AP536" s="20">
        <f t="shared" si="35"/>
        <v>1276.5436000000002</v>
      </c>
      <c r="AR536" s="20"/>
    </row>
    <row r="537" spans="1:44" x14ac:dyDescent="0.25">
      <c r="A537" t="str">
        <f>VLOOKUP($B537,'Cushing Balance'!$C$2:$E$500,3,TRUE)</f>
        <v>12011</v>
      </c>
      <c r="B537" s="1">
        <v>40548</v>
      </c>
      <c r="C537" s="31"/>
      <c r="D537" s="8">
        <v>0</v>
      </c>
      <c r="E537" s="35">
        <v>181.39031</v>
      </c>
      <c r="F537" s="35"/>
      <c r="G537" s="26">
        <v>49.5</v>
      </c>
      <c r="H537" s="35">
        <v>23.232380000000003</v>
      </c>
      <c r="I537" s="35">
        <v>0</v>
      </c>
      <c r="J537" s="26">
        <v>0</v>
      </c>
      <c r="K537" s="35">
        <v>59.124420000000001</v>
      </c>
      <c r="L537" s="35">
        <v>0</v>
      </c>
      <c r="M537" s="35">
        <v>306.29902000000004</v>
      </c>
      <c r="N537" s="35">
        <v>0</v>
      </c>
      <c r="O537" s="35"/>
      <c r="P537" s="35">
        <v>66.197729999999993</v>
      </c>
      <c r="R537" s="24">
        <f t="shared" si="33"/>
        <v>685.74386000000004</v>
      </c>
      <c r="T537" s="5">
        <v>385.00445154838712</v>
      </c>
      <c r="V537" s="20">
        <f t="shared" si="34"/>
        <v>1070.7483115483872</v>
      </c>
      <c r="X537" s="8">
        <v>147.25517000000002</v>
      </c>
      <c r="Y537" s="35">
        <v>0</v>
      </c>
      <c r="Z537" s="35"/>
      <c r="AA537" s="35">
        <v>0</v>
      </c>
      <c r="AB537" s="35">
        <v>219.81139999999999</v>
      </c>
      <c r="AC537" s="35">
        <v>23.582939999999997</v>
      </c>
      <c r="AD537" s="35">
        <v>169.52454</v>
      </c>
      <c r="AE537" s="35"/>
      <c r="AF537" s="35"/>
      <c r="AG537" s="35"/>
      <c r="AH537" s="35">
        <v>0</v>
      </c>
      <c r="AI537" s="35"/>
      <c r="AL537" s="24">
        <f t="shared" si="36"/>
        <v>560.17405000000008</v>
      </c>
      <c r="AN537" s="34">
        <v>706.35000000000014</v>
      </c>
      <c r="AP537" s="20">
        <f t="shared" si="35"/>
        <v>1266.5240500000002</v>
      </c>
      <c r="AR537" s="20"/>
    </row>
    <row r="538" spans="1:44" x14ac:dyDescent="0.25">
      <c r="A538" t="str">
        <f>VLOOKUP($B538,'Cushing Balance'!$C$2:$E$500,3,TRUE)</f>
        <v>12011</v>
      </c>
      <c r="B538" s="1">
        <v>40549</v>
      </c>
      <c r="C538" s="31"/>
      <c r="D538" s="8">
        <v>0</v>
      </c>
      <c r="E538" s="35">
        <v>177.13556</v>
      </c>
      <c r="F538" s="35"/>
      <c r="G538" s="26">
        <v>49.5</v>
      </c>
      <c r="H538" s="35">
        <v>23.612310000000001</v>
      </c>
      <c r="I538" s="35">
        <v>0</v>
      </c>
      <c r="J538" s="26">
        <v>0</v>
      </c>
      <c r="K538" s="35">
        <v>60.204419999999999</v>
      </c>
      <c r="L538" s="35">
        <v>0</v>
      </c>
      <c r="M538" s="35">
        <v>280.85505999999998</v>
      </c>
      <c r="N538" s="35">
        <v>0</v>
      </c>
      <c r="O538" s="35"/>
      <c r="P538" s="35">
        <v>20.599019999999999</v>
      </c>
      <c r="R538" s="24">
        <f t="shared" si="33"/>
        <v>611.90637000000004</v>
      </c>
      <c r="T538" s="5">
        <v>385.00445154838712</v>
      </c>
      <c r="V538" s="20">
        <f t="shared" si="34"/>
        <v>996.91082154838716</v>
      </c>
      <c r="X538" s="8">
        <v>148.03851999999998</v>
      </c>
      <c r="Y538" s="35">
        <v>0</v>
      </c>
      <c r="Z538" s="35"/>
      <c r="AA538" s="35">
        <v>0</v>
      </c>
      <c r="AB538" s="35">
        <v>223.63355999999999</v>
      </c>
      <c r="AC538" s="35">
        <v>23.630040000000001</v>
      </c>
      <c r="AD538" s="35">
        <v>177.89335</v>
      </c>
      <c r="AE538" s="35"/>
      <c r="AF538" s="35"/>
      <c r="AG538" s="35"/>
      <c r="AH538" s="35">
        <v>0</v>
      </c>
      <c r="AI538" s="35"/>
      <c r="AL538" s="24">
        <f t="shared" si="36"/>
        <v>573.19546999999989</v>
      </c>
      <c r="AN538" s="34">
        <v>706.35000000000014</v>
      </c>
      <c r="AP538" s="20">
        <f t="shared" si="35"/>
        <v>1279.54547</v>
      </c>
      <c r="AR538" s="20"/>
    </row>
    <row r="539" spans="1:44" x14ac:dyDescent="0.25">
      <c r="A539" t="str">
        <f>VLOOKUP($B539,'Cushing Balance'!$C$2:$E$500,3,TRUE)</f>
        <v>12011</v>
      </c>
      <c r="B539" s="1">
        <v>40550</v>
      </c>
      <c r="C539" s="31"/>
      <c r="D539" s="8">
        <v>0</v>
      </c>
      <c r="E539" s="35">
        <v>179.29489999999998</v>
      </c>
      <c r="F539" s="35"/>
      <c r="G539" s="26">
        <v>49.5</v>
      </c>
      <c r="H539" s="35">
        <v>23.485810000000001</v>
      </c>
      <c r="I539" s="35">
        <v>0</v>
      </c>
      <c r="J539" s="26">
        <v>0</v>
      </c>
      <c r="K539" s="35">
        <v>60.864669999999997</v>
      </c>
      <c r="L539" s="35">
        <v>0</v>
      </c>
      <c r="M539" s="35">
        <v>277.21840000000003</v>
      </c>
      <c r="N539" s="35">
        <v>0</v>
      </c>
      <c r="O539" s="35"/>
      <c r="P539" s="35">
        <v>42.969670000000001</v>
      </c>
      <c r="R539" s="24">
        <f t="shared" si="33"/>
        <v>633.33344999999997</v>
      </c>
      <c r="T539" s="5">
        <v>385.00445154838712</v>
      </c>
      <c r="V539" s="20">
        <f t="shared" si="34"/>
        <v>1018.3379015483871</v>
      </c>
      <c r="X539" s="8">
        <v>134.68898000000002</v>
      </c>
      <c r="Y539" s="35">
        <v>0</v>
      </c>
      <c r="Z539" s="35"/>
      <c r="AA539" s="35">
        <v>0</v>
      </c>
      <c r="AB539" s="35">
        <v>218.84957999999997</v>
      </c>
      <c r="AC539" s="35">
        <v>23.770919999999997</v>
      </c>
      <c r="AD539" s="35">
        <v>179.53032999999999</v>
      </c>
      <c r="AE539" s="35"/>
      <c r="AF539" s="35"/>
      <c r="AG539" s="35"/>
      <c r="AH539" s="35">
        <v>0</v>
      </c>
      <c r="AI539" s="35"/>
      <c r="AL539" s="24">
        <f t="shared" si="36"/>
        <v>556.83980999999994</v>
      </c>
      <c r="AN539" s="34">
        <v>706.35000000000014</v>
      </c>
      <c r="AP539" s="20">
        <f t="shared" si="35"/>
        <v>1263.1898100000001</v>
      </c>
      <c r="AR539" s="20"/>
    </row>
    <row r="540" spans="1:44" x14ac:dyDescent="0.25">
      <c r="A540" t="str">
        <f>VLOOKUP($B540,'Cushing Balance'!$C$2:$E$500,3,TRUE)</f>
        <v>22011</v>
      </c>
      <c r="B540" s="1">
        <v>40551</v>
      </c>
      <c r="C540" s="31"/>
      <c r="D540" s="8">
        <v>0</v>
      </c>
      <c r="E540" s="35">
        <v>186.52248</v>
      </c>
      <c r="F540" s="35"/>
      <c r="G540" s="26">
        <v>49.5</v>
      </c>
      <c r="H540" s="35">
        <v>23.547080000000001</v>
      </c>
      <c r="I540" s="35">
        <v>0</v>
      </c>
      <c r="J540" s="26">
        <v>0</v>
      </c>
      <c r="K540" s="35">
        <v>62.094329999999999</v>
      </c>
      <c r="L540" s="35">
        <v>0</v>
      </c>
      <c r="M540" s="35">
        <v>302.07891999999998</v>
      </c>
      <c r="N540" s="35">
        <v>0</v>
      </c>
      <c r="O540" s="35"/>
      <c r="P540" s="35">
        <v>98.057380000000009</v>
      </c>
      <c r="R540" s="24">
        <f t="shared" si="33"/>
        <v>721.80018999999993</v>
      </c>
      <c r="T540" s="5">
        <v>385.00445154838712</v>
      </c>
      <c r="V540" s="20">
        <f t="shared" si="34"/>
        <v>1106.8046415483871</v>
      </c>
      <c r="X540" s="8">
        <v>142.20463000000001</v>
      </c>
      <c r="Y540" s="35">
        <v>0</v>
      </c>
      <c r="Z540" s="35"/>
      <c r="AA540" s="35">
        <v>0</v>
      </c>
      <c r="AB540" s="35">
        <v>228.53576999999999</v>
      </c>
      <c r="AC540" s="35">
        <v>23.747900000000001</v>
      </c>
      <c r="AD540" s="35">
        <v>172.01317</v>
      </c>
      <c r="AE540" s="35"/>
      <c r="AF540" s="35"/>
      <c r="AG540" s="35"/>
      <c r="AH540" s="35">
        <v>0</v>
      </c>
      <c r="AI540" s="35"/>
      <c r="AL540" s="24">
        <f t="shared" si="36"/>
        <v>566.50147000000004</v>
      </c>
      <c r="AN540" s="34">
        <v>706.35000000000014</v>
      </c>
      <c r="AP540" s="20">
        <f t="shared" si="35"/>
        <v>1272.8514700000001</v>
      </c>
      <c r="AR540" s="20"/>
    </row>
    <row r="541" spans="1:44" x14ac:dyDescent="0.25">
      <c r="A541" t="str">
        <f>VLOOKUP($B541,'Cushing Balance'!$C$2:$E$500,3,TRUE)</f>
        <v>22011</v>
      </c>
      <c r="B541" s="1">
        <v>40552</v>
      </c>
      <c r="C541" s="31"/>
      <c r="D541" s="8">
        <v>0</v>
      </c>
      <c r="E541" s="35">
        <v>179.29364999999999</v>
      </c>
      <c r="F541" s="35"/>
      <c r="G541" s="26">
        <v>49.5</v>
      </c>
      <c r="H541" s="35">
        <v>23.249599999999997</v>
      </c>
      <c r="I541" s="35">
        <v>0</v>
      </c>
      <c r="J541" s="26">
        <v>0</v>
      </c>
      <c r="K541" s="35">
        <v>57.871879999999997</v>
      </c>
      <c r="L541" s="35">
        <v>0</v>
      </c>
      <c r="M541" s="35">
        <v>302.26607999999999</v>
      </c>
      <c r="N541" s="35">
        <v>0</v>
      </c>
      <c r="O541" s="35"/>
      <c r="P541" s="35">
        <v>37.009809999999995</v>
      </c>
      <c r="R541" s="24">
        <f t="shared" si="33"/>
        <v>649.19101999999998</v>
      </c>
      <c r="T541" s="5">
        <v>385.00445154838712</v>
      </c>
      <c r="V541" s="20">
        <f t="shared" si="34"/>
        <v>1034.1954715483871</v>
      </c>
      <c r="X541" s="8">
        <v>139.60085000000001</v>
      </c>
      <c r="Y541" s="35">
        <v>0</v>
      </c>
      <c r="Z541" s="35"/>
      <c r="AA541" s="35">
        <v>0</v>
      </c>
      <c r="AB541" s="35">
        <v>216.58680999999999</v>
      </c>
      <c r="AC541" s="35">
        <v>23.735150000000001</v>
      </c>
      <c r="AD541" s="35">
        <v>177.53094000000002</v>
      </c>
      <c r="AE541" s="35"/>
      <c r="AF541" s="35"/>
      <c r="AG541" s="35"/>
      <c r="AH541" s="35">
        <v>0</v>
      </c>
      <c r="AI541" s="35"/>
      <c r="AL541" s="24">
        <f t="shared" si="36"/>
        <v>557.45375000000001</v>
      </c>
      <c r="AN541" s="34">
        <v>706.35000000000014</v>
      </c>
      <c r="AP541" s="20">
        <f t="shared" si="35"/>
        <v>1263.80375</v>
      </c>
      <c r="AR541" s="20"/>
    </row>
    <row r="542" spans="1:44" x14ac:dyDescent="0.25">
      <c r="A542" t="str">
        <f>VLOOKUP($B542,'Cushing Balance'!$C$2:$E$500,3,TRUE)</f>
        <v>22011</v>
      </c>
      <c r="B542" s="1">
        <v>40553</v>
      </c>
      <c r="C542" s="31"/>
      <c r="D542" s="8">
        <v>0</v>
      </c>
      <c r="E542" s="35">
        <v>170.74535</v>
      </c>
      <c r="F542" s="35"/>
      <c r="G542" s="26">
        <v>49.5</v>
      </c>
      <c r="H542" s="35">
        <v>23.60435</v>
      </c>
      <c r="I542" s="35">
        <v>0</v>
      </c>
      <c r="J542" s="26">
        <v>0</v>
      </c>
      <c r="K542" s="35">
        <v>58.569879999999998</v>
      </c>
      <c r="L542" s="35">
        <v>0</v>
      </c>
      <c r="M542" s="35">
        <v>288.59096</v>
      </c>
      <c r="N542" s="35">
        <v>0</v>
      </c>
      <c r="O542" s="35"/>
      <c r="P542" s="35">
        <v>49.463380000000001</v>
      </c>
      <c r="R542" s="24">
        <f t="shared" si="33"/>
        <v>640.47392000000002</v>
      </c>
      <c r="T542" s="5">
        <v>385.00445154838712</v>
      </c>
      <c r="V542" s="20">
        <f t="shared" si="34"/>
        <v>1025.4783715483873</v>
      </c>
      <c r="X542" s="8">
        <v>136.74932999999999</v>
      </c>
      <c r="Y542" s="35">
        <v>0</v>
      </c>
      <c r="Z542" s="35"/>
      <c r="AA542" s="35">
        <v>0</v>
      </c>
      <c r="AB542" s="35">
        <v>229.33432999999999</v>
      </c>
      <c r="AC542" s="35">
        <v>23.139330000000001</v>
      </c>
      <c r="AD542" s="35">
        <v>179.99294</v>
      </c>
      <c r="AE542" s="35"/>
      <c r="AF542" s="35"/>
      <c r="AG542" s="35"/>
      <c r="AH542" s="35">
        <v>0</v>
      </c>
      <c r="AI542" s="35"/>
      <c r="AL542" s="24">
        <f t="shared" si="36"/>
        <v>569.21592999999996</v>
      </c>
      <c r="AN542" s="34">
        <v>706.35000000000014</v>
      </c>
      <c r="AP542" s="20">
        <f t="shared" si="35"/>
        <v>1275.5659300000002</v>
      </c>
      <c r="AR542" s="20"/>
    </row>
    <row r="543" spans="1:44" x14ac:dyDescent="0.25">
      <c r="A543" t="str">
        <f>VLOOKUP($B543,'Cushing Balance'!$C$2:$E$500,3,TRUE)</f>
        <v>22011</v>
      </c>
      <c r="B543" s="1">
        <v>40554</v>
      </c>
      <c r="C543" s="31"/>
      <c r="D543" s="8">
        <v>0</v>
      </c>
      <c r="E543" s="35">
        <v>176.65174999999999</v>
      </c>
      <c r="F543" s="35"/>
      <c r="G543" s="26">
        <v>49.5</v>
      </c>
      <c r="H543" s="35">
        <v>23.364650000000001</v>
      </c>
      <c r="I543" s="35">
        <v>0</v>
      </c>
      <c r="J543" s="26">
        <v>0</v>
      </c>
      <c r="K543" s="35">
        <v>58.941600000000001</v>
      </c>
      <c r="L543" s="35">
        <v>0</v>
      </c>
      <c r="M543" s="35">
        <v>286.53568999999999</v>
      </c>
      <c r="N543" s="35">
        <v>0</v>
      </c>
      <c r="O543" s="35"/>
      <c r="P543" s="35">
        <v>71.665379999999999</v>
      </c>
      <c r="R543" s="24">
        <f t="shared" si="33"/>
        <v>666.65907000000004</v>
      </c>
      <c r="T543" s="5">
        <v>385.00445154838712</v>
      </c>
      <c r="V543" s="20">
        <f t="shared" si="34"/>
        <v>1051.6635215483871</v>
      </c>
      <c r="X543" s="8">
        <v>145.24342000000001</v>
      </c>
      <c r="Y543" s="35">
        <v>0</v>
      </c>
      <c r="Z543" s="35"/>
      <c r="AA543" s="35">
        <v>0</v>
      </c>
      <c r="AB543" s="35">
        <v>227.44013000000001</v>
      </c>
      <c r="AC543" s="35">
        <v>23.606999999999999</v>
      </c>
      <c r="AD543" s="35">
        <v>174.87394</v>
      </c>
      <c r="AE543" s="35"/>
      <c r="AF543" s="35"/>
      <c r="AG543" s="35"/>
      <c r="AH543" s="35">
        <v>0</v>
      </c>
      <c r="AI543" s="35"/>
      <c r="AL543" s="24">
        <f t="shared" si="36"/>
        <v>571.16449000000011</v>
      </c>
      <c r="AN543" s="34">
        <v>706.35000000000014</v>
      </c>
      <c r="AP543" s="20">
        <f t="shared" si="35"/>
        <v>1277.5144900000003</v>
      </c>
      <c r="AR543" s="20"/>
    </row>
    <row r="544" spans="1:44" x14ac:dyDescent="0.25">
      <c r="A544" t="str">
        <f>VLOOKUP($B544,'Cushing Balance'!$C$2:$E$500,3,TRUE)</f>
        <v>22011</v>
      </c>
      <c r="B544" s="1">
        <v>40555</v>
      </c>
      <c r="C544" s="31"/>
      <c r="D544" s="8">
        <v>0</v>
      </c>
      <c r="E544" s="35">
        <v>176.67017000000001</v>
      </c>
      <c r="F544" s="35"/>
      <c r="G544" s="26">
        <v>49.5</v>
      </c>
      <c r="H544" s="35">
        <v>27.67465</v>
      </c>
      <c r="I544" s="35">
        <v>0</v>
      </c>
      <c r="J544" s="26">
        <v>0</v>
      </c>
      <c r="K544" s="35">
        <v>55.2714</v>
      </c>
      <c r="L544" s="35">
        <v>0</v>
      </c>
      <c r="M544" s="35">
        <v>315.44428999999997</v>
      </c>
      <c r="N544" s="35">
        <v>0</v>
      </c>
      <c r="O544" s="35"/>
      <c r="P544" s="35">
        <v>11.138920000000001</v>
      </c>
      <c r="R544" s="24">
        <f t="shared" si="33"/>
        <v>635.69943000000001</v>
      </c>
      <c r="T544" s="5">
        <v>385.00445154838712</v>
      </c>
      <c r="V544" s="20">
        <f t="shared" si="34"/>
        <v>1020.7038815483871</v>
      </c>
      <c r="X544" s="8">
        <v>146.06544</v>
      </c>
      <c r="Y544" s="35">
        <v>0</v>
      </c>
      <c r="Z544" s="35"/>
      <c r="AA544" s="35">
        <v>0</v>
      </c>
      <c r="AB544" s="35">
        <v>192.83198000000002</v>
      </c>
      <c r="AC544" s="35">
        <v>21.113199999999999</v>
      </c>
      <c r="AD544" s="35">
        <v>176.34990999999999</v>
      </c>
      <c r="AE544" s="35"/>
      <c r="AF544" s="35"/>
      <c r="AG544" s="35"/>
      <c r="AH544" s="35">
        <v>0</v>
      </c>
      <c r="AI544" s="35"/>
      <c r="AL544" s="24">
        <f t="shared" si="36"/>
        <v>536.36053000000004</v>
      </c>
      <c r="AN544" s="34">
        <v>706.35000000000014</v>
      </c>
      <c r="AP544" s="20">
        <f t="shared" si="35"/>
        <v>1242.7105300000003</v>
      </c>
      <c r="AR544" s="20"/>
    </row>
    <row r="545" spans="1:44" x14ac:dyDescent="0.25">
      <c r="A545" t="str">
        <f>VLOOKUP($B545,'Cushing Balance'!$C$2:$E$500,3,TRUE)</f>
        <v>22011</v>
      </c>
      <c r="B545" s="1">
        <v>40556</v>
      </c>
      <c r="C545" s="31"/>
      <c r="D545" s="8">
        <v>0</v>
      </c>
      <c r="E545" s="35">
        <v>167.11015</v>
      </c>
      <c r="F545" s="35"/>
      <c r="G545" s="26">
        <v>49.5</v>
      </c>
      <c r="H545" s="35">
        <v>34.127849999999995</v>
      </c>
      <c r="I545" s="35">
        <v>0</v>
      </c>
      <c r="J545" s="26">
        <v>0</v>
      </c>
      <c r="K545" s="35">
        <v>59.618269999999995</v>
      </c>
      <c r="L545" s="35">
        <v>0</v>
      </c>
      <c r="M545" s="35">
        <v>282.0351</v>
      </c>
      <c r="N545" s="35">
        <v>0</v>
      </c>
      <c r="O545" s="35"/>
      <c r="P545" s="35">
        <v>60.991309999999999</v>
      </c>
      <c r="R545" s="24">
        <f t="shared" si="33"/>
        <v>653.38268000000005</v>
      </c>
      <c r="T545" s="5">
        <v>385.00445154838712</v>
      </c>
      <c r="V545" s="20">
        <f t="shared" si="34"/>
        <v>1038.3871315483871</v>
      </c>
      <c r="X545" s="8">
        <v>147.38964999999999</v>
      </c>
      <c r="Y545" s="35">
        <v>0</v>
      </c>
      <c r="Z545" s="35"/>
      <c r="AA545" s="35">
        <v>0</v>
      </c>
      <c r="AB545" s="35">
        <v>225.70238000000001</v>
      </c>
      <c r="AC545" s="35">
        <v>19.096599999999999</v>
      </c>
      <c r="AD545" s="35">
        <v>179.93035</v>
      </c>
      <c r="AE545" s="35"/>
      <c r="AF545" s="35"/>
      <c r="AG545" s="35"/>
      <c r="AH545" s="35">
        <v>0</v>
      </c>
      <c r="AI545" s="35"/>
      <c r="AL545" s="24">
        <f t="shared" si="36"/>
        <v>572.11898000000008</v>
      </c>
      <c r="AN545" s="34">
        <v>706.35000000000014</v>
      </c>
      <c r="AP545" s="20">
        <f t="shared" si="35"/>
        <v>1278.4689800000001</v>
      </c>
      <c r="AR545" s="20"/>
    </row>
    <row r="546" spans="1:44" x14ac:dyDescent="0.25">
      <c r="A546" t="str">
        <f>VLOOKUP($B546,'Cushing Balance'!$C$2:$E$500,3,TRUE)</f>
        <v>22011</v>
      </c>
      <c r="B546" s="1">
        <v>40557</v>
      </c>
      <c r="C546" s="31"/>
      <c r="D546" s="8">
        <v>0</v>
      </c>
      <c r="E546" s="35">
        <v>173.11635000000001</v>
      </c>
      <c r="F546" s="35"/>
      <c r="G546" s="26">
        <v>49.5</v>
      </c>
      <c r="H546" s="35">
        <v>22.027480000000001</v>
      </c>
      <c r="I546" s="35">
        <v>0</v>
      </c>
      <c r="J546" s="26">
        <v>0</v>
      </c>
      <c r="K546" s="35">
        <v>63.266080000000002</v>
      </c>
      <c r="L546" s="35">
        <v>0</v>
      </c>
      <c r="M546" s="35">
        <v>313.47681</v>
      </c>
      <c r="N546" s="35">
        <v>0</v>
      </c>
      <c r="O546" s="35"/>
      <c r="P546" s="35">
        <v>22.042960000000001</v>
      </c>
      <c r="R546" s="24">
        <f t="shared" si="33"/>
        <v>643.42967999999996</v>
      </c>
      <c r="T546" s="5">
        <v>385.00445154838712</v>
      </c>
      <c r="V546" s="20">
        <f t="shared" si="34"/>
        <v>1028.4341315483871</v>
      </c>
      <c r="X546" s="8">
        <v>147.38034999999999</v>
      </c>
      <c r="Y546" s="35">
        <v>0</v>
      </c>
      <c r="Z546" s="35"/>
      <c r="AA546" s="35">
        <v>0</v>
      </c>
      <c r="AB546" s="35">
        <v>225.39294000000001</v>
      </c>
      <c r="AC546" s="35">
        <v>26.302580000000003</v>
      </c>
      <c r="AD546" s="35">
        <v>174.55625000000001</v>
      </c>
      <c r="AE546" s="35"/>
      <c r="AF546" s="35"/>
      <c r="AG546" s="35"/>
      <c r="AH546" s="35">
        <v>0</v>
      </c>
      <c r="AI546" s="35"/>
      <c r="AL546" s="24">
        <f t="shared" si="36"/>
        <v>573.63211999999999</v>
      </c>
      <c r="AN546" s="34">
        <v>706.35000000000014</v>
      </c>
      <c r="AP546" s="20">
        <f t="shared" si="35"/>
        <v>1279.9821200000001</v>
      </c>
      <c r="AR546" s="20"/>
    </row>
    <row r="547" spans="1:44" x14ac:dyDescent="0.25">
      <c r="A547" t="str">
        <f>VLOOKUP($B547,'Cushing Balance'!$C$2:$E$500,3,TRUE)</f>
        <v>32011</v>
      </c>
      <c r="B547" s="1">
        <v>40558</v>
      </c>
      <c r="C547" s="31"/>
      <c r="D547" s="8">
        <v>0</v>
      </c>
      <c r="E547" s="35">
        <v>179.45507999999998</v>
      </c>
      <c r="F547" s="35"/>
      <c r="G547" s="26">
        <v>49.5</v>
      </c>
      <c r="H547" s="35">
        <v>28.018599999999999</v>
      </c>
      <c r="I547" s="35">
        <v>0</v>
      </c>
      <c r="J547" s="26">
        <v>0</v>
      </c>
      <c r="K547" s="35">
        <v>63.522440000000003</v>
      </c>
      <c r="L547" s="35">
        <v>0</v>
      </c>
      <c r="M547" s="35">
        <v>290.98528999999996</v>
      </c>
      <c r="N547" s="35">
        <v>0</v>
      </c>
      <c r="O547" s="35"/>
      <c r="P547" s="35">
        <v>22.27985</v>
      </c>
      <c r="R547" s="24">
        <f t="shared" si="33"/>
        <v>633.76125999999999</v>
      </c>
      <c r="T547" s="5">
        <v>385.00445154838712</v>
      </c>
      <c r="V547" s="20">
        <f t="shared" si="34"/>
        <v>1018.7657115483871</v>
      </c>
      <c r="X547" s="8">
        <v>148.30892</v>
      </c>
      <c r="Y547" s="35">
        <v>0</v>
      </c>
      <c r="Z547" s="35"/>
      <c r="AA547" s="35">
        <v>0</v>
      </c>
      <c r="AB547" s="35">
        <v>216.3451</v>
      </c>
      <c r="AC547" s="35">
        <v>31.87677</v>
      </c>
      <c r="AD547" s="35">
        <v>174.78531000000001</v>
      </c>
      <c r="AE547" s="35"/>
      <c r="AF547" s="35"/>
      <c r="AG547" s="35"/>
      <c r="AH547" s="35">
        <v>0</v>
      </c>
      <c r="AI547" s="35"/>
      <c r="AL547" s="24">
        <f t="shared" si="36"/>
        <v>571.31610000000001</v>
      </c>
      <c r="AN547" s="34">
        <v>706.35000000000014</v>
      </c>
      <c r="AP547" s="20">
        <f t="shared" si="35"/>
        <v>1277.6661000000001</v>
      </c>
      <c r="AR547" s="20"/>
    </row>
    <row r="548" spans="1:44" x14ac:dyDescent="0.25">
      <c r="A548" t="str">
        <f>VLOOKUP($B548,'Cushing Balance'!$C$2:$E$500,3,TRUE)</f>
        <v>32011</v>
      </c>
      <c r="B548" s="1">
        <v>40559</v>
      </c>
      <c r="C548" s="31"/>
      <c r="D548" s="8">
        <v>0</v>
      </c>
      <c r="E548" s="35">
        <v>182.14482999999998</v>
      </c>
      <c r="F548" s="35"/>
      <c r="G548" s="26">
        <v>49.5</v>
      </c>
      <c r="H548" s="35">
        <v>20.512599999999999</v>
      </c>
      <c r="I548" s="35">
        <v>0</v>
      </c>
      <c r="J548" s="26">
        <v>0</v>
      </c>
      <c r="K548" s="35">
        <v>64.145269999999996</v>
      </c>
      <c r="L548" s="35">
        <v>0</v>
      </c>
      <c r="M548" s="35">
        <v>291.78919000000002</v>
      </c>
      <c r="N548" s="35">
        <v>0</v>
      </c>
      <c r="O548" s="35"/>
      <c r="P548" s="35">
        <v>67.239649999999997</v>
      </c>
      <c r="R548" s="24">
        <f t="shared" si="33"/>
        <v>675.3315399999999</v>
      </c>
      <c r="T548" s="5">
        <v>385.00445154838712</v>
      </c>
      <c r="V548" s="20">
        <f t="shared" si="34"/>
        <v>1060.335991548387</v>
      </c>
      <c r="X548" s="8">
        <v>146.84432999999999</v>
      </c>
      <c r="Y548" s="35">
        <v>0</v>
      </c>
      <c r="Z548" s="35"/>
      <c r="AA548" s="35">
        <v>0</v>
      </c>
      <c r="AB548" s="35">
        <v>218.44284999999999</v>
      </c>
      <c r="AC548" s="35">
        <v>31.77646</v>
      </c>
      <c r="AD548" s="35">
        <v>179.98132999999999</v>
      </c>
      <c r="AE548" s="35"/>
      <c r="AF548" s="35"/>
      <c r="AG548" s="35"/>
      <c r="AH548" s="35">
        <v>0</v>
      </c>
      <c r="AI548" s="35"/>
      <c r="AL548" s="24">
        <f t="shared" si="36"/>
        <v>577.04496999999992</v>
      </c>
      <c r="AN548" s="34">
        <v>706.35000000000014</v>
      </c>
      <c r="AP548" s="20">
        <f t="shared" si="35"/>
        <v>1283.3949700000001</v>
      </c>
      <c r="AR548" s="20"/>
    </row>
    <row r="549" spans="1:44" x14ac:dyDescent="0.25">
      <c r="A549" t="str">
        <f>VLOOKUP($B549,'Cushing Balance'!$C$2:$E$500,3,TRUE)</f>
        <v>32011</v>
      </c>
      <c r="B549" s="1">
        <v>40560</v>
      </c>
      <c r="C549" s="31"/>
      <c r="D549" s="8">
        <v>0</v>
      </c>
      <c r="E549" s="35">
        <v>186.82315</v>
      </c>
      <c r="F549" s="35"/>
      <c r="G549" s="26">
        <v>49.5</v>
      </c>
      <c r="H549" s="35">
        <v>16.7895</v>
      </c>
      <c r="I549" s="35">
        <v>0</v>
      </c>
      <c r="J549" s="26">
        <v>0</v>
      </c>
      <c r="K549" s="35">
        <v>64.319130000000001</v>
      </c>
      <c r="L549" s="35">
        <v>0</v>
      </c>
      <c r="M549" s="35">
        <v>337.17683</v>
      </c>
      <c r="N549" s="35">
        <v>0</v>
      </c>
      <c r="O549" s="35"/>
      <c r="P549" s="35">
        <v>60.144880000000001</v>
      </c>
      <c r="R549" s="24">
        <f t="shared" si="33"/>
        <v>714.75349000000006</v>
      </c>
      <c r="T549" s="5">
        <v>385.00445154838712</v>
      </c>
      <c r="V549" s="20">
        <f t="shared" si="34"/>
        <v>1099.7579415483872</v>
      </c>
      <c r="X549" s="8">
        <v>148.50169</v>
      </c>
      <c r="Y549" s="35">
        <v>0</v>
      </c>
      <c r="Z549" s="35"/>
      <c r="AA549" s="35">
        <v>0</v>
      </c>
      <c r="AB549" s="35">
        <v>215.07787999999999</v>
      </c>
      <c r="AC549" s="35">
        <v>20.071480000000001</v>
      </c>
      <c r="AD549" s="35">
        <v>167.62052</v>
      </c>
      <c r="AE549" s="35"/>
      <c r="AF549" s="35"/>
      <c r="AG549" s="35"/>
      <c r="AH549" s="35">
        <v>0</v>
      </c>
      <c r="AI549" s="35"/>
      <c r="AL549" s="24">
        <f t="shared" si="36"/>
        <v>551.27157</v>
      </c>
      <c r="AN549" s="34">
        <v>706.35000000000014</v>
      </c>
      <c r="AP549" s="20">
        <f t="shared" si="35"/>
        <v>1257.6215700000002</v>
      </c>
      <c r="AR549" s="20"/>
    </row>
    <row r="550" spans="1:44" x14ac:dyDescent="0.25">
      <c r="A550" t="str">
        <f>VLOOKUP($B550,'Cushing Balance'!$C$2:$E$500,3,TRUE)</f>
        <v>32011</v>
      </c>
      <c r="B550" s="1">
        <v>40561</v>
      </c>
      <c r="C550" s="31"/>
      <c r="D550" s="8">
        <v>0</v>
      </c>
      <c r="E550" s="35">
        <v>177.49992</v>
      </c>
      <c r="F550" s="35"/>
      <c r="G550" s="26">
        <v>49.5</v>
      </c>
      <c r="H550" s="35">
        <v>22.265750000000001</v>
      </c>
      <c r="I550" s="35">
        <v>0</v>
      </c>
      <c r="J550" s="26">
        <v>0</v>
      </c>
      <c r="K550" s="35">
        <v>64.862129999999993</v>
      </c>
      <c r="L550" s="35">
        <v>0</v>
      </c>
      <c r="M550" s="35">
        <v>320.05216999999999</v>
      </c>
      <c r="N550" s="35">
        <v>0</v>
      </c>
      <c r="O550" s="35"/>
      <c r="P550" s="35">
        <v>60.664960000000001</v>
      </c>
      <c r="R550" s="24">
        <f t="shared" si="33"/>
        <v>694.84492999999986</v>
      </c>
      <c r="T550" s="5">
        <v>385.00445154838712</v>
      </c>
      <c r="V550" s="20">
        <f t="shared" si="34"/>
        <v>1079.8493815483871</v>
      </c>
      <c r="X550" s="8">
        <v>148.13556</v>
      </c>
      <c r="Y550" s="35">
        <v>0</v>
      </c>
      <c r="Z550" s="35"/>
      <c r="AA550" s="35">
        <v>0</v>
      </c>
      <c r="AB550" s="35">
        <v>221.35469000000001</v>
      </c>
      <c r="AC550" s="35">
        <v>23.247769999999999</v>
      </c>
      <c r="AD550" s="35">
        <v>171.20742000000001</v>
      </c>
      <c r="AE550" s="35"/>
      <c r="AF550" s="35"/>
      <c r="AG550" s="35"/>
      <c r="AH550" s="35">
        <v>0</v>
      </c>
      <c r="AI550" s="35"/>
      <c r="AL550" s="24">
        <f t="shared" si="36"/>
        <v>563.94543999999996</v>
      </c>
      <c r="AN550" s="34">
        <v>706.35000000000014</v>
      </c>
      <c r="AP550" s="20">
        <f t="shared" si="35"/>
        <v>1270.2954400000001</v>
      </c>
      <c r="AR550" s="20"/>
    </row>
    <row r="551" spans="1:44" x14ac:dyDescent="0.25">
      <c r="A551" t="str">
        <f>VLOOKUP($B551,'Cushing Balance'!$C$2:$E$500,3,TRUE)</f>
        <v>32011</v>
      </c>
      <c r="B551" s="1">
        <v>40562</v>
      </c>
      <c r="C551" s="31"/>
      <c r="D551" s="8">
        <v>0</v>
      </c>
      <c r="E551" s="35">
        <v>172.60075000000001</v>
      </c>
      <c r="F551" s="35"/>
      <c r="G551" s="26">
        <v>49.5</v>
      </c>
      <c r="H551" s="35">
        <v>21.53998</v>
      </c>
      <c r="I551" s="35">
        <v>0</v>
      </c>
      <c r="J551" s="26">
        <v>0</v>
      </c>
      <c r="K551" s="35">
        <v>65.787630000000007</v>
      </c>
      <c r="L551" s="35">
        <v>0</v>
      </c>
      <c r="M551" s="35">
        <v>314.11435</v>
      </c>
      <c r="N551" s="35">
        <v>0</v>
      </c>
      <c r="O551" s="35"/>
      <c r="P551" s="35">
        <v>30.509520000000002</v>
      </c>
      <c r="R551" s="24">
        <f t="shared" si="33"/>
        <v>654.05222999999989</v>
      </c>
      <c r="T551" s="5">
        <v>385.00445154838712</v>
      </c>
      <c r="V551" s="20">
        <f t="shared" si="34"/>
        <v>1039.0566815483871</v>
      </c>
      <c r="X551" s="8">
        <v>147.49137999999999</v>
      </c>
      <c r="Y551" s="35">
        <v>0</v>
      </c>
      <c r="Z551" s="35"/>
      <c r="AA551" s="35">
        <v>0</v>
      </c>
      <c r="AB551" s="35">
        <v>211.53874999999999</v>
      </c>
      <c r="AC551" s="35">
        <v>21.404330000000002</v>
      </c>
      <c r="AD551" s="35">
        <v>180</v>
      </c>
      <c r="AE551" s="35"/>
      <c r="AF551" s="35"/>
      <c r="AG551" s="35"/>
      <c r="AH551" s="35">
        <v>0</v>
      </c>
      <c r="AI551" s="35"/>
      <c r="AL551" s="24">
        <f t="shared" si="36"/>
        <v>560.43445999999994</v>
      </c>
      <c r="AN551" s="34">
        <v>706.35000000000014</v>
      </c>
      <c r="AP551" s="20">
        <f t="shared" si="35"/>
        <v>1266.7844600000001</v>
      </c>
      <c r="AR551" s="20"/>
    </row>
    <row r="552" spans="1:44" x14ac:dyDescent="0.25">
      <c r="A552" t="str">
        <f>VLOOKUP($B552,'Cushing Balance'!$C$2:$E$500,3,TRUE)</f>
        <v>32011</v>
      </c>
      <c r="B552" s="1">
        <v>40563</v>
      </c>
      <c r="C552" s="31"/>
      <c r="D552" s="8">
        <v>0</v>
      </c>
      <c r="E552" s="35">
        <v>182.23694</v>
      </c>
      <c r="F552" s="35"/>
      <c r="G552" s="26">
        <v>49.5</v>
      </c>
      <c r="H552" s="35">
        <v>22.90306</v>
      </c>
      <c r="I552" s="35">
        <v>0</v>
      </c>
      <c r="J552" s="26">
        <v>0</v>
      </c>
      <c r="K552" s="35">
        <v>62.396940000000001</v>
      </c>
      <c r="L552" s="35">
        <v>0</v>
      </c>
      <c r="M552" s="35">
        <v>333.83494000000002</v>
      </c>
      <c r="N552" s="35">
        <v>0</v>
      </c>
      <c r="O552" s="35"/>
      <c r="P552" s="35">
        <v>32.215350000000001</v>
      </c>
      <c r="R552" s="24">
        <f t="shared" si="33"/>
        <v>683.08723000000009</v>
      </c>
      <c r="T552" s="5">
        <v>385.00445154838712</v>
      </c>
      <c r="V552" s="20">
        <f t="shared" si="34"/>
        <v>1068.0916815483872</v>
      </c>
      <c r="X552" s="8">
        <v>147.05163000000002</v>
      </c>
      <c r="Y552" s="35">
        <v>0</v>
      </c>
      <c r="Z552" s="35"/>
      <c r="AA552" s="35">
        <v>0</v>
      </c>
      <c r="AB552" s="35">
        <v>207.18956</v>
      </c>
      <c r="AC552" s="35">
        <v>22.563790000000001</v>
      </c>
      <c r="AD552" s="35">
        <v>179.99448000000001</v>
      </c>
      <c r="AE552" s="35"/>
      <c r="AF552" s="35"/>
      <c r="AG552" s="35"/>
      <c r="AH552" s="35">
        <v>0</v>
      </c>
      <c r="AI552" s="35"/>
      <c r="AL552" s="24">
        <f t="shared" si="36"/>
        <v>556.79945999999995</v>
      </c>
      <c r="AN552" s="34">
        <v>706.35000000000014</v>
      </c>
      <c r="AP552" s="20">
        <f t="shared" si="35"/>
        <v>1263.1494600000001</v>
      </c>
      <c r="AR552" s="20"/>
    </row>
    <row r="553" spans="1:44" x14ac:dyDescent="0.25">
      <c r="A553" t="str">
        <f>VLOOKUP($B553,'Cushing Balance'!$C$2:$E$500,3,TRUE)</f>
        <v>32011</v>
      </c>
      <c r="B553" s="1">
        <v>40564</v>
      </c>
      <c r="C553" s="31"/>
      <c r="D553" s="8">
        <v>0</v>
      </c>
      <c r="E553" s="35">
        <v>158.10388</v>
      </c>
      <c r="F553" s="35"/>
      <c r="G553" s="26">
        <v>49.5</v>
      </c>
      <c r="H553" s="35">
        <v>27.079129999999999</v>
      </c>
      <c r="I553" s="35">
        <v>0</v>
      </c>
      <c r="J553" s="26">
        <v>0</v>
      </c>
      <c r="K553" s="35">
        <v>60.089790000000001</v>
      </c>
      <c r="L553" s="35">
        <v>0</v>
      </c>
      <c r="M553" s="35">
        <v>332.49948000000001</v>
      </c>
      <c r="N553" s="35">
        <v>0</v>
      </c>
      <c r="O553" s="35"/>
      <c r="P553" s="35">
        <v>24.884580000000003</v>
      </c>
      <c r="R553" s="24">
        <f t="shared" si="33"/>
        <v>652.15686000000005</v>
      </c>
      <c r="T553" s="5">
        <v>385.00445154838712</v>
      </c>
      <c r="V553" s="20">
        <f t="shared" si="34"/>
        <v>1037.1613115483872</v>
      </c>
      <c r="X553" s="8">
        <v>148.09538000000001</v>
      </c>
      <c r="Y553" s="35">
        <v>0</v>
      </c>
      <c r="Z553" s="35"/>
      <c r="AA553" s="35">
        <v>0</v>
      </c>
      <c r="AB553" s="35">
        <v>220.73665</v>
      </c>
      <c r="AC553" s="35">
        <v>28.178099999999997</v>
      </c>
      <c r="AD553" s="35">
        <v>165.89932999999999</v>
      </c>
      <c r="AE553" s="35"/>
      <c r="AF553" s="35"/>
      <c r="AG553" s="35"/>
      <c r="AH553" s="35">
        <v>0</v>
      </c>
      <c r="AI553" s="35"/>
      <c r="AL553" s="24">
        <f t="shared" si="36"/>
        <v>562.90945999999997</v>
      </c>
      <c r="AN553" s="34">
        <v>706.35000000000014</v>
      </c>
      <c r="AP553" s="20">
        <f t="shared" si="35"/>
        <v>1269.2594600000002</v>
      </c>
      <c r="AR553" s="20"/>
    </row>
    <row r="554" spans="1:44" x14ac:dyDescent="0.25">
      <c r="A554" t="str">
        <f>VLOOKUP($B554,'Cushing Balance'!$C$2:$E$500,3,TRUE)</f>
        <v>42011</v>
      </c>
      <c r="B554" s="1">
        <v>40565</v>
      </c>
      <c r="C554" s="31"/>
      <c r="D554" s="8">
        <v>0</v>
      </c>
      <c r="E554" s="35">
        <v>178.28164999999998</v>
      </c>
      <c r="F554" s="35"/>
      <c r="G554" s="26">
        <v>49.5</v>
      </c>
      <c r="H554" s="35">
        <v>25.806080000000001</v>
      </c>
      <c r="I554" s="35">
        <v>0</v>
      </c>
      <c r="J554" s="26">
        <v>0</v>
      </c>
      <c r="K554" s="35">
        <v>60.461080000000003</v>
      </c>
      <c r="L554" s="35">
        <v>0</v>
      </c>
      <c r="M554" s="35">
        <v>332.68319000000002</v>
      </c>
      <c r="N554" s="35">
        <v>0</v>
      </c>
      <c r="O554" s="35"/>
      <c r="P554" s="35">
        <v>32.471939999999996</v>
      </c>
      <c r="R554" s="24">
        <f t="shared" si="33"/>
        <v>679.20393999999999</v>
      </c>
      <c r="T554" s="5">
        <v>385.00445154838712</v>
      </c>
      <c r="V554" s="20">
        <f t="shared" si="34"/>
        <v>1064.2083915483872</v>
      </c>
      <c r="X554" s="8">
        <v>147.30726999999999</v>
      </c>
      <c r="Y554" s="35">
        <v>0</v>
      </c>
      <c r="Z554" s="35"/>
      <c r="AA554" s="35">
        <v>0</v>
      </c>
      <c r="AB554" s="35">
        <v>221.04123000000001</v>
      </c>
      <c r="AC554" s="35">
        <v>31.474349999999998</v>
      </c>
      <c r="AD554" s="35">
        <v>179.97582999999997</v>
      </c>
      <c r="AE554" s="35"/>
      <c r="AF554" s="35"/>
      <c r="AG554" s="35"/>
      <c r="AH554" s="35">
        <v>0</v>
      </c>
      <c r="AI554" s="35"/>
      <c r="AL554" s="24">
        <f t="shared" si="36"/>
        <v>579.79867999999999</v>
      </c>
      <c r="AN554" s="34">
        <v>706.35000000000014</v>
      </c>
      <c r="AP554" s="20">
        <f t="shared" si="35"/>
        <v>1286.1486800000002</v>
      </c>
      <c r="AR554" s="20"/>
    </row>
    <row r="555" spans="1:44" x14ac:dyDescent="0.25">
      <c r="A555" t="str">
        <f>VLOOKUP($B555,'Cushing Balance'!$C$2:$E$500,3,TRUE)</f>
        <v>42011</v>
      </c>
      <c r="B555" s="1">
        <v>40566</v>
      </c>
      <c r="C555" s="31"/>
      <c r="D555" s="8">
        <v>0</v>
      </c>
      <c r="E555" s="35">
        <v>182.20165</v>
      </c>
      <c r="F555" s="35"/>
      <c r="G555" s="26">
        <v>49.5</v>
      </c>
      <c r="H555" s="35">
        <v>29.082249999999998</v>
      </c>
      <c r="I555" s="35">
        <v>0</v>
      </c>
      <c r="J555" s="26">
        <v>0</v>
      </c>
      <c r="K555" s="35">
        <v>60.491099999999996</v>
      </c>
      <c r="L555" s="35">
        <v>0</v>
      </c>
      <c r="M555" s="35">
        <v>316.79955999999999</v>
      </c>
      <c r="N555" s="35">
        <v>0</v>
      </c>
      <c r="O555" s="35"/>
      <c r="P555" s="35">
        <v>36.036169999999998</v>
      </c>
      <c r="R555" s="24">
        <f t="shared" si="33"/>
        <v>674.11072999999999</v>
      </c>
      <c r="T555" s="5">
        <v>385.00445154838712</v>
      </c>
      <c r="V555" s="20">
        <f t="shared" si="34"/>
        <v>1059.1151815483872</v>
      </c>
      <c r="X555" s="8">
        <v>147.76444000000001</v>
      </c>
      <c r="Y555" s="35">
        <v>0</v>
      </c>
      <c r="Z555" s="35"/>
      <c r="AA555" s="35">
        <v>0</v>
      </c>
      <c r="AB555" s="35">
        <v>216.18213</v>
      </c>
      <c r="AC555" s="35">
        <v>32.095330000000004</v>
      </c>
      <c r="AD555" s="35">
        <v>179.9639</v>
      </c>
      <c r="AE555" s="35"/>
      <c r="AF555" s="35"/>
      <c r="AG555" s="35"/>
      <c r="AH555" s="35">
        <v>0</v>
      </c>
      <c r="AI555" s="35"/>
      <c r="AL555" s="24">
        <f t="shared" si="36"/>
        <v>576.00580000000002</v>
      </c>
      <c r="AN555" s="34">
        <v>706.35000000000014</v>
      </c>
      <c r="AP555" s="20">
        <f t="shared" si="35"/>
        <v>1282.3558000000003</v>
      </c>
      <c r="AR555" s="20"/>
    </row>
    <row r="556" spans="1:44" x14ac:dyDescent="0.25">
      <c r="A556" t="str">
        <f>VLOOKUP($B556,'Cushing Balance'!$C$2:$E$500,3,TRUE)</f>
        <v>42011</v>
      </c>
      <c r="B556" s="1">
        <v>40567</v>
      </c>
      <c r="C556" s="31"/>
      <c r="D556" s="8">
        <v>0</v>
      </c>
      <c r="E556" s="35">
        <v>180.60281000000001</v>
      </c>
      <c r="F556" s="35"/>
      <c r="G556" s="26">
        <v>49.5</v>
      </c>
      <c r="H556" s="35">
        <v>27.072099999999999</v>
      </c>
      <c r="I556" s="35">
        <v>0</v>
      </c>
      <c r="J556" s="26">
        <v>0</v>
      </c>
      <c r="K556" s="35">
        <v>61.596519999999998</v>
      </c>
      <c r="L556" s="35">
        <v>0</v>
      </c>
      <c r="M556" s="35">
        <v>309.58118999999999</v>
      </c>
      <c r="N556" s="35">
        <v>0</v>
      </c>
      <c r="O556" s="35"/>
      <c r="P556" s="35">
        <v>48.324129999999997</v>
      </c>
      <c r="R556" s="24">
        <f t="shared" si="33"/>
        <v>676.67674999999997</v>
      </c>
      <c r="T556" s="5">
        <v>385.00445154838712</v>
      </c>
      <c r="V556" s="20">
        <f t="shared" si="34"/>
        <v>1061.681201548387</v>
      </c>
      <c r="X556" s="8">
        <v>148.14598000000001</v>
      </c>
      <c r="Y556" s="35">
        <v>0</v>
      </c>
      <c r="Z556" s="35"/>
      <c r="AA556" s="35">
        <v>0</v>
      </c>
      <c r="AB556" s="35">
        <v>225.70231000000001</v>
      </c>
      <c r="AC556" s="35">
        <v>38.304670000000002</v>
      </c>
      <c r="AD556" s="35">
        <v>179.58498</v>
      </c>
      <c r="AE556" s="35"/>
      <c r="AF556" s="35"/>
      <c r="AG556" s="35"/>
      <c r="AH556" s="35">
        <v>0</v>
      </c>
      <c r="AI556" s="35"/>
      <c r="AL556" s="24">
        <f t="shared" si="36"/>
        <v>591.73793999999998</v>
      </c>
      <c r="AN556" s="34">
        <v>706.35000000000014</v>
      </c>
      <c r="AP556" s="20">
        <f t="shared" si="35"/>
        <v>1298.0879400000001</v>
      </c>
      <c r="AR556" s="20"/>
    </row>
    <row r="557" spans="1:44" x14ac:dyDescent="0.25">
      <c r="A557" t="str">
        <f>VLOOKUP($B557,'Cushing Balance'!$C$2:$E$500,3,TRUE)</f>
        <v>42011</v>
      </c>
      <c r="B557" s="1">
        <v>40568</v>
      </c>
      <c r="C557" s="31"/>
      <c r="D557" s="8">
        <v>0</v>
      </c>
      <c r="E557" s="35">
        <v>181.64756</v>
      </c>
      <c r="F557" s="35"/>
      <c r="G557" s="26">
        <v>49.5</v>
      </c>
      <c r="H557" s="35">
        <v>22.531680000000001</v>
      </c>
      <c r="I557" s="35">
        <v>0</v>
      </c>
      <c r="J557" s="26">
        <v>0</v>
      </c>
      <c r="K557" s="35">
        <v>60.186019999999999</v>
      </c>
      <c r="L557" s="35">
        <v>0</v>
      </c>
      <c r="M557" s="35">
        <v>306.03384999999997</v>
      </c>
      <c r="N557" s="35">
        <v>0</v>
      </c>
      <c r="O557" s="35"/>
      <c r="P557" s="35">
        <v>68.662880000000001</v>
      </c>
      <c r="R557" s="24">
        <f t="shared" si="33"/>
        <v>688.56198999999992</v>
      </c>
      <c r="T557" s="5">
        <v>385.00445154838712</v>
      </c>
      <c r="V557" s="20">
        <f t="shared" si="34"/>
        <v>1073.566441548387</v>
      </c>
      <c r="X557" s="8">
        <v>147.56473</v>
      </c>
      <c r="Y557" s="35">
        <v>0</v>
      </c>
      <c r="Z557" s="35"/>
      <c r="AA557" s="35">
        <v>0</v>
      </c>
      <c r="AB557" s="35">
        <v>211.58967000000001</v>
      </c>
      <c r="AC557" s="35">
        <v>38.156309999999998</v>
      </c>
      <c r="AD557" s="35">
        <v>179.56232999999997</v>
      </c>
      <c r="AE557" s="35"/>
      <c r="AF557" s="35"/>
      <c r="AG557" s="35"/>
      <c r="AH557" s="35">
        <v>0</v>
      </c>
      <c r="AI557" s="35"/>
      <c r="AL557" s="24">
        <f t="shared" si="36"/>
        <v>576.87303999999995</v>
      </c>
      <c r="AN557" s="34">
        <v>706.35000000000014</v>
      </c>
      <c r="AP557" s="20">
        <f t="shared" si="35"/>
        <v>1283.2230400000001</v>
      </c>
      <c r="AR557" s="20"/>
    </row>
    <row r="558" spans="1:44" x14ac:dyDescent="0.25">
      <c r="A558" t="str">
        <f>VLOOKUP($B558,'Cushing Balance'!$C$2:$E$500,3,TRUE)</f>
        <v>42011</v>
      </c>
      <c r="B558" s="1">
        <v>40569</v>
      </c>
      <c r="C558" s="31"/>
      <c r="D558" s="8">
        <v>0</v>
      </c>
      <c r="E558" s="35">
        <v>164.38815</v>
      </c>
      <c r="F558" s="35"/>
      <c r="G558" s="26">
        <v>49.5</v>
      </c>
      <c r="H558" s="35">
        <v>27.750439999999998</v>
      </c>
      <c r="I558" s="35">
        <v>0</v>
      </c>
      <c r="J558" s="26">
        <v>0</v>
      </c>
      <c r="K558" s="35">
        <v>60.024080000000005</v>
      </c>
      <c r="L558" s="35">
        <v>0</v>
      </c>
      <c r="M558" s="35">
        <v>331.78634999999997</v>
      </c>
      <c r="N558" s="35">
        <v>0</v>
      </c>
      <c r="O558" s="35"/>
      <c r="P558" s="35">
        <v>2.7885999999999997</v>
      </c>
      <c r="R558" s="24">
        <f t="shared" si="33"/>
        <v>636.23761999999999</v>
      </c>
      <c r="T558" s="5">
        <v>385.00445154838712</v>
      </c>
      <c r="V558" s="20">
        <f t="shared" si="34"/>
        <v>1021.2420715483871</v>
      </c>
      <c r="X558" s="8">
        <v>147.66144</v>
      </c>
      <c r="Y558" s="35">
        <v>0</v>
      </c>
      <c r="Z558" s="35"/>
      <c r="AA558" s="35">
        <v>0</v>
      </c>
      <c r="AB558" s="35">
        <v>217.41535000000002</v>
      </c>
      <c r="AC558" s="35">
        <v>38.694499999999998</v>
      </c>
      <c r="AD558" s="35">
        <v>172.68935000000002</v>
      </c>
      <c r="AE558" s="35"/>
      <c r="AF558" s="35"/>
      <c r="AG558" s="35"/>
      <c r="AH558" s="35">
        <v>0</v>
      </c>
      <c r="AI558" s="35"/>
      <c r="AL558" s="24">
        <f t="shared" si="36"/>
        <v>576.46064000000001</v>
      </c>
      <c r="AN558" s="34">
        <v>706.35000000000014</v>
      </c>
      <c r="AP558" s="20">
        <f t="shared" si="35"/>
        <v>1282.8106400000001</v>
      </c>
      <c r="AR558" s="20"/>
    </row>
    <row r="559" spans="1:44" x14ac:dyDescent="0.25">
      <c r="A559" t="str">
        <f>VLOOKUP($B559,'Cushing Balance'!$C$2:$E$500,3,TRUE)</f>
        <v>42011</v>
      </c>
      <c r="B559" s="1">
        <v>40570</v>
      </c>
      <c r="C559" s="31"/>
      <c r="D559" s="8">
        <v>0</v>
      </c>
      <c r="E559" s="35">
        <v>183.07904000000002</v>
      </c>
      <c r="F559" s="35"/>
      <c r="G559" s="26">
        <v>49.5</v>
      </c>
      <c r="H559" s="35">
        <v>21.558900000000001</v>
      </c>
      <c r="I559" s="35">
        <v>0</v>
      </c>
      <c r="J559" s="26">
        <v>0</v>
      </c>
      <c r="K559" s="35">
        <v>56.349499999999999</v>
      </c>
      <c r="L559" s="35">
        <v>0</v>
      </c>
      <c r="M559" s="35">
        <v>312.30522999999999</v>
      </c>
      <c r="N559" s="35">
        <v>0</v>
      </c>
      <c r="O559" s="35"/>
      <c r="P559" s="35">
        <v>44.191789999999997</v>
      </c>
      <c r="R559" s="24">
        <f t="shared" si="33"/>
        <v>666.98446000000001</v>
      </c>
      <c r="T559" s="5">
        <v>385.00445154838712</v>
      </c>
      <c r="V559" s="20">
        <f t="shared" si="34"/>
        <v>1051.988911548387</v>
      </c>
      <c r="X559" s="8">
        <v>147.86500000000001</v>
      </c>
      <c r="Y559" s="35">
        <v>0</v>
      </c>
      <c r="Z559" s="35"/>
      <c r="AA559" s="35">
        <v>0</v>
      </c>
      <c r="AB559" s="35">
        <v>138.3725</v>
      </c>
      <c r="AC559" s="35">
        <v>26.389209999999999</v>
      </c>
      <c r="AD559" s="35">
        <v>158.38713000000001</v>
      </c>
      <c r="AE559" s="35"/>
      <c r="AF559" s="35"/>
      <c r="AG559" s="35"/>
      <c r="AH559" s="35">
        <v>0</v>
      </c>
      <c r="AI559" s="35"/>
      <c r="AL559" s="24">
        <f t="shared" si="36"/>
        <v>471.01384000000002</v>
      </c>
      <c r="AN559" s="34">
        <v>706.35000000000014</v>
      </c>
      <c r="AP559" s="20">
        <f t="shared" si="35"/>
        <v>1177.3638400000002</v>
      </c>
      <c r="AR559" s="20"/>
    </row>
    <row r="560" spans="1:44" x14ac:dyDescent="0.25">
      <c r="A560" t="str">
        <f>VLOOKUP($B560,'Cushing Balance'!$C$2:$E$500,3,TRUE)</f>
        <v>42011</v>
      </c>
      <c r="B560" s="1">
        <v>40571</v>
      </c>
      <c r="C560" s="31"/>
      <c r="D560" s="8">
        <v>0</v>
      </c>
      <c r="E560" s="35">
        <v>174.25270999999998</v>
      </c>
      <c r="F560" s="35"/>
      <c r="G560" s="26">
        <v>49.5</v>
      </c>
      <c r="H560" s="35">
        <v>32.739830000000005</v>
      </c>
      <c r="I560" s="35">
        <v>0</v>
      </c>
      <c r="J560" s="26">
        <v>0</v>
      </c>
      <c r="K560" s="35">
        <v>60.304480000000005</v>
      </c>
      <c r="L560" s="35">
        <v>0</v>
      </c>
      <c r="M560" s="35">
        <v>308.06265000000002</v>
      </c>
      <c r="N560" s="35">
        <v>0</v>
      </c>
      <c r="O560" s="35"/>
      <c r="P560" s="35">
        <v>61.540039999999998</v>
      </c>
      <c r="R560" s="24">
        <f t="shared" si="33"/>
        <v>686.39971000000003</v>
      </c>
      <c r="T560" s="5">
        <v>385.00445154838712</v>
      </c>
      <c r="V560" s="20">
        <f t="shared" si="34"/>
        <v>1071.404161548387</v>
      </c>
      <c r="X560" s="8">
        <v>148.53917000000001</v>
      </c>
      <c r="Y560" s="35">
        <v>0</v>
      </c>
      <c r="Z560" s="35"/>
      <c r="AA560" s="35">
        <v>0</v>
      </c>
      <c r="AB560" s="35">
        <v>167.59424999999999</v>
      </c>
      <c r="AC560" s="35">
        <v>33.127580000000002</v>
      </c>
      <c r="AD560" s="35">
        <v>179.01425</v>
      </c>
      <c r="AE560" s="35"/>
      <c r="AF560" s="35"/>
      <c r="AG560" s="35"/>
      <c r="AH560" s="35">
        <v>0</v>
      </c>
      <c r="AI560" s="35"/>
      <c r="AL560" s="24">
        <f t="shared" si="36"/>
        <v>528.27525000000003</v>
      </c>
      <c r="AN560" s="34">
        <v>706.35000000000014</v>
      </c>
      <c r="AP560" s="20">
        <f t="shared" si="35"/>
        <v>1234.6252500000001</v>
      </c>
      <c r="AR560" s="20"/>
    </row>
    <row r="561" spans="1:44" x14ac:dyDescent="0.25">
      <c r="A561" t="str">
        <f>VLOOKUP($B561,'Cushing Balance'!$C$2:$E$500,3,TRUE)</f>
        <v>52011</v>
      </c>
      <c r="B561" s="1">
        <v>40572</v>
      </c>
      <c r="C561" s="31"/>
      <c r="D561" s="8">
        <v>123.94338</v>
      </c>
      <c r="E561" s="35">
        <v>181.42848000000001</v>
      </c>
      <c r="F561" s="35"/>
      <c r="G561" s="26">
        <v>49.5</v>
      </c>
      <c r="H561" s="35">
        <v>34.860129999999998</v>
      </c>
      <c r="I561" s="35">
        <v>0</v>
      </c>
      <c r="J561" s="26">
        <v>0</v>
      </c>
      <c r="K561" s="35">
        <v>61.088440000000006</v>
      </c>
      <c r="L561" s="35">
        <v>0</v>
      </c>
      <c r="M561" s="35">
        <v>338.99243999999999</v>
      </c>
      <c r="N561" s="35">
        <v>0</v>
      </c>
      <c r="O561" s="35"/>
      <c r="P561" s="35">
        <v>100.86971000000001</v>
      </c>
      <c r="R561" s="24">
        <f t="shared" si="33"/>
        <v>890.68258000000003</v>
      </c>
      <c r="T561" s="5">
        <v>385.00445154838712</v>
      </c>
      <c r="V561" s="20">
        <f t="shared" si="34"/>
        <v>1275.687031548387</v>
      </c>
      <c r="X561" s="8">
        <v>148.45985000000002</v>
      </c>
      <c r="Y561" s="35">
        <v>0</v>
      </c>
      <c r="Z561" s="35"/>
      <c r="AA561" s="35">
        <v>0</v>
      </c>
      <c r="AB561" s="35">
        <v>223.89879000000002</v>
      </c>
      <c r="AC561" s="35">
        <v>34.145879999999998</v>
      </c>
      <c r="AD561" s="35">
        <v>173.36413000000002</v>
      </c>
      <c r="AE561" s="35"/>
      <c r="AF561" s="35"/>
      <c r="AG561" s="35"/>
      <c r="AH561" s="35">
        <v>0</v>
      </c>
      <c r="AI561" s="35"/>
      <c r="AL561" s="24">
        <f t="shared" si="36"/>
        <v>579.86865</v>
      </c>
      <c r="AN561" s="34">
        <v>706.35000000000014</v>
      </c>
      <c r="AP561" s="20">
        <f t="shared" si="35"/>
        <v>1286.2186500000003</v>
      </c>
      <c r="AR561" s="20"/>
    </row>
    <row r="562" spans="1:44" x14ac:dyDescent="0.25">
      <c r="A562" t="str">
        <f>VLOOKUP($B562,'Cushing Balance'!$C$2:$E$500,3,TRUE)</f>
        <v>52011</v>
      </c>
      <c r="B562" s="1">
        <v>40573</v>
      </c>
      <c r="C562" s="31"/>
      <c r="D562" s="8">
        <v>8.6247900000000008</v>
      </c>
      <c r="E562" s="35">
        <v>177.87029000000001</v>
      </c>
      <c r="F562" s="35"/>
      <c r="G562" s="26">
        <v>49.5</v>
      </c>
      <c r="H562" s="35">
        <v>30.54017</v>
      </c>
      <c r="I562" s="35">
        <v>0</v>
      </c>
      <c r="J562" s="26">
        <v>0</v>
      </c>
      <c r="K562" s="35">
        <v>58.78342</v>
      </c>
      <c r="L562" s="35">
        <v>0</v>
      </c>
      <c r="M562" s="35">
        <v>332.80984999999998</v>
      </c>
      <c r="N562" s="35">
        <v>0</v>
      </c>
      <c r="O562" s="35"/>
      <c r="P562" s="35">
        <v>63.445709999999998</v>
      </c>
      <c r="R562" s="24">
        <f t="shared" si="33"/>
        <v>721.57422999999994</v>
      </c>
      <c r="T562" s="5">
        <v>385.00445154838712</v>
      </c>
      <c r="V562" s="20">
        <f t="shared" si="34"/>
        <v>1106.5786815483871</v>
      </c>
      <c r="X562" s="8">
        <v>147.65619000000001</v>
      </c>
      <c r="Y562" s="35">
        <v>0</v>
      </c>
      <c r="Z562" s="35"/>
      <c r="AA562" s="35">
        <v>0</v>
      </c>
      <c r="AB562" s="35">
        <v>142.17444</v>
      </c>
      <c r="AC562" s="35">
        <v>30.064630000000001</v>
      </c>
      <c r="AD562" s="35">
        <v>175.17688000000001</v>
      </c>
      <c r="AE562" s="35"/>
      <c r="AF562" s="35"/>
      <c r="AG562" s="35"/>
      <c r="AH562" s="35">
        <v>0</v>
      </c>
      <c r="AI562" s="35"/>
      <c r="AL562" s="24">
        <f t="shared" si="36"/>
        <v>495.0721400000001</v>
      </c>
      <c r="AN562" s="34">
        <v>706.35000000000014</v>
      </c>
      <c r="AP562" s="20">
        <f t="shared" si="35"/>
        <v>1201.4221400000001</v>
      </c>
      <c r="AR562" s="20"/>
    </row>
    <row r="563" spans="1:44" x14ac:dyDescent="0.25">
      <c r="A563" t="str">
        <f>VLOOKUP($B563,'Cushing Balance'!$C$2:$E$500,3,TRUE)</f>
        <v>52011</v>
      </c>
      <c r="B563" s="1">
        <v>40574</v>
      </c>
      <c r="C563" s="31"/>
      <c r="D563" s="8">
        <v>0</v>
      </c>
      <c r="E563" s="35">
        <v>154.08283</v>
      </c>
      <c r="F563" s="35"/>
      <c r="G563" s="26">
        <v>49.5</v>
      </c>
      <c r="H563" s="35">
        <v>23.783339999999999</v>
      </c>
      <c r="I563" s="35">
        <v>0</v>
      </c>
      <c r="J563" s="26">
        <v>0</v>
      </c>
      <c r="K563" s="35">
        <v>45.238190000000003</v>
      </c>
      <c r="L563" s="35">
        <v>0</v>
      </c>
      <c r="M563" s="35">
        <v>301.88254000000001</v>
      </c>
      <c r="N563" s="35">
        <v>0</v>
      </c>
      <c r="O563" s="35"/>
      <c r="P563" s="35">
        <v>30.99427</v>
      </c>
      <c r="R563" s="24">
        <f t="shared" si="33"/>
        <v>605.48117000000013</v>
      </c>
      <c r="T563" s="5">
        <v>385.00445154838712</v>
      </c>
      <c r="V563" s="20">
        <f t="shared" si="34"/>
        <v>990.48562154838726</v>
      </c>
      <c r="X563" s="8">
        <v>147.35273000000001</v>
      </c>
      <c r="Y563" s="35">
        <v>0</v>
      </c>
      <c r="Z563" s="35"/>
      <c r="AA563" s="35">
        <v>0</v>
      </c>
      <c r="AB563" s="35">
        <v>148.36045999999999</v>
      </c>
      <c r="AC563" s="35">
        <v>30.111349999999998</v>
      </c>
      <c r="AD563" s="35">
        <v>179.81188</v>
      </c>
      <c r="AE563" s="35"/>
      <c r="AF563" s="35"/>
      <c r="AG563" s="35"/>
      <c r="AH563" s="35">
        <v>0</v>
      </c>
      <c r="AI563" s="35"/>
      <c r="AL563" s="24">
        <f t="shared" si="36"/>
        <v>505.63642000000004</v>
      </c>
      <c r="AN563" s="34">
        <v>706.35000000000014</v>
      </c>
      <c r="AP563" s="20">
        <f t="shared" si="35"/>
        <v>1211.9864200000002</v>
      </c>
      <c r="AR563" s="20"/>
    </row>
    <row r="564" spans="1:44" x14ac:dyDescent="0.25">
      <c r="A564" t="str">
        <f>VLOOKUP($B564,'Cushing Balance'!$C$2:$E$500,3,TRUE)</f>
        <v>52011</v>
      </c>
      <c r="B564" s="1">
        <v>40575</v>
      </c>
      <c r="C564" s="31"/>
      <c r="D564" s="8">
        <v>0</v>
      </c>
      <c r="E564" s="35">
        <v>174.30579</v>
      </c>
      <c r="F564" s="35"/>
      <c r="G564" s="26">
        <v>49.5</v>
      </c>
      <c r="H564" s="35">
        <v>6.8350200000000001</v>
      </c>
      <c r="I564" s="35">
        <v>0</v>
      </c>
      <c r="J564" s="26">
        <v>0</v>
      </c>
      <c r="K564" s="35">
        <v>50.02702</v>
      </c>
      <c r="L564" s="35">
        <v>0</v>
      </c>
      <c r="M564" s="35">
        <v>314.36466999999999</v>
      </c>
      <c r="N564" s="35">
        <v>0</v>
      </c>
      <c r="O564" s="35"/>
      <c r="P564" s="35">
        <v>0.95660000000000001</v>
      </c>
      <c r="R564" s="24">
        <f t="shared" si="33"/>
        <v>595.98910000000001</v>
      </c>
      <c r="T564" s="5">
        <v>355.86081367857145</v>
      </c>
      <c r="V564" s="20">
        <f t="shared" si="34"/>
        <v>951.84991367857151</v>
      </c>
      <c r="X564" s="8">
        <v>147.34071</v>
      </c>
      <c r="Y564" s="35">
        <v>0</v>
      </c>
      <c r="Z564" s="35"/>
      <c r="AA564" s="35">
        <v>0</v>
      </c>
      <c r="AB564" s="35">
        <v>184.67820999999998</v>
      </c>
      <c r="AC564" s="35">
        <v>29.338799999999999</v>
      </c>
      <c r="AD564" s="35">
        <v>178.71581</v>
      </c>
      <c r="AE564" s="35"/>
      <c r="AF564" s="35"/>
      <c r="AG564" s="35"/>
      <c r="AH564" s="35">
        <v>0</v>
      </c>
      <c r="AI564" s="35"/>
      <c r="AL564" s="24">
        <f t="shared" si="36"/>
        <v>540.07353000000001</v>
      </c>
      <c r="AN564" s="34">
        <v>765.84999999999991</v>
      </c>
      <c r="AP564" s="20">
        <f t="shared" si="35"/>
        <v>1305.92353</v>
      </c>
      <c r="AR564" s="20"/>
    </row>
    <row r="565" spans="1:44" x14ac:dyDescent="0.25">
      <c r="A565" t="str">
        <f>VLOOKUP($B565,'Cushing Balance'!$C$2:$E$500,3,TRUE)</f>
        <v>52011</v>
      </c>
      <c r="B565" s="1">
        <v>40576</v>
      </c>
      <c r="C565" s="31"/>
      <c r="D565" s="8">
        <v>75.561149999999998</v>
      </c>
      <c r="E565" s="35">
        <v>177.19019</v>
      </c>
      <c r="F565" s="35"/>
      <c r="G565" s="26">
        <v>49.5</v>
      </c>
      <c r="H565" s="35">
        <v>11.566040000000001</v>
      </c>
      <c r="I565" s="35">
        <v>0</v>
      </c>
      <c r="J565" s="26">
        <v>0</v>
      </c>
      <c r="K565" s="35">
        <v>50.755129999999994</v>
      </c>
      <c r="L565" s="35">
        <v>0</v>
      </c>
      <c r="M565" s="35">
        <v>321.85780999999997</v>
      </c>
      <c r="N565" s="35">
        <v>0</v>
      </c>
      <c r="O565" s="35"/>
      <c r="P565" s="35">
        <v>1.2702100000000001</v>
      </c>
      <c r="R565" s="24">
        <f t="shared" si="33"/>
        <v>687.70052999999996</v>
      </c>
      <c r="T565" s="5">
        <v>355.86081367857145</v>
      </c>
      <c r="V565" s="20">
        <f t="shared" si="34"/>
        <v>1043.5613436785713</v>
      </c>
      <c r="X565" s="8">
        <v>147.16004000000001</v>
      </c>
      <c r="Y565" s="35">
        <v>0</v>
      </c>
      <c r="Z565" s="35"/>
      <c r="AA565" s="35">
        <v>0</v>
      </c>
      <c r="AB565" s="35">
        <v>231.80020999999999</v>
      </c>
      <c r="AC565" s="35">
        <v>32.249960000000002</v>
      </c>
      <c r="AD565" s="35">
        <v>179.67992000000001</v>
      </c>
      <c r="AE565" s="35"/>
      <c r="AF565" s="35"/>
      <c r="AG565" s="35"/>
      <c r="AH565" s="35">
        <v>0</v>
      </c>
      <c r="AI565" s="35"/>
      <c r="AL565" s="24">
        <f t="shared" si="36"/>
        <v>590.89013</v>
      </c>
      <c r="AN565" s="34">
        <v>765.84999999999991</v>
      </c>
      <c r="AP565" s="20">
        <f t="shared" si="35"/>
        <v>1356.7401299999999</v>
      </c>
      <c r="AR565" s="20"/>
    </row>
    <row r="566" spans="1:44" x14ac:dyDescent="0.25">
      <c r="A566" t="str">
        <f>VLOOKUP($B566,'Cushing Balance'!$C$2:$E$500,3,TRUE)</f>
        <v>52011</v>
      </c>
      <c r="B566" s="1">
        <v>40577</v>
      </c>
      <c r="C566" s="31"/>
      <c r="D566" s="8">
        <v>0</v>
      </c>
      <c r="E566" s="35">
        <v>180.96182999999999</v>
      </c>
      <c r="F566" s="35"/>
      <c r="G566" s="26">
        <v>49.5</v>
      </c>
      <c r="H566" s="35">
        <v>22.1571</v>
      </c>
      <c r="I566" s="35">
        <v>0</v>
      </c>
      <c r="J566" s="26">
        <v>0</v>
      </c>
      <c r="K566" s="35">
        <v>65.360420000000005</v>
      </c>
      <c r="L566" s="35">
        <v>0</v>
      </c>
      <c r="M566" s="35">
        <v>330.58188000000001</v>
      </c>
      <c r="N566" s="35">
        <v>0</v>
      </c>
      <c r="O566" s="35"/>
      <c r="P566" s="35">
        <v>1.41506</v>
      </c>
      <c r="R566" s="24">
        <f t="shared" si="33"/>
        <v>649.97629000000006</v>
      </c>
      <c r="T566" s="5">
        <v>355.86081367857145</v>
      </c>
      <c r="V566" s="20">
        <f t="shared" si="34"/>
        <v>1005.8371036785716</v>
      </c>
      <c r="X566" s="8">
        <v>146.71573000000001</v>
      </c>
      <c r="Y566" s="35">
        <v>0</v>
      </c>
      <c r="Z566" s="35"/>
      <c r="AA566" s="35">
        <v>0</v>
      </c>
      <c r="AB566" s="35">
        <v>220.57621</v>
      </c>
      <c r="AC566" s="35">
        <v>38.913379999999997</v>
      </c>
      <c r="AD566" s="35">
        <v>177.55876999999998</v>
      </c>
      <c r="AE566" s="35"/>
      <c r="AF566" s="35"/>
      <c r="AG566" s="35"/>
      <c r="AH566" s="35">
        <v>0</v>
      </c>
      <c r="AI566" s="35"/>
      <c r="AL566" s="24">
        <f t="shared" si="36"/>
        <v>583.76409000000001</v>
      </c>
      <c r="AN566" s="34">
        <v>765.84999999999991</v>
      </c>
      <c r="AP566" s="20">
        <f t="shared" si="35"/>
        <v>1349.61409</v>
      </c>
      <c r="AR566" s="20"/>
    </row>
    <row r="567" spans="1:44" x14ac:dyDescent="0.25">
      <c r="A567" t="str">
        <f>VLOOKUP($B567,'Cushing Balance'!$C$2:$E$500,3,TRUE)</f>
        <v>52011</v>
      </c>
      <c r="B567" s="1">
        <v>40578</v>
      </c>
      <c r="C567" s="31"/>
      <c r="D567" s="8">
        <v>0</v>
      </c>
      <c r="E567" s="35">
        <v>180.39669000000001</v>
      </c>
      <c r="F567" s="35"/>
      <c r="G567" s="26">
        <v>49.5</v>
      </c>
      <c r="H567" s="35">
        <v>12.72925</v>
      </c>
      <c r="I567" s="35">
        <v>0</v>
      </c>
      <c r="J567" s="26">
        <v>0</v>
      </c>
      <c r="K567" s="35">
        <v>62.377669999999995</v>
      </c>
      <c r="L567" s="35">
        <v>0</v>
      </c>
      <c r="M567" s="35">
        <v>375.35280999999998</v>
      </c>
      <c r="N567" s="35">
        <v>0</v>
      </c>
      <c r="O567" s="35"/>
      <c r="P567" s="35">
        <v>21.143750000000001</v>
      </c>
      <c r="R567" s="24">
        <f t="shared" si="33"/>
        <v>701.50016999999991</v>
      </c>
      <c r="T567" s="5">
        <v>355.86081367857145</v>
      </c>
      <c r="V567" s="20">
        <f t="shared" si="34"/>
        <v>1057.3609836785713</v>
      </c>
      <c r="X567" s="8">
        <v>147.53692000000001</v>
      </c>
      <c r="Y567" s="35">
        <v>0</v>
      </c>
      <c r="Z567" s="35"/>
      <c r="AA567" s="35">
        <v>0</v>
      </c>
      <c r="AB567" s="35">
        <v>221.42517000000001</v>
      </c>
      <c r="AC567" s="35">
        <v>38.980699999999999</v>
      </c>
      <c r="AD567" s="35">
        <v>179.83548999999999</v>
      </c>
      <c r="AE567" s="35"/>
      <c r="AF567" s="35"/>
      <c r="AG567" s="35"/>
      <c r="AH567" s="35">
        <v>0</v>
      </c>
      <c r="AI567" s="35"/>
      <c r="AL567" s="24">
        <f t="shared" si="36"/>
        <v>587.77828</v>
      </c>
      <c r="AN567" s="34">
        <v>765.84999999999991</v>
      </c>
      <c r="AP567" s="20">
        <f t="shared" si="35"/>
        <v>1353.6282799999999</v>
      </c>
      <c r="AR567" s="20"/>
    </row>
    <row r="568" spans="1:44" x14ac:dyDescent="0.25">
      <c r="A568" t="str">
        <f>VLOOKUP($B568,'Cushing Balance'!$C$2:$E$500,3,TRUE)</f>
        <v>62011</v>
      </c>
      <c r="B568" s="1">
        <v>40579</v>
      </c>
      <c r="C568" s="31"/>
      <c r="D568" s="8">
        <v>0</v>
      </c>
      <c r="E568" s="35">
        <v>174.77992</v>
      </c>
      <c r="F568" s="35"/>
      <c r="G568" s="26">
        <v>49.5</v>
      </c>
      <c r="H568" s="35">
        <v>10.556209999999998</v>
      </c>
      <c r="I568" s="35">
        <v>0</v>
      </c>
      <c r="J568" s="26">
        <v>0</v>
      </c>
      <c r="K568" s="35">
        <v>58.599730000000001</v>
      </c>
      <c r="L568" s="35">
        <v>0</v>
      </c>
      <c r="M568" s="35">
        <v>326.44171</v>
      </c>
      <c r="N568" s="35">
        <v>0</v>
      </c>
      <c r="O568" s="35"/>
      <c r="P568" s="35">
        <v>65.44301999999999</v>
      </c>
      <c r="R568" s="24">
        <f t="shared" si="33"/>
        <v>685.32059000000004</v>
      </c>
      <c r="T568" s="5">
        <v>355.86081367857145</v>
      </c>
      <c r="V568" s="20">
        <f t="shared" si="34"/>
        <v>1041.1814036785715</v>
      </c>
      <c r="X568" s="8">
        <v>146.71265</v>
      </c>
      <c r="Y568" s="35">
        <v>0</v>
      </c>
      <c r="Z568" s="35"/>
      <c r="AA568" s="35">
        <v>0</v>
      </c>
      <c r="AB568" s="35">
        <v>199.2269</v>
      </c>
      <c r="AC568" s="35">
        <v>38.792749999999998</v>
      </c>
      <c r="AD568" s="35">
        <v>179.22263000000001</v>
      </c>
      <c r="AE568" s="35"/>
      <c r="AF568" s="35"/>
      <c r="AG568" s="35"/>
      <c r="AH568" s="35">
        <v>0</v>
      </c>
      <c r="AI568" s="35"/>
      <c r="AL568" s="24">
        <f t="shared" si="36"/>
        <v>563.95492999999999</v>
      </c>
      <c r="AN568" s="34">
        <v>765.84999999999991</v>
      </c>
      <c r="AP568" s="20">
        <f t="shared" si="35"/>
        <v>1329.8049299999998</v>
      </c>
      <c r="AR568" s="20"/>
    </row>
    <row r="569" spans="1:44" x14ac:dyDescent="0.25">
      <c r="A569" t="str">
        <f>VLOOKUP($B569,'Cushing Balance'!$C$2:$E$500,3,TRUE)</f>
        <v>62011</v>
      </c>
      <c r="B569" s="1">
        <v>40580</v>
      </c>
      <c r="C569" s="31"/>
      <c r="D569" s="8">
        <v>0</v>
      </c>
      <c r="E569" s="35">
        <v>170.32635000000002</v>
      </c>
      <c r="F569" s="35"/>
      <c r="G569" s="26">
        <v>49.5</v>
      </c>
      <c r="H569" s="35">
        <v>12.82569</v>
      </c>
      <c r="I569" s="35">
        <v>0</v>
      </c>
      <c r="J569" s="26">
        <v>0</v>
      </c>
      <c r="K569" s="35">
        <v>51.837980000000002</v>
      </c>
      <c r="L569" s="35">
        <v>0</v>
      </c>
      <c r="M569" s="35">
        <v>351.70731000000001</v>
      </c>
      <c r="N569" s="35">
        <v>0</v>
      </c>
      <c r="O569" s="35"/>
      <c r="P569" s="35">
        <v>41.69079</v>
      </c>
      <c r="R569" s="24">
        <f t="shared" si="33"/>
        <v>677.88811999999996</v>
      </c>
      <c r="T569" s="5">
        <v>355.86081367857145</v>
      </c>
      <c r="V569" s="20">
        <f t="shared" si="34"/>
        <v>1033.7489336785713</v>
      </c>
      <c r="X569" s="8">
        <v>147.94781</v>
      </c>
      <c r="Y569" s="35">
        <v>0</v>
      </c>
      <c r="Z569" s="35"/>
      <c r="AA569" s="35">
        <v>0</v>
      </c>
      <c r="AB569" s="35">
        <v>221.40154000000001</v>
      </c>
      <c r="AC569" s="35">
        <v>27.926130000000001</v>
      </c>
      <c r="AD569" s="35">
        <v>179.50174999999999</v>
      </c>
      <c r="AE569" s="35"/>
      <c r="AF569" s="35"/>
      <c r="AG569" s="35"/>
      <c r="AH569" s="35">
        <v>0</v>
      </c>
      <c r="AI569" s="35"/>
      <c r="AL569" s="24">
        <f t="shared" si="36"/>
        <v>576.77723000000003</v>
      </c>
      <c r="AN569" s="34">
        <v>765.84999999999991</v>
      </c>
      <c r="AP569" s="20">
        <f t="shared" si="35"/>
        <v>1342.6272300000001</v>
      </c>
      <c r="AR569" s="20"/>
    </row>
    <row r="570" spans="1:44" x14ac:dyDescent="0.25">
      <c r="A570" t="str">
        <f>VLOOKUP($B570,'Cushing Balance'!$C$2:$E$500,3,TRUE)</f>
        <v>62011</v>
      </c>
      <c r="B570" s="1">
        <v>40581</v>
      </c>
      <c r="C570" s="31"/>
      <c r="D570" s="8">
        <v>0</v>
      </c>
      <c r="E570" s="35">
        <v>175.92454000000001</v>
      </c>
      <c r="F570" s="35"/>
      <c r="G570" s="26">
        <v>49.5</v>
      </c>
      <c r="H570" s="35">
        <v>14.82854</v>
      </c>
      <c r="I570" s="35">
        <v>0</v>
      </c>
      <c r="J570" s="26">
        <v>0</v>
      </c>
      <c r="K570" s="35">
        <v>52.25694</v>
      </c>
      <c r="L570" s="35">
        <v>0</v>
      </c>
      <c r="M570" s="35">
        <v>346.00746000000004</v>
      </c>
      <c r="N570" s="35">
        <v>0</v>
      </c>
      <c r="O570" s="35"/>
      <c r="P570" s="35">
        <v>1.52275</v>
      </c>
      <c r="R570" s="24">
        <f t="shared" si="33"/>
        <v>640.04022999999995</v>
      </c>
      <c r="T570" s="5">
        <v>355.86081367857145</v>
      </c>
      <c r="V570" s="20">
        <f t="shared" si="34"/>
        <v>995.90104367857134</v>
      </c>
      <c r="X570" s="8">
        <v>146.85970999999998</v>
      </c>
      <c r="Y570" s="35">
        <v>0</v>
      </c>
      <c r="Z570" s="35"/>
      <c r="AA570" s="35">
        <v>0</v>
      </c>
      <c r="AB570" s="35">
        <v>222.65443999999999</v>
      </c>
      <c r="AC570" s="35">
        <v>23.81296</v>
      </c>
      <c r="AD570" s="35">
        <v>175.94300000000001</v>
      </c>
      <c r="AE570" s="35"/>
      <c r="AF570" s="35"/>
      <c r="AG570" s="35"/>
      <c r="AH570" s="35">
        <v>0</v>
      </c>
      <c r="AI570" s="35"/>
      <c r="AL570" s="24">
        <f t="shared" si="36"/>
        <v>569.27010999999993</v>
      </c>
      <c r="AN570" s="34">
        <v>765.84999999999991</v>
      </c>
      <c r="AP570" s="20">
        <f t="shared" si="35"/>
        <v>1335.1201099999998</v>
      </c>
      <c r="AR570" s="20"/>
    </row>
    <row r="571" spans="1:44" x14ac:dyDescent="0.25">
      <c r="A571" t="str">
        <f>VLOOKUP($B571,'Cushing Balance'!$C$2:$E$500,3,TRUE)</f>
        <v>62011</v>
      </c>
      <c r="B571" s="1">
        <v>40582</v>
      </c>
      <c r="C571" s="31"/>
      <c r="D571" s="8">
        <v>75.882229999999993</v>
      </c>
      <c r="E571" s="35">
        <v>180.55942000000002</v>
      </c>
      <c r="F571" s="35"/>
      <c r="G571" s="26">
        <v>49.5</v>
      </c>
      <c r="H571" s="35">
        <v>14.343500000000001</v>
      </c>
      <c r="I571" s="35">
        <v>0</v>
      </c>
      <c r="J571" s="26">
        <v>0</v>
      </c>
      <c r="K571" s="35">
        <v>63.30254</v>
      </c>
      <c r="L571" s="35">
        <v>0</v>
      </c>
      <c r="M571" s="35">
        <v>382.88788</v>
      </c>
      <c r="N571" s="35">
        <v>0</v>
      </c>
      <c r="O571" s="35"/>
      <c r="P571" s="35">
        <v>63.597269999999995</v>
      </c>
      <c r="R571" s="24">
        <f t="shared" si="33"/>
        <v>830.07284000000004</v>
      </c>
      <c r="T571" s="5">
        <v>355.86081367857145</v>
      </c>
      <c r="V571" s="20">
        <f t="shared" si="34"/>
        <v>1185.9336536785715</v>
      </c>
      <c r="X571" s="8">
        <v>140.66701999999998</v>
      </c>
      <c r="Y571" s="35">
        <v>0</v>
      </c>
      <c r="Z571" s="35"/>
      <c r="AA571" s="35">
        <v>0</v>
      </c>
      <c r="AB571" s="35">
        <v>220.02209999999999</v>
      </c>
      <c r="AC571" s="35">
        <v>24.064599999999999</v>
      </c>
      <c r="AD571" s="35">
        <v>174.61670999999998</v>
      </c>
      <c r="AE571" s="35"/>
      <c r="AF571" s="35"/>
      <c r="AG571" s="35"/>
      <c r="AH571" s="35">
        <v>0</v>
      </c>
      <c r="AI571" s="35"/>
      <c r="AL571" s="24">
        <f t="shared" si="36"/>
        <v>559.37042999999994</v>
      </c>
      <c r="AN571" s="34">
        <v>765.84999999999991</v>
      </c>
      <c r="AP571" s="20">
        <f t="shared" si="35"/>
        <v>1325.2204299999999</v>
      </c>
      <c r="AR571" s="20"/>
    </row>
    <row r="572" spans="1:44" x14ac:dyDescent="0.25">
      <c r="A572" t="str">
        <f>VLOOKUP($B572,'Cushing Balance'!$C$2:$E$500,3,TRUE)</f>
        <v>62011</v>
      </c>
      <c r="B572" s="1">
        <v>40583</v>
      </c>
      <c r="C572" s="31"/>
      <c r="D572" s="8">
        <v>0</v>
      </c>
      <c r="E572" s="35">
        <v>185.45501999999999</v>
      </c>
      <c r="F572" s="35"/>
      <c r="G572" s="26">
        <v>49.5</v>
      </c>
      <c r="H572" s="35">
        <v>12.44121</v>
      </c>
      <c r="I572" s="35">
        <v>0</v>
      </c>
      <c r="J572" s="26">
        <v>0</v>
      </c>
      <c r="K572" s="35">
        <v>59.195749999999997</v>
      </c>
      <c r="L572" s="35">
        <v>0</v>
      </c>
      <c r="M572" s="35">
        <v>380.30052000000001</v>
      </c>
      <c r="N572" s="35">
        <v>0</v>
      </c>
      <c r="O572" s="35"/>
      <c r="P572" s="35">
        <v>80.819980000000001</v>
      </c>
      <c r="R572" s="24">
        <f t="shared" si="33"/>
        <v>767.71247999999991</v>
      </c>
      <c r="T572" s="5">
        <v>355.86081367857145</v>
      </c>
      <c r="V572" s="20">
        <f t="shared" si="34"/>
        <v>1123.5732936785714</v>
      </c>
      <c r="X572" s="8">
        <v>146.74507999999997</v>
      </c>
      <c r="Y572" s="35">
        <v>0</v>
      </c>
      <c r="Z572" s="35"/>
      <c r="AA572" s="35">
        <v>0</v>
      </c>
      <c r="AB572" s="35">
        <v>223.97413</v>
      </c>
      <c r="AC572" s="35">
        <v>24.09723</v>
      </c>
      <c r="AD572" s="35">
        <v>173.62389999999999</v>
      </c>
      <c r="AE572" s="35"/>
      <c r="AF572" s="35"/>
      <c r="AG572" s="35"/>
      <c r="AH572" s="35">
        <v>0</v>
      </c>
      <c r="AI572" s="35"/>
      <c r="AL572" s="24">
        <f t="shared" si="36"/>
        <v>568.44033999999999</v>
      </c>
      <c r="AN572" s="34">
        <v>765.84999999999991</v>
      </c>
      <c r="AP572" s="20">
        <f t="shared" si="35"/>
        <v>1334.29034</v>
      </c>
      <c r="AR572" s="20"/>
    </row>
    <row r="573" spans="1:44" x14ac:dyDescent="0.25">
      <c r="A573" t="str">
        <f>VLOOKUP($B573,'Cushing Balance'!$C$2:$E$500,3,TRUE)</f>
        <v>62011</v>
      </c>
      <c r="B573" s="1">
        <v>40584</v>
      </c>
      <c r="C573" s="31"/>
      <c r="D573" s="8">
        <v>0</v>
      </c>
      <c r="E573" s="35">
        <v>173.65700000000001</v>
      </c>
      <c r="F573" s="35"/>
      <c r="G573" s="26">
        <v>49.5</v>
      </c>
      <c r="H573" s="35">
        <v>27.039080000000002</v>
      </c>
      <c r="I573" s="35">
        <v>0</v>
      </c>
      <c r="J573" s="26">
        <v>0</v>
      </c>
      <c r="K573" s="35">
        <v>51.245019999999997</v>
      </c>
      <c r="L573" s="35">
        <v>0</v>
      </c>
      <c r="M573" s="35">
        <v>355.62871000000001</v>
      </c>
      <c r="N573" s="35">
        <v>0</v>
      </c>
      <c r="O573" s="35"/>
      <c r="P573" s="35">
        <v>1.3089999999999999</v>
      </c>
      <c r="R573" s="24">
        <f t="shared" si="33"/>
        <v>658.37880999999993</v>
      </c>
      <c r="T573" s="5">
        <v>355.86081367857145</v>
      </c>
      <c r="V573" s="20">
        <f t="shared" si="34"/>
        <v>1014.2396236785714</v>
      </c>
      <c r="X573" s="8">
        <v>147.04654000000002</v>
      </c>
      <c r="Y573" s="35">
        <v>0</v>
      </c>
      <c r="Z573" s="35"/>
      <c r="AA573" s="35">
        <v>0</v>
      </c>
      <c r="AB573" s="35">
        <v>226.7064</v>
      </c>
      <c r="AC573" s="35">
        <v>23.77515</v>
      </c>
      <c r="AD573" s="35">
        <v>170.19415000000001</v>
      </c>
      <c r="AE573" s="35"/>
      <c r="AF573" s="35"/>
      <c r="AG573" s="35"/>
      <c r="AH573" s="35">
        <v>0</v>
      </c>
      <c r="AI573" s="35"/>
      <c r="AL573" s="24">
        <f t="shared" si="36"/>
        <v>567.72224000000006</v>
      </c>
      <c r="AN573" s="34">
        <v>765.84999999999991</v>
      </c>
      <c r="AP573" s="20">
        <f t="shared" si="35"/>
        <v>1333.57224</v>
      </c>
      <c r="AR573" s="20"/>
    </row>
    <row r="574" spans="1:44" x14ac:dyDescent="0.25">
      <c r="A574" t="str">
        <f>VLOOKUP($B574,'Cushing Balance'!$C$2:$E$500,3,TRUE)</f>
        <v>62011</v>
      </c>
      <c r="B574" s="1">
        <v>40585</v>
      </c>
      <c r="C574" s="31"/>
      <c r="D574" s="8">
        <v>29.836790000000001</v>
      </c>
      <c r="E574" s="35">
        <v>167.53379000000001</v>
      </c>
      <c r="F574" s="35"/>
      <c r="G574" s="26">
        <v>49.5</v>
      </c>
      <c r="H574" s="35">
        <v>27.54448</v>
      </c>
      <c r="I574" s="35">
        <v>0</v>
      </c>
      <c r="J574" s="26">
        <v>0</v>
      </c>
      <c r="K574" s="35">
        <v>58.198129999999999</v>
      </c>
      <c r="L574" s="35">
        <v>0</v>
      </c>
      <c r="M574" s="35">
        <v>338.73303999999996</v>
      </c>
      <c r="N574" s="35">
        <v>0</v>
      </c>
      <c r="O574" s="35"/>
      <c r="P574" s="35">
        <v>1.73844</v>
      </c>
      <c r="R574" s="24">
        <f t="shared" si="33"/>
        <v>673.08466999999996</v>
      </c>
      <c r="T574" s="5">
        <v>355.86081367857145</v>
      </c>
      <c r="V574" s="20">
        <f t="shared" si="34"/>
        <v>1028.9454836785715</v>
      </c>
      <c r="X574" s="8">
        <v>147.32838000000001</v>
      </c>
      <c r="Y574" s="35">
        <v>0</v>
      </c>
      <c r="Z574" s="35"/>
      <c r="AA574" s="35">
        <v>0</v>
      </c>
      <c r="AB574" s="35">
        <v>197.88538</v>
      </c>
      <c r="AC574" s="35">
        <v>23.949830000000002</v>
      </c>
      <c r="AD574" s="35">
        <v>165.62975</v>
      </c>
      <c r="AE574" s="35"/>
      <c r="AF574" s="35"/>
      <c r="AG574" s="35"/>
      <c r="AH574" s="35">
        <v>0</v>
      </c>
      <c r="AI574" s="35"/>
      <c r="AL574" s="24">
        <f t="shared" si="36"/>
        <v>534.79333999999994</v>
      </c>
      <c r="AN574" s="34">
        <v>765.84999999999991</v>
      </c>
      <c r="AP574" s="20">
        <f t="shared" si="35"/>
        <v>1300.6433399999999</v>
      </c>
      <c r="AR574" s="20"/>
    </row>
    <row r="575" spans="1:44" x14ac:dyDescent="0.25">
      <c r="A575" t="str">
        <f>VLOOKUP($B575,'Cushing Balance'!$C$2:$E$500,3,TRUE)</f>
        <v>72011</v>
      </c>
      <c r="B575" s="1">
        <v>40586</v>
      </c>
      <c r="C575" s="31"/>
      <c r="D575" s="8">
        <v>120.995</v>
      </c>
      <c r="E575" s="35">
        <v>178.15275</v>
      </c>
      <c r="F575" s="35"/>
      <c r="G575" s="26">
        <v>49.5</v>
      </c>
      <c r="H575" s="35">
        <v>28.394349999999999</v>
      </c>
      <c r="I575" s="35">
        <v>0</v>
      </c>
      <c r="J575" s="26">
        <v>0</v>
      </c>
      <c r="K575" s="35">
        <v>61.952440000000003</v>
      </c>
      <c r="L575" s="35">
        <v>0</v>
      </c>
      <c r="M575" s="35">
        <v>284.54705999999999</v>
      </c>
      <c r="N575" s="35">
        <v>0</v>
      </c>
      <c r="O575" s="35"/>
      <c r="P575" s="35">
        <v>60.662790000000001</v>
      </c>
      <c r="R575" s="24">
        <f t="shared" si="33"/>
        <v>784.20438999999999</v>
      </c>
      <c r="T575" s="5">
        <v>355.86081367857145</v>
      </c>
      <c r="V575" s="20">
        <f t="shared" si="34"/>
        <v>1140.0652036785714</v>
      </c>
      <c r="X575" s="8">
        <v>148.36821</v>
      </c>
      <c r="Y575" s="35">
        <v>0</v>
      </c>
      <c r="Z575" s="35"/>
      <c r="AA575" s="35">
        <v>0</v>
      </c>
      <c r="AB575" s="35">
        <v>209.88435000000001</v>
      </c>
      <c r="AC575" s="35">
        <v>23.85202</v>
      </c>
      <c r="AD575" s="35">
        <v>169.47030999999998</v>
      </c>
      <c r="AE575" s="35"/>
      <c r="AF575" s="35"/>
      <c r="AG575" s="35"/>
      <c r="AH575" s="35">
        <v>0</v>
      </c>
      <c r="AI575" s="35"/>
      <c r="AL575" s="24">
        <f t="shared" si="36"/>
        <v>551.57488999999998</v>
      </c>
      <c r="AN575" s="34">
        <v>765.84999999999991</v>
      </c>
      <c r="AP575" s="20">
        <f t="shared" si="35"/>
        <v>1317.4248899999998</v>
      </c>
      <c r="AR575" s="20"/>
    </row>
    <row r="576" spans="1:44" x14ac:dyDescent="0.25">
      <c r="A576" t="str">
        <f>VLOOKUP($B576,'Cushing Balance'!$C$2:$E$500,3,TRUE)</f>
        <v>72011</v>
      </c>
      <c r="B576" s="1">
        <v>40587</v>
      </c>
      <c r="C576" s="31"/>
      <c r="D576" s="8">
        <v>0</v>
      </c>
      <c r="E576" s="35">
        <v>171.79857999999999</v>
      </c>
      <c r="F576" s="35"/>
      <c r="G576" s="26">
        <v>49.5</v>
      </c>
      <c r="H576" s="35">
        <v>28.027900000000002</v>
      </c>
      <c r="I576" s="35">
        <v>0</v>
      </c>
      <c r="J576" s="26">
        <v>0</v>
      </c>
      <c r="K576" s="35">
        <v>53.986129999999996</v>
      </c>
      <c r="L576" s="35">
        <v>0</v>
      </c>
      <c r="M576" s="35">
        <v>350.32590000000005</v>
      </c>
      <c r="N576" s="35">
        <v>0</v>
      </c>
      <c r="O576" s="35"/>
      <c r="P576" s="35">
        <v>8.4056700000000006</v>
      </c>
      <c r="R576" s="24">
        <f t="shared" si="33"/>
        <v>662.04417999999998</v>
      </c>
      <c r="T576" s="5">
        <v>355.86081367857145</v>
      </c>
      <c r="V576" s="20">
        <f t="shared" si="34"/>
        <v>1017.9049936785714</v>
      </c>
      <c r="X576" s="8">
        <v>146.27956</v>
      </c>
      <c r="Y576" s="35">
        <v>0</v>
      </c>
      <c r="Z576" s="35"/>
      <c r="AA576" s="35">
        <v>0</v>
      </c>
      <c r="AB576" s="35">
        <v>217.61510000000001</v>
      </c>
      <c r="AC576" s="35">
        <v>18.709919999999997</v>
      </c>
      <c r="AD576" s="35">
        <v>168.52164999999999</v>
      </c>
      <c r="AE576" s="35"/>
      <c r="AF576" s="35"/>
      <c r="AG576" s="35"/>
      <c r="AH576" s="35">
        <v>0</v>
      </c>
      <c r="AI576" s="35"/>
      <c r="AL576" s="24">
        <f t="shared" si="36"/>
        <v>551.12623000000008</v>
      </c>
      <c r="AN576" s="34">
        <v>765.84999999999991</v>
      </c>
      <c r="AP576" s="20">
        <f t="shared" si="35"/>
        <v>1316.97623</v>
      </c>
      <c r="AR576" s="20"/>
    </row>
    <row r="577" spans="1:44" x14ac:dyDescent="0.25">
      <c r="A577" t="str">
        <f>VLOOKUP($B577,'Cushing Balance'!$C$2:$E$500,3,TRUE)</f>
        <v>72011</v>
      </c>
      <c r="B577" s="1">
        <v>40588</v>
      </c>
      <c r="C577" s="31"/>
      <c r="D577" s="8">
        <v>0</v>
      </c>
      <c r="E577" s="35">
        <v>174.58885000000001</v>
      </c>
      <c r="F577" s="35"/>
      <c r="G577" s="26">
        <v>49.5</v>
      </c>
      <c r="H577" s="35">
        <v>23.298770000000001</v>
      </c>
      <c r="I577" s="35">
        <v>0</v>
      </c>
      <c r="J577" s="26">
        <v>0</v>
      </c>
      <c r="K577" s="35">
        <v>51.393730000000005</v>
      </c>
      <c r="L577" s="35">
        <v>0</v>
      </c>
      <c r="M577" s="35">
        <v>372.09762999999998</v>
      </c>
      <c r="N577" s="35">
        <v>0</v>
      </c>
      <c r="O577" s="35"/>
      <c r="P577" s="35">
        <v>22.91048</v>
      </c>
      <c r="R577" s="24">
        <f t="shared" si="33"/>
        <v>693.78945999999996</v>
      </c>
      <c r="T577" s="5">
        <v>355.86081367857145</v>
      </c>
      <c r="V577" s="20">
        <f t="shared" si="34"/>
        <v>1049.6502736785715</v>
      </c>
      <c r="X577" s="8">
        <v>147.94639999999998</v>
      </c>
      <c r="Y577" s="35">
        <v>0</v>
      </c>
      <c r="Z577" s="35"/>
      <c r="AA577" s="35">
        <v>0</v>
      </c>
      <c r="AB577" s="35">
        <v>214.88548</v>
      </c>
      <c r="AC577" s="35">
        <v>16.582879999999999</v>
      </c>
      <c r="AD577" s="35">
        <v>166.04339999999999</v>
      </c>
      <c r="AE577" s="35"/>
      <c r="AF577" s="35"/>
      <c r="AG577" s="35"/>
      <c r="AH577" s="35">
        <v>0</v>
      </c>
      <c r="AI577" s="35"/>
      <c r="AL577" s="24">
        <f t="shared" si="36"/>
        <v>545.45815999999991</v>
      </c>
      <c r="AN577" s="34">
        <v>765.84999999999991</v>
      </c>
      <c r="AP577" s="20">
        <f t="shared" si="35"/>
        <v>1311.3081599999998</v>
      </c>
      <c r="AR577" s="20"/>
    </row>
    <row r="578" spans="1:44" x14ac:dyDescent="0.25">
      <c r="A578" t="str">
        <f>VLOOKUP($B578,'Cushing Balance'!$C$2:$E$500,3,TRUE)</f>
        <v>72011</v>
      </c>
      <c r="B578" s="1">
        <v>40589</v>
      </c>
      <c r="C578" s="31"/>
      <c r="D578" s="8">
        <v>0</v>
      </c>
      <c r="E578" s="35">
        <v>180.14356000000001</v>
      </c>
      <c r="F578" s="35"/>
      <c r="G578" s="26">
        <v>49.5</v>
      </c>
      <c r="H578" s="35">
        <v>27.411349999999999</v>
      </c>
      <c r="I578" s="35">
        <v>0</v>
      </c>
      <c r="J578" s="26">
        <v>0</v>
      </c>
      <c r="K578" s="35">
        <v>55.44746</v>
      </c>
      <c r="L578" s="35">
        <v>0</v>
      </c>
      <c r="M578" s="35">
        <v>381.97687999999999</v>
      </c>
      <c r="N578" s="35">
        <v>0</v>
      </c>
      <c r="O578" s="35"/>
      <c r="P578" s="35">
        <v>98.989170000000001</v>
      </c>
      <c r="R578" s="24">
        <f t="shared" si="33"/>
        <v>793.46841999999992</v>
      </c>
      <c r="T578" s="5">
        <v>355.86081367857145</v>
      </c>
      <c r="V578" s="20">
        <f t="shared" si="34"/>
        <v>1149.3292336785714</v>
      </c>
      <c r="X578" s="8">
        <v>148.49742000000001</v>
      </c>
      <c r="Y578" s="35">
        <v>0</v>
      </c>
      <c r="Z578" s="35"/>
      <c r="AA578" s="35">
        <v>0</v>
      </c>
      <c r="AB578" s="35">
        <v>199.89751999999999</v>
      </c>
      <c r="AC578" s="35">
        <v>27.301880000000001</v>
      </c>
      <c r="AD578" s="35">
        <v>152.01567</v>
      </c>
      <c r="AE578" s="35"/>
      <c r="AF578" s="35"/>
      <c r="AG578" s="35"/>
      <c r="AH578" s="35">
        <v>0</v>
      </c>
      <c r="AI578" s="35"/>
      <c r="AL578" s="24">
        <f t="shared" si="36"/>
        <v>527.71249</v>
      </c>
      <c r="AN578" s="34">
        <v>765.84999999999991</v>
      </c>
      <c r="AP578" s="20">
        <f t="shared" si="35"/>
        <v>1293.5624899999998</v>
      </c>
      <c r="AR578" s="20"/>
    </row>
    <row r="579" spans="1:44" x14ac:dyDescent="0.25">
      <c r="A579" t="str">
        <f>VLOOKUP($B579,'Cushing Balance'!$C$2:$E$500,3,TRUE)</f>
        <v>72011</v>
      </c>
      <c r="B579" s="1">
        <v>40590</v>
      </c>
      <c r="C579" s="31"/>
      <c r="D579" s="8">
        <v>5.2060600000000008</v>
      </c>
      <c r="E579" s="35">
        <v>132.86642000000001</v>
      </c>
      <c r="F579" s="35"/>
      <c r="G579" s="26">
        <v>49.5</v>
      </c>
      <c r="H579" s="35">
        <v>29.303599999999999</v>
      </c>
      <c r="I579" s="35">
        <v>0</v>
      </c>
      <c r="J579" s="26">
        <v>0</v>
      </c>
      <c r="K579" s="35">
        <v>62.703019999999995</v>
      </c>
      <c r="L579" s="35">
        <v>0</v>
      </c>
      <c r="M579" s="35">
        <v>339.04108000000002</v>
      </c>
      <c r="N579" s="35">
        <v>0</v>
      </c>
      <c r="O579" s="35"/>
      <c r="P579" s="35">
        <v>84.214079999999996</v>
      </c>
      <c r="R579" s="24">
        <f t="shared" si="33"/>
        <v>702.83425999999997</v>
      </c>
      <c r="T579" s="5">
        <v>355.86081367857145</v>
      </c>
      <c r="V579" s="20">
        <f t="shared" si="34"/>
        <v>1058.6950736785714</v>
      </c>
      <c r="X579" s="8">
        <v>139.22245999999998</v>
      </c>
      <c r="Y579" s="35">
        <v>0</v>
      </c>
      <c r="Z579" s="35"/>
      <c r="AA579" s="35">
        <v>0</v>
      </c>
      <c r="AB579" s="35">
        <v>219.07220999999998</v>
      </c>
      <c r="AC579" s="35">
        <v>26.161290000000001</v>
      </c>
      <c r="AD579" s="35">
        <v>161.94323</v>
      </c>
      <c r="AE579" s="35"/>
      <c r="AF579" s="35"/>
      <c r="AG579" s="35"/>
      <c r="AH579" s="35">
        <v>0</v>
      </c>
      <c r="AI579" s="35"/>
      <c r="AL579" s="24">
        <f t="shared" si="36"/>
        <v>546.39918999999998</v>
      </c>
      <c r="AN579" s="34">
        <v>765.84999999999991</v>
      </c>
      <c r="AP579" s="20">
        <f t="shared" si="35"/>
        <v>1312.24919</v>
      </c>
      <c r="AR579" s="20"/>
    </row>
    <row r="580" spans="1:44" x14ac:dyDescent="0.25">
      <c r="A580" t="str">
        <f>VLOOKUP($B580,'Cushing Balance'!$C$2:$E$500,3,TRUE)</f>
        <v>72011</v>
      </c>
      <c r="B580" s="1">
        <v>40591</v>
      </c>
      <c r="C580" s="31"/>
      <c r="D580" s="8">
        <v>0</v>
      </c>
      <c r="E580" s="35">
        <v>142.30500000000001</v>
      </c>
      <c r="F580" s="35"/>
      <c r="G580" s="26">
        <v>49.5</v>
      </c>
      <c r="H580" s="35">
        <v>29.21856</v>
      </c>
      <c r="I580" s="35">
        <v>0</v>
      </c>
      <c r="J580" s="26">
        <v>0</v>
      </c>
      <c r="K580" s="35">
        <v>64.325099999999992</v>
      </c>
      <c r="L580" s="35">
        <v>0</v>
      </c>
      <c r="M580" s="35">
        <v>371.62865000000005</v>
      </c>
      <c r="N580" s="35">
        <v>0</v>
      </c>
      <c r="O580" s="35"/>
      <c r="P580" s="35">
        <v>27.619229999999998</v>
      </c>
      <c r="R580" s="24">
        <f t="shared" si="33"/>
        <v>684.59654</v>
      </c>
      <c r="T580" s="5">
        <v>355.86081367857145</v>
      </c>
      <c r="V580" s="20">
        <f t="shared" si="34"/>
        <v>1040.4573536785715</v>
      </c>
      <c r="X580" s="8">
        <v>131.24552</v>
      </c>
      <c r="Y580" s="35">
        <v>0</v>
      </c>
      <c r="Z580" s="35"/>
      <c r="AA580" s="35">
        <v>0</v>
      </c>
      <c r="AB580" s="35">
        <v>221.09029000000001</v>
      </c>
      <c r="AC580" s="35">
        <v>28.903880000000001</v>
      </c>
      <c r="AD580" s="35">
        <v>136.10557999999997</v>
      </c>
      <c r="AE580" s="35"/>
      <c r="AF580" s="35"/>
      <c r="AG580" s="35"/>
      <c r="AH580" s="35">
        <v>0</v>
      </c>
      <c r="AI580" s="35"/>
      <c r="AL580" s="24">
        <f t="shared" si="36"/>
        <v>517.34527000000003</v>
      </c>
      <c r="AN580" s="34">
        <v>765.84999999999991</v>
      </c>
      <c r="AP580" s="20">
        <f t="shared" si="35"/>
        <v>1283.1952699999999</v>
      </c>
      <c r="AR580" s="20"/>
    </row>
    <row r="581" spans="1:44" x14ac:dyDescent="0.25">
      <c r="A581" t="str">
        <f>VLOOKUP($B581,'Cushing Balance'!$C$2:$E$500,3,TRUE)</f>
        <v>72011</v>
      </c>
      <c r="B581" s="1">
        <v>40592</v>
      </c>
      <c r="C581" s="31"/>
      <c r="D581" s="8">
        <v>0</v>
      </c>
      <c r="E581" s="35">
        <v>142.36600000000001</v>
      </c>
      <c r="F581" s="35"/>
      <c r="G581" s="26">
        <v>49.5</v>
      </c>
      <c r="H581" s="35">
        <v>29.569509999999998</v>
      </c>
      <c r="I581" s="35">
        <v>0</v>
      </c>
      <c r="J581" s="26">
        <v>0</v>
      </c>
      <c r="K581" s="35">
        <v>63.982750000000003</v>
      </c>
      <c r="L581" s="35">
        <v>0</v>
      </c>
      <c r="M581" s="35">
        <v>383.12121000000002</v>
      </c>
      <c r="N581" s="35">
        <v>0</v>
      </c>
      <c r="O581" s="35"/>
      <c r="P581" s="35">
        <v>67.585419999999999</v>
      </c>
      <c r="R581" s="24">
        <f t="shared" si="33"/>
        <v>736.12489000000005</v>
      </c>
      <c r="T581" s="5">
        <v>355.86081367857145</v>
      </c>
      <c r="V581" s="20">
        <f t="shared" si="34"/>
        <v>1091.9857036785716</v>
      </c>
      <c r="X581" s="8">
        <v>132.31842</v>
      </c>
      <c r="Y581" s="35">
        <v>0</v>
      </c>
      <c r="Z581" s="35"/>
      <c r="AA581" s="35">
        <v>0</v>
      </c>
      <c r="AB581" s="35">
        <v>218.93888000000001</v>
      </c>
      <c r="AC581" s="35">
        <v>23.71171</v>
      </c>
      <c r="AD581" s="35">
        <v>164.20471000000001</v>
      </c>
      <c r="AE581" s="35"/>
      <c r="AF581" s="35"/>
      <c r="AG581" s="35"/>
      <c r="AH581" s="35">
        <v>0</v>
      </c>
      <c r="AI581" s="35"/>
      <c r="AL581" s="24">
        <f t="shared" si="36"/>
        <v>539.17372</v>
      </c>
      <c r="AN581" s="34">
        <v>765.84999999999991</v>
      </c>
      <c r="AP581" s="20">
        <f t="shared" si="35"/>
        <v>1305.0237199999999</v>
      </c>
      <c r="AR581" s="20"/>
    </row>
    <row r="582" spans="1:44" x14ac:dyDescent="0.25">
      <c r="A582" t="str">
        <f>VLOOKUP($B582,'Cushing Balance'!$C$2:$E$500,3,TRUE)</f>
        <v>82011</v>
      </c>
      <c r="B582" s="1">
        <v>40593</v>
      </c>
      <c r="C582" s="31"/>
      <c r="D582" s="8">
        <v>0</v>
      </c>
      <c r="E582" s="35">
        <v>146.36698000000001</v>
      </c>
      <c r="F582" s="35"/>
      <c r="G582" s="26">
        <v>49.5</v>
      </c>
      <c r="H582" s="35">
        <v>29.674790000000002</v>
      </c>
      <c r="I582" s="35">
        <v>0</v>
      </c>
      <c r="J582" s="26">
        <v>0</v>
      </c>
      <c r="K582" s="35">
        <v>62.735099999999996</v>
      </c>
      <c r="L582" s="35">
        <v>0</v>
      </c>
      <c r="M582" s="35">
        <v>350.01819</v>
      </c>
      <c r="N582" s="35">
        <v>0</v>
      </c>
      <c r="O582" s="35"/>
      <c r="P582" s="35">
        <v>4.9666699999999997</v>
      </c>
      <c r="R582" s="24">
        <f t="shared" si="33"/>
        <v>643.26173000000006</v>
      </c>
      <c r="T582" s="5">
        <v>355.86081367857145</v>
      </c>
      <c r="V582" s="20">
        <f t="shared" si="34"/>
        <v>999.12254367857145</v>
      </c>
      <c r="X582" s="8">
        <v>133.65889999999999</v>
      </c>
      <c r="Y582" s="35">
        <v>0</v>
      </c>
      <c r="Z582" s="35"/>
      <c r="AA582" s="35">
        <v>0</v>
      </c>
      <c r="AB582" s="35">
        <v>219.66212999999999</v>
      </c>
      <c r="AC582" s="35">
        <v>23.481099999999998</v>
      </c>
      <c r="AD582" s="35">
        <v>158.99821</v>
      </c>
      <c r="AE582" s="35"/>
      <c r="AF582" s="35"/>
      <c r="AG582" s="35"/>
      <c r="AH582" s="35">
        <v>0</v>
      </c>
      <c r="AI582" s="35"/>
      <c r="AL582" s="24">
        <f t="shared" si="36"/>
        <v>535.80033999999989</v>
      </c>
      <c r="AN582" s="34">
        <v>765.84999999999991</v>
      </c>
      <c r="AP582" s="20">
        <f t="shared" si="35"/>
        <v>1301.6503399999997</v>
      </c>
      <c r="AR582" s="20"/>
    </row>
    <row r="583" spans="1:44" x14ac:dyDescent="0.25">
      <c r="A583" t="str">
        <f>VLOOKUP($B583,'Cushing Balance'!$C$2:$E$500,3,TRUE)</f>
        <v>82011</v>
      </c>
      <c r="B583" s="1">
        <v>40594</v>
      </c>
      <c r="C583" s="31"/>
      <c r="D583" s="8">
        <v>0</v>
      </c>
      <c r="E583" s="35">
        <v>169.14713</v>
      </c>
      <c r="F583" s="35"/>
      <c r="G583" s="26">
        <v>49.5</v>
      </c>
      <c r="H583" s="35">
        <v>29.03331</v>
      </c>
      <c r="I583" s="35">
        <v>0</v>
      </c>
      <c r="J583" s="26">
        <v>0</v>
      </c>
      <c r="K583" s="35">
        <v>63.967649999999999</v>
      </c>
      <c r="L583" s="35">
        <v>0</v>
      </c>
      <c r="M583" s="35">
        <v>373.84109999999998</v>
      </c>
      <c r="N583" s="35">
        <v>0</v>
      </c>
      <c r="O583" s="35"/>
      <c r="P583" s="35">
        <v>6.9921699999999998</v>
      </c>
      <c r="R583" s="24">
        <f t="shared" si="33"/>
        <v>692.48136</v>
      </c>
      <c r="T583" s="5">
        <v>355.86081367857145</v>
      </c>
      <c r="V583" s="20">
        <f t="shared" si="34"/>
        <v>1048.3421736785715</v>
      </c>
      <c r="X583" s="8">
        <v>148.69212999999999</v>
      </c>
      <c r="Y583" s="35">
        <v>0</v>
      </c>
      <c r="Z583" s="35"/>
      <c r="AA583" s="35">
        <v>0</v>
      </c>
      <c r="AB583" s="35">
        <v>221.48631</v>
      </c>
      <c r="AC583" s="35">
        <v>27.52908</v>
      </c>
      <c r="AD583" s="35">
        <v>150.32576999999998</v>
      </c>
      <c r="AE583" s="35"/>
      <c r="AF583" s="35"/>
      <c r="AG583" s="35"/>
      <c r="AH583" s="35">
        <v>0</v>
      </c>
      <c r="AI583" s="35"/>
      <c r="AL583" s="24">
        <f t="shared" si="36"/>
        <v>548.03329000000008</v>
      </c>
      <c r="AN583" s="34">
        <v>765.84999999999991</v>
      </c>
      <c r="AP583" s="20">
        <f t="shared" si="35"/>
        <v>1313.88329</v>
      </c>
      <c r="AR583" s="20"/>
    </row>
    <row r="584" spans="1:44" x14ac:dyDescent="0.25">
      <c r="A584" t="str">
        <f>VLOOKUP($B584,'Cushing Balance'!$C$2:$E$500,3,TRUE)</f>
        <v>82011</v>
      </c>
      <c r="B584" s="1">
        <v>40595</v>
      </c>
      <c r="C584" s="31"/>
      <c r="D584" s="8">
        <v>44.216980000000007</v>
      </c>
      <c r="E584" s="35">
        <v>179.40131</v>
      </c>
      <c r="F584" s="35"/>
      <c r="G584" s="26">
        <v>49.5</v>
      </c>
      <c r="H584" s="35">
        <v>21.25956</v>
      </c>
      <c r="I584" s="35">
        <v>0</v>
      </c>
      <c r="J584" s="26">
        <v>0</v>
      </c>
      <c r="K584" s="35">
        <v>63.551629999999996</v>
      </c>
      <c r="L584" s="35">
        <v>0</v>
      </c>
      <c r="M584" s="35">
        <v>355.23983000000004</v>
      </c>
      <c r="N584" s="35">
        <v>0</v>
      </c>
      <c r="O584" s="35"/>
      <c r="P584" s="35">
        <v>59.440629999999999</v>
      </c>
      <c r="R584" s="24">
        <f t="shared" si="33"/>
        <v>772.60994000000005</v>
      </c>
      <c r="T584" s="5">
        <v>355.86081367857145</v>
      </c>
      <c r="V584" s="20">
        <f t="shared" si="34"/>
        <v>1128.4707536785716</v>
      </c>
      <c r="X584" s="8">
        <v>145.71982999999997</v>
      </c>
      <c r="Y584" s="35">
        <v>0</v>
      </c>
      <c r="Z584" s="35"/>
      <c r="AA584" s="35">
        <v>0</v>
      </c>
      <c r="AB584" s="35">
        <v>207.41929000000002</v>
      </c>
      <c r="AC584" s="35">
        <v>38.667960000000001</v>
      </c>
      <c r="AD584" s="35">
        <v>162.70975000000001</v>
      </c>
      <c r="AE584" s="35"/>
      <c r="AF584" s="35"/>
      <c r="AG584" s="35"/>
      <c r="AH584" s="35">
        <v>0</v>
      </c>
      <c r="AI584" s="35"/>
      <c r="AL584" s="24">
        <f t="shared" si="36"/>
        <v>554.51683000000003</v>
      </c>
      <c r="AN584" s="34">
        <v>765.84999999999991</v>
      </c>
      <c r="AP584" s="20">
        <f t="shared" si="35"/>
        <v>1320.3668299999999</v>
      </c>
      <c r="AR584" s="20"/>
    </row>
    <row r="585" spans="1:44" x14ac:dyDescent="0.25">
      <c r="A585" t="str">
        <f>VLOOKUP($B585,'Cushing Balance'!$C$2:$E$500,3,TRUE)</f>
        <v>82011</v>
      </c>
      <c r="B585" s="1">
        <v>40596</v>
      </c>
      <c r="C585" s="31"/>
      <c r="D585" s="8">
        <v>353.07577000000003</v>
      </c>
      <c r="E585" s="35">
        <v>162.93807999999999</v>
      </c>
      <c r="F585" s="35"/>
      <c r="G585" s="26">
        <v>49.5</v>
      </c>
      <c r="H585" s="35">
        <v>24.928789999999999</v>
      </c>
      <c r="I585" s="35">
        <v>0</v>
      </c>
      <c r="J585" s="26">
        <v>0</v>
      </c>
      <c r="K585" s="35">
        <v>55.327349999999996</v>
      </c>
      <c r="L585" s="35">
        <v>0</v>
      </c>
      <c r="M585" s="35">
        <v>356.38853999999998</v>
      </c>
      <c r="N585" s="35">
        <v>0</v>
      </c>
      <c r="O585" s="35"/>
      <c r="P585" s="35">
        <v>28.719480000000001</v>
      </c>
      <c r="R585" s="24">
        <f t="shared" si="33"/>
        <v>1030.8780100000001</v>
      </c>
      <c r="T585" s="5">
        <v>355.86081367857145</v>
      </c>
      <c r="V585" s="20">
        <f t="shared" si="34"/>
        <v>1386.7388236785716</v>
      </c>
      <c r="X585" s="8">
        <v>145.62620999999999</v>
      </c>
      <c r="Y585" s="35">
        <v>0</v>
      </c>
      <c r="Z585" s="35"/>
      <c r="AA585" s="35">
        <v>0</v>
      </c>
      <c r="AB585" s="35">
        <v>218.78502</v>
      </c>
      <c r="AC585" s="35">
        <v>32.322939999999996</v>
      </c>
      <c r="AD585" s="35">
        <v>146.16437999999999</v>
      </c>
      <c r="AE585" s="35"/>
      <c r="AF585" s="35"/>
      <c r="AG585" s="35"/>
      <c r="AH585" s="35">
        <v>0</v>
      </c>
      <c r="AI585" s="35"/>
      <c r="AL585" s="24">
        <f t="shared" si="36"/>
        <v>542.89855</v>
      </c>
      <c r="AN585" s="34">
        <v>765.84999999999991</v>
      </c>
      <c r="AP585" s="20">
        <f t="shared" si="35"/>
        <v>1308.7485499999998</v>
      </c>
      <c r="AR585" s="20"/>
    </row>
    <row r="586" spans="1:44" x14ac:dyDescent="0.25">
      <c r="A586" t="str">
        <f>VLOOKUP($B586,'Cushing Balance'!$C$2:$E$500,3,TRUE)</f>
        <v>82011</v>
      </c>
      <c r="B586" s="1">
        <v>40597</v>
      </c>
      <c r="C586" s="31"/>
      <c r="D586" s="8">
        <v>6.9429399999999992</v>
      </c>
      <c r="E586" s="35">
        <v>178.38967000000002</v>
      </c>
      <c r="F586" s="35"/>
      <c r="G586" s="26">
        <v>49.5</v>
      </c>
      <c r="H586" s="35">
        <v>29.323830000000001</v>
      </c>
      <c r="I586" s="35">
        <v>0</v>
      </c>
      <c r="J586" s="26">
        <v>0</v>
      </c>
      <c r="K586" s="35">
        <v>47.741459999999996</v>
      </c>
      <c r="L586" s="35">
        <v>0</v>
      </c>
      <c r="M586" s="35">
        <v>364.58446000000004</v>
      </c>
      <c r="N586" s="35">
        <v>0</v>
      </c>
      <c r="O586" s="35"/>
      <c r="P586" s="35">
        <v>37.02458</v>
      </c>
      <c r="R586" s="24">
        <f t="shared" ref="R586:R649" si="37">SUM(D586:P586)</f>
        <v>713.5069400000001</v>
      </c>
      <c r="T586" s="5">
        <v>355.86081367857145</v>
      </c>
      <c r="V586" s="20">
        <f t="shared" ref="V586:V649" si="38">T586+R586</f>
        <v>1069.3677536785715</v>
      </c>
      <c r="X586" s="8">
        <v>132.15145999999999</v>
      </c>
      <c r="Y586" s="35">
        <v>0</v>
      </c>
      <c r="Z586" s="35"/>
      <c r="AA586" s="35">
        <v>0</v>
      </c>
      <c r="AB586" s="35">
        <v>214.9616</v>
      </c>
      <c r="AC586" s="35">
        <v>30.609169999999999</v>
      </c>
      <c r="AD586" s="35">
        <v>59.485210000000002</v>
      </c>
      <c r="AE586" s="35"/>
      <c r="AF586" s="35"/>
      <c r="AG586" s="35"/>
      <c r="AH586" s="35">
        <v>0</v>
      </c>
      <c r="AI586" s="35"/>
      <c r="AL586" s="24">
        <f t="shared" si="36"/>
        <v>437.20744000000002</v>
      </c>
      <c r="AN586" s="34">
        <v>765.84999999999991</v>
      </c>
      <c r="AP586" s="20">
        <f t="shared" ref="AP586:AP649" si="39">AN586+AL586</f>
        <v>1203.05744</v>
      </c>
      <c r="AR586" s="20"/>
    </row>
    <row r="587" spans="1:44" x14ac:dyDescent="0.25">
      <c r="A587" t="str">
        <f>VLOOKUP($B587,'Cushing Balance'!$C$2:$E$500,3,TRUE)</f>
        <v>82011</v>
      </c>
      <c r="B587" s="1">
        <v>40598</v>
      </c>
      <c r="C587" s="31"/>
      <c r="D587" s="8">
        <v>0</v>
      </c>
      <c r="E587" s="35">
        <v>169.40573000000001</v>
      </c>
      <c r="F587" s="35"/>
      <c r="G587" s="26">
        <v>49.5</v>
      </c>
      <c r="H587" s="35">
        <v>29.597750000000001</v>
      </c>
      <c r="I587" s="35">
        <v>0</v>
      </c>
      <c r="J587" s="26">
        <v>0</v>
      </c>
      <c r="K587" s="35">
        <v>45.210879999999996</v>
      </c>
      <c r="L587" s="35">
        <v>0</v>
      </c>
      <c r="M587" s="35">
        <v>353.82393999999999</v>
      </c>
      <c r="N587" s="35">
        <v>0</v>
      </c>
      <c r="O587" s="35"/>
      <c r="P587" s="35">
        <v>24.819959999999998</v>
      </c>
      <c r="R587" s="24">
        <f t="shared" si="37"/>
        <v>672.35825999999997</v>
      </c>
      <c r="T587" s="5">
        <v>355.86081367857145</v>
      </c>
      <c r="V587" s="20">
        <f t="shared" si="38"/>
        <v>1028.2190736785715</v>
      </c>
      <c r="X587" s="8">
        <v>131.45567000000003</v>
      </c>
      <c r="Y587" s="35">
        <v>0</v>
      </c>
      <c r="Z587" s="35"/>
      <c r="AA587" s="35">
        <v>0</v>
      </c>
      <c r="AB587" s="35">
        <v>223.27982999999998</v>
      </c>
      <c r="AC587" s="35">
        <v>31.389400000000002</v>
      </c>
      <c r="AD587" s="35">
        <v>65.126649999999998</v>
      </c>
      <c r="AE587" s="35"/>
      <c r="AF587" s="35"/>
      <c r="AG587" s="35"/>
      <c r="AH587" s="35">
        <v>0</v>
      </c>
      <c r="AI587" s="35"/>
      <c r="AL587" s="24">
        <f t="shared" ref="AL587:AL650" si="40">SUM(X587:AJ587)</f>
        <v>451.25155000000001</v>
      </c>
      <c r="AN587" s="34">
        <v>765.84999999999991</v>
      </c>
      <c r="AP587" s="20">
        <f t="shared" si="39"/>
        <v>1217.1015499999999</v>
      </c>
      <c r="AR587" s="20"/>
    </row>
    <row r="588" spans="1:44" x14ac:dyDescent="0.25">
      <c r="A588" t="str">
        <f>VLOOKUP($B588,'Cushing Balance'!$C$2:$E$500,3,TRUE)</f>
        <v>82011</v>
      </c>
      <c r="B588" s="1">
        <v>40599</v>
      </c>
      <c r="C588" s="31"/>
      <c r="D588" s="8">
        <v>284.01383000000004</v>
      </c>
      <c r="E588" s="35">
        <v>178.07357999999999</v>
      </c>
      <c r="F588" s="35"/>
      <c r="G588" s="26">
        <v>49.5</v>
      </c>
      <c r="H588" s="35">
        <v>27.955629999999999</v>
      </c>
      <c r="I588" s="35">
        <v>0</v>
      </c>
      <c r="J588" s="26">
        <v>0</v>
      </c>
      <c r="K588" s="35">
        <v>51.424080000000004</v>
      </c>
      <c r="L588" s="35">
        <v>0</v>
      </c>
      <c r="M588" s="35">
        <v>374.57380999999998</v>
      </c>
      <c r="N588" s="35">
        <v>0</v>
      </c>
      <c r="O588" s="35"/>
      <c r="P588" s="35">
        <v>27.694330000000001</v>
      </c>
      <c r="R588" s="24">
        <f t="shared" si="37"/>
        <v>993.23526000000004</v>
      </c>
      <c r="T588" s="5">
        <v>355.86081367857145</v>
      </c>
      <c r="V588" s="20">
        <f t="shared" si="38"/>
        <v>1349.0960736785714</v>
      </c>
      <c r="X588" s="8">
        <v>132.41646</v>
      </c>
      <c r="Y588" s="35">
        <v>0</v>
      </c>
      <c r="Z588" s="35"/>
      <c r="AA588" s="35">
        <v>0</v>
      </c>
      <c r="AB588" s="35">
        <v>223.54526999999999</v>
      </c>
      <c r="AC588" s="35">
        <v>33.823830000000001</v>
      </c>
      <c r="AD588" s="35">
        <v>148.15954000000002</v>
      </c>
      <c r="AE588" s="35"/>
      <c r="AF588" s="35"/>
      <c r="AG588" s="35"/>
      <c r="AH588" s="35">
        <v>0</v>
      </c>
      <c r="AI588" s="35"/>
      <c r="AL588" s="24">
        <f t="shared" si="40"/>
        <v>537.94510000000002</v>
      </c>
      <c r="AN588" s="34">
        <v>765.84999999999991</v>
      </c>
      <c r="AP588" s="20">
        <f t="shared" si="39"/>
        <v>1303.7950999999998</v>
      </c>
      <c r="AR588" s="20"/>
    </row>
    <row r="589" spans="1:44" x14ac:dyDescent="0.25">
      <c r="A589" t="str">
        <f>VLOOKUP($B589,'Cushing Balance'!$C$2:$E$500,3,TRUE)</f>
        <v>92011</v>
      </c>
      <c r="B589" s="1">
        <v>40600</v>
      </c>
      <c r="C589" s="31"/>
      <c r="D589" s="8">
        <v>71.421000000000006</v>
      </c>
      <c r="E589" s="35">
        <v>181.26187999999999</v>
      </c>
      <c r="F589" s="35"/>
      <c r="G589" s="26">
        <v>49.5</v>
      </c>
      <c r="H589" s="35">
        <v>20.157060000000001</v>
      </c>
      <c r="I589" s="35">
        <v>0</v>
      </c>
      <c r="J589" s="26">
        <v>0</v>
      </c>
      <c r="K589" s="35">
        <v>53.15654</v>
      </c>
      <c r="L589" s="35">
        <v>0</v>
      </c>
      <c r="M589" s="35">
        <v>369.07847999999996</v>
      </c>
      <c r="N589" s="35">
        <v>0</v>
      </c>
      <c r="O589" s="35"/>
      <c r="P589" s="35">
        <v>10.360250000000001</v>
      </c>
      <c r="R589" s="24">
        <f t="shared" si="37"/>
        <v>754.93520999999987</v>
      </c>
      <c r="T589" s="5">
        <v>355.86081367857145</v>
      </c>
      <c r="V589" s="20">
        <f t="shared" si="38"/>
        <v>1110.7960236785714</v>
      </c>
      <c r="X589" s="8">
        <v>131.08125000000001</v>
      </c>
      <c r="Y589" s="35">
        <v>0</v>
      </c>
      <c r="Z589" s="35"/>
      <c r="AA589" s="35">
        <v>0</v>
      </c>
      <c r="AB589" s="35">
        <v>208.59592000000001</v>
      </c>
      <c r="AC589" s="35">
        <v>35.118670000000002</v>
      </c>
      <c r="AD589" s="35">
        <v>170.24023</v>
      </c>
      <c r="AE589" s="35"/>
      <c r="AF589" s="35"/>
      <c r="AG589" s="35"/>
      <c r="AH589" s="35">
        <v>0</v>
      </c>
      <c r="AI589" s="35"/>
      <c r="AL589" s="24">
        <f t="shared" si="40"/>
        <v>545.03607000000011</v>
      </c>
      <c r="AN589" s="34">
        <v>765.84999999999991</v>
      </c>
      <c r="AP589" s="20">
        <f t="shared" si="39"/>
        <v>1310.88607</v>
      </c>
      <c r="AR589" s="20"/>
    </row>
    <row r="590" spans="1:44" x14ac:dyDescent="0.25">
      <c r="A590" t="str">
        <f>VLOOKUP($B590,'Cushing Balance'!$C$2:$E$500,3,TRUE)</f>
        <v>92011</v>
      </c>
      <c r="B590" s="1">
        <v>40601</v>
      </c>
      <c r="C590" s="31"/>
      <c r="D590" s="8">
        <v>0</v>
      </c>
      <c r="E590" s="35">
        <v>174.24975000000001</v>
      </c>
      <c r="F590" s="35"/>
      <c r="G590" s="26">
        <v>49.5</v>
      </c>
      <c r="H590" s="35">
        <v>27.735689999999998</v>
      </c>
      <c r="I590" s="35">
        <v>0</v>
      </c>
      <c r="J590" s="26">
        <v>0</v>
      </c>
      <c r="K590" s="35">
        <v>51.195209999999996</v>
      </c>
      <c r="L590" s="35">
        <v>0</v>
      </c>
      <c r="M590" s="35">
        <v>371.95267000000001</v>
      </c>
      <c r="N590" s="35">
        <v>0</v>
      </c>
      <c r="O590" s="35"/>
      <c r="P590" s="35">
        <v>0.56189999999999996</v>
      </c>
      <c r="R590" s="24">
        <f t="shared" si="37"/>
        <v>675.19522000000006</v>
      </c>
      <c r="T590" s="5">
        <v>355.86081367857145</v>
      </c>
      <c r="V590" s="20">
        <f t="shared" si="38"/>
        <v>1031.0560336785716</v>
      </c>
      <c r="X590" s="8">
        <v>131.02853999999999</v>
      </c>
      <c r="Y590" s="35">
        <v>0</v>
      </c>
      <c r="Z590" s="35"/>
      <c r="AA590" s="35">
        <v>0</v>
      </c>
      <c r="AB590" s="35">
        <v>177.63495999999998</v>
      </c>
      <c r="AC590" s="35">
        <v>36.272769999999994</v>
      </c>
      <c r="AD590" s="35">
        <v>167.13667000000001</v>
      </c>
      <c r="AE590" s="35"/>
      <c r="AF590" s="35"/>
      <c r="AG590" s="35"/>
      <c r="AH590" s="35">
        <v>0</v>
      </c>
      <c r="AI590" s="35"/>
      <c r="AL590" s="24">
        <f t="shared" si="40"/>
        <v>512.07294000000002</v>
      </c>
      <c r="AN590" s="34">
        <v>765.84999999999991</v>
      </c>
      <c r="AP590" s="20">
        <f t="shared" si="39"/>
        <v>1277.9229399999999</v>
      </c>
      <c r="AR590" s="20"/>
    </row>
    <row r="591" spans="1:44" x14ac:dyDescent="0.25">
      <c r="A591" t="str">
        <f>VLOOKUP($B591,'Cushing Balance'!$C$2:$E$500,3,TRUE)</f>
        <v>92011</v>
      </c>
      <c r="B591" s="1">
        <v>40602</v>
      </c>
      <c r="C591" s="31"/>
      <c r="D591" s="8">
        <v>0</v>
      </c>
      <c r="E591" s="35">
        <v>179.85890000000001</v>
      </c>
      <c r="F591" s="35"/>
      <c r="G591" s="26">
        <v>49.5</v>
      </c>
      <c r="H591" s="35">
        <v>28.188939999999999</v>
      </c>
      <c r="I591" s="35">
        <v>0</v>
      </c>
      <c r="J591" s="26">
        <v>0</v>
      </c>
      <c r="K591" s="35">
        <v>52.183080000000004</v>
      </c>
      <c r="L591" s="35">
        <v>0</v>
      </c>
      <c r="M591" s="35">
        <v>339.74594000000002</v>
      </c>
      <c r="N591" s="35">
        <v>0</v>
      </c>
      <c r="O591" s="35"/>
      <c r="P591" s="35">
        <v>5.0588100000000003</v>
      </c>
      <c r="R591" s="24">
        <f t="shared" si="37"/>
        <v>654.53566999999998</v>
      </c>
      <c r="T591" s="5">
        <v>355.86081367857145</v>
      </c>
      <c r="V591" s="20">
        <f t="shared" si="38"/>
        <v>1010.3964836785715</v>
      </c>
      <c r="X591" s="8">
        <v>131.63149999999999</v>
      </c>
      <c r="Y591" s="35">
        <v>0</v>
      </c>
      <c r="Z591" s="35"/>
      <c r="AA591" s="35">
        <v>0</v>
      </c>
      <c r="AB591" s="35">
        <v>100.06166999999999</v>
      </c>
      <c r="AC591" s="35">
        <v>35.422899999999998</v>
      </c>
      <c r="AD591" s="35">
        <v>167.63039999999998</v>
      </c>
      <c r="AE591" s="35"/>
      <c r="AF591" s="35"/>
      <c r="AG591" s="35"/>
      <c r="AH591" s="35">
        <v>0</v>
      </c>
      <c r="AI591" s="35"/>
      <c r="AL591" s="24">
        <f t="shared" si="40"/>
        <v>434.74646999999993</v>
      </c>
      <c r="AN591" s="34">
        <v>765.84999999999991</v>
      </c>
      <c r="AP591" s="20">
        <f t="shared" si="39"/>
        <v>1200.59647</v>
      </c>
      <c r="AR591" s="20"/>
    </row>
    <row r="592" spans="1:44" x14ac:dyDescent="0.25">
      <c r="A592" t="str">
        <f>VLOOKUP($B592,'Cushing Balance'!$C$2:$E$500,3,TRUE)</f>
        <v>92011</v>
      </c>
      <c r="B592" s="1">
        <v>40603</v>
      </c>
      <c r="C592" s="31"/>
      <c r="D592" s="8">
        <v>40.064830000000001</v>
      </c>
      <c r="E592" s="35">
        <v>172.96081000000001</v>
      </c>
      <c r="F592" s="35"/>
      <c r="G592" s="26">
        <v>49.5</v>
      </c>
      <c r="H592" s="35">
        <v>28.638650000000002</v>
      </c>
      <c r="I592" s="35">
        <v>0</v>
      </c>
      <c r="J592" s="26">
        <v>0</v>
      </c>
      <c r="K592" s="35">
        <v>54.84825</v>
      </c>
      <c r="L592" s="35">
        <v>0</v>
      </c>
      <c r="M592" s="35">
        <v>310.6934</v>
      </c>
      <c r="N592" s="35">
        <v>0</v>
      </c>
      <c r="O592" s="35"/>
      <c r="P592" s="35">
        <v>10.851420000000001</v>
      </c>
      <c r="R592" s="24">
        <f t="shared" si="37"/>
        <v>667.55736000000002</v>
      </c>
      <c r="T592" s="5">
        <v>418.45701733722103</v>
      </c>
      <c r="V592" s="20">
        <f t="shared" si="38"/>
        <v>1086.014377337221</v>
      </c>
      <c r="X592" s="8">
        <v>131.63242000000002</v>
      </c>
      <c r="Y592" s="35">
        <v>0</v>
      </c>
      <c r="Z592" s="35"/>
      <c r="AA592" s="35">
        <v>0</v>
      </c>
      <c r="AB592" s="35">
        <v>212.64254</v>
      </c>
      <c r="AC592" s="35">
        <v>35.679449999999996</v>
      </c>
      <c r="AD592" s="35">
        <v>166.03495999999998</v>
      </c>
      <c r="AE592" s="35"/>
      <c r="AF592" s="35"/>
      <c r="AG592" s="35"/>
      <c r="AH592" s="35">
        <v>0</v>
      </c>
      <c r="AI592" s="35"/>
      <c r="AL592" s="24">
        <f t="shared" si="40"/>
        <v>545.98937000000001</v>
      </c>
      <c r="AN592" s="34">
        <v>704.65000000000009</v>
      </c>
      <c r="AP592" s="20">
        <f t="shared" si="39"/>
        <v>1250.6393700000001</v>
      </c>
      <c r="AR592" s="20"/>
    </row>
    <row r="593" spans="1:44" x14ac:dyDescent="0.25">
      <c r="A593" t="str">
        <f>VLOOKUP($B593,'Cushing Balance'!$C$2:$E$500,3,TRUE)</f>
        <v>92011</v>
      </c>
      <c r="B593" s="1">
        <v>40604</v>
      </c>
      <c r="C593" s="31"/>
      <c r="D593" s="8">
        <v>267.85066999999998</v>
      </c>
      <c r="E593" s="35">
        <v>170.54724999999999</v>
      </c>
      <c r="F593" s="35"/>
      <c r="G593" s="26">
        <v>49.5</v>
      </c>
      <c r="H593" s="35">
        <v>23.537209999999998</v>
      </c>
      <c r="I593" s="35">
        <v>0</v>
      </c>
      <c r="J593" s="26">
        <v>0</v>
      </c>
      <c r="K593" s="35">
        <v>59.806330000000003</v>
      </c>
      <c r="L593" s="35">
        <v>0</v>
      </c>
      <c r="M593" s="35">
        <v>365.16831000000002</v>
      </c>
      <c r="N593" s="35">
        <v>0</v>
      </c>
      <c r="O593" s="35"/>
      <c r="P593" s="35">
        <v>37.899380000000001</v>
      </c>
      <c r="R593" s="24">
        <f t="shared" si="37"/>
        <v>974.30914999999993</v>
      </c>
      <c r="T593" s="5">
        <v>418.45701733722103</v>
      </c>
      <c r="V593" s="20">
        <f t="shared" si="38"/>
        <v>1392.7661673372208</v>
      </c>
      <c r="X593" s="8">
        <v>137.20435000000001</v>
      </c>
      <c r="Y593" s="35">
        <v>0</v>
      </c>
      <c r="Z593" s="35"/>
      <c r="AA593" s="35">
        <v>0</v>
      </c>
      <c r="AB593" s="35">
        <v>215.21</v>
      </c>
      <c r="AC593" s="35">
        <v>35.950269999999996</v>
      </c>
      <c r="AD593" s="35">
        <v>165.57040000000001</v>
      </c>
      <c r="AE593" s="35"/>
      <c r="AF593" s="35"/>
      <c r="AG593" s="35"/>
      <c r="AH593" s="35">
        <v>0</v>
      </c>
      <c r="AI593" s="35"/>
      <c r="AL593" s="24">
        <f t="shared" si="40"/>
        <v>553.93502000000001</v>
      </c>
      <c r="AN593" s="34">
        <v>704.65000000000009</v>
      </c>
      <c r="AP593" s="20">
        <f t="shared" si="39"/>
        <v>1258.58502</v>
      </c>
      <c r="AR593" s="20"/>
    </row>
    <row r="594" spans="1:44" x14ac:dyDescent="0.25">
      <c r="A594" t="str">
        <f>VLOOKUP($B594,'Cushing Balance'!$C$2:$E$500,3,TRUE)</f>
        <v>92011</v>
      </c>
      <c r="B594" s="1">
        <v>40605</v>
      </c>
      <c r="C594" s="31"/>
      <c r="D594" s="8">
        <v>0</v>
      </c>
      <c r="E594" s="35">
        <v>161.89368999999999</v>
      </c>
      <c r="F594" s="35"/>
      <c r="G594" s="26">
        <v>49.5</v>
      </c>
      <c r="H594" s="35">
        <v>29.43554</v>
      </c>
      <c r="I594" s="35">
        <v>0</v>
      </c>
      <c r="J594" s="26">
        <v>0</v>
      </c>
      <c r="K594" s="35">
        <v>60.120309999999996</v>
      </c>
      <c r="L594" s="35">
        <v>0</v>
      </c>
      <c r="M594" s="35">
        <v>378.80983000000003</v>
      </c>
      <c r="N594" s="35">
        <v>0</v>
      </c>
      <c r="O594" s="35"/>
      <c r="P594" s="35">
        <v>27.200939999999999</v>
      </c>
      <c r="R594" s="24">
        <f t="shared" si="37"/>
        <v>706.96030999999994</v>
      </c>
      <c r="T594" s="5">
        <v>418.45701733722103</v>
      </c>
      <c r="V594" s="20">
        <f t="shared" si="38"/>
        <v>1125.417327337221</v>
      </c>
      <c r="X594" s="8">
        <v>149.2381</v>
      </c>
      <c r="Y594" s="35">
        <v>0</v>
      </c>
      <c r="Z594" s="35"/>
      <c r="AA594" s="35">
        <v>0</v>
      </c>
      <c r="AB594" s="35">
        <v>218.39138</v>
      </c>
      <c r="AC594" s="35">
        <v>38.730919999999998</v>
      </c>
      <c r="AD594" s="35">
        <v>162.84164999999999</v>
      </c>
      <c r="AE594" s="35"/>
      <c r="AF594" s="35"/>
      <c r="AG594" s="35"/>
      <c r="AH594" s="35">
        <v>0</v>
      </c>
      <c r="AI594" s="35"/>
      <c r="AL594" s="24">
        <f t="shared" si="40"/>
        <v>569.20204999999999</v>
      </c>
      <c r="AN594" s="34">
        <v>704.65000000000009</v>
      </c>
      <c r="AP594" s="20">
        <f t="shared" si="39"/>
        <v>1273.85205</v>
      </c>
      <c r="AR594" s="20"/>
    </row>
    <row r="595" spans="1:44" x14ac:dyDescent="0.25">
      <c r="A595" t="str">
        <f>VLOOKUP($B595,'Cushing Balance'!$C$2:$E$500,3,TRUE)</f>
        <v>92011</v>
      </c>
      <c r="B595" s="1">
        <v>40606</v>
      </c>
      <c r="C595" s="31"/>
      <c r="D595" s="8">
        <v>241.01139999999998</v>
      </c>
      <c r="E595" s="35">
        <v>138.73626999999999</v>
      </c>
      <c r="F595" s="35"/>
      <c r="G595" s="26">
        <v>49.5</v>
      </c>
      <c r="H595" s="35">
        <v>28.93019</v>
      </c>
      <c r="I595" s="35">
        <v>0</v>
      </c>
      <c r="J595" s="26">
        <v>0</v>
      </c>
      <c r="K595" s="35">
        <v>61.285580000000003</v>
      </c>
      <c r="L595" s="35">
        <v>0</v>
      </c>
      <c r="M595" s="35">
        <v>367.69665000000003</v>
      </c>
      <c r="N595" s="35">
        <v>0</v>
      </c>
      <c r="O595" s="35"/>
      <c r="P595" s="35">
        <v>2.5585800000000001</v>
      </c>
      <c r="R595" s="24">
        <f t="shared" si="37"/>
        <v>889.71867000000009</v>
      </c>
      <c r="T595" s="5">
        <v>418.45701733722103</v>
      </c>
      <c r="V595" s="20">
        <f t="shared" si="38"/>
        <v>1308.175687337221</v>
      </c>
      <c r="X595" s="8">
        <v>131.64317000000003</v>
      </c>
      <c r="Y595" s="35">
        <v>0</v>
      </c>
      <c r="Z595" s="35"/>
      <c r="AA595" s="35">
        <v>0</v>
      </c>
      <c r="AB595" s="35">
        <v>207.84473</v>
      </c>
      <c r="AC595" s="35">
        <v>36.982730000000004</v>
      </c>
      <c r="AD595" s="35">
        <v>164.49706</v>
      </c>
      <c r="AE595" s="35"/>
      <c r="AF595" s="35"/>
      <c r="AG595" s="35"/>
      <c r="AH595" s="35">
        <v>0</v>
      </c>
      <c r="AI595" s="35"/>
      <c r="AL595" s="24">
        <f t="shared" si="40"/>
        <v>540.96769000000006</v>
      </c>
      <c r="AN595" s="34">
        <v>704.65000000000009</v>
      </c>
      <c r="AP595" s="20">
        <f t="shared" si="39"/>
        <v>1245.61769</v>
      </c>
      <c r="AR595" s="20"/>
    </row>
    <row r="596" spans="1:44" x14ac:dyDescent="0.25">
      <c r="A596" t="str">
        <f>VLOOKUP($B596,'Cushing Balance'!$C$2:$E$500,3,TRUE)</f>
        <v>102011</v>
      </c>
      <c r="B596" s="1">
        <v>40607</v>
      </c>
      <c r="C596" s="31"/>
      <c r="D596" s="8">
        <v>359.36516999999998</v>
      </c>
      <c r="E596" s="35">
        <v>121.43025</v>
      </c>
      <c r="F596" s="35"/>
      <c r="G596" s="26">
        <v>49.5</v>
      </c>
      <c r="H596" s="35">
        <v>26.834669999999999</v>
      </c>
      <c r="I596" s="35">
        <v>0</v>
      </c>
      <c r="J596" s="26">
        <v>0</v>
      </c>
      <c r="K596" s="35">
        <v>57.784649999999999</v>
      </c>
      <c r="L596" s="35">
        <v>0</v>
      </c>
      <c r="M596" s="35">
        <v>358.35590000000002</v>
      </c>
      <c r="N596" s="35">
        <v>0</v>
      </c>
      <c r="O596" s="35"/>
      <c r="P596" s="35">
        <v>0.40114999999999995</v>
      </c>
      <c r="R596" s="24">
        <f t="shared" si="37"/>
        <v>973.67178999999999</v>
      </c>
      <c r="T596" s="5">
        <v>418.45701733722103</v>
      </c>
      <c r="V596" s="20">
        <f t="shared" si="38"/>
        <v>1392.1288073372211</v>
      </c>
      <c r="X596" s="8">
        <v>135.20142000000001</v>
      </c>
      <c r="Y596" s="35">
        <v>0</v>
      </c>
      <c r="Z596" s="35"/>
      <c r="AA596" s="35">
        <v>0</v>
      </c>
      <c r="AB596" s="35">
        <v>222.30632999999997</v>
      </c>
      <c r="AC596" s="35">
        <v>38.672650000000004</v>
      </c>
      <c r="AD596" s="35">
        <v>169.17217000000002</v>
      </c>
      <c r="AE596" s="35"/>
      <c r="AF596" s="35"/>
      <c r="AG596" s="35"/>
      <c r="AH596" s="35">
        <v>0</v>
      </c>
      <c r="AI596" s="35"/>
      <c r="AL596" s="24">
        <f t="shared" si="40"/>
        <v>565.35257000000001</v>
      </c>
      <c r="AN596" s="34">
        <v>704.65000000000009</v>
      </c>
      <c r="AP596" s="20">
        <f t="shared" si="39"/>
        <v>1270.0025700000001</v>
      </c>
      <c r="AR596" s="20"/>
    </row>
    <row r="597" spans="1:44" x14ac:dyDescent="0.25">
      <c r="A597" t="str">
        <f>VLOOKUP($B597,'Cushing Balance'!$C$2:$E$500,3,TRUE)</f>
        <v>102011</v>
      </c>
      <c r="B597" s="1">
        <v>40608</v>
      </c>
      <c r="C597" s="31"/>
      <c r="D597" s="8">
        <v>0</v>
      </c>
      <c r="E597" s="35">
        <v>127.64192</v>
      </c>
      <c r="F597" s="35"/>
      <c r="G597" s="26">
        <v>49.5</v>
      </c>
      <c r="H597" s="35">
        <v>28.139080000000003</v>
      </c>
      <c r="I597" s="35">
        <v>0</v>
      </c>
      <c r="J597" s="26">
        <v>0</v>
      </c>
      <c r="K597" s="35">
        <v>55.41404</v>
      </c>
      <c r="L597" s="35">
        <v>0</v>
      </c>
      <c r="M597" s="35">
        <v>375.40080999999998</v>
      </c>
      <c r="N597" s="35">
        <v>0</v>
      </c>
      <c r="O597" s="35"/>
      <c r="P597" s="35">
        <v>0.32439999999999997</v>
      </c>
      <c r="R597" s="24">
        <f t="shared" si="37"/>
        <v>636.4202499999999</v>
      </c>
      <c r="T597" s="5">
        <v>418.45701733722103</v>
      </c>
      <c r="V597" s="20">
        <f t="shared" si="38"/>
        <v>1054.8772673372209</v>
      </c>
      <c r="X597" s="8">
        <v>147.64221000000001</v>
      </c>
      <c r="Y597" s="35">
        <v>0</v>
      </c>
      <c r="Z597" s="35"/>
      <c r="AA597" s="35">
        <v>0</v>
      </c>
      <c r="AB597" s="35">
        <v>220.86131</v>
      </c>
      <c r="AC597" s="35">
        <v>38.857709999999997</v>
      </c>
      <c r="AD597" s="35">
        <v>168.67457999999999</v>
      </c>
      <c r="AE597" s="35"/>
      <c r="AF597" s="35"/>
      <c r="AG597" s="35"/>
      <c r="AH597" s="35">
        <v>0</v>
      </c>
      <c r="AI597" s="35"/>
      <c r="AL597" s="24">
        <f t="shared" si="40"/>
        <v>576.03580999999997</v>
      </c>
      <c r="AN597" s="34">
        <v>704.65000000000009</v>
      </c>
      <c r="AP597" s="20">
        <f t="shared" si="39"/>
        <v>1280.6858099999999</v>
      </c>
      <c r="AR597" s="20"/>
    </row>
    <row r="598" spans="1:44" x14ac:dyDescent="0.25">
      <c r="A598" t="str">
        <f>VLOOKUP($B598,'Cushing Balance'!$C$2:$E$500,3,TRUE)</f>
        <v>102011</v>
      </c>
      <c r="B598" s="1">
        <v>40609</v>
      </c>
      <c r="C598" s="31"/>
      <c r="D598" s="8">
        <v>12.39625</v>
      </c>
      <c r="E598" s="35">
        <v>120.13625</v>
      </c>
      <c r="F598" s="35"/>
      <c r="G598" s="26">
        <v>49.5</v>
      </c>
      <c r="H598" s="35">
        <v>21.279730000000001</v>
      </c>
      <c r="I598" s="35">
        <v>0</v>
      </c>
      <c r="J598" s="26">
        <v>0</v>
      </c>
      <c r="K598" s="35">
        <v>56.196750000000002</v>
      </c>
      <c r="L598" s="35">
        <v>0</v>
      </c>
      <c r="M598" s="35">
        <v>386.69433000000004</v>
      </c>
      <c r="N598" s="35">
        <v>0</v>
      </c>
      <c r="O598" s="35"/>
      <c r="P598" s="35">
        <v>0.56008000000000002</v>
      </c>
      <c r="R598" s="24">
        <f t="shared" si="37"/>
        <v>646.76339000000007</v>
      </c>
      <c r="T598" s="5">
        <v>418.45701733722103</v>
      </c>
      <c r="V598" s="20">
        <f t="shared" si="38"/>
        <v>1065.2204073372211</v>
      </c>
      <c r="X598" s="8">
        <v>148.00351999999998</v>
      </c>
      <c r="Y598" s="35">
        <v>0</v>
      </c>
      <c r="Z598" s="35"/>
      <c r="AA598" s="35">
        <v>0</v>
      </c>
      <c r="AB598" s="35">
        <v>214.52408</v>
      </c>
      <c r="AC598" s="35">
        <v>38.245460000000001</v>
      </c>
      <c r="AD598" s="35">
        <v>166.83525</v>
      </c>
      <c r="AE598" s="35"/>
      <c r="AF598" s="35"/>
      <c r="AG598" s="35"/>
      <c r="AH598" s="35">
        <v>0</v>
      </c>
      <c r="AI598" s="35"/>
      <c r="AL598" s="24">
        <f t="shared" si="40"/>
        <v>567.60830999999996</v>
      </c>
      <c r="AN598" s="34">
        <v>704.65000000000009</v>
      </c>
      <c r="AP598" s="20">
        <f t="shared" si="39"/>
        <v>1272.2583100000002</v>
      </c>
      <c r="AR598" s="20"/>
    </row>
    <row r="599" spans="1:44" x14ac:dyDescent="0.25">
      <c r="A599" t="str">
        <f>VLOOKUP($B599,'Cushing Balance'!$C$2:$E$500,3,TRUE)</f>
        <v>102011</v>
      </c>
      <c r="B599" s="1">
        <v>40610</v>
      </c>
      <c r="C599" s="31"/>
      <c r="D599" s="8">
        <v>0</v>
      </c>
      <c r="E599" s="35">
        <v>124.05583</v>
      </c>
      <c r="F599" s="35"/>
      <c r="G599" s="26">
        <v>49.5</v>
      </c>
      <c r="H599" s="35">
        <v>5.2436000000000007</v>
      </c>
      <c r="I599" s="35">
        <v>0</v>
      </c>
      <c r="J599" s="26">
        <v>0</v>
      </c>
      <c r="K599" s="35">
        <v>62.51135</v>
      </c>
      <c r="L599" s="35">
        <v>0</v>
      </c>
      <c r="M599" s="35">
        <v>296.32067000000001</v>
      </c>
      <c r="N599" s="35">
        <v>0</v>
      </c>
      <c r="O599" s="35"/>
      <c r="P599" s="35">
        <v>1.6360599999999998</v>
      </c>
      <c r="R599" s="24">
        <f t="shared" si="37"/>
        <v>539.26751000000013</v>
      </c>
      <c r="T599" s="5">
        <v>418.45701733722103</v>
      </c>
      <c r="V599" s="20">
        <f t="shared" si="38"/>
        <v>957.72452733722116</v>
      </c>
      <c r="X599" s="8">
        <v>148.32635000000002</v>
      </c>
      <c r="Y599" s="35">
        <v>0</v>
      </c>
      <c r="Z599" s="35"/>
      <c r="AA599" s="35">
        <v>0</v>
      </c>
      <c r="AB599" s="35">
        <v>213.94732999999999</v>
      </c>
      <c r="AC599" s="35">
        <v>36.618099999999998</v>
      </c>
      <c r="AD599" s="35">
        <v>167.10404</v>
      </c>
      <c r="AE599" s="35"/>
      <c r="AF599" s="35"/>
      <c r="AG599" s="35"/>
      <c r="AH599" s="35">
        <v>0</v>
      </c>
      <c r="AI599" s="35"/>
      <c r="AL599" s="24">
        <f t="shared" si="40"/>
        <v>565.99582000000009</v>
      </c>
      <c r="AN599" s="34">
        <v>704.65000000000009</v>
      </c>
      <c r="AP599" s="20">
        <f t="shared" si="39"/>
        <v>1270.6458200000002</v>
      </c>
      <c r="AR599" s="20"/>
    </row>
    <row r="600" spans="1:44" x14ac:dyDescent="0.25">
      <c r="A600" t="str">
        <f>VLOOKUP($B600,'Cushing Balance'!$C$2:$E$500,3,TRUE)</f>
        <v>102011</v>
      </c>
      <c r="B600" s="1">
        <v>40611</v>
      </c>
      <c r="C600" s="31"/>
      <c r="D600" s="8">
        <v>87.516960000000012</v>
      </c>
      <c r="E600" s="35">
        <v>168.06851999999998</v>
      </c>
      <c r="F600" s="35"/>
      <c r="G600" s="26">
        <v>49.5</v>
      </c>
      <c r="H600" s="35">
        <v>14.841520000000001</v>
      </c>
      <c r="I600" s="35">
        <v>0</v>
      </c>
      <c r="J600" s="26">
        <v>0</v>
      </c>
      <c r="K600" s="35">
        <v>68.089669999999998</v>
      </c>
      <c r="L600" s="35">
        <v>0</v>
      </c>
      <c r="M600" s="35">
        <v>221.71313000000001</v>
      </c>
      <c r="N600" s="35">
        <v>0</v>
      </c>
      <c r="O600" s="35"/>
      <c r="P600" s="35">
        <v>25.70777</v>
      </c>
      <c r="R600" s="24">
        <f t="shared" si="37"/>
        <v>635.43756999999994</v>
      </c>
      <c r="T600" s="5">
        <v>418.45701733722103</v>
      </c>
      <c r="V600" s="20">
        <f t="shared" si="38"/>
        <v>1053.8945873372209</v>
      </c>
      <c r="X600" s="8">
        <v>147.36079000000001</v>
      </c>
      <c r="Y600" s="35">
        <v>0</v>
      </c>
      <c r="Z600" s="35"/>
      <c r="AA600" s="35">
        <v>0</v>
      </c>
      <c r="AB600" s="35">
        <v>220.69874999999999</v>
      </c>
      <c r="AC600" s="35">
        <v>27.355439999999998</v>
      </c>
      <c r="AD600" s="35">
        <v>168.23275000000001</v>
      </c>
      <c r="AE600" s="35"/>
      <c r="AF600" s="35"/>
      <c r="AG600" s="35"/>
      <c r="AH600" s="35">
        <v>0</v>
      </c>
      <c r="AI600" s="35"/>
      <c r="AL600" s="24">
        <f t="shared" si="40"/>
        <v>563.64772999999991</v>
      </c>
      <c r="AN600" s="34">
        <v>704.65000000000009</v>
      </c>
      <c r="AP600" s="20">
        <f t="shared" si="39"/>
        <v>1268.29773</v>
      </c>
      <c r="AR600" s="20"/>
    </row>
    <row r="601" spans="1:44" x14ac:dyDescent="0.25">
      <c r="A601" t="str">
        <f>VLOOKUP($B601,'Cushing Balance'!$C$2:$E$500,3,TRUE)</f>
        <v>102011</v>
      </c>
      <c r="B601" s="1">
        <v>40612</v>
      </c>
      <c r="C601" s="31"/>
      <c r="D601" s="8">
        <v>178.34443999999999</v>
      </c>
      <c r="E601" s="35">
        <v>113.55944000000001</v>
      </c>
      <c r="F601" s="35"/>
      <c r="G601" s="26">
        <v>49.5</v>
      </c>
      <c r="H601" s="35">
        <v>25.78565</v>
      </c>
      <c r="I601" s="35">
        <v>0</v>
      </c>
      <c r="J601" s="26">
        <v>0</v>
      </c>
      <c r="K601" s="35">
        <v>67.22954</v>
      </c>
      <c r="L601" s="35">
        <v>0</v>
      </c>
      <c r="M601" s="35">
        <v>376.97032999999999</v>
      </c>
      <c r="N601" s="35">
        <v>0</v>
      </c>
      <c r="O601" s="35"/>
      <c r="P601" s="35">
        <v>70.400850000000005</v>
      </c>
      <c r="R601" s="24">
        <f t="shared" si="37"/>
        <v>881.79025000000001</v>
      </c>
      <c r="T601" s="5">
        <v>418.45701733722103</v>
      </c>
      <c r="V601" s="20">
        <f t="shared" si="38"/>
        <v>1300.247267337221</v>
      </c>
      <c r="X601" s="8">
        <v>147.89088000000001</v>
      </c>
      <c r="Y601" s="35">
        <v>0</v>
      </c>
      <c r="Z601" s="35"/>
      <c r="AA601" s="35">
        <v>0</v>
      </c>
      <c r="AB601" s="35">
        <v>213.49302</v>
      </c>
      <c r="AC601" s="35">
        <v>33.803100000000001</v>
      </c>
      <c r="AD601" s="35">
        <v>166.73702</v>
      </c>
      <c r="AE601" s="35"/>
      <c r="AF601" s="35"/>
      <c r="AG601" s="35"/>
      <c r="AH601" s="35">
        <v>0</v>
      </c>
      <c r="AI601" s="35"/>
      <c r="AL601" s="24">
        <f t="shared" si="40"/>
        <v>561.92402000000004</v>
      </c>
      <c r="AN601" s="34">
        <v>704.65000000000009</v>
      </c>
      <c r="AP601" s="20">
        <f t="shared" si="39"/>
        <v>1266.57402</v>
      </c>
      <c r="AR601" s="20"/>
    </row>
    <row r="602" spans="1:44" x14ac:dyDescent="0.25">
      <c r="A602" t="str">
        <f>VLOOKUP($B602,'Cushing Balance'!$C$2:$E$500,3,TRUE)</f>
        <v>102011</v>
      </c>
      <c r="B602" s="1">
        <v>40613</v>
      </c>
      <c r="C602" s="31"/>
      <c r="D602" s="8">
        <v>104.01877</v>
      </c>
      <c r="E602" s="35">
        <v>128.15719000000001</v>
      </c>
      <c r="F602" s="35"/>
      <c r="G602" s="26">
        <v>49.5</v>
      </c>
      <c r="H602" s="35">
        <v>30.6174</v>
      </c>
      <c r="I602" s="35">
        <v>0</v>
      </c>
      <c r="J602" s="26">
        <v>0</v>
      </c>
      <c r="K602" s="35">
        <v>61.288940000000004</v>
      </c>
      <c r="L602" s="35">
        <v>0</v>
      </c>
      <c r="M602" s="35">
        <v>351.95600000000002</v>
      </c>
      <c r="N602" s="35">
        <v>0</v>
      </c>
      <c r="O602" s="35"/>
      <c r="P602" s="35">
        <v>67.55013000000001</v>
      </c>
      <c r="R602" s="24">
        <f t="shared" si="37"/>
        <v>793.08843000000002</v>
      </c>
      <c r="T602" s="5">
        <v>418.45701733722103</v>
      </c>
      <c r="V602" s="20">
        <f t="shared" si="38"/>
        <v>1211.545447337221</v>
      </c>
      <c r="X602" s="8">
        <v>149.15096</v>
      </c>
      <c r="Y602" s="35">
        <v>0</v>
      </c>
      <c r="Z602" s="35"/>
      <c r="AA602" s="35">
        <v>0</v>
      </c>
      <c r="AB602" s="35">
        <v>220.02701999999999</v>
      </c>
      <c r="AC602" s="35">
        <v>23.26202</v>
      </c>
      <c r="AD602" s="35">
        <v>165.06551999999999</v>
      </c>
      <c r="AE602" s="35"/>
      <c r="AF602" s="35"/>
      <c r="AG602" s="35"/>
      <c r="AH602" s="35">
        <v>0</v>
      </c>
      <c r="AI602" s="35"/>
      <c r="AL602" s="24">
        <f t="shared" si="40"/>
        <v>557.50551999999993</v>
      </c>
      <c r="AN602" s="34">
        <v>704.65000000000009</v>
      </c>
      <c r="AP602" s="20">
        <f t="shared" si="39"/>
        <v>1262.15552</v>
      </c>
      <c r="AR602" s="20"/>
    </row>
    <row r="603" spans="1:44" x14ac:dyDescent="0.25">
      <c r="A603" t="str">
        <f>VLOOKUP($B603,'Cushing Balance'!$C$2:$E$500,3,TRUE)</f>
        <v>112011</v>
      </c>
      <c r="B603" s="1">
        <v>40614</v>
      </c>
      <c r="C603" s="31"/>
      <c r="D603" s="8">
        <v>0</v>
      </c>
      <c r="E603" s="35">
        <v>120.26269000000001</v>
      </c>
      <c r="F603" s="35"/>
      <c r="G603" s="26">
        <v>49.5</v>
      </c>
      <c r="H603" s="35">
        <v>29.682230000000001</v>
      </c>
      <c r="I603" s="35">
        <v>0</v>
      </c>
      <c r="J603" s="26">
        <v>0</v>
      </c>
      <c r="K603" s="35">
        <v>55.865919999999996</v>
      </c>
      <c r="L603" s="35">
        <v>0</v>
      </c>
      <c r="M603" s="35">
        <v>357.11574999999999</v>
      </c>
      <c r="N603" s="35">
        <v>0</v>
      </c>
      <c r="O603" s="35"/>
      <c r="P603" s="35">
        <v>33.710480000000004</v>
      </c>
      <c r="R603" s="24">
        <f t="shared" si="37"/>
        <v>646.13706999999999</v>
      </c>
      <c r="T603" s="5">
        <v>418.45701733722103</v>
      </c>
      <c r="V603" s="20">
        <f t="shared" si="38"/>
        <v>1064.594087337221</v>
      </c>
      <c r="X603" s="8">
        <v>149.25119000000001</v>
      </c>
      <c r="Y603" s="35">
        <v>0</v>
      </c>
      <c r="Z603" s="35"/>
      <c r="AA603" s="35">
        <v>0</v>
      </c>
      <c r="AB603" s="35">
        <v>217.80485000000002</v>
      </c>
      <c r="AC603" s="35">
        <v>23.02788</v>
      </c>
      <c r="AD603" s="35">
        <v>165.00676999999999</v>
      </c>
      <c r="AE603" s="35"/>
      <c r="AF603" s="35"/>
      <c r="AG603" s="35"/>
      <c r="AH603" s="35">
        <v>0</v>
      </c>
      <c r="AI603" s="35"/>
      <c r="AL603" s="24">
        <f t="shared" si="40"/>
        <v>555.09069</v>
      </c>
      <c r="AN603" s="34">
        <v>704.65000000000009</v>
      </c>
      <c r="AP603" s="20">
        <f t="shared" si="39"/>
        <v>1259.7406900000001</v>
      </c>
      <c r="AR603" s="20"/>
    </row>
    <row r="604" spans="1:44" x14ac:dyDescent="0.25">
      <c r="A604" t="str">
        <f>VLOOKUP($B604,'Cushing Balance'!$C$2:$E$500,3,TRUE)</f>
        <v>112011</v>
      </c>
      <c r="B604" s="1">
        <v>40615</v>
      </c>
      <c r="C604" s="31"/>
      <c r="D604" s="8">
        <v>8.5045400000000004</v>
      </c>
      <c r="E604" s="35">
        <v>133.22543999999999</v>
      </c>
      <c r="F604" s="35"/>
      <c r="G604" s="26">
        <v>49.5</v>
      </c>
      <c r="H604" s="35">
        <v>27.624290000000002</v>
      </c>
      <c r="I604" s="35">
        <v>0</v>
      </c>
      <c r="J604" s="26">
        <v>0</v>
      </c>
      <c r="K604" s="35">
        <v>54.439019999999999</v>
      </c>
      <c r="L604" s="35">
        <v>0</v>
      </c>
      <c r="M604" s="35">
        <v>365.75940000000003</v>
      </c>
      <c r="N604" s="35">
        <v>0</v>
      </c>
      <c r="O604" s="35"/>
      <c r="P604" s="35">
        <v>35.678419999999996</v>
      </c>
      <c r="R604" s="24">
        <f t="shared" si="37"/>
        <v>674.73110999999994</v>
      </c>
      <c r="T604" s="5">
        <v>418.45701733722103</v>
      </c>
      <c r="V604" s="20">
        <f t="shared" si="38"/>
        <v>1093.188127337221</v>
      </c>
      <c r="X604" s="8">
        <v>148.42779000000002</v>
      </c>
      <c r="Y604" s="35">
        <v>0</v>
      </c>
      <c r="Z604" s="35"/>
      <c r="AA604" s="35">
        <v>0</v>
      </c>
      <c r="AB604" s="35">
        <v>222.53595999999999</v>
      </c>
      <c r="AC604" s="35">
        <v>23.162099999999999</v>
      </c>
      <c r="AD604" s="35">
        <v>168.08620999999999</v>
      </c>
      <c r="AE604" s="35"/>
      <c r="AF604" s="35"/>
      <c r="AG604" s="35"/>
      <c r="AH604" s="35">
        <v>0</v>
      </c>
      <c r="AI604" s="35"/>
      <c r="AL604" s="24">
        <f t="shared" si="40"/>
        <v>562.21206000000006</v>
      </c>
      <c r="AN604" s="34">
        <v>704.65000000000009</v>
      </c>
      <c r="AP604" s="20">
        <f t="shared" si="39"/>
        <v>1266.8620600000002</v>
      </c>
      <c r="AR604" s="20"/>
    </row>
    <row r="605" spans="1:44" x14ac:dyDescent="0.25">
      <c r="A605" t="str">
        <f>VLOOKUP($B605,'Cushing Balance'!$C$2:$E$500,3,TRUE)</f>
        <v>112011</v>
      </c>
      <c r="B605" s="1">
        <v>40616</v>
      </c>
      <c r="C605" s="31"/>
      <c r="D605" s="8">
        <v>346.63468999999998</v>
      </c>
      <c r="E605" s="35">
        <v>173.98727</v>
      </c>
      <c r="F605" s="35"/>
      <c r="G605" s="26">
        <v>49.5</v>
      </c>
      <c r="H605" s="35">
        <v>22.343400000000003</v>
      </c>
      <c r="I605" s="35">
        <v>0</v>
      </c>
      <c r="J605" s="26">
        <v>0</v>
      </c>
      <c r="K605" s="35">
        <v>54.916580000000003</v>
      </c>
      <c r="L605" s="35">
        <v>0</v>
      </c>
      <c r="M605" s="35">
        <v>359.81596000000002</v>
      </c>
      <c r="N605" s="35">
        <v>0</v>
      </c>
      <c r="O605" s="35"/>
      <c r="P605" s="35">
        <v>31.33821</v>
      </c>
      <c r="R605" s="24">
        <f t="shared" si="37"/>
        <v>1038.5361099999998</v>
      </c>
      <c r="T605" s="5">
        <v>418.45701733722103</v>
      </c>
      <c r="V605" s="20">
        <f t="shared" si="38"/>
        <v>1456.9931273372208</v>
      </c>
      <c r="X605" s="8">
        <v>148.26317</v>
      </c>
      <c r="Y605" s="35">
        <v>0</v>
      </c>
      <c r="Z605" s="35"/>
      <c r="AA605" s="35">
        <v>0</v>
      </c>
      <c r="AB605" s="35">
        <v>228.29396</v>
      </c>
      <c r="AC605" s="35">
        <v>23.174289999999999</v>
      </c>
      <c r="AD605" s="35">
        <v>169.94046</v>
      </c>
      <c r="AE605" s="35"/>
      <c r="AF605" s="35"/>
      <c r="AG605" s="35"/>
      <c r="AH605" s="35">
        <v>0</v>
      </c>
      <c r="AI605" s="35"/>
      <c r="AL605" s="24">
        <f t="shared" si="40"/>
        <v>569.67187999999999</v>
      </c>
      <c r="AN605" s="34">
        <v>704.65000000000009</v>
      </c>
      <c r="AP605" s="20">
        <f t="shared" si="39"/>
        <v>1274.32188</v>
      </c>
      <c r="AR605" s="20"/>
    </row>
    <row r="606" spans="1:44" x14ac:dyDescent="0.25">
      <c r="A606" t="str">
        <f>VLOOKUP($B606,'Cushing Balance'!$C$2:$E$500,3,TRUE)</f>
        <v>112011</v>
      </c>
      <c r="B606" s="1">
        <v>40617</v>
      </c>
      <c r="C606" s="31"/>
      <c r="D606" s="8">
        <v>118.54930999999999</v>
      </c>
      <c r="E606" s="35">
        <v>180.60626999999999</v>
      </c>
      <c r="F606" s="35"/>
      <c r="G606" s="26">
        <v>49.5</v>
      </c>
      <c r="H606" s="35">
        <v>28.798939999999998</v>
      </c>
      <c r="I606" s="35">
        <v>0</v>
      </c>
      <c r="J606" s="26">
        <v>0</v>
      </c>
      <c r="K606" s="35">
        <v>63.301379999999995</v>
      </c>
      <c r="L606" s="35">
        <v>0</v>
      </c>
      <c r="M606" s="35">
        <v>340.81238000000002</v>
      </c>
      <c r="N606" s="35">
        <v>0</v>
      </c>
      <c r="O606" s="35"/>
      <c r="P606" s="35">
        <v>5.5390800000000002</v>
      </c>
      <c r="R606" s="24">
        <f t="shared" si="37"/>
        <v>787.10735999999997</v>
      </c>
      <c r="T606" s="5">
        <v>418.45701733722103</v>
      </c>
      <c r="V606" s="20">
        <f t="shared" si="38"/>
        <v>1205.564377337221</v>
      </c>
      <c r="X606" s="8">
        <v>148.1995</v>
      </c>
      <c r="Y606" s="35">
        <v>0</v>
      </c>
      <c r="Z606" s="35"/>
      <c r="AA606" s="35">
        <v>0</v>
      </c>
      <c r="AB606" s="35">
        <v>195.35417000000001</v>
      </c>
      <c r="AC606" s="35">
        <v>18.831499999999998</v>
      </c>
      <c r="AD606" s="35">
        <v>166.21498</v>
      </c>
      <c r="AE606" s="35"/>
      <c r="AF606" s="35"/>
      <c r="AG606" s="35"/>
      <c r="AH606" s="35">
        <v>0</v>
      </c>
      <c r="AI606" s="35"/>
      <c r="AL606" s="24">
        <f t="shared" si="40"/>
        <v>528.60014999999999</v>
      </c>
      <c r="AN606" s="34">
        <v>704.65000000000009</v>
      </c>
      <c r="AP606" s="20">
        <f t="shared" si="39"/>
        <v>1233.2501500000001</v>
      </c>
      <c r="AR606" s="20"/>
    </row>
    <row r="607" spans="1:44" x14ac:dyDescent="0.25">
      <c r="A607" t="str">
        <f>VLOOKUP($B607,'Cushing Balance'!$C$2:$E$500,3,TRUE)</f>
        <v>112011</v>
      </c>
      <c r="B607" s="1">
        <v>40618</v>
      </c>
      <c r="C607" s="31"/>
      <c r="D607" s="8">
        <v>0</v>
      </c>
      <c r="E607" s="35">
        <v>148.05664999999999</v>
      </c>
      <c r="F607" s="35"/>
      <c r="G607" s="26">
        <v>49.5</v>
      </c>
      <c r="H607" s="35">
        <v>29.592099999999999</v>
      </c>
      <c r="I607" s="35">
        <v>0</v>
      </c>
      <c r="J607" s="26">
        <v>0</v>
      </c>
      <c r="K607" s="35">
        <v>62.203040000000001</v>
      </c>
      <c r="L607" s="35">
        <v>0</v>
      </c>
      <c r="M607" s="35">
        <v>354.36781000000002</v>
      </c>
      <c r="N607" s="35">
        <v>0</v>
      </c>
      <c r="O607" s="35"/>
      <c r="P607" s="35">
        <v>0.52294000000000007</v>
      </c>
      <c r="R607" s="24">
        <f t="shared" si="37"/>
        <v>644.24253999999996</v>
      </c>
      <c r="T607" s="5">
        <v>418.45701733722103</v>
      </c>
      <c r="V607" s="20">
        <f t="shared" si="38"/>
        <v>1062.699557337221</v>
      </c>
      <c r="X607" s="8">
        <v>146.80776999999998</v>
      </c>
      <c r="Y607" s="35">
        <v>0</v>
      </c>
      <c r="Z607" s="35"/>
      <c r="AA607" s="35">
        <v>0</v>
      </c>
      <c r="AB607" s="35">
        <v>214.15620999999999</v>
      </c>
      <c r="AC607" s="35">
        <v>23.14423</v>
      </c>
      <c r="AD607" s="35">
        <v>163.82225</v>
      </c>
      <c r="AE607" s="35"/>
      <c r="AF607" s="35"/>
      <c r="AG607" s="35"/>
      <c r="AH607" s="35">
        <v>0</v>
      </c>
      <c r="AI607" s="35"/>
      <c r="AL607" s="24">
        <f t="shared" si="40"/>
        <v>547.93046000000004</v>
      </c>
      <c r="AN607" s="34">
        <v>704.65000000000009</v>
      </c>
      <c r="AP607" s="20">
        <f t="shared" si="39"/>
        <v>1252.5804600000001</v>
      </c>
      <c r="AR607" s="20"/>
    </row>
    <row r="608" spans="1:44" x14ac:dyDescent="0.25">
      <c r="A608" t="str">
        <f>VLOOKUP($B608,'Cushing Balance'!$C$2:$E$500,3,TRUE)</f>
        <v>112011</v>
      </c>
      <c r="B608" s="1">
        <v>40619</v>
      </c>
      <c r="C608" s="31"/>
      <c r="D608" s="8">
        <v>0</v>
      </c>
      <c r="E608" s="35">
        <v>167.56299999999999</v>
      </c>
      <c r="F608" s="35"/>
      <c r="G608" s="26">
        <v>49.5</v>
      </c>
      <c r="H608" s="35">
        <v>29.476290000000002</v>
      </c>
      <c r="I608" s="35">
        <v>0</v>
      </c>
      <c r="J608" s="26">
        <v>0</v>
      </c>
      <c r="K608" s="35">
        <v>61.34158</v>
      </c>
      <c r="L608" s="35">
        <v>0</v>
      </c>
      <c r="M608" s="35">
        <v>341.89319</v>
      </c>
      <c r="N608" s="35">
        <v>0</v>
      </c>
      <c r="O608" s="35"/>
      <c r="P608" s="35">
        <v>62.771560000000001</v>
      </c>
      <c r="R608" s="24">
        <f t="shared" si="37"/>
        <v>712.54561999999999</v>
      </c>
      <c r="T608" s="5">
        <v>418.45701733722103</v>
      </c>
      <c r="V608" s="20">
        <f t="shared" si="38"/>
        <v>1131.0026373372211</v>
      </c>
      <c r="X608" s="8">
        <v>147.50810000000001</v>
      </c>
      <c r="Y608" s="35">
        <v>0</v>
      </c>
      <c r="Z608" s="35"/>
      <c r="AA608" s="35">
        <v>0</v>
      </c>
      <c r="AB608" s="35">
        <v>223.31148000000002</v>
      </c>
      <c r="AC608" s="35">
        <v>20.685599999999997</v>
      </c>
      <c r="AD608" s="35">
        <v>161.45820999999998</v>
      </c>
      <c r="AE608" s="35"/>
      <c r="AF608" s="35"/>
      <c r="AG608" s="35"/>
      <c r="AH608" s="35">
        <v>0</v>
      </c>
      <c r="AI608" s="35"/>
      <c r="AL608" s="24">
        <f t="shared" si="40"/>
        <v>552.96339</v>
      </c>
      <c r="AN608" s="34">
        <v>704.65000000000009</v>
      </c>
      <c r="AP608" s="20">
        <f t="shared" si="39"/>
        <v>1257.61339</v>
      </c>
      <c r="AR608" s="20"/>
    </row>
    <row r="609" spans="1:44" x14ac:dyDescent="0.25">
      <c r="A609" t="str">
        <f>VLOOKUP($B609,'Cushing Balance'!$C$2:$E$500,3,TRUE)</f>
        <v>112011</v>
      </c>
      <c r="B609" s="1">
        <v>40620</v>
      </c>
      <c r="C609" s="31"/>
      <c r="D609" s="8">
        <v>0</v>
      </c>
      <c r="E609" s="35">
        <v>159.33814999999998</v>
      </c>
      <c r="F609" s="35"/>
      <c r="G609" s="26">
        <v>49.5</v>
      </c>
      <c r="H609" s="35">
        <v>29.617900000000002</v>
      </c>
      <c r="I609" s="35">
        <v>0</v>
      </c>
      <c r="J609" s="26">
        <v>0</v>
      </c>
      <c r="K609" s="35">
        <v>62.185670000000002</v>
      </c>
      <c r="L609" s="35">
        <v>0</v>
      </c>
      <c r="M609" s="35">
        <v>348.28528999999997</v>
      </c>
      <c r="N609" s="35">
        <v>0</v>
      </c>
      <c r="O609" s="35"/>
      <c r="P609" s="35">
        <v>55.027169999999998</v>
      </c>
      <c r="R609" s="24">
        <f t="shared" si="37"/>
        <v>703.95417999999984</v>
      </c>
      <c r="T609" s="5">
        <v>418.45701733722103</v>
      </c>
      <c r="V609" s="20">
        <f t="shared" si="38"/>
        <v>1122.411197337221</v>
      </c>
      <c r="X609" s="8">
        <v>149.44488000000001</v>
      </c>
      <c r="Y609" s="35">
        <v>0</v>
      </c>
      <c r="Z609" s="35"/>
      <c r="AA609" s="35">
        <v>0</v>
      </c>
      <c r="AB609" s="35">
        <v>216.40264999999999</v>
      </c>
      <c r="AC609" s="35">
        <v>38.210560000000001</v>
      </c>
      <c r="AD609" s="35">
        <v>155.59492</v>
      </c>
      <c r="AE609" s="35"/>
      <c r="AF609" s="35"/>
      <c r="AG609" s="35"/>
      <c r="AH609" s="35">
        <v>0</v>
      </c>
      <c r="AI609" s="35"/>
      <c r="AL609" s="24">
        <f t="shared" si="40"/>
        <v>559.65300999999999</v>
      </c>
      <c r="AN609" s="34">
        <v>704.65000000000009</v>
      </c>
      <c r="AP609" s="20">
        <f t="shared" si="39"/>
        <v>1264.3030100000001</v>
      </c>
      <c r="AR609" s="20"/>
    </row>
    <row r="610" spans="1:44" x14ac:dyDescent="0.25">
      <c r="A610" t="str">
        <f>VLOOKUP($B610,'Cushing Balance'!$C$2:$E$500,3,TRUE)</f>
        <v>122011</v>
      </c>
      <c r="B610" s="1">
        <v>40621</v>
      </c>
      <c r="C610" s="31"/>
      <c r="D610" s="8">
        <v>219.59989999999999</v>
      </c>
      <c r="E610" s="35">
        <v>153.42839999999998</v>
      </c>
      <c r="F610" s="35"/>
      <c r="G610" s="26">
        <v>49.5</v>
      </c>
      <c r="H610" s="35">
        <v>29.747499999999999</v>
      </c>
      <c r="I610" s="35">
        <v>0</v>
      </c>
      <c r="J610" s="26">
        <v>0</v>
      </c>
      <c r="K610" s="35">
        <v>63.146809999999995</v>
      </c>
      <c r="L610" s="35">
        <v>0</v>
      </c>
      <c r="M610" s="35">
        <v>318.14251999999999</v>
      </c>
      <c r="N610" s="35">
        <v>0</v>
      </c>
      <c r="O610" s="35"/>
      <c r="P610" s="35">
        <v>46.257080000000002</v>
      </c>
      <c r="R610" s="24">
        <f t="shared" si="37"/>
        <v>879.82220999999993</v>
      </c>
      <c r="T610" s="5">
        <v>418.45701733722103</v>
      </c>
      <c r="V610" s="20">
        <f t="shared" si="38"/>
        <v>1298.2792273372211</v>
      </c>
      <c r="X610" s="8">
        <v>148.9034</v>
      </c>
      <c r="Y610" s="35">
        <v>0</v>
      </c>
      <c r="Z610" s="35"/>
      <c r="AA610" s="35">
        <v>0</v>
      </c>
      <c r="AB610" s="35">
        <v>227.9485</v>
      </c>
      <c r="AC610" s="35">
        <v>28.866709999999998</v>
      </c>
      <c r="AD610" s="35">
        <v>162.78864999999999</v>
      </c>
      <c r="AE610" s="35"/>
      <c r="AF610" s="35"/>
      <c r="AG610" s="35"/>
      <c r="AH610" s="35">
        <v>0</v>
      </c>
      <c r="AI610" s="35"/>
      <c r="AL610" s="24">
        <f t="shared" si="40"/>
        <v>568.50725999999997</v>
      </c>
      <c r="AN610" s="34">
        <v>704.65000000000009</v>
      </c>
      <c r="AP610" s="20">
        <f t="shared" si="39"/>
        <v>1273.15726</v>
      </c>
      <c r="AR610" s="20"/>
    </row>
    <row r="611" spans="1:44" x14ac:dyDescent="0.25">
      <c r="A611" t="str">
        <f>VLOOKUP($B611,'Cushing Balance'!$C$2:$E$500,3,TRUE)</f>
        <v>122011</v>
      </c>
      <c r="B611" s="1">
        <v>40622</v>
      </c>
      <c r="C611" s="31"/>
      <c r="D611" s="8">
        <v>0</v>
      </c>
      <c r="E611" s="35">
        <v>160.61944</v>
      </c>
      <c r="F611" s="35"/>
      <c r="G611" s="26">
        <v>49.5</v>
      </c>
      <c r="H611" s="35">
        <v>29.723419999999997</v>
      </c>
      <c r="I611" s="35">
        <v>0</v>
      </c>
      <c r="J611" s="26">
        <v>0</v>
      </c>
      <c r="K611" s="35">
        <v>53.29806</v>
      </c>
      <c r="L611" s="35">
        <v>0</v>
      </c>
      <c r="M611" s="35">
        <v>348.53863000000001</v>
      </c>
      <c r="N611" s="35">
        <v>0</v>
      </c>
      <c r="O611" s="35"/>
      <c r="P611" s="35">
        <v>85.719080000000005</v>
      </c>
      <c r="R611" s="24">
        <f t="shared" si="37"/>
        <v>727.39863000000003</v>
      </c>
      <c r="T611" s="5">
        <v>418.45701733722103</v>
      </c>
      <c r="V611" s="20">
        <f t="shared" si="38"/>
        <v>1145.8556473372209</v>
      </c>
      <c r="X611" s="8">
        <v>149.80965</v>
      </c>
      <c r="Y611" s="35">
        <v>0</v>
      </c>
      <c r="Z611" s="35"/>
      <c r="AA611" s="35">
        <v>0</v>
      </c>
      <c r="AB611" s="35">
        <v>206.0044</v>
      </c>
      <c r="AC611" s="35">
        <v>22.453689999999998</v>
      </c>
      <c r="AD611" s="35">
        <v>160.08725000000001</v>
      </c>
      <c r="AE611" s="35"/>
      <c r="AF611" s="35"/>
      <c r="AG611" s="35"/>
      <c r="AH611" s="35">
        <v>0</v>
      </c>
      <c r="AI611" s="35"/>
      <c r="AL611" s="24">
        <f t="shared" si="40"/>
        <v>538.35499000000004</v>
      </c>
      <c r="AN611" s="34">
        <v>704.65000000000009</v>
      </c>
      <c r="AP611" s="20">
        <f t="shared" si="39"/>
        <v>1243.0049900000001</v>
      </c>
      <c r="AR611" s="20"/>
    </row>
    <row r="612" spans="1:44" x14ac:dyDescent="0.25">
      <c r="A612" t="str">
        <f>VLOOKUP($B612,'Cushing Balance'!$C$2:$E$500,3,TRUE)</f>
        <v>122011</v>
      </c>
      <c r="B612" s="1">
        <v>40623</v>
      </c>
      <c r="C612" s="31"/>
      <c r="D612" s="8">
        <v>0</v>
      </c>
      <c r="E612" s="35">
        <v>119.43358000000001</v>
      </c>
      <c r="F612" s="35"/>
      <c r="G612" s="26">
        <v>49.5</v>
      </c>
      <c r="H612" s="35">
        <v>23.676290000000002</v>
      </c>
      <c r="I612" s="35">
        <v>0</v>
      </c>
      <c r="J612" s="26">
        <v>0</v>
      </c>
      <c r="K612" s="35">
        <v>52.036439999999999</v>
      </c>
      <c r="L612" s="35">
        <v>0</v>
      </c>
      <c r="M612" s="35">
        <v>342.59194000000002</v>
      </c>
      <c r="N612" s="35">
        <v>0</v>
      </c>
      <c r="O612" s="35"/>
      <c r="P612" s="35">
        <v>16.215250000000001</v>
      </c>
      <c r="R612" s="24">
        <f t="shared" si="37"/>
        <v>603.45349999999996</v>
      </c>
      <c r="T612" s="5">
        <v>418.45701733722103</v>
      </c>
      <c r="V612" s="20">
        <f t="shared" si="38"/>
        <v>1021.910517337221</v>
      </c>
      <c r="X612" s="8">
        <v>148.20463000000001</v>
      </c>
      <c r="Y612" s="35">
        <v>0</v>
      </c>
      <c r="Z612" s="35"/>
      <c r="AA612" s="35">
        <v>0</v>
      </c>
      <c r="AB612" s="35">
        <v>219.19288</v>
      </c>
      <c r="AC612" s="35">
        <v>24.65746</v>
      </c>
      <c r="AD612" s="35">
        <v>157.88060000000002</v>
      </c>
      <c r="AE612" s="35"/>
      <c r="AF612" s="35"/>
      <c r="AG612" s="35"/>
      <c r="AH612" s="35">
        <v>0</v>
      </c>
      <c r="AI612" s="35"/>
      <c r="AL612" s="24">
        <f t="shared" si="40"/>
        <v>549.9355700000001</v>
      </c>
      <c r="AN612" s="34">
        <v>704.65000000000009</v>
      </c>
      <c r="AP612" s="20">
        <f t="shared" si="39"/>
        <v>1254.5855700000002</v>
      </c>
      <c r="AR612" s="20"/>
    </row>
    <row r="613" spans="1:44" x14ac:dyDescent="0.25">
      <c r="A613" t="str">
        <f>VLOOKUP($B613,'Cushing Balance'!$C$2:$E$500,3,TRUE)</f>
        <v>122011</v>
      </c>
      <c r="B613" s="1">
        <v>40624</v>
      </c>
      <c r="C613" s="31"/>
      <c r="D613" s="8">
        <v>218.93185</v>
      </c>
      <c r="E613" s="35">
        <v>155.83963</v>
      </c>
      <c r="F613" s="35"/>
      <c r="G613" s="26">
        <v>49.5</v>
      </c>
      <c r="H613" s="35">
        <v>24.814250000000001</v>
      </c>
      <c r="I613" s="35">
        <v>0</v>
      </c>
      <c r="J613" s="26">
        <v>0</v>
      </c>
      <c r="K613" s="35">
        <v>65.365250000000003</v>
      </c>
      <c r="L613" s="35">
        <v>0</v>
      </c>
      <c r="M613" s="35">
        <v>343.16179</v>
      </c>
      <c r="N613" s="35">
        <v>0</v>
      </c>
      <c r="O613" s="35"/>
      <c r="P613" s="35">
        <v>66.951229999999995</v>
      </c>
      <c r="R613" s="24">
        <f t="shared" si="37"/>
        <v>924.56400000000008</v>
      </c>
      <c r="T613" s="5">
        <v>418.45701733722103</v>
      </c>
      <c r="V613" s="20">
        <f t="shared" si="38"/>
        <v>1343.0210173372211</v>
      </c>
      <c r="X613" s="8">
        <v>148.59889999999999</v>
      </c>
      <c r="Y613" s="35">
        <v>0</v>
      </c>
      <c r="Z613" s="35"/>
      <c r="AA613" s="35">
        <v>0</v>
      </c>
      <c r="AB613" s="35">
        <v>217.11863</v>
      </c>
      <c r="AC613" s="35">
        <v>33.677080000000004</v>
      </c>
      <c r="AD613" s="35">
        <v>157.82605999999998</v>
      </c>
      <c r="AE613" s="35"/>
      <c r="AF613" s="35"/>
      <c r="AG613" s="35"/>
      <c r="AH613" s="35">
        <v>0</v>
      </c>
      <c r="AI613" s="35"/>
      <c r="AL613" s="24">
        <f t="shared" si="40"/>
        <v>557.22066999999993</v>
      </c>
      <c r="AN613" s="34">
        <v>704.65000000000009</v>
      </c>
      <c r="AP613" s="20">
        <f t="shared" si="39"/>
        <v>1261.87067</v>
      </c>
      <c r="AR613" s="20"/>
    </row>
    <row r="614" spans="1:44" x14ac:dyDescent="0.25">
      <c r="A614" t="str">
        <f>VLOOKUP($B614,'Cushing Balance'!$C$2:$E$500,3,TRUE)</f>
        <v>122011</v>
      </c>
      <c r="B614" s="1">
        <v>40625</v>
      </c>
      <c r="C614" s="31"/>
      <c r="D614" s="8">
        <v>345.54563000000002</v>
      </c>
      <c r="E614" s="35">
        <v>151.46158</v>
      </c>
      <c r="F614" s="35"/>
      <c r="G614" s="26">
        <v>49.5</v>
      </c>
      <c r="H614" s="35">
        <v>26.706099999999999</v>
      </c>
      <c r="I614" s="35">
        <v>0</v>
      </c>
      <c r="J614" s="26">
        <v>0</v>
      </c>
      <c r="K614" s="35">
        <v>62.312980000000003</v>
      </c>
      <c r="L614" s="35">
        <v>0</v>
      </c>
      <c r="M614" s="35">
        <v>352.95409999999998</v>
      </c>
      <c r="N614" s="35">
        <v>0</v>
      </c>
      <c r="O614" s="35"/>
      <c r="P614" s="35">
        <v>0.61638000000000004</v>
      </c>
      <c r="R614" s="24">
        <f t="shared" si="37"/>
        <v>989.09676999999999</v>
      </c>
      <c r="T614" s="5">
        <v>418.45701733722103</v>
      </c>
      <c r="V614" s="20">
        <f t="shared" si="38"/>
        <v>1407.5537873372209</v>
      </c>
      <c r="X614" s="8">
        <v>143.71088</v>
      </c>
      <c r="Y614" s="35">
        <v>0</v>
      </c>
      <c r="Z614" s="35"/>
      <c r="AA614" s="35">
        <v>0</v>
      </c>
      <c r="AB614" s="35">
        <v>210.33757999999997</v>
      </c>
      <c r="AC614" s="35">
        <v>28.613630000000001</v>
      </c>
      <c r="AD614" s="35">
        <v>159.96684999999999</v>
      </c>
      <c r="AE614" s="35"/>
      <c r="AF614" s="35"/>
      <c r="AG614" s="35"/>
      <c r="AH614" s="35">
        <v>0</v>
      </c>
      <c r="AI614" s="35"/>
      <c r="AL614" s="24">
        <f t="shared" si="40"/>
        <v>542.62893999999994</v>
      </c>
      <c r="AN614" s="34">
        <v>704.65000000000009</v>
      </c>
      <c r="AP614" s="20">
        <f t="shared" si="39"/>
        <v>1247.2789400000001</v>
      </c>
      <c r="AR614" s="20"/>
    </row>
    <row r="615" spans="1:44" x14ac:dyDescent="0.25">
      <c r="A615" t="str">
        <f>VLOOKUP($B615,'Cushing Balance'!$C$2:$E$500,3,TRUE)</f>
        <v>122011</v>
      </c>
      <c r="B615" s="1">
        <v>40626</v>
      </c>
      <c r="C615" s="31"/>
      <c r="D615" s="8">
        <v>13.339790000000001</v>
      </c>
      <c r="E615" s="35">
        <v>179.47450000000001</v>
      </c>
      <c r="F615" s="35"/>
      <c r="G615" s="26">
        <v>49.5</v>
      </c>
      <c r="H615" s="35">
        <v>30.238499999999998</v>
      </c>
      <c r="I615" s="35">
        <v>0</v>
      </c>
      <c r="J615" s="26">
        <v>0</v>
      </c>
      <c r="K615" s="35">
        <v>62.862769999999998</v>
      </c>
      <c r="L615" s="35">
        <v>0</v>
      </c>
      <c r="M615" s="35">
        <v>356.13403999999997</v>
      </c>
      <c r="N615" s="35">
        <v>0</v>
      </c>
      <c r="O615" s="35"/>
      <c r="P615" s="35">
        <v>0.98709999999999998</v>
      </c>
      <c r="R615" s="24">
        <f t="shared" si="37"/>
        <v>692.53670000000011</v>
      </c>
      <c r="T615" s="5">
        <v>418.45701733722103</v>
      </c>
      <c r="V615" s="20">
        <f t="shared" si="38"/>
        <v>1110.9937173372211</v>
      </c>
      <c r="X615" s="8">
        <v>148.32660000000001</v>
      </c>
      <c r="Y615" s="35">
        <v>0</v>
      </c>
      <c r="Z615" s="35"/>
      <c r="AA615" s="35">
        <v>0</v>
      </c>
      <c r="AB615" s="35">
        <v>218.41130999999999</v>
      </c>
      <c r="AC615" s="35">
        <v>23.689580000000003</v>
      </c>
      <c r="AD615" s="35">
        <v>164.29604</v>
      </c>
      <c r="AE615" s="35"/>
      <c r="AF615" s="35"/>
      <c r="AG615" s="35"/>
      <c r="AH615" s="35">
        <v>0</v>
      </c>
      <c r="AI615" s="35"/>
      <c r="AL615" s="24">
        <f t="shared" si="40"/>
        <v>554.72352999999998</v>
      </c>
      <c r="AN615" s="34">
        <v>704.65000000000009</v>
      </c>
      <c r="AP615" s="20">
        <f t="shared" si="39"/>
        <v>1259.3735300000001</v>
      </c>
      <c r="AR615" s="20"/>
    </row>
    <row r="616" spans="1:44" x14ac:dyDescent="0.25">
      <c r="A616" t="str">
        <f>VLOOKUP($B616,'Cushing Balance'!$C$2:$E$500,3,TRUE)</f>
        <v>122011</v>
      </c>
      <c r="B616" s="1">
        <v>40627</v>
      </c>
      <c r="C616" s="31"/>
      <c r="D616" s="8">
        <v>60.548960000000001</v>
      </c>
      <c r="E616" s="35">
        <v>174.56076999999999</v>
      </c>
      <c r="F616" s="35"/>
      <c r="G616" s="26">
        <v>49.5</v>
      </c>
      <c r="H616" s="35">
        <v>28.272130000000001</v>
      </c>
      <c r="I616" s="35">
        <v>0</v>
      </c>
      <c r="J616" s="26">
        <v>0</v>
      </c>
      <c r="K616" s="35">
        <v>59.751230000000007</v>
      </c>
      <c r="L616" s="35">
        <v>0</v>
      </c>
      <c r="M616" s="35">
        <v>314.06959999999998</v>
      </c>
      <c r="N616" s="35">
        <v>0</v>
      </c>
      <c r="O616" s="35"/>
      <c r="P616" s="35">
        <v>1.2225200000000001</v>
      </c>
      <c r="R616" s="24">
        <f t="shared" si="37"/>
        <v>687.92521000000011</v>
      </c>
      <c r="T616" s="5">
        <v>418.45701733722103</v>
      </c>
      <c r="V616" s="20">
        <f t="shared" si="38"/>
        <v>1106.3822273372211</v>
      </c>
      <c r="X616" s="8">
        <v>148.16475</v>
      </c>
      <c r="Y616" s="35">
        <v>0</v>
      </c>
      <c r="Z616" s="35"/>
      <c r="AA616" s="35">
        <v>0</v>
      </c>
      <c r="AB616" s="35">
        <v>213.77663000000001</v>
      </c>
      <c r="AC616" s="35">
        <v>27.512599999999999</v>
      </c>
      <c r="AD616" s="35">
        <v>165.82532999999998</v>
      </c>
      <c r="AE616" s="35"/>
      <c r="AF616" s="35"/>
      <c r="AG616" s="35"/>
      <c r="AH616" s="35">
        <v>0</v>
      </c>
      <c r="AI616" s="35"/>
      <c r="AL616" s="24">
        <f t="shared" si="40"/>
        <v>555.27931000000001</v>
      </c>
      <c r="AN616" s="34">
        <v>704.65000000000009</v>
      </c>
      <c r="AP616" s="20">
        <f t="shared" si="39"/>
        <v>1259.92931</v>
      </c>
      <c r="AR616" s="20"/>
    </row>
    <row r="617" spans="1:44" x14ac:dyDescent="0.25">
      <c r="A617" t="str">
        <f>VLOOKUP($B617,'Cushing Balance'!$C$2:$E$500,3,TRUE)</f>
        <v>132011</v>
      </c>
      <c r="B617" s="1">
        <v>40628</v>
      </c>
      <c r="C617" s="31"/>
      <c r="D617" s="8">
        <v>82.468899999999991</v>
      </c>
      <c r="E617" s="35">
        <v>157.64401999999998</v>
      </c>
      <c r="F617" s="35"/>
      <c r="G617" s="26">
        <v>49.5</v>
      </c>
      <c r="H617" s="35">
        <v>29.40765</v>
      </c>
      <c r="I617" s="35">
        <v>0</v>
      </c>
      <c r="J617" s="26">
        <v>0</v>
      </c>
      <c r="K617" s="35">
        <v>60.45608</v>
      </c>
      <c r="L617" s="35">
        <v>0</v>
      </c>
      <c r="M617" s="35">
        <v>322.95447999999999</v>
      </c>
      <c r="N617" s="35">
        <v>0</v>
      </c>
      <c r="O617" s="35"/>
      <c r="P617" s="35">
        <v>29.710439999999998</v>
      </c>
      <c r="R617" s="24">
        <f t="shared" si="37"/>
        <v>732.14156999999989</v>
      </c>
      <c r="T617" s="5">
        <v>418.45701733722103</v>
      </c>
      <c r="V617" s="20">
        <f t="shared" si="38"/>
        <v>1150.598587337221</v>
      </c>
      <c r="X617" s="8">
        <v>149.12494000000001</v>
      </c>
      <c r="Y617" s="35">
        <v>0</v>
      </c>
      <c r="Z617" s="35"/>
      <c r="AA617" s="35">
        <v>0</v>
      </c>
      <c r="AB617" s="35">
        <v>219.53149999999999</v>
      </c>
      <c r="AC617" s="35">
        <v>31.795939999999998</v>
      </c>
      <c r="AD617" s="35">
        <v>166.87906000000001</v>
      </c>
      <c r="AE617" s="35"/>
      <c r="AF617" s="35"/>
      <c r="AG617" s="35"/>
      <c r="AH617" s="35">
        <v>0</v>
      </c>
      <c r="AI617" s="35"/>
      <c r="AL617" s="24">
        <f t="shared" si="40"/>
        <v>567.33143999999993</v>
      </c>
      <c r="AN617" s="34">
        <v>704.65000000000009</v>
      </c>
      <c r="AP617" s="20">
        <f t="shared" si="39"/>
        <v>1271.98144</v>
      </c>
      <c r="AR617" s="20"/>
    </row>
    <row r="618" spans="1:44" x14ac:dyDescent="0.25">
      <c r="A618" t="str">
        <f>VLOOKUP($B618,'Cushing Balance'!$C$2:$E$500,3,TRUE)</f>
        <v>132011</v>
      </c>
      <c r="B618" s="1">
        <v>40629</v>
      </c>
      <c r="C618" s="31"/>
      <c r="D618" s="8">
        <v>228.82669000000001</v>
      </c>
      <c r="E618" s="35">
        <v>130.82065</v>
      </c>
      <c r="F618" s="35"/>
      <c r="G618" s="26">
        <v>49.5</v>
      </c>
      <c r="H618" s="35">
        <v>27.416419999999999</v>
      </c>
      <c r="I618" s="35">
        <v>0</v>
      </c>
      <c r="J618" s="26">
        <v>0</v>
      </c>
      <c r="K618" s="35">
        <v>54.864789999999999</v>
      </c>
      <c r="L618" s="35">
        <v>0</v>
      </c>
      <c r="M618" s="35">
        <v>329.02315000000004</v>
      </c>
      <c r="N618" s="35">
        <v>0</v>
      </c>
      <c r="O618" s="35"/>
      <c r="P618" s="35">
        <v>79.464269999999999</v>
      </c>
      <c r="R618" s="24">
        <f t="shared" si="37"/>
        <v>899.91597000000002</v>
      </c>
      <c r="T618" s="5">
        <v>418.45701733722103</v>
      </c>
      <c r="V618" s="20">
        <f t="shared" si="38"/>
        <v>1318.372987337221</v>
      </c>
      <c r="X618" s="8">
        <v>148.12424999999999</v>
      </c>
      <c r="Y618" s="35">
        <v>0</v>
      </c>
      <c r="Z618" s="35"/>
      <c r="AA618" s="35">
        <v>0</v>
      </c>
      <c r="AB618" s="35">
        <v>223.78842</v>
      </c>
      <c r="AC618" s="35">
        <v>23.796419999999998</v>
      </c>
      <c r="AD618" s="35">
        <v>167.50706</v>
      </c>
      <c r="AE618" s="35"/>
      <c r="AF618" s="35"/>
      <c r="AG618" s="35"/>
      <c r="AH618" s="35">
        <v>0</v>
      </c>
      <c r="AI618" s="35"/>
      <c r="AL618" s="24">
        <f t="shared" si="40"/>
        <v>563.21614999999997</v>
      </c>
      <c r="AN618" s="34">
        <v>704.65000000000009</v>
      </c>
      <c r="AP618" s="20">
        <f t="shared" si="39"/>
        <v>1267.8661500000001</v>
      </c>
      <c r="AR618" s="20"/>
    </row>
    <row r="619" spans="1:44" x14ac:dyDescent="0.25">
      <c r="A619" t="str">
        <f>VLOOKUP($B619,'Cushing Balance'!$C$2:$E$500,3,TRUE)</f>
        <v>132011</v>
      </c>
      <c r="B619" s="1">
        <v>40630</v>
      </c>
      <c r="C619" s="31"/>
      <c r="D619" s="8">
        <v>106.86288</v>
      </c>
      <c r="E619" s="35">
        <v>133.89613</v>
      </c>
      <c r="F619" s="35"/>
      <c r="G619" s="26">
        <v>49.5</v>
      </c>
      <c r="H619" s="35">
        <v>23.520630000000001</v>
      </c>
      <c r="I619" s="35">
        <v>0</v>
      </c>
      <c r="J619" s="26">
        <v>0</v>
      </c>
      <c r="K619" s="35">
        <v>49.028790000000001</v>
      </c>
      <c r="L619" s="35">
        <v>0</v>
      </c>
      <c r="M619" s="35">
        <v>341.71719000000002</v>
      </c>
      <c r="N619" s="35">
        <v>0</v>
      </c>
      <c r="O619" s="35"/>
      <c r="P619" s="35">
        <v>25.265330000000002</v>
      </c>
      <c r="R619" s="24">
        <f t="shared" si="37"/>
        <v>729.79094999999995</v>
      </c>
      <c r="T619" s="5">
        <v>418.45701733722103</v>
      </c>
      <c r="V619" s="20">
        <f t="shared" si="38"/>
        <v>1148.2479673372209</v>
      </c>
      <c r="X619" s="8">
        <v>145.08967000000001</v>
      </c>
      <c r="Y619" s="35">
        <v>0</v>
      </c>
      <c r="Z619" s="35"/>
      <c r="AA619" s="35">
        <v>0</v>
      </c>
      <c r="AB619" s="35">
        <v>209.14625000000001</v>
      </c>
      <c r="AC619" s="35">
        <v>23.822479999999999</v>
      </c>
      <c r="AD619" s="35">
        <v>167.76614999999998</v>
      </c>
      <c r="AE619" s="35"/>
      <c r="AF619" s="35"/>
      <c r="AG619" s="35"/>
      <c r="AH619" s="35">
        <v>0</v>
      </c>
      <c r="AI619" s="35"/>
      <c r="AL619" s="24">
        <f t="shared" si="40"/>
        <v>545.82455000000004</v>
      </c>
      <c r="AN619" s="34">
        <v>704.65000000000009</v>
      </c>
      <c r="AP619" s="20">
        <f t="shared" si="39"/>
        <v>1250.4745500000001</v>
      </c>
      <c r="AR619" s="20"/>
    </row>
    <row r="620" spans="1:44" x14ac:dyDescent="0.25">
      <c r="A620" t="str">
        <f>VLOOKUP($B620,'Cushing Balance'!$C$2:$E$500,3,TRUE)</f>
        <v>132011</v>
      </c>
      <c r="B620" s="1">
        <v>40631</v>
      </c>
      <c r="C620" s="31"/>
      <c r="D620" s="8">
        <v>0</v>
      </c>
      <c r="E620" s="35">
        <v>130.44685000000001</v>
      </c>
      <c r="F620" s="35"/>
      <c r="G620" s="26">
        <v>49.5</v>
      </c>
      <c r="H620" s="35">
        <v>23.54702</v>
      </c>
      <c r="I620" s="35">
        <v>0</v>
      </c>
      <c r="J620" s="26">
        <v>0</v>
      </c>
      <c r="K620" s="35">
        <v>50.159440000000004</v>
      </c>
      <c r="L620" s="35">
        <v>0</v>
      </c>
      <c r="M620" s="35">
        <v>366.67215000000004</v>
      </c>
      <c r="N620" s="35">
        <v>0</v>
      </c>
      <c r="O620" s="35"/>
      <c r="P620" s="35">
        <v>56.009250000000002</v>
      </c>
      <c r="R620" s="24">
        <f t="shared" si="37"/>
        <v>676.33470999999997</v>
      </c>
      <c r="T620" s="5">
        <v>418.45701733722103</v>
      </c>
      <c r="V620" s="20">
        <f t="shared" si="38"/>
        <v>1094.7917273372209</v>
      </c>
      <c r="X620" s="8">
        <v>131.30226999999999</v>
      </c>
      <c r="Y620" s="35">
        <v>0</v>
      </c>
      <c r="Z620" s="35"/>
      <c r="AA620" s="35">
        <v>0</v>
      </c>
      <c r="AB620" s="35">
        <v>220.89308</v>
      </c>
      <c r="AC620" s="35">
        <v>24.37302</v>
      </c>
      <c r="AD620" s="35">
        <v>138.53688</v>
      </c>
      <c r="AE620" s="35"/>
      <c r="AF620" s="35"/>
      <c r="AG620" s="35"/>
      <c r="AH620" s="35">
        <v>0</v>
      </c>
      <c r="AI620" s="35"/>
      <c r="AL620" s="24">
        <f t="shared" si="40"/>
        <v>515.10524999999996</v>
      </c>
      <c r="AN620" s="34">
        <v>704.65000000000009</v>
      </c>
      <c r="AP620" s="20">
        <f t="shared" si="39"/>
        <v>1219.7552500000002</v>
      </c>
      <c r="AR620" s="20"/>
    </row>
    <row r="621" spans="1:44" x14ac:dyDescent="0.25">
      <c r="A621" t="str">
        <f>VLOOKUP($B621,'Cushing Balance'!$C$2:$E$500,3,TRUE)</f>
        <v>132011</v>
      </c>
      <c r="B621" s="1">
        <v>40632</v>
      </c>
      <c r="C621" s="31"/>
      <c r="D621" s="8">
        <v>0</v>
      </c>
      <c r="E621" s="35">
        <v>139.50029000000001</v>
      </c>
      <c r="F621" s="35"/>
      <c r="G621" s="26">
        <v>49.5</v>
      </c>
      <c r="H621" s="35">
        <v>29.637560000000001</v>
      </c>
      <c r="I621" s="35">
        <v>0</v>
      </c>
      <c r="J621" s="26">
        <v>0</v>
      </c>
      <c r="K621" s="35">
        <v>48.963940000000001</v>
      </c>
      <c r="L621" s="35">
        <v>0</v>
      </c>
      <c r="M621" s="35">
        <v>338.70256000000001</v>
      </c>
      <c r="N621" s="35">
        <v>0</v>
      </c>
      <c r="O621" s="35"/>
      <c r="P621" s="35">
        <v>18.849330000000002</v>
      </c>
      <c r="R621" s="24">
        <f t="shared" si="37"/>
        <v>625.15368000000001</v>
      </c>
      <c r="T621" s="5">
        <v>418.45701733722103</v>
      </c>
      <c r="V621" s="20">
        <f t="shared" si="38"/>
        <v>1043.6106973372212</v>
      </c>
      <c r="X621" s="8">
        <v>131.49017000000001</v>
      </c>
      <c r="Y621" s="35">
        <v>0</v>
      </c>
      <c r="Z621" s="35"/>
      <c r="AA621" s="35">
        <v>0</v>
      </c>
      <c r="AB621" s="35">
        <v>214.18073000000001</v>
      </c>
      <c r="AC621" s="35">
        <v>34.063919999999996</v>
      </c>
      <c r="AD621" s="35">
        <v>166.20075</v>
      </c>
      <c r="AE621" s="35"/>
      <c r="AF621" s="35"/>
      <c r="AG621" s="35"/>
      <c r="AH621" s="35">
        <v>0</v>
      </c>
      <c r="AI621" s="35"/>
      <c r="AL621" s="24">
        <f t="shared" si="40"/>
        <v>545.93556999999998</v>
      </c>
      <c r="AN621" s="34">
        <v>704.65000000000009</v>
      </c>
      <c r="AP621" s="20">
        <f t="shared" si="39"/>
        <v>1250.5855700000002</v>
      </c>
      <c r="AR621" s="20"/>
    </row>
    <row r="622" spans="1:44" x14ac:dyDescent="0.25">
      <c r="A622" t="str">
        <f>VLOOKUP($B622,'Cushing Balance'!$C$2:$E$500,3,TRUE)</f>
        <v>132011</v>
      </c>
      <c r="B622" s="1">
        <v>40633</v>
      </c>
      <c r="C622" s="31"/>
      <c r="D622" s="8">
        <v>75.428830000000005</v>
      </c>
      <c r="E622" s="35">
        <v>152.64180999999999</v>
      </c>
      <c r="F622" s="35"/>
      <c r="G622" s="26">
        <v>49.5</v>
      </c>
      <c r="H622" s="35">
        <v>28.660040000000002</v>
      </c>
      <c r="I622" s="35">
        <v>0</v>
      </c>
      <c r="J622" s="26">
        <v>0</v>
      </c>
      <c r="K622" s="35">
        <v>51.011919999999996</v>
      </c>
      <c r="L622" s="35">
        <v>0</v>
      </c>
      <c r="M622" s="35">
        <v>350.74865</v>
      </c>
      <c r="N622" s="35">
        <v>0</v>
      </c>
      <c r="O622" s="35"/>
      <c r="P622" s="35">
        <v>48.401249999999997</v>
      </c>
      <c r="R622" s="24">
        <f t="shared" si="37"/>
        <v>756.39250000000004</v>
      </c>
      <c r="T622" s="5">
        <v>418.45701733722103</v>
      </c>
      <c r="V622" s="20">
        <f t="shared" si="38"/>
        <v>1174.8495173372212</v>
      </c>
      <c r="X622" s="8">
        <v>131.0874</v>
      </c>
      <c r="Y622" s="35">
        <v>0</v>
      </c>
      <c r="Z622" s="35"/>
      <c r="AA622" s="35">
        <v>0</v>
      </c>
      <c r="AB622" s="35">
        <v>204.78117</v>
      </c>
      <c r="AC622" s="35">
        <v>33.4024</v>
      </c>
      <c r="AD622" s="35">
        <v>163.55000000000001</v>
      </c>
      <c r="AE622" s="35"/>
      <c r="AF622" s="35"/>
      <c r="AG622" s="35"/>
      <c r="AH622" s="35">
        <v>0</v>
      </c>
      <c r="AI622" s="35"/>
      <c r="AL622" s="24">
        <f t="shared" si="40"/>
        <v>532.82096999999999</v>
      </c>
      <c r="AN622" s="34">
        <v>704.65000000000009</v>
      </c>
      <c r="AP622" s="20">
        <f t="shared" si="39"/>
        <v>1237.4709700000001</v>
      </c>
      <c r="AR622" s="20"/>
    </row>
    <row r="623" spans="1:44" x14ac:dyDescent="0.25">
      <c r="A623" t="str">
        <f>VLOOKUP($B623,'Cushing Balance'!$C$2:$E$500,3,TRUE)</f>
        <v>132011</v>
      </c>
      <c r="B623" s="1">
        <v>40634</v>
      </c>
      <c r="C623" s="31"/>
      <c r="D623" s="8">
        <v>123.05492</v>
      </c>
      <c r="E623" s="35">
        <v>157.57419000000002</v>
      </c>
      <c r="F623" s="35"/>
      <c r="G623" s="26">
        <v>49.5</v>
      </c>
      <c r="H623" s="35">
        <v>27.317169999999997</v>
      </c>
      <c r="I623" s="35">
        <v>0</v>
      </c>
      <c r="J623" s="26">
        <v>0</v>
      </c>
      <c r="K623" s="35">
        <v>60.067769999999996</v>
      </c>
      <c r="L623" s="35">
        <v>0</v>
      </c>
      <c r="M623" s="35">
        <v>354.22891999999996</v>
      </c>
      <c r="N623" s="35">
        <v>0</v>
      </c>
      <c r="O623" s="35"/>
      <c r="P623" s="35">
        <v>64.209000000000003</v>
      </c>
      <c r="R623" s="24">
        <f t="shared" si="37"/>
        <v>835.95197000000007</v>
      </c>
      <c r="T623" s="5">
        <v>413.06915642545476</v>
      </c>
      <c r="V623" s="20">
        <f t="shared" si="38"/>
        <v>1249.0211264254549</v>
      </c>
      <c r="X623" s="8">
        <v>131.01985000000002</v>
      </c>
      <c r="Y623" s="35">
        <v>0</v>
      </c>
      <c r="Z623" s="35"/>
      <c r="AA623" s="35">
        <v>0</v>
      </c>
      <c r="AB623" s="35">
        <v>221.84356</v>
      </c>
      <c r="AC623" s="35">
        <v>25.193060000000003</v>
      </c>
      <c r="AD623" s="35">
        <v>160.97845999999998</v>
      </c>
      <c r="AE623" s="35"/>
      <c r="AF623" s="35"/>
      <c r="AG623" s="35"/>
      <c r="AH623" s="35">
        <v>0</v>
      </c>
      <c r="AI623" s="35"/>
      <c r="AL623" s="24">
        <f t="shared" si="40"/>
        <v>539.03493000000003</v>
      </c>
      <c r="AN623" s="34">
        <v>684.25000000000011</v>
      </c>
      <c r="AP623" s="20">
        <f t="shared" si="39"/>
        <v>1223.2849300000003</v>
      </c>
      <c r="AR623" s="20"/>
    </row>
    <row r="624" spans="1:44" x14ac:dyDescent="0.25">
      <c r="A624" t="str">
        <f>VLOOKUP($B624,'Cushing Balance'!$C$2:$E$500,3,TRUE)</f>
        <v>142011</v>
      </c>
      <c r="B624" s="1">
        <v>40635</v>
      </c>
      <c r="C624" s="31"/>
      <c r="D624" s="8">
        <v>0</v>
      </c>
      <c r="E624" s="35">
        <v>80.235399999999998</v>
      </c>
      <c r="F624" s="35"/>
      <c r="G624" s="26">
        <v>49.5</v>
      </c>
      <c r="H624" s="35">
        <v>31.480880000000003</v>
      </c>
      <c r="I624" s="35">
        <v>0</v>
      </c>
      <c r="J624" s="26">
        <v>0</v>
      </c>
      <c r="K624" s="35">
        <v>59.770019999999995</v>
      </c>
      <c r="L624" s="35">
        <v>0</v>
      </c>
      <c r="M624" s="35">
        <v>343.173</v>
      </c>
      <c r="N624" s="35">
        <v>0</v>
      </c>
      <c r="O624" s="35"/>
      <c r="P624" s="35">
        <v>66.121440000000007</v>
      </c>
      <c r="R624" s="24">
        <f t="shared" si="37"/>
        <v>630.28074000000004</v>
      </c>
      <c r="T624" s="5">
        <v>413.06915642545476</v>
      </c>
      <c r="V624" s="20">
        <f t="shared" si="38"/>
        <v>1043.3498964254547</v>
      </c>
      <c r="X624" s="8">
        <v>131.83948000000001</v>
      </c>
      <c r="Y624" s="35">
        <v>0</v>
      </c>
      <c r="Z624" s="35"/>
      <c r="AA624" s="35">
        <v>0</v>
      </c>
      <c r="AB624" s="35">
        <v>206.82135</v>
      </c>
      <c r="AC624" s="35">
        <v>33.52319</v>
      </c>
      <c r="AD624" s="35">
        <v>162.9665</v>
      </c>
      <c r="AE624" s="35"/>
      <c r="AF624" s="35"/>
      <c r="AG624" s="35"/>
      <c r="AH624" s="35">
        <v>0</v>
      </c>
      <c r="AI624" s="35"/>
      <c r="AL624" s="24">
        <f t="shared" si="40"/>
        <v>535.15052000000003</v>
      </c>
      <c r="AN624" s="34">
        <v>684.25000000000011</v>
      </c>
      <c r="AP624" s="20">
        <f t="shared" si="39"/>
        <v>1219.4005200000001</v>
      </c>
      <c r="AR624" s="20"/>
    </row>
    <row r="625" spans="1:44" x14ac:dyDescent="0.25">
      <c r="A625" t="str">
        <f>VLOOKUP($B625,'Cushing Balance'!$C$2:$E$500,3,TRUE)</f>
        <v>142011</v>
      </c>
      <c r="B625" s="1">
        <v>40636</v>
      </c>
      <c r="C625" s="31"/>
      <c r="D625" s="8">
        <v>0</v>
      </c>
      <c r="E625" s="35">
        <v>5.2581699999999998</v>
      </c>
      <c r="F625" s="35"/>
      <c r="G625" s="26">
        <v>49.5</v>
      </c>
      <c r="H625" s="35">
        <v>30.774750000000001</v>
      </c>
      <c r="I625" s="35">
        <v>0</v>
      </c>
      <c r="J625" s="26">
        <v>0</v>
      </c>
      <c r="K625" s="35">
        <v>60.454940000000001</v>
      </c>
      <c r="L625" s="35">
        <v>0</v>
      </c>
      <c r="M625" s="35">
        <v>333.39446000000004</v>
      </c>
      <c r="N625" s="35">
        <v>0</v>
      </c>
      <c r="O625" s="35"/>
      <c r="P625" s="35">
        <v>1.8300399999999999</v>
      </c>
      <c r="R625" s="24">
        <f t="shared" si="37"/>
        <v>481.21236000000005</v>
      </c>
      <c r="T625" s="5">
        <v>413.06915642545476</v>
      </c>
      <c r="V625" s="20">
        <f t="shared" si="38"/>
        <v>894.28151642545481</v>
      </c>
      <c r="X625" s="8">
        <v>144.35060000000001</v>
      </c>
      <c r="Y625" s="35">
        <v>0</v>
      </c>
      <c r="Z625" s="35"/>
      <c r="AA625" s="35">
        <v>0</v>
      </c>
      <c r="AB625" s="35">
        <v>200.79229000000001</v>
      </c>
      <c r="AC625" s="35">
        <v>38.142919999999997</v>
      </c>
      <c r="AD625" s="35">
        <v>161.46106</v>
      </c>
      <c r="AE625" s="35"/>
      <c r="AF625" s="35"/>
      <c r="AG625" s="35"/>
      <c r="AH625" s="35">
        <v>0</v>
      </c>
      <c r="AI625" s="35"/>
      <c r="AL625" s="24">
        <f t="shared" si="40"/>
        <v>544.74687000000006</v>
      </c>
      <c r="AN625" s="34">
        <v>684.25000000000011</v>
      </c>
      <c r="AP625" s="20">
        <f t="shared" si="39"/>
        <v>1228.9968700000002</v>
      </c>
      <c r="AR625" s="20"/>
    </row>
    <row r="626" spans="1:44" x14ac:dyDescent="0.25">
      <c r="A626" t="str">
        <f>VLOOKUP($B626,'Cushing Balance'!$C$2:$E$500,3,TRUE)</f>
        <v>142011</v>
      </c>
      <c r="B626" s="1">
        <v>40637</v>
      </c>
      <c r="C626" s="31"/>
      <c r="D626" s="8">
        <v>145.05251999999999</v>
      </c>
      <c r="E626" s="35">
        <v>124.58741999999999</v>
      </c>
      <c r="F626" s="35"/>
      <c r="G626" s="26">
        <v>49.5</v>
      </c>
      <c r="H626" s="35">
        <v>15.570399999999999</v>
      </c>
      <c r="I626" s="35">
        <v>0</v>
      </c>
      <c r="J626" s="26">
        <v>0</v>
      </c>
      <c r="K626" s="35">
        <v>62.56823</v>
      </c>
      <c r="L626" s="35">
        <v>0</v>
      </c>
      <c r="M626" s="35">
        <v>345.33623</v>
      </c>
      <c r="N626" s="35">
        <v>0</v>
      </c>
      <c r="O626" s="35"/>
      <c r="P626" s="35">
        <v>50.52617</v>
      </c>
      <c r="R626" s="24">
        <f t="shared" si="37"/>
        <v>793.14096999999992</v>
      </c>
      <c r="T626" s="5">
        <v>413.06915642545476</v>
      </c>
      <c r="V626" s="20">
        <f t="shared" si="38"/>
        <v>1206.2101264254547</v>
      </c>
      <c r="X626" s="8">
        <v>135.44994</v>
      </c>
      <c r="Y626" s="35">
        <v>0</v>
      </c>
      <c r="Z626" s="35"/>
      <c r="AA626" s="35">
        <v>0</v>
      </c>
      <c r="AB626" s="35">
        <v>216.55728999999999</v>
      </c>
      <c r="AC626" s="35">
        <v>37.840440000000001</v>
      </c>
      <c r="AD626" s="35">
        <v>165.21265</v>
      </c>
      <c r="AE626" s="35"/>
      <c r="AF626" s="35"/>
      <c r="AG626" s="35"/>
      <c r="AH626" s="35">
        <v>0</v>
      </c>
      <c r="AI626" s="35"/>
      <c r="AL626" s="24">
        <f t="shared" si="40"/>
        <v>555.06032000000005</v>
      </c>
      <c r="AN626" s="34">
        <v>684.25000000000011</v>
      </c>
      <c r="AP626" s="20">
        <f t="shared" si="39"/>
        <v>1239.31032</v>
      </c>
      <c r="AR626" s="20"/>
    </row>
    <row r="627" spans="1:44" x14ac:dyDescent="0.25">
      <c r="A627" t="str">
        <f>VLOOKUP($B627,'Cushing Balance'!$C$2:$E$500,3,TRUE)</f>
        <v>142011</v>
      </c>
      <c r="B627" s="1">
        <v>40638</v>
      </c>
      <c r="C627" s="31"/>
      <c r="D627" s="8">
        <v>450.33608000000004</v>
      </c>
      <c r="E627" s="35">
        <v>72.478169999999992</v>
      </c>
      <c r="F627" s="35"/>
      <c r="G627" s="26">
        <v>49.5</v>
      </c>
      <c r="H627" s="35">
        <v>30.906580000000002</v>
      </c>
      <c r="I627" s="35">
        <v>0</v>
      </c>
      <c r="J627" s="26">
        <v>0</v>
      </c>
      <c r="K627" s="35">
        <v>65.376000000000005</v>
      </c>
      <c r="L627" s="35">
        <v>0</v>
      </c>
      <c r="M627" s="35">
        <v>355.93288000000001</v>
      </c>
      <c r="N627" s="35">
        <v>0</v>
      </c>
      <c r="O627" s="35"/>
      <c r="P627" s="35">
        <v>54.421099999999996</v>
      </c>
      <c r="R627" s="24">
        <f t="shared" si="37"/>
        <v>1078.95081</v>
      </c>
      <c r="T627" s="5">
        <v>413.06915642545476</v>
      </c>
      <c r="V627" s="20">
        <f t="shared" si="38"/>
        <v>1492.0199664254549</v>
      </c>
      <c r="X627" s="8">
        <v>131.57971000000001</v>
      </c>
      <c r="Y627" s="35">
        <v>0</v>
      </c>
      <c r="Z627" s="35"/>
      <c r="AA627" s="35">
        <v>0</v>
      </c>
      <c r="AB627" s="35">
        <v>224.74788000000001</v>
      </c>
      <c r="AC627" s="35">
        <v>38.506080000000004</v>
      </c>
      <c r="AD627" s="35">
        <v>164.03149999999999</v>
      </c>
      <c r="AE627" s="35"/>
      <c r="AF627" s="35"/>
      <c r="AG627" s="35"/>
      <c r="AH627" s="35">
        <v>0</v>
      </c>
      <c r="AI627" s="35"/>
      <c r="AL627" s="24">
        <f t="shared" si="40"/>
        <v>558.86517000000003</v>
      </c>
      <c r="AN627" s="34">
        <v>684.25000000000011</v>
      </c>
      <c r="AP627" s="20">
        <f t="shared" si="39"/>
        <v>1243.11517</v>
      </c>
      <c r="AR627" s="20"/>
    </row>
    <row r="628" spans="1:44" x14ac:dyDescent="0.25">
      <c r="A628" t="str">
        <f>VLOOKUP($B628,'Cushing Balance'!$C$2:$E$500,3,TRUE)</f>
        <v>142011</v>
      </c>
      <c r="B628" s="1">
        <v>40639</v>
      </c>
      <c r="C628" s="31"/>
      <c r="D628" s="8">
        <v>91.32029</v>
      </c>
      <c r="E628" s="35">
        <v>92.636440000000007</v>
      </c>
      <c r="F628" s="35"/>
      <c r="G628" s="26">
        <v>49.5</v>
      </c>
      <c r="H628" s="35">
        <v>29.766669999999998</v>
      </c>
      <c r="I628" s="35">
        <v>0</v>
      </c>
      <c r="J628" s="26">
        <v>0</v>
      </c>
      <c r="K628" s="35">
        <v>59.702419999999996</v>
      </c>
      <c r="L628" s="35">
        <v>0</v>
      </c>
      <c r="M628" s="35">
        <v>351.61008000000004</v>
      </c>
      <c r="N628" s="35">
        <v>0</v>
      </c>
      <c r="O628" s="35"/>
      <c r="P628" s="35">
        <v>43.627249999999997</v>
      </c>
      <c r="R628" s="24">
        <f t="shared" si="37"/>
        <v>718.16315000000009</v>
      </c>
      <c r="T628" s="5">
        <v>413.06915642545476</v>
      </c>
      <c r="V628" s="20">
        <f t="shared" si="38"/>
        <v>1131.2323064254549</v>
      </c>
      <c r="X628" s="8">
        <v>148.33783</v>
      </c>
      <c r="Y628" s="35">
        <v>0</v>
      </c>
      <c r="Z628" s="35"/>
      <c r="AA628" s="35">
        <v>0</v>
      </c>
      <c r="AB628" s="35">
        <v>215.08651999999998</v>
      </c>
      <c r="AC628" s="35">
        <v>37.55565</v>
      </c>
      <c r="AD628" s="35">
        <v>161.18235000000001</v>
      </c>
      <c r="AE628" s="35"/>
      <c r="AF628" s="35"/>
      <c r="AG628" s="35"/>
      <c r="AH628" s="35">
        <v>0</v>
      </c>
      <c r="AI628" s="35"/>
      <c r="AL628" s="24">
        <f t="shared" si="40"/>
        <v>562.16235000000006</v>
      </c>
      <c r="AN628" s="34">
        <v>684.25000000000011</v>
      </c>
      <c r="AP628" s="20">
        <f t="shared" si="39"/>
        <v>1246.4123500000001</v>
      </c>
      <c r="AR628" s="20"/>
    </row>
    <row r="629" spans="1:44" x14ac:dyDescent="0.25">
      <c r="A629" t="str">
        <f>VLOOKUP($B629,'Cushing Balance'!$C$2:$E$500,3,TRUE)</f>
        <v>142011</v>
      </c>
      <c r="B629" s="1">
        <v>40640</v>
      </c>
      <c r="C629" s="31"/>
      <c r="D629" s="8">
        <v>0</v>
      </c>
      <c r="E629" s="35">
        <v>101.88258</v>
      </c>
      <c r="F629" s="35"/>
      <c r="G629" s="26">
        <v>49.5</v>
      </c>
      <c r="H629" s="35">
        <v>8.8254599999999996</v>
      </c>
      <c r="I629" s="35">
        <v>0</v>
      </c>
      <c r="J629" s="26">
        <v>0</v>
      </c>
      <c r="K629" s="35">
        <v>51.728850000000001</v>
      </c>
      <c r="L629" s="35">
        <v>0</v>
      </c>
      <c r="M629" s="35">
        <v>342.50466999999998</v>
      </c>
      <c r="N629" s="35">
        <v>0</v>
      </c>
      <c r="O629" s="35"/>
      <c r="P629" s="35">
        <v>43.553849999999997</v>
      </c>
      <c r="R629" s="24">
        <f t="shared" si="37"/>
        <v>597.99540999999999</v>
      </c>
      <c r="T629" s="5">
        <v>413.06915642545476</v>
      </c>
      <c r="V629" s="20">
        <f t="shared" si="38"/>
        <v>1011.0645664254548</v>
      </c>
      <c r="X629" s="8">
        <v>149.60482999999999</v>
      </c>
      <c r="Y629" s="35">
        <v>0</v>
      </c>
      <c r="Z629" s="35"/>
      <c r="AA629" s="35">
        <v>0</v>
      </c>
      <c r="AB629" s="35">
        <v>138.24225000000001</v>
      </c>
      <c r="AC629" s="35">
        <v>28.889189999999999</v>
      </c>
      <c r="AD629" s="35">
        <v>160.16098000000002</v>
      </c>
      <c r="AE629" s="35"/>
      <c r="AF629" s="35"/>
      <c r="AG629" s="35"/>
      <c r="AH629" s="35">
        <v>0</v>
      </c>
      <c r="AI629" s="35"/>
      <c r="AL629" s="24">
        <f t="shared" si="40"/>
        <v>476.89724999999999</v>
      </c>
      <c r="AN629" s="34">
        <v>684.25000000000011</v>
      </c>
      <c r="AP629" s="20">
        <f t="shared" si="39"/>
        <v>1161.14725</v>
      </c>
      <c r="AR629" s="20"/>
    </row>
    <row r="630" spans="1:44" x14ac:dyDescent="0.25">
      <c r="A630" t="str">
        <f>VLOOKUP($B630,'Cushing Balance'!$C$2:$E$500,3,TRUE)</f>
        <v>142011</v>
      </c>
      <c r="B630" s="1">
        <v>40641</v>
      </c>
      <c r="C630" s="31"/>
      <c r="D630" s="8">
        <v>94.138100000000009</v>
      </c>
      <c r="E630" s="35">
        <v>73.112560000000002</v>
      </c>
      <c r="F630" s="35"/>
      <c r="G630" s="26">
        <v>49.5</v>
      </c>
      <c r="H630" s="35">
        <v>23.808790000000002</v>
      </c>
      <c r="I630" s="35">
        <v>0</v>
      </c>
      <c r="J630" s="26">
        <v>0</v>
      </c>
      <c r="K630" s="35">
        <v>48.863289999999999</v>
      </c>
      <c r="L630" s="35">
        <v>0</v>
      </c>
      <c r="M630" s="35">
        <v>342.67344000000003</v>
      </c>
      <c r="N630" s="35">
        <v>0</v>
      </c>
      <c r="O630" s="35"/>
      <c r="P630" s="35">
        <v>39.37229</v>
      </c>
      <c r="R630" s="24">
        <f t="shared" si="37"/>
        <v>671.46847000000002</v>
      </c>
      <c r="T630" s="5">
        <v>413.06915642545476</v>
      </c>
      <c r="V630" s="20">
        <f t="shared" si="38"/>
        <v>1084.5376264254548</v>
      </c>
      <c r="X630" s="8">
        <v>149.20975000000001</v>
      </c>
      <c r="Y630" s="35">
        <v>0</v>
      </c>
      <c r="Z630" s="35"/>
      <c r="AA630" s="35">
        <v>0</v>
      </c>
      <c r="AB630" s="35">
        <v>217.77513000000002</v>
      </c>
      <c r="AC630" s="35">
        <v>32.831769999999999</v>
      </c>
      <c r="AD630" s="35">
        <v>156.84595999999999</v>
      </c>
      <c r="AE630" s="35"/>
      <c r="AF630" s="35"/>
      <c r="AG630" s="35"/>
      <c r="AH630" s="35">
        <v>0</v>
      </c>
      <c r="AI630" s="35"/>
      <c r="AL630" s="24">
        <f t="shared" si="40"/>
        <v>556.66261000000009</v>
      </c>
      <c r="AN630" s="34">
        <v>684.25000000000011</v>
      </c>
      <c r="AP630" s="20">
        <f t="shared" si="39"/>
        <v>1240.9126100000003</v>
      </c>
      <c r="AR630" s="20"/>
    </row>
    <row r="631" spans="1:44" x14ac:dyDescent="0.25">
      <c r="A631" t="str">
        <f>VLOOKUP($B631,'Cushing Balance'!$C$2:$E$500,3,TRUE)</f>
        <v>152011</v>
      </c>
      <c r="B631" s="1">
        <v>40642</v>
      </c>
      <c r="C631" s="31"/>
      <c r="D631" s="8">
        <v>265.22649999999999</v>
      </c>
      <c r="E631" s="35">
        <v>85.021129999999999</v>
      </c>
      <c r="F631" s="35"/>
      <c r="G631" s="26">
        <v>49.5</v>
      </c>
      <c r="H631" s="35">
        <v>23.679830000000003</v>
      </c>
      <c r="I631" s="35">
        <v>0</v>
      </c>
      <c r="J631" s="26">
        <v>0</v>
      </c>
      <c r="K631" s="35">
        <v>48.40963</v>
      </c>
      <c r="L631" s="35">
        <v>0</v>
      </c>
      <c r="M631" s="35">
        <v>361.90881000000002</v>
      </c>
      <c r="N631" s="35">
        <v>0</v>
      </c>
      <c r="O631" s="35"/>
      <c r="P631" s="35">
        <v>20.868099999999998</v>
      </c>
      <c r="R631" s="24">
        <f t="shared" si="37"/>
        <v>854.61399999999992</v>
      </c>
      <c r="T631" s="5">
        <v>413.06915642545476</v>
      </c>
      <c r="V631" s="20">
        <f t="shared" si="38"/>
        <v>1267.6831564254546</v>
      </c>
      <c r="X631" s="8">
        <v>147.70602</v>
      </c>
      <c r="Y631" s="35">
        <v>0</v>
      </c>
      <c r="Z631" s="35"/>
      <c r="AA631" s="35">
        <v>0</v>
      </c>
      <c r="AB631" s="35">
        <v>218.93682999999999</v>
      </c>
      <c r="AC631" s="35">
        <v>35.559690000000003</v>
      </c>
      <c r="AD631" s="35">
        <v>157.94244</v>
      </c>
      <c r="AE631" s="35"/>
      <c r="AF631" s="35"/>
      <c r="AG631" s="35"/>
      <c r="AH631" s="35">
        <v>0</v>
      </c>
      <c r="AI631" s="35"/>
      <c r="AL631" s="24">
        <f t="shared" si="40"/>
        <v>560.14497999999992</v>
      </c>
      <c r="AN631" s="34">
        <v>684.25000000000011</v>
      </c>
      <c r="AP631" s="20">
        <f t="shared" si="39"/>
        <v>1244.39498</v>
      </c>
      <c r="AR631" s="20"/>
    </row>
    <row r="632" spans="1:44" x14ac:dyDescent="0.25">
      <c r="A632" t="str">
        <f>VLOOKUP($B632,'Cushing Balance'!$C$2:$E$500,3,TRUE)</f>
        <v>152011</v>
      </c>
      <c r="B632" s="1">
        <v>40643</v>
      </c>
      <c r="C632" s="31"/>
      <c r="D632" s="8">
        <v>147.42314999999999</v>
      </c>
      <c r="E632" s="35">
        <v>12.408580000000001</v>
      </c>
      <c r="F632" s="35"/>
      <c r="G632" s="26">
        <v>49.5</v>
      </c>
      <c r="H632" s="35">
        <v>24.000330000000002</v>
      </c>
      <c r="I632" s="35">
        <v>0</v>
      </c>
      <c r="J632" s="26">
        <v>0</v>
      </c>
      <c r="K632" s="35">
        <v>59.157419999999995</v>
      </c>
      <c r="L632" s="35">
        <v>0</v>
      </c>
      <c r="M632" s="35">
        <v>349.62102000000004</v>
      </c>
      <c r="N632" s="35">
        <v>0</v>
      </c>
      <c r="O632" s="35"/>
      <c r="P632" s="35">
        <v>35.727519999999998</v>
      </c>
      <c r="R632" s="24">
        <f t="shared" si="37"/>
        <v>677.83802000000003</v>
      </c>
      <c r="T632" s="5">
        <v>413.06915642545476</v>
      </c>
      <c r="V632" s="20">
        <f t="shared" si="38"/>
        <v>1090.9071764254547</v>
      </c>
      <c r="X632" s="8">
        <v>148.49006</v>
      </c>
      <c r="Y632" s="35">
        <v>0</v>
      </c>
      <c r="Z632" s="35"/>
      <c r="AA632" s="35">
        <v>0</v>
      </c>
      <c r="AB632" s="35">
        <v>208.43813</v>
      </c>
      <c r="AC632" s="35">
        <v>34.726519999999994</v>
      </c>
      <c r="AD632" s="35">
        <v>159.21265</v>
      </c>
      <c r="AE632" s="35"/>
      <c r="AF632" s="35"/>
      <c r="AG632" s="35"/>
      <c r="AH632" s="35">
        <v>0</v>
      </c>
      <c r="AI632" s="35"/>
      <c r="AL632" s="24">
        <f t="shared" si="40"/>
        <v>550.86735999999996</v>
      </c>
      <c r="AN632" s="34">
        <v>684.25000000000011</v>
      </c>
      <c r="AP632" s="20">
        <f t="shared" si="39"/>
        <v>1235.1173600000002</v>
      </c>
      <c r="AR632" s="20"/>
    </row>
    <row r="633" spans="1:44" x14ac:dyDescent="0.25">
      <c r="A633" t="str">
        <f>VLOOKUP($B633,'Cushing Balance'!$C$2:$E$500,3,TRUE)</f>
        <v>152011</v>
      </c>
      <c r="B633" s="1">
        <v>40644</v>
      </c>
      <c r="C633" s="31"/>
      <c r="D633" s="8">
        <v>5.1142099999999999</v>
      </c>
      <c r="E633" s="35">
        <v>117.37163000000001</v>
      </c>
      <c r="F633" s="35"/>
      <c r="G633" s="26">
        <v>49.5</v>
      </c>
      <c r="H633" s="35">
        <v>16.651400000000002</v>
      </c>
      <c r="I633" s="35">
        <v>0</v>
      </c>
      <c r="J633" s="26">
        <v>0</v>
      </c>
      <c r="K633" s="35">
        <v>61.330210000000001</v>
      </c>
      <c r="L633" s="35">
        <v>0</v>
      </c>
      <c r="M633" s="35">
        <v>322.31021000000004</v>
      </c>
      <c r="N633" s="35">
        <v>0</v>
      </c>
      <c r="O633" s="35"/>
      <c r="P633" s="35">
        <v>41.086919999999999</v>
      </c>
      <c r="R633" s="24">
        <f t="shared" si="37"/>
        <v>613.36457999999993</v>
      </c>
      <c r="T633" s="5">
        <v>413.06915642545476</v>
      </c>
      <c r="V633" s="20">
        <f t="shared" si="38"/>
        <v>1026.4337364254548</v>
      </c>
      <c r="X633" s="8">
        <v>148.54765</v>
      </c>
      <c r="Y633" s="35">
        <v>0</v>
      </c>
      <c r="Z633" s="35"/>
      <c r="AA633" s="35">
        <v>0</v>
      </c>
      <c r="AB633" s="35">
        <v>212.97752</v>
      </c>
      <c r="AC633" s="35">
        <v>31.217669999999998</v>
      </c>
      <c r="AD633" s="35">
        <v>162.31652</v>
      </c>
      <c r="AE633" s="35"/>
      <c r="AF633" s="35"/>
      <c r="AG633" s="35"/>
      <c r="AH633" s="35">
        <v>0</v>
      </c>
      <c r="AI633" s="35"/>
      <c r="AL633" s="24">
        <f t="shared" si="40"/>
        <v>555.05935999999997</v>
      </c>
      <c r="AN633" s="34">
        <v>684.25000000000011</v>
      </c>
      <c r="AP633" s="20">
        <f t="shared" si="39"/>
        <v>1239.3093600000002</v>
      </c>
      <c r="AR633" s="20"/>
    </row>
    <row r="634" spans="1:44" x14ac:dyDescent="0.25">
      <c r="A634" t="str">
        <f>VLOOKUP($B634,'Cushing Balance'!$C$2:$E$500,3,TRUE)</f>
        <v>152011</v>
      </c>
      <c r="B634" s="1">
        <v>40645</v>
      </c>
      <c r="C634" s="31"/>
      <c r="D634" s="8">
        <v>2.9594999999999998</v>
      </c>
      <c r="E634" s="35">
        <v>141.75644</v>
      </c>
      <c r="F634" s="35"/>
      <c r="G634" s="26">
        <v>49.5</v>
      </c>
      <c r="H634" s="35">
        <v>29.183</v>
      </c>
      <c r="I634" s="35">
        <v>0</v>
      </c>
      <c r="J634" s="26">
        <v>0</v>
      </c>
      <c r="K634" s="35">
        <v>60.350850000000001</v>
      </c>
      <c r="L634" s="35">
        <v>0</v>
      </c>
      <c r="M634" s="35">
        <v>351.48419000000001</v>
      </c>
      <c r="N634" s="35">
        <v>0</v>
      </c>
      <c r="O634" s="35"/>
      <c r="P634" s="35">
        <v>74.648979999999995</v>
      </c>
      <c r="R634" s="24">
        <f t="shared" si="37"/>
        <v>709.88295999999991</v>
      </c>
      <c r="T634" s="5">
        <v>413.06915642545476</v>
      </c>
      <c r="V634" s="20">
        <f t="shared" si="38"/>
        <v>1122.9521164254547</v>
      </c>
      <c r="X634" s="8">
        <v>148.73121</v>
      </c>
      <c r="Y634" s="35">
        <v>0</v>
      </c>
      <c r="Z634" s="35"/>
      <c r="AA634" s="35">
        <v>0</v>
      </c>
      <c r="AB634" s="35">
        <v>216.24764999999999</v>
      </c>
      <c r="AC634" s="35">
        <v>38.244019999999999</v>
      </c>
      <c r="AD634" s="35">
        <v>162.77099999999999</v>
      </c>
      <c r="AE634" s="35"/>
      <c r="AF634" s="35"/>
      <c r="AG634" s="35"/>
      <c r="AH634" s="35">
        <v>0</v>
      </c>
      <c r="AI634" s="35"/>
      <c r="AL634" s="24">
        <f t="shared" si="40"/>
        <v>565.99387999999999</v>
      </c>
      <c r="AN634" s="34">
        <v>684.25000000000011</v>
      </c>
      <c r="AP634" s="20">
        <f t="shared" si="39"/>
        <v>1250.24388</v>
      </c>
      <c r="AR634" s="20"/>
    </row>
    <row r="635" spans="1:44" x14ac:dyDescent="0.25">
      <c r="A635" t="str">
        <f>VLOOKUP($B635,'Cushing Balance'!$C$2:$E$500,3,TRUE)</f>
        <v>152011</v>
      </c>
      <c r="B635" s="1">
        <v>40646</v>
      </c>
      <c r="C635" s="31"/>
      <c r="D635" s="8">
        <v>342.83796000000001</v>
      </c>
      <c r="E635" s="35">
        <v>74.496020000000001</v>
      </c>
      <c r="F635" s="35"/>
      <c r="G635" s="26">
        <v>49.5</v>
      </c>
      <c r="H635" s="35">
        <v>31.958130000000001</v>
      </c>
      <c r="I635" s="35">
        <v>0</v>
      </c>
      <c r="J635" s="26">
        <v>0</v>
      </c>
      <c r="K635" s="35">
        <v>59.933980000000005</v>
      </c>
      <c r="L635" s="35">
        <v>0</v>
      </c>
      <c r="M635" s="35">
        <v>330.32477</v>
      </c>
      <c r="N635" s="35">
        <v>0</v>
      </c>
      <c r="O635" s="35"/>
      <c r="P635" s="35">
        <v>23.230169999999998</v>
      </c>
      <c r="R635" s="24">
        <f t="shared" si="37"/>
        <v>912.2810300000001</v>
      </c>
      <c r="T635" s="5">
        <v>413.06915642545476</v>
      </c>
      <c r="V635" s="20">
        <f t="shared" si="38"/>
        <v>1325.3501864254549</v>
      </c>
      <c r="X635" s="8">
        <v>149.47954000000001</v>
      </c>
      <c r="Y635" s="35">
        <v>0</v>
      </c>
      <c r="Z635" s="35"/>
      <c r="AA635" s="35">
        <v>0</v>
      </c>
      <c r="AB635" s="35">
        <v>209.81263000000001</v>
      </c>
      <c r="AC635" s="35">
        <v>37.651150000000001</v>
      </c>
      <c r="AD635" s="35">
        <v>161.76651999999999</v>
      </c>
      <c r="AE635" s="35"/>
      <c r="AF635" s="35"/>
      <c r="AG635" s="35"/>
      <c r="AH635" s="35">
        <v>0</v>
      </c>
      <c r="AI635" s="35"/>
      <c r="AL635" s="24">
        <f t="shared" si="40"/>
        <v>558.7098400000001</v>
      </c>
      <c r="AN635" s="34">
        <v>684.25000000000011</v>
      </c>
      <c r="AP635" s="20">
        <f t="shared" si="39"/>
        <v>1242.9598400000002</v>
      </c>
      <c r="AR635" s="20"/>
    </row>
    <row r="636" spans="1:44" x14ac:dyDescent="0.25">
      <c r="A636" t="str">
        <f>VLOOKUP($B636,'Cushing Balance'!$C$2:$E$500,3,TRUE)</f>
        <v>152011</v>
      </c>
      <c r="B636" s="1">
        <v>40647</v>
      </c>
      <c r="C636" s="31"/>
      <c r="D636" s="8">
        <v>7.2061000000000002</v>
      </c>
      <c r="E636" s="35">
        <v>11.893879999999999</v>
      </c>
      <c r="F636" s="35"/>
      <c r="G636" s="26">
        <v>49.5</v>
      </c>
      <c r="H636" s="35">
        <v>25.168130000000001</v>
      </c>
      <c r="I636" s="35">
        <v>0</v>
      </c>
      <c r="J636" s="26">
        <v>0</v>
      </c>
      <c r="K636" s="35">
        <v>59.548650000000002</v>
      </c>
      <c r="L636" s="35">
        <v>0</v>
      </c>
      <c r="M636" s="35">
        <v>329.17419000000001</v>
      </c>
      <c r="N636" s="35">
        <v>0</v>
      </c>
      <c r="O636" s="35"/>
      <c r="P636" s="35">
        <v>50.70608</v>
      </c>
      <c r="R636" s="24">
        <f t="shared" si="37"/>
        <v>533.19703000000004</v>
      </c>
      <c r="T636" s="5">
        <v>413.06915642545476</v>
      </c>
      <c r="V636" s="20">
        <f t="shared" si="38"/>
        <v>946.26618642545486</v>
      </c>
      <c r="X636" s="8">
        <v>148.88034999999999</v>
      </c>
      <c r="Y636" s="35">
        <v>0</v>
      </c>
      <c r="Z636" s="35"/>
      <c r="AA636" s="35">
        <v>0</v>
      </c>
      <c r="AB636" s="35">
        <v>222.61493999999999</v>
      </c>
      <c r="AC636" s="35">
        <v>37.78698</v>
      </c>
      <c r="AD636" s="35">
        <v>161.95835</v>
      </c>
      <c r="AE636" s="35"/>
      <c r="AF636" s="35"/>
      <c r="AG636" s="35"/>
      <c r="AH636" s="35">
        <v>0</v>
      </c>
      <c r="AI636" s="35"/>
      <c r="AL636" s="24">
        <f t="shared" si="40"/>
        <v>571.24061999999992</v>
      </c>
      <c r="AN636" s="34">
        <v>684.25000000000011</v>
      </c>
      <c r="AP636" s="20">
        <f t="shared" si="39"/>
        <v>1255.49062</v>
      </c>
      <c r="AR636" s="20"/>
    </row>
    <row r="637" spans="1:44" x14ac:dyDescent="0.25">
      <c r="A637" t="str">
        <f>VLOOKUP($B637,'Cushing Balance'!$C$2:$E$500,3,TRUE)</f>
        <v>152011</v>
      </c>
      <c r="B637" s="1">
        <v>40648</v>
      </c>
      <c r="C637" s="31"/>
      <c r="D637" s="8">
        <v>0</v>
      </c>
      <c r="E637" s="35">
        <v>32.814329999999998</v>
      </c>
      <c r="F637" s="35"/>
      <c r="G637" s="26">
        <v>49.5</v>
      </c>
      <c r="H637" s="35">
        <v>20.647479999999998</v>
      </c>
      <c r="I637" s="35">
        <v>0</v>
      </c>
      <c r="J637" s="26">
        <v>0</v>
      </c>
      <c r="K637" s="35">
        <v>54.067769999999996</v>
      </c>
      <c r="L637" s="35">
        <v>0</v>
      </c>
      <c r="M637" s="35">
        <v>361.50099999999998</v>
      </c>
      <c r="N637" s="35">
        <v>0</v>
      </c>
      <c r="O637" s="35"/>
      <c r="P637" s="35">
        <v>10.812709999999999</v>
      </c>
      <c r="R637" s="24">
        <f t="shared" si="37"/>
        <v>529.34329000000002</v>
      </c>
      <c r="T637" s="5">
        <v>413.06915642545476</v>
      </c>
      <c r="V637" s="20">
        <f t="shared" si="38"/>
        <v>942.41244642545485</v>
      </c>
      <c r="X637" s="8">
        <v>145.90703999999999</v>
      </c>
      <c r="Y637" s="35">
        <v>0</v>
      </c>
      <c r="Z637" s="35"/>
      <c r="AA637" s="35">
        <v>0</v>
      </c>
      <c r="AB637" s="35">
        <v>218.82179000000002</v>
      </c>
      <c r="AC637" s="35">
        <v>29.50206</v>
      </c>
      <c r="AD637" s="35">
        <v>163.37082999999998</v>
      </c>
      <c r="AE637" s="35"/>
      <c r="AF637" s="35"/>
      <c r="AG637" s="35"/>
      <c r="AH637" s="35">
        <v>0</v>
      </c>
      <c r="AI637" s="35"/>
      <c r="AL637" s="24">
        <f t="shared" si="40"/>
        <v>557.60172</v>
      </c>
      <c r="AN637" s="34">
        <v>684.25000000000011</v>
      </c>
      <c r="AP637" s="20">
        <f t="shared" si="39"/>
        <v>1241.8517200000001</v>
      </c>
      <c r="AR637" s="20"/>
    </row>
    <row r="638" spans="1:44" x14ac:dyDescent="0.25">
      <c r="A638" t="str">
        <f>VLOOKUP($B638,'Cushing Balance'!$C$2:$E$500,3,TRUE)</f>
        <v>162011</v>
      </c>
      <c r="B638" s="1">
        <v>40649</v>
      </c>
      <c r="C638" s="31"/>
      <c r="D638" s="8">
        <v>0</v>
      </c>
      <c r="E638" s="35">
        <v>122.16394</v>
      </c>
      <c r="F638" s="35"/>
      <c r="G638" s="26">
        <v>49.5</v>
      </c>
      <c r="H638" s="35">
        <v>30.660790000000002</v>
      </c>
      <c r="I638" s="35">
        <v>0</v>
      </c>
      <c r="J638" s="26">
        <v>0</v>
      </c>
      <c r="K638" s="35">
        <v>60.849400000000003</v>
      </c>
      <c r="L638" s="35">
        <v>0</v>
      </c>
      <c r="M638" s="35">
        <v>350.76203999999996</v>
      </c>
      <c r="N638" s="35">
        <v>0</v>
      </c>
      <c r="O638" s="35"/>
      <c r="P638" s="35">
        <v>1.17513</v>
      </c>
      <c r="R638" s="24">
        <f t="shared" si="37"/>
        <v>615.11129999999991</v>
      </c>
      <c r="T638" s="5">
        <v>413.06915642545476</v>
      </c>
      <c r="V638" s="20">
        <f t="shared" si="38"/>
        <v>1028.1804564254546</v>
      </c>
      <c r="X638" s="8">
        <v>148.65946</v>
      </c>
      <c r="Y638" s="35">
        <v>0</v>
      </c>
      <c r="Z638" s="35"/>
      <c r="AA638" s="35">
        <v>0</v>
      </c>
      <c r="AB638" s="35">
        <v>227.10957999999999</v>
      </c>
      <c r="AC638" s="35">
        <v>38.378</v>
      </c>
      <c r="AD638" s="35">
        <v>164.41893999999999</v>
      </c>
      <c r="AE638" s="35"/>
      <c r="AF638" s="35"/>
      <c r="AG638" s="35"/>
      <c r="AH638" s="35">
        <v>0</v>
      </c>
      <c r="AI638" s="35"/>
      <c r="AL638" s="24">
        <f t="shared" si="40"/>
        <v>578.56597999999997</v>
      </c>
      <c r="AN638" s="34">
        <v>684.25000000000011</v>
      </c>
      <c r="AP638" s="20">
        <f t="shared" si="39"/>
        <v>1262.8159800000001</v>
      </c>
      <c r="AR638" s="20"/>
    </row>
    <row r="639" spans="1:44" x14ac:dyDescent="0.25">
      <c r="A639" t="str">
        <f>VLOOKUP($B639,'Cushing Balance'!$C$2:$E$500,3,TRUE)</f>
        <v>162011</v>
      </c>
      <c r="B639" s="1">
        <v>40650</v>
      </c>
      <c r="C639" s="31"/>
      <c r="D639" s="8">
        <v>0</v>
      </c>
      <c r="E639" s="35">
        <v>1.9498800000000001</v>
      </c>
      <c r="F639" s="35"/>
      <c r="G639" s="26">
        <v>49.5</v>
      </c>
      <c r="H639" s="35">
        <v>30.13092</v>
      </c>
      <c r="I639" s="35">
        <v>0</v>
      </c>
      <c r="J639" s="26">
        <v>0</v>
      </c>
      <c r="K639" s="35">
        <v>62.877129999999994</v>
      </c>
      <c r="L639" s="35">
        <v>0</v>
      </c>
      <c r="M639" s="35">
        <v>322.09285</v>
      </c>
      <c r="N639" s="35">
        <v>0</v>
      </c>
      <c r="O639" s="35"/>
      <c r="P639" s="35">
        <v>1.1873499999999999</v>
      </c>
      <c r="R639" s="24">
        <f t="shared" si="37"/>
        <v>467.73812999999996</v>
      </c>
      <c r="T639" s="5">
        <v>413.06915642545476</v>
      </c>
      <c r="V639" s="20">
        <f t="shared" si="38"/>
        <v>880.80728642545478</v>
      </c>
      <c r="X639" s="8">
        <v>147.95729</v>
      </c>
      <c r="Y639" s="35">
        <v>0</v>
      </c>
      <c r="Z639" s="35"/>
      <c r="AA639" s="35">
        <v>0</v>
      </c>
      <c r="AB639" s="35">
        <v>224.13004000000001</v>
      </c>
      <c r="AC639" s="35">
        <v>38.167439999999999</v>
      </c>
      <c r="AD639" s="35">
        <v>161.07554000000002</v>
      </c>
      <c r="AE639" s="35"/>
      <c r="AF639" s="35"/>
      <c r="AG639" s="35"/>
      <c r="AH639" s="35">
        <v>0</v>
      </c>
      <c r="AI639" s="35"/>
      <c r="AL639" s="24">
        <f t="shared" si="40"/>
        <v>571.33031000000005</v>
      </c>
      <c r="AN639" s="34">
        <v>684.25000000000011</v>
      </c>
      <c r="AP639" s="20">
        <f t="shared" si="39"/>
        <v>1255.5803100000003</v>
      </c>
      <c r="AR639" s="20"/>
    </row>
    <row r="640" spans="1:44" x14ac:dyDescent="0.25">
      <c r="A640" t="str">
        <f>VLOOKUP($B640,'Cushing Balance'!$C$2:$E$500,3,TRUE)</f>
        <v>162011</v>
      </c>
      <c r="B640" s="1">
        <v>40651</v>
      </c>
      <c r="C640" s="31"/>
      <c r="D640" s="8">
        <v>0</v>
      </c>
      <c r="E640" s="35">
        <v>36.793099999999995</v>
      </c>
      <c r="F640" s="35"/>
      <c r="G640" s="26">
        <v>49.5</v>
      </c>
      <c r="H640" s="35">
        <v>29.351669999999999</v>
      </c>
      <c r="I640" s="35">
        <v>0</v>
      </c>
      <c r="J640" s="26">
        <v>0</v>
      </c>
      <c r="K640" s="35">
        <v>53.10313</v>
      </c>
      <c r="L640" s="35">
        <v>0</v>
      </c>
      <c r="M640" s="35">
        <v>317.64408000000003</v>
      </c>
      <c r="N640" s="35">
        <v>0</v>
      </c>
      <c r="O640" s="35"/>
      <c r="P640" s="35">
        <v>59.794129999999996</v>
      </c>
      <c r="R640" s="24">
        <f t="shared" si="37"/>
        <v>546.18610999999999</v>
      </c>
      <c r="T640" s="5">
        <v>413.06915642545476</v>
      </c>
      <c r="V640" s="20">
        <f t="shared" si="38"/>
        <v>959.25526642545469</v>
      </c>
      <c r="X640" s="8">
        <v>146.65351999999999</v>
      </c>
      <c r="Y640" s="35">
        <v>0</v>
      </c>
      <c r="Z640" s="35"/>
      <c r="AA640" s="35">
        <v>0</v>
      </c>
      <c r="AB640" s="35">
        <v>217.31373000000002</v>
      </c>
      <c r="AC640" s="35">
        <v>37.982750000000003</v>
      </c>
      <c r="AD640" s="35">
        <v>160.10469000000001</v>
      </c>
      <c r="AE640" s="35"/>
      <c r="AF640" s="35"/>
      <c r="AG640" s="35"/>
      <c r="AH640" s="35">
        <v>0</v>
      </c>
      <c r="AI640" s="35"/>
      <c r="AL640" s="24">
        <f t="shared" si="40"/>
        <v>562.05469000000005</v>
      </c>
      <c r="AN640" s="34">
        <v>684.25000000000011</v>
      </c>
      <c r="AP640" s="20">
        <f t="shared" si="39"/>
        <v>1246.3046900000002</v>
      </c>
      <c r="AR640" s="20"/>
    </row>
    <row r="641" spans="1:44" x14ac:dyDescent="0.25">
      <c r="A641" t="str">
        <f>VLOOKUP($B641,'Cushing Balance'!$C$2:$E$500,3,TRUE)</f>
        <v>162011</v>
      </c>
      <c r="B641" s="1">
        <v>40652</v>
      </c>
      <c r="C641" s="31"/>
      <c r="D641" s="8">
        <v>62.09919</v>
      </c>
      <c r="E641" s="35">
        <v>155.19649999999999</v>
      </c>
      <c r="F641" s="35"/>
      <c r="G641" s="26">
        <v>49.5</v>
      </c>
      <c r="H641" s="35">
        <v>27.910330000000002</v>
      </c>
      <c r="I641" s="35">
        <v>0</v>
      </c>
      <c r="J641" s="26">
        <v>0</v>
      </c>
      <c r="K641" s="35">
        <v>56.73</v>
      </c>
      <c r="L641" s="35">
        <v>0</v>
      </c>
      <c r="M641" s="35">
        <v>349.97122999999999</v>
      </c>
      <c r="N641" s="35">
        <v>0</v>
      </c>
      <c r="O641" s="35"/>
      <c r="P641" s="35">
        <v>23.941189999999999</v>
      </c>
      <c r="R641" s="24">
        <f t="shared" si="37"/>
        <v>725.34843999999998</v>
      </c>
      <c r="T641" s="5">
        <v>413.06915642545476</v>
      </c>
      <c r="V641" s="20">
        <f t="shared" si="38"/>
        <v>1138.4175964254548</v>
      </c>
      <c r="X641" s="8">
        <v>149.18969000000001</v>
      </c>
      <c r="Y641" s="35">
        <v>0</v>
      </c>
      <c r="Z641" s="35"/>
      <c r="AA641" s="35">
        <v>0</v>
      </c>
      <c r="AB641" s="35">
        <v>192.75148000000002</v>
      </c>
      <c r="AC641" s="35">
        <v>34.241849999999999</v>
      </c>
      <c r="AD641" s="35">
        <v>163.29814999999999</v>
      </c>
      <c r="AE641" s="35"/>
      <c r="AF641" s="35"/>
      <c r="AG641" s="35"/>
      <c r="AH641" s="35">
        <v>0</v>
      </c>
      <c r="AI641" s="35"/>
      <c r="AL641" s="24">
        <f t="shared" si="40"/>
        <v>539.48117000000002</v>
      </c>
      <c r="AN641" s="34">
        <v>684.25000000000011</v>
      </c>
      <c r="AP641" s="20">
        <f t="shared" si="39"/>
        <v>1223.73117</v>
      </c>
      <c r="AR641" s="20"/>
    </row>
    <row r="642" spans="1:44" x14ac:dyDescent="0.25">
      <c r="A642" t="str">
        <f>VLOOKUP($B642,'Cushing Balance'!$C$2:$E$500,3,TRUE)</f>
        <v>162011</v>
      </c>
      <c r="B642" s="1">
        <v>40653</v>
      </c>
      <c r="C642" s="31"/>
      <c r="D642" s="8">
        <v>44.314440000000005</v>
      </c>
      <c r="E642" s="35">
        <v>152.01560000000001</v>
      </c>
      <c r="F642" s="35"/>
      <c r="G642" s="26">
        <v>49.5</v>
      </c>
      <c r="H642" s="35">
        <v>27.9</v>
      </c>
      <c r="I642" s="35">
        <v>0</v>
      </c>
      <c r="J642" s="26">
        <v>0</v>
      </c>
      <c r="K642" s="35">
        <v>54.203269999999996</v>
      </c>
      <c r="L642" s="35">
        <v>0</v>
      </c>
      <c r="M642" s="35">
        <v>351.62747999999999</v>
      </c>
      <c r="N642" s="35">
        <v>0</v>
      </c>
      <c r="O642" s="35"/>
      <c r="P642" s="35">
        <v>69.182539999999989</v>
      </c>
      <c r="R642" s="24">
        <f t="shared" si="37"/>
        <v>748.74333000000001</v>
      </c>
      <c r="T642" s="5">
        <v>413.06915642545476</v>
      </c>
      <c r="V642" s="20">
        <f t="shared" si="38"/>
        <v>1161.8124864254548</v>
      </c>
      <c r="X642" s="8">
        <v>140.37465</v>
      </c>
      <c r="Y642" s="35">
        <v>0</v>
      </c>
      <c r="Z642" s="35"/>
      <c r="AA642" s="35">
        <v>0</v>
      </c>
      <c r="AB642" s="35">
        <v>169.87980999999999</v>
      </c>
      <c r="AC642" s="35">
        <v>37.737230000000004</v>
      </c>
      <c r="AD642" s="35">
        <v>166.24439999999998</v>
      </c>
      <c r="AE642" s="35"/>
      <c r="AF642" s="35"/>
      <c r="AG642" s="35"/>
      <c r="AH642" s="35">
        <v>0</v>
      </c>
      <c r="AI642" s="35"/>
      <c r="AL642" s="24">
        <f t="shared" si="40"/>
        <v>514.23608999999999</v>
      </c>
      <c r="AN642" s="34">
        <v>684.25000000000011</v>
      </c>
      <c r="AP642" s="20">
        <f t="shared" si="39"/>
        <v>1198.4860900000001</v>
      </c>
      <c r="AR642" s="20"/>
    </row>
    <row r="643" spans="1:44" x14ac:dyDescent="0.25">
      <c r="A643" t="str">
        <f>VLOOKUP($B643,'Cushing Balance'!$C$2:$E$500,3,TRUE)</f>
        <v>162011</v>
      </c>
      <c r="B643" s="1">
        <v>40654</v>
      </c>
      <c r="C643" s="31"/>
      <c r="D643" s="8">
        <v>0</v>
      </c>
      <c r="E643" s="35">
        <v>122.36075</v>
      </c>
      <c r="F643" s="35"/>
      <c r="G643" s="26">
        <v>49.5</v>
      </c>
      <c r="H643" s="35">
        <v>22.084019999999999</v>
      </c>
      <c r="I643" s="35">
        <v>0</v>
      </c>
      <c r="J643" s="26">
        <v>0</v>
      </c>
      <c r="K643" s="35">
        <v>46.673809999999996</v>
      </c>
      <c r="L643" s="35">
        <v>0</v>
      </c>
      <c r="M643" s="35">
        <v>335.07638000000003</v>
      </c>
      <c r="N643" s="35">
        <v>0</v>
      </c>
      <c r="O643" s="35"/>
      <c r="P643" s="35">
        <v>66.656940000000006</v>
      </c>
      <c r="R643" s="24">
        <f t="shared" si="37"/>
        <v>642.3519</v>
      </c>
      <c r="T643" s="5">
        <v>413.06915642545476</v>
      </c>
      <c r="V643" s="20">
        <f t="shared" si="38"/>
        <v>1055.4210564254547</v>
      </c>
      <c r="X643" s="8">
        <v>130.79390000000001</v>
      </c>
      <c r="Y643" s="35">
        <v>0</v>
      </c>
      <c r="Z643" s="35"/>
      <c r="AA643" s="35">
        <v>0</v>
      </c>
      <c r="AB643" s="35">
        <v>226.20185000000001</v>
      </c>
      <c r="AC643" s="35">
        <v>37.731900000000003</v>
      </c>
      <c r="AD643" s="35">
        <v>163.90557999999999</v>
      </c>
      <c r="AE643" s="35"/>
      <c r="AF643" s="35"/>
      <c r="AG643" s="35"/>
      <c r="AH643" s="35">
        <v>0</v>
      </c>
      <c r="AI643" s="35"/>
      <c r="AL643" s="24">
        <f t="shared" si="40"/>
        <v>558.63323000000003</v>
      </c>
      <c r="AN643" s="34">
        <v>684.25000000000011</v>
      </c>
      <c r="AP643" s="20">
        <f t="shared" si="39"/>
        <v>1242.8832300000001</v>
      </c>
      <c r="AR643" s="20"/>
    </row>
    <row r="644" spans="1:44" x14ac:dyDescent="0.25">
      <c r="A644" t="str">
        <f>VLOOKUP($B644,'Cushing Balance'!$C$2:$E$500,3,TRUE)</f>
        <v>162011</v>
      </c>
      <c r="B644" s="1">
        <v>40655</v>
      </c>
      <c r="C644" s="31"/>
      <c r="D644" s="8">
        <v>83.065880000000007</v>
      </c>
      <c r="E644" s="35">
        <v>97.913560000000004</v>
      </c>
      <c r="F644" s="35"/>
      <c r="G644" s="26">
        <v>49.5</v>
      </c>
      <c r="H644" s="35">
        <v>26.608499999999999</v>
      </c>
      <c r="I644" s="35">
        <v>0</v>
      </c>
      <c r="J644" s="26">
        <v>0</v>
      </c>
      <c r="K644" s="35">
        <v>56.34308</v>
      </c>
      <c r="L644" s="35">
        <v>0</v>
      </c>
      <c r="M644" s="35">
        <v>342.01749999999998</v>
      </c>
      <c r="N644" s="35">
        <v>0</v>
      </c>
      <c r="O644" s="35"/>
      <c r="P644" s="35">
        <v>0.46610000000000001</v>
      </c>
      <c r="R644" s="24">
        <f t="shared" si="37"/>
        <v>655.9146199999999</v>
      </c>
      <c r="T644" s="5">
        <v>413.06915642545476</v>
      </c>
      <c r="V644" s="20">
        <f t="shared" si="38"/>
        <v>1068.9837764254546</v>
      </c>
      <c r="X644" s="8">
        <v>134.99919</v>
      </c>
      <c r="Y644" s="35">
        <v>0</v>
      </c>
      <c r="Z644" s="35"/>
      <c r="AA644" s="35">
        <v>0</v>
      </c>
      <c r="AB644" s="35">
        <v>218.42243999999999</v>
      </c>
      <c r="AC644" s="35">
        <v>37.450809999999997</v>
      </c>
      <c r="AD644" s="35">
        <v>157.36756</v>
      </c>
      <c r="AE644" s="35"/>
      <c r="AF644" s="35"/>
      <c r="AG644" s="35"/>
      <c r="AH644" s="35">
        <v>0</v>
      </c>
      <c r="AI644" s="35"/>
      <c r="AL644" s="24">
        <f t="shared" si="40"/>
        <v>548.24</v>
      </c>
      <c r="AN644" s="34">
        <v>684.25000000000011</v>
      </c>
      <c r="AP644" s="20">
        <f t="shared" si="39"/>
        <v>1232.4900000000002</v>
      </c>
      <c r="AR644" s="20"/>
    </row>
    <row r="645" spans="1:44" x14ac:dyDescent="0.25">
      <c r="A645" t="str">
        <f>VLOOKUP($B645,'Cushing Balance'!$C$2:$E$500,3,TRUE)</f>
        <v>172011</v>
      </c>
      <c r="B645" s="1">
        <v>40656</v>
      </c>
      <c r="C645" s="31"/>
      <c r="D645" s="8">
        <v>0</v>
      </c>
      <c r="E645" s="35">
        <v>97.491060000000004</v>
      </c>
      <c r="F645" s="35"/>
      <c r="G645" s="26">
        <v>49.5</v>
      </c>
      <c r="H645" s="35">
        <v>29.41046</v>
      </c>
      <c r="I645" s="35">
        <v>0</v>
      </c>
      <c r="J645" s="26">
        <v>0</v>
      </c>
      <c r="K645" s="35">
        <v>61.228879999999997</v>
      </c>
      <c r="L645" s="35">
        <v>0</v>
      </c>
      <c r="M645" s="35">
        <v>332.24245999999999</v>
      </c>
      <c r="N645" s="35">
        <v>0</v>
      </c>
      <c r="O645" s="35"/>
      <c r="P645" s="35">
        <v>0.81508000000000003</v>
      </c>
      <c r="R645" s="24">
        <f t="shared" si="37"/>
        <v>570.68793999999991</v>
      </c>
      <c r="T645" s="5">
        <v>413.06915642545476</v>
      </c>
      <c r="V645" s="20">
        <f t="shared" si="38"/>
        <v>983.75709642545462</v>
      </c>
      <c r="X645" s="8">
        <v>141.76107999999999</v>
      </c>
      <c r="Y645" s="35">
        <v>0</v>
      </c>
      <c r="Z645" s="35"/>
      <c r="AA645" s="35">
        <v>0</v>
      </c>
      <c r="AB645" s="35">
        <v>214.63607999999999</v>
      </c>
      <c r="AC645" s="35">
        <v>37.669599999999996</v>
      </c>
      <c r="AD645" s="35">
        <v>157.98656</v>
      </c>
      <c r="AE645" s="35"/>
      <c r="AF645" s="35"/>
      <c r="AG645" s="35"/>
      <c r="AH645" s="35">
        <v>0</v>
      </c>
      <c r="AI645" s="35"/>
      <c r="AL645" s="24">
        <f t="shared" si="40"/>
        <v>552.05331999999999</v>
      </c>
      <c r="AN645" s="34">
        <v>684.25000000000011</v>
      </c>
      <c r="AP645" s="20">
        <f t="shared" si="39"/>
        <v>1236.30332</v>
      </c>
      <c r="AR645" s="20"/>
    </row>
    <row r="646" spans="1:44" x14ac:dyDescent="0.25">
      <c r="A646" t="str">
        <f>VLOOKUP($B646,'Cushing Balance'!$C$2:$E$500,3,TRUE)</f>
        <v>172011</v>
      </c>
      <c r="B646" s="1">
        <v>40657</v>
      </c>
      <c r="C646" s="31"/>
      <c r="D646" s="8">
        <v>207.88705999999999</v>
      </c>
      <c r="E646" s="35">
        <v>157.22820999999999</v>
      </c>
      <c r="F646" s="35"/>
      <c r="G646" s="26">
        <v>49.5</v>
      </c>
      <c r="H646" s="35">
        <v>25.324439999999999</v>
      </c>
      <c r="I646" s="35">
        <v>0</v>
      </c>
      <c r="J646" s="26">
        <v>0</v>
      </c>
      <c r="K646" s="35">
        <v>59.86448</v>
      </c>
      <c r="L646" s="35">
        <v>0</v>
      </c>
      <c r="M646" s="35">
        <v>343.27746000000002</v>
      </c>
      <c r="N646" s="35">
        <v>0</v>
      </c>
      <c r="O646" s="35"/>
      <c r="P646" s="35">
        <v>45.75065</v>
      </c>
      <c r="R646" s="24">
        <f t="shared" si="37"/>
        <v>888.83230000000003</v>
      </c>
      <c r="T646" s="5">
        <v>413.06915642545476</v>
      </c>
      <c r="V646" s="20">
        <f t="shared" si="38"/>
        <v>1301.9014564254549</v>
      </c>
      <c r="X646" s="8">
        <v>130.83669</v>
      </c>
      <c r="Y646" s="35">
        <v>0</v>
      </c>
      <c r="Z646" s="35"/>
      <c r="AA646" s="35">
        <v>0</v>
      </c>
      <c r="AB646" s="35">
        <v>205.98006000000001</v>
      </c>
      <c r="AC646" s="35">
        <v>31.614459999999998</v>
      </c>
      <c r="AD646" s="35">
        <v>155.86879000000002</v>
      </c>
      <c r="AE646" s="35"/>
      <c r="AF646" s="35"/>
      <c r="AG646" s="35"/>
      <c r="AH646" s="35">
        <v>0</v>
      </c>
      <c r="AI646" s="35"/>
      <c r="AL646" s="24">
        <f t="shared" si="40"/>
        <v>524.30000000000007</v>
      </c>
      <c r="AN646" s="34">
        <v>684.25000000000011</v>
      </c>
      <c r="AP646" s="20">
        <f t="shared" si="39"/>
        <v>1208.5500000000002</v>
      </c>
      <c r="AR646" s="20"/>
    </row>
    <row r="647" spans="1:44" x14ac:dyDescent="0.25">
      <c r="A647" t="str">
        <f>VLOOKUP($B647,'Cushing Balance'!$C$2:$E$500,3,TRUE)</f>
        <v>172011</v>
      </c>
      <c r="B647" s="1">
        <v>40658</v>
      </c>
      <c r="C647" s="31"/>
      <c r="D647" s="8">
        <v>97.932829999999996</v>
      </c>
      <c r="E647" s="35">
        <v>75.493380000000002</v>
      </c>
      <c r="F647" s="35"/>
      <c r="G647" s="26">
        <v>49.5</v>
      </c>
      <c r="H647" s="35">
        <v>16.26717</v>
      </c>
      <c r="I647" s="35">
        <v>0</v>
      </c>
      <c r="J647" s="26">
        <v>0</v>
      </c>
      <c r="K647" s="35">
        <v>59.673290000000001</v>
      </c>
      <c r="L647" s="35">
        <v>0</v>
      </c>
      <c r="M647" s="35">
        <v>319.41088000000002</v>
      </c>
      <c r="N647" s="35">
        <v>0</v>
      </c>
      <c r="O647" s="35"/>
      <c r="P647" s="35">
        <v>34.515540000000001</v>
      </c>
      <c r="R647" s="24">
        <f t="shared" si="37"/>
        <v>652.79309000000001</v>
      </c>
      <c r="T647" s="5">
        <v>413.06915642545476</v>
      </c>
      <c r="V647" s="20">
        <f t="shared" si="38"/>
        <v>1065.8622464254547</v>
      </c>
      <c r="X647" s="8">
        <v>130.69952000000001</v>
      </c>
      <c r="Y647" s="35">
        <v>0</v>
      </c>
      <c r="Z647" s="35"/>
      <c r="AA647" s="35">
        <v>0</v>
      </c>
      <c r="AB647" s="35">
        <v>208.38381000000001</v>
      </c>
      <c r="AC647" s="35">
        <v>36.712919999999997</v>
      </c>
      <c r="AD647" s="35">
        <v>158.48835</v>
      </c>
      <c r="AE647" s="35"/>
      <c r="AF647" s="35"/>
      <c r="AG647" s="35"/>
      <c r="AH647" s="35">
        <v>0</v>
      </c>
      <c r="AI647" s="35"/>
      <c r="AL647" s="24">
        <f t="shared" si="40"/>
        <v>534.28460000000007</v>
      </c>
      <c r="AN647" s="34">
        <v>684.25000000000011</v>
      </c>
      <c r="AP647" s="20">
        <f t="shared" si="39"/>
        <v>1218.5346000000002</v>
      </c>
      <c r="AR647" s="20"/>
    </row>
    <row r="648" spans="1:44" x14ac:dyDescent="0.25">
      <c r="A648" t="str">
        <f>VLOOKUP($B648,'Cushing Balance'!$C$2:$E$500,3,TRUE)</f>
        <v>172011</v>
      </c>
      <c r="B648" s="1">
        <v>40659</v>
      </c>
      <c r="C648" s="31"/>
      <c r="D648" s="8">
        <v>203.18120999999999</v>
      </c>
      <c r="E648" s="35">
        <v>52.812019999999997</v>
      </c>
      <c r="F648" s="35"/>
      <c r="G648" s="26">
        <v>49.5</v>
      </c>
      <c r="H648" s="35">
        <v>19.20608</v>
      </c>
      <c r="I648" s="35">
        <v>0</v>
      </c>
      <c r="J648" s="26">
        <v>0</v>
      </c>
      <c r="K648" s="35">
        <v>52.47804</v>
      </c>
      <c r="L648" s="35">
        <v>0</v>
      </c>
      <c r="M648" s="35">
        <v>308.12271000000004</v>
      </c>
      <c r="N648" s="35">
        <v>0</v>
      </c>
      <c r="O648" s="35"/>
      <c r="P648" s="35">
        <v>12.11767</v>
      </c>
      <c r="R648" s="24">
        <f t="shared" si="37"/>
        <v>697.41773000000001</v>
      </c>
      <c r="T648" s="5">
        <v>413.06915642545476</v>
      </c>
      <c r="V648" s="20">
        <f t="shared" si="38"/>
        <v>1110.4868864254547</v>
      </c>
      <c r="X648" s="8">
        <v>141.81938</v>
      </c>
      <c r="Y648" s="35">
        <v>0</v>
      </c>
      <c r="Z648" s="35"/>
      <c r="AA648" s="35">
        <v>0</v>
      </c>
      <c r="AB648" s="35">
        <v>209.04729</v>
      </c>
      <c r="AC648" s="35">
        <v>29.421290000000003</v>
      </c>
      <c r="AD648" s="35">
        <v>147.78712999999999</v>
      </c>
      <c r="AE648" s="35"/>
      <c r="AF648" s="35"/>
      <c r="AG648" s="35"/>
      <c r="AH648" s="35">
        <v>0</v>
      </c>
      <c r="AI648" s="35"/>
      <c r="AL648" s="24">
        <f t="shared" si="40"/>
        <v>528.07509000000005</v>
      </c>
      <c r="AN648" s="34">
        <v>684.25000000000011</v>
      </c>
      <c r="AP648" s="20">
        <f t="shared" si="39"/>
        <v>1212.3250900000003</v>
      </c>
      <c r="AR648" s="20"/>
    </row>
    <row r="649" spans="1:44" x14ac:dyDescent="0.25">
      <c r="A649" t="str">
        <f>VLOOKUP($B649,'Cushing Balance'!$C$2:$E$500,3,TRUE)</f>
        <v>172011</v>
      </c>
      <c r="B649" s="1">
        <v>40660</v>
      </c>
      <c r="C649" s="31"/>
      <c r="D649" s="8">
        <v>0</v>
      </c>
      <c r="E649" s="35">
        <v>129.2681</v>
      </c>
      <c r="F649" s="35"/>
      <c r="G649" s="26">
        <v>49.5</v>
      </c>
      <c r="H649" s="35">
        <v>29.10923</v>
      </c>
      <c r="I649" s="35">
        <v>0</v>
      </c>
      <c r="J649" s="26">
        <v>0</v>
      </c>
      <c r="K649" s="35">
        <v>45.565980000000003</v>
      </c>
      <c r="L649" s="35">
        <v>0</v>
      </c>
      <c r="M649" s="35">
        <v>358.33258000000001</v>
      </c>
      <c r="N649" s="35">
        <v>0</v>
      </c>
      <c r="O649" s="35"/>
      <c r="P649" s="35">
        <v>33.236460000000001</v>
      </c>
      <c r="R649" s="24">
        <f t="shared" si="37"/>
        <v>645.01234999999997</v>
      </c>
      <c r="T649" s="5">
        <v>413.06915642545476</v>
      </c>
      <c r="V649" s="20">
        <f t="shared" si="38"/>
        <v>1058.0815064254548</v>
      </c>
      <c r="X649" s="8">
        <v>146.12367</v>
      </c>
      <c r="Y649" s="35">
        <v>0</v>
      </c>
      <c r="Z649" s="35"/>
      <c r="AA649" s="35">
        <v>0</v>
      </c>
      <c r="AB649" s="35">
        <v>211.13732999999999</v>
      </c>
      <c r="AC649" s="35">
        <v>30.065189999999998</v>
      </c>
      <c r="AD649" s="35">
        <v>162.77985000000001</v>
      </c>
      <c r="AE649" s="35"/>
      <c r="AF649" s="35"/>
      <c r="AG649" s="35"/>
      <c r="AH649" s="35">
        <v>0</v>
      </c>
      <c r="AI649" s="35"/>
      <c r="AL649" s="24">
        <f t="shared" si="40"/>
        <v>550.10603999999989</v>
      </c>
      <c r="AN649" s="34">
        <v>684.25000000000011</v>
      </c>
      <c r="AP649" s="20">
        <f t="shared" si="39"/>
        <v>1234.3560400000001</v>
      </c>
      <c r="AR649" s="20"/>
    </row>
    <row r="650" spans="1:44" x14ac:dyDescent="0.25">
      <c r="A650" t="str">
        <f>VLOOKUP($B650,'Cushing Balance'!$C$2:$E$500,3,TRUE)</f>
        <v>172011</v>
      </c>
      <c r="B650" s="1">
        <v>40661</v>
      </c>
      <c r="C650" s="31"/>
      <c r="D650" s="8">
        <v>62.263750000000002</v>
      </c>
      <c r="E650" s="35">
        <v>37.595980000000004</v>
      </c>
      <c r="F650" s="35"/>
      <c r="G650" s="26">
        <v>49.5</v>
      </c>
      <c r="H650" s="35">
        <v>27.151979999999998</v>
      </c>
      <c r="I650" s="35">
        <v>0</v>
      </c>
      <c r="J650" s="26">
        <v>0</v>
      </c>
      <c r="K650" s="35">
        <v>44.619019999999999</v>
      </c>
      <c r="L650" s="35">
        <v>0</v>
      </c>
      <c r="M650" s="35">
        <v>364.05802</v>
      </c>
      <c r="N650" s="35">
        <v>0</v>
      </c>
      <c r="O650" s="35"/>
      <c r="P650" s="35">
        <v>96.098169999999996</v>
      </c>
      <c r="R650" s="24">
        <f t="shared" ref="R650:R713" si="41">SUM(D650:P650)</f>
        <v>681.28692000000001</v>
      </c>
      <c r="T650" s="5">
        <v>413.06915642545476</v>
      </c>
      <c r="V650" s="20">
        <f t="shared" ref="V650:V713" si="42">T650+R650</f>
        <v>1094.3560764254548</v>
      </c>
      <c r="X650" s="8">
        <v>135.91444000000001</v>
      </c>
      <c r="Y650" s="35">
        <v>0</v>
      </c>
      <c r="Z650" s="35"/>
      <c r="AA650" s="35">
        <v>0</v>
      </c>
      <c r="AB650" s="35">
        <v>217.76420999999999</v>
      </c>
      <c r="AC650" s="35">
        <v>27.180099999999999</v>
      </c>
      <c r="AD650" s="35">
        <v>162.40074999999999</v>
      </c>
      <c r="AE650" s="35"/>
      <c r="AF650" s="35"/>
      <c r="AG650" s="35"/>
      <c r="AH650" s="35">
        <v>0</v>
      </c>
      <c r="AI650" s="35"/>
      <c r="AL650" s="24">
        <f t="shared" si="40"/>
        <v>543.2595</v>
      </c>
      <c r="AN650" s="34">
        <v>684.25000000000011</v>
      </c>
      <c r="AP650" s="20">
        <f t="shared" ref="AP650:AP713" si="43">AN650+AL650</f>
        <v>1227.5095000000001</v>
      </c>
      <c r="AR650" s="20"/>
    </row>
    <row r="651" spans="1:44" x14ac:dyDescent="0.25">
      <c r="A651" t="str">
        <f>VLOOKUP($B651,'Cushing Balance'!$C$2:$E$500,3,TRUE)</f>
        <v>172011</v>
      </c>
      <c r="B651" s="1">
        <v>40662</v>
      </c>
      <c r="C651" s="31"/>
      <c r="D651" s="8">
        <v>252.68270999999999</v>
      </c>
      <c r="E651" s="35">
        <v>12.401459999999998</v>
      </c>
      <c r="F651" s="35"/>
      <c r="G651" s="26">
        <v>49.5</v>
      </c>
      <c r="H651" s="35">
        <v>31.229560000000003</v>
      </c>
      <c r="I651" s="35">
        <v>0</v>
      </c>
      <c r="J651" s="26">
        <v>0</v>
      </c>
      <c r="K651" s="35">
        <v>41.407849999999996</v>
      </c>
      <c r="L651" s="35">
        <v>0</v>
      </c>
      <c r="M651" s="35">
        <v>346.54340000000002</v>
      </c>
      <c r="N651" s="35">
        <v>0</v>
      </c>
      <c r="O651" s="35"/>
      <c r="P651" s="35">
        <v>86.407880000000006</v>
      </c>
      <c r="R651" s="24">
        <f t="shared" si="41"/>
        <v>820.1728599999999</v>
      </c>
      <c r="T651" s="5">
        <v>413.06915642545476</v>
      </c>
      <c r="V651" s="20">
        <f t="shared" si="42"/>
        <v>1233.2420164254547</v>
      </c>
      <c r="X651" s="8">
        <v>141.0266</v>
      </c>
      <c r="Y651" s="35">
        <v>0</v>
      </c>
      <c r="Z651" s="35"/>
      <c r="AA651" s="35">
        <v>0</v>
      </c>
      <c r="AB651" s="35">
        <v>209.79219000000001</v>
      </c>
      <c r="AC651" s="35">
        <v>38.073459999999997</v>
      </c>
      <c r="AD651" s="35">
        <v>147.78429</v>
      </c>
      <c r="AE651" s="35"/>
      <c r="AF651" s="35"/>
      <c r="AG651" s="35"/>
      <c r="AH651" s="35">
        <v>0</v>
      </c>
      <c r="AI651" s="35"/>
      <c r="AL651" s="24">
        <f t="shared" ref="AL651:AL714" si="44">SUM(X651:AJ651)</f>
        <v>536.67654000000005</v>
      </c>
      <c r="AN651" s="34">
        <v>684.25000000000011</v>
      </c>
      <c r="AP651" s="20">
        <f t="shared" si="43"/>
        <v>1220.9265400000002</v>
      </c>
      <c r="AR651" s="20"/>
    </row>
    <row r="652" spans="1:44" x14ac:dyDescent="0.25">
      <c r="A652" t="str">
        <f>VLOOKUP($B652,'Cushing Balance'!$C$2:$E$500,3,TRUE)</f>
        <v>182011</v>
      </c>
      <c r="B652" s="1">
        <v>40663</v>
      </c>
      <c r="C652" s="31"/>
      <c r="D652" s="8">
        <v>0</v>
      </c>
      <c r="E652" s="35">
        <v>87.320710000000005</v>
      </c>
      <c r="F652" s="35"/>
      <c r="G652" s="26">
        <v>49.5</v>
      </c>
      <c r="H652" s="35">
        <v>19.074729999999999</v>
      </c>
      <c r="I652" s="35">
        <v>0</v>
      </c>
      <c r="J652" s="26">
        <v>0</v>
      </c>
      <c r="K652" s="35">
        <v>53.145809999999997</v>
      </c>
      <c r="L652" s="35">
        <v>0</v>
      </c>
      <c r="M652" s="35">
        <v>360.96163000000001</v>
      </c>
      <c r="N652" s="35">
        <v>0</v>
      </c>
      <c r="O652" s="35"/>
      <c r="P652" s="35">
        <v>1.3627899999999999</v>
      </c>
      <c r="R652" s="24">
        <f t="shared" si="41"/>
        <v>571.36567000000002</v>
      </c>
      <c r="T652" s="5">
        <v>413.06915642545476</v>
      </c>
      <c r="V652" s="20">
        <f t="shared" si="42"/>
        <v>984.43482642545473</v>
      </c>
      <c r="X652" s="8">
        <v>131.58324999999999</v>
      </c>
      <c r="Y652" s="35">
        <v>0</v>
      </c>
      <c r="Z652" s="35"/>
      <c r="AA652" s="35">
        <v>0</v>
      </c>
      <c r="AB652" s="35">
        <v>217.36913000000001</v>
      </c>
      <c r="AC652" s="35">
        <v>37.924630000000001</v>
      </c>
      <c r="AD652" s="35">
        <v>161.67493999999999</v>
      </c>
      <c r="AE652" s="35"/>
      <c r="AF652" s="35"/>
      <c r="AG652" s="35"/>
      <c r="AH652" s="35">
        <v>0</v>
      </c>
      <c r="AI652" s="35"/>
      <c r="AL652" s="24">
        <f t="shared" si="44"/>
        <v>548.55195000000003</v>
      </c>
      <c r="AN652" s="34">
        <v>684.25000000000011</v>
      </c>
      <c r="AP652" s="20">
        <f t="shared" si="43"/>
        <v>1232.80195</v>
      </c>
      <c r="AR652" s="20"/>
    </row>
    <row r="653" spans="1:44" x14ac:dyDescent="0.25">
      <c r="A653" t="str">
        <f>VLOOKUP($B653,'Cushing Balance'!$C$2:$E$500,3,TRUE)</f>
        <v>182011</v>
      </c>
      <c r="B653" s="1">
        <v>40664</v>
      </c>
      <c r="C653" s="31"/>
      <c r="D653" s="8">
        <v>0</v>
      </c>
      <c r="E653" s="35">
        <v>29.271979999999999</v>
      </c>
      <c r="F653" s="35"/>
      <c r="G653" s="26">
        <v>49.5</v>
      </c>
      <c r="H653" s="35">
        <v>29.59656</v>
      </c>
      <c r="I653" s="35">
        <v>0</v>
      </c>
      <c r="J653" s="26">
        <v>0</v>
      </c>
      <c r="K653" s="35">
        <v>56.040080000000003</v>
      </c>
      <c r="L653" s="35">
        <v>0</v>
      </c>
      <c r="M653" s="35">
        <v>324.05225000000002</v>
      </c>
      <c r="N653" s="35">
        <v>0</v>
      </c>
      <c r="O653" s="35"/>
      <c r="P653" s="35">
        <v>14.569000000000001</v>
      </c>
      <c r="R653" s="24">
        <f t="shared" si="41"/>
        <v>503.02987000000002</v>
      </c>
      <c r="T653" s="5">
        <v>425.76255429421929</v>
      </c>
      <c r="V653" s="20">
        <f t="shared" si="42"/>
        <v>928.79242429421924</v>
      </c>
      <c r="X653" s="8">
        <v>141.86338000000001</v>
      </c>
      <c r="Y653" s="35">
        <v>0</v>
      </c>
      <c r="Z653" s="35"/>
      <c r="AA653" s="35">
        <v>0</v>
      </c>
      <c r="AB653" s="35">
        <v>216.32763</v>
      </c>
      <c r="AC653" s="35">
        <v>38.078019999999995</v>
      </c>
      <c r="AD653" s="35">
        <v>165.33473000000001</v>
      </c>
      <c r="AE653" s="35"/>
      <c r="AF653" s="35"/>
      <c r="AG653" s="35"/>
      <c r="AH653" s="35">
        <v>0</v>
      </c>
      <c r="AI653" s="35"/>
      <c r="AL653" s="24">
        <f t="shared" si="44"/>
        <v>561.60375999999997</v>
      </c>
      <c r="AN653" s="34">
        <v>750.55000000000007</v>
      </c>
      <c r="AP653" s="20">
        <f t="shared" si="43"/>
        <v>1312.1537600000001</v>
      </c>
      <c r="AR653" s="20"/>
    </row>
    <row r="654" spans="1:44" x14ac:dyDescent="0.25">
      <c r="A654" t="str">
        <f>VLOOKUP($B654,'Cushing Balance'!$C$2:$E$500,3,TRUE)</f>
        <v>182011</v>
      </c>
      <c r="B654" s="1">
        <v>40665</v>
      </c>
      <c r="C654" s="31"/>
      <c r="D654" s="8">
        <v>306.21859999999998</v>
      </c>
      <c r="E654" s="35">
        <v>11.2219</v>
      </c>
      <c r="F654" s="35"/>
      <c r="G654" s="26">
        <v>49.5</v>
      </c>
      <c r="H654" s="35">
        <v>27.913419999999999</v>
      </c>
      <c r="I654" s="35">
        <v>0</v>
      </c>
      <c r="J654" s="26">
        <v>0</v>
      </c>
      <c r="K654" s="35">
        <v>59.785499999999999</v>
      </c>
      <c r="L654" s="35">
        <v>0</v>
      </c>
      <c r="M654" s="35">
        <v>359.75896</v>
      </c>
      <c r="N654" s="35">
        <v>0</v>
      </c>
      <c r="O654" s="35"/>
      <c r="P654" s="35">
        <v>64.110309999999998</v>
      </c>
      <c r="R654" s="24">
        <f t="shared" si="41"/>
        <v>878.50869</v>
      </c>
      <c r="T654" s="5">
        <v>425.76255429421929</v>
      </c>
      <c r="V654" s="20">
        <f t="shared" si="42"/>
        <v>1304.2712442942193</v>
      </c>
      <c r="X654" s="8">
        <v>148.84407999999999</v>
      </c>
      <c r="Y654" s="35">
        <v>0</v>
      </c>
      <c r="Z654" s="35"/>
      <c r="AA654" s="35">
        <v>0</v>
      </c>
      <c r="AB654" s="35">
        <v>224.42789999999999</v>
      </c>
      <c r="AC654" s="35">
        <v>37.946559999999998</v>
      </c>
      <c r="AD654" s="35">
        <v>164.61573000000001</v>
      </c>
      <c r="AE654" s="35"/>
      <c r="AF654" s="35"/>
      <c r="AG654" s="35"/>
      <c r="AH654" s="35">
        <v>0</v>
      </c>
      <c r="AI654" s="35"/>
      <c r="AL654" s="24">
        <f t="shared" si="44"/>
        <v>575.83426999999995</v>
      </c>
      <c r="AN654" s="34">
        <v>750.55000000000007</v>
      </c>
      <c r="AP654" s="20">
        <f t="shared" si="43"/>
        <v>1326.38427</v>
      </c>
      <c r="AR654" s="20"/>
    </row>
    <row r="655" spans="1:44" x14ac:dyDescent="0.25">
      <c r="A655" t="str">
        <f>VLOOKUP($B655,'Cushing Balance'!$C$2:$E$500,3,TRUE)</f>
        <v>182011</v>
      </c>
      <c r="B655" s="1">
        <v>40666</v>
      </c>
      <c r="C655" s="31"/>
      <c r="D655" s="8">
        <v>0</v>
      </c>
      <c r="E655" s="35">
        <v>122.77397999999999</v>
      </c>
      <c r="F655" s="35"/>
      <c r="G655" s="26">
        <v>49.5</v>
      </c>
      <c r="H655" s="35">
        <v>28.77223</v>
      </c>
      <c r="I655" s="35">
        <v>0</v>
      </c>
      <c r="J655" s="26">
        <v>0</v>
      </c>
      <c r="K655" s="35">
        <v>59.865919999999996</v>
      </c>
      <c r="L655" s="35">
        <v>0</v>
      </c>
      <c r="M655" s="35">
        <v>346.85681</v>
      </c>
      <c r="N655" s="35">
        <v>0</v>
      </c>
      <c r="O655" s="35"/>
      <c r="P655" s="35">
        <v>11.5131</v>
      </c>
      <c r="R655" s="24">
        <f t="shared" si="41"/>
        <v>619.28203999999994</v>
      </c>
      <c r="T655" s="5">
        <v>425.76255429421929</v>
      </c>
      <c r="V655" s="20">
        <f t="shared" si="42"/>
        <v>1045.0445942942192</v>
      </c>
      <c r="X655" s="8">
        <v>148.23675</v>
      </c>
      <c r="Y655" s="35">
        <v>0</v>
      </c>
      <c r="Z655" s="35"/>
      <c r="AA655" s="35">
        <v>0</v>
      </c>
      <c r="AB655" s="35">
        <v>219.14582999999999</v>
      </c>
      <c r="AC655" s="35">
        <v>38.22148</v>
      </c>
      <c r="AD655" s="35">
        <v>157.58680999999999</v>
      </c>
      <c r="AE655" s="35"/>
      <c r="AF655" s="35"/>
      <c r="AG655" s="35"/>
      <c r="AH655" s="35">
        <v>0</v>
      </c>
      <c r="AI655" s="35"/>
      <c r="AL655" s="24">
        <f t="shared" si="44"/>
        <v>563.1908699999999</v>
      </c>
      <c r="AN655" s="34">
        <v>750.55000000000007</v>
      </c>
      <c r="AP655" s="20">
        <f t="shared" si="43"/>
        <v>1313.7408700000001</v>
      </c>
      <c r="AR655" s="20"/>
    </row>
    <row r="656" spans="1:44" x14ac:dyDescent="0.25">
      <c r="A656" t="str">
        <f>VLOOKUP($B656,'Cushing Balance'!$C$2:$E$500,3,TRUE)</f>
        <v>182011</v>
      </c>
      <c r="B656" s="1">
        <v>40667</v>
      </c>
      <c r="C656" s="31"/>
      <c r="D656" s="8">
        <v>174.80351999999999</v>
      </c>
      <c r="E656" s="35">
        <v>146.60230999999999</v>
      </c>
      <c r="F656" s="35"/>
      <c r="G656" s="26">
        <v>49.5</v>
      </c>
      <c r="H656" s="35">
        <v>30.519849999999998</v>
      </c>
      <c r="I656" s="35">
        <v>0</v>
      </c>
      <c r="J656" s="26">
        <v>0</v>
      </c>
      <c r="K656" s="35">
        <v>61.109250000000003</v>
      </c>
      <c r="L656" s="35">
        <v>0</v>
      </c>
      <c r="M656" s="35">
        <v>345.06653999999997</v>
      </c>
      <c r="N656" s="35">
        <v>0</v>
      </c>
      <c r="O656" s="35"/>
      <c r="P656" s="35">
        <v>11.653790000000001</v>
      </c>
      <c r="R656" s="24">
        <f t="shared" si="41"/>
        <v>819.25526000000002</v>
      </c>
      <c r="T656" s="5">
        <v>425.76255429421929</v>
      </c>
      <c r="V656" s="20">
        <f t="shared" si="42"/>
        <v>1245.0178142942193</v>
      </c>
      <c r="X656" s="8">
        <v>149.33251999999999</v>
      </c>
      <c r="Y656" s="35">
        <v>0</v>
      </c>
      <c r="Z656" s="35"/>
      <c r="AA656" s="35">
        <v>0</v>
      </c>
      <c r="AB656" s="35">
        <v>225.86789999999999</v>
      </c>
      <c r="AC656" s="35">
        <v>38.357849999999999</v>
      </c>
      <c r="AD656" s="35">
        <v>163.43055999999999</v>
      </c>
      <c r="AE656" s="35"/>
      <c r="AF656" s="35"/>
      <c r="AG656" s="35"/>
      <c r="AH656" s="35">
        <v>0</v>
      </c>
      <c r="AI656" s="35"/>
      <c r="AL656" s="24">
        <f t="shared" si="44"/>
        <v>576.98883000000001</v>
      </c>
      <c r="AN656" s="34">
        <v>750.55000000000007</v>
      </c>
      <c r="AP656" s="20">
        <f t="shared" si="43"/>
        <v>1327.53883</v>
      </c>
      <c r="AR656" s="20"/>
    </row>
    <row r="657" spans="1:44" x14ac:dyDescent="0.25">
      <c r="A657" t="str">
        <f>VLOOKUP($B657,'Cushing Balance'!$C$2:$E$500,3,TRUE)</f>
        <v>182011</v>
      </c>
      <c r="B657" s="1">
        <v>40668</v>
      </c>
      <c r="C657" s="31"/>
      <c r="D657" s="8">
        <v>230.78817000000001</v>
      </c>
      <c r="E657" s="35">
        <v>17.230270000000001</v>
      </c>
      <c r="F657" s="35"/>
      <c r="G657" s="26">
        <v>49.5</v>
      </c>
      <c r="H657" s="35">
        <v>30.016919999999999</v>
      </c>
      <c r="I657" s="35">
        <v>0</v>
      </c>
      <c r="J657" s="26">
        <v>0</v>
      </c>
      <c r="K657" s="35">
        <v>59.232059999999997</v>
      </c>
      <c r="L657" s="35">
        <v>0</v>
      </c>
      <c r="M657" s="35">
        <v>362.54784999999998</v>
      </c>
      <c r="N657" s="35">
        <v>0</v>
      </c>
      <c r="O657" s="35"/>
      <c r="P657" s="35">
        <v>32.526669999999996</v>
      </c>
      <c r="R657" s="24">
        <f t="shared" si="41"/>
        <v>781.84193999999991</v>
      </c>
      <c r="T657" s="5">
        <v>425.76255429421929</v>
      </c>
      <c r="V657" s="20">
        <f t="shared" si="42"/>
        <v>1207.6044942942192</v>
      </c>
      <c r="X657" s="8">
        <v>145.50745999999998</v>
      </c>
      <c r="Y657" s="35">
        <v>0</v>
      </c>
      <c r="Z657" s="35"/>
      <c r="AA657" s="35">
        <v>0</v>
      </c>
      <c r="AB657" s="35">
        <v>220.98181</v>
      </c>
      <c r="AC657" s="35">
        <v>37.527230000000003</v>
      </c>
      <c r="AD657" s="35">
        <v>160.82245999999998</v>
      </c>
      <c r="AE657" s="35"/>
      <c r="AF657" s="35"/>
      <c r="AG657" s="35"/>
      <c r="AH657" s="35">
        <v>0</v>
      </c>
      <c r="AI657" s="35"/>
      <c r="AL657" s="24">
        <f t="shared" si="44"/>
        <v>564.83895999999993</v>
      </c>
      <c r="AN657" s="34">
        <v>750.55000000000007</v>
      </c>
      <c r="AP657" s="20">
        <f t="shared" si="43"/>
        <v>1315.38896</v>
      </c>
      <c r="AR657" s="20"/>
    </row>
    <row r="658" spans="1:44" x14ac:dyDescent="0.25">
      <c r="A658" t="str">
        <f>VLOOKUP($B658,'Cushing Balance'!$C$2:$E$500,3,TRUE)</f>
        <v>182011</v>
      </c>
      <c r="B658" s="1">
        <v>40669</v>
      </c>
      <c r="C658" s="31"/>
      <c r="D658" s="8">
        <v>0</v>
      </c>
      <c r="E658" s="35">
        <v>18.214380000000002</v>
      </c>
      <c r="F658" s="35"/>
      <c r="G658" s="26">
        <v>49.5</v>
      </c>
      <c r="H658" s="35">
        <v>30.319269999999999</v>
      </c>
      <c r="I658" s="35">
        <v>0</v>
      </c>
      <c r="J658" s="26">
        <v>0</v>
      </c>
      <c r="K658" s="35">
        <v>58.842150000000004</v>
      </c>
      <c r="L658" s="35">
        <v>0</v>
      </c>
      <c r="M658" s="35">
        <v>317.27140000000003</v>
      </c>
      <c r="N658" s="35">
        <v>0</v>
      </c>
      <c r="O658" s="35"/>
      <c r="P658" s="35">
        <v>25.079039999999999</v>
      </c>
      <c r="R658" s="24">
        <f t="shared" si="41"/>
        <v>499.22624000000008</v>
      </c>
      <c r="T658" s="5">
        <v>425.76255429421929</v>
      </c>
      <c r="V658" s="20">
        <f t="shared" si="42"/>
        <v>924.98879429421936</v>
      </c>
      <c r="X658" s="8">
        <v>144.16825</v>
      </c>
      <c r="Y658" s="35">
        <v>0</v>
      </c>
      <c r="Z658" s="35"/>
      <c r="AA658" s="35">
        <v>0</v>
      </c>
      <c r="AB658" s="35">
        <v>221.48930999999999</v>
      </c>
      <c r="AC658" s="35">
        <v>33.229230000000001</v>
      </c>
      <c r="AD658" s="35">
        <v>164.81668999999999</v>
      </c>
      <c r="AE658" s="35"/>
      <c r="AF658" s="35"/>
      <c r="AG658" s="35"/>
      <c r="AH658" s="35">
        <v>0</v>
      </c>
      <c r="AI658" s="35"/>
      <c r="AL658" s="24">
        <f t="shared" si="44"/>
        <v>563.70348000000001</v>
      </c>
      <c r="AN658" s="34">
        <v>750.55000000000007</v>
      </c>
      <c r="AP658" s="20">
        <f t="shared" si="43"/>
        <v>1314.2534800000001</v>
      </c>
      <c r="AR658" s="20"/>
    </row>
    <row r="659" spans="1:44" x14ac:dyDescent="0.25">
      <c r="A659" t="str">
        <f>VLOOKUP($B659,'Cushing Balance'!$C$2:$E$500,3,TRUE)</f>
        <v>192011</v>
      </c>
      <c r="B659" s="1">
        <v>40670</v>
      </c>
      <c r="C659" s="31"/>
      <c r="D659" s="8">
        <v>0.58474999999999999</v>
      </c>
      <c r="E659" s="35">
        <v>56.843849999999996</v>
      </c>
      <c r="F659" s="35"/>
      <c r="G659" s="26">
        <v>49.5</v>
      </c>
      <c r="H659" s="35">
        <v>29.674900000000001</v>
      </c>
      <c r="I659" s="35">
        <v>0</v>
      </c>
      <c r="J659" s="26">
        <v>0</v>
      </c>
      <c r="K659" s="35">
        <v>60.14038</v>
      </c>
      <c r="L659" s="35">
        <v>0</v>
      </c>
      <c r="M659" s="35">
        <v>334.34722999999997</v>
      </c>
      <c r="N659" s="35">
        <v>0</v>
      </c>
      <c r="O659" s="35"/>
      <c r="P659" s="35">
        <v>34.740790000000004</v>
      </c>
      <c r="R659" s="24">
        <f t="shared" si="41"/>
        <v>565.83189999999991</v>
      </c>
      <c r="T659" s="5">
        <v>425.76255429421929</v>
      </c>
      <c r="V659" s="20">
        <f t="shared" si="42"/>
        <v>991.59445429421919</v>
      </c>
      <c r="X659" s="8">
        <v>135.47785000000002</v>
      </c>
      <c r="Y659" s="35">
        <v>0</v>
      </c>
      <c r="Z659" s="35"/>
      <c r="AA659" s="35">
        <v>0</v>
      </c>
      <c r="AB659" s="35">
        <v>223.02267000000001</v>
      </c>
      <c r="AC659" s="35">
        <v>37.503039999999999</v>
      </c>
      <c r="AD659" s="35">
        <v>155.0044</v>
      </c>
      <c r="AE659" s="35"/>
      <c r="AF659" s="35"/>
      <c r="AG659" s="35"/>
      <c r="AH659" s="35">
        <v>0</v>
      </c>
      <c r="AI659" s="35"/>
      <c r="AL659" s="24">
        <f t="shared" si="44"/>
        <v>551.00796000000003</v>
      </c>
      <c r="AN659" s="34">
        <v>750.55000000000007</v>
      </c>
      <c r="AP659" s="20">
        <f t="shared" si="43"/>
        <v>1301.5579600000001</v>
      </c>
      <c r="AR659" s="20"/>
    </row>
    <row r="660" spans="1:44" x14ac:dyDescent="0.25">
      <c r="A660" t="str">
        <f>VLOOKUP($B660,'Cushing Balance'!$C$2:$E$500,3,TRUE)</f>
        <v>192011</v>
      </c>
      <c r="B660" s="1">
        <v>40671</v>
      </c>
      <c r="C660" s="31"/>
      <c r="D660" s="8">
        <v>0</v>
      </c>
      <c r="E660" s="35">
        <v>102.1347292</v>
      </c>
      <c r="F660" s="35"/>
      <c r="G660" s="26">
        <v>49.5</v>
      </c>
      <c r="H660" s="35">
        <v>30.08627083</v>
      </c>
      <c r="I660" s="35">
        <v>0</v>
      </c>
      <c r="J660" s="26">
        <v>0</v>
      </c>
      <c r="K660" s="35">
        <v>62.876104169999998</v>
      </c>
      <c r="L660" s="35">
        <v>0</v>
      </c>
      <c r="M660" s="35">
        <v>349.91897920000002</v>
      </c>
      <c r="N660" s="35">
        <v>0</v>
      </c>
      <c r="O660" s="35"/>
      <c r="P660" s="35">
        <v>1.1908541669999999</v>
      </c>
      <c r="R660" s="24">
        <f t="shared" si="41"/>
        <v>595.70693756699995</v>
      </c>
      <c r="T660" s="5">
        <v>425.76255429421929</v>
      </c>
      <c r="V660" s="20">
        <f t="shared" si="42"/>
        <v>1021.4694918612192</v>
      </c>
      <c r="X660" s="8">
        <v>150.40743749999999</v>
      </c>
      <c r="Y660" s="35">
        <v>0</v>
      </c>
      <c r="Z660" s="35"/>
      <c r="AA660" s="35">
        <v>0</v>
      </c>
      <c r="AB660" s="35">
        <v>224.35283329999999</v>
      </c>
      <c r="AC660" s="35">
        <v>36.235500000000002</v>
      </c>
      <c r="AD660" s="35">
        <v>164.88435419999999</v>
      </c>
      <c r="AE660" s="35"/>
      <c r="AF660" s="35"/>
      <c r="AG660" s="35"/>
      <c r="AH660" s="35">
        <v>0</v>
      </c>
      <c r="AI660" s="35"/>
      <c r="AL660" s="24">
        <f t="shared" si="44"/>
        <v>575.88012499999991</v>
      </c>
      <c r="AN660" s="34">
        <v>750.55000000000007</v>
      </c>
      <c r="AP660" s="20">
        <f t="shared" si="43"/>
        <v>1326.4301249999999</v>
      </c>
      <c r="AR660" s="20"/>
    </row>
    <row r="661" spans="1:44" x14ac:dyDescent="0.25">
      <c r="A661" t="str">
        <f>VLOOKUP($B661,'Cushing Balance'!$C$2:$E$500,3,TRUE)</f>
        <v>192011</v>
      </c>
      <c r="B661" s="1">
        <v>40672</v>
      </c>
      <c r="C661" s="31"/>
      <c r="D661" s="8">
        <v>0</v>
      </c>
      <c r="E661" s="35">
        <v>56.467729169999998</v>
      </c>
      <c r="F661" s="35"/>
      <c r="G661" s="26">
        <v>49.5</v>
      </c>
      <c r="H661" s="35">
        <v>29.38902083</v>
      </c>
      <c r="I661" s="35">
        <v>0</v>
      </c>
      <c r="J661" s="26">
        <v>0</v>
      </c>
      <c r="K661" s="35">
        <v>63.731729170000001</v>
      </c>
      <c r="L661" s="35">
        <v>0</v>
      </c>
      <c r="M661" s="35">
        <v>323.31774999999999</v>
      </c>
      <c r="N661" s="35">
        <v>0</v>
      </c>
      <c r="O661" s="35"/>
      <c r="P661" s="35">
        <v>70.185208329999995</v>
      </c>
      <c r="R661" s="24">
        <f t="shared" si="41"/>
        <v>592.59143749999998</v>
      </c>
      <c r="T661" s="5">
        <v>425.76255429421929</v>
      </c>
      <c r="V661" s="20">
        <f t="shared" si="42"/>
        <v>1018.3539917942193</v>
      </c>
      <c r="X661" s="8">
        <v>150.05933329999999</v>
      </c>
      <c r="Y661" s="35">
        <v>0</v>
      </c>
      <c r="Z661" s="35"/>
      <c r="AA661" s="35">
        <v>0</v>
      </c>
      <c r="AB661" s="35">
        <v>147.6722292</v>
      </c>
      <c r="AC661" s="35">
        <v>34.758166670000001</v>
      </c>
      <c r="AD661" s="35">
        <v>165.8219167</v>
      </c>
      <c r="AE661" s="35"/>
      <c r="AF661" s="35"/>
      <c r="AG661" s="35"/>
      <c r="AH661" s="35">
        <v>0</v>
      </c>
      <c r="AI661" s="35"/>
      <c r="AL661" s="24">
        <f t="shared" si="44"/>
        <v>498.31164587000001</v>
      </c>
      <c r="AN661" s="34">
        <v>750.55000000000007</v>
      </c>
      <c r="AP661" s="20">
        <f t="shared" si="43"/>
        <v>1248.8616458700001</v>
      </c>
      <c r="AR661" s="20"/>
    </row>
    <row r="662" spans="1:44" x14ac:dyDescent="0.25">
      <c r="A662" t="str">
        <f>VLOOKUP($B662,'Cushing Balance'!$C$2:$E$500,3,TRUE)</f>
        <v>192011</v>
      </c>
      <c r="B662" s="1">
        <v>40673</v>
      </c>
      <c r="C662" s="31"/>
      <c r="D662" s="8">
        <v>0</v>
      </c>
      <c r="E662" s="35">
        <v>25.456416669999999</v>
      </c>
      <c r="F662" s="35"/>
      <c r="G662" s="26">
        <v>49.5</v>
      </c>
      <c r="H662" s="35">
        <v>31.299187499999999</v>
      </c>
      <c r="I662" s="35">
        <v>0</v>
      </c>
      <c r="J662" s="26">
        <v>0</v>
      </c>
      <c r="K662" s="35">
        <v>61.889145830000004</v>
      </c>
      <c r="L662" s="35">
        <v>0</v>
      </c>
      <c r="M662" s="35">
        <v>332.36204170000002</v>
      </c>
      <c r="N662" s="35">
        <v>0</v>
      </c>
      <c r="O662" s="35"/>
      <c r="P662" s="35">
        <v>8.2192291669999999</v>
      </c>
      <c r="R662" s="24">
        <f t="shared" si="41"/>
        <v>508.72602086699999</v>
      </c>
      <c r="T662" s="5">
        <v>425.76255429421929</v>
      </c>
      <c r="V662" s="20">
        <f t="shared" si="42"/>
        <v>934.48857516121927</v>
      </c>
      <c r="X662" s="8">
        <v>150.35827079999999</v>
      </c>
      <c r="Y662" s="35">
        <v>0</v>
      </c>
      <c r="Z662" s="35"/>
      <c r="AA662" s="35">
        <v>0</v>
      </c>
      <c r="AB662" s="35">
        <v>227.80612500000001</v>
      </c>
      <c r="AC662" s="35">
        <v>36.436937499999999</v>
      </c>
      <c r="AD662" s="35">
        <v>163.98412500000001</v>
      </c>
      <c r="AE662" s="35"/>
      <c r="AF662" s="35"/>
      <c r="AG662" s="35"/>
      <c r="AH662" s="35">
        <v>0</v>
      </c>
      <c r="AI662" s="35"/>
      <c r="AL662" s="24">
        <f t="shared" si="44"/>
        <v>578.58545830000003</v>
      </c>
      <c r="AN662" s="34">
        <v>750.55000000000007</v>
      </c>
      <c r="AP662" s="20">
        <f t="shared" si="43"/>
        <v>1329.1354583000002</v>
      </c>
      <c r="AR662" s="20"/>
    </row>
    <row r="663" spans="1:44" x14ac:dyDescent="0.25">
      <c r="A663" t="str">
        <f>VLOOKUP($B663,'Cushing Balance'!$C$2:$E$500,3,TRUE)</f>
        <v>192011</v>
      </c>
      <c r="B663" s="1">
        <v>40674</v>
      </c>
      <c r="C663" s="31"/>
      <c r="D663" s="8">
        <v>0</v>
      </c>
      <c r="E663" s="35">
        <v>65.192895829999998</v>
      </c>
      <c r="F663" s="35"/>
      <c r="G663" s="26">
        <v>49.5</v>
      </c>
      <c r="H663" s="35">
        <v>23.140395349999999</v>
      </c>
      <c r="I663" s="35">
        <v>0</v>
      </c>
      <c r="J663" s="26">
        <v>0</v>
      </c>
      <c r="K663" s="35">
        <v>55.162520829999998</v>
      </c>
      <c r="L663" s="35">
        <v>0</v>
      </c>
      <c r="M663" s="35">
        <v>340.76966670000002</v>
      </c>
      <c r="N663" s="35">
        <v>0</v>
      </c>
      <c r="O663" s="35"/>
      <c r="P663" s="35">
        <v>80.166041670000013</v>
      </c>
      <c r="R663" s="24">
        <f t="shared" si="41"/>
        <v>613.93152038000005</v>
      </c>
      <c r="T663" s="5">
        <v>425.76255429421929</v>
      </c>
      <c r="V663" s="20">
        <f t="shared" si="42"/>
        <v>1039.6940746742193</v>
      </c>
      <c r="X663" s="8">
        <v>148.32906249999999</v>
      </c>
      <c r="Y663" s="35">
        <v>0</v>
      </c>
      <c r="Z663" s="35"/>
      <c r="AA663" s="35">
        <v>0</v>
      </c>
      <c r="AB663" s="35">
        <v>223.6998542</v>
      </c>
      <c r="AC663" s="35">
        <v>30.743874999999999</v>
      </c>
      <c r="AD663" s="35">
        <v>164.57422919999999</v>
      </c>
      <c r="AE663" s="35"/>
      <c r="AF663" s="35"/>
      <c r="AG663" s="35"/>
      <c r="AH663" s="35">
        <v>0</v>
      </c>
      <c r="AI663" s="35"/>
      <c r="AL663" s="24">
        <f t="shared" si="44"/>
        <v>567.34702089999996</v>
      </c>
      <c r="AN663" s="34">
        <v>750.55000000000007</v>
      </c>
      <c r="AP663" s="20">
        <f t="shared" si="43"/>
        <v>1317.8970208999999</v>
      </c>
      <c r="AR663" s="20"/>
    </row>
    <row r="664" spans="1:44" x14ac:dyDescent="0.25">
      <c r="A664" t="str">
        <f>VLOOKUP($B664,'Cushing Balance'!$C$2:$E$500,3,TRUE)</f>
        <v>192011</v>
      </c>
      <c r="B664" s="1">
        <v>40675</v>
      </c>
      <c r="C664" s="31"/>
      <c r="D664" s="8">
        <v>0</v>
      </c>
      <c r="E664" s="35">
        <v>133.97779170000001</v>
      </c>
      <c r="F664" s="35"/>
      <c r="G664" s="26">
        <v>49.5</v>
      </c>
      <c r="H664" s="35">
        <v>5.3425714289999995</v>
      </c>
      <c r="I664" s="35">
        <v>0</v>
      </c>
      <c r="J664" s="26">
        <v>0</v>
      </c>
      <c r="K664" s="35">
        <v>59.097291669999997</v>
      </c>
      <c r="L664" s="35">
        <v>0</v>
      </c>
      <c r="M664" s="35">
        <v>340.37068749999997</v>
      </c>
      <c r="N664" s="35">
        <v>0</v>
      </c>
      <c r="O664" s="35"/>
      <c r="P664" s="35">
        <v>13.120791670000001</v>
      </c>
      <c r="R664" s="24">
        <f t="shared" si="41"/>
        <v>601.40913396899998</v>
      </c>
      <c r="T664" s="5">
        <v>425.76255429421929</v>
      </c>
      <c r="V664" s="20">
        <f t="shared" si="42"/>
        <v>1027.1716882632193</v>
      </c>
      <c r="X664" s="8">
        <v>136.298</v>
      </c>
      <c r="Y664" s="35">
        <v>0</v>
      </c>
      <c r="Z664" s="35"/>
      <c r="AA664" s="35">
        <v>0</v>
      </c>
      <c r="AB664" s="35">
        <v>215.61620830000001</v>
      </c>
      <c r="AC664" s="35">
        <v>35.932416670000002</v>
      </c>
      <c r="AD664" s="35">
        <v>163.0211458</v>
      </c>
      <c r="AE664" s="35"/>
      <c r="AF664" s="35"/>
      <c r="AG664" s="35"/>
      <c r="AH664" s="35">
        <v>0</v>
      </c>
      <c r="AI664" s="35"/>
      <c r="AL664" s="24">
        <f t="shared" si="44"/>
        <v>550.86777077000011</v>
      </c>
      <c r="AN664" s="34">
        <v>750.55000000000007</v>
      </c>
      <c r="AP664" s="20">
        <f t="shared" si="43"/>
        <v>1301.4177707700001</v>
      </c>
      <c r="AR664" s="20"/>
    </row>
    <row r="665" spans="1:44" x14ac:dyDescent="0.25">
      <c r="A665" t="str">
        <f>VLOOKUP($B665,'Cushing Balance'!$C$2:$E$500,3,TRUE)</f>
        <v>192011</v>
      </c>
      <c r="B665" s="1">
        <v>40676</v>
      </c>
      <c r="C665" s="31"/>
      <c r="D665" s="8">
        <v>0</v>
      </c>
      <c r="E665" s="35">
        <v>140.14664579999999</v>
      </c>
      <c r="F665" s="35"/>
      <c r="G665" s="26">
        <v>49.5</v>
      </c>
      <c r="H665" s="35">
        <v>7.1807083329999992</v>
      </c>
      <c r="I665" s="35">
        <v>0</v>
      </c>
      <c r="J665" s="26">
        <v>0</v>
      </c>
      <c r="K665" s="35">
        <v>60.294208330000004</v>
      </c>
      <c r="L665" s="35">
        <v>0</v>
      </c>
      <c r="M665" s="35">
        <v>384.3814375</v>
      </c>
      <c r="N665" s="35">
        <v>0</v>
      </c>
      <c r="O665" s="35"/>
      <c r="P665" s="35">
        <v>11.265062500000001</v>
      </c>
      <c r="R665" s="24">
        <f t="shared" si="41"/>
        <v>652.76806246300009</v>
      </c>
      <c r="T665" s="5">
        <v>425.76255429421929</v>
      </c>
      <c r="V665" s="20">
        <f t="shared" si="42"/>
        <v>1078.5306167572194</v>
      </c>
      <c r="X665" s="8">
        <v>138.7789583</v>
      </c>
      <c r="Y665" s="35">
        <v>0</v>
      </c>
      <c r="Z665" s="35"/>
      <c r="AA665" s="35">
        <v>0</v>
      </c>
      <c r="AB665" s="35">
        <v>213.51591669999999</v>
      </c>
      <c r="AC665" s="35">
        <v>36.577958330000001</v>
      </c>
      <c r="AD665" s="35">
        <v>163.63154170000001</v>
      </c>
      <c r="AE665" s="35"/>
      <c r="AF665" s="35"/>
      <c r="AG665" s="35"/>
      <c r="AH665" s="35">
        <v>0</v>
      </c>
      <c r="AI665" s="35"/>
      <c r="AL665" s="24">
        <f t="shared" si="44"/>
        <v>552.50437503000001</v>
      </c>
      <c r="AN665" s="34">
        <v>750.55000000000007</v>
      </c>
      <c r="AP665" s="20">
        <f t="shared" si="43"/>
        <v>1303.0543750300001</v>
      </c>
      <c r="AR665" s="20"/>
    </row>
    <row r="666" spans="1:44" x14ac:dyDescent="0.25">
      <c r="A666" t="str">
        <f>VLOOKUP($B666,'Cushing Balance'!$C$2:$E$500,3,TRUE)</f>
        <v>202011</v>
      </c>
      <c r="B666" s="1">
        <v>40677</v>
      </c>
      <c r="C666" s="31"/>
      <c r="D666" s="8">
        <v>292.7164583</v>
      </c>
      <c r="E666" s="35">
        <v>142.59104170000001</v>
      </c>
      <c r="F666" s="35"/>
      <c r="G666" s="26">
        <v>49.5</v>
      </c>
      <c r="H666" s="35">
        <v>31.711874999999999</v>
      </c>
      <c r="I666" s="35">
        <v>0</v>
      </c>
      <c r="J666" s="26">
        <v>0</v>
      </c>
      <c r="K666" s="35">
        <v>60.406937499999998</v>
      </c>
      <c r="L666" s="35">
        <v>0</v>
      </c>
      <c r="M666" s="35">
        <v>353.08239579999997</v>
      </c>
      <c r="N666" s="35">
        <v>0</v>
      </c>
      <c r="O666" s="35"/>
      <c r="P666" s="35">
        <v>1.2103124999999999</v>
      </c>
      <c r="R666" s="24">
        <f t="shared" si="41"/>
        <v>931.21902079999995</v>
      </c>
      <c r="T666" s="5">
        <v>425.76255429421929</v>
      </c>
      <c r="V666" s="20">
        <f t="shared" si="42"/>
        <v>1356.9815750942194</v>
      </c>
      <c r="X666" s="8">
        <v>134.03695830000001</v>
      </c>
      <c r="Y666" s="35">
        <v>0</v>
      </c>
      <c r="Z666" s="35"/>
      <c r="AA666" s="35">
        <v>0</v>
      </c>
      <c r="AB666" s="35">
        <v>213.26237499999999</v>
      </c>
      <c r="AC666" s="35">
        <v>36.486916669999999</v>
      </c>
      <c r="AD666" s="35">
        <v>165.1742083</v>
      </c>
      <c r="AE666" s="35"/>
      <c r="AF666" s="35"/>
      <c r="AG666" s="35"/>
      <c r="AH666" s="35">
        <v>0</v>
      </c>
      <c r="AI666" s="35"/>
      <c r="AL666" s="24">
        <f t="shared" si="44"/>
        <v>548.96045827</v>
      </c>
      <c r="AN666" s="34">
        <v>750.55000000000007</v>
      </c>
      <c r="AP666" s="20">
        <f t="shared" si="43"/>
        <v>1299.5104582700001</v>
      </c>
      <c r="AR666" s="20"/>
    </row>
    <row r="667" spans="1:44" x14ac:dyDescent="0.25">
      <c r="A667" t="str">
        <f>VLOOKUP($B667,'Cushing Balance'!$C$2:$E$500,3,TRUE)</f>
        <v>202011</v>
      </c>
      <c r="B667" s="1">
        <v>40678</v>
      </c>
      <c r="C667" s="31"/>
      <c r="D667" s="8">
        <v>0</v>
      </c>
      <c r="E667" s="35">
        <v>142.52247919999999</v>
      </c>
      <c r="F667" s="35"/>
      <c r="G667" s="26">
        <v>49.5</v>
      </c>
      <c r="H667" s="35">
        <v>14.896687500000001</v>
      </c>
      <c r="I667" s="35">
        <v>0</v>
      </c>
      <c r="J667" s="26">
        <v>0</v>
      </c>
      <c r="K667" s="35">
        <v>61.191437499999999</v>
      </c>
      <c r="L667" s="35">
        <v>0</v>
      </c>
      <c r="M667" s="35">
        <v>358.67883330000001</v>
      </c>
      <c r="N667" s="35">
        <v>0</v>
      </c>
      <c r="O667" s="35"/>
      <c r="P667" s="35">
        <v>28.814479169999998</v>
      </c>
      <c r="R667" s="24">
        <f t="shared" si="41"/>
        <v>655.6039166700001</v>
      </c>
      <c r="T667" s="5">
        <v>425.76255429421929</v>
      </c>
      <c r="V667" s="20">
        <f t="shared" si="42"/>
        <v>1081.3664709642194</v>
      </c>
      <c r="X667" s="8">
        <v>134.14750000000001</v>
      </c>
      <c r="Y667" s="35">
        <v>0</v>
      </c>
      <c r="Z667" s="35"/>
      <c r="AA667" s="35">
        <v>0</v>
      </c>
      <c r="AB667" s="35">
        <v>221.62947919999999</v>
      </c>
      <c r="AC667" s="35">
        <v>35.363583330000004</v>
      </c>
      <c r="AD667" s="35">
        <v>162.70789579999999</v>
      </c>
      <c r="AE667" s="35"/>
      <c r="AF667" s="35"/>
      <c r="AG667" s="35"/>
      <c r="AH667" s="35">
        <v>0</v>
      </c>
      <c r="AI667" s="35"/>
      <c r="AL667" s="24">
        <f t="shared" si="44"/>
        <v>553.84845832999997</v>
      </c>
      <c r="AN667" s="34">
        <v>750.55000000000007</v>
      </c>
      <c r="AP667" s="20">
        <f t="shared" si="43"/>
        <v>1304.39845833</v>
      </c>
      <c r="AR667" s="20"/>
    </row>
    <row r="668" spans="1:44" x14ac:dyDescent="0.25">
      <c r="A668" t="str">
        <f>VLOOKUP($B668,'Cushing Balance'!$C$2:$E$500,3,TRUE)</f>
        <v>202011</v>
      </c>
      <c r="B668" s="1">
        <v>40679</v>
      </c>
      <c r="C668" s="31"/>
      <c r="D668" s="8">
        <v>269.51810419999998</v>
      </c>
      <c r="E668" s="35">
        <v>18.15539583</v>
      </c>
      <c r="F668" s="35"/>
      <c r="G668" s="26">
        <v>49.5</v>
      </c>
      <c r="H668" s="35">
        <v>10.744249999999999</v>
      </c>
      <c r="I668" s="35">
        <v>0</v>
      </c>
      <c r="J668" s="26">
        <v>0</v>
      </c>
      <c r="K668" s="35">
        <v>60.115041669999997</v>
      </c>
      <c r="L668" s="35">
        <v>0</v>
      </c>
      <c r="M668" s="35">
        <v>350.09010419999998</v>
      </c>
      <c r="N668" s="35">
        <v>0</v>
      </c>
      <c r="O668" s="35"/>
      <c r="P668" s="35">
        <v>59.972458330000002</v>
      </c>
      <c r="R668" s="24">
        <f t="shared" si="41"/>
        <v>818.09535423</v>
      </c>
      <c r="T668" s="5">
        <v>425.76255429421929</v>
      </c>
      <c r="V668" s="20">
        <f t="shared" si="42"/>
        <v>1243.8579085242193</v>
      </c>
      <c r="X668" s="8">
        <v>148.94987499999999</v>
      </c>
      <c r="Y668" s="35">
        <v>0</v>
      </c>
      <c r="Z668" s="35"/>
      <c r="AA668" s="35">
        <v>0</v>
      </c>
      <c r="AB668" s="35">
        <v>221.21068750000001</v>
      </c>
      <c r="AC668" s="35">
        <v>36.742166669999996</v>
      </c>
      <c r="AD668" s="35">
        <v>162.85537500000001</v>
      </c>
      <c r="AE668" s="35"/>
      <c r="AF668" s="35"/>
      <c r="AG668" s="35"/>
      <c r="AH668" s="35">
        <v>0</v>
      </c>
      <c r="AI668" s="35"/>
      <c r="AL668" s="24">
        <f t="shared" si="44"/>
        <v>569.75810417000002</v>
      </c>
      <c r="AN668" s="34">
        <v>750.55000000000007</v>
      </c>
      <c r="AP668" s="20">
        <f t="shared" si="43"/>
        <v>1320.3081041700002</v>
      </c>
      <c r="AR668" s="20"/>
    </row>
    <row r="669" spans="1:44" x14ac:dyDescent="0.25">
      <c r="A669" t="str">
        <f>VLOOKUP($B669,'Cushing Balance'!$C$2:$E$500,3,TRUE)</f>
        <v>202011</v>
      </c>
      <c r="B669" s="1">
        <v>40680</v>
      </c>
      <c r="C669" s="31"/>
      <c r="D669" s="8">
        <v>79.146937500000007</v>
      </c>
      <c r="E669" s="35">
        <v>9.9658125000000002</v>
      </c>
      <c r="F669" s="35"/>
      <c r="G669" s="26">
        <v>49.5</v>
      </c>
      <c r="H669" s="35">
        <v>22.423312500000002</v>
      </c>
      <c r="I669" s="35">
        <v>0</v>
      </c>
      <c r="J669" s="26">
        <v>0</v>
      </c>
      <c r="K669" s="35">
        <v>62.772916670000001</v>
      </c>
      <c r="L669" s="35">
        <v>0</v>
      </c>
      <c r="M669" s="35">
        <v>364.93985420000001</v>
      </c>
      <c r="N669" s="35">
        <v>0</v>
      </c>
      <c r="O669" s="35"/>
      <c r="P669" s="35">
        <v>11.213854170000001</v>
      </c>
      <c r="R669" s="24">
        <f t="shared" si="41"/>
        <v>599.96268754000005</v>
      </c>
      <c r="T669" s="5">
        <v>425.76255429421929</v>
      </c>
      <c r="V669" s="20">
        <f t="shared" si="42"/>
        <v>1025.7252418342193</v>
      </c>
      <c r="X669" s="8">
        <v>148.2576875</v>
      </c>
      <c r="Y669" s="35">
        <v>0</v>
      </c>
      <c r="Z669" s="35"/>
      <c r="AA669" s="35">
        <v>0</v>
      </c>
      <c r="AB669" s="35">
        <v>220.65916670000001</v>
      </c>
      <c r="AC669" s="35">
        <v>29.883624999999999</v>
      </c>
      <c r="AD669" s="35">
        <v>161.50939579999999</v>
      </c>
      <c r="AE669" s="35"/>
      <c r="AF669" s="35"/>
      <c r="AG669" s="35"/>
      <c r="AH669" s="35">
        <v>0</v>
      </c>
      <c r="AI669" s="35"/>
      <c r="AL669" s="24">
        <f t="shared" si="44"/>
        <v>560.30987499999992</v>
      </c>
      <c r="AN669" s="34">
        <v>750.55000000000007</v>
      </c>
      <c r="AP669" s="20">
        <f t="shared" si="43"/>
        <v>1310.8598750000001</v>
      </c>
      <c r="AR669" s="20"/>
    </row>
    <row r="670" spans="1:44" x14ac:dyDescent="0.25">
      <c r="A670" t="str">
        <f>VLOOKUP($B670,'Cushing Balance'!$C$2:$E$500,3,TRUE)</f>
        <v>202011</v>
      </c>
      <c r="B670" s="1">
        <v>40681</v>
      </c>
      <c r="C670" s="31"/>
      <c r="D670" s="8">
        <v>221.48356250000001</v>
      </c>
      <c r="E670" s="35">
        <v>10.729791670000001</v>
      </c>
      <c r="F670" s="35"/>
      <c r="G670" s="26">
        <v>49.5</v>
      </c>
      <c r="H670" s="35">
        <v>23.432604169999998</v>
      </c>
      <c r="I670" s="35">
        <v>0</v>
      </c>
      <c r="J670" s="26">
        <v>0</v>
      </c>
      <c r="K670" s="35">
        <v>63.181354169999999</v>
      </c>
      <c r="L670" s="35">
        <v>0</v>
      </c>
      <c r="M670" s="35">
        <v>335.5907292</v>
      </c>
      <c r="N670" s="35">
        <v>0</v>
      </c>
      <c r="O670" s="35"/>
      <c r="P670" s="35">
        <v>38.466854169999998</v>
      </c>
      <c r="R670" s="24">
        <f t="shared" si="41"/>
        <v>742.38489588000004</v>
      </c>
      <c r="T670" s="5">
        <v>425.76255429421929</v>
      </c>
      <c r="V670" s="20">
        <f t="shared" si="42"/>
        <v>1168.1474501742193</v>
      </c>
      <c r="X670" s="8">
        <v>148.90312499999999</v>
      </c>
      <c r="Y670" s="35">
        <v>0</v>
      </c>
      <c r="Z670" s="35"/>
      <c r="AA670" s="35">
        <v>0</v>
      </c>
      <c r="AB670" s="35">
        <v>234.1629375</v>
      </c>
      <c r="AC670" s="35">
        <v>32.411708330000003</v>
      </c>
      <c r="AD670" s="35">
        <v>161.5968542</v>
      </c>
      <c r="AE670" s="35"/>
      <c r="AF670" s="35"/>
      <c r="AG670" s="35"/>
      <c r="AH670" s="35">
        <v>0</v>
      </c>
      <c r="AI670" s="35"/>
      <c r="AL670" s="24">
        <f t="shared" si="44"/>
        <v>577.07462502999999</v>
      </c>
      <c r="AN670" s="34">
        <v>750.55000000000007</v>
      </c>
      <c r="AP670" s="20">
        <f t="shared" si="43"/>
        <v>1327.6246250300001</v>
      </c>
      <c r="AR670" s="20"/>
    </row>
    <row r="671" spans="1:44" x14ac:dyDescent="0.25">
      <c r="A671" t="str">
        <f>VLOOKUP($B671,'Cushing Balance'!$C$2:$E$500,3,TRUE)</f>
        <v>202011</v>
      </c>
      <c r="B671" s="1">
        <v>40682</v>
      </c>
      <c r="C671" s="31"/>
      <c r="D671" s="8">
        <v>212.94952079999999</v>
      </c>
      <c r="E671" s="35">
        <v>46.799937499999999</v>
      </c>
      <c r="F671" s="35"/>
      <c r="G671" s="26">
        <v>49.5</v>
      </c>
      <c r="H671" s="35">
        <v>16.006583329999998</v>
      </c>
      <c r="I671" s="35">
        <v>0</v>
      </c>
      <c r="J671" s="26">
        <v>0</v>
      </c>
      <c r="K671" s="35">
        <v>61.943416669999998</v>
      </c>
      <c r="L671" s="35">
        <v>0</v>
      </c>
      <c r="M671" s="35">
        <v>340.3805625</v>
      </c>
      <c r="N671" s="35">
        <v>0</v>
      </c>
      <c r="O671" s="35"/>
      <c r="P671" s="35">
        <v>55.89320833</v>
      </c>
      <c r="R671" s="24">
        <f t="shared" si="41"/>
        <v>783.47322913000005</v>
      </c>
      <c r="T671" s="5">
        <v>425.76255429421929</v>
      </c>
      <c r="V671" s="20">
        <f t="shared" si="42"/>
        <v>1209.2357834242193</v>
      </c>
      <c r="X671" s="8">
        <v>150.25337500000001</v>
      </c>
      <c r="Y671" s="35">
        <v>0</v>
      </c>
      <c r="Z671" s="35"/>
      <c r="AA671" s="35">
        <v>0</v>
      </c>
      <c r="AB671" s="35">
        <v>226.8341667</v>
      </c>
      <c r="AC671" s="35">
        <v>31.3366875</v>
      </c>
      <c r="AD671" s="35">
        <v>161.54077079999999</v>
      </c>
      <c r="AE671" s="35"/>
      <c r="AF671" s="35"/>
      <c r="AG671" s="35"/>
      <c r="AH671" s="35">
        <v>0</v>
      </c>
      <c r="AI671" s="35"/>
      <c r="AL671" s="24">
        <f t="shared" si="44"/>
        <v>569.96499999999992</v>
      </c>
      <c r="AN671" s="34">
        <v>750.55000000000007</v>
      </c>
      <c r="AP671" s="20">
        <f t="shared" si="43"/>
        <v>1320.5149999999999</v>
      </c>
      <c r="AR671" s="20"/>
    </row>
    <row r="672" spans="1:44" x14ac:dyDescent="0.25">
      <c r="A672" t="str">
        <f>VLOOKUP($B672,'Cushing Balance'!$C$2:$E$500,3,TRUE)</f>
        <v>202011</v>
      </c>
      <c r="B672" s="1">
        <v>40683</v>
      </c>
      <c r="C672" s="31"/>
      <c r="D672" s="8">
        <v>0</v>
      </c>
      <c r="E672" s="35">
        <v>141.61464580000001</v>
      </c>
      <c r="F672" s="35"/>
      <c r="G672" s="26">
        <v>49.5</v>
      </c>
      <c r="H672" s="35">
        <v>10.24733333</v>
      </c>
      <c r="I672" s="35">
        <v>0</v>
      </c>
      <c r="J672" s="26">
        <v>0</v>
      </c>
      <c r="K672" s="35">
        <v>59.026520830000003</v>
      </c>
      <c r="L672" s="35">
        <v>0</v>
      </c>
      <c r="M672" s="35">
        <v>378.9605833</v>
      </c>
      <c r="N672" s="35">
        <v>0</v>
      </c>
      <c r="O672" s="35"/>
      <c r="P672" s="35">
        <v>27.6395625</v>
      </c>
      <c r="R672" s="24">
        <f t="shared" si="41"/>
        <v>666.98864576000005</v>
      </c>
      <c r="T672" s="5">
        <v>425.76255429421929</v>
      </c>
      <c r="V672" s="20">
        <f t="shared" si="42"/>
        <v>1092.7512000542192</v>
      </c>
      <c r="X672" s="8">
        <v>146.749</v>
      </c>
      <c r="Y672" s="35">
        <v>0</v>
      </c>
      <c r="Z672" s="35"/>
      <c r="AA672" s="35">
        <v>0</v>
      </c>
      <c r="AB672" s="35">
        <v>226.4867083</v>
      </c>
      <c r="AC672" s="35">
        <v>32.425770830000005</v>
      </c>
      <c r="AD672" s="35">
        <v>159.61958329999999</v>
      </c>
      <c r="AE672" s="35"/>
      <c r="AF672" s="35"/>
      <c r="AG672" s="35"/>
      <c r="AH672" s="35">
        <v>0</v>
      </c>
      <c r="AI672" s="35"/>
      <c r="AL672" s="24">
        <f t="shared" si="44"/>
        <v>565.28106243000002</v>
      </c>
      <c r="AN672" s="34">
        <v>750.55000000000007</v>
      </c>
      <c r="AP672" s="20">
        <f t="shared" si="43"/>
        <v>1315.8310624300002</v>
      </c>
      <c r="AR672" s="20"/>
    </row>
    <row r="673" spans="1:44" x14ac:dyDescent="0.25">
      <c r="A673" t="str">
        <f>VLOOKUP($B673,'Cushing Balance'!$C$2:$E$500,3,TRUE)</f>
        <v>212011</v>
      </c>
      <c r="B673" s="1">
        <v>40684</v>
      </c>
      <c r="C673" s="31"/>
      <c r="D673" s="8">
        <v>0</v>
      </c>
      <c r="E673" s="35">
        <v>23.410083330000003</v>
      </c>
      <c r="F673" s="35"/>
      <c r="G673" s="26">
        <v>49.5</v>
      </c>
      <c r="H673" s="35">
        <v>26.11429167</v>
      </c>
      <c r="I673" s="35">
        <v>0</v>
      </c>
      <c r="J673" s="26">
        <v>0</v>
      </c>
      <c r="K673" s="35">
        <v>58.0045</v>
      </c>
      <c r="L673" s="35">
        <v>0</v>
      </c>
      <c r="M673" s="35">
        <v>343.6819375</v>
      </c>
      <c r="N673" s="35">
        <v>0</v>
      </c>
      <c r="O673" s="35"/>
      <c r="P673" s="35">
        <v>36.511208330000002</v>
      </c>
      <c r="R673" s="24">
        <f t="shared" si="41"/>
        <v>537.22202083000002</v>
      </c>
      <c r="T673" s="5">
        <v>425.76255429421929</v>
      </c>
      <c r="V673" s="20">
        <f t="shared" si="42"/>
        <v>962.9845751242193</v>
      </c>
      <c r="X673" s="8">
        <v>150.65191670000002</v>
      </c>
      <c r="Y673" s="35">
        <v>0</v>
      </c>
      <c r="Z673" s="35"/>
      <c r="AA673" s="35">
        <v>0</v>
      </c>
      <c r="AB673" s="35">
        <v>216.68585419999999</v>
      </c>
      <c r="AC673" s="35">
        <v>36.275541669999996</v>
      </c>
      <c r="AD673" s="35">
        <v>155.56566670000001</v>
      </c>
      <c r="AE673" s="35"/>
      <c r="AF673" s="35"/>
      <c r="AG673" s="35"/>
      <c r="AH673" s="35">
        <v>0</v>
      </c>
      <c r="AI673" s="35"/>
      <c r="AL673" s="24">
        <f t="shared" si="44"/>
        <v>559.17897927000001</v>
      </c>
      <c r="AN673" s="34">
        <v>750.55000000000007</v>
      </c>
      <c r="AP673" s="20">
        <f t="shared" si="43"/>
        <v>1309.7289792700001</v>
      </c>
      <c r="AR673" s="20"/>
    </row>
    <row r="674" spans="1:44" x14ac:dyDescent="0.25">
      <c r="A674" t="str">
        <f>VLOOKUP($B674,'Cushing Balance'!$C$2:$E$500,3,TRUE)</f>
        <v>212011</v>
      </c>
      <c r="B674" s="1">
        <v>40685</v>
      </c>
      <c r="C674" s="31"/>
      <c r="D674" s="8">
        <v>0</v>
      </c>
      <c r="E674" s="35">
        <v>93.041437500000001</v>
      </c>
      <c r="F674" s="35"/>
      <c r="G674" s="26">
        <v>49.5</v>
      </c>
      <c r="H674" s="35">
        <v>26.0815625</v>
      </c>
      <c r="I674" s="35">
        <v>0</v>
      </c>
      <c r="J674" s="26">
        <v>0</v>
      </c>
      <c r="K674" s="35">
        <v>59.673375</v>
      </c>
      <c r="L674" s="35">
        <v>0</v>
      </c>
      <c r="M674" s="35">
        <v>351.09864579999999</v>
      </c>
      <c r="N674" s="35">
        <v>0</v>
      </c>
      <c r="O674" s="35"/>
      <c r="P674" s="35">
        <v>16.397812500000001</v>
      </c>
      <c r="R674" s="24">
        <f t="shared" si="41"/>
        <v>595.79283329999998</v>
      </c>
      <c r="T674" s="5">
        <v>425.76255429421929</v>
      </c>
      <c r="V674" s="20">
        <f t="shared" si="42"/>
        <v>1021.5553875942193</v>
      </c>
      <c r="X674" s="8">
        <v>149.54258329999999</v>
      </c>
      <c r="Y674" s="35">
        <v>0</v>
      </c>
      <c r="Z674" s="35"/>
      <c r="AA674" s="35">
        <v>0</v>
      </c>
      <c r="AB674" s="35">
        <v>180.0813958</v>
      </c>
      <c r="AC674" s="35">
        <v>36.038166669999995</v>
      </c>
      <c r="AD674" s="35">
        <v>164.50045829999999</v>
      </c>
      <c r="AE674" s="35"/>
      <c r="AF674" s="35"/>
      <c r="AG674" s="35"/>
      <c r="AH674" s="35">
        <v>0</v>
      </c>
      <c r="AI674" s="35"/>
      <c r="AL674" s="24">
        <f t="shared" si="44"/>
        <v>530.16260407000004</v>
      </c>
      <c r="AN674" s="34">
        <v>750.55000000000007</v>
      </c>
      <c r="AP674" s="20">
        <f t="shared" si="43"/>
        <v>1280.71260407</v>
      </c>
      <c r="AR674" s="20"/>
    </row>
    <row r="675" spans="1:44" x14ac:dyDescent="0.25">
      <c r="A675" t="str">
        <f>VLOOKUP($B675,'Cushing Balance'!$C$2:$E$500,3,TRUE)</f>
        <v>212011</v>
      </c>
      <c r="B675" s="1">
        <v>40686</v>
      </c>
      <c r="C675" s="31"/>
      <c r="D675" s="8">
        <v>127.61208329999999</v>
      </c>
      <c r="E675" s="35">
        <v>174.19291670000001</v>
      </c>
      <c r="F675" s="35"/>
      <c r="G675" s="26">
        <v>49.5</v>
      </c>
      <c r="H675" s="35">
        <v>28.469270830000003</v>
      </c>
      <c r="I675" s="35">
        <v>0</v>
      </c>
      <c r="J675" s="26">
        <v>0</v>
      </c>
      <c r="K675" s="35">
        <v>61.288937500000003</v>
      </c>
      <c r="L675" s="35">
        <v>0</v>
      </c>
      <c r="M675" s="35">
        <v>320.98075</v>
      </c>
      <c r="N675" s="35">
        <v>0</v>
      </c>
      <c r="O675" s="35"/>
      <c r="P675" s="35">
        <v>12.79291667</v>
      </c>
      <c r="R675" s="24">
        <f t="shared" si="41"/>
        <v>774.83687500000008</v>
      </c>
      <c r="T675" s="5">
        <v>425.76255429421929</v>
      </c>
      <c r="V675" s="20">
        <f t="shared" si="42"/>
        <v>1200.5994292942194</v>
      </c>
      <c r="X675" s="8">
        <v>150.1267292</v>
      </c>
      <c r="Y675" s="35">
        <v>0</v>
      </c>
      <c r="Z675" s="35"/>
      <c r="AA675" s="35">
        <v>0</v>
      </c>
      <c r="AB675" s="35">
        <v>136.30847919999999</v>
      </c>
      <c r="AC675" s="35">
        <v>35.924041670000001</v>
      </c>
      <c r="AD675" s="35">
        <v>161.359375</v>
      </c>
      <c r="AE675" s="35"/>
      <c r="AF675" s="35"/>
      <c r="AG675" s="35"/>
      <c r="AH675" s="35">
        <v>0</v>
      </c>
      <c r="AI675" s="35"/>
      <c r="AL675" s="24">
        <f t="shared" si="44"/>
        <v>483.71862506999997</v>
      </c>
      <c r="AN675" s="34">
        <v>750.55000000000007</v>
      </c>
      <c r="AP675" s="20">
        <f t="shared" si="43"/>
        <v>1234.2686250700001</v>
      </c>
      <c r="AR675" s="20"/>
    </row>
    <row r="676" spans="1:44" x14ac:dyDescent="0.25">
      <c r="A676" t="str">
        <f>VLOOKUP($B676,'Cushing Balance'!$C$2:$E$500,3,TRUE)</f>
        <v>212011</v>
      </c>
      <c r="B676" s="1">
        <v>40687</v>
      </c>
      <c r="C676" s="31"/>
      <c r="D676" s="8">
        <v>118.01052079999999</v>
      </c>
      <c r="E676" s="35">
        <v>26.095791669999997</v>
      </c>
      <c r="F676" s="35"/>
      <c r="G676" s="26">
        <v>49.5</v>
      </c>
      <c r="H676" s="35">
        <v>30.485187499999999</v>
      </c>
      <c r="I676" s="35">
        <v>0</v>
      </c>
      <c r="J676" s="26">
        <v>0</v>
      </c>
      <c r="K676" s="35">
        <v>61.421416669999999</v>
      </c>
      <c r="L676" s="35">
        <v>0</v>
      </c>
      <c r="M676" s="35">
        <v>337.25820829999998</v>
      </c>
      <c r="N676" s="35">
        <v>0</v>
      </c>
      <c r="O676" s="35"/>
      <c r="P676" s="35">
        <v>64.876458330000006</v>
      </c>
      <c r="R676" s="24">
        <f t="shared" si="41"/>
        <v>687.64758326999993</v>
      </c>
      <c r="T676" s="5">
        <v>425.76255429421929</v>
      </c>
      <c r="V676" s="20">
        <f t="shared" si="42"/>
        <v>1113.4101375642192</v>
      </c>
      <c r="X676" s="8">
        <v>149.6275833</v>
      </c>
      <c r="Y676" s="35">
        <v>0</v>
      </c>
      <c r="Z676" s="35"/>
      <c r="AA676" s="35">
        <v>0</v>
      </c>
      <c r="AB676" s="35">
        <v>163.64425</v>
      </c>
      <c r="AC676" s="35">
        <v>30.696354169999999</v>
      </c>
      <c r="AD676" s="35">
        <v>154.13077079999999</v>
      </c>
      <c r="AE676" s="35"/>
      <c r="AF676" s="35"/>
      <c r="AG676" s="35"/>
      <c r="AH676" s="35">
        <v>0</v>
      </c>
      <c r="AI676" s="35"/>
      <c r="AL676" s="24">
        <f t="shared" si="44"/>
        <v>498.09895827000003</v>
      </c>
      <c r="AN676" s="34">
        <v>750.55000000000007</v>
      </c>
      <c r="AP676" s="20">
        <f t="shared" si="43"/>
        <v>1248.6489582700001</v>
      </c>
      <c r="AR676" s="20"/>
    </row>
    <row r="677" spans="1:44" x14ac:dyDescent="0.25">
      <c r="A677" t="str">
        <f>VLOOKUP($B677,'Cushing Balance'!$C$2:$E$500,3,TRUE)</f>
        <v>212011</v>
      </c>
      <c r="B677" s="1">
        <v>40688</v>
      </c>
      <c r="C677" s="31"/>
      <c r="D677" s="8">
        <v>189.26464580000001</v>
      </c>
      <c r="E677" s="35">
        <v>15.278124999999999</v>
      </c>
      <c r="F677" s="35"/>
      <c r="G677" s="26">
        <v>49.5</v>
      </c>
      <c r="H677" s="35">
        <v>29.90989583</v>
      </c>
      <c r="I677" s="35">
        <v>0</v>
      </c>
      <c r="J677" s="26">
        <v>0</v>
      </c>
      <c r="K677" s="35">
        <v>60.701812500000003</v>
      </c>
      <c r="L677" s="35">
        <v>0</v>
      </c>
      <c r="M677" s="35">
        <v>328.10322919999999</v>
      </c>
      <c r="N677" s="35">
        <v>0</v>
      </c>
      <c r="O677" s="35"/>
      <c r="P677" s="35">
        <v>28.49154167</v>
      </c>
      <c r="R677" s="24">
        <f t="shared" si="41"/>
        <v>701.24924999999996</v>
      </c>
      <c r="T677" s="5">
        <v>425.76255429421929</v>
      </c>
      <c r="V677" s="20">
        <f t="shared" si="42"/>
        <v>1127.0118042942192</v>
      </c>
      <c r="X677" s="8">
        <v>143.82947920000001</v>
      </c>
      <c r="Y677" s="35">
        <v>0</v>
      </c>
      <c r="Z677" s="35"/>
      <c r="AA677" s="35">
        <v>0</v>
      </c>
      <c r="AB677" s="35">
        <v>210.9890833</v>
      </c>
      <c r="AC677" s="35">
        <v>27.014208330000002</v>
      </c>
      <c r="AD677" s="35">
        <v>158.62377079999999</v>
      </c>
      <c r="AE677" s="35"/>
      <c r="AF677" s="35"/>
      <c r="AG677" s="35"/>
      <c r="AH677" s="35">
        <v>0</v>
      </c>
      <c r="AI677" s="35"/>
      <c r="AL677" s="24">
        <f t="shared" si="44"/>
        <v>540.45654162999995</v>
      </c>
      <c r="AN677" s="34">
        <v>750.55000000000007</v>
      </c>
      <c r="AP677" s="20">
        <f t="shared" si="43"/>
        <v>1291.0065416299999</v>
      </c>
      <c r="AR677" s="20"/>
    </row>
    <row r="678" spans="1:44" x14ac:dyDescent="0.25">
      <c r="A678" t="str">
        <f>VLOOKUP($B678,'Cushing Balance'!$C$2:$E$500,3,TRUE)</f>
        <v>212011</v>
      </c>
      <c r="B678" s="1">
        <v>40689</v>
      </c>
      <c r="C678" s="31"/>
      <c r="D678" s="8">
        <v>0</v>
      </c>
      <c r="E678" s="35">
        <v>21.241166669999998</v>
      </c>
      <c r="F678" s="35"/>
      <c r="G678" s="26">
        <v>49.5</v>
      </c>
      <c r="H678" s="35">
        <v>31.16160417</v>
      </c>
      <c r="I678" s="35">
        <v>0</v>
      </c>
      <c r="J678" s="26">
        <v>0</v>
      </c>
      <c r="K678" s="35">
        <v>59.13441667</v>
      </c>
      <c r="L678" s="35">
        <v>0</v>
      </c>
      <c r="M678" s="35">
        <v>337.87347920000002</v>
      </c>
      <c r="N678" s="35">
        <v>0</v>
      </c>
      <c r="O678" s="35"/>
      <c r="P678" s="35">
        <v>9.0273333329999996</v>
      </c>
      <c r="R678" s="24">
        <f t="shared" si="41"/>
        <v>507.93800004299999</v>
      </c>
      <c r="T678" s="5">
        <v>425.76255429421929</v>
      </c>
      <c r="V678" s="20">
        <f t="shared" si="42"/>
        <v>933.70055433721927</v>
      </c>
      <c r="X678" s="8">
        <v>147.12518750000001</v>
      </c>
      <c r="Y678" s="35">
        <v>0</v>
      </c>
      <c r="Z678" s="35"/>
      <c r="AA678" s="35">
        <v>0</v>
      </c>
      <c r="AB678" s="35">
        <v>231.39387500000001</v>
      </c>
      <c r="AC678" s="35">
        <v>34.74187234</v>
      </c>
      <c r="AD678" s="35">
        <v>157.49291490000002</v>
      </c>
      <c r="AE678" s="35"/>
      <c r="AF678" s="35"/>
      <c r="AG678" s="35"/>
      <c r="AH678" s="35">
        <v>0</v>
      </c>
      <c r="AI678" s="35"/>
      <c r="AL678" s="24">
        <f t="shared" si="44"/>
        <v>570.75384974000008</v>
      </c>
      <c r="AN678" s="34">
        <v>750.55000000000007</v>
      </c>
      <c r="AP678" s="20">
        <f t="shared" si="43"/>
        <v>1321.3038497400003</v>
      </c>
      <c r="AR678" s="20"/>
    </row>
    <row r="679" spans="1:44" x14ac:dyDescent="0.25">
      <c r="A679" t="str">
        <f>VLOOKUP($B679,'Cushing Balance'!$C$2:$E$500,3,TRUE)</f>
        <v>212011</v>
      </c>
      <c r="B679" s="1">
        <v>40690</v>
      </c>
      <c r="C679" s="31"/>
      <c r="D679" s="8">
        <v>319.67810420000001</v>
      </c>
      <c r="E679" s="35">
        <v>131.17764579999999</v>
      </c>
      <c r="F679" s="35"/>
      <c r="G679" s="26">
        <v>49.5</v>
      </c>
      <c r="H679" s="35">
        <v>30.441041669999997</v>
      </c>
      <c r="I679" s="35">
        <v>0</v>
      </c>
      <c r="J679" s="26">
        <v>0</v>
      </c>
      <c r="K679" s="35">
        <v>61.73995833</v>
      </c>
      <c r="L679" s="35">
        <v>0</v>
      </c>
      <c r="M679" s="35">
        <v>331.50072920000002</v>
      </c>
      <c r="N679" s="35">
        <v>0</v>
      </c>
      <c r="O679" s="35"/>
      <c r="P679" s="35">
        <v>65.337125</v>
      </c>
      <c r="R679" s="24">
        <f t="shared" si="41"/>
        <v>989.37460420000002</v>
      </c>
      <c r="T679" s="5">
        <v>425.76255429421929</v>
      </c>
      <c r="V679" s="20">
        <f t="shared" si="42"/>
        <v>1415.1371584942194</v>
      </c>
      <c r="X679" s="8">
        <v>149.7721042</v>
      </c>
      <c r="Y679" s="35">
        <v>0</v>
      </c>
      <c r="Z679" s="35"/>
      <c r="AA679" s="35">
        <v>0</v>
      </c>
      <c r="AB679" s="35">
        <v>208.93347919999999</v>
      </c>
      <c r="AC679" s="35">
        <v>34.898520830000002</v>
      </c>
      <c r="AD679" s="35">
        <v>152.57422919999999</v>
      </c>
      <c r="AE679" s="35"/>
      <c r="AF679" s="35"/>
      <c r="AG679" s="35"/>
      <c r="AH679" s="35">
        <v>0</v>
      </c>
      <c r="AI679" s="35"/>
      <c r="AL679" s="24">
        <f t="shared" si="44"/>
        <v>546.17833343000007</v>
      </c>
      <c r="AN679" s="34">
        <v>750.55000000000007</v>
      </c>
      <c r="AP679" s="20">
        <f t="shared" si="43"/>
        <v>1296.72833343</v>
      </c>
      <c r="AR679" s="20"/>
    </row>
    <row r="680" spans="1:44" x14ac:dyDescent="0.25">
      <c r="A680" t="str">
        <f>VLOOKUP($B680,'Cushing Balance'!$C$2:$E$500,3,TRUE)</f>
        <v>222011</v>
      </c>
      <c r="B680" s="1">
        <v>40691</v>
      </c>
      <c r="C680" s="31"/>
      <c r="D680" s="8">
        <v>0</v>
      </c>
      <c r="E680" s="35">
        <v>2.2285106380000004</v>
      </c>
      <c r="F680" s="35"/>
      <c r="G680" s="26">
        <v>49.5</v>
      </c>
      <c r="H680" s="35">
        <v>31.59866667</v>
      </c>
      <c r="I680" s="35">
        <v>0</v>
      </c>
      <c r="J680" s="26">
        <v>0</v>
      </c>
      <c r="K680" s="35">
        <v>62.155468089999999</v>
      </c>
      <c r="L680" s="35">
        <v>0</v>
      </c>
      <c r="M680" s="35">
        <v>351.90117019999997</v>
      </c>
      <c r="N680" s="35">
        <v>0</v>
      </c>
      <c r="O680" s="35"/>
      <c r="P680" s="35">
        <v>10.66359574</v>
      </c>
      <c r="R680" s="24">
        <f t="shared" si="41"/>
        <v>508.04741133799996</v>
      </c>
      <c r="T680" s="5">
        <v>425.76255429421929</v>
      </c>
      <c r="V680" s="20">
        <f t="shared" si="42"/>
        <v>933.80996563221925</v>
      </c>
      <c r="X680" s="8">
        <v>149.86393619999998</v>
      </c>
      <c r="Y680" s="35">
        <v>0</v>
      </c>
      <c r="Z680" s="35"/>
      <c r="AA680" s="35">
        <v>0</v>
      </c>
      <c r="AB680" s="35">
        <v>227.49729790000001</v>
      </c>
      <c r="AC680" s="35">
        <v>34.911416670000001</v>
      </c>
      <c r="AD680" s="35">
        <v>154.46416669999999</v>
      </c>
      <c r="AE680" s="35"/>
      <c r="AF680" s="35"/>
      <c r="AG680" s="35"/>
      <c r="AH680" s="35">
        <v>0</v>
      </c>
      <c r="AI680" s="35"/>
      <c r="AL680" s="24">
        <f t="shared" si="44"/>
        <v>566.73681747000001</v>
      </c>
      <c r="AN680" s="34">
        <v>750.55000000000007</v>
      </c>
      <c r="AP680" s="20">
        <f t="shared" si="43"/>
        <v>1317.2868174700002</v>
      </c>
      <c r="AR680" s="20"/>
    </row>
    <row r="681" spans="1:44" x14ac:dyDescent="0.25">
      <c r="A681" t="str">
        <f>VLOOKUP($B681,'Cushing Balance'!$C$2:$E$500,3,TRUE)</f>
        <v>222011</v>
      </c>
      <c r="B681" s="1">
        <v>40692</v>
      </c>
      <c r="C681" s="31"/>
      <c r="D681" s="8">
        <v>5.0048333329999997</v>
      </c>
      <c r="E681" s="35">
        <v>0</v>
      </c>
      <c r="F681" s="35"/>
      <c r="G681" s="26">
        <v>49.5</v>
      </c>
      <c r="H681" s="35">
        <v>29.969000000000001</v>
      </c>
      <c r="I681" s="35">
        <v>0</v>
      </c>
      <c r="J681" s="26">
        <v>0</v>
      </c>
      <c r="K681" s="35">
        <v>58.127208330000002</v>
      </c>
      <c r="L681" s="35">
        <v>0</v>
      </c>
      <c r="M681" s="35">
        <v>370.59800000000001</v>
      </c>
      <c r="N681" s="35">
        <v>0</v>
      </c>
      <c r="O681" s="35"/>
      <c r="P681" s="35">
        <v>1.392416667</v>
      </c>
      <c r="R681" s="24">
        <f t="shared" si="41"/>
        <v>514.59145833000002</v>
      </c>
      <c r="T681" s="5">
        <v>425.76255429421929</v>
      </c>
      <c r="V681" s="20">
        <f t="shared" si="42"/>
        <v>940.35401262421931</v>
      </c>
      <c r="X681" s="8">
        <v>138.11527079999999</v>
      </c>
      <c r="Y681" s="35">
        <v>0</v>
      </c>
      <c r="Z681" s="35"/>
      <c r="AA681" s="35">
        <v>0</v>
      </c>
      <c r="AB681" s="35">
        <v>229.0614583</v>
      </c>
      <c r="AC681" s="35">
        <v>34.067604169999996</v>
      </c>
      <c r="AD681" s="35">
        <v>154.83010419999999</v>
      </c>
      <c r="AE681" s="35"/>
      <c r="AF681" s="35"/>
      <c r="AG681" s="35"/>
      <c r="AH681" s="35">
        <v>0</v>
      </c>
      <c r="AI681" s="35"/>
      <c r="AL681" s="24">
        <f t="shared" si="44"/>
        <v>556.07443747000002</v>
      </c>
      <c r="AN681" s="34">
        <v>750.55000000000007</v>
      </c>
      <c r="AP681" s="20">
        <f t="shared" si="43"/>
        <v>1306.62443747</v>
      </c>
      <c r="AR681" s="20"/>
    </row>
    <row r="682" spans="1:44" x14ac:dyDescent="0.25">
      <c r="A682" t="str">
        <f>VLOOKUP($B682,'Cushing Balance'!$C$2:$E$500,3,TRUE)</f>
        <v>222011</v>
      </c>
      <c r="B682" s="1">
        <v>40693</v>
      </c>
      <c r="C682" s="31"/>
      <c r="D682" s="8">
        <v>0</v>
      </c>
      <c r="E682" s="35">
        <v>109.5639583</v>
      </c>
      <c r="F682" s="35"/>
      <c r="G682" s="26">
        <v>49.5</v>
      </c>
      <c r="H682" s="35">
        <v>28.69285417</v>
      </c>
      <c r="I682" s="35">
        <v>0</v>
      </c>
      <c r="J682" s="26">
        <v>0</v>
      </c>
      <c r="K682" s="35">
        <v>44.759708330000002</v>
      </c>
      <c r="L682" s="35">
        <v>0</v>
      </c>
      <c r="M682" s="35">
        <v>351.55047919999998</v>
      </c>
      <c r="N682" s="35">
        <v>0</v>
      </c>
      <c r="O682" s="35"/>
      <c r="P682" s="35">
        <v>36.537645830000002</v>
      </c>
      <c r="R682" s="24">
        <f t="shared" si="41"/>
        <v>620.60464582999998</v>
      </c>
      <c r="T682" s="5">
        <v>425.76255429421929</v>
      </c>
      <c r="V682" s="20">
        <f t="shared" si="42"/>
        <v>1046.3672001242194</v>
      </c>
      <c r="X682" s="8">
        <v>150.4745417</v>
      </c>
      <c r="Y682" s="35">
        <v>0</v>
      </c>
      <c r="Z682" s="35"/>
      <c r="AA682" s="35">
        <v>0</v>
      </c>
      <c r="AB682" s="35">
        <v>224.95479170000002</v>
      </c>
      <c r="AC682" s="35">
        <v>37.395208330000003</v>
      </c>
      <c r="AD682" s="35">
        <v>152.8037917</v>
      </c>
      <c r="AE682" s="35"/>
      <c r="AF682" s="35"/>
      <c r="AG682" s="35"/>
      <c r="AH682" s="35">
        <v>0</v>
      </c>
      <c r="AI682" s="35"/>
      <c r="AL682" s="24">
        <f t="shared" si="44"/>
        <v>565.62833343</v>
      </c>
      <c r="AN682" s="34">
        <v>750.55000000000007</v>
      </c>
      <c r="AP682" s="20">
        <f t="shared" si="43"/>
        <v>1316.1783334300001</v>
      </c>
      <c r="AR682" s="20"/>
    </row>
    <row r="683" spans="1:44" x14ac:dyDescent="0.25">
      <c r="A683" t="str">
        <f>VLOOKUP($B683,'Cushing Balance'!$C$2:$E$500,3,TRUE)</f>
        <v>222011</v>
      </c>
      <c r="B683" s="1">
        <v>40694</v>
      </c>
      <c r="C683" s="31"/>
      <c r="D683" s="8">
        <v>0</v>
      </c>
      <c r="E683" s="35">
        <v>40.593354169999998</v>
      </c>
      <c r="F683" s="35"/>
      <c r="G683" s="26">
        <v>49.5</v>
      </c>
      <c r="H683" s="35">
        <v>30.074375</v>
      </c>
      <c r="I683" s="35">
        <v>0</v>
      </c>
      <c r="J683" s="26">
        <v>0</v>
      </c>
      <c r="K683" s="35">
        <v>45.454791669999999</v>
      </c>
      <c r="L683" s="35">
        <v>0</v>
      </c>
      <c r="M683" s="35">
        <v>355.50618750000001</v>
      </c>
      <c r="N683" s="35">
        <v>0</v>
      </c>
      <c r="O683" s="35"/>
      <c r="P683" s="35">
        <v>45.073895829999998</v>
      </c>
      <c r="R683" s="24">
        <f t="shared" si="41"/>
        <v>566.20260416999997</v>
      </c>
      <c r="T683" s="5">
        <v>425.76255429421929</v>
      </c>
      <c r="V683" s="20">
        <f t="shared" si="42"/>
        <v>991.96515846421926</v>
      </c>
      <c r="X683" s="8">
        <v>150.01041670000001</v>
      </c>
      <c r="Y683" s="35">
        <v>0</v>
      </c>
      <c r="Z683" s="35"/>
      <c r="AA683" s="35">
        <v>0</v>
      </c>
      <c r="AB683" s="35">
        <v>227.20016670000001</v>
      </c>
      <c r="AC683" s="35">
        <v>36.081249999999997</v>
      </c>
      <c r="AD683" s="35">
        <v>147.21958330000001</v>
      </c>
      <c r="AE683" s="35"/>
      <c r="AF683" s="35"/>
      <c r="AG683" s="35"/>
      <c r="AH683" s="35">
        <v>0</v>
      </c>
      <c r="AI683" s="35"/>
      <c r="AL683" s="24">
        <f t="shared" si="44"/>
        <v>560.51141670000004</v>
      </c>
      <c r="AN683" s="34">
        <v>750.55000000000007</v>
      </c>
      <c r="AP683" s="20">
        <f t="shared" si="43"/>
        <v>1311.0614167000001</v>
      </c>
      <c r="AR683" s="20"/>
    </row>
    <row r="684" spans="1:44" x14ac:dyDescent="0.25">
      <c r="A684" t="str">
        <f>VLOOKUP($B684,'Cushing Balance'!$C$2:$E$500,3,TRUE)</f>
        <v>222011</v>
      </c>
      <c r="B684" s="1">
        <v>40695</v>
      </c>
      <c r="C684" s="31"/>
      <c r="D684" s="8">
        <v>0</v>
      </c>
      <c r="E684" s="35">
        <v>17.26733333</v>
      </c>
      <c r="F684" s="35"/>
      <c r="G684" s="26">
        <v>49.5</v>
      </c>
      <c r="H684" s="35">
        <v>32.035520830000003</v>
      </c>
      <c r="I684" s="35">
        <v>0</v>
      </c>
      <c r="J684" s="26">
        <v>0</v>
      </c>
      <c r="K684" s="35">
        <v>54.7160625</v>
      </c>
      <c r="L684" s="35">
        <v>0</v>
      </c>
      <c r="M684" s="35">
        <v>318.28672920000002</v>
      </c>
      <c r="N684" s="35">
        <v>0</v>
      </c>
      <c r="O684" s="35"/>
      <c r="P684" s="35">
        <v>57.030583329999999</v>
      </c>
      <c r="R684" s="24">
        <f t="shared" si="41"/>
        <v>528.83622919000004</v>
      </c>
      <c r="T684" s="5">
        <v>416.99730176570921</v>
      </c>
      <c r="V684" s="20">
        <f t="shared" si="42"/>
        <v>945.83353095570919</v>
      </c>
      <c r="X684" s="8">
        <v>150.13795830000001</v>
      </c>
      <c r="Y684" s="35">
        <v>0</v>
      </c>
      <c r="Z684" s="35"/>
      <c r="AA684" s="35">
        <v>0</v>
      </c>
      <c r="AB684" s="35">
        <v>198.54697920000001</v>
      </c>
      <c r="AC684" s="35">
        <v>34.429021280000001</v>
      </c>
      <c r="AD684" s="35">
        <v>149.354625</v>
      </c>
      <c r="AE684" s="35"/>
      <c r="AF684" s="35"/>
      <c r="AG684" s="35"/>
      <c r="AH684" s="35">
        <v>0</v>
      </c>
      <c r="AI684" s="35"/>
      <c r="AL684" s="24">
        <f t="shared" si="44"/>
        <v>532.46858378000002</v>
      </c>
      <c r="AN684" s="34">
        <v>758.06400000000008</v>
      </c>
      <c r="AP684" s="20">
        <f t="shared" si="43"/>
        <v>1290.5325837800001</v>
      </c>
      <c r="AR684" s="20"/>
    </row>
    <row r="685" spans="1:44" x14ac:dyDescent="0.25">
      <c r="A685" t="str">
        <f>VLOOKUP($B685,'Cushing Balance'!$C$2:$E$500,3,TRUE)</f>
        <v>222011</v>
      </c>
      <c r="B685" s="1">
        <v>40696</v>
      </c>
      <c r="C685" s="31"/>
      <c r="D685" s="8">
        <v>0</v>
      </c>
      <c r="E685" s="35">
        <v>98.168604170000009</v>
      </c>
      <c r="F685" s="35"/>
      <c r="G685" s="26">
        <v>49.5</v>
      </c>
      <c r="H685" s="35">
        <v>31.235708330000001</v>
      </c>
      <c r="I685" s="35">
        <v>0</v>
      </c>
      <c r="J685" s="26">
        <v>0</v>
      </c>
      <c r="K685" s="35">
        <v>57.27964583</v>
      </c>
      <c r="L685" s="35">
        <v>0</v>
      </c>
      <c r="M685" s="35">
        <v>317.29087500000003</v>
      </c>
      <c r="N685" s="35">
        <v>0</v>
      </c>
      <c r="O685" s="35"/>
      <c r="P685" s="35">
        <v>45.890083330000003</v>
      </c>
      <c r="R685" s="24">
        <f t="shared" si="41"/>
        <v>599.36491666000006</v>
      </c>
      <c r="T685" s="5">
        <v>416.99730176570921</v>
      </c>
      <c r="V685" s="20">
        <f t="shared" si="42"/>
        <v>1016.3622184257092</v>
      </c>
      <c r="X685" s="8">
        <v>132.01202079999999</v>
      </c>
      <c r="Y685" s="35">
        <v>0</v>
      </c>
      <c r="Z685" s="35"/>
      <c r="AA685" s="35">
        <v>0</v>
      </c>
      <c r="AB685" s="35">
        <v>206.2178333</v>
      </c>
      <c r="AC685" s="35">
        <v>36.704541669999998</v>
      </c>
      <c r="AD685" s="35">
        <v>160.4456667</v>
      </c>
      <c r="AE685" s="35"/>
      <c r="AF685" s="35"/>
      <c r="AG685" s="35"/>
      <c r="AH685" s="35">
        <v>0</v>
      </c>
      <c r="AI685" s="35"/>
      <c r="AL685" s="24">
        <f t="shared" si="44"/>
        <v>535.38006246999998</v>
      </c>
      <c r="AN685" s="34">
        <v>758.06400000000008</v>
      </c>
      <c r="AP685" s="20">
        <f t="shared" si="43"/>
        <v>1293.4440624700001</v>
      </c>
      <c r="AR685" s="20"/>
    </row>
    <row r="686" spans="1:44" x14ac:dyDescent="0.25">
      <c r="A686" t="str">
        <f>VLOOKUP($B686,'Cushing Balance'!$C$2:$E$500,3,TRUE)</f>
        <v>222011</v>
      </c>
      <c r="B686" s="1">
        <v>40697</v>
      </c>
      <c r="C686" s="31"/>
      <c r="D686" s="8">
        <v>0</v>
      </c>
      <c r="E686" s="35">
        <v>135.09808329999998</v>
      </c>
      <c r="F686" s="35"/>
      <c r="G686" s="26">
        <v>49.5</v>
      </c>
      <c r="H686" s="35">
        <v>32.526166670000002</v>
      </c>
      <c r="I686" s="35">
        <v>0</v>
      </c>
      <c r="J686" s="26">
        <v>0</v>
      </c>
      <c r="K686" s="35">
        <v>54.783250000000002</v>
      </c>
      <c r="L686" s="35">
        <v>0</v>
      </c>
      <c r="M686" s="35">
        <v>369.82641669999998</v>
      </c>
      <c r="N686" s="35">
        <v>0</v>
      </c>
      <c r="O686" s="35"/>
      <c r="P686" s="35">
        <v>10.23733333</v>
      </c>
      <c r="R686" s="24">
        <f t="shared" si="41"/>
        <v>651.97124999999994</v>
      </c>
      <c r="T686" s="5">
        <v>416.99730176570921</v>
      </c>
      <c r="V686" s="20">
        <f t="shared" si="42"/>
        <v>1068.9685517657092</v>
      </c>
      <c r="X686" s="8">
        <v>136.86814580000001</v>
      </c>
      <c r="Y686" s="35">
        <v>0</v>
      </c>
      <c r="Z686" s="35"/>
      <c r="AA686" s="35">
        <v>0</v>
      </c>
      <c r="AB686" s="35">
        <v>215.84433329999999</v>
      </c>
      <c r="AC686" s="35">
        <v>36.749416670000002</v>
      </c>
      <c r="AD686" s="35">
        <v>162.63614580000001</v>
      </c>
      <c r="AE686" s="35"/>
      <c r="AF686" s="35"/>
      <c r="AG686" s="35"/>
      <c r="AH686" s="35">
        <v>0</v>
      </c>
      <c r="AI686" s="35"/>
      <c r="AL686" s="24">
        <f t="shared" si="44"/>
        <v>552.09804157000008</v>
      </c>
      <c r="AN686" s="34">
        <v>758.06400000000008</v>
      </c>
      <c r="AP686" s="20">
        <f t="shared" si="43"/>
        <v>1310.1620415700002</v>
      </c>
      <c r="AR686" s="20"/>
    </row>
    <row r="687" spans="1:44" x14ac:dyDescent="0.25">
      <c r="A687" t="str">
        <f>VLOOKUP($B687,'Cushing Balance'!$C$2:$E$500,3,TRUE)</f>
        <v>232011</v>
      </c>
      <c r="B687" s="1">
        <v>40698</v>
      </c>
      <c r="C687" s="31"/>
      <c r="D687" s="8">
        <v>0</v>
      </c>
      <c r="E687" s="35">
        <v>27.20677083</v>
      </c>
      <c r="F687" s="35"/>
      <c r="G687" s="26">
        <v>49.5</v>
      </c>
      <c r="H687" s="35">
        <v>32.878479169999999</v>
      </c>
      <c r="I687" s="35">
        <v>0</v>
      </c>
      <c r="J687" s="26">
        <v>0</v>
      </c>
      <c r="K687" s="35">
        <v>52.641916670000001</v>
      </c>
      <c r="L687" s="35">
        <v>0</v>
      </c>
      <c r="M687" s="35">
        <v>355.05437499999999</v>
      </c>
      <c r="N687" s="35">
        <v>0</v>
      </c>
      <c r="O687" s="35"/>
      <c r="P687" s="35">
        <v>3.7524999999999999</v>
      </c>
      <c r="R687" s="24">
        <f t="shared" si="41"/>
        <v>521.03404167000008</v>
      </c>
      <c r="T687" s="5">
        <v>416.99730176570921</v>
      </c>
      <c r="V687" s="20">
        <f t="shared" si="42"/>
        <v>938.03134343570923</v>
      </c>
      <c r="X687" s="8">
        <v>150.88525000000001</v>
      </c>
      <c r="Y687" s="35">
        <v>0</v>
      </c>
      <c r="Z687" s="35"/>
      <c r="AA687" s="35">
        <v>0</v>
      </c>
      <c r="AB687" s="35">
        <v>218.51910420000002</v>
      </c>
      <c r="AC687" s="35">
        <v>33.938041669999997</v>
      </c>
      <c r="AD687" s="35">
        <v>164.34147920000001</v>
      </c>
      <c r="AE687" s="35"/>
      <c r="AF687" s="35"/>
      <c r="AG687" s="35"/>
      <c r="AH687" s="35">
        <v>0</v>
      </c>
      <c r="AI687" s="35"/>
      <c r="AL687" s="24">
        <f t="shared" si="44"/>
        <v>567.68387507000011</v>
      </c>
      <c r="AN687" s="34">
        <v>758.06400000000008</v>
      </c>
      <c r="AP687" s="20">
        <f t="shared" si="43"/>
        <v>1325.7478750700002</v>
      </c>
      <c r="AR687" s="20"/>
    </row>
    <row r="688" spans="1:44" x14ac:dyDescent="0.25">
      <c r="A688" t="str">
        <f>VLOOKUP($B688,'Cushing Balance'!$C$2:$E$500,3,TRUE)</f>
        <v>232011</v>
      </c>
      <c r="B688" s="1">
        <v>40699</v>
      </c>
      <c r="C688" s="31"/>
      <c r="D688" s="8">
        <v>0</v>
      </c>
      <c r="E688" s="35">
        <v>55.932416670000002</v>
      </c>
      <c r="F688" s="35"/>
      <c r="G688" s="26">
        <v>49.5</v>
      </c>
      <c r="H688" s="35">
        <v>31.129312500000001</v>
      </c>
      <c r="I688" s="35">
        <v>0</v>
      </c>
      <c r="J688" s="26">
        <v>0</v>
      </c>
      <c r="K688" s="35">
        <v>56.237749999999998</v>
      </c>
      <c r="L688" s="35">
        <v>0</v>
      </c>
      <c r="M688" s="35">
        <v>361.73854169999998</v>
      </c>
      <c r="N688" s="35">
        <v>0</v>
      </c>
      <c r="O688" s="35"/>
      <c r="P688" s="35">
        <v>36.381187500000003</v>
      </c>
      <c r="R688" s="24">
        <f t="shared" si="41"/>
        <v>590.91920836999998</v>
      </c>
      <c r="T688" s="5">
        <v>416.99730176570921</v>
      </c>
      <c r="V688" s="20">
        <f t="shared" si="42"/>
        <v>1007.9165101357091</v>
      </c>
      <c r="X688" s="8">
        <v>150.03450000000001</v>
      </c>
      <c r="Y688" s="35">
        <v>0</v>
      </c>
      <c r="Z688" s="35"/>
      <c r="AA688" s="35">
        <v>0</v>
      </c>
      <c r="AB688" s="35">
        <v>223.98625000000001</v>
      </c>
      <c r="AC688" s="35">
        <v>34.111812499999999</v>
      </c>
      <c r="AD688" s="35">
        <v>157.1678125</v>
      </c>
      <c r="AE688" s="35"/>
      <c r="AF688" s="35"/>
      <c r="AG688" s="35"/>
      <c r="AH688" s="35">
        <v>0</v>
      </c>
      <c r="AI688" s="35"/>
      <c r="AL688" s="24">
        <f t="shared" si="44"/>
        <v>565.30037500000003</v>
      </c>
      <c r="AN688" s="34">
        <v>758.06400000000008</v>
      </c>
      <c r="AP688" s="20">
        <f t="shared" si="43"/>
        <v>1323.3643750000001</v>
      </c>
      <c r="AR688" s="20"/>
    </row>
    <row r="689" spans="1:44" x14ac:dyDescent="0.25">
      <c r="A689" t="str">
        <f>VLOOKUP($B689,'Cushing Balance'!$C$2:$E$500,3,TRUE)</f>
        <v>232011</v>
      </c>
      <c r="B689" s="1">
        <v>40700</v>
      </c>
      <c r="C689" s="31"/>
      <c r="D689" s="8">
        <v>237.675625</v>
      </c>
      <c r="E689" s="35">
        <v>14.616083329999999</v>
      </c>
      <c r="F689" s="35"/>
      <c r="G689" s="26">
        <v>49.5</v>
      </c>
      <c r="H689" s="35">
        <v>31.759895830000001</v>
      </c>
      <c r="I689" s="35">
        <v>0</v>
      </c>
      <c r="J689" s="26">
        <v>0</v>
      </c>
      <c r="K689" s="35">
        <v>59.455374999999997</v>
      </c>
      <c r="L689" s="35">
        <v>0</v>
      </c>
      <c r="M689" s="35">
        <v>365.01152079999997</v>
      </c>
      <c r="N689" s="35">
        <v>0</v>
      </c>
      <c r="O689" s="35"/>
      <c r="P689" s="35">
        <v>29.614437500000001</v>
      </c>
      <c r="R689" s="24">
        <f t="shared" si="41"/>
        <v>787.63293745999999</v>
      </c>
      <c r="T689" s="5">
        <v>416.99730176570921</v>
      </c>
      <c r="V689" s="20">
        <f t="shared" si="42"/>
        <v>1204.6302392257091</v>
      </c>
      <c r="X689" s="8">
        <v>151.41485420000001</v>
      </c>
      <c r="Y689" s="35">
        <v>0</v>
      </c>
      <c r="Z689" s="35"/>
      <c r="AA689" s="35">
        <v>0</v>
      </c>
      <c r="AB689" s="35">
        <v>204.3627917</v>
      </c>
      <c r="AC689" s="35">
        <v>35.11160417</v>
      </c>
      <c r="AD689" s="35">
        <v>164.6928125</v>
      </c>
      <c r="AE689" s="35"/>
      <c r="AF689" s="35"/>
      <c r="AG689" s="35"/>
      <c r="AH689" s="35">
        <v>0</v>
      </c>
      <c r="AI689" s="35"/>
      <c r="AL689" s="24">
        <f t="shared" si="44"/>
        <v>555.58206257000006</v>
      </c>
      <c r="AN689" s="34">
        <v>758.06400000000008</v>
      </c>
      <c r="AP689" s="20">
        <f t="shared" si="43"/>
        <v>1313.6460625700001</v>
      </c>
      <c r="AR689" s="20"/>
    </row>
    <row r="690" spans="1:44" x14ac:dyDescent="0.25">
      <c r="A690" t="str">
        <f>VLOOKUP($B690,'Cushing Balance'!$C$2:$E$500,3,TRUE)</f>
        <v>232011</v>
      </c>
      <c r="B690" s="1">
        <v>40701</v>
      </c>
      <c r="C690" s="31"/>
      <c r="D690" s="8">
        <v>72.602270829999995</v>
      </c>
      <c r="E690" s="35">
        <v>47.280020829999998</v>
      </c>
      <c r="F690" s="35"/>
      <c r="G690" s="26">
        <v>49.5</v>
      </c>
      <c r="H690" s="35">
        <v>32.03047917</v>
      </c>
      <c r="I690" s="35">
        <v>0</v>
      </c>
      <c r="J690" s="26">
        <v>0</v>
      </c>
      <c r="K690" s="35">
        <v>61.506937499999999</v>
      </c>
      <c r="L690" s="35">
        <v>0</v>
      </c>
      <c r="M690" s="35">
        <v>343.63772920000002</v>
      </c>
      <c r="N690" s="35">
        <v>0</v>
      </c>
      <c r="O690" s="35"/>
      <c r="P690" s="35">
        <v>34.437458329999998</v>
      </c>
      <c r="R690" s="24">
        <f t="shared" si="41"/>
        <v>640.99489586000004</v>
      </c>
      <c r="T690" s="5">
        <v>416.99730176570921</v>
      </c>
      <c r="V690" s="20">
        <f t="shared" si="42"/>
        <v>1057.9921976257092</v>
      </c>
      <c r="X690" s="8">
        <v>149.17341669999999</v>
      </c>
      <c r="Y690" s="35">
        <v>0</v>
      </c>
      <c r="Z690" s="35"/>
      <c r="AA690" s="35">
        <v>0</v>
      </c>
      <c r="AB690" s="35">
        <v>198.28110420000002</v>
      </c>
      <c r="AC690" s="35">
        <v>35.62029167</v>
      </c>
      <c r="AD690" s="35">
        <v>165.32335420000001</v>
      </c>
      <c r="AE690" s="35"/>
      <c r="AF690" s="35"/>
      <c r="AG690" s="35"/>
      <c r="AH690" s="35">
        <v>0</v>
      </c>
      <c r="AI690" s="35"/>
      <c r="AL690" s="24">
        <f t="shared" si="44"/>
        <v>548.3981667700001</v>
      </c>
      <c r="AN690" s="34">
        <v>758.06400000000008</v>
      </c>
      <c r="AP690" s="20">
        <f t="shared" si="43"/>
        <v>1306.4621667700003</v>
      </c>
      <c r="AR690" s="20"/>
    </row>
    <row r="691" spans="1:44" x14ac:dyDescent="0.25">
      <c r="A691" t="str">
        <f>VLOOKUP($B691,'Cushing Balance'!$C$2:$E$500,3,TRUE)</f>
        <v>232011</v>
      </c>
      <c r="B691" s="1">
        <v>40702</v>
      </c>
      <c r="C691" s="31"/>
      <c r="D691" s="8">
        <v>111.18006250000001</v>
      </c>
      <c r="E691" s="35">
        <v>108.7224583</v>
      </c>
      <c r="F691" s="35"/>
      <c r="G691" s="26">
        <v>49.5</v>
      </c>
      <c r="H691" s="35">
        <v>32.977895830000001</v>
      </c>
      <c r="I691" s="35">
        <v>0</v>
      </c>
      <c r="J691" s="26">
        <v>0</v>
      </c>
      <c r="K691" s="35">
        <v>66.925250000000005</v>
      </c>
      <c r="L691" s="35">
        <v>0</v>
      </c>
      <c r="M691" s="35">
        <v>344.30439580000001</v>
      </c>
      <c r="N691" s="35">
        <v>0</v>
      </c>
      <c r="O691" s="35"/>
      <c r="P691" s="35">
        <v>32.28285417</v>
      </c>
      <c r="R691" s="24">
        <f t="shared" si="41"/>
        <v>745.89291659999992</v>
      </c>
      <c r="T691" s="5">
        <v>416.99730176570921</v>
      </c>
      <c r="V691" s="20">
        <f t="shared" si="42"/>
        <v>1162.8902183657092</v>
      </c>
      <c r="X691" s="8">
        <v>145.87345830000001</v>
      </c>
      <c r="Y691" s="35">
        <v>0</v>
      </c>
      <c r="Z691" s="35"/>
      <c r="AA691" s="35">
        <v>0</v>
      </c>
      <c r="AB691" s="35">
        <v>201.6785625</v>
      </c>
      <c r="AC691" s="35">
        <v>34.862937500000001</v>
      </c>
      <c r="AD691" s="35">
        <v>164.6669583</v>
      </c>
      <c r="AE691" s="35"/>
      <c r="AF691" s="35"/>
      <c r="AG691" s="35"/>
      <c r="AH691" s="35">
        <v>0</v>
      </c>
      <c r="AI691" s="35"/>
      <c r="AL691" s="24">
        <f t="shared" si="44"/>
        <v>547.0819166</v>
      </c>
      <c r="AN691" s="34">
        <v>758.06400000000008</v>
      </c>
      <c r="AP691" s="20">
        <f t="shared" si="43"/>
        <v>1305.1459166</v>
      </c>
      <c r="AR691" s="20"/>
    </row>
    <row r="692" spans="1:44" x14ac:dyDescent="0.25">
      <c r="A692" t="str">
        <f>VLOOKUP($B692,'Cushing Balance'!$C$2:$E$500,3,TRUE)</f>
        <v>232011</v>
      </c>
      <c r="B692" s="1">
        <v>40703</v>
      </c>
      <c r="C692" s="31"/>
      <c r="D692" s="8">
        <v>133.1309167</v>
      </c>
      <c r="E692" s="35">
        <v>49.755666669999997</v>
      </c>
      <c r="F692" s="35"/>
      <c r="G692" s="26">
        <v>49.5</v>
      </c>
      <c r="H692" s="35">
        <v>32.986520830000003</v>
      </c>
      <c r="I692" s="35">
        <v>0</v>
      </c>
      <c r="J692" s="26">
        <v>0</v>
      </c>
      <c r="K692" s="35">
        <v>67.794541670000001</v>
      </c>
      <c r="L692" s="35">
        <v>0</v>
      </c>
      <c r="M692" s="35">
        <v>356.01439579999999</v>
      </c>
      <c r="N692" s="35">
        <v>0</v>
      </c>
      <c r="O692" s="35"/>
      <c r="P692" s="35">
        <v>36.993229169999999</v>
      </c>
      <c r="R692" s="24">
        <f t="shared" si="41"/>
        <v>726.17527083999994</v>
      </c>
      <c r="T692" s="5">
        <v>416.99730176570921</v>
      </c>
      <c r="V692" s="20">
        <f t="shared" si="42"/>
        <v>1143.1725726057091</v>
      </c>
      <c r="X692" s="8">
        <v>147.74362500000001</v>
      </c>
      <c r="Y692" s="35">
        <v>0</v>
      </c>
      <c r="Z692" s="35"/>
      <c r="AA692" s="35">
        <v>0</v>
      </c>
      <c r="AB692" s="35">
        <v>198.36389579999999</v>
      </c>
      <c r="AC692" s="35">
        <v>33.446270830000003</v>
      </c>
      <c r="AD692" s="35">
        <v>166.6300833</v>
      </c>
      <c r="AE692" s="35"/>
      <c r="AF692" s="35"/>
      <c r="AG692" s="35"/>
      <c r="AH692" s="35">
        <v>0</v>
      </c>
      <c r="AI692" s="35"/>
      <c r="AL692" s="24">
        <f t="shared" si="44"/>
        <v>546.18387493</v>
      </c>
      <c r="AN692" s="34">
        <v>758.06400000000008</v>
      </c>
      <c r="AP692" s="20">
        <f t="shared" si="43"/>
        <v>1304.2478749300001</v>
      </c>
      <c r="AR692" s="20"/>
    </row>
    <row r="693" spans="1:44" x14ac:dyDescent="0.25">
      <c r="A693" t="str">
        <f>VLOOKUP($B693,'Cushing Balance'!$C$2:$E$500,3,TRUE)</f>
        <v>232011</v>
      </c>
      <c r="B693" s="1">
        <v>40704</v>
      </c>
      <c r="C693" s="31"/>
      <c r="D693" s="8">
        <v>72.022666670000007</v>
      </c>
      <c r="E693" s="35">
        <v>16.791458330000001</v>
      </c>
      <c r="F693" s="35"/>
      <c r="G693" s="26">
        <v>49.5</v>
      </c>
      <c r="H693" s="35">
        <v>31.820437500000001</v>
      </c>
      <c r="I693" s="35">
        <v>0</v>
      </c>
      <c r="J693" s="26">
        <v>0</v>
      </c>
      <c r="K693" s="35">
        <v>66.692937499999999</v>
      </c>
      <c r="L693" s="35">
        <v>0</v>
      </c>
      <c r="M693" s="35">
        <v>360.32060419999999</v>
      </c>
      <c r="N693" s="35">
        <v>0</v>
      </c>
      <c r="O693" s="35"/>
      <c r="P693" s="35">
        <v>35.00760417</v>
      </c>
      <c r="R693" s="24">
        <f t="shared" si="41"/>
        <v>632.15570837000007</v>
      </c>
      <c r="T693" s="5">
        <v>416.99730176570921</v>
      </c>
      <c r="V693" s="20">
        <f t="shared" si="42"/>
        <v>1049.1530101357093</v>
      </c>
      <c r="X693" s="8">
        <v>131.534875</v>
      </c>
      <c r="Y693" s="35">
        <v>0</v>
      </c>
      <c r="Z693" s="35"/>
      <c r="AA693" s="35">
        <v>0</v>
      </c>
      <c r="AB693" s="35">
        <v>202.57006250000001</v>
      </c>
      <c r="AC693" s="35">
        <v>29.018770830000001</v>
      </c>
      <c r="AD693" s="35">
        <v>171.366625</v>
      </c>
      <c r="AE693" s="35"/>
      <c r="AF693" s="35"/>
      <c r="AG693" s="35"/>
      <c r="AH693" s="35">
        <v>0</v>
      </c>
      <c r="AI693" s="35"/>
      <c r="AL693" s="24">
        <f t="shared" si="44"/>
        <v>534.49033333</v>
      </c>
      <c r="AN693" s="34">
        <v>758.06400000000008</v>
      </c>
      <c r="AP693" s="20">
        <f t="shared" si="43"/>
        <v>1292.5543333300002</v>
      </c>
      <c r="AR693" s="20"/>
    </row>
    <row r="694" spans="1:44" x14ac:dyDescent="0.25">
      <c r="A694" t="str">
        <f>VLOOKUP($B694,'Cushing Balance'!$C$2:$E$500,3,TRUE)</f>
        <v>242011</v>
      </c>
      <c r="B694" s="1">
        <v>40705</v>
      </c>
      <c r="C694" s="31"/>
      <c r="D694" s="8">
        <v>0</v>
      </c>
      <c r="E694" s="35">
        <v>13.557604170000001</v>
      </c>
      <c r="F694" s="35"/>
      <c r="G694" s="26">
        <v>49.5</v>
      </c>
      <c r="H694" s="35">
        <v>32.779937500000003</v>
      </c>
      <c r="I694" s="35">
        <v>0</v>
      </c>
      <c r="J694" s="26">
        <v>0</v>
      </c>
      <c r="K694" s="35">
        <v>63.950979169999997</v>
      </c>
      <c r="L694" s="35">
        <v>0</v>
      </c>
      <c r="M694" s="35">
        <v>352.68506250000002</v>
      </c>
      <c r="N694" s="35">
        <v>0</v>
      </c>
      <c r="O694" s="35"/>
      <c r="P694" s="35">
        <v>34.022291670000001</v>
      </c>
      <c r="R694" s="24">
        <f t="shared" si="41"/>
        <v>546.49587500999996</v>
      </c>
      <c r="T694" s="5">
        <v>416.99730176570921</v>
      </c>
      <c r="V694" s="20">
        <f t="shared" si="42"/>
        <v>963.49317677570912</v>
      </c>
      <c r="X694" s="8">
        <v>131.30079169999999</v>
      </c>
      <c r="Y694" s="35">
        <v>0</v>
      </c>
      <c r="Z694" s="35"/>
      <c r="AA694" s="35">
        <v>0</v>
      </c>
      <c r="AB694" s="35">
        <v>200.66445830000001</v>
      </c>
      <c r="AC694" s="35">
        <v>36.039104170000002</v>
      </c>
      <c r="AD694" s="35">
        <v>172.34462500000001</v>
      </c>
      <c r="AE694" s="35"/>
      <c r="AF694" s="35"/>
      <c r="AG694" s="35"/>
      <c r="AH694" s="35">
        <v>0</v>
      </c>
      <c r="AI694" s="35"/>
      <c r="AL694" s="24">
        <f t="shared" si="44"/>
        <v>540.34897916999989</v>
      </c>
      <c r="AN694" s="34">
        <v>758.06400000000008</v>
      </c>
      <c r="AP694" s="20">
        <f t="shared" si="43"/>
        <v>1298.41297917</v>
      </c>
      <c r="AR694" s="20"/>
    </row>
    <row r="695" spans="1:44" x14ac:dyDescent="0.25">
      <c r="A695" t="str">
        <f>VLOOKUP($B695,'Cushing Balance'!$C$2:$E$500,3,TRUE)</f>
        <v>242011</v>
      </c>
      <c r="B695" s="1">
        <v>40706</v>
      </c>
      <c r="C695" s="31"/>
      <c r="D695" s="8">
        <v>0</v>
      </c>
      <c r="E695" s="35">
        <v>7.7955416670000002</v>
      </c>
      <c r="F695" s="35"/>
      <c r="G695" s="26">
        <v>49.5</v>
      </c>
      <c r="H695" s="35">
        <v>31.379750000000001</v>
      </c>
      <c r="I695" s="35">
        <v>0</v>
      </c>
      <c r="J695" s="26">
        <v>0</v>
      </c>
      <c r="K695" s="35">
        <v>62.341437499999998</v>
      </c>
      <c r="L695" s="35">
        <v>0</v>
      </c>
      <c r="M695" s="35">
        <v>363.95850000000002</v>
      </c>
      <c r="N695" s="35">
        <v>0</v>
      </c>
      <c r="O695" s="35"/>
      <c r="P695" s="35">
        <v>3.8177083330000001</v>
      </c>
      <c r="R695" s="24">
        <f t="shared" si="41"/>
        <v>518.79293749999999</v>
      </c>
      <c r="T695" s="5">
        <v>416.99730176570921</v>
      </c>
      <c r="V695" s="20">
        <f t="shared" si="42"/>
        <v>935.79023926570926</v>
      </c>
      <c r="X695" s="8">
        <v>130.93289580000001</v>
      </c>
      <c r="Y695" s="35">
        <v>0</v>
      </c>
      <c r="Z695" s="35"/>
      <c r="AA695" s="35">
        <v>0</v>
      </c>
      <c r="AB695" s="35">
        <v>215.28243749999999</v>
      </c>
      <c r="AC695" s="35">
        <v>34.3746875</v>
      </c>
      <c r="AD695" s="35">
        <v>169.8799583</v>
      </c>
      <c r="AE695" s="35"/>
      <c r="AF695" s="35"/>
      <c r="AG695" s="35"/>
      <c r="AH695" s="35">
        <v>0</v>
      </c>
      <c r="AI695" s="35"/>
      <c r="AL695" s="24">
        <f t="shared" si="44"/>
        <v>550.46997910000005</v>
      </c>
      <c r="AN695" s="34">
        <v>758.06400000000008</v>
      </c>
      <c r="AP695" s="20">
        <f t="shared" si="43"/>
        <v>1308.5339791000001</v>
      </c>
      <c r="AR695" s="20"/>
    </row>
    <row r="696" spans="1:44" x14ac:dyDescent="0.25">
      <c r="A696" t="str">
        <f>VLOOKUP($B696,'Cushing Balance'!$C$2:$E$500,3,TRUE)</f>
        <v>242011</v>
      </c>
      <c r="B696" s="1">
        <v>40707</v>
      </c>
      <c r="C696" s="31"/>
      <c r="D696" s="8">
        <v>0</v>
      </c>
      <c r="E696" s="35">
        <v>14.562354170000001</v>
      </c>
      <c r="F696" s="35"/>
      <c r="G696" s="26">
        <v>49.5</v>
      </c>
      <c r="H696" s="35">
        <v>31.205979169999999</v>
      </c>
      <c r="I696" s="35">
        <v>0</v>
      </c>
      <c r="J696" s="26">
        <v>0</v>
      </c>
      <c r="K696" s="35">
        <v>62.620416669999997</v>
      </c>
      <c r="L696" s="35">
        <v>0</v>
      </c>
      <c r="M696" s="35">
        <v>353.34335420000002</v>
      </c>
      <c r="N696" s="35">
        <v>0</v>
      </c>
      <c r="O696" s="35"/>
      <c r="P696" s="35">
        <v>12.0655625</v>
      </c>
      <c r="R696" s="24">
        <f t="shared" si="41"/>
        <v>523.29766671000004</v>
      </c>
      <c r="T696" s="5">
        <v>416.99730176570921</v>
      </c>
      <c r="V696" s="20">
        <f t="shared" si="42"/>
        <v>940.29496847570931</v>
      </c>
      <c r="X696" s="8">
        <v>142.71177080000001</v>
      </c>
      <c r="Y696" s="35">
        <v>0</v>
      </c>
      <c r="Z696" s="35"/>
      <c r="AA696" s="35">
        <v>0</v>
      </c>
      <c r="AB696" s="35">
        <v>197.1521875</v>
      </c>
      <c r="AC696" s="35">
        <v>34.928562499999998</v>
      </c>
      <c r="AD696" s="35">
        <v>172.9037917</v>
      </c>
      <c r="AE696" s="35"/>
      <c r="AF696" s="35"/>
      <c r="AG696" s="35"/>
      <c r="AH696" s="35">
        <v>0</v>
      </c>
      <c r="AI696" s="35"/>
      <c r="AL696" s="24">
        <f t="shared" si="44"/>
        <v>547.69631249999998</v>
      </c>
      <c r="AN696" s="34">
        <v>758.06400000000008</v>
      </c>
      <c r="AP696" s="20">
        <f t="shared" si="43"/>
        <v>1305.7603125000001</v>
      </c>
      <c r="AR696" s="20"/>
    </row>
    <row r="697" spans="1:44" x14ac:dyDescent="0.25">
      <c r="A697" t="str">
        <f>VLOOKUP($B697,'Cushing Balance'!$C$2:$E$500,3,TRUE)</f>
        <v>242011</v>
      </c>
      <c r="B697" s="1">
        <v>40708</v>
      </c>
      <c r="C697" s="31"/>
      <c r="D697" s="8">
        <v>0</v>
      </c>
      <c r="E697" s="35">
        <v>77.853624999999994</v>
      </c>
      <c r="F697" s="35"/>
      <c r="G697" s="26">
        <v>49.5</v>
      </c>
      <c r="H697" s="35">
        <v>32.650291670000001</v>
      </c>
      <c r="I697" s="35">
        <v>0</v>
      </c>
      <c r="J697" s="26">
        <v>0</v>
      </c>
      <c r="K697" s="35">
        <v>62.564958330000003</v>
      </c>
      <c r="L697" s="35">
        <v>0</v>
      </c>
      <c r="M697" s="35">
        <v>367.15924999999999</v>
      </c>
      <c r="N697" s="35">
        <v>0</v>
      </c>
      <c r="O697" s="35"/>
      <c r="P697" s="35">
        <v>54.404187499999999</v>
      </c>
      <c r="R697" s="24">
        <f t="shared" si="41"/>
        <v>644.13231250000001</v>
      </c>
      <c r="T697" s="5">
        <v>416.99730176570921</v>
      </c>
      <c r="V697" s="20">
        <f t="shared" si="42"/>
        <v>1061.1296142657093</v>
      </c>
      <c r="X697" s="8">
        <v>140.18062499999999</v>
      </c>
      <c r="Y697" s="35">
        <v>0</v>
      </c>
      <c r="Z697" s="35"/>
      <c r="AA697" s="35">
        <v>0</v>
      </c>
      <c r="AB697" s="35">
        <v>211.92635419999999</v>
      </c>
      <c r="AC697" s="35">
        <v>32.777312500000001</v>
      </c>
      <c r="AD697" s="35">
        <v>174.08245829999998</v>
      </c>
      <c r="AE697" s="35"/>
      <c r="AF697" s="35"/>
      <c r="AG697" s="35"/>
      <c r="AH697" s="35">
        <v>0</v>
      </c>
      <c r="AI697" s="35"/>
      <c r="AL697" s="24">
        <f t="shared" si="44"/>
        <v>558.96674999999993</v>
      </c>
      <c r="AN697" s="34">
        <v>758.06400000000008</v>
      </c>
      <c r="AP697" s="20">
        <f t="shared" si="43"/>
        <v>1317.0307499999999</v>
      </c>
      <c r="AR697" s="20"/>
    </row>
    <row r="698" spans="1:44" x14ac:dyDescent="0.25">
      <c r="A698" t="str">
        <f>VLOOKUP($B698,'Cushing Balance'!$C$2:$E$500,3,TRUE)</f>
        <v>242011</v>
      </c>
      <c r="B698" s="1">
        <v>40709</v>
      </c>
      <c r="C698" s="31"/>
      <c r="D698" s="8">
        <v>305.15808329999999</v>
      </c>
      <c r="E698" s="35">
        <v>15.043104170000001</v>
      </c>
      <c r="F698" s="35"/>
      <c r="G698" s="26">
        <v>49.5</v>
      </c>
      <c r="H698" s="35">
        <v>33</v>
      </c>
      <c r="I698" s="35">
        <v>0</v>
      </c>
      <c r="J698" s="26">
        <v>0</v>
      </c>
      <c r="K698" s="35">
        <v>63.333083330000001</v>
      </c>
      <c r="L698" s="35">
        <v>0</v>
      </c>
      <c r="M698" s="35">
        <v>340.45054169999997</v>
      </c>
      <c r="N698" s="35">
        <v>0</v>
      </c>
      <c r="O698" s="35"/>
      <c r="P698" s="35">
        <v>94.536791669999999</v>
      </c>
      <c r="R698" s="24">
        <f t="shared" si="41"/>
        <v>901.02160416999993</v>
      </c>
      <c r="T698" s="5">
        <v>416.99730176570921</v>
      </c>
      <c r="V698" s="20">
        <f t="shared" si="42"/>
        <v>1318.0189059357092</v>
      </c>
      <c r="X698" s="8">
        <v>147.74733330000001</v>
      </c>
      <c r="Y698" s="35">
        <v>0</v>
      </c>
      <c r="Z698" s="35"/>
      <c r="AA698" s="35">
        <v>0</v>
      </c>
      <c r="AB698" s="35">
        <v>201.80981249999999</v>
      </c>
      <c r="AC698" s="35">
        <v>30.765229169999998</v>
      </c>
      <c r="AD698" s="35">
        <v>177.1113125</v>
      </c>
      <c r="AE698" s="35"/>
      <c r="AF698" s="35"/>
      <c r="AG698" s="35"/>
      <c r="AH698" s="35">
        <v>0</v>
      </c>
      <c r="AI698" s="35"/>
      <c r="AL698" s="24">
        <f t="shared" si="44"/>
        <v>557.43368747</v>
      </c>
      <c r="AN698" s="34">
        <v>758.06400000000008</v>
      </c>
      <c r="AP698" s="20">
        <f t="shared" si="43"/>
        <v>1315.4976874700001</v>
      </c>
      <c r="AR698" s="20"/>
    </row>
    <row r="699" spans="1:44" x14ac:dyDescent="0.25">
      <c r="A699" t="str">
        <f>VLOOKUP($B699,'Cushing Balance'!$C$2:$E$500,3,TRUE)</f>
        <v>242011</v>
      </c>
      <c r="B699" s="1">
        <v>40710</v>
      </c>
      <c r="C699" s="31"/>
      <c r="D699" s="8">
        <v>17.618729169999998</v>
      </c>
      <c r="E699" s="35">
        <v>13.139250000000001</v>
      </c>
      <c r="F699" s="35"/>
      <c r="G699" s="26">
        <v>49.5</v>
      </c>
      <c r="H699" s="35">
        <v>33</v>
      </c>
      <c r="I699" s="35">
        <v>0</v>
      </c>
      <c r="J699" s="26">
        <v>0</v>
      </c>
      <c r="K699" s="35">
        <v>64.645812500000005</v>
      </c>
      <c r="L699" s="35">
        <v>0</v>
      </c>
      <c r="M699" s="35">
        <v>357.22752079999998</v>
      </c>
      <c r="N699" s="35">
        <v>0</v>
      </c>
      <c r="O699" s="35"/>
      <c r="P699" s="35">
        <v>61.3545625</v>
      </c>
      <c r="R699" s="24">
        <f t="shared" si="41"/>
        <v>596.48587497000005</v>
      </c>
      <c r="T699" s="5">
        <v>416.99730176570921</v>
      </c>
      <c r="V699" s="20">
        <f t="shared" si="42"/>
        <v>1013.4831767357093</v>
      </c>
      <c r="X699" s="8">
        <v>143.4560208</v>
      </c>
      <c r="Y699" s="35">
        <v>0</v>
      </c>
      <c r="Z699" s="35"/>
      <c r="AA699" s="35">
        <v>0</v>
      </c>
      <c r="AB699" s="35">
        <v>217.6377708</v>
      </c>
      <c r="AC699" s="35">
        <v>32.845958330000002</v>
      </c>
      <c r="AD699" s="35">
        <v>170.8526875</v>
      </c>
      <c r="AE699" s="35"/>
      <c r="AF699" s="35"/>
      <c r="AG699" s="35"/>
      <c r="AH699" s="35">
        <v>0</v>
      </c>
      <c r="AI699" s="35"/>
      <c r="AL699" s="24">
        <f t="shared" si="44"/>
        <v>564.79243743000006</v>
      </c>
      <c r="AN699" s="34">
        <v>758.06400000000008</v>
      </c>
      <c r="AP699" s="20">
        <f t="shared" si="43"/>
        <v>1322.8564374300001</v>
      </c>
      <c r="AR699" s="20"/>
    </row>
    <row r="700" spans="1:44" x14ac:dyDescent="0.25">
      <c r="A700" t="str">
        <f>VLOOKUP($B700,'Cushing Balance'!$C$2:$E$500,3,TRUE)</f>
        <v>242011</v>
      </c>
      <c r="B700" s="1">
        <v>40711</v>
      </c>
      <c r="C700" s="31"/>
      <c r="D700" s="8">
        <v>0</v>
      </c>
      <c r="E700" s="35">
        <v>14.555375</v>
      </c>
      <c r="F700" s="35"/>
      <c r="G700" s="26">
        <v>49.5</v>
      </c>
      <c r="H700" s="35">
        <v>32.955666669999999</v>
      </c>
      <c r="I700" s="35">
        <v>0</v>
      </c>
      <c r="J700" s="26">
        <v>0</v>
      </c>
      <c r="K700" s="35">
        <v>60.301250000000003</v>
      </c>
      <c r="L700" s="35">
        <v>0</v>
      </c>
      <c r="M700" s="35">
        <v>349.9893333</v>
      </c>
      <c r="N700" s="35">
        <v>0</v>
      </c>
      <c r="O700" s="35"/>
      <c r="P700" s="35">
        <v>39.87189583</v>
      </c>
      <c r="R700" s="24">
        <f t="shared" si="41"/>
        <v>547.17352080000001</v>
      </c>
      <c r="T700" s="5">
        <v>416.99730176570921</v>
      </c>
      <c r="V700" s="20">
        <f t="shared" si="42"/>
        <v>964.17082256570916</v>
      </c>
      <c r="X700" s="8">
        <v>131.00195830000001</v>
      </c>
      <c r="Y700" s="35">
        <v>0</v>
      </c>
      <c r="Z700" s="35"/>
      <c r="AA700" s="35">
        <v>0</v>
      </c>
      <c r="AB700" s="35">
        <v>219.6340208</v>
      </c>
      <c r="AC700" s="35">
        <v>35.795145830000003</v>
      </c>
      <c r="AD700" s="35">
        <v>174.89910420000001</v>
      </c>
      <c r="AE700" s="35"/>
      <c r="AF700" s="35"/>
      <c r="AG700" s="35"/>
      <c r="AH700" s="35">
        <v>0</v>
      </c>
      <c r="AI700" s="35"/>
      <c r="AL700" s="24">
        <f t="shared" si="44"/>
        <v>561.33022913000002</v>
      </c>
      <c r="AN700" s="34">
        <v>758.06400000000008</v>
      </c>
      <c r="AP700" s="20">
        <f t="shared" si="43"/>
        <v>1319.39422913</v>
      </c>
      <c r="AR700" s="20"/>
    </row>
    <row r="701" spans="1:44" x14ac:dyDescent="0.25">
      <c r="A701" t="str">
        <f>VLOOKUP($B701,'Cushing Balance'!$C$2:$E$500,3,TRUE)</f>
        <v>252011</v>
      </c>
      <c r="B701" s="1">
        <v>40712</v>
      </c>
      <c r="C701" s="31"/>
      <c r="D701" s="8">
        <v>208.37325000000001</v>
      </c>
      <c r="E701" s="35">
        <v>8.6452916669999986</v>
      </c>
      <c r="F701" s="35"/>
      <c r="G701" s="26">
        <v>49.5</v>
      </c>
      <c r="H701" s="35">
        <v>32.297833330000003</v>
      </c>
      <c r="I701" s="35">
        <v>0</v>
      </c>
      <c r="J701" s="26">
        <v>0</v>
      </c>
      <c r="K701" s="35">
        <v>60.562687500000003</v>
      </c>
      <c r="L701" s="35">
        <v>0</v>
      </c>
      <c r="M701" s="35">
        <v>350.01845830000002</v>
      </c>
      <c r="N701" s="35">
        <v>0</v>
      </c>
      <c r="O701" s="35"/>
      <c r="P701" s="35">
        <v>4.0898958329999999</v>
      </c>
      <c r="R701" s="24">
        <f t="shared" si="41"/>
        <v>713.48741662999998</v>
      </c>
      <c r="T701" s="5">
        <v>416.99730176570921</v>
      </c>
      <c r="V701" s="20">
        <f t="shared" si="42"/>
        <v>1130.4847183957093</v>
      </c>
      <c r="X701" s="8">
        <v>130.18062499999999</v>
      </c>
      <c r="Y701" s="35">
        <v>0</v>
      </c>
      <c r="Z701" s="35"/>
      <c r="AA701" s="35">
        <v>0</v>
      </c>
      <c r="AB701" s="35">
        <v>215.6941042</v>
      </c>
      <c r="AC701" s="35">
        <v>33.601916670000001</v>
      </c>
      <c r="AD701" s="35">
        <v>178.39733329999999</v>
      </c>
      <c r="AE701" s="35"/>
      <c r="AF701" s="35"/>
      <c r="AG701" s="35"/>
      <c r="AH701" s="35">
        <v>0</v>
      </c>
      <c r="AI701" s="35"/>
      <c r="AL701" s="24">
        <f t="shared" si="44"/>
        <v>557.87397916999998</v>
      </c>
      <c r="AN701" s="34">
        <v>758.06400000000008</v>
      </c>
      <c r="AP701" s="20">
        <f t="shared" si="43"/>
        <v>1315.9379791700001</v>
      </c>
      <c r="AR701" s="20"/>
    </row>
    <row r="702" spans="1:44" x14ac:dyDescent="0.25">
      <c r="A702" t="str">
        <f>VLOOKUP($B702,'Cushing Balance'!$C$2:$E$500,3,TRUE)</f>
        <v>252011</v>
      </c>
      <c r="B702" s="1">
        <v>40713</v>
      </c>
      <c r="C702" s="31"/>
      <c r="D702" s="8">
        <v>0</v>
      </c>
      <c r="E702" s="35">
        <v>88.730708329999999</v>
      </c>
      <c r="F702" s="35"/>
      <c r="G702" s="26">
        <v>49.5</v>
      </c>
      <c r="H702" s="35">
        <v>30.666708330000002</v>
      </c>
      <c r="I702" s="35">
        <v>0</v>
      </c>
      <c r="J702" s="26">
        <v>0</v>
      </c>
      <c r="K702" s="35">
        <v>60.447854169999999</v>
      </c>
      <c r="L702" s="35">
        <v>0</v>
      </c>
      <c r="M702" s="35">
        <v>346.65493750000002</v>
      </c>
      <c r="N702" s="35">
        <v>0</v>
      </c>
      <c r="O702" s="35"/>
      <c r="P702" s="35">
        <v>41.370770829999998</v>
      </c>
      <c r="R702" s="24">
        <f t="shared" si="41"/>
        <v>617.37097916000005</v>
      </c>
      <c r="T702" s="5">
        <v>416.99730176570921</v>
      </c>
      <c r="V702" s="20">
        <f t="shared" si="42"/>
        <v>1034.3682809257093</v>
      </c>
      <c r="X702" s="8">
        <v>130.657625</v>
      </c>
      <c r="Y702" s="35">
        <v>0</v>
      </c>
      <c r="Z702" s="35"/>
      <c r="AA702" s="35">
        <v>0</v>
      </c>
      <c r="AB702" s="35">
        <v>219.95979170000001</v>
      </c>
      <c r="AC702" s="35">
        <v>34.664333329999998</v>
      </c>
      <c r="AD702" s="35">
        <v>176.9734167</v>
      </c>
      <c r="AE702" s="35"/>
      <c r="AF702" s="35"/>
      <c r="AG702" s="35"/>
      <c r="AH702" s="35">
        <v>0</v>
      </c>
      <c r="AI702" s="35"/>
      <c r="AL702" s="24">
        <f t="shared" si="44"/>
        <v>562.25516673000004</v>
      </c>
      <c r="AN702" s="34">
        <v>758.06400000000008</v>
      </c>
      <c r="AP702" s="20">
        <f t="shared" si="43"/>
        <v>1320.3191667300002</v>
      </c>
      <c r="AR702" s="20"/>
    </row>
    <row r="703" spans="1:44" x14ac:dyDescent="0.25">
      <c r="A703" t="str">
        <f>VLOOKUP($B703,'Cushing Balance'!$C$2:$E$500,3,TRUE)</f>
        <v>252011</v>
      </c>
      <c r="B703" s="1">
        <v>40714</v>
      </c>
      <c r="C703" s="31"/>
      <c r="D703" s="8">
        <v>165.952</v>
      </c>
      <c r="E703" s="35">
        <v>41.839791669999997</v>
      </c>
      <c r="F703" s="35"/>
      <c r="G703" s="26">
        <v>49.5</v>
      </c>
      <c r="H703" s="35">
        <v>29.795583330000003</v>
      </c>
      <c r="I703" s="35">
        <v>0</v>
      </c>
      <c r="J703" s="26">
        <v>0</v>
      </c>
      <c r="K703" s="35">
        <v>59.193229170000002</v>
      </c>
      <c r="L703" s="35">
        <v>0</v>
      </c>
      <c r="M703" s="35">
        <v>363.22668750000003</v>
      </c>
      <c r="N703" s="35">
        <v>0</v>
      </c>
      <c r="O703" s="35"/>
      <c r="P703" s="35">
        <v>35.356625000000001</v>
      </c>
      <c r="R703" s="24">
        <f t="shared" si="41"/>
        <v>744.86391667000009</v>
      </c>
      <c r="T703" s="5">
        <v>416.99730176570921</v>
      </c>
      <c r="V703" s="20">
        <f t="shared" si="42"/>
        <v>1161.8612184357094</v>
      </c>
      <c r="X703" s="8">
        <v>130.77804169999999</v>
      </c>
      <c r="Y703" s="35">
        <v>0</v>
      </c>
      <c r="Z703" s="35"/>
      <c r="AA703" s="35">
        <v>0</v>
      </c>
      <c r="AB703" s="35">
        <v>217.4802292</v>
      </c>
      <c r="AC703" s="35">
        <v>35.968625000000003</v>
      </c>
      <c r="AD703" s="35">
        <v>174.544375</v>
      </c>
      <c r="AE703" s="35"/>
      <c r="AF703" s="35"/>
      <c r="AG703" s="35"/>
      <c r="AH703" s="35">
        <v>0</v>
      </c>
      <c r="AI703" s="35"/>
      <c r="AL703" s="24">
        <f t="shared" si="44"/>
        <v>558.77127089999999</v>
      </c>
      <c r="AN703" s="34">
        <v>758.06400000000008</v>
      </c>
      <c r="AP703" s="20">
        <f t="shared" si="43"/>
        <v>1316.8352709000001</v>
      </c>
      <c r="AR703" s="20"/>
    </row>
    <row r="704" spans="1:44" x14ac:dyDescent="0.25">
      <c r="A704" t="str">
        <f>VLOOKUP($B704,'Cushing Balance'!$C$2:$E$500,3,TRUE)</f>
        <v>252011</v>
      </c>
      <c r="B704" s="1">
        <v>40715</v>
      </c>
      <c r="C704" s="31"/>
      <c r="D704" s="8">
        <v>153.4009375</v>
      </c>
      <c r="E704" s="35">
        <v>15.267666670000001</v>
      </c>
      <c r="F704" s="35"/>
      <c r="G704" s="26">
        <v>49.5</v>
      </c>
      <c r="H704" s="35">
        <v>30.666083330000003</v>
      </c>
      <c r="I704" s="35">
        <v>0</v>
      </c>
      <c r="J704" s="26">
        <v>0</v>
      </c>
      <c r="K704" s="35">
        <v>60.034624999999998</v>
      </c>
      <c r="L704" s="35">
        <v>0</v>
      </c>
      <c r="M704" s="35">
        <v>345.15047920000001</v>
      </c>
      <c r="N704" s="35">
        <v>0</v>
      </c>
      <c r="O704" s="35"/>
      <c r="P704" s="35">
        <v>15.9460625</v>
      </c>
      <c r="R704" s="24">
        <f t="shared" si="41"/>
        <v>669.96585420000008</v>
      </c>
      <c r="T704" s="5">
        <v>416.99730176570921</v>
      </c>
      <c r="V704" s="20">
        <f t="shared" si="42"/>
        <v>1086.9631559657093</v>
      </c>
      <c r="X704" s="8">
        <v>133.86152079999999</v>
      </c>
      <c r="Y704" s="35">
        <v>0</v>
      </c>
      <c r="Z704" s="35"/>
      <c r="AA704" s="35">
        <v>0</v>
      </c>
      <c r="AB704" s="35">
        <v>215.54585420000001</v>
      </c>
      <c r="AC704" s="35">
        <v>32.414999999999999</v>
      </c>
      <c r="AD704" s="35">
        <v>171.2518125</v>
      </c>
      <c r="AE704" s="35"/>
      <c r="AF704" s="35"/>
      <c r="AG704" s="35"/>
      <c r="AH704" s="35">
        <v>0</v>
      </c>
      <c r="AI704" s="35"/>
      <c r="AL704" s="24">
        <f t="shared" si="44"/>
        <v>553.07418749999999</v>
      </c>
      <c r="AN704" s="34">
        <v>758.06400000000008</v>
      </c>
      <c r="AP704" s="20">
        <f t="shared" si="43"/>
        <v>1311.1381875000002</v>
      </c>
      <c r="AR704" s="20"/>
    </row>
    <row r="705" spans="1:44" x14ac:dyDescent="0.25">
      <c r="A705" t="str">
        <f>VLOOKUP($B705,'Cushing Balance'!$C$2:$E$500,3,TRUE)</f>
        <v>252011</v>
      </c>
      <c r="B705" s="1">
        <v>40716</v>
      </c>
      <c r="C705" s="31"/>
      <c r="D705" s="8">
        <v>0</v>
      </c>
      <c r="E705" s="35">
        <v>14.827354170000001</v>
      </c>
      <c r="F705" s="35"/>
      <c r="G705" s="26">
        <v>49.5</v>
      </c>
      <c r="H705" s="35">
        <v>31.08145833</v>
      </c>
      <c r="I705" s="35">
        <v>0</v>
      </c>
      <c r="J705" s="26">
        <v>0</v>
      </c>
      <c r="K705" s="35">
        <v>62.205874999999999</v>
      </c>
      <c r="L705" s="35">
        <v>0</v>
      </c>
      <c r="M705" s="35">
        <v>329.23447920000001</v>
      </c>
      <c r="N705" s="35">
        <v>0</v>
      </c>
      <c r="O705" s="35"/>
      <c r="P705" s="35">
        <v>16.461229169999999</v>
      </c>
      <c r="R705" s="24">
        <f t="shared" si="41"/>
        <v>503.31039587000004</v>
      </c>
      <c r="T705" s="5">
        <v>416.99730176570921</v>
      </c>
      <c r="V705" s="20">
        <f t="shared" si="42"/>
        <v>920.30769763570925</v>
      </c>
      <c r="X705" s="8">
        <v>151.1569375</v>
      </c>
      <c r="Y705" s="35">
        <v>0</v>
      </c>
      <c r="Z705" s="35"/>
      <c r="AA705" s="35">
        <v>0</v>
      </c>
      <c r="AB705" s="35">
        <v>92.262208329999993</v>
      </c>
      <c r="AC705" s="35">
        <v>33.15945833</v>
      </c>
      <c r="AD705" s="35">
        <v>158.40618749999999</v>
      </c>
      <c r="AE705" s="35"/>
      <c r="AF705" s="35"/>
      <c r="AG705" s="35"/>
      <c r="AH705" s="35">
        <v>0</v>
      </c>
      <c r="AI705" s="35"/>
      <c r="AL705" s="24">
        <f t="shared" si="44"/>
        <v>434.98479165999998</v>
      </c>
      <c r="AN705" s="34">
        <v>758.06400000000008</v>
      </c>
      <c r="AP705" s="20">
        <f t="shared" si="43"/>
        <v>1193.04879166</v>
      </c>
      <c r="AR705" s="20"/>
    </row>
    <row r="706" spans="1:44" x14ac:dyDescent="0.25">
      <c r="A706" t="str">
        <f>VLOOKUP($B706,'Cushing Balance'!$C$2:$E$500,3,TRUE)</f>
        <v>252011</v>
      </c>
      <c r="B706" s="1">
        <v>40717</v>
      </c>
      <c r="C706" s="31"/>
      <c r="D706" s="8">
        <v>4.6000208329999994</v>
      </c>
      <c r="E706" s="35">
        <v>11.948708329999999</v>
      </c>
      <c r="F706" s="35"/>
      <c r="G706" s="26">
        <v>49.5</v>
      </c>
      <c r="H706" s="35">
        <v>32.876208330000004</v>
      </c>
      <c r="I706" s="35">
        <v>0</v>
      </c>
      <c r="J706" s="26">
        <v>0</v>
      </c>
      <c r="K706" s="35">
        <v>63.422854170000001</v>
      </c>
      <c r="L706" s="35">
        <v>0</v>
      </c>
      <c r="M706" s="35">
        <v>345.94268749999998</v>
      </c>
      <c r="N706" s="35">
        <v>0</v>
      </c>
      <c r="O706" s="35"/>
      <c r="P706" s="35">
        <v>27.676979169999999</v>
      </c>
      <c r="R706" s="24">
        <f t="shared" si="41"/>
        <v>535.96745833299997</v>
      </c>
      <c r="T706" s="5">
        <v>416.99730176570921</v>
      </c>
      <c r="V706" s="20">
        <f t="shared" si="42"/>
        <v>952.96476009870912</v>
      </c>
      <c r="X706" s="8">
        <v>138.77500000000001</v>
      </c>
      <c r="Y706" s="35">
        <v>0</v>
      </c>
      <c r="Z706" s="35"/>
      <c r="AA706" s="35">
        <v>0</v>
      </c>
      <c r="AB706" s="35">
        <v>210.20858329999999</v>
      </c>
      <c r="AC706" s="35">
        <v>32.617812499999999</v>
      </c>
      <c r="AD706" s="35">
        <v>170.22122920000001</v>
      </c>
      <c r="AE706" s="35"/>
      <c r="AF706" s="35"/>
      <c r="AG706" s="35"/>
      <c r="AH706" s="35">
        <v>0</v>
      </c>
      <c r="AI706" s="35"/>
      <c r="AL706" s="24">
        <f t="shared" si="44"/>
        <v>551.82262500000002</v>
      </c>
      <c r="AN706" s="34">
        <v>758.06400000000008</v>
      </c>
      <c r="AP706" s="20">
        <f t="shared" si="43"/>
        <v>1309.8866250000001</v>
      </c>
      <c r="AR706" s="20"/>
    </row>
    <row r="707" spans="1:44" x14ac:dyDescent="0.25">
      <c r="A707" t="str">
        <f>VLOOKUP($B707,'Cushing Balance'!$C$2:$E$500,3,TRUE)</f>
        <v>252011</v>
      </c>
      <c r="B707" s="1">
        <v>40718</v>
      </c>
      <c r="C707" s="31"/>
      <c r="D707" s="8">
        <v>1.992729167</v>
      </c>
      <c r="E707" s="35">
        <v>11.275604170000001</v>
      </c>
      <c r="F707" s="35"/>
      <c r="G707" s="26">
        <v>49.5</v>
      </c>
      <c r="H707" s="35">
        <v>32.808687499999998</v>
      </c>
      <c r="I707" s="35">
        <v>0</v>
      </c>
      <c r="J707" s="26">
        <v>0</v>
      </c>
      <c r="K707" s="35">
        <v>63.956104169999996</v>
      </c>
      <c r="L707" s="35">
        <v>0</v>
      </c>
      <c r="M707" s="35">
        <v>357.43741670000003</v>
      </c>
      <c r="N707" s="35">
        <v>0</v>
      </c>
      <c r="O707" s="35"/>
      <c r="P707" s="35">
        <v>68.337729170000003</v>
      </c>
      <c r="R707" s="24">
        <f t="shared" si="41"/>
        <v>585.30827087700004</v>
      </c>
      <c r="T707" s="5">
        <v>416.99730176570921</v>
      </c>
      <c r="V707" s="20">
        <f t="shared" si="42"/>
        <v>1002.3055726427092</v>
      </c>
      <c r="X707" s="8">
        <v>131.04460420000001</v>
      </c>
      <c r="Y707" s="35">
        <v>0</v>
      </c>
      <c r="Z707" s="35"/>
      <c r="AA707" s="35">
        <v>0</v>
      </c>
      <c r="AB707" s="35">
        <v>208.30277079999999</v>
      </c>
      <c r="AC707" s="35">
        <v>23.562145830000002</v>
      </c>
      <c r="AD707" s="35">
        <v>171.994125</v>
      </c>
      <c r="AE707" s="35"/>
      <c r="AF707" s="35"/>
      <c r="AG707" s="35"/>
      <c r="AH707" s="35">
        <v>0</v>
      </c>
      <c r="AI707" s="35"/>
      <c r="AL707" s="24">
        <f t="shared" si="44"/>
        <v>534.90364582999996</v>
      </c>
      <c r="AN707" s="34">
        <v>758.06400000000008</v>
      </c>
      <c r="AP707" s="20">
        <f t="shared" si="43"/>
        <v>1292.96764583</v>
      </c>
      <c r="AR707" s="20"/>
    </row>
    <row r="708" spans="1:44" x14ac:dyDescent="0.25">
      <c r="A708" t="str">
        <f>VLOOKUP($B708,'Cushing Balance'!$C$2:$E$500,3,TRUE)</f>
        <v>262011</v>
      </c>
      <c r="B708" s="1">
        <v>40719</v>
      </c>
      <c r="C708" s="31"/>
      <c r="D708" s="8">
        <v>126.414125</v>
      </c>
      <c r="E708" s="35">
        <v>6.9956086960000006</v>
      </c>
      <c r="F708" s="35"/>
      <c r="G708" s="26">
        <v>49.5</v>
      </c>
      <c r="H708" s="35">
        <v>30.623854169999998</v>
      </c>
      <c r="I708" s="35">
        <v>0</v>
      </c>
      <c r="J708" s="26">
        <v>0</v>
      </c>
      <c r="K708" s="35">
        <v>56.236543480000002</v>
      </c>
      <c r="L708" s="35">
        <v>0</v>
      </c>
      <c r="M708" s="35">
        <v>365.76828259999996</v>
      </c>
      <c r="N708" s="35">
        <v>0</v>
      </c>
      <c r="O708" s="35"/>
      <c r="P708" s="35">
        <v>2.56676087</v>
      </c>
      <c r="R708" s="24">
        <f t="shared" si="41"/>
        <v>638.10517481600004</v>
      </c>
      <c r="T708" s="5">
        <v>416.99730176570921</v>
      </c>
      <c r="V708" s="20">
        <f t="shared" si="42"/>
        <v>1055.1024765817092</v>
      </c>
      <c r="X708" s="8">
        <v>133.9379783</v>
      </c>
      <c r="Y708" s="35">
        <v>0</v>
      </c>
      <c r="Z708" s="35"/>
      <c r="AA708" s="35">
        <v>0</v>
      </c>
      <c r="AB708" s="35">
        <v>210.4807826</v>
      </c>
      <c r="AC708" s="35">
        <v>27.630166669999998</v>
      </c>
      <c r="AD708" s="35">
        <v>170.452125</v>
      </c>
      <c r="AE708" s="35"/>
      <c r="AF708" s="35"/>
      <c r="AG708" s="35"/>
      <c r="AH708" s="35">
        <v>0</v>
      </c>
      <c r="AI708" s="35"/>
      <c r="AL708" s="24">
        <f t="shared" si="44"/>
        <v>542.50105256999996</v>
      </c>
      <c r="AN708" s="34">
        <v>758.06400000000008</v>
      </c>
      <c r="AP708" s="20">
        <f t="shared" si="43"/>
        <v>1300.56505257</v>
      </c>
      <c r="AR708" s="20"/>
    </row>
    <row r="709" spans="1:44" x14ac:dyDescent="0.25">
      <c r="A709" t="str">
        <f>VLOOKUP($B709,'Cushing Balance'!$C$2:$E$500,3,TRUE)</f>
        <v>262011</v>
      </c>
      <c r="B709" s="1">
        <v>40720</v>
      </c>
      <c r="C709" s="31"/>
      <c r="D709" s="8">
        <v>0</v>
      </c>
      <c r="E709" s="35">
        <v>12.623479170000001</v>
      </c>
      <c r="F709" s="35"/>
      <c r="G709" s="26">
        <v>49.5</v>
      </c>
      <c r="H709" s="35">
        <v>30.202291669999997</v>
      </c>
      <c r="I709" s="35">
        <v>0</v>
      </c>
      <c r="J709" s="26">
        <v>0</v>
      </c>
      <c r="K709" s="35">
        <v>64.606604169999997</v>
      </c>
      <c r="L709" s="35">
        <v>0</v>
      </c>
      <c r="M709" s="35">
        <v>348.37968749999999</v>
      </c>
      <c r="N709" s="35">
        <v>0</v>
      </c>
      <c r="O709" s="35"/>
      <c r="P709" s="35">
        <v>54.04760417</v>
      </c>
      <c r="R709" s="24">
        <f t="shared" si="41"/>
        <v>559.35966667999992</v>
      </c>
      <c r="T709" s="5">
        <v>416.99730176570921</v>
      </c>
      <c r="V709" s="20">
        <f t="shared" si="42"/>
        <v>976.35696844570907</v>
      </c>
      <c r="X709" s="8">
        <v>150.14770830000001</v>
      </c>
      <c r="Y709" s="35">
        <v>0</v>
      </c>
      <c r="Z709" s="35"/>
      <c r="AA709" s="35">
        <v>0</v>
      </c>
      <c r="AB709" s="35">
        <v>206.18527080000001</v>
      </c>
      <c r="AC709" s="35">
        <v>23.87060417</v>
      </c>
      <c r="AD709" s="35">
        <v>173.8838125</v>
      </c>
      <c r="AE709" s="35"/>
      <c r="AF709" s="35"/>
      <c r="AG709" s="35"/>
      <c r="AH709" s="35">
        <v>0</v>
      </c>
      <c r="AI709" s="35"/>
      <c r="AL709" s="24">
        <f t="shared" si="44"/>
        <v>554.08739576999994</v>
      </c>
      <c r="AN709" s="34">
        <v>758.06400000000008</v>
      </c>
      <c r="AP709" s="20">
        <f t="shared" si="43"/>
        <v>1312.1513957699999</v>
      </c>
      <c r="AR709" s="20"/>
    </row>
    <row r="710" spans="1:44" x14ac:dyDescent="0.25">
      <c r="A710" t="str">
        <f>VLOOKUP($B710,'Cushing Balance'!$C$2:$E$500,3,TRUE)</f>
        <v>262011</v>
      </c>
      <c r="B710" s="1">
        <v>40721</v>
      </c>
      <c r="C710" s="31"/>
      <c r="D710" s="8">
        <v>320.0089792</v>
      </c>
      <c r="E710" s="35">
        <v>14.775166670000001</v>
      </c>
      <c r="F710" s="35"/>
      <c r="G710" s="26">
        <v>49.5</v>
      </c>
      <c r="H710" s="35">
        <v>31.516999999999999</v>
      </c>
      <c r="I710" s="35">
        <v>0</v>
      </c>
      <c r="J710" s="26">
        <v>0</v>
      </c>
      <c r="K710" s="35">
        <v>58.956916669999998</v>
      </c>
      <c r="L710" s="35">
        <v>0</v>
      </c>
      <c r="M710" s="35">
        <v>348.51716670000002</v>
      </c>
      <c r="N710" s="35">
        <v>0</v>
      </c>
      <c r="O710" s="35"/>
      <c r="P710" s="35">
        <v>44.429604169999998</v>
      </c>
      <c r="R710" s="24">
        <f t="shared" si="41"/>
        <v>867.70483340999999</v>
      </c>
      <c r="T710" s="5">
        <v>416.99730176570921</v>
      </c>
      <c r="V710" s="20">
        <f t="shared" si="42"/>
        <v>1284.7021351757091</v>
      </c>
      <c r="X710" s="8">
        <v>130.1124375</v>
      </c>
      <c r="Y710" s="35">
        <v>0</v>
      </c>
      <c r="Z710" s="35"/>
      <c r="AA710" s="35">
        <v>0</v>
      </c>
      <c r="AB710" s="35">
        <v>219.07412500000001</v>
      </c>
      <c r="AC710" s="35">
        <v>31.696187500000001</v>
      </c>
      <c r="AD710" s="35">
        <v>165.5211875</v>
      </c>
      <c r="AE710" s="35"/>
      <c r="AF710" s="35"/>
      <c r="AG710" s="35"/>
      <c r="AH710" s="35">
        <v>0</v>
      </c>
      <c r="AI710" s="35"/>
      <c r="AL710" s="24">
        <f t="shared" si="44"/>
        <v>546.40393749999998</v>
      </c>
      <c r="AN710" s="34">
        <v>758.06400000000008</v>
      </c>
      <c r="AP710" s="20">
        <f t="shared" si="43"/>
        <v>1304.4679375000001</v>
      </c>
      <c r="AR710" s="20"/>
    </row>
    <row r="711" spans="1:44" x14ac:dyDescent="0.25">
      <c r="A711" t="str">
        <f>VLOOKUP($B711,'Cushing Balance'!$C$2:$E$500,3,TRUE)</f>
        <v>262011</v>
      </c>
      <c r="B711" s="1">
        <v>40722</v>
      </c>
      <c r="C711" s="31"/>
      <c r="D711" s="8">
        <v>50.707250000000002</v>
      </c>
      <c r="E711" s="35">
        <v>78.128666670000001</v>
      </c>
      <c r="F711" s="35"/>
      <c r="G711" s="26">
        <v>49.5</v>
      </c>
      <c r="H711" s="35">
        <v>31.654937499999999</v>
      </c>
      <c r="I711" s="35">
        <v>0</v>
      </c>
      <c r="J711" s="26">
        <v>0</v>
      </c>
      <c r="K711" s="35">
        <v>56.816979169999996</v>
      </c>
      <c r="L711" s="35">
        <v>0</v>
      </c>
      <c r="M711" s="35">
        <v>317.89729169999998</v>
      </c>
      <c r="N711" s="35">
        <v>0</v>
      </c>
      <c r="O711" s="35"/>
      <c r="P711" s="35">
        <v>58.983499999999999</v>
      </c>
      <c r="R711" s="24">
        <f t="shared" si="41"/>
        <v>643.68862504000003</v>
      </c>
      <c r="T711" s="5">
        <v>416.99730176570921</v>
      </c>
      <c r="V711" s="20">
        <f t="shared" si="42"/>
        <v>1060.6859268057092</v>
      </c>
      <c r="X711" s="8">
        <v>130.46022920000001</v>
      </c>
      <c r="Y711" s="35">
        <v>0</v>
      </c>
      <c r="Z711" s="35"/>
      <c r="AA711" s="35">
        <v>0</v>
      </c>
      <c r="AB711" s="35">
        <v>221.35006250000001</v>
      </c>
      <c r="AC711" s="35">
        <v>24.551729169999998</v>
      </c>
      <c r="AD711" s="35">
        <v>171.4734583</v>
      </c>
      <c r="AE711" s="35"/>
      <c r="AF711" s="35"/>
      <c r="AG711" s="35"/>
      <c r="AH711" s="35">
        <v>0</v>
      </c>
      <c r="AI711" s="35"/>
      <c r="AL711" s="24">
        <f t="shared" si="44"/>
        <v>547.83547916999999</v>
      </c>
      <c r="AN711" s="34">
        <v>758.06400000000008</v>
      </c>
      <c r="AP711" s="20">
        <f t="shared" si="43"/>
        <v>1305.8994791700002</v>
      </c>
      <c r="AR711" s="20"/>
    </row>
    <row r="712" spans="1:44" x14ac:dyDescent="0.25">
      <c r="A712" t="str">
        <f>VLOOKUP($B712,'Cushing Balance'!$C$2:$E$500,3,TRUE)</f>
        <v>262011</v>
      </c>
      <c r="B712" s="1">
        <v>40723</v>
      </c>
      <c r="C712" s="31"/>
      <c r="D712" s="8">
        <v>173.0113542</v>
      </c>
      <c r="E712" s="35">
        <v>139.9776042</v>
      </c>
      <c r="F712" s="35"/>
      <c r="G712" s="26">
        <v>49.5</v>
      </c>
      <c r="H712" s="35">
        <v>32.982250000000001</v>
      </c>
      <c r="I712" s="35">
        <v>0</v>
      </c>
      <c r="J712" s="26">
        <v>0</v>
      </c>
      <c r="K712" s="35">
        <v>56.779229170000001</v>
      </c>
      <c r="L712" s="35">
        <v>0</v>
      </c>
      <c r="M712" s="35">
        <v>298.22560420000002</v>
      </c>
      <c r="N712" s="35">
        <v>0</v>
      </c>
      <c r="O712" s="35"/>
      <c r="P712" s="35">
        <v>15.522937499999999</v>
      </c>
      <c r="R712" s="24">
        <f t="shared" si="41"/>
        <v>765.99897927000006</v>
      </c>
      <c r="T712" s="5">
        <v>416.99730176570921</v>
      </c>
      <c r="V712" s="20">
        <f t="shared" si="42"/>
        <v>1182.9962810357092</v>
      </c>
      <c r="X712" s="8">
        <v>130.2598333</v>
      </c>
      <c r="Y712" s="35">
        <v>0</v>
      </c>
      <c r="Z712" s="35"/>
      <c r="AA712" s="35">
        <v>0</v>
      </c>
      <c r="AB712" s="35">
        <v>214.067125</v>
      </c>
      <c r="AC712" s="35">
        <v>17.93845833</v>
      </c>
      <c r="AD712" s="35">
        <v>172.4607292</v>
      </c>
      <c r="AE712" s="35"/>
      <c r="AF712" s="35"/>
      <c r="AG712" s="35"/>
      <c r="AH712" s="35">
        <v>0</v>
      </c>
      <c r="AI712" s="35"/>
      <c r="AL712" s="24">
        <f t="shared" si="44"/>
        <v>534.72614582999995</v>
      </c>
      <c r="AN712" s="34">
        <v>758.06400000000008</v>
      </c>
      <c r="AP712" s="20">
        <f t="shared" si="43"/>
        <v>1292.79014583</v>
      </c>
      <c r="AR712" s="20"/>
    </row>
    <row r="713" spans="1:44" x14ac:dyDescent="0.25">
      <c r="A713" t="str">
        <f>VLOOKUP($B713,'Cushing Balance'!$C$2:$E$500,3,TRUE)</f>
        <v>262011</v>
      </c>
      <c r="B713" s="1">
        <v>40724</v>
      </c>
      <c r="C713" s="31"/>
      <c r="D713" s="8">
        <v>240.5335</v>
      </c>
      <c r="E713" s="35">
        <v>144.5744583</v>
      </c>
      <c r="F713" s="35"/>
      <c r="G713" s="26">
        <v>49.5</v>
      </c>
      <c r="H713" s="35">
        <v>32.7920625</v>
      </c>
      <c r="I713" s="35">
        <v>0</v>
      </c>
      <c r="J713" s="26">
        <v>0</v>
      </c>
      <c r="K713" s="35">
        <v>55.659729169999999</v>
      </c>
      <c r="L713" s="35">
        <v>0</v>
      </c>
      <c r="M713" s="35">
        <v>279.42431249999998</v>
      </c>
      <c r="N713" s="35">
        <v>0</v>
      </c>
      <c r="O713" s="35"/>
      <c r="P713" s="35">
        <v>14.421854170000001</v>
      </c>
      <c r="R713" s="24">
        <f t="shared" si="41"/>
        <v>816.90591663999999</v>
      </c>
      <c r="T713" s="5">
        <v>416.99730176570921</v>
      </c>
      <c r="V713" s="20">
        <f t="shared" si="42"/>
        <v>1233.9032184057091</v>
      </c>
      <c r="X713" s="8">
        <v>130.5143333</v>
      </c>
      <c r="Y713" s="35">
        <v>0</v>
      </c>
      <c r="Z713" s="35"/>
      <c r="AA713" s="35">
        <v>0</v>
      </c>
      <c r="AB713" s="35">
        <v>218.45833329999999</v>
      </c>
      <c r="AC713" s="35">
        <v>19.012354169999998</v>
      </c>
      <c r="AD713" s="35">
        <v>175.14733329999999</v>
      </c>
      <c r="AE713" s="35"/>
      <c r="AF713" s="35"/>
      <c r="AG713" s="35"/>
      <c r="AH713" s="35">
        <v>0</v>
      </c>
      <c r="AI713" s="35"/>
      <c r="AL713" s="24">
        <f t="shared" si="44"/>
        <v>543.13235407000002</v>
      </c>
      <c r="AN713" s="34">
        <v>758.06400000000008</v>
      </c>
      <c r="AP713" s="20">
        <f t="shared" si="43"/>
        <v>1301.1963540700001</v>
      </c>
      <c r="AR713" s="20"/>
    </row>
    <row r="714" spans="1:44" x14ac:dyDescent="0.25">
      <c r="A714" t="str">
        <f>VLOOKUP($B714,'Cushing Balance'!$C$2:$E$500,3,TRUE)</f>
        <v>262011</v>
      </c>
      <c r="B714" s="1">
        <v>40725</v>
      </c>
      <c r="C714" s="31"/>
      <c r="D714" s="8">
        <v>165.76543749999999</v>
      </c>
      <c r="E714" s="35">
        <v>39.839937499999998</v>
      </c>
      <c r="F714" s="35"/>
      <c r="G714" s="26">
        <v>49.5</v>
      </c>
      <c r="H714" s="35">
        <v>32.532687500000002</v>
      </c>
      <c r="I714" s="35">
        <v>0</v>
      </c>
      <c r="J714" s="26">
        <v>0</v>
      </c>
      <c r="K714" s="35">
        <v>61.694562500000004</v>
      </c>
      <c r="L714" s="35">
        <v>0</v>
      </c>
      <c r="M714" s="35">
        <v>288.98383330000001</v>
      </c>
      <c r="N714" s="35">
        <v>0</v>
      </c>
      <c r="O714" s="35"/>
      <c r="P714" s="35">
        <v>65.69241667</v>
      </c>
      <c r="R714" s="24">
        <f t="shared" ref="R714:R777" si="45">SUM(D714:P714)</f>
        <v>704.00887497000008</v>
      </c>
      <c r="T714" s="5">
        <v>390.56435434259834</v>
      </c>
      <c r="V714" s="20">
        <f t="shared" ref="V714:V777" si="46">T714+R714</f>
        <v>1094.5732293125984</v>
      </c>
      <c r="X714" s="8">
        <v>130.9706042</v>
      </c>
      <c r="Y714" s="35">
        <v>0</v>
      </c>
      <c r="Z714" s="35"/>
      <c r="AA714" s="35">
        <v>0</v>
      </c>
      <c r="AB714" s="35">
        <v>214.70629170000001</v>
      </c>
      <c r="AC714" s="35">
        <v>35.625979170000001</v>
      </c>
      <c r="AD714" s="35">
        <v>176.80631249999999</v>
      </c>
      <c r="AE714" s="35"/>
      <c r="AF714" s="35"/>
      <c r="AG714" s="35"/>
      <c r="AH714" s="35">
        <v>0</v>
      </c>
      <c r="AI714" s="35"/>
      <c r="AL714" s="24">
        <f t="shared" si="44"/>
        <v>558.1091875699999</v>
      </c>
      <c r="AN714" s="34">
        <v>771.93600000000004</v>
      </c>
      <c r="AP714" s="20">
        <f t="shared" ref="AP714:AP777" si="47">AN714+AL714</f>
        <v>1330.0451875700001</v>
      </c>
      <c r="AR714" s="20"/>
    </row>
    <row r="715" spans="1:44" x14ac:dyDescent="0.25">
      <c r="A715" t="str">
        <f>VLOOKUP($B715,'Cushing Balance'!$C$2:$E$500,3,TRUE)</f>
        <v>272011</v>
      </c>
      <c r="B715" s="1">
        <v>40726</v>
      </c>
      <c r="C715" s="31"/>
      <c r="D715" s="8">
        <v>0</v>
      </c>
      <c r="E715" s="35">
        <v>18.56314583</v>
      </c>
      <c r="F715" s="35"/>
      <c r="G715" s="26">
        <v>49.5</v>
      </c>
      <c r="H715" s="35">
        <v>32.255145830000004</v>
      </c>
      <c r="I715" s="35">
        <v>0</v>
      </c>
      <c r="J715" s="26">
        <v>0</v>
      </c>
      <c r="K715" s="35">
        <v>68.705583329999996</v>
      </c>
      <c r="L715" s="35">
        <v>0</v>
      </c>
      <c r="M715" s="35">
        <v>338.9098333</v>
      </c>
      <c r="N715" s="35">
        <v>0</v>
      </c>
      <c r="O715" s="35"/>
      <c r="P715" s="35">
        <v>7.4900416670000007</v>
      </c>
      <c r="R715" s="24">
        <f t="shared" si="45"/>
        <v>515.42374995700004</v>
      </c>
      <c r="T715" s="5">
        <v>390.56435434259834</v>
      </c>
      <c r="V715" s="20">
        <f t="shared" si="46"/>
        <v>905.98810429959838</v>
      </c>
      <c r="X715" s="8">
        <v>151.23652079999999</v>
      </c>
      <c r="Y715" s="35">
        <v>0</v>
      </c>
      <c r="Z715" s="35"/>
      <c r="AA715" s="35">
        <v>0</v>
      </c>
      <c r="AB715" s="35">
        <v>218.84031250000001</v>
      </c>
      <c r="AC715" s="35">
        <v>35.570187500000003</v>
      </c>
      <c r="AD715" s="35">
        <v>173.648875</v>
      </c>
      <c r="AE715" s="35"/>
      <c r="AF715" s="35"/>
      <c r="AG715" s="35"/>
      <c r="AH715" s="35">
        <v>0</v>
      </c>
      <c r="AI715" s="35"/>
      <c r="AL715" s="24">
        <f t="shared" ref="AL715:AL778" si="48">SUM(X715:AJ715)</f>
        <v>579.29589579999993</v>
      </c>
      <c r="AN715" s="34">
        <v>771.93600000000004</v>
      </c>
      <c r="AP715" s="20">
        <f t="shared" si="47"/>
        <v>1351.2318958000001</v>
      </c>
      <c r="AR715" s="20"/>
    </row>
    <row r="716" spans="1:44" x14ac:dyDescent="0.25">
      <c r="A716" t="str">
        <f>VLOOKUP($B716,'Cushing Balance'!$C$2:$E$500,3,TRUE)</f>
        <v>272011</v>
      </c>
      <c r="B716" s="1">
        <v>40727</v>
      </c>
      <c r="C716" s="31"/>
      <c r="D716" s="8">
        <v>248.88729169999999</v>
      </c>
      <c r="E716" s="35">
        <v>66.494083329999995</v>
      </c>
      <c r="F716" s="35"/>
      <c r="G716" s="26">
        <v>49.5</v>
      </c>
      <c r="H716" s="35">
        <v>30.893916669999999</v>
      </c>
      <c r="I716" s="35">
        <v>0</v>
      </c>
      <c r="J716" s="26">
        <v>0</v>
      </c>
      <c r="K716" s="35">
        <v>65.432520830000001</v>
      </c>
      <c r="L716" s="35">
        <v>0</v>
      </c>
      <c r="M716" s="35">
        <v>335.33785419999998</v>
      </c>
      <c r="N716" s="35">
        <v>0</v>
      </c>
      <c r="O716" s="35"/>
      <c r="P716" s="35">
        <v>3.3650625000000001</v>
      </c>
      <c r="R716" s="24">
        <f t="shared" si="45"/>
        <v>799.91072923000002</v>
      </c>
      <c r="T716" s="5">
        <v>390.56435434259834</v>
      </c>
      <c r="V716" s="20">
        <f t="shared" si="46"/>
        <v>1190.4750835725984</v>
      </c>
      <c r="X716" s="8">
        <v>151.63489580000001</v>
      </c>
      <c r="Y716" s="35">
        <v>0</v>
      </c>
      <c r="Z716" s="35"/>
      <c r="AA716" s="35">
        <v>0</v>
      </c>
      <c r="AB716" s="35">
        <v>224.876375</v>
      </c>
      <c r="AC716" s="35">
        <v>35.483208330000004</v>
      </c>
      <c r="AD716" s="35">
        <v>166.1185208</v>
      </c>
      <c r="AE716" s="35"/>
      <c r="AF716" s="35"/>
      <c r="AG716" s="35"/>
      <c r="AH716" s="35">
        <v>0</v>
      </c>
      <c r="AI716" s="35"/>
      <c r="AL716" s="24">
        <f t="shared" si="48"/>
        <v>578.11299993000011</v>
      </c>
      <c r="AN716" s="34">
        <v>771.93600000000004</v>
      </c>
      <c r="AP716" s="20">
        <f t="shared" si="47"/>
        <v>1350.0489999300003</v>
      </c>
      <c r="AR716" s="20"/>
    </row>
    <row r="717" spans="1:44" x14ac:dyDescent="0.25">
      <c r="A717" t="str">
        <f>VLOOKUP($B717,'Cushing Balance'!$C$2:$E$500,3,TRUE)</f>
        <v>272011</v>
      </c>
      <c r="B717" s="1">
        <v>40728</v>
      </c>
      <c r="C717" s="31"/>
      <c r="D717" s="8">
        <v>308.25227080000002</v>
      </c>
      <c r="E717" s="35">
        <v>100.8211458</v>
      </c>
      <c r="F717" s="35"/>
      <c r="G717" s="26">
        <v>49.5</v>
      </c>
      <c r="H717" s="35">
        <v>30.236854169999997</v>
      </c>
      <c r="I717" s="35">
        <v>0</v>
      </c>
      <c r="J717" s="26">
        <v>0</v>
      </c>
      <c r="K717" s="35">
        <v>64.904083330000006</v>
      </c>
      <c r="L717" s="35">
        <v>0</v>
      </c>
      <c r="M717" s="35">
        <v>351.33081249999998</v>
      </c>
      <c r="N717" s="35">
        <v>0</v>
      </c>
      <c r="O717" s="35"/>
      <c r="P717" s="35">
        <v>3.447854167</v>
      </c>
      <c r="R717" s="24">
        <f t="shared" si="45"/>
        <v>908.49302076699996</v>
      </c>
      <c r="T717" s="5">
        <v>390.56435434259834</v>
      </c>
      <c r="V717" s="20">
        <f t="shared" si="46"/>
        <v>1299.0573751095983</v>
      </c>
      <c r="X717" s="8">
        <v>150.20474999999999</v>
      </c>
      <c r="Y717" s="35">
        <v>0</v>
      </c>
      <c r="Z717" s="35"/>
      <c r="AA717" s="35">
        <v>0</v>
      </c>
      <c r="AB717" s="35">
        <v>156.20227080000001</v>
      </c>
      <c r="AC717" s="35">
        <v>33.158583329999999</v>
      </c>
      <c r="AD717" s="35">
        <v>165.5170833</v>
      </c>
      <c r="AE717" s="35"/>
      <c r="AF717" s="35"/>
      <c r="AG717" s="35"/>
      <c r="AH717" s="35">
        <v>0</v>
      </c>
      <c r="AI717" s="35"/>
      <c r="AL717" s="24">
        <f t="shared" si="48"/>
        <v>505.08268742999996</v>
      </c>
      <c r="AN717" s="34">
        <v>771.93600000000004</v>
      </c>
      <c r="AP717" s="20">
        <f t="shared" si="47"/>
        <v>1277.01868743</v>
      </c>
      <c r="AR717" s="20"/>
    </row>
    <row r="718" spans="1:44" x14ac:dyDescent="0.25">
      <c r="A718" t="str">
        <f>VLOOKUP($B718,'Cushing Balance'!$C$2:$E$500,3,TRUE)</f>
        <v>272011</v>
      </c>
      <c r="B718" s="1">
        <v>40729</v>
      </c>
      <c r="C718" s="31"/>
      <c r="D718" s="8">
        <v>148.42047919999999</v>
      </c>
      <c r="E718" s="35">
        <v>14.594958329999999</v>
      </c>
      <c r="F718" s="35"/>
      <c r="G718" s="26">
        <v>49.5</v>
      </c>
      <c r="H718" s="35">
        <v>29.743812500000001</v>
      </c>
      <c r="I718" s="35">
        <v>0</v>
      </c>
      <c r="J718" s="26">
        <v>0</v>
      </c>
      <c r="K718" s="35">
        <v>66.870437499999994</v>
      </c>
      <c r="L718" s="35">
        <v>0</v>
      </c>
      <c r="M718" s="35">
        <v>337.5116458</v>
      </c>
      <c r="N718" s="35">
        <v>0</v>
      </c>
      <c r="O718" s="35"/>
      <c r="P718" s="35">
        <v>52.539520830000001</v>
      </c>
      <c r="R718" s="24">
        <f t="shared" si="45"/>
        <v>699.18085415999997</v>
      </c>
      <c r="T718" s="5">
        <v>390.56435434259834</v>
      </c>
      <c r="V718" s="20">
        <f t="shared" si="46"/>
        <v>1089.7452085025984</v>
      </c>
      <c r="X718" s="8">
        <v>151.6924167</v>
      </c>
      <c r="Y718" s="35">
        <v>0</v>
      </c>
      <c r="Z718" s="35"/>
      <c r="AA718" s="35">
        <v>0</v>
      </c>
      <c r="AB718" s="35">
        <v>212.0720417</v>
      </c>
      <c r="AC718" s="35">
        <v>29.896374999999999</v>
      </c>
      <c r="AD718" s="35">
        <v>173.36866670000001</v>
      </c>
      <c r="AE718" s="35"/>
      <c r="AF718" s="35"/>
      <c r="AG718" s="35"/>
      <c r="AH718" s="35">
        <v>0</v>
      </c>
      <c r="AI718" s="35"/>
      <c r="AL718" s="24">
        <f t="shared" si="48"/>
        <v>567.02950009999995</v>
      </c>
      <c r="AN718" s="34">
        <v>771.93600000000004</v>
      </c>
      <c r="AP718" s="20">
        <f t="shared" si="47"/>
        <v>1338.9655001000001</v>
      </c>
      <c r="AR718" s="20"/>
    </row>
    <row r="719" spans="1:44" x14ac:dyDescent="0.25">
      <c r="A719" t="str">
        <f>VLOOKUP($B719,'Cushing Balance'!$C$2:$E$500,3,TRUE)</f>
        <v>272011</v>
      </c>
      <c r="B719" s="1">
        <v>40730</v>
      </c>
      <c r="C719" s="31"/>
      <c r="D719" s="8">
        <v>160.6764167</v>
      </c>
      <c r="E719" s="35">
        <v>21.899229169999998</v>
      </c>
      <c r="F719" s="35"/>
      <c r="G719" s="26">
        <v>49.5</v>
      </c>
      <c r="H719" s="35">
        <v>30.642833330000002</v>
      </c>
      <c r="I719" s="35">
        <v>0</v>
      </c>
      <c r="J719" s="26">
        <v>0</v>
      </c>
      <c r="K719" s="35">
        <v>61.745458329999998</v>
      </c>
      <c r="L719" s="35">
        <v>0</v>
      </c>
      <c r="M719" s="35">
        <v>337.14447919999998</v>
      </c>
      <c r="N719" s="35">
        <v>0</v>
      </c>
      <c r="O719" s="35"/>
      <c r="P719" s="35">
        <v>61.232041670000001</v>
      </c>
      <c r="R719" s="24">
        <f t="shared" si="45"/>
        <v>722.84045839999999</v>
      </c>
      <c r="T719" s="5">
        <v>390.56435434259834</v>
      </c>
      <c r="V719" s="20">
        <f t="shared" si="46"/>
        <v>1113.4048127425983</v>
      </c>
      <c r="X719" s="8">
        <v>151.84275</v>
      </c>
      <c r="Y719" s="35">
        <v>0</v>
      </c>
      <c r="Z719" s="35"/>
      <c r="AA719" s="35">
        <v>0</v>
      </c>
      <c r="AB719" s="35">
        <v>207.7872083</v>
      </c>
      <c r="AC719" s="35">
        <v>29.63175</v>
      </c>
      <c r="AD719" s="35">
        <v>164.07658330000001</v>
      </c>
      <c r="AE719" s="35"/>
      <c r="AF719" s="35"/>
      <c r="AG719" s="35"/>
      <c r="AH719" s="35">
        <v>0</v>
      </c>
      <c r="AI719" s="35"/>
      <c r="AL719" s="24">
        <f t="shared" si="48"/>
        <v>553.33829160000005</v>
      </c>
      <c r="AN719" s="34">
        <v>771.93600000000004</v>
      </c>
      <c r="AP719" s="20">
        <f t="shared" si="47"/>
        <v>1325.2742916000002</v>
      </c>
      <c r="AR719" s="20"/>
    </row>
    <row r="720" spans="1:44" x14ac:dyDescent="0.25">
      <c r="A720" t="str">
        <f>VLOOKUP($B720,'Cushing Balance'!$C$2:$E$500,3,TRUE)</f>
        <v>272011</v>
      </c>
      <c r="B720" s="1">
        <v>40731</v>
      </c>
      <c r="C720" s="31"/>
      <c r="D720" s="8">
        <v>315.81377079999999</v>
      </c>
      <c r="E720" s="35">
        <v>37.531062499999997</v>
      </c>
      <c r="F720" s="35"/>
      <c r="G720" s="26">
        <v>49.5</v>
      </c>
      <c r="H720" s="35">
        <v>31.256812499999999</v>
      </c>
      <c r="I720" s="35">
        <v>0</v>
      </c>
      <c r="J720" s="26">
        <v>0</v>
      </c>
      <c r="K720" s="35">
        <v>63.794833330000003</v>
      </c>
      <c r="L720" s="35">
        <v>0</v>
      </c>
      <c r="M720" s="35">
        <v>328.63152079999998</v>
      </c>
      <c r="N720" s="35">
        <v>0</v>
      </c>
      <c r="O720" s="35"/>
      <c r="P720" s="35">
        <v>34.304937500000001</v>
      </c>
      <c r="R720" s="24">
        <f t="shared" si="45"/>
        <v>860.83293743000013</v>
      </c>
      <c r="T720" s="5">
        <v>390.56435434259834</v>
      </c>
      <c r="V720" s="20">
        <f t="shared" si="46"/>
        <v>1251.3972917725985</v>
      </c>
      <c r="X720" s="8">
        <v>148.08687499999999</v>
      </c>
      <c r="Y720" s="35">
        <v>0</v>
      </c>
      <c r="Z720" s="35"/>
      <c r="AA720" s="35">
        <v>0</v>
      </c>
      <c r="AB720" s="35">
        <v>211.19770829999999</v>
      </c>
      <c r="AC720" s="35">
        <v>33.866645830000003</v>
      </c>
      <c r="AD720" s="35">
        <v>157.63808330000001</v>
      </c>
      <c r="AE720" s="35"/>
      <c r="AF720" s="35"/>
      <c r="AG720" s="35"/>
      <c r="AH720" s="35">
        <v>0</v>
      </c>
      <c r="AI720" s="35"/>
      <c r="AL720" s="24">
        <f t="shared" si="48"/>
        <v>550.78931243</v>
      </c>
      <c r="AN720" s="34">
        <v>771.93600000000004</v>
      </c>
      <c r="AP720" s="20">
        <f t="shared" si="47"/>
        <v>1322.72531243</v>
      </c>
      <c r="AR720" s="20"/>
    </row>
    <row r="721" spans="1:44" x14ac:dyDescent="0.25">
      <c r="A721" t="str">
        <f>VLOOKUP($B721,'Cushing Balance'!$C$2:$E$500,3,TRUE)</f>
        <v>272011</v>
      </c>
      <c r="B721" s="1">
        <v>40732</v>
      </c>
      <c r="C721" s="31"/>
      <c r="D721" s="8">
        <v>187.9055625</v>
      </c>
      <c r="E721" s="35">
        <v>123.28156250000001</v>
      </c>
      <c r="F721" s="35"/>
      <c r="G721" s="26">
        <v>49.5</v>
      </c>
      <c r="H721" s="35">
        <v>31.85572917</v>
      </c>
      <c r="I721" s="35">
        <v>0</v>
      </c>
      <c r="J721" s="26">
        <v>0</v>
      </c>
      <c r="K721" s="35">
        <v>62.416854170000001</v>
      </c>
      <c r="L721" s="35">
        <v>0</v>
      </c>
      <c r="M721" s="35">
        <v>358.83581249999997</v>
      </c>
      <c r="N721" s="35">
        <v>0</v>
      </c>
      <c r="O721" s="35"/>
      <c r="P721" s="35">
        <v>47.532479170000002</v>
      </c>
      <c r="R721" s="24">
        <f t="shared" si="45"/>
        <v>861.3280000100001</v>
      </c>
      <c r="T721" s="5">
        <v>390.56435434259834</v>
      </c>
      <c r="V721" s="20">
        <f t="shared" si="46"/>
        <v>1251.8923543525984</v>
      </c>
      <c r="X721" s="8">
        <v>152.80372919999999</v>
      </c>
      <c r="Y721" s="35">
        <v>0</v>
      </c>
      <c r="Z721" s="35"/>
      <c r="AA721" s="35">
        <v>0</v>
      </c>
      <c r="AB721" s="35">
        <v>215.1125208</v>
      </c>
      <c r="AC721" s="35">
        <v>32.257937499999997</v>
      </c>
      <c r="AD721" s="35">
        <v>163.49083329999999</v>
      </c>
      <c r="AE721" s="35"/>
      <c r="AF721" s="35"/>
      <c r="AG721" s="35"/>
      <c r="AH721" s="35">
        <v>0</v>
      </c>
      <c r="AI721" s="35"/>
      <c r="AL721" s="24">
        <f t="shared" si="48"/>
        <v>563.66502079999998</v>
      </c>
      <c r="AN721" s="34">
        <v>771.93600000000004</v>
      </c>
      <c r="AP721" s="20">
        <f t="shared" si="47"/>
        <v>1335.6010208</v>
      </c>
      <c r="AR721" s="20"/>
    </row>
    <row r="722" spans="1:44" x14ac:dyDescent="0.25">
      <c r="A722" t="str">
        <f>VLOOKUP($B722,'Cushing Balance'!$C$2:$E$500,3,TRUE)</f>
        <v>282011</v>
      </c>
      <c r="B722" s="1">
        <v>40733</v>
      </c>
      <c r="C722" s="31"/>
      <c r="D722" s="8">
        <v>0</v>
      </c>
      <c r="E722" s="35">
        <v>129.9806667</v>
      </c>
      <c r="F722" s="35"/>
      <c r="G722" s="26">
        <v>49.5</v>
      </c>
      <c r="H722" s="35">
        <v>30.521999999999998</v>
      </c>
      <c r="I722" s="35">
        <v>0</v>
      </c>
      <c r="J722" s="26">
        <v>0</v>
      </c>
      <c r="K722" s="35">
        <v>66.947125</v>
      </c>
      <c r="L722" s="35">
        <v>0</v>
      </c>
      <c r="M722" s="35">
        <v>357.80541670000002</v>
      </c>
      <c r="N722" s="35">
        <v>0</v>
      </c>
      <c r="O722" s="35"/>
      <c r="P722" s="35">
        <v>53.692875000000001</v>
      </c>
      <c r="R722" s="24">
        <f t="shared" si="45"/>
        <v>688.44808339999997</v>
      </c>
      <c r="T722" s="5">
        <v>390.56435434259834</v>
      </c>
      <c r="V722" s="20">
        <f t="shared" si="46"/>
        <v>1079.0124377425982</v>
      </c>
      <c r="X722" s="8">
        <v>151.40891669999999</v>
      </c>
      <c r="Y722" s="35">
        <v>0</v>
      </c>
      <c r="Z722" s="35"/>
      <c r="AA722" s="35">
        <v>0</v>
      </c>
      <c r="AB722" s="35">
        <v>211.21281250000001</v>
      </c>
      <c r="AC722" s="35">
        <v>35.749333329999999</v>
      </c>
      <c r="AD722" s="35">
        <v>172.02825000000001</v>
      </c>
      <c r="AE722" s="35"/>
      <c r="AF722" s="35"/>
      <c r="AG722" s="35"/>
      <c r="AH722" s="35">
        <v>0</v>
      </c>
      <c r="AI722" s="35"/>
      <c r="AL722" s="24">
        <f t="shared" si="48"/>
        <v>570.39931253000009</v>
      </c>
      <c r="AN722" s="34">
        <v>771.93600000000004</v>
      </c>
      <c r="AP722" s="20">
        <f t="shared" si="47"/>
        <v>1342.33531253</v>
      </c>
      <c r="AR722" s="20"/>
    </row>
    <row r="723" spans="1:44" x14ac:dyDescent="0.25">
      <c r="A723" t="str">
        <f>VLOOKUP($B723,'Cushing Balance'!$C$2:$E$500,3,TRUE)</f>
        <v>282011</v>
      </c>
      <c r="B723" s="1">
        <v>40734</v>
      </c>
      <c r="C723" s="31"/>
      <c r="D723" s="8">
        <v>0</v>
      </c>
      <c r="E723" s="35">
        <v>42.893124999999998</v>
      </c>
      <c r="F723" s="35"/>
      <c r="G723" s="26">
        <v>49.5</v>
      </c>
      <c r="H723" s="35">
        <v>30.378791669999998</v>
      </c>
      <c r="I723" s="35">
        <v>0</v>
      </c>
      <c r="J723" s="26">
        <v>0</v>
      </c>
      <c r="K723" s="35">
        <v>57.579749999999997</v>
      </c>
      <c r="L723" s="35">
        <v>0</v>
      </c>
      <c r="M723" s="35">
        <v>356.00299999999999</v>
      </c>
      <c r="N723" s="35">
        <v>0</v>
      </c>
      <c r="O723" s="35"/>
      <c r="P723" s="35">
        <v>63.302354170000001</v>
      </c>
      <c r="R723" s="24">
        <f t="shared" si="45"/>
        <v>599.65702083999986</v>
      </c>
      <c r="T723" s="5">
        <v>390.56435434259834</v>
      </c>
      <c r="V723" s="20">
        <f t="shared" si="46"/>
        <v>990.22137518259819</v>
      </c>
      <c r="X723" s="8">
        <v>150.894375</v>
      </c>
      <c r="Y723" s="35">
        <v>0</v>
      </c>
      <c r="Z723" s="35"/>
      <c r="AA723" s="35">
        <v>0</v>
      </c>
      <c r="AB723" s="35">
        <v>212.63883329999999</v>
      </c>
      <c r="AC723" s="35">
        <v>35.677166669999998</v>
      </c>
      <c r="AD723" s="35">
        <v>170.26829169999999</v>
      </c>
      <c r="AE723" s="35"/>
      <c r="AF723" s="35"/>
      <c r="AG723" s="35"/>
      <c r="AH723" s="35">
        <v>0</v>
      </c>
      <c r="AI723" s="35"/>
      <c r="AL723" s="24">
        <f t="shared" si="48"/>
        <v>569.47866666999994</v>
      </c>
      <c r="AN723" s="34">
        <v>771.93600000000004</v>
      </c>
      <c r="AP723" s="20">
        <f t="shared" si="47"/>
        <v>1341.4146666699999</v>
      </c>
      <c r="AR723" s="20"/>
    </row>
    <row r="724" spans="1:44" x14ac:dyDescent="0.25">
      <c r="A724" t="str">
        <f>VLOOKUP($B724,'Cushing Balance'!$C$2:$E$500,3,TRUE)</f>
        <v>282011</v>
      </c>
      <c r="B724" s="1">
        <v>40735</v>
      </c>
      <c r="C724" s="31"/>
      <c r="D724" s="8">
        <v>0</v>
      </c>
      <c r="E724" s="35">
        <v>12.674208329999999</v>
      </c>
      <c r="F724" s="35"/>
      <c r="G724" s="26">
        <v>49.5</v>
      </c>
      <c r="H724" s="35">
        <v>30.193187500000001</v>
      </c>
      <c r="I724" s="35">
        <v>0</v>
      </c>
      <c r="J724" s="26">
        <v>0</v>
      </c>
      <c r="K724" s="35">
        <v>48.21864583</v>
      </c>
      <c r="L724" s="35">
        <v>0</v>
      </c>
      <c r="M724" s="35">
        <v>347.09539580000001</v>
      </c>
      <c r="N724" s="35">
        <v>0</v>
      </c>
      <c r="O724" s="35"/>
      <c r="P724" s="35">
        <v>70.179249999999996</v>
      </c>
      <c r="R724" s="24">
        <f t="shared" si="45"/>
        <v>557.86068746000001</v>
      </c>
      <c r="T724" s="5">
        <v>390.56435434259834</v>
      </c>
      <c r="V724" s="20">
        <f t="shared" si="46"/>
        <v>948.42504180259834</v>
      </c>
      <c r="X724" s="8">
        <v>152.54706250000001</v>
      </c>
      <c r="Y724" s="35">
        <v>0</v>
      </c>
      <c r="Z724" s="35"/>
      <c r="AA724" s="35">
        <v>0</v>
      </c>
      <c r="AB724" s="35">
        <v>212.453</v>
      </c>
      <c r="AC724" s="35">
        <v>35.697562499999997</v>
      </c>
      <c r="AD724" s="35">
        <v>173.43937500000001</v>
      </c>
      <c r="AE724" s="35"/>
      <c r="AF724" s="35"/>
      <c r="AG724" s="35"/>
      <c r="AH724" s="35">
        <v>0</v>
      </c>
      <c r="AI724" s="35"/>
      <c r="AL724" s="24">
        <f t="shared" si="48"/>
        <v>574.13700000000006</v>
      </c>
      <c r="AN724" s="34">
        <v>771.93600000000004</v>
      </c>
      <c r="AP724" s="20">
        <f t="shared" si="47"/>
        <v>1346.0730000000001</v>
      </c>
      <c r="AR724" s="20"/>
    </row>
    <row r="725" spans="1:44" x14ac:dyDescent="0.25">
      <c r="A725" t="str">
        <f>VLOOKUP($B725,'Cushing Balance'!$C$2:$E$500,3,TRUE)</f>
        <v>282011</v>
      </c>
      <c r="B725" s="1">
        <v>40736</v>
      </c>
      <c r="C725" s="31"/>
      <c r="D725" s="8">
        <v>0</v>
      </c>
      <c r="E725" s="35">
        <v>13.682124999999999</v>
      </c>
      <c r="F725" s="35"/>
      <c r="G725" s="26">
        <v>49.5</v>
      </c>
      <c r="H725" s="35">
        <v>30.55060417</v>
      </c>
      <c r="I725" s="35">
        <v>0</v>
      </c>
      <c r="J725" s="26">
        <v>0</v>
      </c>
      <c r="K725" s="35">
        <v>47.287791669999997</v>
      </c>
      <c r="L725" s="35">
        <v>0</v>
      </c>
      <c r="M725" s="35">
        <v>322.2257917</v>
      </c>
      <c r="N725" s="35">
        <v>0</v>
      </c>
      <c r="O725" s="35"/>
      <c r="P725" s="35">
        <v>47.404625000000003</v>
      </c>
      <c r="R725" s="24">
        <f t="shared" si="45"/>
        <v>510.65093753999997</v>
      </c>
      <c r="T725" s="5">
        <v>390.56435434259834</v>
      </c>
      <c r="V725" s="20">
        <f t="shared" si="46"/>
        <v>901.21529188259831</v>
      </c>
      <c r="X725" s="8">
        <v>148.77312499999999</v>
      </c>
      <c r="Y725" s="35">
        <v>0</v>
      </c>
      <c r="Z725" s="35"/>
      <c r="AA725" s="35">
        <v>0</v>
      </c>
      <c r="AB725" s="35">
        <v>192.08799999999999</v>
      </c>
      <c r="AC725" s="35">
        <v>34.424437500000003</v>
      </c>
      <c r="AD725" s="35">
        <v>160.27318750000001</v>
      </c>
      <c r="AE725" s="35"/>
      <c r="AF725" s="35"/>
      <c r="AG725" s="35"/>
      <c r="AH725" s="35">
        <v>0</v>
      </c>
      <c r="AI725" s="35"/>
      <c r="AL725" s="24">
        <f t="shared" si="48"/>
        <v>535.55875000000003</v>
      </c>
      <c r="AN725" s="34">
        <v>771.93600000000004</v>
      </c>
      <c r="AP725" s="20">
        <f t="shared" si="47"/>
        <v>1307.4947500000001</v>
      </c>
      <c r="AR725" s="20"/>
    </row>
    <row r="726" spans="1:44" x14ac:dyDescent="0.25">
      <c r="A726" t="str">
        <f>VLOOKUP($B726,'Cushing Balance'!$C$2:$E$500,3,TRUE)</f>
        <v>282011</v>
      </c>
      <c r="B726" s="1">
        <v>40737</v>
      </c>
      <c r="C726" s="31"/>
      <c r="D726" s="8">
        <v>3.5952291669999998</v>
      </c>
      <c r="E726" s="35">
        <v>14.06772917</v>
      </c>
      <c r="F726" s="35"/>
      <c r="G726" s="26">
        <v>49.5</v>
      </c>
      <c r="H726" s="35">
        <v>29.93235417</v>
      </c>
      <c r="I726" s="35">
        <v>0</v>
      </c>
      <c r="J726" s="26">
        <v>0</v>
      </c>
      <c r="K726" s="35">
        <v>48.309874999999998</v>
      </c>
      <c r="L726" s="35">
        <v>0</v>
      </c>
      <c r="M726" s="35">
        <v>356.28335420000002</v>
      </c>
      <c r="N726" s="35">
        <v>0</v>
      </c>
      <c r="O726" s="35"/>
      <c r="P726" s="35">
        <v>11.829416670000001</v>
      </c>
      <c r="R726" s="24">
        <f t="shared" si="45"/>
        <v>513.51795837700001</v>
      </c>
      <c r="T726" s="5">
        <v>390.56435434259834</v>
      </c>
      <c r="V726" s="20">
        <f t="shared" si="46"/>
        <v>904.08231271959835</v>
      </c>
      <c r="X726" s="8">
        <v>151.38068749999999</v>
      </c>
      <c r="Y726" s="35">
        <v>0</v>
      </c>
      <c r="Z726" s="35"/>
      <c r="AA726" s="35">
        <v>0</v>
      </c>
      <c r="AB726" s="35">
        <v>218.73075</v>
      </c>
      <c r="AC726" s="35">
        <v>35.714229169999996</v>
      </c>
      <c r="AD726" s="35">
        <v>170.0607292</v>
      </c>
      <c r="AE726" s="35"/>
      <c r="AF726" s="35"/>
      <c r="AG726" s="35"/>
      <c r="AH726" s="35">
        <v>0</v>
      </c>
      <c r="AI726" s="35"/>
      <c r="AL726" s="24">
        <f t="shared" si="48"/>
        <v>575.88639587</v>
      </c>
      <c r="AN726" s="34">
        <v>771.93600000000004</v>
      </c>
      <c r="AP726" s="20">
        <f t="shared" si="47"/>
        <v>1347.82239587</v>
      </c>
      <c r="AR726" s="20"/>
    </row>
    <row r="727" spans="1:44" x14ac:dyDescent="0.25">
      <c r="A727" t="str">
        <f>VLOOKUP($B727,'Cushing Balance'!$C$2:$E$500,3,TRUE)</f>
        <v>282011</v>
      </c>
      <c r="B727" s="1">
        <v>40738</v>
      </c>
      <c r="C727" s="31"/>
      <c r="D727" s="8">
        <v>5.2750000000000004</v>
      </c>
      <c r="E727" s="35">
        <v>17.8076875</v>
      </c>
      <c r="F727" s="35"/>
      <c r="G727" s="26">
        <v>49.5</v>
      </c>
      <c r="H727" s="35">
        <v>29.812416669999998</v>
      </c>
      <c r="I727" s="35">
        <v>0</v>
      </c>
      <c r="J727" s="26">
        <v>0</v>
      </c>
      <c r="K727" s="35">
        <v>57.36077083</v>
      </c>
      <c r="L727" s="35">
        <v>0</v>
      </c>
      <c r="M727" s="35">
        <v>350.65893749999998</v>
      </c>
      <c r="N727" s="35">
        <v>0</v>
      </c>
      <c r="O727" s="35"/>
      <c r="P727" s="35">
        <v>49.217062499999997</v>
      </c>
      <c r="R727" s="24">
        <f t="shared" si="45"/>
        <v>559.63187500000004</v>
      </c>
      <c r="T727" s="5">
        <v>390.56435434259834</v>
      </c>
      <c r="V727" s="20">
        <f t="shared" si="46"/>
        <v>950.19622934259837</v>
      </c>
      <c r="X727" s="8">
        <v>151.82270829999999</v>
      </c>
      <c r="Y727" s="35">
        <v>0</v>
      </c>
      <c r="Z727" s="35"/>
      <c r="AA727" s="35">
        <v>0</v>
      </c>
      <c r="AB727" s="35">
        <v>220.70635419999999</v>
      </c>
      <c r="AC727" s="35">
        <v>31.800125000000001</v>
      </c>
      <c r="AD727" s="35">
        <v>171.56002079999999</v>
      </c>
      <c r="AE727" s="35"/>
      <c r="AF727" s="35"/>
      <c r="AG727" s="35"/>
      <c r="AH727" s="35">
        <v>0</v>
      </c>
      <c r="AI727" s="35"/>
      <c r="AL727" s="24">
        <f t="shared" si="48"/>
        <v>575.88920829999995</v>
      </c>
      <c r="AN727" s="34">
        <v>771.93600000000004</v>
      </c>
      <c r="AP727" s="20">
        <f t="shared" si="47"/>
        <v>1347.8252083</v>
      </c>
      <c r="AR727" s="20"/>
    </row>
    <row r="728" spans="1:44" x14ac:dyDescent="0.25">
      <c r="A728" t="str">
        <f>VLOOKUP($B728,'Cushing Balance'!$C$2:$E$500,3,TRUE)</f>
        <v>282011</v>
      </c>
      <c r="B728" s="1">
        <v>40739</v>
      </c>
      <c r="C728" s="31"/>
      <c r="D728" s="8">
        <v>24.678437500000001</v>
      </c>
      <c r="E728" s="35">
        <v>25.342937500000001</v>
      </c>
      <c r="F728" s="35"/>
      <c r="G728" s="26">
        <v>49.5</v>
      </c>
      <c r="H728" s="35">
        <v>28.820187499999999</v>
      </c>
      <c r="I728" s="35">
        <v>0</v>
      </c>
      <c r="J728" s="26">
        <v>0</v>
      </c>
      <c r="K728" s="35">
        <v>64.286312499999994</v>
      </c>
      <c r="L728" s="35">
        <v>0</v>
      </c>
      <c r="M728" s="35">
        <v>341.85887500000001</v>
      </c>
      <c r="N728" s="35">
        <v>0</v>
      </c>
      <c r="O728" s="35"/>
      <c r="P728" s="35">
        <v>67.618562499999996</v>
      </c>
      <c r="R728" s="24">
        <f t="shared" si="45"/>
        <v>602.10531250000008</v>
      </c>
      <c r="T728" s="5">
        <v>390.56435434259834</v>
      </c>
      <c r="V728" s="20">
        <f t="shared" si="46"/>
        <v>992.66966684259842</v>
      </c>
      <c r="X728" s="8">
        <v>151.37752079999999</v>
      </c>
      <c r="Y728" s="35">
        <v>0</v>
      </c>
      <c r="Z728" s="35"/>
      <c r="AA728" s="35">
        <v>0</v>
      </c>
      <c r="AB728" s="35">
        <v>205.5622917</v>
      </c>
      <c r="AC728" s="35">
        <v>32.837812499999998</v>
      </c>
      <c r="AD728" s="35">
        <v>174.89552079999999</v>
      </c>
      <c r="AE728" s="35"/>
      <c r="AF728" s="35"/>
      <c r="AG728" s="35"/>
      <c r="AH728" s="35">
        <v>0</v>
      </c>
      <c r="AI728" s="35"/>
      <c r="AL728" s="24">
        <f t="shared" si="48"/>
        <v>564.67314579999993</v>
      </c>
      <c r="AN728" s="34">
        <v>771.93600000000004</v>
      </c>
      <c r="AP728" s="20">
        <f t="shared" si="47"/>
        <v>1336.6091458000001</v>
      </c>
      <c r="AR728" s="20"/>
    </row>
    <row r="729" spans="1:44" x14ac:dyDescent="0.25">
      <c r="A729" t="str">
        <f>VLOOKUP($B729,'Cushing Balance'!$C$2:$E$500,3,TRUE)</f>
        <v>292011</v>
      </c>
      <c r="B729" s="1">
        <v>40740</v>
      </c>
      <c r="C729" s="31"/>
      <c r="D729" s="8">
        <v>11.723437499999999</v>
      </c>
      <c r="E729" s="35">
        <v>137.2090833</v>
      </c>
      <c r="F729" s="35"/>
      <c r="G729" s="26">
        <v>49.5</v>
      </c>
      <c r="H729" s="35">
        <v>30.898270830000001</v>
      </c>
      <c r="I729" s="35">
        <v>0</v>
      </c>
      <c r="J729" s="26">
        <v>0</v>
      </c>
      <c r="K729" s="35">
        <v>62.768666670000002</v>
      </c>
      <c r="L729" s="35">
        <v>0</v>
      </c>
      <c r="M729" s="35">
        <v>353.44335419999999</v>
      </c>
      <c r="N729" s="35">
        <v>0</v>
      </c>
      <c r="O729" s="35"/>
      <c r="P729" s="35">
        <v>53.609625000000001</v>
      </c>
      <c r="R729" s="24">
        <f t="shared" si="45"/>
        <v>699.15243750000002</v>
      </c>
      <c r="T729" s="5">
        <v>390.56435434259834</v>
      </c>
      <c r="V729" s="20">
        <f t="shared" si="46"/>
        <v>1089.7167918425985</v>
      </c>
      <c r="X729" s="8">
        <v>151.5131667</v>
      </c>
      <c r="Y729" s="35">
        <v>0</v>
      </c>
      <c r="Z729" s="35"/>
      <c r="AA729" s="35">
        <v>0</v>
      </c>
      <c r="AB729" s="35">
        <v>220.05987500000001</v>
      </c>
      <c r="AC729" s="35">
        <v>35.469645830000005</v>
      </c>
      <c r="AD729" s="35">
        <v>174.316</v>
      </c>
      <c r="AE729" s="35"/>
      <c r="AF729" s="35"/>
      <c r="AG729" s="35"/>
      <c r="AH729" s="35">
        <v>0</v>
      </c>
      <c r="AI729" s="35"/>
      <c r="AL729" s="24">
        <f t="shared" si="48"/>
        <v>581.35868753</v>
      </c>
      <c r="AN729" s="34">
        <v>771.93600000000004</v>
      </c>
      <c r="AP729" s="20">
        <f t="shared" si="47"/>
        <v>1353.2946875299999</v>
      </c>
      <c r="AR729" s="20"/>
    </row>
    <row r="730" spans="1:44" x14ac:dyDescent="0.25">
      <c r="A730" t="str">
        <f>VLOOKUP($B730,'Cushing Balance'!$C$2:$E$500,3,TRUE)</f>
        <v>292011</v>
      </c>
      <c r="B730" s="1">
        <v>40741</v>
      </c>
      <c r="C730" s="31"/>
      <c r="D730" s="8">
        <v>0</v>
      </c>
      <c r="E730" s="35">
        <v>138.535</v>
      </c>
      <c r="F730" s="35"/>
      <c r="G730" s="26">
        <v>49.5</v>
      </c>
      <c r="H730" s="35">
        <v>30.413875000000001</v>
      </c>
      <c r="I730" s="35">
        <v>0</v>
      </c>
      <c r="J730" s="26">
        <v>0</v>
      </c>
      <c r="K730" s="35">
        <v>64.939625000000007</v>
      </c>
      <c r="L730" s="35">
        <v>0</v>
      </c>
      <c r="M730" s="35">
        <v>353.1964792</v>
      </c>
      <c r="N730" s="35">
        <v>0</v>
      </c>
      <c r="O730" s="35"/>
      <c r="P730" s="35">
        <v>22.744145830000001</v>
      </c>
      <c r="R730" s="24">
        <f t="shared" si="45"/>
        <v>659.32912503</v>
      </c>
      <c r="T730" s="5">
        <v>390.56435434259834</v>
      </c>
      <c r="V730" s="20">
        <f t="shared" si="46"/>
        <v>1049.8934793725984</v>
      </c>
      <c r="X730" s="8">
        <v>147.09593749999999</v>
      </c>
      <c r="Y730" s="35">
        <v>0</v>
      </c>
      <c r="Z730" s="35"/>
      <c r="AA730" s="35">
        <v>0</v>
      </c>
      <c r="AB730" s="35">
        <v>212.40864579999999</v>
      </c>
      <c r="AC730" s="35">
        <v>30.886791669999997</v>
      </c>
      <c r="AD730" s="35">
        <v>174.7361042</v>
      </c>
      <c r="AE730" s="35"/>
      <c r="AF730" s="35"/>
      <c r="AG730" s="35"/>
      <c r="AH730" s="35">
        <v>0</v>
      </c>
      <c r="AI730" s="35"/>
      <c r="AL730" s="24">
        <f t="shared" si="48"/>
        <v>565.12747917000002</v>
      </c>
      <c r="AN730" s="34">
        <v>771.93600000000004</v>
      </c>
      <c r="AP730" s="20">
        <f t="shared" si="47"/>
        <v>1337.0634791699999</v>
      </c>
      <c r="AR730" s="20"/>
    </row>
    <row r="731" spans="1:44" x14ac:dyDescent="0.25">
      <c r="A731" t="str">
        <f>VLOOKUP($B731,'Cushing Balance'!$C$2:$E$500,3,TRUE)</f>
        <v>292011</v>
      </c>
      <c r="B731" s="1">
        <v>40742</v>
      </c>
      <c r="C731" s="31"/>
      <c r="D731" s="8">
        <v>1.839208333</v>
      </c>
      <c r="E731" s="35">
        <v>59.430145830000001</v>
      </c>
      <c r="F731" s="35"/>
      <c r="G731" s="26">
        <v>49.5</v>
      </c>
      <c r="H731" s="35">
        <v>30.1663125</v>
      </c>
      <c r="I731" s="35">
        <v>0</v>
      </c>
      <c r="J731" s="26">
        <v>0</v>
      </c>
      <c r="K731" s="35">
        <v>67.718874999999997</v>
      </c>
      <c r="L731" s="35">
        <v>0</v>
      </c>
      <c r="M731" s="35">
        <v>317.12747919999998</v>
      </c>
      <c r="N731" s="35">
        <v>0</v>
      </c>
      <c r="O731" s="35"/>
      <c r="P731" s="35">
        <v>10.916458329999999</v>
      </c>
      <c r="R731" s="24">
        <f t="shared" si="45"/>
        <v>536.69847919299991</v>
      </c>
      <c r="T731" s="5">
        <v>390.56435434259834</v>
      </c>
      <c r="V731" s="20">
        <f t="shared" si="46"/>
        <v>927.26283353559825</v>
      </c>
      <c r="X731" s="8">
        <v>141.8642083</v>
      </c>
      <c r="Y731" s="35">
        <v>0</v>
      </c>
      <c r="Z731" s="35"/>
      <c r="AA731" s="35">
        <v>0</v>
      </c>
      <c r="AB731" s="35">
        <v>216.58108329999999</v>
      </c>
      <c r="AC731" s="35">
        <v>35.214333330000002</v>
      </c>
      <c r="AD731" s="35">
        <v>128.99847919999999</v>
      </c>
      <c r="AE731" s="35"/>
      <c r="AF731" s="35"/>
      <c r="AG731" s="35"/>
      <c r="AH731" s="35">
        <v>0</v>
      </c>
      <c r="AI731" s="35"/>
      <c r="AL731" s="24">
        <f t="shared" si="48"/>
        <v>522.65810412999997</v>
      </c>
      <c r="AN731" s="34">
        <v>771.93600000000004</v>
      </c>
      <c r="AP731" s="20">
        <f t="shared" si="47"/>
        <v>1294.59410413</v>
      </c>
      <c r="AR731" s="20"/>
    </row>
    <row r="732" spans="1:44" x14ac:dyDescent="0.25">
      <c r="A732" t="str">
        <f>VLOOKUP($B732,'Cushing Balance'!$C$2:$E$500,3,TRUE)</f>
        <v>292011</v>
      </c>
      <c r="B732" s="1">
        <v>40743</v>
      </c>
      <c r="C732" s="31"/>
      <c r="D732" s="8">
        <v>253.12154169999999</v>
      </c>
      <c r="E732" s="35">
        <v>87.573916670000003</v>
      </c>
      <c r="F732" s="35"/>
      <c r="G732" s="26">
        <v>49.5</v>
      </c>
      <c r="H732" s="35">
        <v>30.095520830000002</v>
      </c>
      <c r="I732" s="35">
        <v>0</v>
      </c>
      <c r="J732" s="26">
        <v>0</v>
      </c>
      <c r="K732" s="35">
        <v>52.747604169999995</v>
      </c>
      <c r="L732" s="35">
        <v>0</v>
      </c>
      <c r="M732" s="35">
        <v>352.40293750000001</v>
      </c>
      <c r="N732" s="35">
        <v>0</v>
      </c>
      <c r="O732" s="35"/>
      <c r="P732" s="35">
        <v>12.157145829999999</v>
      </c>
      <c r="R732" s="24">
        <f t="shared" si="45"/>
        <v>837.59866669999997</v>
      </c>
      <c r="T732" s="5">
        <v>390.56435434259834</v>
      </c>
      <c r="V732" s="20">
        <f t="shared" si="46"/>
        <v>1228.1630210425983</v>
      </c>
      <c r="X732" s="8">
        <v>148.09302080000001</v>
      </c>
      <c r="Y732" s="35">
        <v>0</v>
      </c>
      <c r="Z732" s="35"/>
      <c r="AA732" s="35">
        <v>0</v>
      </c>
      <c r="AB732" s="35">
        <v>219.807875</v>
      </c>
      <c r="AC732" s="35">
        <v>35.517416669999996</v>
      </c>
      <c r="AD732" s="35">
        <v>79.64033332999999</v>
      </c>
      <c r="AE732" s="35"/>
      <c r="AF732" s="35"/>
      <c r="AG732" s="35"/>
      <c r="AH732" s="35">
        <v>0</v>
      </c>
      <c r="AI732" s="35"/>
      <c r="AL732" s="24">
        <f t="shared" si="48"/>
        <v>483.05864579999997</v>
      </c>
      <c r="AN732" s="34">
        <v>771.93600000000004</v>
      </c>
      <c r="AP732" s="20">
        <f t="shared" si="47"/>
        <v>1254.9946457999999</v>
      </c>
      <c r="AR732" s="20"/>
    </row>
    <row r="733" spans="1:44" x14ac:dyDescent="0.25">
      <c r="A733" t="str">
        <f>VLOOKUP($B733,'Cushing Balance'!$C$2:$E$500,3,TRUE)</f>
        <v>292011</v>
      </c>
      <c r="B733" s="1">
        <v>40744</v>
      </c>
      <c r="C733" s="31"/>
      <c r="D733" s="8">
        <v>185.2980417</v>
      </c>
      <c r="E733" s="35">
        <v>146.57906249999999</v>
      </c>
      <c r="F733" s="35"/>
      <c r="G733" s="26">
        <v>49.5</v>
      </c>
      <c r="H733" s="35">
        <v>30.10541667</v>
      </c>
      <c r="I733" s="35">
        <v>0</v>
      </c>
      <c r="J733" s="26">
        <v>0</v>
      </c>
      <c r="K733" s="35">
        <v>51.941395830000005</v>
      </c>
      <c r="L733" s="35">
        <v>0</v>
      </c>
      <c r="M733" s="35">
        <v>344.65477079999999</v>
      </c>
      <c r="N733" s="35">
        <v>0</v>
      </c>
      <c r="O733" s="35"/>
      <c r="P733" s="35">
        <v>45.890666670000002</v>
      </c>
      <c r="R733" s="24">
        <f t="shared" si="45"/>
        <v>853.96935416999986</v>
      </c>
      <c r="T733" s="5">
        <v>390.56435434259834</v>
      </c>
      <c r="V733" s="20">
        <f t="shared" si="46"/>
        <v>1244.5337085125982</v>
      </c>
      <c r="X733" s="8">
        <v>152.5845625</v>
      </c>
      <c r="Y733" s="35">
        <v>0</v>
      </c>
      <c r="Z733" s="35"/>
      <c r="AA733" s="35">
        <v>0</v>
      </c>
      <c r="AB733" s="35">
        <v>214.99731249999999</v>
      </c>
      <c r="AC733" s="35">
        <v>32.536041669999996</v>
      </c>
      <c r="AD733" s="35">
        <v>87.736937499999996</v>
      </c>
      <c r="AE733" s="35"/>
      <c r="AF733" s="35"/>
      <c r="AG733" s="35"/>
      <c r="AH733" s="35">
        <v>0</v>
      </c>
      <c r="AI733" s="35"/>
      <c r="AL733" s="24">
        <f t="shared" si="48"/>
        <v>487.85485416999995</v>
      </c>
      <c r="AN733" s="34">
        <v>771.93600000000004</v>
      </c>
      <c r="AP733" s="20">
        <f t="shared" si="47"/>
        <v>1259.7908541699999</v>
      </c>
      <c r="AR733" s="20"/>
    </row>
    <row r="734" spans="1:44" x14ac:dyDescent="0.25">
      <c r="A734" t="str">
        <f>VLOOKUP($B734,'Cushing Balance'!$C$2:$E$500,3,TRUE)</f>
        <v>292011</v>
      </c>
      <c r="B734" s="1">
        <v>40745</v>
      </c>
      <c r="C734" s="31"/>
      <c r="D734" s="8">
        <v>0</v>
      </c>
      <c r="E734" s="35">
        <v>166.2985625</v>
      </c>
      <c r="F734" s="35"/>
      <c r="G734" s="26">
        <v>49.5</v>
      </c>
      <c r="H734" s="35">
        <v>32.576395830000003</v>
      </c>
      <c r="I734" s="35">
        <v>0</v>
      </c>
      <c r="J734" s="26">
        <v>0</v>
      </c>
      <c r="K734" s="35">
        <v>49.835583329999999</v>
      </c>
      <c r="L734" s="35">
        <v>0</v>
      </c>
      <c r="M734" s="35">
        <v>333.72341670000003</v>
      </c>
      <c r="N734" s="35">
        <v>0</v>
      </c>
      <c r="O734" s="35"/>
      <c r="P734" s="35">
        <v>47.801229169999999</v>
      </c>
      <c r="R734" s="24">
        <f t="shared" si="45"/>
        <v>679.73518753000008</v>
      </c>
      <c r="T734" s="5">
        <v>390.56435434259834</v>
      </c>
      <c r="V734" s="20">
        <f t="shared" si="46"/>
        <v>1070.2995418725984</v>
      </c>
      <c r="X734" s="8">
        <v>151.82093750000001</v>
      </c>
      <c r="Y734" s="35">
        <v>0</v>
      </c>
      <c r="Z734" s="35"/>
      <c r="AA734" s="35">
        <v>0</v>
      </c>
      <c r="AB734" s="35">
        <v>219.05875</v>
      </c>
      <c r="AC734" s="35">
        <v>34.507145829999999</v>
      </c>
      <c r="AD734" s="35">
        <v>87.666229170000008</v>
      </c>
      <c r="AE734" s="35"/>
      <c r="AF734" s="35"/>
      <c r="AG734" s="35"/>
      <c r="AH734" s="35">
        <v>0</v>
      </c>
      <c r="AI734" s="35"/>
      <c r="AL734" s="24">
        <f t="shared" si="48"/>
        <v>493.05306250000007</v>
      </c>
      <c r="AN734" s="34">
        <v>771.93600000000004</v>
      </c>
      <c r="AP734" s="20">
        <f t="shared" si="47"/>
        <v>1264.9890625</v>
      </c>
      <c r="AR734" s="20"/>
    </row>
    <row r="735" spans="1:44" x14ac:dyDescent="0.25">
      <c r="A735" t="str">
        <f>VLOOKUP($B735,'Cushing Balance'!$C$2:$E$500,3,TRUE)</f>
        <v>292011</v>
      </c>
      <c r="B735" s="1">
        <v>40746</v>
      </c>
      <c r="C735" s="31"/>
      <c r="D735" s="8">
        <v>155.61554169999999</v>
      </c>
      <c r="E735" s="35">
        <v>90.873249999999999</v>
      </c>
      <c r="F735" s="35"/>
      <c r="G735" s="26">
        <v>49.5</v>
      </c>
      <c r="H735" s="35">
        <v>32.862229169999999</v>
      </c>
      <c r="I735" s="35">
        <v>0</v>
      </c>
      <c r="J735" s="26">
        <v>0</v>
      </c>
      <c r="K735" s="35">
        <v>50.981958330000005</v>
      </c>
      <c r="L735" s="35">
        <v>0</v>
      </c>
      <c r="M735" s="35">
        <v>329.03170829999999</v>
      </c>
      <c r="N735" s="35">
        <v>0</v>
      </c>
      <c r="O735" s="35"/>
      <c r="P735" s="35">
        <v>58.680979170000001</v>
      </c>
      <c r="R735" s="24">
        <f t="shared" si="45"/>
        <v>767.54566666999995</v>
      </c>
      <c r="T735" s="5">
        <v>390.56435434259834</v>
      </c>
      <c r="V735" s="20">
        <f t="shared" si="46"/>
        <v>1158.1100210125983</v>
      </c>
      <c r="X735" s="8">
        <v>149.13314579999999</v>
      </c>
      <c r="Y735" s="35">
        <v>0</v>
      </c>
      <c r="Z735" s="35"/>
      <c r="AA735" s="35">
        <v>0</v>
      </c>
      <c r="AB735" s="35">
        <v>214.23839580000001</v>
      </c>
      <c r="AC735" s="35">
        <v>35.756875000000001</v>
      </c>
      <c r="AD735" s="35">
        <v>96.012416670000007</v>
      </c>
      <c r="AE735" s="35"/>
      <c r="AF735" s="35"/>
      <c r="AG735" s="35"/>
      <c r="AH735" s="35">
        <v>0</v>
      </c>
      <c r="AI735" s="35"/>
      <c r="AL735" s="24">
        <f t="shared" si="48"/>
        <v>495.14083326999997</v>
      </c>
      <c r="AN735" s="34">
        <v>771.93600000000004</v>
      </c>
      <c r="AP735" s="20">
        <f t="shared" si="47"/>
        <v>1267.07683327</v>
      </c>
      <c r="AR735" s="20"/>
    </row>
    <row r="736" spans="1:44" x14ac:dyDescent="0.25">
      <c r="A736" t="str">
        <f>VLOOKUP($B736,'Cushing Balance'!$C$2:$E$500,3,TRUE)</f>
        <v>302011</v>
      </c>
      <c r="B736" s="1">
        <v>40747</v>
      </c>
      <c r="C736" s="31"/>
      <c r="D736" s="8">
        <v>373.58427080000001</v>
      </c>
      <c r="E736" s="35">
        <v>152.4273542</v>
      </c>
      <c r="F736" s="35"/>
      <c r="G736" s="26">
        <v>49.5</v>
      </c>
      <c r="H736" s="35">
        <v>31.152125000000002</v>
      </c>
      <c r="I736" s="35">
        <v>0</v>
      </c>
      <c r="J736" s="26">
        <v>0</v>
      </c>
      <c r="K736" s="35">
        <v>61.695500000000003</v>
      </c>
      <c r="L736" s="35">
        <v>0</v>
      </c>
      <c r="M736" s="35">
        <v>354.84445829999999</v>
      </c>
      <c r="N736" s="35">
        <v>0</v>
      </c>
      <c r="O736" s="35"/>
      <c r="P736" s="35">
        <v>16.640062499999999</v>
      </c>
      <c r="R736" s="24">
        <f t="shared" si="45"/>
        <v>1039.8437708000001</v>
      </c>
      <c r="T736" s="5">
        <v>390.56435434259834</v>
      </c>
      <c r="V736" s="20">
        <f t="shared" si="46"/>
        <v>1430.4081251425985</v>
      </c>
      <c r="X736" s="8">
        <v>152.75279169999999</v>
      </c>
      <c r="Y736" s="35">
        <v>0</v>
      </c>
      <c r="Z736" s="35"/>
      <c r="AA736" s="35">
        <v>0</v>
      </c>
      <c r="AB736" s="35">
        <v>210.86860419999999</v>
      </c>
      <c r="AC736" s="35">
        <v>35.790833329999998</v>
      </c>
      <c r="AD736" s="35">
        <v>160.22662500000001</v>
      </c>
      <c r="AE736" s="35"/>
      <c r="AF736" s="35"/>
      <c r="AG736" s="35"/>
      <c r="AH736" s="35">
        <v>0</v>
      </c>
      <c r="AI736" s="35"/>
      <c r="AL736" s="24">
        <f t="shared" si="48"/>
        <v>559.63885422999999</v>
      </c>
      <c r="AN736" s="34">
        <v>771.93600000000004</v>
      </c>
      <c r="AP736" s="20">
        <f t="shared" si="47"/>
        <v>1331.57485423</v>
      </c>
      <c r="AR736" s="20"/>
    </row>
    <row r="737" spans="1:44" x14ac:dyDescent="0.25">
      <c r="A737" t="str">
        <f>VLOOKUP($B737,'Cushing Balance'!$C$2:$E$500,3,TRUE)</f>
        <v>302011</v>
      </c>
      <c r="B737" s="1">
        <v>40748</v>
      </c>
      <c r="C737" s="31"/>
      <c r="D737" s="8">
        <v>0</v>
      </c>
      <c r="E737" s="35">
        <v>157.3367083</v>
      </c>
      <c r="F737" s="35"/>
      <c r="G737" s="26">
        <v>49.5</v>
      </c>
      <c r="H737" s="35">
        <v>30.556958330000001</v>
      </c>
      <c r="I737" s="35">
        <v>0</v>
      </c>
      <c r="J737" s="26">
        <v>0</v>
      </c>
      <c r="K737" s="35">
        <v>59.795312500000001</v>
      </c>
      <c r="L737" s="35">
        <v>0</v>
      </c>
      <c r="M737" s="35">
        <v>352.4836042</v>
      </c>
      <c r="N737" s="35">
        <v>0</v>
      </c>
      <c r="O737" s="35"/>
      <c r="P737" s="35">
        <v>51.329479169999999</v>
      </c>
      <c r="R737" s="24">
        <f t="shared" si="45"/>
        <v>701.00206249999997</v>
      </c>
      <c r="T737" s="5">
        <v>390.56435434259834</v>
      </c>
      <c r="V737" s="20">
        <f t="shared" si="46"/>
        <v>1091.5664168425983</v>
      </c>
      <c r="X737" s="8">
        <v>150.555125</v>
      </c>
      <c r="Y737" s="35">
        <v>0</v>
      </c>
      <c r="Z737" s="35"/>
      <c r="AA737" s="35">
        <v>0</v>
      </c>
      <c r="AB737" s="35">
        <v>217.71787499999999</v>
      </c>
      <c r="AC737" s="35">
        <v>35.669125000000001</v>
      </c>
      <c r="AD737" s="35">
        <v>174.02389579999999</v>
      </c>
      <c r="AE737" s="35"/>
      <c r="AF737" s="35"/>
      <c r="AG737" s="35"/>
      <c r="AH737" s="35">
        <v>0</v>
      </c>
      <c r="AI737" s="35"/>
      <c r="AL737" s="24">
        <f t="shared" si="48"/>
        <v>577.96602080000002</v>
      </c>
      <c r="AN737" s="34">
        <v>771.93600000000004</v>
      </c>
      <c r="AP737" s="20">
        <f t="shared" si="47"/>
        <v>1349.9020208000002</v>
      </c>
      <c r="AR737" s="20"/>
    </row>
    <row r="738" spans="1:44" x14ac:dyDescent="0.25">
      <c r="A738" t="str">
        <f>VLOOKUP($B738,'Cushing Balance'!$C$2:$E$500,3,TRUE)</f>
        <v>302011</v>
      </c>
      <c r="B738" s="1">
        <v>40749</v>
      </c>
      <c r="C738" s="31"/>
      <c r="D738" s="8">
        <v>0</v>
      </c>
      <c r="E738" s="35">
        <v>159.9241667</v>
      </c>
      <c r="F738" s="35"/>
      <c r="G738" s="26">
        <v>49.5</v>
      </c>
      <c r="H738" s="35">
        <v>30.507249999999999</v>
      </c>
      <c r="I738" s="35">
        <v>0</v>
      </c>
      <c r="J738" s="26">
        <v>0</v>
      </c>
      <c r="K738" s="35">
        <v>63.470062499999997</v>
      </c>
      <c r="L738" s="35">
        <v>0</v>
      </c>
      <c r="M738" s="35">
        <v>334.56964579999999</v>
      </c>
      <c r="N738" s="35">
        <v>0</v>
      </c>
      <c r="O738" s="35"/>
      <c r="P738" s="35">
        <v>57.351854169999996</v>
      </c>
      <c r="R738" s="24">
        <f t="shared" si="45"/>
        <v>695.32297917000005</v>
      </c>
      <c r="T738" s="5">
        <v>390.56435434259834</v>
      </c>
      <c r="V738" s="20">
        <f t="shared" si="46"/>
        <v>1085.8873335125984</v>
      </c>
      <c r="X738" s="8">
        <v>151.1652292</v>
      </c>
      <c r="Y738" s="35">
        <v>0</v>
      </c>
      <c r="Z738" s="35"/>
      <c r="AA738" s="35">
        <v>0</v>
      </c>
      <c r="AB738" s="35">
        <v>207.23956250000001</v>
      </c>
      <c r="AC738" s="35">
        <v>31.24</v>
      </c>
      <c r="AD738" s="35">
        <v>168.69081249999999</v>
      </c>
      <c r="AE738" s="35"/>
      <c r="AF738" s="35"/>
      <c r="AG738" s="35"/>
      <c r="AH738" s="35">
        <v>0</v>
      </c>
      <c r="AI738" s="35"/>
      <c r="AL738" s="24">
        <f t="shared" si="48"/>
        <v>558.33560420000003</v>
      </c>
      <c r="AN738" s="34">
        <v>771.93600000000004</v>
      </c>
      <c r="AP738" s="20">
        <f t="shared" si="47"/>
        <v>1330.2716042000002</v>
      </c>
      <c r="AR738" s="20"/>
    </row>
    <row r="739" spans="1:44" x14ac:dyDescent="0.25">
      <c r="A739" t="str">
        <f>VLOOKUP($B739,'Cushing Balance'!$C$2:$E$500,3,TRUE)</f>
        <v>302011</v>
      </c>
      <c r="B739" s="1">
        <v>40750</v>
      </c>
      <c r="C739" s="31"/>
      <c r="D739" s="8">
        <v>0</v>
      </c>
      <c r="E739" s="35">
        <v>92.295833329999994</v>
      </c>
      <c r="F739" s="35"/>
      <c r="G739" s="26">
        <v>49.5</v>
      </c>
      <c r="H739" s="35">
        <v>31.545229169999999</v>
      </c>
      <c r="I739" s="35">
        <v>0</v>
      </c>
      <c r="J739" s="26">
        <v>0</v>
      </c>
      <c r="K739" s="35">
        <v>56.463124999999998</v>
      </c>
      <c r="L739" s="35">
        <v>0</v>
      </c>
      <c r="M739" s="35">
        <v>316.7419792</v>
      </c>
      <c r="N739" s="35">
        <v>0</v>
      </c>
      <c r="O739" s="35"/>
      <c r="P739" s="35">
        <v>48.692124999999997</v>
      </c>
      <c r="R739" s="24">
        <f t="shared" si="45"/>
        <v>595.23829169999999</v>
      </c>
      <c r="T739" s="5">
        <v>390.56435434259834</v>
      </c>
      <c r="V739" s="20">
        <f t="shared" si="46"/>
        <v>985.80264604259833</v>
      </c>
      <c r="X739" s="8">
        <v>152.4322708</v>
      </c>
      <c r="Y739" s="35">
        <v>0</v>
      </c>
      <c r="Z739" s="35"/>
      <c r="AA739" s="35">
        <v>0</v>
      </c>
      <c r="AB739" s="35">
        <v>204.154</v>
      </c>
      <c r="AC739" s="35">
        <v>30.26679167</v>
      </c>
      <c r="AD739" s="35">
        <v>171.0325833</v>
      </c>
      <c r="AE739" s="35"/>
      <c r="AF739" s="35"/>
      <c r="AG739" s="35"/>
      <c r="AH739" s="35">
        <v>0</v>
      </c>
      <c r="AI739" s="35"/>
      <c r="AL739" s="24">
        <f t="shared" si="48"/>
        <v>557.88564576999988</v>
      </c>
      <c r="AN739" s="34">
        <v>771.93600000000004</v>
      </c>
      <c r="AP739" s="20">
        <f t="shared" si="47"/>
        <v>1329.82164577</v>
      </c>
      <c r="AR739" s="20"/>
    </row>
    <row r="740" spans="1:44" x14ac:dyDescent="0.25">
      <c r="A740" t="str">
        <f>VLOOKUP($B740,'Cushing Balance'!$C$2:$E$500,3,TRUE)</f>
        <v>302011</v>
      </c>
      <c r="B740" s="1">
        <v>40751</v>
      </c>
      <c r="C740" s="31"/>
      <c r="D740" s="8">
        <v>286.76858329999999</v>
      </c>
      <c r="E740" s="35">
        <v>65.234958329999998</v>
      </c>
      <c r="F740" s="35"/>
      <c r="G740" s="26">
        <v>49.5</v>
      </c>
      <c r="H740" s="35">
        <v>31.1544375</v>
      </c>
      <c r="I740" s="35">
        <v>0</v>
      </c>
      <c r="J740" s="26">
        <v>0</v>
      </c>
      <c r="K740" s="35">
        <v>54.283562500000002</v>
      </c>
      <c r="L740" s="35">
        <v>0</v>
      </c>
      <c r="M740" s="35">
        <v>314.3185833</v>
      </c>
      <c r="N740" s="35">
        <v>0</v>
      </c>
      <c r="O740" s="35"/>
      <c r="P740" s="35">
        <v>36.007145829999999</v>
      </c>
      <c r="R740" s="24">
        <f t="shared" si="45"/>
        <v>837.26727075999997</v>
      </c>
      <c r="T740" s="5">
        <v>390.56435434259834</v>
      </c>
      <c r="V740" s="20">
        <f t="shared" si="46"/>
        <v>1227.8316251025983</v>
      </c>
      <c r="X740" s="8">
        <v>139.01016670000001</v>
      </c>
      <c r="Y740" s="35">
        <v>0</v>
      </c>
      <c r="Z740" s="35"/>
      <c r="AA740" s="35">
        <v>0</v>
      </c>
      <c r="AB740" s="35">
        <v>208.6639375</v>
      </c>
      <c r="AC740" s="35">
        <v>29.981520830000001</v>
      </c>
      <c r="AD740" s="35">
        <v>174.02860419999999</v>
      </c>
      <c r="AE740" s="35"/>
      <c r="AF740" s="35"/>
      <c r="AG740" s="35"/>
      <c r="AH740" s="35">
        <v>0</v>
      </c>
      <c r="AI740" s="35"/>
      <c r="AL740" s="24">
        <f t="shared" si="48"/>
        <v>551.68422923000003</v>
      </c>
      <c r="AN740" s="34">
        <v>771.93600000000004</v>
      </c>
      <c r="AP740" s="20">
        <f t="shared" si="47"/>
        <v>1323.6202292299999</v>
      </c>
      <c r="AR740" s="20"/>
    </row>
    <row r="741" spans="1:44" x14ac:dyDescent="0.25">
      <c r="A741" t="str">
        <f>VLOOKUP($B741,'Cushing Balance'!$C$2:$E$500,3,TRUE)</f>
        <v>302011</v>
      </c>
      <c r="B741" s="1">
        <v>40752</v>
      </c>
      <c r="C741" s="31"/>
      <c r="D741" s="8">
        <v>349.2145208</v>
      </c>
      <c r="E741" s="35">
        <v>80.913270829999988</v>
      </c>
      <c r="F741" s="35"/>
      <c r="G741" s="26">
        <v>49.5</v>
      </c>
      <c r="H741" s="35">
        <v>31.06570833</v>
      </c>
      <c r="I741" s="35">
        <v>0</v>
      </c>
      <c r="J741" s="26">
        <v>0</v>
      </c>
      <c r="K741" s="35">
        <v>68.092312500000006</v>
      </c>
      <c r="L741" s="35">
        <v>0</v>
      </c>
      <c r="M741" s="35">
        <v>340.49720830000001</v>
      </c>
      <c r="N741" s="35">
        <v>0</v>
      </c>
      <c r="O741" s="35"/>
      <c r="P741" s="35">
        <v>20.527729169999997</v>
      </c>
      <c r="R741" s="24">
        <f t="shared" si="45"/>
        <v>939.81074993000004</v>
      </c>
      <c r="T741" s="5">
        <v>390.56435434259834</v>
      </c>
      <c r="V741" s="20">
        <f t="shared" si="46"/>
        <v>1330.3751042725985</v>
      </c>
      <c r="X741" s="8">
        <v>132.87481249999999</v>
      </c>
      <c r="Y741" s="35">
        <v>0</v>
      </c>
      <c r="Z741" s="35"/>
      <c r="AA741" s="35">
        <v>0</v>
      </c>
      <c r="AB741" s="35">
        <v>211.63270829999999</v>
      </c>
      <c r="AC741" s="35">
        <v>34.198166669999999</v>
      </c>
      <c r="AD741" s="35">
        <v>172.40293750000001</v>
      </c>
      <c r="AE741" s="35"/>
      <c r="AF741" s="35"/>
      <c r="AG741" s="35"/>
      <c r="AH741" s="35">
        <v>0</v>
      </c>
      <c r="AI741" s="35"/>
      <c r="AL741" s="24">
        <f t="shared" si="48"/>
        <v>551.10862496999994</v>
      </c>
      <c r="AN741" s="34">
        <v>771.93600000000004</v>
      </c>
      <c r="AP741" s="20">
        <f t="shared" si="47"/>
        <v>1323.0446249699999</v>
      </c>
      <c r="AR741" s="20"/>
    </row>
    <row r="742" spans="1:44" x14ac:dyDescent="0.25">
      <c r="A742" t="str">
        <f>VLOOKUP($B742,'Cushing Balance'!$C$2:$E$500,3,TRUE)</f>
        <v>302011</v>
      </c>
      <c r="B742" s="1">
        <v>40753</v>
      </c>
      <c r="C742" s="31"/>
      <c r="D742" s="8">
        <v>39.420208330000001</v>
      </c>
      <c r="E742" s="35">
        <v>46.868499999999997</v>
      </c>
      <c r="F742" s="35"/>
      <c r="G742" s="26">
        <v>49.5</v>
      </c>
      <c r="H742" s="35">
        <v>30.696312500000001</v>
      </c>
      <c r="I742" s="35">
        <v>0</v>
      </c>
      <c r="J742" s="26">
        <v>0</v>
      </c>
      <c r="K742" s="35">
        <v>68.069958329999992</v>
      </c>
      <c r="L742" s="35">
        <v>0</v>
      </c>
      <c r="M742" s="35">
        <v>341.28260419999998</v>
      </c>
      <c r="N742" s="35">
        <v>0</v>
      </c>
      <c r="O742" s="35"/>
      <c r="P742" s="35">
        <v>9.4257708329999996</v>
      </c>
      <c r="R742" s="24">
        <f t="shared" si="45"/>
        <v>585.26335419299994</v>
      </c>
      <c r="T742" s="5">
        <v>390.56435434259834</v>
      </c>
      <c r="V742" s="20">
        <f t="shared" si="46"/>
        <v>975.82770853559828</v>
      </c>
      <c r="X742" s="8">
        <v>152.23185420000001</v>
      </c>
      <c r="Y742" s="35">
        <v>0</v>
      </c>
      <c r="Z742" s="35"/>
      <c r="AA742" s="35">
        <v>0</v>
      </c>
      <c r="AB742" s="35">
        <v>208.61302079999999</v>
      </c>
      <c r="AC742" s="35">
        <v>33.788083329999999</v>
      </c>
      <c r="AD742" s="35">
        <v>174.1942292</v>
      </c>
      <c r="AE742" s="35"/>
      <c r="AF742" s="35"/>
      <c r="AG742" s="35"/>
      <c r="AH742" s="35">
        <v>0</v>
      </c>
      <c r="AI742" s="35"/>
      <c r="AL742" s="24">
        <f t="shared" si="48"/>
        <v>568.82718752999995</v>
      </c>
      <c r="AN742" s="34">
        <v>771.93600000000004</v>
      </c>
      <c r="AP742" s="20">
        <f t="shared" si="47"/>
        <v>1340.7631875299999</v>
      </c>
      <c r="AR742" s="20"/>
    </row>
    <row r="743" spans="1:44" x14ac:dyDescent="0.25">
      <c r="A743" t="str">
        <f>VLOOKUP($B743,'Cushing Balance'!$C$2:$E$500,3,TRUE)</f>
        <v>312011</v>
      </c>
      <c r="B743" s="1">
        <v>40754</v>
      </c>
      <c r="C743" s="31"/>
      <c r="D743" s="8">
        <v>0</v>
      </c>
      <c r="E743" s="35">
        <v>162.80799999999999</v>
      </c>
      <c r="F743" s="35"/>
      <c r="G743" s="26">
        <v>49.5</v>
      </c>
      <c r="H743" s="35">
        <v>30.207999999999998</v>
      </c>
      <c r="I743" s="35">
        <v>0</v>
      </c>
      <c r="J743" s="26">
        <v>0</v>
      </c>
      <c r="K743" s="35">
        <v>67.478875000000002</v>
      </c>
      <c r="L743" s="35">
        <v>0</v>
      </c>
      <c r="M743" s="35">
        <v>335.76364580000001</v>
      </c>
      <c r="N743" s="35">
        <v>0</v>
      </c>
      <c r="O743" s="35"/>
      <c r="P743" s="35">
        <v>2.0346458329999999</v>
      </c>
      <c r="R743" s="24">
        <f t="shared" si="45"/>
        <v>647.79316663300006</v>
      </c>
      <c r="T743" s="5">
        <v>390.56435434259834</v>
      </c>
      <c r="V743" s="20">
        <f t="shared" si="46"/>
        <v>1038.3575209755984</v>
      </c>
      <c r="X743" s="8">
        <v>150.93345830000001</v>
      </c>
      <c r="Y743" s="35">
        <v>0</v>
      </c>
      <c r="Z743" s="35"/>
      <c r="AA743" s="35">
        <v>0</v>
      </c>
      <c r="AB743" s="35">
        <v>214.0083333</v>
      </c>
      <c r="AC743" s="35">
        <v>30.56891667</v>
      </c>
      <c r="AD743" s="35">
        <v>173.5017292</v>
      </c>
      <c r="AE743" s="35"/>
      <c r="AF743" s="35"/>
      <c r="AG743" s="35"/>
      <c r="AH743" s="35">
        <v>0</v>
      </c>
      <c r="AI743" s="35"/>
      <c r="AL743" s="24">
        <f t="shared" si="48"/>
        <v>569.01243747000001</v>
      </c>
      <c r="AN743" s="34">
        <v>771.93600000000004</v>
      </c>
      <c r="AP743" s="20">
        <f t="shared" si="47"/>
        <v>1340.94843747</v>
      </c>
      <c r="AR743" s="20"/>
    </row>
    <row r="744" spans="1:44" x14ac:dyDescent="0.25">
      <c r="A744" t="str">
        <f>VLOOKUP($B744,'Cushing Balance'!$C$2:$E$500,3,TRUE)</f>
        <v>312011</v>
      </c>
      <c r="B744" s="1">
        <v>40755</v>
      </c>
      <c r="C744" s="31"/>
      <c r="D744" s="8">
        <v>0</v>
      </c>
      <c r="E744" s="35">
        <v>93.526375000000002</v>
      </c>
      <c r="F744" s="35"/>
      <c r="G744" s="26">
        <v>49.5</v>
      </c>
      <c r="H744" s="35">
        <v>31.146770830000001</v>
      </c>
      <c r="I744" s="35">
        <v>0</v>
      </c>
      <c r="J744" s="26">
        <v>0</v>
      </c>
      <c r="K744" s="35">
        <v>65.918166670000005</v>
      </c>
      <c r="L744" s="35">
        <v>0</v>
      </c>
      <c r="M744" s="35">
        <v>277.20518750000002</v>
      </c>
      <c r="N744" s="35">
        <v>0</v>
      </c>
      <c r="O744" s="35"/>
      <c r="P744" s="35">
        <v>1.800020833</v>
      </c>
      <c r="R744" s="24">
        <f t="shared" si="45"/>
        <v>519.096520833</v>
      </c>
      <c r="T744" s="5">
        <v>390.56435434259834</v>
      </c>
      <c r="V744" s="20">
        <f t="shared" si="46"/>
        <v>909.66087517559833</v>
      </c>
      <c r="X744" s="8">
        <v>150.4618333</v>
      </c>
      <c r="Y744" s="35">
        <v>0</v>
      </c>
      <c r="Z744" s="35"/>
      <c r="AA744" s="35">
        <v>0</v>
      </c>
      <c r="AB744" s="35">
        <v>223.23241669999999</v>
      </c>
      <c r="AC744" s="35">
        <v>30.3231875</v>
      </c>
      <c r="AD744" s="35">
        <v>173.56899999999999</v>
      </c>
      <c r="AE744" s="35"/>
      <c r="AF744" s="35"/>
      <c r="AG744" s="35"/>
      <c r="AH744" s="35">
        <v>0</v>
      </c>
      <c r="AI744" s="35"/>
      <c r="AL744" s="24">
        <f t="shared" si="48"/>
        <v>577.58643749999999</v>
      </c>
      <c r="AN744" s="34">
        <v>771.93600000000004</v>
      </c>
      <c r="AP744" s="20">
        <f t="shared" si="47"/>
        <v>1349.5224375</v>
      </c>
      <c r="AR744" s="20"/>
    </row>
    <row r="745" spans="1:44" x14ac:dyDescent="0.25">
      <c r="A745" t="str">
        <f>VLOOKUP($B745,'Cushing Balance'!$C$2:$E$500,3,TRUE)</f>
        <v>312011</v>
      </c>
      <c r="B745" s="1">
        <v>40756</v>
      </c>
      <c r="C745" s="31"/>
      <c r="D745" s="8">
        <v>0</v>
      </c>
      <c r="E745" s="35">
        <v>24.11033333</v>
      </c>
      <c r="F745" s="35"/>
      <c r="G745" s="26">
        <v>49.5</v>
      </c>
      <c r="H745" s="35">
        <v>30.81989583</v>
      </c>
      <c r="I745" s="35">
        <v>0</v>
      </c>
      <c r="J745" s="26">
        <v>0</v>
      </c>
      <c r="K745" s="35">
        <v>57.300270830000002</v>
      </c>
      <c r="L745" s="35">
        <v>0</v>
      </c>
      <c r="M745" s="35">
        <v>301.15320830000002</v>
      </c>
      <c r="N745" s="35">
        <v>0</v>
      </c>
      <c r="O745" s="35"/>
      <c r="P745" s="35">
        <v>16.844020830000002</v>
      </c>
      <c r="R745" s="24">
        <f t="shared" si="45"/>
        <v>479.72772911999999</v>
      </c>
      <c r="T745" s="5">
        <v>404.67110724232629</v>
      </c>
      <c r="V745" s="20">
        <f t="shared" si="46"/>
        <v>884.39883636232628</v>
      </c>
      <c r="X745" s="8">
        <v>145.70297920000002</v>
      </c>
      <c r="Y745" s="35">
        <v>0</v>
      </c>
      <c r="Z745" s="35"/>
      <c r="AA745" s="35">
        <v>0</v>
      </c>
      <c r="AB745" s="35">
        <v>223.0904792</v>
      </c>
      <c r="AC745" s="35">
        <v>27.031104169999999</v>
      </c>
      <c r="AD745" s="35">
        <v>177.23237499999999</v>
      </c>
      <c r="AE745" s="35"/>
      <c r="AF745" s="35"/>
      <c r="AG745" s="35"/>
      <c r="AH745" s="35">
        <v>0</v>
      </c>
      <c r="AI745" s="35"/>
      <c r="AL745" s="24">
        <f t="shared" si="48"/>
        <v>573.05693756999995</v>
      </c>
      <c r="AN745" s="34">
        <v>733.58400000000006</v>
      </c>
      <c r="AP745" s="20">
        <f t="shared" si="47"/>
        <v>1306.64093757</v>
      </c>
      <c r="AR745" s="20"/>
    </row>
    <row r="746" spans="1:44" x14ac:dyDescent="0.25">
      <c r="A746" t="str">
        <f>VLOOKUP($B746,'Cushing Balance'!$C$2:$E$500,3,TRUE)</f>
        <v>312011</v>
      </c>
      <c r="B746" s="1">
        <v>40757</v>
      </c>
      <c r="C746" s="31"/>
      <c r="D746" s="8">
        <v>187.1656667</v>
      </c>
      <c r="E746" s="35">
        <v>29.952750000000002</v>
      </c>
      <c r="F746" s="35"/>
      <c r="G746" s="26">
        <v>49.5</v>
      </c>
      <c r="H746" s="35">
        <v>29.964625000000002</v>
      </c>
      <c r="I746" s="35">
        <v>0</v>
      </c>
      <c r="J746" s="26">
        <v>0</v>
      </c>
      <c r="K746" s="35">
        <v>54.255249999999997</v>
      </c>
      <c r="L746" s="35">
        <v>0</v>
      </c>
      <c r="M746" s="35">
        <v>350.29702079999998</v>
      </c>
      <c r="N746" s="35">
        <v>0</v>
      </c>
      <c r="O746" s="35"/>
      <c r="P746" s="35">
        <v>36.496541669999999</v>
      </c>
      <c r="R746" s="24">
        <f t="shared" si="45"/>
        <v>737.63185417</v>
      </c>
      <c r="T746" s="5">
        <v>404.67110724232629</v>
      </c>
      <c r="V746" s="20">
        <f t="shared" si="46"/>
        <v>1142.3029614123263</v>
      </c>
      <c r="X746" s="8">
        <v>152.05381249999999</v>
      </c>
      <c r="Y746" s="35">
        <v>0</v>
      </c>
      <c r="Z746" s="35"/>
      <c r="AA746" s="35">
        <v>0</v>
      </c>
      <c r="AB746" s="35">
        <v>221.78641669999999</v>
      </c>
      <c r="AC746" s="35">
        <v>32.855229170000001</v>
      </c>
      <c r="AD746" s="35">
        <v>178.6202917</v>
      </c>
      <c r="AE746" s="35"/>
      <c r="AF746" s="35"/>
      <c r="AG746" s="35"/>
      <c r="AH746" s="35">
        <v>0</v>
      </c>
      <c r="AI746" s="35"/>
      <c r="AL746" s="24">
        <f t="shared" si="48"/>
        <v>585.31575006999992</v>
      </c>
      <c r="AN746" s="34">
        <v>733.58400000000006</v>
      </c>
      <c r="AP746" s="20">
        <f t="shared" si="47"/>
        <v>1318.89975007</v>
      </c>
      <c r="AR746" s="20"/>
    </row>
    <row r="747" spans="1:44" x14ac:dyDescent="0.25">
      <c r="A747" t="str">
        <f>VLOOKUP($B747,'Cushing Balance'!$C$2:$E$500,3,TRUE)</f>
        <v>312011</v>
      </c>
      <c r="B747" s="1">
        <v>40758</v>
      </c>
      <c r="C747" s="31"/>
      <c r="D747" s="8">
        <v>0</v>
      </c>
      <c r="E747" s="35">
        <v>19.149812499999999</v>
      </c>
      <c r="F747" s="35"/>
      <c r="G747" s="26">
        <v>49.5</v>
      </c>
      <c r="H747" s="35">
        <v>29.83604167</v>
      </c>
      <c r="I747" s="35">
        <v>0</v>
      </c>
      <c r="J747" s="26">
        <v>0</v>
      </c>
      <c r="K747" s="35">
        <v>54.728645829999998</v>
      </c>
      <c r="L747" s="35">
        <v>0</v>
      </c>
      <c r="M747" s="35">
        <v>322.84664579999998</v>
      </c>
      <c r="N747" s="35">
        <v>0</v>
      </c>
      <c r="O747" s="35"/>
      <c r="P747" s="35">
        <v>17.575645830000003</v>
      </c>
      <c r="R747" s="24">
        <f t="shared" si="45"/>
        <v>493.63679162999995</v>
      </c>
      <c r="T747" s="5">
        <v>404.67110724232629</v>
      </c>
      <c r="V747" s="20">
        <f t="shared" si="46"/>
        <v>898.30789887232618</v>
      </c>
      <c r="X747" s="8">
        <v>152.02314580000001</v>
      </c>
      <c r="Y747" s="35">
        <v>0</v>
      </c>
      <c r="Z747" s="35"/>
      <c r="AA747" s="35">
        <v>0</v>
      </c>
      <c r="AB747" s="35">
        <v>220.1197708</v>
      </c>
      <c r="AC747" s="35">
        <v>25.322062500000001</v>
      </c>
      <c r="AD747" s="35">
        <v>179.98827080000001</v>
      </c>
      <c r="AE747" s="35"/>
      <c r="AF747" s="35"/>
      <c r="AG747" s="35"/>
      <c r="AH747" s="35">
        <v>0</v>
      </c>
      <c r="AI747" s="35"/>
      <c r="AL747" s="24">
        <f t="shared" si="48"/>
        <v>577.45324990000006</v>
      </c>
      <c r="AN747" s="34">
        <v>733.58400000000006</v>
      </c>
      <c r="AP747" s="20">
        <f t="shared" si="47"/>
        <v>1311.0372499</v>
      </c>
      <c r="AR747" s="20"/>
    </row>
    <row r="748" spans="1:44" x14ac:dyDescent="0.25">
      <c r="A748" t="str">
        <f>VLOOKUP($B748,'Cushing Balance'!$C$2:$E$500,3,TRUE)</f>
        <v>312011</v>
      </c>
      <c r="B748" s="1">
        <v>40759</v>
      </c>
      <c r="C748" s="31"/>
      <c r="D748" s="8">
        <v>0</v>
      </c>
      <c r="E748" s="35">
        <v>16.526145830000001</v>
      </c>
      <c r="F748" s="35"/>
      <c r="G748" s="26">
        <v>49.5</v>
      </c>
      <c r="H748" s="35">
        <v>31.946541669999998</v>
      </c>
      <c r="I748" s="35">
        <v>0</v>
      </c>
      <c r="J748" s="26">
        <v>0</v>
      </c>
      <c r="K748" s="35">
        <v>61.519333330000002</v>
      </c>
      <c r="L748" s="35">
        <v>0</v>
      </c>
      <c r="M748" s="35">
        <v>327.10750000000002</v>
      </c>
      <c r="N748" s="35">
        <v>0</v>
      </c>
      <c r="O748" s="35"/>
      <c r="P748" s="35">
        <v>42.208916670000001</v>
      </c>
      <c r="R748" s="24">
        <f t="shared" si="45"/>
        <v>528.80843749999997</v>
      </c>
      <c r="T748" s="5">
        <v>404.67110724232629</v>
      </c>
      <c r="V748" s="20">
        <f t="shared" si="46"/>
        <v>933.4795447423262</v>
      </c>
      <c r="X748" s="8">
        <v>149.358375</v>
      </c>
      <c r="Y748" s="35">
        <v>0</v>
      </c>
      <c r="Z748" s="35"/>
      <c r="AA748" s="35">
        <v>0</v>
      </c>
      <c r="AB748" s="35">
        <v>218.353375</v>
      </c>
      <c r="AC748" s="35">
        <v>15.35010417</v>
      </c>
      <c r="AD748" s="35">
        <v>176.30247919999999</v>
      </c>
      <c r="AE748" s="35"/>
      <c r="AF748" s="35"/>
      <c r="AG748" s="35"/>
      <c r="AH748" s="35">
        <v>0</v>
      </c>
      <c r="AI748" s="35"/>
      <c r="AL748" s="24">
        <f t="shared" si="48"/>
        <v>559.36433336999994</v>
      </c>
      <c r="AN748" s="34">
        <v>733.58400000000006</v>
      </c>
      <c r="AP748" s="20">
        <f t="shared" si="47"/>
        <v>1292.94833337</v>
      </c>
      <c r="AR748" s="20"/>
    </row>
    <row r="749" spans="1:44" x14ac:dyDescent="0.25">
      <c r="A749" t="str">
        <f>VLOOKUP($B749,'Cushing Balance'!$C$2:$E$500,3,TRUE)</f>
        <v>312011</v>
      </c>
      <c r="B749" s="1">
        <v>40760</v>
      </c>
      <c r="C749" s="31"/>
      <c r="D749" s="8">
        <v>0</v>
      </c>
      <c r="E749" s="35">
        <v>18.266500000000001</v>
      </c>
      <c r="F749" s="35"/>
      <c r="G749" s="26">
        <v>49.5</v>
      </c>
      <c r="H749" s="35">
        <v>30.959520830000002</v>
      </c>
      <c r="I749" s="35">
        <v>0</v>
      </c>
      <c r="J749" s="26">
        <v>0</v>
      </c>
      <c r="K749" s="35">
        <v>68.232520829999999</v>
      </c>
      <c r="L749" s="35">
        <v>0</v>
      </c>
      <c r="M749" s="35">
        <v>328.52912500000002</v>
      </c>
      <c r="N749" s="35">
        <v>0</v>
      </c>
      <c r="O749" s="35"/>
      <c r="P749" s="35">
        <v>50.433750000000003</v>
      </c>
      <c r="R749" s="24">
        <f t="shared" si="45"/>
        <v>545.92141666000009</v>
      </c>
      <c r="T749" s="5">
        <v>404.67110724232629</v>
      </c>
      <c r="V749" s="20">
        <f t="shared" si="46"/>
        <v>950.59252390232632</v>
      </c>
      <c r="X749" s="8">
        <v>149.23229169999999</v>
      </c>
      <c r="Y749" s="35">
        <v>0</v>
      </c>
      <c r="Z749" s="35"/>
      <c r="AA749" s="35">
        <v>0</v>
      </c>
      <c r="AB749" s="35">
        <v>203.44352079999999</v>
      </c>
      <c r="AC749" s="35">
        <v>21.611999999999998</v>
      </c>
      <c r="AD749" s="35">
        <v>170.74277079999999</v>
      </c>
      <c r="AE749" s="35"/>
      <c r="AF749" s="35"/>
      <c r="AG749" s="35"/>
      <c r="AH749" s="35">
        <v>0</v>
      </c>
      <c r="AI749" s="35"/>
      <c r="AL749" s="24">
        <f t="shared" si="48"/>
        <v>545.03058329999999</v>
      </c>
      <c r="AN749" s="34">
        <v>733.58400000000006</v>
      </c>
      <c r="AP749" s="20">
        <f t="shared" si="47"/>
        <v>1278.6145833</v>
      </c>
      <c r="AR749" s="20"/>
    </row>
    <row r="750" spans="1:44" x14ac:dyDescent="0.25">
      <c r="A750" t="str">
        <f>VLOOKUP($B750,'Cushing Balance'!$C$2:$E$500,3,TRUE)</f>
        <v>322011</v>
      </c>
      <c r="B750" s="1">
        <v>40761</v>
      </c>
      <c r="C750" s="31"/>
      <c r="D750" s="8">
        <v>0</v>
      </c>
      <c r="E750" s="35">
        <v>15.179541670000001</v>
      </c>
      <c r="F750" s="35"/>
      <c r="G750" s="26">
        <v>49.5</v>
      </c>
      <c r="H750" s="35">
        <v>31.229729169999999</v>
      </c>
      <c r="I750" s="35">
        <v>0</v>
      </c>
      <c r="J750" s="26">
        <v>0</v>
      </c>
      <c r="K750" s="35">
        <v>69.827020829999995</v>
      </c>
      <c r="L750" s="35">
        <v>0</v>
      </c>
      <c r="M750" s="35">
        <v>332.28312499999998</v>
      </c>
      <c r="N750" s="35">
        <v>0</v>
      </c>
      <c r="O750" s="35"/>
      <c r="P750" s="35">
        <v>38.17260417</v>
      </c>
      <c r="R750" s="24">
        <f t="shared" si="45"/>
        <v>536.19202083999994</v>
      </c>
      <c r="T750" s="5">
        <v>404.67110724232629</v>
      </c>
      <c r="V750" s="20">
        <f t="shared" si="46"/>
        <v>940.86312808232628</v>
      </c>
      <c r="X750" s="8">
        <v>144.52720830000001</v>
      </c>
      <c r="Y750" s="35">
        <v>0</v>
      </c>
      <c r="Z750" s="35"/>
      <c r="AA750" s="35">
        <v>0</v>
      </c>
      <c r="AB750" s="35">
        <v>212.2071875</v>
      </c>
      <c r="AC750" s="35">
        <v>20.9423125</v>
      </c>
      <c r="AD750" s="35">
        <v>170.81252079999999</v>
      </c>
      <c r="AE750" s="35"/>
      <c r="AF750" s="35"/>
      <c r="AG750" s="35"/>
      <c r="AH750" s="35">
        <v>0</v>
      </c>
      <c r="AI750" s="35"/>
      <c r="AL750" s="24">
        <f t="shared" si="48"/>
        <v>548.48922909999999</v>
      </c>
      <c r="AN750" s="34">
        <v>733.58400000000006</v>
      </c>
      <c r="AP750" s="20">
        <f t="shared" si="47"/>
        <v>1282.0732290999999</v>
      </c>
      <c r="AR750" s="20"/>
    </row>
    <row r="751" spans="1:44" x14ac:dyDescent="0.25">
      <c r="A751" t="str">
        <f>VLOOKUP($B751,'Cushing Balance'!$C$2:$E$500,3,TRUE)</f>
        <v>322011</v>
      </c>
      <c r="B751" s="1">
        <v>40762</v>
      </c>
      <c r="C751" s="31"/>
      <c r="D751" s="8">
        <v>0</v>
      </c>
      <c r="E751" s="35">
        <v>12.33110417</v>
      </c>
      <c r="F751" s="35"/>
      <c r="G751" s="26">
        <v>49.5</v>
      </c>
      <c r="H751" s="35">
        <v>30.875791669999998</v>
      </c>
      <c r="I751" s="35">
        <v>0</v>
      </c>
      <c r="J751" s="26">
        <v>0</v>
      </c>
      <c r="K751" s="35">
        <v>69.193437500000002</v>
      </c>
      <c r="L751" s="35">
        <v>0</v>
      </c>
      <c r="M751" s="35">
        <v>330.79170829999998</v>
      </c>
      <c r="N751" s="35">
        <v>0</v>
      </c>
      <c r="O751" s="35"/>
      <c r="P751" s="35">
        <v>55.007458329999999</v>
      </c>
      <c r="R751" s="24">
        <f t="shared" si="45"/>
        <v>547.69949996999992</v>
      </c>
      <c r="T751" s="5">
        <v>404.67110724232629</v>
      </c>
      <c r="V751" s="20">
        <f t="shared" si="46"/>
        <v>952.37060721232615</v>
      </c>
      <c r="X751" s="8">
        <v>133.97450000000001</v>
      </c>
      <c r="Y751" s="35">
        <v>0</v>
      </c>
      <c r="Z751" s="35"/>
      <c r="AA751" s="35">
        <v>0</v>
      </c>
      <c r="AB751" s="35">
        <v>224.65937500000001</v>
      </c>
      <c r="AC751" s="35">
        <v>16.4385625</v>
      </c>
      <c r="AD751" s="35">
        <v>172.50685419999999</v>
      </c>
      <c r="AE751" s="35"/>
      <c r="AF751" s="35"/>
      <c r="AG751" s="35"/>
      <c r="AH751" s="35">
        <v>0</v>
      </c>
      <c r="AI751" s="35"/>
      <c r="AL751" s="24">
        <f t="shared" si="48"/>
        <v>547.5792917</v>
      </c>
      <c r="AN751" s="34">
        <v>733.58400000000006</v>
      </c>
      <c r="AP751" s="20">
        <f t="shared" si="47"/>
        <v>1281.1632917000002</v>
      </c>
      <c r="AR751" s="20"/>
    </row>
    <row r="752" spans="1:44" x14ac:dyDescent="0.25">
      <c r="A752" t="str">
        <f>VLOOKUP($B752,'Cushing Balance'!$C$2:$E$500,3,TRUE)</f>
        <v>322011</v>
      </c>
      <c r="B752" s="1">
        <v>40763</v>
      </c>
      <c r="C752" s="31"/>
      <c r="D752" s="8">
        <v>178.02583329999999</v>
      </c>
      <c r="E752" s="35">
        <v>51.394645830000002</v>
      </c>
      <c r="F752" s="35"/>
      <c r="G752" s="26">
        <v>49.5</v>
      </c>
      <c r="H752" s="35">
        <v>29.287770830000003</v>
      </c>
      <c r="I752" s="35">
        <v>0</v>
      </c>
      <c r="J752" s="26">
        <v>0</v>
      </c>
      <c r="K752" s="35">
        <v>69.135999999999996</v>
      </c>
      <c r="L752" s="35">
        <v>0</v>
      </c>
      <c r="M752" s="35">
        <v>355.00554169999998</v>
      </c>
      <c r="N752" s="35">
        <v>0</v>
      </c>
      <c r="O752" s="35"/>
      <c r="P752" s="35">
        <v>28.885833330000001</v>
      </c>
      <c r="R752" s="24">
        <f t="shared" si="45"/>
        <v>761.23562498999991</v>
      </c>
      <c r="T752" s="5">
        <v>404.67110724232629</v>
      </c>
      <c r="V752" s="20">
        <f t="shared" si="46"/>
        <v>1165.9067322323262</v>
      </c>
      <c r="X752" s="8">
        <v>151.09231249999999</v>
      </c>
      <c r="Y752" s="35">
        <v>0</v>
      </c>
      <c r="Z752" s="35"/>
      <c r="AA752" s="35">
        <v>0</v>
      </c>
      <c r="AB752" s="35">
        <v>225.2607083</v>
      </c>
      <c r="AC752" s="35">
        <v>21.69347917</v>
      </c>
      <c r="AD752" s="35">
        <v>170.2033333</v>
      </c>
      <c r="AE752" s="35"/>
      <c r="AF752" s="35"/>
      <c r="AG752" s="35"/>
      <c r="AH752" s="35">
        <v>0</v>
      </c>
      <c r="AI752" s="35"/>
      <c r="AL752" s="24">
        <f t="shared" si="48"/>
        <v>568.24983326999995</v>
      </c>
      <c r="AN752" s="34">
        <v>733.58400000000006</v>
      </c>
      <c r="AP752" s="20">
        <f t="shared" si="47"/>
        <v>1301.83383327</v>
      </c>
      <c r="AR752" s="20"/>
    </row>
    <row r="753" spans="1:44" x14ac:dyDescent="0.25">
      <c r="A753" t="str">
        <f>VLOOKUP($B753,'Cushing Balance'!$C$2:$E$500,3,TRUE)</f>
        <v>322011</v>
      </c>
      <c r="B753" s="1">
        <v>40764</v>
      </c>
      <c r="C753" s="31"/>
      <c r="D753" s="8">
        <v>49.521312500000001</v>
      </c>
      <c r="E753" s="35">
        <v>112.91910420000001</v>
      </c>
      <c r="F753" s="35"/>
      <c r="G753" s="26">
        <v>49.5</v>
      </c>
      <c r="H753" s="35">
        <v>30.760518520000002</v>
      </c>
      <c r="I753" s="35">
        <v>0</v>
      </c>
      <c r="J753" s="26">
        <v>0</v>
      </c>
      <c r="K753" s="35">
        <v>69.006</v>
      </c>
      <c r="L753" s="35">
        <v>0</v>
      </c>
      <c r="M753" s="35">
        <v>327.62756250000001</v>
      </c>
      <c r="N753" s="35">
        <v>0</v>
      </c>
      <c r="O753" s="35"/>
      <c r="P753" s="35">
        <v>34.033583329999999</v>
      </c>
      <c r="R753" s="24">
        <f t="shared" si="45"/>
        <v>673.36808105</v>
      </c>
      <c r="T753" s="5">
        <v>404.67110724232629</v>
      </c>
      <c r="V753" s="20">
        <f t="shared" si="46"/>
        <v>1078.0391882923263</v>
      </c>
      <c r="X753" s="8">
        <v>135.09312499999999</v>
      </c>
      <c r="Y753" s="35">
        <v>0</v>
      </c>
      <c r="Z753" s="35"/>
      <c r="AA753" s="35">
        <v>0</v>
      </c>
      <c r="AB753" s="35">
        <v>215.77556250000001</v>
      </c>
      <c r="AC753" s="35">
        <v>21.837062499999998</v>
      </c>
      <c r="AD753" s="35">
        <v>174.3611458</v>
      </c>
      <c r="AE753" s="35"/>
      <c r="AF753" s="35"/>
      <c r="AG753" s="35"/>
      <c r="AH753" s="35">
        <v>0</v>
      </c>
      <c r="AI753" s="35"/>
      <c r="AL753" s="24">
        <f t="shared" si="48"/>
        <v>547.0668958</v>
      </c>
      <c r="AN753" s="34">
        <v>733.58400000000006</v>
      </c>
      <c r="AP753" s="20">
        <f t="shared" si="47"/>
        <v>1280.6508957999999</v>
      </c>
      <c r="AR753" s="20"/>
    </row>
    <row r="754" spans="1:44" x14ac:dyDescent="0.25">
      <c r="A754" t="str">
        <f>VLOOKUP($B754,'Cushing Balance'!$C$2:$E$500,3,TRUE)</f>
        <v>322011</v>
      </c>
      <c r="B754" s="1">
        <v>40765</v>
      </c>
      <c r="C754" s="31"/>
      <c r="D754" s="8">
        <v>0</v>
      </c>
      <c r="E754" s="35">
        <v>138.7013958</v>
      </c>
      <c r="F754" s="35"/>
      <c r="G754" s="26">
        <v>49.5</v>
      </c>
      <c r="H754" s="35">
        <v>28.501263159999997</v>
      </c>
      <c r="I754" s="35">
        <v>0</v>
      </c>
      <c r="J754" s="26">
        <v>0</v>
      </c>
      <c r="K754" s="35">
        <v>66.878166670000013</v>
      </c>
      <c r="L754" s="35">
        <v>0</v>
      </c>
      <c r="M754" s="35">
        <v>334.42206249999998</v>
      </c>
      <c r="N754" s="35">
        <v>0</v>
      </c>
      <c r="O754" s="35"/>
      <c r="P754" s="35">
        <v>12.92422917</v>
      </c>
      <c r="R754" s="24">
        <f t="shared" si="45"/>
        <v>630.92711729999996</v>
      </c>
      <c r="T754" s="5">
        <v>404.67110724232629</v>
      </c>
      <c r="V754" s="20">
        <f t="shared" si="46"/>
        <v>1035.5982245423263</v>
      </c>
      <c r="X754" s="8">
        <v>130.05889579999999</v>
      </c>
      <c r="Y754" s="35">
        <v>0</v>
      </c>
      <c r="Z754" s="35"/>
      <c r="AA754" s="35">
        <v>0</v>
      </c>
      <c r="AB754" s="35">
        <v>226.4464792</v>
      </c>
      <c r="AC754" s="35">
        <v>22.311583330000001</v>
      </c>
      <c r="AD754" s="35">
        <v>169.89349999999999</v>
      </c>
      <c r="AE754" s="35"/>
      <c r="AF754" s="35"/>
      <c r="AG754" s="35"/>
      <c r="AH754" s="35">
        <v>0</v>
      </c>
      <c r="AI754" s="35"/>
      <c r="AL754" s="24">
        <f t="shared" si="48"/>
        <v>548.71045832999994</v>
      </c>
      <c r="AN754" s="34">
        <v>733.58400000000006</v>
      </c>
      <c r="AP754" s="20">
        <f t="shared" si="47"/>
        <v>1282.29445833</v>
      </c>
      <c r="AR754" s="20"/>
    </row>
    <row r="755" spans="1:44" x14ac:dyDescent="0.25">
      <c r="A755" t="str">
        <f>VLOOKUP($B755,'Cushing Balance'!$C$2:$E$500,3,TRUE)</f>
        <v>322011</v>
      </c>
      <c r="B755" s="1">
        <v>40766</v>
      </c>
      <c r="C755" s="31"/>
      <c r="D755" s="8">
        <v>218.0205833</v>
      </c>
      <c r="E755" s="35">
        <v>71.599958329999993</v>
      </c>
      <c r="F755" s="35"/>
      <c r="G755" s="26">
        <v>49.5</v>
      </c>
      <c r="H755" s="35">
        <v>47.552291669999995</v>
      </c>
      <c r="I755" s="35">
        <v>0</v>
      </c>
      <c r="J755" s="26">
        <v>0</v>
      </c>
      <c r="K755" s="35">
        <v>68.309562499999998</v>
      </c>
      <c r="L755" s="35">
        <v>0</v>
      </c>
      <c r="M755" s="35">
        <v>315.95691670000002</v>
      </c>
      <c r="N755" s="35">
        <v>0</v>
      </c>
      <c r="O755" s="35"/>
      <c r="P755" s="35">
        <v>8.6164583330000006</v>
      </c>
      <c r="R755" s="24">
        <f t="shared" si="45"/>
        <v>779.55577083299988</v>
      </c>
      <c r="T755" s="5">
        <v>404.67110724232629</v>
      </c>
      <c r="V755" s="20">
        <f t="shared" si="46"/>
        <v>1184.2268780753261</v>
      </c>
      <c r="X755" s="8">
        <v>129.9440208</v>
      </c>
      <c r="Y755" s="35">
        <v>0</v>
      </c>
      <c r="Z755" s="35"/>
      <c r="AA755" s="35">
        <v>0</v>
      </c>
      <c r="AB755" s="35">
        <v>220.71539580000001</v>
      </c>
      <c r="AC755" s="35">
        <v>18.485354169999997</v>
      </c>
      <c r="AD755" s="35">
        <v>171.00425000000001</v>
      </c>
      <c r="AE755" s="35"/>
      <c r="AF755" s="35"/>
      <c r="AG755" s="35"/>
      <c r="AH755" s="35">
        <v>0</v>
      </c>
      <c r="AI755" s="35"/>
      <c r="AL755" s="24">
        <f t="shared" si="48"/>
        <v>540.14902076999999</v>
      </c>
      <c r="AN755" s="34">
        <v>733.58400000000006</v>
      </c>
      <c r="AP755" s="20">
        <f t="shared" si="47"/>
        <v>1273.7330207700002</v>
      </c>
      <c r="AR755" s="20"/>
    </row>
    <row r="756" spans="1:44" x14ac:dyDescent="0.25">
      <c r="A756" t="str">
        <f>VLOOKUP($B756,'Cushing Balance'!$C$2:$E$500,3,TRUE)</f>
        <v>322011</v>
      </c>
      <c r="B756" s="1">
        <v>40767</v>
      </c>
      <c r="C756" s="31"/>
      <c r="D756" s="8">
        <v>0</v>
      </c>
      <c r="E756" s="35">
        <v>12.697374999999999</v>
      </c>
      <c r="F756" s="35"/>
      <c r="G756" s="26">
        <v>49.5</v>
      </c>
      <c r="H756" s="35">
        <v>56.89533333</v>
      </c>
      <c r="I756" s="35">
        <v>0</v>
      </c>
      <c r="J756" s="26">
        <v>0</v>
      </c>
      <c r="K756" s="35">
        <v>66.759187499999996</v>
      </c>
      <c r="L756" s="35">
        <v>0</v>
      </c>
      <c r="M756" s="35">
        <v>325.25002080000002</v>
      </c>
      <c r="N756" s="35">
        <v>0</v>
      </c>
      <c r="O756" s="35"/>
      <c r="P756" s="35">
        <v>19.945833330000003</v>
      </c>
      <c r="R756" s="24">
        <f t="shared" si="45"/>
        <v>531.04774996000003</v>
      </c>
      <c r="T756" s="5">
        <v>404.67110724232629</v>
      </c>
      <c r="V756" s="20">
        <f t="shared" si="46"/>
        <v>935.71885720232626</v>
      </c>
      <c r="X756" s="8">
        <v>135.50641669999999</v>
      </c>
      <c r="Y756" s="35">
        <v>0</v>
      </c>
      <c r="Z756" s="35"/>
      <c r="AA756" s="35">
        <v>0</v>
      </c>
      <c r="AB756" s="35">
        <v>222.03514580000001</v>
      </c>
      <c r="AC756" s="35">
        <v>16.2058125</v>
      </c>
      <c r="AD756" s="35">
        <v>170.97814579999999</v>
      </c>
      <c r="AE756" s="35"/>
      <c r="AF756" s="35"/>
      <c r="AG756" s="35"/>
      <c r="AH756" s="35">
        <v>0</v>
      </c>
      <c r="AI756" s="35"/>
      <c r="AL756" s="24">
        <f t="shared" si="48"/>
        <v>544.72552079999991</v>
      </c>
      <c r="AN756" s="34">
        <v>733.58400000000006</v>
      </c>
      <c r="AP756" s="20">
        <f t="shared" si="47"/>
        <v>1278.3095208</v>
      </c>
      <c r="AR756" s="20"/>
    </row>
    <row r="757" spans="1:44" x14ac:dyDescent="0.25">
      <c r="A757" t="str">
        <f>VLOOKUP($B757,'Cushing Balance'!$C$2:$E$500,3,TRUE)</f>
        <v>332011</v>
      </c>
      <c r="B757" s="1">
        <v>40768</v>
      </c>
      <c r="C757" s="31"/>
      <c r="D757" s="8">
        <v>0</v>
      </c>
      <c r="E757" s="35">
        <v>21.51520833</v>
      </c>
      <c r="F757" s="35"/>
      <c r="G757" s="26">
        <v>49.5</v>
      </c>
      <c r="H757" s="35">
        <v>51.950749999999999</v>
      </c>
      <c r="I757" s="35">
        <v>0</v>
      </c>
      <c r="J757" s="26">
        <v>0</v>
      </c>
      <c r="K757" s="35">
        <v>66.672666670000012</v>
      </c>
      <c r="L757" s="35">
        <v>0</v>
      </c>
      <c r="M757" s="35">
        <v>325.78993750000001</v>
      </c>
      <c r="N757" s="35">
        <v>0</v>
      </c>
      <c r="O757" s="35"/>
      <c r="P757" s="35">
        <v>36.338854169999998</v>
      </c>
      <c r="R757" s="24">
        <f t="shared" si="45"/>
        <v>551.76741666999999</v>
      </c>
      <c r="T757" s="5">
        <v>404.67110724232629</v>
      </c>
      <c r="V757" s="20">
        <f t="shared" si="46"/>
        <v>956.43852391232622</v>
      </c>
      <c r="X757" s="8">
        <v>141.72689579999999</v>
      </c>
      <c r="Y757" s="35">
        <v>0</v>
      </c>
      <c r="Z757" s="35"/>
      <c r="AA757" s="35">
        <v>0</v>
      </c>
      <c r="AB757" s="35">
        <v>223.15462500000001</v>
      </c>
      <c r="AC757" s="35">
        <v>21.878083330000003</v>
      </c>
      <c r="AD757" s="35">
        <v>172.489125</v>
      </c>
      <c r="AE757" s="35"/>
      <c r="AF757" s="35"/>
      <c r="AG757" s="35"/>
      <c r="AH757" s="35">
        <v>0</v>
      </c>
      <c r="AI757" s="35"/>
      <c r="AL757" s="24">
        <f t="shared" si="48"/>
        <v>559.2487291299999</v>
      </c>
      <c r="AN757" s="34">
        <v>733.58400000000006</v>
      </c>
      <c r="AP757" s="20">
        <f t="shared" si="47"/>
        <v>1292.83272913</v>
      </c>
      <c r="AR757" s="20"/>
    </row>
    <row r="758" spans="1:44" x14ac:dyDescent="0.25">
      <c r="A758" t="str">
        <f>VLOOKUP($B758,'Cushing Balance'!$C$2:$E$500,3,TRUE)</f>
        <v>332011</v>
      </c>
      <c r="B758" s="1">
        <v>40769</v>
      </c>
      <c r="C758" s="31"/>
      <c r="D758" s="8">
        <v>116.1887708</v>
      </c>
      <c r="E758" s="35">
        <v>122.3138125</v>
      </c>
      <c r="F758" s="35"/>
      <c r="G758" s="26">
        <v>49.5</v>
      </c>
      <c r="H758" s="35">
        <v>40.696375000000003</v>
      </c>
      <c r="I758" s="35">
        <v>0</v>
      </c>
      <c r="J758" s="26">
        <v>0</v>
      </c>
      <c r="K758" s="35">
        <v>65.737979170000003</v>
      </c>
      <c r="L758" s="35">
        <v>0</v>
      </c>
      <c r="M758" s="35">
        <v>313.88183329999998</v>
      </c>
      <c r="N758" s="35">
        <v>0</v>
      </c>
      <c r="O758" s="35"/>
      <c r="P758" s="35">
        <v>44.937249999999999</v>
      </c>
      <c r="R758" s="24">
        <f t="shared" si="45"/>
        <v>753.25602076999985</v>
      </c>
      <c r="T758" s="5">
        <v>404.67110724232629</v>
      </c>
      <c r="V758" s="20">
        <f t="shared" si="46"/>
        <v>1157.9271280123262</v>
      </c>
      <c r="X758" s="8">
        <v>151.4395208</v>
      </c>
      <c r="Y758" s="35">
        <v>0</v>
      </c>
      <c r="Z758" s="35"/>
      <c r="AA758" s="35">
        <v>0</v>
      </c>
      <c r="AB758" s="35">
        <v>225.79943750000001</v>
      </c>
      <c r="AC758" s="35">
        <v>21.704166669999999</v>
      </c>
      <c r="AD758" s="35">
        <v>175.50641669999999</v>
      </c>
      <c r="AE758" s="35"/>
      <c r="AF758" s="35"/>
      <c r="AG758" s="35"/>
      <c r="AH758" s="35">
        <v>0</v>
      </c>
      <c r="AI758" s="35"/>
      <c r="AL758" s="24">
        <f t="shared" si="48"/>
        <v>574.44954167000003</v>
      </c>
      <c r="AN758" s="34">
        <v>733.58400000000006</v>
      </c>
      <c r="AP758" s="20">
        <f t="shared" si="47"/>
        <v>1308.03354167</v>
      </c>
      <c r="AR758" s="20"/>
    </row>
    <row r="759" spans="1:44" x14ac:dyDescent="0.25">
      <c r="A759" t="str">
        <f>VLOOKUP($B759,'Cushing Balance'!$C$2:$E$500,3,TRUE)</f>
        <v>332011</v>
      </c>
      <c r="B759" s="1">
        <v>40770</v>
      </c>
      <c r="C759" s="31"/>
      <c r="D759" s="8">
        <v>292.7642917</v>
      </c>
      <c r="E759" s="35">
        <v>48.611270830000002</v>
      </c>
      <c r="F759" s="35"/>
      <c r="G759" s="26">
        <v>49.5</v>
      </c>
      <c r="H759" s="35">
        <v>31.706125</v>
      </c>
      <c r="I759" s="35">
        <v>0</v>
      </c>
      <c r="J759" s="26">
        <v>0</v>
      </c>
      <c r="K759" s="35">
        <v>66.74110417</v>
      </c>
      <c r="L759" s="35">
        <v>0</v>
      </c>
      <c r="M759" s="35">
        <v>328.30385419999999</v>
      </c>
      <c r="N759" s="35">
        <v>0</v>
      </c>
      <c r="O759" s="35"/>
      <c r="P759" s="35">
        <v>56.212249999999997</v>
      </c>
      <c r="R759" s="24">
        <f t="shared" si="45"/>
        <v>873.83889590000013</v>
      </c>
      <c r="T759" s="5">
        <v>404.67110724232629</v>
      </c>
      <c r="V759" s="20">
        <f t="shared" si="46"/>
        <v>1278.5100031423265</v>
      </c>
      <c r="X759" s="8">
        <v>143.7135208</v>
      </c>
      <c r="Y759" s="35">
        <v>0</v>
      </c>
      <c r="Z759" s="35"/>
      <c r="AA759" s="35">
        <v>0</v>
      </c>
      <c r="AB759" s="35">
        <v>194.8129792</v>
      </c>
      <c r="AC759" s="35">
        <v>21.880520830000002</v>
      </c>
      <c r="AD759" s="35">
        <v>170.97137499999999</v>
      </c>
      <c r="AE759" s="35"/>
      <c r="AF759" s="35"/>
      <c r="AG759" s="35"/>
      <c r="AH759" s="35">
        <v>0</v>
      </c>
      <c r="AI759" s="35"/>
      <c r="AL759" s="24">
        <f t="shared" si="48"/>
        <v>531.37839583000004</v>
      </c>
      <c r="AN759" s="34">
        <v>733.58400000000006</v>
      </c>
      <c r="AP759" s="20">
        <f t="shared" si="47"/>
        <v>1264.9623958300001</v>
      </c>
      <c r="AR759" s="20"/>
    </row>
    <row r="760" spans="1:44" x14ac:dyDescent="0.25">
      <c r="A760" t="str">
        <f>VLOOKUP($B760,'Cushing Balance'!$C$2:$E$500,3,TRUE)</f>
        <v>332011</v>
      </c>
      <c r="B760" s="1">
        <v>40771</v>
      </c>
      <c r="C760" s="31"/>
      <c r="D760" s="8">
        <v>248.04352080000001</v>
      </c>
      <c r="E760" s="35">
        <v>20.416812499999999</v>
      </c>
      <c r="F760" s="35"/>
      <c r="G760" s="26">
        <v>49.5</v>
      </c>
      <c r="H760" s="35">
        <v>42.229833329999998</v>
      </c>
      <c r="I760" s="35">
        <v>0</v>
      </c>
      <c r="J760" s="26">
        <v>0</v>
      </c>
      <c r="K760" s="35">
        <v>66.754166670000004</v>
      </c>
      <c r="L760" s="35">
        <v>0</v>
      </c>
      <c r="M760" s="35">
        <v>318.9054792</v>
      </c>
      <c r="N760" s="35">
        <v>0</v>
      </c>
      <c r="O760" s="35"/>
      <c r="P760" s="35">
        <v>54.521000000000001</v>
      </c>
      <c r="R760" s="24">
        <f t="shared" si="45"/>
        <v>800.37081250000006</v>
      </c>
      <c r="T760" s="5">
        <v>404.67110724232629</v>
      </c>
      <c r="V760" s="20">
        <f t="shared" si="46"/>
        <v>1205.0419197423264</v>
      </c>
      <c r="X760" s="8">
        <v>130.51237499999999</v>
      </c>
      <c r="Y760" s="35">
        <v>0</v>
      </c>
      <c r="Z760" s="35"/>
      <c r="AA760" s="35">
        <v>0</v>
      </c>
      <c r="AB760" s="35">
        <v>196.7688125</v>
      </c>
      <c r="AC760" s="35">
        <v>21.973937500000002</v>
      </c>
      <c r="AD760" s="35">
        <v>176.82064579999999</v>
      </c>
      <c r="AE760" s="35"/>
      <c r="AF760" s="35"/>
      <c r="AG760" s="35"/>
      <c r="AH760" s="35">
        <v>0</v>
      </c>
      <c r="AI760" s="35"/>
      <c r="AL760" s="24">
        <f t="shared" si="48"/>
        <v>526.07577079999999</v>
      </c>
      <c r="AN760" s="34">
        <v>733.58400000000006</v>
      </c>
      <c r="AP760" s="20">
        <f t="shared" si="47"/>
        <v>1259.6597707999999</v>
      </c>
      <c r="AR760" s="20"/>
    </row>
    <row r="761" spans="1:44" x14ac:dyDescent="0.25">
      <c r="A761" t="str">
        <f>VLOOKUP($B761,'Cushing Balance'!$C$2:$E$500,3,TRUE)</f>
        <v>332011</v>
      </c>
      <c r="B761" s="1">
        <v>40772</v>
      </c>
      <c r="C761" s="31"/>
      <c r="D761" s="8">
        <v>0</v>
      </c>
      <c r="E761" s="35">
        <v>48.739770830000005</v>
      </c>
      <c r="F761" s="35"/>
      <c r="G761" s="26">
        <v>49.5</v>
      </c>
      <c r="H761" s="35">
        <v>28.737291669999998</v>
      </c>
      <c r="I761" s="35">
        <v>0</v>
      </c>
      <c r="J761" s="26">
        <v>0</v>
      </c>
      <c r="K761" s="35">
        <v>66.545562500000003</v>
      </c>
      <c r="L761" s="35">
        <v>0</v>
      </c>
      <c r="M761" s="35">
        <v>325.70804170000002</v>
      </c>
      <c r="N761" s="35">
        <v>0</v>
      </c>
      <c r="O761" s="35"/>
      <c r="P761" s="35">
        <v>44.922708329999999</v>
      </c>
      <c r="R761" s="24">
        <f t="shared" si="45"/>
        <v>564.15337503000001</v>
      </c>
      <c r="T761" s="5">
        <v>404.67110724232629</v>
      </c>
      <c r="V761" s="20">
        <f t="shared" si="46"/>
        <v>968.82448227232635</v>
      </c>
      <c r="X761" s="8">
        <v>142.51970829999999</v>
      </c>
      <c r="Y761" s="35">
        <v>0</v>
      </c>
      <c r="Z761" s="35"/>
      <c r="AA761" s="35">
        <v>0</v>
      </c>
      <c r="AB761" s="35">
        <v>216.65541669999999</v>
      </c>
      <c r="AC761" s="35">
        <v>21.012458330000001</v>
      </c>
      <c r="AD761" s="35">
        <v>177.85956250000001</v>
      </c>
      <c r="AE761" s="35"/>
      <c r="AF761" s="35"/>
      <c r="AG761" s="35"/>
      <c r="AH761" s="35">
        <v>0</v>
      </c>
      <c r="AI761" s="35"/>
      <c r="AL761" s="24">
        <f t="shared" si="48"/>
        <v>558.04714582999998</v>
      </c>
      <c r="AN761" s="34">
        <v>733.58400000000006</v>
      </c>
      <c r="AP761" s="20">
        <f t="shared" si="47"/>
        <v>1291.6311458300002</v>
      </c>
      <c r="AR761" s="20"/>
    </row>
    <row r="762" spans="1:44" x14ac:dyDescent="0.25">
      <c r="A762" t="str">
        <f>VLOOKUP($B762,'Cushing Balance'!$C$2:$E$500,3,TRUE)</f>
        <v>332011</v>
      </c>
      <c r="B762" s="1">
        <v>40773</v>
      </c>
      <c r="C762" s="31"/>
      <c r="D762" s="8">
        <v>4.2619999999999996</v>
      </c>
      <c r="E762" s="35">
        <v>105.7426875</v>
      </c>
      <c r="F762" s="35"/>
      <c r="G762" s="26">
        <v>49.5</v>
      </c>
      <c r="H762" s="35">
        <v>53.38208333</v>
      </c>
      <c r="I762" s="35">
        <v>0</v>
      </c>
      <c r="J762" s="26">
        <v>0</v>
      </c>
      <c r="K762" s="35">
        <v>73.187145829999992</v>
      </c>
      <c r="L762" s="35">
        <v>0</v>
      </c>
      <c r="M762" s="35">
        <v>318.84777079999998</v>
      </c>
      <c r="N762" s="35">
        <v>0</v>
      </c>
      <c r="O762" s="35"/>
      <c r="P762" s="35">
        <v>29.10785417</v>
      </c>
      <c r="R762" s="24">
        <f t="shared" si="45"/>
        <v>634.02954162999993</v>
      </c>
      <c r="T762" s="5">
        <v>404.67110724232629</v>
      </c>
      <c r="V762" s="20">
        <f t="shared" si="46"/>
        <v>1038.7006488723262</v>
      </c>
      <c r="X762" s="8">
        <v>151.60931249999999</v>
      </c>
      <c r="Y762" s="35">
        <v>0</v>
      </c>
      <c r="Z762" s="35"/>
      <c r="AA762" s="35">
        <v>0</v>
      </c>
      <c r="AB762" s="35">
        <v>208.18049999999999</v>
      </c>
      <c r="AC762" s="35">
        <v>21.927895830000001</v>
      </c>
      <c r="AD762" s="35">
        <v>177.26710420000001</v>
      </c>
      <c r="AE762" s="35"/>
      <c r="AF762" s="35"/>
      <c r="AG762" s="35"/>
      <c r="AH762" s="35">
        <v>0</v>
      </c>
      <c r="AI762" s="35"/>
      <c r="AL762" s="24">
        <f t="shared" si="48"/>
        <v>558.98481253</v>
      </c>
      <c r="AN762" s="34">
        <v>733.58400000000006</v>
      </c>
      <c r="AP762" s="20">
        <f t="shared" si="47"/>
        <v>1292.5688125300001</v>
      </c>
      <c r="AR762" s="20"/>
    </row>
    <row r="763" spans="1:44" x14ac:dyDescent="0.25">
      <c r="A763" t="str">
        <f>VLOOKUP($B763,'Cushing Balance'!$C$2:$E$500,3,TRUE)</f>
        <v>332011</v>
      </c>
      <c r="B763" s="1">
        <v>40774</v>
      </c>
      <c r="C763" s="31"/>
      <c r="D763" s="8">
        <v>0</v>
      </c>
      <c r="E763" s="35">
        <v>17.755854169999999</v>
      </c>
      <c r="F763" s="35"/>
      <c r="G763" s="26">
        <v>49.5</v>
      </c>
      <c r="H763" s="35">
        <v>48.053541670000001</v>
      </c>
      <c r="I763" s="35">
        <v>0</v>
      </c>
      <c r="J763" s="26">
        <v>0</v>
      </c>
      <c r="K763" s="35">
        <v>71.435333329999992</v>
      </c>
      <c r="L763" s="35">
        <v>0</v>
      </c>
      <c r="M763" s="35">
        <v>319.2192708</v>
      </c>
      <c r="N763" s="35">
        <v>0</v>
      </c>
      <c r="O763" s="35"/>
      <c r="P763" s="35">
        <v>33.650312499999998</v>
      </c>
      <c r="R763" s="24">
        <f t="shared" si="45"/>
        <v>539.61431246999996</v>
      </c>
      <c r="T763" s="5">
        <v>404.67110724232629</v>
      </c>
      <c r="V763" s="20">
        <f t="shared" si="46"/>
        <v>944.2854197123263</v>
      </c>
      <c r="X763" s="8">
        <v>150.925625</v>
      </c>
      <c r="Y763" s="35">
        <v>0</v>
      </c>
      <c r="Z763" s="35"/>
      <c r="AA763" s="35">
        <v>0</v>
      </c>
      <c r="AB763" s="35">
        <v>221.44252080000001</v>
      </c>
      <c r="AC763" s="35">
        <v>22.005958330000002</v>
      </c>
      <c r="AD763" s="35">
        <v>176.3298542</v>
      </c>
      <c r="AE763" s="35"/>
      <c r="AF763" s="35"/>
      <c r="AG763" s="35"/>
      <c r="AH763" s="35">
        <v>0</v>
      </c>
      <c r="AI763" s="35"/>
      <c r="AL763" s="24">
        <f t="shared" si="48"/>
        <v>570.70395832999998</v>
      </c>
      <c r="AN763" s="34">
        <v>733.58400000000006</v>
      </c>
      <c r="AP763" s="20">
        <f t="shared" si="47"/>
        <v>1304.28795833</v>
      </c>
      <c r="AR763" s="20"/>
    </row>
    <row r="764" spans="1:44" x14ac:dyDescent="0.25">
      <c r="A764" t="str">
        <f>VLOOKUP($B764,'Cushing Balance'!$C$2:$E$500,3,TRUE)</f>
        <v>342011</v>
      </c>
      <c r="B764" s="1">
        <v>40775</v>
      </c>
      <c r="C764" s="31"/>
      <c r="D764" s="8">
        <v>0</v>
      </c>
      <c r="E764" s="35">
        <v>26.953812500000002</v>
      </c>
      <c r="F764" s="35"/>
      <c r="G764" s="26">
        <v>49.5</v>
      </c>
      <c r="H764" s="35">
        <v>37.029583330000001</v>
      </c>
      <c r="I764" s="35">
        <v>0</v>
      </c>
      <c r="J764" s="26">
        <v>0</v>
      </c>
      <c r="K764" s="35">
        <v>71.525770829999999</v>
      </c>
      <c r="L764" s="35">
        <v>0</v>
      </c>
      <c r="M764" s="35">
        <v>307.30427079999998</v>
      </c>
      <c r="N764" s="35">
        <v>0</v>
      </c>
      <c r="O764" s="35"/>
      <c r="P764" s="35">
        <v>14.1316875</v>
      </c>
      <c r="R764" s="24">
        <f t="shared" si="45"/>
        <v>506.44512495999999</v>
      </c>
      <c r="T764" s="5">
        <v>404.67110724232629</v>
      </c>
      <c r="V764" s="20">
        <f t="shared" si="46"/>
        <v>911.11623220232627</v>
      </c>
      <c r="X764" s="8">
        <v>151.11310420000001</v>
      </c>
      <c r="Y764" s="35">
        <v>0</v>
      </c>
      <c r="Z764" s="35"/>
      <c r="AA764" s="35">
        <v>0</v>
      </c>
      <c r="AB764" s="35">
        <v>221.36116670000001</v>
      </c>
      <c r="AC764" s="35">
        <v>22.033145830000002</v>
      </c>
      <c r="AD764" s="35">
        <v>178.66227079999999</v>
      </c>
      <c r="AE764" s="35"/>
      <c r="AF764" s="35"/>
      <c r="AG764" s="35"/>
      <c r="AH764" s="35">
        <v>0</v>
      </c>
      <c r="AI764" s="35"/>
      <c r="AL764" s="24">
        <f t="shared" si="48"/>
        <v>573.16968753000003</v>
      </c>
      <c r="AN764" s="34">
        <v>733.58400000000006</v>
      </c>
      <c r="AP764" s="20">
        <f t="shared" si="47"/>
        <v>1306.7536875300002</v>
      </c>
      <c r="AR764" s="20"/>
    </row>
    <row r="765" spans="1:44" x14ac:dyDescent="0.25">
      <c r="A765" t="str">
        <f>VLOOKUP($B765,'Cushing Balance'!$C$2:$E$500,3,TRUE)</f>
        <v>342011</v>
      </c>
      <c r="B765" s="1">
        <v>40776</v>
      </c>
      <c r="C765" s="31"/>
      <c r="D765" s="8">
        <v>291.12787500000002</v>
      </c>
      <c r="E765" s="35">
        <v>131.43989579999999</v>
      </c>
      <c r="F765" s="35"/>
      <c r="G765" s="26">
        <v>49.5</v>
      </c>
      <c r="H765" s="35">
        <v>37.062666669999999</v>
      </c>
      <c r="I765" s="35">
        <v>0</v>
      </c>
      <c r="J765" s="26">
        <v>0</v>
      </c>
      <c r="K765" s="35">
        <v>69.293458329999993</v>
      </c>
      <c r="L765" s="35">
        <v>0</v>
      </c>
      <c r="M765" s="35">
        <v>310.83850000000001</v>
      </c>
      <c r="N765" s="35">
        <v>0</v>
      </c>
      <c r="O765" s="35"/>
      <c r="P765" s="35">
        <v>46.099583330000002</v>
      </c>
      <c r="R765" s="24">
        <f t="shared" si="45"/>
        <v>935.3619791299999</v>
      </c>
      <c r="T765" s="5">
        <v>404.67110724232629</v>
      </c>
      <c r="V765" s="20">
        <f t="shared" si="46"/>
        <v>1340.0330863723261</v>
      </c>
      <c r="X765" s="8">
        <v>151.76745829999999</v>
      </c>
      <c r="Y765" s="35">
        <v>0</v>
      </c>
      <c r="Z765" s="35"/>
      <c r="AA765" s="35">
        <v>0</v>
      </c>
      <c r="AB765" s="35">
        <v>223.30985419999999</v>
      </c>
      <c r="AC765" s="35">
        <v>21.943270830000003</v>
      </c>
      <c r="AD765" s="35">
        <v>176.73431249999999</v>
      </c>
      <c r="AE765" s="35"/>
      <c r="AF765" s="35"/>
      <c r="AG765" s="35"/>
      <c r="AH765" s="35">
        <v>0</v>
      </c>
      <c r="AI765" s="35"/>
      <c r="AL765" s="24">
        <f t="shared" si="48"/>
        <v>573.7548958299999</v>
      </c>
      <c r="AN765" s="34">
        <v>733.58400000000006</v>
      </c>
      <c r="AP765" s="20">
        <f t="shared" si="47"/>
        <v>1307.33889583</v>
      </c>
      <c r="AR765" s="20"/>
    </row>
    <row r="766" spans="1:44" x14ac:dyDescent="0.25">
      <c r="A766" t="str">
        <f>VLOOKUP($B766,'Cushing Balance'!$C$2:$E$500,3,TRUE)</f>
        <v>342011</v>
      </c>
      <c r="B766" s="1">
        <v>40777</v>
      </c>
      <c r="C766" s="31"/>
      <c r="D766" s="8">
        <v>53.312125000000002</v>
      </c>
      <c r="E766" s="35">
        <v>123.71375</v>
      </c>
      <c r="F766" s="35"/>
      <c r="G766" s="26">
        <v>49.5</v>
      </c>
      <c r="H766" s="35">
        <v>35.293541669999996</v>
      </c>
      <c r="I766" s="35">
        <v>0</v>
      </c>
      <c r="J766" s="26">
        <v>0</v>
      </c>
      <c r="K766" s="35">
        <v>64.701999999999998</v>
      </c>
      <c r="L766" s="35">
        <v>0</v>
      </c>
      <c r="M766" s="35">
        <v>322.45910420000001</v>
      </c>
      <c r="N766" s="35">
        <v>0</v>
      </c>
      <c r="O766" s="35"/>
      <c r="P766" s="35">
        <v>21.40433333</v>
      </c>
      <c r="R766" s="24">
        <f t="shared" si="45"/>
        <v>670.38485419999995</v>
      </c>
      <c r="T766" s="5">
        <v>404.67110724232629</v>
      </c>
      <c r="V766" s="20">
        <f t="shared" si="46"/>
        <v>1075.0559614423262</v>
      </c>
      <c r="X766" s="8">
        <v>149.11987500000001</v>
      </c>
      <c r="Y766" s="35">
        <v>0</v>
      </c>
      <c r="Z766" s="35"/>
      <c r="AA766" s="35">
        <v>0</v>
      </c>
      <c r="AB766" s="35">
        <v>167.36487500000001</v>
      </c>
      <c r="AC766" s="35">
        <v>21.958958330000002</v>
      </c>
      <c r="AD766" s="35">
        <v>172.16612499999999</v>
      </c>
      <c r="AE766" s="35"/>
      <c r="AF766" s="35"/>
      <c r="AG766" s="35"/>
      <c r="AH766" s="35">
        <v>0</v>
      </c>
      <c r="AI766" s="35"/>
      <c r="AL766" s="24">
        <f t="shared" si="48"/>
        <v>510.60983333000001</v>
      </c>
      <c r="AN766" s="34">
        <v>733.58400000000006</v>
      </c>
      <c r="AP766" s="20">
        <f t="shared" si="47"/>
        <v>1244.19383333</v>
      </c>
      <c r="AR766" s="20"/>
    </row>
    <row r="767" spans="1:44" x14ac:dyDescent="0.25">
      <c r="A767" t="str">
        <f>VLOOKUP($B767,'Cushing Balance'!$C$2:$E$500,3,TRUE)</f>
        <v>342011</v>
      </c>
      <c r="B767" s="1">
        <v>40778</v>
      </c>
      <c r="C767" s="31"/>
      <c r="D767" s="8">
        <v>0</v>
      </c>
      <c r="E767" s="35">
        <v>39.763312499999998</v>
      </c>
      <c r="F767" s="35"/>
      <c r="G767" s="26">
        <v>49.5</v>
      </c>
      <c r="H767" s="35">
        <v>43.438312500000002</v>
      </c>
      <c r="I767" s="35">
        <v>0</v>
      </c>
      <c r="J767" s="26">
        <v>0</v>
      </c>
      <c r="K767" s="35">
        <v>53.254145829999999</v>
      </c>
      <c r="L767" s="35">
        <v>0</v>
      </c>
      <c r="M767" s="35">
        <v>333.78887500000002</v>
      </c>
      <c r="N767" s="35">
        <v>0</v>
      </c>
      <c r="O767" s="35"/>
      <c r="P767" s="35">
        <v>44.653708330000001</v>
      </c>
      <c r="R767" s="24">
        <f t="shared" si="45"/>
        <v>564.39835416000005</v>
      </c>
      <c r="T767" s="5">
        <v>404.67110724232629</v>
      </c>
      <c r="V767" s="20">
        <f t="shared" si="46"/>
        <v>969.0694614023264</v>
      </c>
      <c r="X767" s="8">
        <v>152.79141670000001</v>
      </c>
      <c r="Y767" s="35">
        <v>0</v>
      </c>
      <c r="Z767" s="35"/>
      <c r="AA767" s="35">
        <v>0</v>
      </c>
      <c r="AB767" s="35">
        <v>216.11885420000002</v>
      </c>
      <c r="AC767" s="35">
        <v>21.939583330000001</v>
      </c>
      <c r="AD767" s="35">
        <v>177.30610419999999</v>
      </c>
      <c r="AE767" s="35"/>
      <c r="AF767" s="35"/>
      <c r="AG767" s="35"/>
      <c r="AH767" s="35">
        <v>0</v>
      </c>
      <c r="AI767" s="35"/>
      <c r="AL767" s="24">
        <f t="shared" si="48"/>
        <v>568.15595843000006</v>
      </c>
      <c r="AN767" s="34">
        <v>733.58400000000006</v>
      </c>
      <c r="AP767" s="20">
        <f t="shared" si="47"/>
        <v>1301.7399584300001</v>
      </c>
      <c r="AR767" s="20"/>
    </row>
    <row r="768" spans="1:44" x14ac:dyDescent="0.25">
      <c r="A768" t="str">
        <f>VLOOKUP($B768,'Cushing Balance'!$C$2:$E$500,3,TRUE)</f>
        <v>342011</v>
      </c>
      <c r="B768" s="1">
        <v>40779</v>
      </c>
      <c r="C768" s="31"/>
      <c r="D768" s="8">
        <v>9.8686249999999998</v>
      </c>
      <c r="E768" s="35">
        <v>28.753604169999999</v>
      </c>
      <c r="F768" s="35"/>
      <c r="G768" s="26">
        <v>49.5</v>
      </c>
      <c r="H768" s="35">
        <v>21.645354169999997</v>
      </c>
      <c r="I768" s="35">
        <v>0</v>
      </c>
      <c r="J768" s="26">
        <v>0</v>
      </c>
      <c r="K768" s="35">
        <v>67.643312499999993</v>
      </c>
      <c r="L768" s="35">
        <v>0</v>
      </c>
      <c r="M768" s="35">
        <v>366.00152079999998</v>
      </c>
      <c r="N768" s="35">
        <v>0</v>
      </c>
      <c r="O768" s="35"/>
      <c r="P768" s="35">
        <v>56.70551064</v>
      </c>
      <c r="R768" s="24">
        <f t="shared" si="45"/>
        <v>600.11792728</v>
      </c>
      <c r="T768" s="5">
        <v>404.67110724232629</v>
      </c>
      <c r="V768" s="20">
        <f t="shared" si="46"/>
        <v>1004.7890345223263</v>
      </c>
      <c r="X768" s="8">
        <v>145.14129170000001</v>
      </c>
      <c r="Y768" s="35">
        <v>0</v>
      </c>
      <c r="Z768" s="35"/>
      <c r="AA768" s="35">
        <v>0</v>
      </c>
      <c r="AB768" s="35">
        <v>204.3032292</v>
      </c>
      <c r="AC768" s="35">
        <v>21.974520830000003</v>
      </c>
      <c r="AD768" s="35">
        <v>176.53702079999999</v>
      </c>
      <c r="AE768" s="35"/>
      <c r="AF768" s="35"/>
      <c r="AG768" s="35"/>
      <c r="AH768" s="35">
        <v>0</v>
      </c>
      <c r="AI768" s="35"/>
      <c r="AL768" s="24">
        <f t="shared" si="48"/>
        <v>547.95606253000005</v>
      </c>
      <c r="AN768" s="34">
        <v>733.58400000000006</v>
      </c>
      <c r="AP768" s="20">
        <f t="shared" si="47"/>
        <v>1281.5400625300001</v>
      </c>
      <c r="AR768" s="20"/>
    </row>
    <row r="769" spans="1:44" x14ac:dyDescent="0.25">
      <c r="A769" t="str">
        <f>VLOOKUP($B769,'Cushing Balance'!$C$2:$E$500,3,TRUE)</f>
        <v>342011</v>
      </c>
      <c r="B769" s="1">
        <v>40780</v>
      </c>
      <c r="C769" s="31"/>
      <c r="D769" s="8">
        <v>0</v>
      </c>
      <c r="E769" s="35">
        <v>21.537375000000001</v>
      </c>
      <c r="F769" s="35"/>
      <c r="G769" s="26">
        <v>49.5</v>
      </c>
      <c r="H769" s="35">
        <v>41.682124999999999</v>
      </c>
      <c r="I769" s="35">
        <v>0</v>
      </c>
      <c r="J769" s="26">
        <v>0</v>
      </c>
      <c r="K769" s="35">
        <v>72.352479170000009</v>
      </c>
      <c r="L769" s="35">
        <v>0</v>
      </c>
      <c r="M769" s="35">
        <v>379.24154170000003</v>
      </c>
      <c r="N769" s="35">
        <v>0</v>
      </c>
      <c r="O769" s="35"/>
      <c r="P769" s="35">
        <v>64.388125000000002</v>
      </c>
      <c r="R769" s="24">
        <f t="shared" si="45"/>
        <v>628.70164586999999</v>
      </c>
      <c r="T769" s="5">
        <v>404.67110724232629</v>
      </c>
      <c r="V769" s="20">
        <f t="shared" si="46"/>
        <v>1033.3727531123263</v>
      </c>
      <c r="X769" s="8">
        <v>151.97391669999999</v>
      </c>
      <c r="Y769" s="35">
        <v>0</v>
      </c>
      <c r="Z769" s="35"/>
      <c r="AA769" s="35">
        <v>0</v>
      </c>
      <c r="AB769" s="35">
        <v>225.784875</v>
      </c>
      <c r="AC769" s="35">
        <v>22.216666669999999</v>
      </c>
      <c r="AD769" s="35">
        <v>176.236875</v>
      </c>
      <c r="AE769" s="35"/>
      <c r="AF769" s="35"/>
      <c r="AG769" s="35"/>
      <c r="AH769" s="35">
        <v>0</v>
      </c>
      <c r="AI769" s="35"/>
      <c r="AL769" s="24">
        <f t="shared" si="48"/>
        <v>576.2123333699999</v>
      </c>
      <c r="AN769" s="34">
        <v>733.58400000000006</v>
      </c>
      <c r="AP769" s="20">
        <f t="shared" si="47"/>
        <v>1309.79633337</v>
      </c>
      <c r="AR769" s="20"/>
    </row>
    <row r="770" spans="1:44" x14ac:dyDescent="0.25">
      <c r="A770" t="str">
        <f>VLOOKUP($B770,'Cushing Balance'!$C$2:$E$500,3,TRUE)</f>
        <v>342011</v>
      </c>
      <c r="B770" s="1">
        <v>40781</v>
      </c>
      <c r="C770" s="31"/>
      <c r="D770" s="8">
        <v>0</v>
      </c>
      <c r="E770" s="35">
        <v>70.240895829999999</v>
      </c>
      <c r="F770" s="35"/>
      <c r="G770" s="26">
        <v>49.5</v>
      </c>
      <c r="H770" s="35">
        <v>43.415833329999998</v>
      </c>
      <c r="I770" s="35">
        <v>0</v>
      </c>
      <c r="J770" s="26">
        <v>0</v>
      </c>
      <c r="K770" s="35">
        <v>69.564729170000007</v>
      </c>
      <c r="L770" s="35">
        <v>0</v>
      </c>
      <c r="M770" s="35">
        <v>364.2036458</v>
      </c>
      <c r="N770" s="35">
        <v>0</v>
      </c>
      <c r="O770" s="35"/>
      <c r="P770" s="35">
        <v>46.244354170000001</v>
      </c>
      <c r="R770" s="24">
        <f t="shared" si="45"/>
        <v>643.16945829999997</v>
      </c>
      <c r="T770" s="5">
        <v>404.67110724232629</v>
      </c>
      <c r="V770" s="20">
        <f t="shared" si="46"/>
        <v>1047.8405655423262</v>
      </c>
      <c r="X770" s="8">
        <v>145.83372919999999</v>
      </c>
      <c r="Y770" s="35">
        <v>0</v>
      </c>
      <c r="Z770" s="35"/>
      <c r="AA770" s="35">
        <v>0</v>
      </c>
      <c r="AB770" s="35">
        <v>207.47589579999999</v>
      </c>
      <c r="AC770" s="35">
        <v>21.93685417</v>
      </c>
      <c r="AD770" s="35">
        <v>175.9583542</v>
      </c>
      <c r="AE770" s="35"/>
      <c r="AF770" s="35"/>
      <c r="AG770" s="35"/>
      <c r="AH770" s="35">
        <v>0</v>
      </c>
      <c r="AI770" s="35"/>
      <c r="AL770" s="24">
        <f t="shared" si="48"/>
        <v>551.20483336999996</v>
      </c>
      <c r="AN770" s="34">
        <v>733.58400000000006</v>
      </c>
      <c r="AP770" s="20">
        <f t="shared" si="47"/>
        <v>1284.78883337</v>
      </c>
      <c r="AR770" s="20"/>
    </row>
    <row r="771" spans="1:44" x14ac:dyDescent="0.25">
      <c r="A771" t="str">
        <f>VLOOKUP($B771,'Cushing Balance'!$C$2:$E$500,3,TRUE)</f>
        <v>352011</v>
      </c>
      <c r="B771" s="1">
        <v>40782</v>
      </c>
      <c r="C771" s="31"/>
      <c r="D771" s="8">
        <v>0</v>
      </c>
      <c r="E771" s="35">
        <v>139.5152708</v>
      </c>
      <c r="F771" s="35"/>
      <c r="G771" s="26">
        <v>49.5</v>
      </c>
      <c r="H771" s="35">
        <v>43.980166669999996</v>
      </c>
      <c r="I771" s="35">
        <v>0</v>
      </c>
      <c r="J771" s="26">
        <v>0</v>
      </c>
      <c r="K771" s="35">
        <v>66.204499999999996</v>
      </c>
      <c r="L771" s="35">
        <v>0</v>
      </c>
      <c r="M771" s="35">
        <v>357.39191670000002</v>
      </c>
      <c r="N771" s="35">
        <v>0</v>
      </c>
      <c r="O771" s="35"/>
      <c r="P771" s="35">
        <v>29.827645830000002</v>
      </c>
      <c r="R771" s="24">
        <f t="shared" si="45"/>
        <v>686.41950000000008</v>
      </c>
      <c r="T771" s="5">
        <v>404.67110724232629</v>
      </c>
      <c r="V771" s="20">
        <f t="shared" si="46"/>
        <v>1091.0906072423263</v>
      </c>
      <c r="X771" s="8">
        <v>150.97320830000001</v>
      </c>
      <c r="Y771" s="35">
        <v>0</v>
      </c>
      <c r="Z771" s="35"/>
      <c r="AA771" s="35">
        <v>0</v>
      </c>
      <c r="AB771" s="35">
        <v>222.52854170000001</v>
      </c>
      <c r="AC771" s="35">
        <v>21.95</v>
      </c>
      <c r="AD771" s="35">
        <v>175.55389579999999</v>
      </c>
      <c r="AE771" s="35"/>
      <c r="AF771" s="35"/>
      <c r="AG771" s="35"/>
      <c r="AH771" s="35">
        <v>0</v>
      </c>
      <c r="AI771" s="35"/>
      <c r="AL771" s="24">
        <f t="shared" si="48"/>
        <v>571.00564580000002</v>
      </c>
      <c r="AN771" s="34">
        <v>733.58400000000006</v>
      </c>
      <c r="AP771" s="20">
        <f t="shared" si="47"/>
        <v>1304.5896458000002</v>
      </c>
      <c r="AR771" s="20"/>
    </row>
    <row r="772" spans="1:44" x14ac:dyDescent="0.25">
      <c r="A772" t="str">
        <f>VLOOKUP($B772,'Cushing Balance'!$C$2:$E$500,3,TRUE)</f>
        <v>352011</v>
      </c>
      <c r="B772" s="1">
        <v>40783</v>
      </c>
      <c r="C772" s="31"/>
      <c r="D772" s="8">
        <v>87.748729170000004</v>
      </c>
      <c r="E772" s="35">
        <v>35.24047917</v>
      </c>
      <c r="F772" s="35"/>
      <c r="G772" s="26">
        <v>49.5</v>
      </c>
      <c r="H772" s="35">
        <v>45.081666669999997</v>
      </c>
      <c r="I772" s="35">
        <v>0</v>
      </c>
      <c r="J772" s="26">
        <v>0</v>
      </c>
      <c r="K772" s="35">
        <v>69.78577082999999</v>
      </c>
      <c r="L772" s="35">
        <v>0</v>
      </c>
      <c r="M772" s="35">
        <v>361.9352083</v>
      </c>
      <c r="N772" s="35">
        <v>0</v>
      </c>
      <c r="O772" s="35"/>
      <c r="P772" s="35">
        <v>14.60258333</v>
      </c>
      <c r="R772" s="24">
        <f t="shared" si="45"/>
        <v>663.89443746999996</v>
      </c>
      <c r="T772" s="5">
        <v>404.67110724232629</v>
      </c>
      <c r="V772" s="20">
        <f t="shared" si="46"/>
        <v>1068.5655447123263</v>
      </c>
      <c r="X772" s="8">
        <v>150.9724167</v>
      </c>
      <c r="Y772" s="35">
        <v>0</v>
      </c>
      <c r="Z772" s="35"/>
      <c r="AA772" s="35">
        <v>0</v>
      </c>
      <c r="AB772" s="35">
        <v>222.89108329999999</v>
      </c>
      <c r="AC772" s="35">
        <v>22.023375000000001</v>
      </c>
      <c r="AD772" s="35">
        <v>175.17212499999999</v>
      </c>
      <c r="AE772" s="35"/>
      <c r="AF772" s="35"/>
      <c r="AG772" s="35"/>
      <c r="AH772" s="35">
        <v>0</v>
      </c>
      <c r="AI772" s="35"/>
      <c r="AL772" s="24">
        <f t="shared" si="48"/>
        <v>571.05899999999997</v>
      </c>
      <c r="AN772" s="34">
        <v>733.58400000000006</v>
      </c>
      <c r="AP772" s="20">
        <f t="shared" si="47"/>
        <v>1304.643</v>
      </c>
      <c r="AR772" s="20"/>
    </row>
    <row r="773" spans="1:44" x14ac:dyDescent="0.25">
      <c r="A773" t="str">
        <f>VLOOKUP($B773,'Cushing Balance'!$C$2:$E$500,3,TRUE)</f>
        <v>352011</v>
      </c>
      <c r="B773" s="1">
        <v>40784</v>
      </c>
      <c r="C773" s="31"/>
      <c r="D773" s="8">
        <v>0</v>
      </c>
      <c r="E773" s="35">
        <v>80.416562499999998</v>
      </c>
      <c r="F773" s="35"/>
      <c r="G773" s="26">
        <v>49.5</v>
      </c>
      <c r="H773" s="35">
        <v>42.545562500000003</v>
      </c>
      <c r="I773" s="35">
        <v>0</v>
      </c>
      <c r="J773" s="26">
        <v>0</v>
      </c>
      <c r="K773" s="35">
        <v>65.029520829999996</v>
      </c>
      <c r="L773" s="35">
        <v>0</v>
      </c>
      <c r="M773" s="35">
        <v>351.85908330000001</v>
      </c>
      <c r="N773" s="35">
        <v>0</v>
      </c>
      <c r="O773" s="35"/>
      <c r="P773" s="35">
        <v>26.374833330000001</v>
      </c>
      <c r="R773" s="24">
        <f t="shared" si="45"/>
        <v>615.72556245999999</v>
      </c>
      <c r="T773" s="5">
        <v>404.67110724232629</v>
      </c>
      <c r="V773" s="20">
        <f t="shared" si="46"/>
        <v>1020.3966697023263</v>
      </c>
      <c r="X773" s="8">
        <v>151.65204170000001</v>
      </c>
      <c r="Y773" s="35">
        <v>0</v>
      </c>
      <c r="Z773" s="35"/>
      <c r="AA773" s="35">
        <v>0</v>
      </c>
      <c r="AB773" s="35">
        <v>221.52168750000001</v>
      </c>
      <c r="AC773" s="35">
        <v>22.062583330000002</v>
      </c>
      <c r="AD773" s="35">
        <v>175.9272708</v>
      </c>
      <c r="AE773" s="35"/>
      <c r="AF773" s="35"/>
      <c r="AG773" s="35"/>
      <c r="AH773" s="35">
        <v>0</v>
      </c>
      <c r="AI773" s="35"/>
      <c r="AL773" s="24">
        <f t="shared" si="48"/>
        <v>571.16358333000005</v>
      </c>
      <c r="AN773" s="34">
        <v>733.58400000000006</v>
      </c>
      <c r="AP773" s="20">
        <f t="shared" si="47"/>
        <v>1304.74758333</v>
      </c>
      <c r="AR773" s="20"/>
    </row>
    <row r="774" spans="1:44" x14ac:dyDescent="0.25">
      <c r="A774" t="str">
        <f>VLOOKUP($B774,'Cushing Balance'!$C$2:$E$500,3,TRUE)</f>
        <v>352011</v>
      </c>
      <c r="B774" s="1">
        <v>40785</v>
      </c>
      <c r="C774" s="31"/>
      <c r="D774" s="8">
        <v>212.9681458</v>
      </c>
      <c r="E774" s="35">
        <v>141.85516670000001</v>
      </c>
      <c r="F774" s="35"/>
      <c r="G774" s="26">
        <v>49.5</v>
      </c>
      <c r="H774" s="35">
        <v>37.675229170000001</v>
      </c>
      <c r="I774" s="35">
        <v>0</v>
      </c>
      <c r="J774" s="26">
        <v>0</v>
      </c>
      <c r="K774" s="35">
        <v>52.352270830000002</v>
      </c>
      <c r="L774" s="35">
        <v>0</v>
      </c>
      <c r="M774" s="35">
        <v>359.72493750000001</v>
      </c>
      <c r="N774" s="35">
        <v>0</v>
      </c>
      <c r="O774" s="35"/>
      <c r="P774" s="35">
        <v>73.475999999999999</v>
      </c>
      <c r="R774" s="24">
        <f t="shared" si="45"/>
        <v>927.55175000000008</v>
      </c>
      <c r="T774" s="5">
        <v>404.67110724232629</v>
      </c>
      <c r="V774" s="20">
        <f t="shared" si="46"/>
        <v>1332.2228572423264</v>
      </c>
      <c r="X774" s="8">
        <v>152.62285420000001</v>
      </c>
      <c r="Y774" s="35">
        <v>0</v>
      </c>
      <c r="Z774" s="35"/>
      <c r="AA774" s="35">
        <v>0</v>
      </c>
      <c r="AB774" s="35">
        <v>226.11775</v>
      </c>
      <c r="AC774" s="35">
        <v>26.10114583</v>
      </c>
      <c r="AD774" s="35">
        <v>175.73412500000001</v>
      </c>
      <c r="AE774" s="35"/>
      <c r="AF774" s="35"/>
      <c r="AG774" s="35"/>
      <c r="AH774" s="35">
        <v>0</v>
      </c>
      <c r="AI774" s="35"/>
      <c r="AL774" s="24">
        <f t="shared" si="48"/>
        <v>580.57587503000002</v>
      </c>
      <c r="AN774" s="34">
        <v>733.58400000000006</v>
      </c>
      <c r="AP774" s="20">
        <f t="shared" si="47"/>
        <v>1314.15987503</v>
      </c>
      <c r="AR774" s="20"/>
    </row>
    <row r="775" spans="1:44" x14ac:dyDescent="0.25">
      <c r="A775" t="str">
        <f>VLOOKUP($B775,'Cushing Balance'!$C$2:$E$500,3,TRUE)</f>
        <v>352011</v>
      </c>
      <c r="B775" s="1">
        <v>40786</v>
      </c>
      <c r="C775" s="31"/>
      <c r="D775" s="8">
        <v>0</v>
      </c>
      <c r="E775" s="35">
        <v>143.6338958</v>
      </c>
      <c r="F775" s="35"/>
      <c r="G775" s="26">
        <v>49.5</v>
      </c>
      <c r="H775" s="35">
        <v>21.117645830000001</v>
      </c>
      <c r="I775" s="35">
        <v>0</v>
      </c>
      <c r="J775" s="26">
        <v>0</v>
      </c>
      <c r="K775" s="35">
        <v>52.809854170000001</v>
      </c>
      <c r="L775" s="35">
        <v>0</v>
      </c>
      <c r="M775" s="35">
        <v>350.28718750000002</v>
      </c>
      <c r="N775" s="35">
        <v>0</v>
      </c>
      <c r="O775" s="35"/>
      <c r="P775" s="35">
        <v>34.721499999999999</v>
      </c>
      <c r="R775" s="24">
        <f t="shared" si="45"/>
        <v>652.07008329999996</v>
      </c>
      <c r="T775" s="5">
        <v>404.67110724232629</v>
      </c>
      <c r="V775" s="20">
        <f t="shared" si="46"/>
        <v>1056.7411905423262</v>
      </c>
      <c r="X775" s="8">
        <v>151.56054169999999</v>
      </c>
      <c r="Y775" s="35">
        <v>0</v>
      </c>
      <c r="Z775" s="35"/>
      <c r="AA775" s="35">
        <v>0</v>
      </c>
      <c r="AB775" s="35">
        <v>227.73366670000001</v>
      </c>
      <c r="AC775" s="35">
        <v>33.812833330000004</v>
      </c>
      <c r="AD775" s="35">
        <v>156.65097919999999</v>
      </c>
      <c r="AE775" s="35"/>
      <c r="AF775" s="35"/>
      <c r="AG775" s="35"/>
      <c r="AH775" s="35">
        <v>0</v>
      </c>
      <c r="AI775" s="35"/>
      <c r="AL775" s="24">
        <f t="shared" si="48"/>
        <v>569.75802092999993</v>
      </c>
      <c r="AN775" s="34">
        <v>733.58400000000006</v>
      </c>
      <c r="AP775" s="20">
        <f t="shared" si="47"/>
        <v>1303.34202093</v>
      </c>
      <c r="AR775" s="20"/>
    </row>
    <row r="776" spans="1:44" x14ac:dyDescent="0.25">
      <c r="A776" t="str">
        <f>VLOOKUP($B776,'Cushing Balance'!$C$2:$E$500,3,TRUE)</f>
        <v>352011</v>
      </c>
      <c r="B776" s="1">
        <v>40787</v>
      </c>
      <c r="C776" s="31"/>
      <c r="D776" s="8">
        <v>4.2064583329999996</v>
      </c>
      <c r="E776" s="35">
        <v>149.18837500000001</v>
      </c>
      <c r="F776" s="35"/>
      <c r="G776" s="26">
        <v>49.5</v>
      </c>
      <c r="H776" s="35">
        <v>49.573854169999997</v>
      </c>
      <c r="I776" s="35">
        <v>0</v>
      </c>
      <c r="J776" s="26">
        <v>0</v>
      </c>
      <c r="K776" s="35">
        <v>60.520833330000002</v>
      </c>
      <c r="L776" s="35">
        <v>0</v>
      </c>
      <c r="M776" s="35">
        <v>340.00716670000003</v>
      </c>
      <c r="N776" s="35">
        <v>0</v>
      </c>
      <c r="O776" s="35"/>
      <c r="P776" s="35">
        <v>13.38585417</v>
      </c>
      <c r="R776" s="24">
        <f t="shared" si="45"/>
        <v>666.38254170300013</v>
      </c>
      <c r="T776" s="5">
        <v>387.94038751646298</v>
      </c>
      <c r="V776" s="20">
        <f t="shared" si="46"/>
        <v>1054.322929219463</v>
      </c>
      <c r="X776" s="8">
        <v>149.71950000000001</v>
      </c>
      <c r="Y776" s="35">
        <v>0</v>
      </c>
      <c r="Z776" s="35"/>
      <c r="AA776" s="35">
        <v>0</v>
      </c>
      <c r="AB776" s="35">
        <v>223.5433333</v>
      </c>
      <c r="AC776" s="35">
        <v>26.093687500000001</v>
      </c>
      <c r="AD776" s="35">
        <v>179.0605625</v>
      </c>
      <c r="AE776" s="35"/>
      <c r="AF776" s="35"/>
      <c r="AG776" s="35"/>
      <c r="AH776" s="35">
        <v>0</v>
      </c>
      <c r="AI776" s="35"/>
      <c r="AL776" s="24">
        <f t="shared" si="48"/>
        <v>578.41708330000006</v>
      </c>
      <c r="AN776" s="34">
        <v>762.14400000000001</v>
      </c>
      <c r="AP776" s="20">
        <f t="shared" si="47"/>
        <v>1340.5610833000001</v>
      </c>
      <c r="AR776" s="20"/>
    </row>
    <row r="777" spans="1:44" x14ac:dyDescent="0.25">
      <c r="A777" t="str">
        <f>VLOOKUP($B777,'Cushing Balance'!$C$2:$E$500,3,TRUE)</f>
        <v>352011</v>
      </c>
      <c r="B777" s="1">
        <v>40788</v>
      </c>
      <c r="C777" s="31"/>
      <c r="D777" s="8">
        <v>289.69981250000001</v>
      </c>
      <c r="E777" s="35">
        <v>24.969854169999998</v>
      </c>
      <c r="F777" s="35"/>
      <c r="G777" s="26">
        <v>49.5</v>
      </c>
      <c r="H777" s="35">
        <v>45.003145830000001</v>
      </c>
      <c r="I777" s="35">
        <v>0</v>
      </c>
      <c r="J777" s="26">
        <v>0</v>
      </c>
      <c r="K777" s="35">
        <v>68.989916669999999</v>
      </c>
      <c r="L777" s="35">
        <v>0</v>
      </c>
      <c r="M777" s="35">
        <v>439.35029170000001</v>
      </c>
      <c r="N777" s="35">
        <v>0</v>
      </c>
      <c r="O777" s="35"/>
      <c r="P777" s="35">
        <v>35.466374999999999</v>
      </c>
      <c r="R777" s="24">
        <f t="shared" si="45"/>
        <v>952.97939586999996</v>
      </c>
      <c r="T777" s="5">
        <v>387.94038751646298</v>
      </c>
      <c r="V777" s="20">
        <f t="shared" si="46"/>
        <v>1340.919783386463</v>
      </c>
      <c r="X777" s="8">
        <v>148.05539579999999</v>
      </c>
      <c r="Y777" s="35">
        <v>0</v>
      </c>
      <c r="Z777" s="35"/>
      <c r="AA777" s="35">
        <v>0</v>
      </c>
      <c r="AB777" s="35">
        <v>216.13912500000001</v>
      </c>
      <c r="AC777" s="35">
        <v>32.419937500000003</v>
      </c>
      <c r="AD777" s="35">
        <v>173.5757083</v>
      </c>
      <c r="AE777" s="35"/>
      <c r="AF777" s="35"/>
      <c r="AG777" s="35"/>
      <c r="AH777" s="35">
        <v>0</v>
      </c>
      <c r="AI777" s="35"/>
      <c r="AL777" s="24">
        <f t="shared" si="48"/>
        <v>570.1901666</v>
      </c>
      <c r="AN777" s="34">
        <v>762.14400000000001</v>
      </c>
      <c r="AP777" s="20">
        <f t="shared" si="47"/>
        <v>1332.3341666000001</v>
      </c>
      <c r="AR777" s="20"/>
    </row>
    <row r="778" spans="1:44" x14ac:dyDescent="0.25">
      <c r="A778" t="str">
        <f>VLOOKUP($B778,'Cushing Balance'!$C$2:$E$500,3,TRUE)</f>
        <v>362011</v>
      </c>
      <c r="B778" s="1">
        <v>40789</v>
      </c>
      <c r="C778" s="31"/>
      <c r="D778" s="8">
        <v>336.28643749999998</v>
      </c>
      <c r="E778" s="35">
        <v>8.4476250000000004</v>
      </c>
      <c r="F778" s="35"/>
      <c r="G778" s="26">
        <v>49.5</v>
      </c>
      <c r="H778" s="35">
        <v>47.961687499999996</v>
      </c>
      <c r="I778" s="35">
        <v>0</v>
      </c>
      <c r="J778" s="26">
        <v>0</v>
      </c>
      <c r="K778" s="35">
        <v>71.493395829999997</v>
      </c>
      <c r="L778" s="35">
        <v>0</v>
      </c>
      <c r="M778" s="35">
        <v>397.47302079999997</v>
      </c>
      <c r="N778" s="35">
        <v>0</v>
      </c>
      <c r="O778" s="35"/>
      <c r="P778" s="35">
        <v>32.7511875</v>
      </c>
      <c r="R778" s="24">
        <f t="shared" ref="R778:R841" si="49">SUM(D778:P778)</f>
        <v>943.9133541299999</v>
      </c>
      <c r="T778" s="5">
        <v>387.94038751646298</v>
      </c>
      <c r="V778" s="20">
        <f t="shared" ref="V778:V841" si="50">T778+R778</f>
        <v>1331.8537416464628</v>
      </c>
      <c r="X778" s="8">
        <v>145.8733958</v>
      </c>
      <c r="Y778" s="35">
        <v>0</v>
      </c>
      <c r="Z778" s="35"/>
      <c r="AA778" s="35">
        <v>0</v>
      </c>
      <c r="AB778" s="35">
        <v>217.4896875</v>
      </c>
      <c r="AC778" s="35">
        <v>32.285625000000003</v>
      </c>
      <c r="AD778" s="35">
        <v>175.37937500000001</v>
      </c>
      <c r="AE778" s="35"/>
      <c r="AF778" s="35"/>
      <c r="AG778" s="35"/>
      <c r="AH778" s="35">
        <v>0</v>
      </c>
      <c r="AI778" s="35"/>
      <c r="AL778" s="24">
        <f t="shared" si="48"/>
        <v>571.02808329999993</v>
      </c>
      <c r="AN778" s="34">
        <v>762.14400000000001</v>
      </c>
      <c r="AP778" s="20">
        <f t="shared" ref="AP778:AP841" si="51">AN778+AL778</f>
        <v>1333.1720832999999</v>
      </c>
      <c r="AR778" s="20"/>
    </row>
    <row r="779" spans="1:44" x14ac:dyDescent="0.25">
      <c r="A779" t="str">
        <f>VLOOKUP($B779,'Cushing Balance'!$C$2:$E$500,3,TRUE)</f>
        <v>362011</v>
      </c>
      <c r="B779" s="1">
        <v>40790</v>
      </c>
      <c r="C779" s="31"/>
      <c r="D779" s="8">
        <v>0</v>
      </c>
      <c r="E779" s="35">
        <v>1.0932708330000001</v>
      </c>
      <c r="F779" s="35"/>
      <c r="G779" s="26">
        <v>49.5</v>
      </c>
      <c r="H779" s="35">
        <v>44.883479170000001</v>
      </c>
      <c r="I779" s="35">
        <v>0</v>
      </c>
      <c r="J779" s="26">
        <v>0</v>
      </c>
      <c r="K779" s="35">
        <v>72.903020829999988</v>
      </c>
      <c r="L779" s="35">
        <v>0</v>
      </c>
      <c r="M779" s="35">
        <v>439.06385419999998</v>
      </c>
      <c r="N779" s="35">
        <v>0</v>
      </c>
      <c r="O779" s="35"/>
      <c r="P779" s="35">
        <v>29.575624999999999</v>
      </c>
      <c r="R779" s="24">
        <f t="shared" si="49"/>
        <v>637.01925003299993</v>
      </c>
      <c r="T779" s="5">
        <v>387.94038751646298</v>
      </c>
      <c r="V779" s="20">
        <f t="shared" si="50"/>
        <v>1024.959637549463</v>
      </c>
      <c r="X779" s="8">
        <v>143.77870830000001</v>
      </c>
      <c r="Y779" s="35">
        <v>0</v>
      </c>
      <c r="Z779" s="35"/>
      <c r="AA779" s="35">
        <v>0</v>
      </c>
      <c r="AB779" s="35">
        <v>206.23410419999999</v>
      </c>
      <c r="AC779" s="35">
        <v>26.851166669999998</v>
      </c>
      <c r="AD779" s="35">
        <v>167.90199999999999</v>
      </c>
      <c r="AE779" s="35"/>
      <c r="AF779" s="35"/>
      <c r="AG779" s="35"/>
      <c r="AH779" s="35">
        <v>0</v>
      </c>
      <c r="AI779" s="35"/>
      <c r="AL779" s="24">
        <f t="shared" ref="AL779:AL842" si="52">SUM(X779:AJ779)</f>
        <v>544.76597917000004</v>
      </c>
      <c r="AN779" s="34">
        <v>762.14400000000001</v>
      </c>
      <c r="AP779" s="20">
        <f t="shared" si="51"/>
        <v>1306.90997917</v>
      </c>
      <c r="AR779" s="20"/>
    </row>
    <row r="780" spans="1:44" x14ac:dyDescent="0.25">
      <c r="A780" t="str">
        <f>VLOOKUP($B780,'Cushing Balance'!$C$2:$E$500,3,TRUE)</f>
        <v>362011</v>
      </c>
      <c r="B780" s="1">
        <v>40791</v>
      </c>
      <c r="C780" s="31"/>
      <c r="D780" s="8">
        <v>0</v>
      </c>
      <c r="E780" s="35">
        <v>1.0066250000000001</v>
      </c>
      <c r="F780" s="35"/>
      <c r="G780" s="26">
        <v>49.5</v>
      </c>
      <c r="H780" s="35">
        <v>37.945583329999998</v>
      </c>
      <c r="I780" s="35">
        <v>0</v>
      </c>
      <c r="J780" s="26">
        <v>0</v>
      </c>
      <c r="K780" s="35">
        <v>70.591875000000002</v>
      </c>
      <c r="L780" s="35">
        <v>0</v>
      </c>
      <c r="M780" s="35">
        <v>408.05437499999999</v>
      </c>
      <c r="N780" s="35">
        <v>0</v>
      </c>
      <c r="O780" s="35"/>
      <c r="P780" s="35">
        <v>33.180645830000003</v>
      </c>
      <c r="R780" s="24">
        <f t="shared" si="49"/>
        <v>600.27910415999997</v>
      </c>
      <c r="T780" s="5">
        <v>387.94038751646298</v>
      </c>
      <c r="V780" s="20">
        <f t="shared" si="50"/>
        <v>988.21949167646289</v>
      </c>
      <c r="X780" s="8">
        <v>146.39087499999999</v>
      </c>
      <c r="Y780" s="35">
        <v>0</v>
      </c>
      <c r="Z780" s="35"/>
      <c r="AA780" s="35">
        <v>0</v>
      </c>
      <c r="AB780" s="35">
        <v>224.22016669999999</v>
      </c>
      <c r="AC780" s="35">
        <v>26.668645830000003</v>
      </c>
      <c r="AD780" s="35">
        <v>170.10222920000001</v>
      </c>
      <c r="AE780" s="35"/>
      <c r="AF780" s="35"/>
      <c r="AG780" s="35"/>
      <c r="AH780" s="35">
        <v>0</v>
      </c>
      <c r="AI780" s="35"/>
      <c r="AL780" s="24">
        <f t="shared" si="52"/>
        <v>567.38191673000006</v>
      </c>
      <c r="AN780" s="34">
        <v>762.14400000000001</v>
      </c>
      <c r="AP780" s="20">
        <f t="shared" si="51"/>
        <v>1329.5259167300001</v>
      </c>
      <c r="AR780" s="20"/>
    </row>
    <row r="781" spans="1:44" x14ac:dyDescent="0.25">
      <c r="A781" t="str">
        <f>VLOOKUP($B781,'Cushing Balance'!$C$2:$E$500,3,TRUE)</f>
        <v>362011</v>
      </c>
      <c r="B781" s="1">
        <v>40792</v>
      </c>
      <c r="C781" s="31"/>
      <c r="D781" s="8">
        <v>134.4489792</v>
      </c>
      <c r="E781" s="35">
        <v>119.1498125</v>
      </c>
      <c r="F781" s="35"/>
      <c r="G781" s="26">
        <v>49.5</v>
      </c>
      <c r="H781" s="35">
        <v>40.454583329999998</v>
      </c>
      <c r="I781" s="35">
        <v>0</v>
      </c>
      <c r="J781" s="26">
        <v>0</v>
      </c>
      <c r="K781" s="35">
        <v>68.238416670000007</v>
      </c>
      <c r="L781" s="35">
        <v>0</v>
      </c>
      <c r="M781" s="35">
        <v>431.0265</v>
      </c>
      <c r="N781" s="35">
        <v>0</v>
      </c>
      <c r="O781" s="35"/>
      <c r="P781" s="35">
        <v>30.961749999999999</v>
      </c>
      <c r="R781" s="24">
        <f t="shared" si="49"/>
        <v>873.78004169999997</v>
      </c>
      <c r="T781" s="5">
        <v>387.94038751646298</v>
      </c>
      <c r="V781" s="20">
        <f t="shared" si="50"/>
        <v>1261.7204292164629</v>
      </c>
      <c r="X781" s="8">
        <v>134.3014167</v>
      </c>
      <c r="Y781" s="35">
        <v>0</v>
      </c>
      <c r="Z781" s="35"/>
      <c r="AA781" s="35">
        <v>0</v>
      </c>
      <c r="AB781" s="35">
        <v>227.4912708</v>
      </c>
      <c r="AC781" s="35">
        <v>24.264416669999999</v>
      </c>
      <c r="AD781" s="35">
        <v>169.8112917</v>
      </c>
      <c r="AE781" s="35"/>
      <c r="AF781" s="35"/>
      <c r="AG781" s="35"/>
      <c r="AH781" s="35">
        <v>0</v>
      </c>
      <c r="AI781" s="35"/>
      <c r="AL781" s="24">
        <f t="shared" si="52"/>
        <v>555.86839586999997</v>
      </c>
      <c r="AN781" s="34">
        <v>762.14400000000001</v>
      </c>
      <c r="AP781" s="20">
        <f t="shared" si="51"/>
        <v>1318.0123958700001</v>
      </c>
      <c r="AR781" s="20"/>
    </row>
    <row r="782" spans="1:44" x14ac:dyDescent="0.25">
      <c r="A782" t="str">
        <f>VLOOKUP($B782,'Cushing Balance'!$C$2:$E$500,3,TRUE)</f>
        <v>362011</v>
      </c>
      <c r="B782" s="1">
        <v>40793</v>
      </c>
      <c r="C782" s="31"/>
      <c r="D782" s="8">
        <v>177.50854169999999</v>
      </c>
      <c r="E782" s="35">
        <v>135.21947919999999</v>
      </c>
      <c r="F782" s="35"/>
      <c r="G782" s="26">
        <v>49.5</v>
      </c>
      <c r="H782" s="35">
        <v>42.836500000000001</v>
      </c>
      <c r="I782" s="35">
        <v>0</v>
      </c>
      <c r="J782" s="26">
        <v>0</v>
      </c>
      <c r="K782" s="35">
        <v>64.467833330000005</v>
      </c>
      <c r="L782" s="35">
        <v>0</v>
      </c>
      <c r="M782" s="35">
        <v>431.39416670000003</v>
      </c>
      <c r="N782" s="35">
        <v>0</v>
      </c>
      <c r="O782" s="35"/>
      <c r="P782" s="35">
        <v>1.396645833</v>
      </c>
      <c r="R782" s="24">
        <f t="shared" si="49"/>
        <v>902.32316676300002</v>
      </c>
      <c r="T782" s="5">
        <v>387.94038751646298</v>
      </c>
      <c r="V782" s="20">
        <f t="shared" si="50"/>
        <v>1290.2635542794631</v>
      </c>
      <c r="X782" s="8">
        <v>130</v>
      </c>
      <c r="Y782" s="35">
        <v>0</v>
      </c>
      <c r="Z782" s="35"/>
      <c r="AA782" s="35">
        <v>0</v>
      </c>
      <c r="AB782" s="35">
        <v>223.00106249999999</v>
      </c>
      <c r="AC782" s="35">
        <v>23.725000000000001</v>
      </c>
      <c r="AD782" s="35">
        <v>172.05193750000001</v>
      </c>
      <c r="AE782" s="35"/>
      <c r="AF782" s="35"/>
      <c r="AG782" s="35"/>
      <c r="AH782" s="35">
        <v>0</v>
      </c>
      <c r="AI782" s="35"/>
      <c r="AL782" s="24">
        <f t="shared" si="52"/>
        <v>548.77800000000002</v>
      </c>
      <c r="AN782" s="34">
        <v>762.14400000000001</v>
      </c>
      <c r="AP782" s="20">
        <f t="shared" si="51"/>
        <v>1310.922</v>
      </c>
      <c r="AR782" s="20"/>
    </row>
    <row r="783" spans="1:44" x14ac:dyDescent="0.25">
      <c r="A783" t="str">
        <f>VLOOKUP($B783,'Cushing Balance'!$C$2:$E$500,3,TRUE)</f>
        <v>362011</v>
      </c>
      <c r="B783" s="1">
        <v>40794</v>
      </c>
      <c r="C783" s="31"/>
      <c r="D783" s="8">
        <v>0</v>
      </c>
      <c r="E783" s="35">
        <v>122.5338958</v>
      </c>
      <c r="F783" s="35"/>
      <c r="G783" s="26">
        <v>49.5</v>
      </c>
      <c r="H783" s="35">
        <v>20.656854169999999</v>
      </c>
      <c r="I783" s="35">
        <v>0</v>
      </c>
      <c r="J783" s="26">
        <v>0</v>
      </c>
      <c r="K783" s="35">
        <v>68.654604169999999</v>
      </c>
      <c r="L783" s="35">
        <v>0</v>
      </c>
      <c r="M783" s="35">
        <v>383.92620829999998</v>
      </c>
      <c r="N783" s="35">
        <v>0</v>
      </c>
      <c r="O783" s="35"/>
      <c r="P783" s="35">
        <v>2.845729167</v>
      </c>
      <c r="R783" s="24">
        <f t="shared" si="49"/>
        <v>648.11729160699997</v>
      </c>
      <c r="T783" s="5">
        <v>387.94038751646298</v>
      </c>
      <c r="V783" s="20">
        <f t="shared" si="50"/>
        <v>1036.057679123463</v>
      </c>
      <c r="X783" s="8">
        <v>138.92708329999999</v>
      </c>
      <c r="Y783" s="35">
        <v>0</v>
      </c>
      <c r="Z783" s="35"/>
      <c r="AA783" s="35">
        <v>0</v>
      </c>
      <c r="AB783" s="35">
        <v>220.2175417</v>
      </c>
      <c r="AC783" s="35">
        <v>24.457374999999999</v>
      </c>
      <c r="AD783" s="35">
        <v>172.7264375</v>
      </c>
      <c r="AE783" s="35"/>
      <c r="AF783" s="35"/>
      <c r="AG783" s="35"/>
      <c r="AH783" s="35">
        <v>0</v>
      </c>
      <c r="AI783" s="35"/>
      <c r="AL783" s="24">
        <f t="shared" si="52"/>
        <v>556.32843750000006</v>
      </c>
      <c r="AN783" s="34">
        <v>762.14400000000001</v>
      </c>
      <c r="AP783" s="20">
        <f t="shared" si="51"/>
        <v>1318.4724375000001</v>
      </c>
      <c r="AR783" s="20"/>
    </row>
    <row r="784" spans="1:44" x14ac:dyDescent="0.25">
      <c r="A784" t="str">
        <f>VLOOKUP($B784,'Cushing Balance'!$C$2:$E$500,3,TRUE)</f>
        <v>362011</v>
      </c>
      <c r="B784" s="1">
        <v>40795</v>
      </c>
      <c r="C784" s="31"/>
      <c r="D784" s="8">
        <v>0</v>
      </c>
      <c r="E784" s="35">
        <v>129.51056249999999</v>
      </c>
      <c r="F784" s="35"/>
      <c r="G784" s="26">
        <v>49.5</v>
      </c>
      <c r="H784" s="35">
        <v>40.180916670000002</v>
      </c>
      <c r="I784" s="35">
        <v>0</v>
      </c>
      <c r="J784" s="26">
        <v>0</v>
      </c>
      <c r="K784" s="35">
        <v>72.611666670000005</v>
      </c>
      <c r="L784" s="35">
        <v>0</v>
      </c>
      <c r="M784" s="35">
        <v>448.18708329999998</v>
      </c>
      <c r="N784" s="35">
        <v>0</v>
      </c>
      <c r="O784" s="35"/>
      <c r="P784" s="35">
        <v>32.181479169999996</v>
      </c>
      <c r="R784" s="24">
        <f t="shared" si="49"/>
        <v>772.17170830999987</v>
      </c>
      <c r="T784" s="5">
        <v>387.94038751646298</v>
      </c>
      <c r="V784" s="20">
        <f t="shared" si="50"/>
        <v>1160.1120958264628</v>
      </c>
      <c r="X784" s="8">
        <v>129.95862500000001</v>
      </c>
      <c r="Y784" s="35">
        <v>0</v>
      </c>
      <c r="Z784" s="35"/>
      <c r="AA784" s="35">
        <v>0</v>
      </c>
      <c r="AB784" s="35">
        <v>223.92929169999999</v>
      </c>
      <c r="AC784" s="35">
        <v>22.890166669999999</v>
      </c>
      <c r="AD784" s="35">
        <v>174.9181667</v>
      </c>
      <c r="AE784" s="35"/>
      <c r="AF784" s="35"/>
      <c r="AG784" s="35"/>
      <c r="AH784" s="35">
        <v>0</v>
      </c>
      <c r="AI784" s="35"/>
      <c r="AL784" s="24">
        <f t="shared" si="52"/>
        <v>551.69625007000002</v>
      </c>
      <c r="AN784" s="34">
        <v>762.14400000000001</v>
      </c>
      <c r="AP784" s="20">
        <f t="shared" si="51"/>
        <v>1313.8402500699999</v>
      </c>
      <c r="AR784" s="20"/>
    </row>
    <row r="785" spans="1:44" x14ac:dyDescent="0.25">
      <c r="A785" t="str">
        <f>VLOOKUP($B785,'Cushing Balance'!$C$2:$E$500,3,TRUE)</f>
        <v>372011</v>
      </c>
      <c r="B785" s="1">
        <v>40796</v>
      </c>
      <c r="C785" s="31"/>
      <c r="D785" s="8">
        <v>510.53004170000003</v>
      </c>
      <c r="E785" s="35">
        <v>127.5437292</v>
      </c>
      <c r="F785" s="35"/>
      <c r="G785" s="26">
        <v>49.5</v>
      </c>
      <c r="H785" s="35">
        <v>39.215187499999999</v>
      </c>
      <c r="I785" s="35">
        <v>0</v>
      </c>
      <c r="J785" s="26">
        <v>0</v>
      </c>
      <c r="K785" s="35">
        <v>72.102916669999999</v>
      </c>
      <c r="L785" s="35">
        <v>0</v>
      </c>
      <c r="M785" s="35">
        <v>440.43833330000001</v>
      </c>
      <c r="N785" s="35">
        <v>0</v>
      </c>
      <c r="O785" s="35"/>
      <c r="P785" s="35">
        <v>30.762541669999997</v>
      </c>
      <c r="R785" s="24">
        <f t="shared" si="49"/>
        <v>1270.0927500400001</v>
      </c>
      <c r="T785" s="5">
        <v>387.94038751646298</v>
      </c>
      <c r="V785" s="20">
        <f t="shared" si="50"/>
        <v>1658.0331375564631</v>
      </c>
      <c r="X785" s="8">
        <v>130.73241669999999</v>
      </c>
      <c r="Y785" s="35">
        <v>0</v>
      </c>
      <c r="Z785" s="35"/>
      <c r="AA785" s="35">
        <v>0</v>
      </c>
      <c r="AB785" s="35">
        <v>218.86639579999999</v>
      </c>
      <c r="AC785" s="35">
        <v>30.004416669999998</v>
      </c>
      <c r="AD785" s="35">
        <v>173.060125</v>
      </c>
      <c r="AE785" s="35"/>
      <c r="AF785" s="35"/>
      <c r="AG785" s="35"/>
      <c r="AH785" s="35">
        <v>0</v>
      </c>
      <c r="AI785" s="35"/>
      <c r="AL785" s="24">
        <f t="shared" si="52"/>
        <v>552.66335417000005</v>
      </c>
      <c r="AN785" s="34">
        <v>762.14400000000001</v>
      </c>
      <c r="AP785" s="20">
        <f t="shared" si="51"/>
        <v>1314.8073541700001</v>
      </c>
      <c r="AR785" s="20"/>
    </row>
    <row r="786" spans="1:44" x14ac:dyDescent="0.25">
      <c r="A786" t="str">
        <f>VLOOKUP($B786,'Cushing Balance'!$C$2:$E$500,3,TRUE)</f>
        <v>372011</v>
      </c>
      <c r="B786" s="1">
        <v>40797</v>
      </c>
      <c r="C786" s="31"/>
      <c r="D786" s="8">
        <v>65.773666670000011</v>
      </c>
      <c r="E786" s="35">
        <v>99.494020829999997</v>
      </c>
      <c r="F786" s="35"/>
      <c r="G786" s="26">
        <v>49.5</v>
      </c>
      <c r="H786" s="35">
        <v>36.759479169999999</v>
      </c>
      <c r="I786" s="35">
        <v>0</v>
      </c>
      <c r="J786" s="26">
        <v>0</v>
      </c>
      <c r="K786" s="35">
        <v>61.909062499999997</v>
      </c>
      <c r="L786" s="35">
        <v>0</v>
      </c>
      <c r="M786" s="35">
        <v>340.39470829999999</v>
      </c>
      <c r="N786" s="35">
        <v>0</v>
      </c>
      <c r="O786" s="35"/>
      <c r="P786" s="35">
        <v>28.450833330000002</v>
      </c>
      <c r="R786" s="24">
        <f t="shared" si="49"/>
        <v>682.2817708</v>
      </c>
      <c r="T786" s="5">
        <v>387.94038751646298</v>
      </c>
      <c r="V786" s="20">
        <f t="shared" si="50"/>
        <v>1070.222158316463</v>
      </c>
      <c r="X786" s="8">
        <v>151.16016669999999</v>
      </c>
      <c r="Y786" s="35">
        <v>0</v>
      </c>
      <c r="Z786" s="35"/>
      <c r="AA786" s="35">
        <v>0</v>
      </c>
      <c r="AB786" s="35">
        <v>223.1937083</v>
      </c>
      <c r="AC786" s="35">
        <v>22.584916669999998</v>
      </c>
      <c r="AD786" s="35">
        <v>174.40287499999999</v>
      </c>
      <c r="AE786" s="35"/>
      <c r="AF786" s="35"/>
      <c r="AG786" s="35"/>
      <c r="AH786" s="35">
        <v>0</v>
      </c>
      <c r="AI786" s="35"/>
      <c r="AL786" s="24">
        <f t="shared" si="52"/>
        <v>571.34166667</v>
      </c>
      <c r="AN786" s="34">
        <v>762.14400000000001</v>
      </c>
      <c r="AP786" s="20">
        <f t="shared" si="51"/>
        <v>1333.48566667</v>
      </c>
      <c r="AR786" s="20"/>
    </row>
    <row r="787" spans="1:44" x14ac:dyDescent="0.25">
      <c r="A787" t="str">
        <f>VLOOKUP($B787,'Cushing Balance'!$C$2:$E$500,3,TRUE)</f>
        <v>372011</v>
      </c>
      <c r="B787" s="1">
        <v>40798</v>
      </c>
      <c r="C787" s="31"/>
      <c r="D787" s="8">
        <v>0</v>
      </c>
      <c r="E787" s="35">
        <v>7.3701875000000001</v>
      </c>
      <c r="F787" s="35"/>
      <c r="G787" s="26">
        <v>49.5</v>
      </c>
      <c r="H787" s="35">
        <v>37.825458330000004</v>
      </c>
      <c r="I787" s="35">
        <v>0</v>
      </c>
      <c r="J787" s="26">
        <v>0</v>
      </c>
      <c r="K787" s="35">
        <v>56.480874999999997</v>
      </c>
      <c r="L787" s="35">
        <v>0</v>
      </c>
      <c r="M787" s="35">
        <v>423.72133330000003</v>
      </c>
      <c r="N787" s="35">
        <v>0</v>
      </c>
      <c r="O787" s="35"/>
      <c r="P787" s="35">
        <v>37.219333329999998</v>
      </c>
      <c r="R787" s="24">
        <f t="shared" si="49"/>
        <v>612.11718746000008</v>
      </c>
      <c r="T787" s="5">
        <v>387.94038751646298</v>
      </c>
      <c r="V787" s="20">
        <f t="shared" si="50"/>
        <v>1000.057574976463</v>
      </c>
      <c r="X787" s="8">
        <v>150.95508330000001</v>
      </c>
      <c r="Y787" s="35">
        <v>0</v>
      </c>
      <c r="Z787" s="35"/>
      <c r="AA787" s="35">
        <v>0</v>
      </c>
      <c r="AB787" s="35">
        <v>223.1987292</v>
      </c>
      <c r="AC787" s="35">
        <v>24.601062500000001</v>
      </c>
      <c r="AD787" s="35">
        <v>176.5148542</v>
      </c>
      <c r="AE787" s="35"/>
      <c r="AF787" s="35"/>
      <c r="AG787" s="35"/>
      <c r="AH787" s="35">
        <v>0</v>
      </c>
      <c r="AI787" s="35"/>
      <c r="AL787" s="24">
        <f t="shared" si="52"/>
        <v>575.26972920000003</v>
      </c>
      <c r="AN787" s="34">
        <v>762.14400000000001</v>
      </c>
      <c r="AP787" s="20">
        <f t="shared" si="51"/>
        <v>1337.4137292</v>
      </c>
      <c r="AR787" s="20"/>
    </row>
    <row r="788" spans="1:44" x14ac:dyDescent="0.25">
      <c r="A788" t="str">
        <f>VLOOKUP($B788,'Cushing Balance'!$C$2:$E$500,3,TRUE)</f>
        <v>372011</v>
      </c>
      <c r="B788" s="1">
        <v>40799</v>
      </c>
      <c r="C788" s="31"/>
      <c r="D788" s="8">
        <v>207.56968749999999</v>
      </c>
      <c r="E788" s="35">
        <v>65.434083330000007</v>
      </c>
      <c r="F788" s="35"/>
      <c r="G788" s="26">
        <v>49.5</v>
      </c>
      <c r="H788" s="35">
        <v>45.33925</v>
      </c>
      <c r="I788" s="35">
        <v>0</v>
      </c>
      <c r="J788" s="26">
        <v>0</v>
      </c>
      <c r="K788" s="35">
        <v>68.579145829999987</v>
      </c>
      <c r="L788" s="35">
        <v>0</v>
      </c>
      <c r="M788" s="35">
        <v>436.47433330000001</v>
      </c>
      <c r="N788" s="35">
        <v>0</v>
      </c>
      <c r="O788" s="35"/>
      <c r="P788" s="35">
        <v>32.411520830000001</v>
      </c>
      <c r="R788" s="24">
        <f t="shared" si="49"/>
        <v>905.30802079</v>
      </c>
      <c r="T788" s="5">
        <v>387.94038751646298</v>
      </c>
      <c r="V788" s="20">
        <f t="shared" si="50"/>
        <v>1293.248408306463</v>
      </c>
      <c r="X788" s="8">
        <v>152.8460417</v>
      </c>
      <c r="Y788" s="35">
        <v>0</v>
      </c>
      <c r="Z788" s="35"/>
      <c r="AA788" s="35">
        <v>0</v>
      </c>
      <c r="AB788" s="35">
        <v>210.0834792</v>
      </c>
      <c r="AC788" s="35">
        <v>30.558</v>
      </c>
      <c r="AD788" s="35">
        <v>178.5749375</v>
      </c>
      <c r="AE788" s="35"/>
      <c r="AF788" s="35"/>
      <c r="AG788" s="35"/>
      <c r="AH788" s="35">
        <v>0</v>
      </c>
      <c r="AI788" s="35"/>
      <c r="AL788" s="24">
        <f t="shared" si="52"/>
        <v>572.06245839999997</v>
      </c>
      <c r="AN788" s="34">
        <v>762.14400000000001</v>
      </c>
      <c r="AP788" s="20">
        <f t="shared" si="51"/>
        <v>1334.2064584</v>
      </c>
      <c r="AR788" s="20"/>
    </row>
    <row r="789" spans="1:44" x14ac:dyDescent="0.25">
      <c r="A789" t="str">
        <f>VLOOKUP($B789,'Cushing Balance'!$C$2:$E$500,3,TRUE)</f>
        <v>372011</v>
      </c>
      <c r="B789" s="1">
        <v>40800</v>
      </c>
      <c r="C789" s="31"/>
      <c r="D789" s="8">
        <v>209.1189167</v>
      </c>
      <c r="E789" s="35">
        <v>81.647874999999999</v>
      </c>
      <c r="F789" s="35"/>
      <c r="G789" s="26">
        <v>49.5</v>
      </c>
      <c r="H789" s="35">
        <v>33.652604169999996</v>
      </c>
      <c r="I789" s="35">
        <v>0</v>
      </c>
      <c r="J789" s="26">
        <v>0</v>
      </c>
      <c r="K789" s="35">
        <v>69.217333329999988</v>
      </c>
      <c r="L789" s="35">
        <v>0</v>
      </c>
      <c r="M789" s="35">
        <v>442.01635420000002</v>
      </c>
      <c r="N789" s="35">
        <v>0</v>
      </c>
      <c r="O789" s="35"/>
      <c r="P789" s="35">
        <v>12.544479170000001</v>
      </c>
      <c r="R789" s="24">
        <f t="shared" si="49"/>
        <v>897.69756257000006</v>
      </c>
      <c r="T789" s="5">
        <v>387.94038751646298</v>
      </c>
      <c r="V789" s="20">
        <f t="shared" si="50"/>
        <v>1285.637950086463</v>
      </c>
      <c r="X789" s="8">
        <v>139.08439580000001</v>
      </c>
      <c r="Y789" s="35">
        <v>0</v>
      </c>
      <c r="Z789" s="35"/>
      <c r="AA789" s="35">
        <v>0</v>
      </c>
      <c r="AB789" s="35">
        <v>124.051125</v>
      </c>
      <c r="AC789" s="35">
        <v>30.671395830000002</v>
      </c>
      <c r="AD789" s="35">
        <v>179.34156250000001</v>
      </c>
      <c r="AE789" s="35"/>
      <c r="AF789" s="35"/>
      <c r="AG789" s="35"/>
      <c r="AH789" s="35">
        <v>0</v>
      </c>
      <c r="AI789" s="35"/>
      <c r="AL789" s="24">
        <f t="shared" si="52"/>
        <v>473.14847913</v>
      </c>
      <c r="AN789" s="34">
        <v>762.14400000000001</v>
      </c>
      <c r="AP789" s="20">
        <f t="shared" si="51"/>
        <v>1235.2924791299999</v>
      </c>
      <c r="AR789" s="20"/>
    </row>
    <row r="790" spans="1:44" x14ac:dyDescent="0.25">
      <c r="A790" t="str">
        <f>VLOOKUP($B790,'Cushing Balance'!$C$2:$E$500,3,TRUE)</f>
        <v>372011</v>
      </c>
      <c r="B790" s="1">
        <v>40801</v>
      </c>
      <c r="C790" s="31"/>
      <c r="D790" s="8">
        <v>0</v>
      </c>
      <c r="E790" s="35">
        <v>128.08483329999999</v>
      </c>
      <c r="F790" s="35"/>
      <c r="G790" s="26">
        <v>49.5</v>
      </c>
      <c r="H790" s="35">
        <v>11.992645829999999</v>
      </c>
      <c r="I790" s="35">
        <v>0</v>
      </c>
      <c r="J790" s="26">
        <v>0</v>
      </c>
      <c r="K790" s="35">
        <v>57.798187499999997</v>
      </c>
      <c r="L790" s="35">
        <v>0</v>
      </c>
      <c r="M790" s="35">
        <v>374.64162499999998</v>
      </c>
      <c r="N790" s="35">
        <v>0</v>
      </c>
      <c r="O790" s="35"/>
      <c r="P790" s="35">
        <v>28.359187500000001</v>
      </c>
      <c r="R790" s="24">
        <f t="shared" si="49"/>
        <v>650.37647912999989</v>
      </c>
      <c r="T790" s="5">
        <v>387.94038751646298</v>
      </c>
      <c r="V790" s="20">
        <f t="shared" si="50"/>
        <v>1038.3168666464628</v>
      </c>
      <c r="X790" s="8">
        <v>142.0360417</v>
      </c>
      <c r="Y790" s="35">
        <v>0</v>
      </c>
      <c r="Z790" s="35"/>
      <c r="AA790" s="35">
        <v>0</v>
      </c>
      <c r="AB790" s="35">
        <v>226.57308330000001</v>
      </c>
      <c r="AC790" s="35">
        <v>24.09077083</v>
      </c>
      <c r="AD790" s="35">
        <v>166.3355833</v>
      </c>
      <c r="AE790" s="35"/>
      <c r="AF790" s="35"/>
      <c r="AG790" s="35"/>
      <c r="AH790" s="35">
        <v>0</v>
      </c>
      <c r="AI790" s="35"/>
      <c r="AL790" s="24">
        <f t="shared" si="52"/>
        <v>559.03547913</v>
      </c>
      <c r="AN790" s="34">
        <v>762.14400000000001</v>
      </c>
      <c r="AP790" s="20">
        <f t="shared" si="51"/>
        <v>1321.1794791299999</v>
      </c>
      <c r="AR790" s="20"/>
    </row>
    <row r="791" spans="1:44" x14ac:dyDescent="0.25">
      <c r="A791" t="str">
        <f>VLOOKUP($B791,'Cushing Balance'!$C$2:$E$500,3,TRUE)</f>
        <v>372011</v>
      </c>
      <c r="B791" s="1">
        <v>40802</v>
      </c>
      <c r="C791" s="31"/>
      <c r="D791" s="8">
        <v>0</v>
      </c>
      <c r="E791" s="35">
        <v>45.639083329999998</v>
      </c>
      <c r="F791" s="35"/>
      <c r="G791" s="26">
        <v>49.5</v>
      </c>
      <c r="H791" s="35">
        <v>21.873125000000002</v>
      </c>
      <c r="I791" s="35">
        <v>0</v>
      </c>
      <c r="J791" s="26">
        <v>0</v>
      </c>
      <c r="K791" s="35">
        <v>53.323104170000001</v>
      </c>
      <c r="L791" s="35">
        <v>0</v>
      </c>
      <c r="M791" s="35">
        <v>429.0147083</v>
      </c>
      <c r="N791" s="35">
        <v>0</v>
      </c>
      <c r="O791" s="35"/>
      <c r="P791" s="35">
        <v>39.374062500000001</v>
      </c>
      <c r="R791" s="24">
        <f t="shared" si="49"/>
        <v>638.72408330000007</v>
      </c>
      <c r="T791" s="5">
        <v>387.94038751646298</v>
      </c>
      <c r="V791" s="20">
        <f t="shared" si="50"/>
        <v>1026.6644708164631</v>
      </c>
      <c r="X791" s="8">
        <v>147.55072920000001</v>
      </c>
      <c r="Y791" s="35">
        <v>0</v>
      </c>
      <c r="Z791" s="35"/>
      <c r="AA791" s="35">
        <v>0</v>
      </c>
      <c r="AB791" s="35">
        <v>215.69066670000001</v>
      </c>
      <c r="AC791" s="35">
        <v>22.839291669999998</v>
      </c>
      <c r="AD791" s="35">
        <v>167.6077708</v>
      </c>
      <c r="AE791" s="35"/>
      <c r="AF791" s="35"/>
      <c r="AG791" s="35"/>
      <c r="AH791" s="35">
        <v>0</v>
      </c>
      <c r="AI791" s="35"/>
      <c r="AL791" s="24">
        <f t="shared" si="52"/>
        <v>553.68845837000003</v>
      </c>
      <c r="AN791" s="34">
        <v>762.14400000000001</v>
      </c>
      <c r="AP791" s="20">
        <f t="shared" si="51"/>
        <v>1315.83245837</v>
      </c>
      <c r="AR791" s="20"/>
    </row>
    <row r="792" spans="1:44" x14ac:dyDescent="0.25">
      <c r="A792" t="str">
        <f>VLOOKUP($B792,'Cushing Balance'!$C$2:$E$500,3,TRUE)</f>
        <v>382011</v>
      </c>
      <c r="B792" s="1">
        <v>40803</v>
      </c>
      <c r="C792" s="31"/>
      <c r="D792" s="8">
        <v>237.70197920000001</v>
      </c>
      <c r="E792" s="35">
        <v>2.2026249999999998</v>
      </c>
      <c r="F792" s="35"/>
      <c r="G792" s="26">
        <v>49.5</v>
      </c>
      <c r="H792" s="35">
        <v>61.146854169999997</v>
      </c>
      <c r="I792" s="35">
        <v>0</v>
      </c>
      <c r="J792" s="26">
        <v>0</v>
      </c>
      <c r="K792" s="35">
        <v>64.274916669999996</v>
      </c>
      <c r="L792" s="35">
        <v>0</v>
      </c>
      <c r="M792" s="35">
        <v>397.38104170000003</v>
      </c>
      <c r="N792" s="35">
        <v>0</v>
      </c>
      <c r="O792" s="35"/>
      <c r="P792" s="35">
        <v>31.423249999999999</v>
      </c>
      <c r="R792" s="24">
        <f t="shared" si="49"/>
        <v>843.63066674000004</v>
      </c>
      <c r="T792" s="5">
        <v>387.94038751646298</v>
      </c>
      <c r="V792" s="20">
        <f t="shared" si="50"/>
        <v>1231.571054256463</v>
      </c>
      <c r="X792" s="8">
        <v>150.07668749999999</v>
      </c>
      <c r="Y792" s="35">
        <v>0</v>
      </c>
      <c r="Z792" s="35"/>
      <c r="AA792" s="35">
        <v>0</v>
      </c>
      <c r="AB792" s="35">
        <v>217.24137500000001</v>
      </c>
      <c r="AC792" s="35">
        <v>22.0643125</v>
      </c>
      <c r="AD792" s="35">
        <v>174.8058542</v>
      </c>
      <c r="AE792" s="35"/>
      <c r="AF792" s="35"/>
      <c r="AG792" s="35"/>
      <c r="AH792" s="35">
        <v>0</v>
      </c>
      <c r="AI792" s="35"/>
      <c r="AL792" s="24">
        <f t="shared" si="52"/>
        <v>564.18822920000002</v>
      </c>
      <c r="AN792" s="34">
        <v>762.14400000000001</v>
      </c>
      <c r="AP792" s="20">
        <f t="shared" si="51"/>
        <v>1326.3322292</v>
      </c>
      <c r="AR792" s="20"/>
    </row>
    <row r="793" spans="1:44" x14ac:dyDescent="0.25">
      <c r="A793" t="str">
        <f>VLOOKUP($B793,'Cushing Balance'!$C$2:$E$500,3,TRUE)</f>
        <v>382011</v>
      </c>
      <c r="B793" s="1">
        <v>40804</v>
      </c>
      <c r="C793" s="31"/>
      <c r="D793" s="8">
        <v>76.957770829999987</v>
      </c>
      <c r="E793" s="35">
        <v>0.6444375</v>
      </c>
      <c r="F793" s="35"/>
      <c r="G793" s="26">
        <v>49.5</v>
      </c>
      <c r="H793" s="35">
        <v>51.528437500000003</v>
      </c>
      <c r="I793" s="35">
        <v>0</v>
      </c>
      <c r="J793" s="26">
        <v>0</v>
      </c>
      <c r="K793" s="35">
        <v>64.667000000000002</v>
      </c>
      <c r="L793" s="35">
        <v>0</v>
      </c>
      <c r="M793" s="35">
        <v>374.66264580000001</v>
      </c>
      <c r="N793" s="35">
        <v>0</v>
      </c>
      <c r="O793" s="35"/>
      <c r="P793" s="35">
        <v>29.955608699999999</v>
      </c>
      <c r="R793" s="24">
        <f t="shared" si="49"/>
        <v>647.91590033</v>
      </c>
      <c r="T793" s="5">
        <v>387.94038751646298</v>
      </c>
      <c r="V793" s="20">
        <f t="shared" si="50"/>
        <v>1035.8562878464629</v>
      </c>
      <c r="X793" s="8">
        <v>150.05525</v>
      </c>
      <c r="Y793" s="35">
        <v>0</v>
      </c>
      <c r="Z793" s="35"/>
      <c r="AA793" s="35">
        <v>0</v>
      </c>
      <c r="AB793" s="35">
        <v>217.2032083</v>
      </c>
      <c r="AC793" s="35">
        <v>22.9728125</v>
      </c>
      <c r="AD793" s="35">
        <v>174.1475417</v>
      </c>
      <c r="AE793" s="35"/>
      <c r="AF793" s="35"/>
      <c r="AG793" s="35"/>
      <c r="AH793" s="35">
        <v>0</v>
      </c>
      <c r="AI793" s="35"/>
      <c r="AL793" s="24">
        <f t="shared" si="52"/>
        <v>564.37881249999998</v>
      </c>
      <c r="AN793" s="34">
        <v>762.14400000000001</v>
      </c>
      <c r="AP793" s="20">
        <f t="shared" si="51"/>
        <v>1326.5228124999999</v>
      </c>
      <c r="AR793" s="20"/>
    </row>
    <row r="794" spans="1:44" x14ac:dyDescent="0.25">
      <c r="A794" t="str">
        <f>VLOOKUP($B794,'Cushing Balance'!$C$2:$E$500,3,TRUE)</f>
        <v>382011</v>
      </c>
      <c r="B794" s="1">
        <v>40805</v>
      </c>
      <c r="C794" s="31"/>
      <c r="D794" s="8">
        <v>0</v>
      </c>
      <c r="E794" s="35">
        <v>6.5481249999999998</v>
      </c>
      <c r="F794" s="35"/>
      <c r="G794" s="26">
        <v>49.5</v>
      </c>
      <c r="H794" s="35">
        <v>31.90775</v>
      </c>
      <c r="I794" s="35">
        <v>0</v>
      </c>
      <c r="J794" s="26">
        <v>0</v>
      </c>
      <c r="K794" s="35">
        <v>56.425062500000003</v>
      </c>
      <c r="L794" s="35">
        <v>0</v>
      </c>
      <c r="M794" s="35">
        <v>408.99506250000002</v>
      </c>
      <c r="N794" s="35">
        <v>0</v>
      </c>
      <c r="O794" s="35"/>
      <c r="P794" s="35">
        <v>34.3299375</v>
      </c>
      <c r="R794" s="24">
        <f t="shared" si="49"/>
        <v>587.7059375</v>
      </c>
      <c r="T794" s="5">
        <v>387.94038751646298</v>
      </c>
      <c r="V794" s="20">
        <f t="shared" si="50"/>
        <v>975.64632501646292</v>
      </c>
      <c r="X794" s="8">
        <v>150.72139580000001</v>
      </c>
      <c r="Y794" s="35">
        <v>0</v>
      </c>
      <c r="Z794" s="35"/>
      <c r="AA794" s="35">
        <v>0</v>
      </c>
      <c r="AB794" s="35">
        <v>217.06570830000001</v>
      </c>
      <c r="AC794" s="35">
        <v>29.65</v>
      </c>
      <c r="AD794" s="35">
        <v>174.87831249999999</v>
      </c>
      <c r="AE794" s="35"/>
      <c r="AF794" s="35"/>
      <c r="AG794" s="35"/>
      <c r="AH794" s="35">
        <v>0</v>
      </c>
      <c r="AI794" s="35"/>
      <c r="AL794" s="24">
        <f t="shared" si="52"/>
        <v>572.31541659999993</v>
      </c>
      <c r="AN794" s="34">
        <v>762.14400000000001</v>
      </c>
      <c r="AP794" s="20">
        <f t="shared" si="51"/>
        <v>1334.4594165999999</v>
      </c>
      <c r="AR794" s="20"/>
    </row>
    <row r="795" spans="1:44" x14ac:dyDescent="0.25">
      <c r="A795" t="str">
        <f>VLOOKUP($B795,'Cushing Balance'!$C$2:$E$500,3,TRUE)</f>
        <v>382011</v>
      </c>
      <c r="B795" s="1">
        <v>40806</v>
      </c>
      <c r="C795" s="31"/>
      <c r="D795" s="8">
        <v>0</v>
      </c>
      <c r="E795" s="35">
        <v>8.3343749999999996</v>
      </c>
      <c r="F795" s="35"/>
      <c r="G795" s="26">
        <v>49.5</v>
      </c>
      <c r="H795" s="35">
        <v>37.108249999999998</v>
      </c>
      <c r="I795" s="35">
        <v>0</v>
      </c>
      <c r="J795" s="26">
        <v>0</v>
      </c>
      <c r="K795" s="35">
        <v>64.192958329999996</v>
      </c>
      <c r="L795" s="35">
        <v>0</v>
      </c>
      <c r="M795" s="35">
        <v>403.2036458</v>
      </c>
      <c r="N795" s="35">
        <v>0</v>
      </c>
      <c r="O795" s="35"/>
      <c r="P795" s="35">
        <v>20.778500000000001</v>
      </c>
      <c r="R795" s="24">
        <f t="shared" si="49"/>
        <v>583.11772912999993</v>
      </c>
      <c r="T795" s="5">
        <v>387.94038751646298</v>
      </c>
      <c r="V795" s="20">
        <f t="shared" si="50"/>
        <v>971.05811664646285</v>
      </c>
      <c r="X795" s="8">
        <v>138.35116669999999</v>
      </c>
      <c r="Y795" s="35">
        <v>0</v>
      </c>
      <c r="Z795" s="35"/>
      <c r="AA795" s="35">
        <v>0</v>
      </c>
      <c r="AB795" s="35">
        <v>221.55197920000001</v>
      </c>
      <c r="AC795" s="35">
        <v>23.894729169999998</v>
      </c>
      <c r="AD795" s="35">
        <v>173.7808125</v>
      </c>
      <c r="AE795" s="35"/>
      <c r="AF795" s="35"/>
      <c r="AG795" s="35"/>
      <c r="AH795" s="35">
        <v>0</v>
      </c>
      <c r="AI795" s="35"/>
      <c r="AL795" s="24">
        <f t="shared" si="52"/>
        <v>557.57868757000006</v>
      </c>
      <c r="AN795" s="34">
        <v>762.14400000000001</v>
      </c>
      <c r="AP795" s="20">
        <f t="shared" si="51"/>
        <v>1319.7226875700001</v>
      </c>
      <c r="AR795" s="20"/>
    </row>
    <row r="796" spans="1:44" x14ac:dyDescent="0.25">
      <c r="A796" t="str">
        <f>VLOOKUP($B796,'Cushing Balance'!$C$2:$E$500,3,TRUE)</f>
        <v>382011</v>
      </c>
      <c r="B796" s="1">
        <v>40807</v>
      </c>
      <c r="C796" s="31"/>
      <c r="D796" s="8">
        <v>0</v>
      </c>
      <c r="E796" s="35">
        <v>8.6091875000000009</v>
      </c>
      <c r="F796" s="35"/>
      <c r="G796" s="26">
        <v>49.5</v>
      </c>
      <c r="H796" s="35">
        <v>37.275624999999998</v>
      </c>
      <c r="I796" s="35">
        <v>0</v>
      </c>
      <c r="J796" s="26">
        <v>0</v>
      </c>
      <c r="K796" s="35">
        <v>66.761166670000009</v>
      </c>
      <c r="L796" s="35">
        <v>0</v>
      </c>
      <c r="M796" s="35">
        <v>421.84593749999999</v>
      </c>
      <c r="N796" s="35">
        <v>0</v>
      </c>
      <c r="O796" s="35"/>
      <c r="P796" s="35">
        <v>16.587875</v>
      </c>
      <c r="R796" s="24">
        <f t="shared" si="49"/>
        <v>600.57979167000008</v>
      </c>
      <c r="T796" s="5">
        <v>387.94038751646298</v>
      </c>
      <c r="V796" s="20">
        <f t="shared" si="50"/>
        <v>988.52017918646311</v>
      </c>
      <c r="X796" s="8">
        <v>150.8580417</v>
      </c>
      <c r="Y796" s="35">
        <v>0</v>
      </c>
      <c r="Z796" s="35"/>
      <c r="AA796" s="35">
        <v>0</v>
      </c>
      <c r="AB796" s="35">
        <v>208.9671458</v>
      </c>
      <c r="AC796" s="35">
        <v>22.814812499999999</v>
      </c>
      <c r="AD796" s="35">
        <v>169.22472920000001</v>
      </c>
      <c r="AE796" s="35"/>
      <c r="AF796" s="35"/>
      <c r="AG796" s="35"/>
      <c r="AH796" s="35">
        <v>0</v>
      </c>
      <c r="AI796" s="35"/>
      <c r="AL796" s="24">
        <f t="shared" si="52"/>
        <v>551.86472920000006</v>
      </c>
      <c r="AN796" s="34">
        <v>762.14400000000001</v>
      </c>
      <c r="AP796" s="20">
        <f t="shared" si="51"/>
        <v>1314.0087292000001</v>
      </c>
      <c r="AR796" s="20"/>
    </row>
    <row r="797" spans="1:44" x14ac:dyDescent="0.25">
      <c r="A797" t="str">
        <f>VLOOKUP($B797,'Cushing Balance'!$C$2:$E$500,3,TRUE)</f>
        <v>382011</v>
      </c>
      <c r="B797" s="1">
        <v>40808</v>
      </c>
      <c r="C797" s="31"/>
      <c r="D797" s="8">
        <v>0</v>
      </c>
      <c r="E797" s="35">
        <v>7.9800416670000001</v>
      </c>
      <c r="F797" s="35"/>
      <c r="G797" s="26">
        <v>49.5</v>
      </c>
      <c r="H797" s="35">
        <v>32.139166670000002</v>
      </c>
      <c r="I797" s="35">
        <v>0</v>
      </c>
      <c r="J797" s="26">
        <v>0</v>
      </c>
      <c r="K797" s="35">
        <v>57.895166670000002</v>
      </c>
      <c r="L797" s="35">
        <v>0</v>
      </c>
      <c r="M797" s="35">
        <v>355.25860419999998</v>
      </c>
      <c r="N797" s="35">
        <v>0</v>
      </c>
      <c r="O797" s="35"/>
      <c r="P797" s="35">
        <v>31.857166669999998</v>
      </c>
      <c r="R797" s="24">
        <f t="shared" si="49"/>
        <v>534.63014587700002</v>
      </c>
      <c r="T797" s="5">
        <v>387.94038751646298</v>
      </c>
      <c r="V797" s="20">
        <f t="shared" si="50"/>
        <v>922.57053339346294</v>
      </c>
      <c r="X797" s="8">
        <v>150.016625</v>
      </c>
      <c r="Y797" s="35">
        <v>0</v>
      </c>
      <c r="Z797" s="35"/>
      <c r="AA797" s="35">
        <v>0</v>
      </c>
      <c r="AB797" s="35">
        <v>227.30681250000001</v>
      </c>
      <c r="AC797" s="35">
        <v>30.156479169999997</v>
      </c>
      <c r="AD797" s="35">
        <v>167.09652080000001</v>
      </c>
      <c r="AE797" s="35"/>
      <c r="AF797" s="35"/>
      <c r="AG797" s="35"/>
      <c r="AH797" s="35">
        <v>0</v>
      </c>
      <c r="AI797" s="35"/>
      <c r="AL797" s="24">
        <f t="shared" si="52"/>
        <v>574.57643746999997</v>
      </c>
      <c r="AN797" s="34">
        <v>762.14400000000001</v>
      </c>
      <c r="AP797" s="20">
        <f t="shared" si="51"/>
        <v>1336.72043747</v>
      </c>
      <c r="AR797" s="20"/>
    </row>
    <row r="798" spans="1:44" x14ac:dyDescent="0.25">
      <c r="A798" t="str">
        <f>VLOOKUP($B798,'Cushing Balance'!$C$2:$E$500,3,TRUE)</f>
        <v>382011</v>
      </c>
      <c r="B798" s="1">
        <v>40809</v>
      </c>
      <c r="C798" s="31"/>
      <c r="D798" s="8">
        <v>199.18166669999999</v>
      </c>
      <c r="E798" s="35">
        <v>102.3739375</v>
      </c>
      <c r="F798" s="35"/>
      <c r="G798" s="26">
        <v>49.5</v>
      </c>
      <c r="H798" s="35">
        <v>56.750687499999998</v>
      </c>
      <c r="I798" s="35">
        <v>0</v>
      </c>
      <c r="J798" s="26">
        <v>0</v>
      </c>
      <c r="K798" s="35">
        <v>67.912750000000003</v>
      </c>
      <c r="L798" s="35">
        <v>0</v>
      </c>
      <c r="M798" s="35">
        <v>434.94218749999999</v>
      </c>
      <c r="N798" s="35">
        <v>0</v>
      </c>
      <c r="O798" s="35"/>
      <c r="P798" s="35">
        <v>36.114687500000002</v>
      </c>
      <c r="R798" s="24">
        <f t="shared" si="49"/>
        <v>946.77591669999993</v>
      </c>
      <c r="T798" s="5">
        <v>387.94038751646298</v>
      </c>
      <c r="V798" s="20">
        <f t="shared" si="50"/>
        <v>1334.716304216463</v>
      </c>
      <c r="X798" s="8">
        <v>150.75139580000001</v>
      </c>
      <c r="Y798" s="35">
        <v>0</v>
      </c>
      <c r="Z798" s="35"/>
      <c r="AA798" s="35">
        <v>0</v>
      </c>
      <c r="AB798" s="35">
        <v>219.6219792</v>
      </c>
      <c r="AC798" s="35">
        <v>29.996479169999997</v>
      </c>
      <c r="AD798" s="35">
        <v>172.014375</v>
      </c>
      <c r="AE798" s="35"/>
      <c r="AF798" s="35"/>
      <c r="AG798" s="35"/>
      <c r="AH798" s="35">
        <v>0</v>
      </c>
      <c r="AI798" s="35"/>
      <c r="AL798" s="24">
        <f t="shared" si="52"/>
        <v>572.38422917000003</v>
      </c>
      <c r="AN798" s="34">
        <v>762.14400000000001</v>
      </c>
      <c r="AP798" s="20">
        <f t="shared" si="51"/>
        <v>1334.52822917</v>
      </c>
      <c r="AR798" s="20"/>
    </row>
    <row r="799" spans="1:44" x14ac:dyDescent="0.25">
      <c r="A799" t="str">
        <f>VLOOKUP($B799,'Cushing Balance'!$C$2:$E$500,3,TRUE)</f>
        <v>392011</v>
      </c>
      <c r="B799" s="1">
        <v>40810</v>
      </c>
      <c r="C799" s="31"/>
      <c r="D799" s="8">
        <v>0</v>
      </c>
      <c r="E799" s="35">
        <v>116.9487917</v>
      </c>
      <c r="F799" s="35"/>
      <c r="G799" s="26">
        <v>49.5</v>
      </c>
      <c r="H799" s="35">
        <v>53.393020830000005</v>
      </c>
      <c r="I799" s="35">
        <v>0</v>
      </c>
      <c r="J799" s="26">
        <v>0</v>
      </c>
      <c r="K799" s="35">
        <v>67.879979170000013</v>
      </c>
      <c r="L799" s="35">
        <v>0</v>
      </c>
      <c r="M799" s="35">
        <v>375.52495829999998</v>
      </c>
      <c r="N799" s="35">
        <v>0</v>
      </c>
      <c r="O799" s="35"/>
      <c r="P799" s="35">
        <v>29.03339583</v>
      </c>
      <c r="R799" s="24">
        <f t="shared" si="49"/>
        <v>692.28014583000004</v>
      </c>
      <c r="T799" s="5">
        <v>387.94038751646298</v>
      </c>
      <c r="V799" s="20">
        <f t="shared" si="50"/>
        <v>1080.2205333464631</v>
      </c>
      <c r="X799" s="8">
        <v>145.18220829999999</v>
      </c>
      <c r="Y799" s="35">
        <v>0</v>
      </c>
      <c r="Z799" s="35"/>
      <c r="AA799" s="35">
        <v>0</v>
      </c>
      <c r="AB799" s="35">
        <v>220.20418749999999</v>
      </c>
      <c r="AC799" s="35">
        <v>24.227354169999998</v>
      </c>
      <c r="AD799" s="35">
        <v>172.34406250000001</v>
      </c>
      <c r="AE799" s="35"/>
      <c r="AF799" s="35"/>
      <c r="AG799" s="35"/>
      <c r="AH799" s="35">
        <v>0</v>
      </c>
      <c r="AI799" s="35"/>
      <c r="AL799" s="24">
        <f t="shared" si="52"/>
        <v>561.95781246999991</v>
      </c>
      <c r="AN799" s="34">
        <v>762.14400000000001</v>
      </c>
      <c r="AP799" s="20">
        <f t="shared" si="51"/>
        <v>1324.1018124699999</v>
      </c>
      <c r="AR799" s="20"/>
    </row>
    <row r="800" spans="1:44" x14ac:dyDescent="0.25">
      <c r="A800" t="str">
        <f>VLOOKUP($B800,'Cushing Balance'!$C$2:$E$500,3,TRUE)</f>
        <v>392011</v>
      </c>
      <c r="B800" s="1">
        <v>40811</v>
      </c>
      <c r="C800" s="31"/>
      <c r="D800" s="8">
        <v>0</v>
      </c>
      <c r="E800" s="35">
        <v>12.50139583</v>
      </c>
      <c r="F800" s="35"/>
      <c r="G800" s="26">
        <v>49.5</v>
      </c>
      <c r="H800" s="35">
        <v>59.352187499999999</v>
      </c>
      <c r="I800" s="35">
        <v>0</v>
      </c>
      <c r="J800" s="26">
        <v>0</v>
      </c>
      <c r="K800" s="35">
        <v>70.734541670000013</v>
      </c>
      <c r="L800" s="35">
        <v>0</v>
      </c>
      <c r="M800" s="35">
        <v>432.28195829999999</v>
      </c>
      <c r="N800" s="35">
        <v>0</v>
      </c>
      <c r="O800" s="35"/>
      <c r="P800" s="35">
        <v>18.628083330000003</v>
      </c>
      <c r="R800" s="24">
        <f t="shared" si="49"/>
        <v>642.99816663000001</v>
      </c>
      <c r="T800" s="5">
        <v>387.94038751646298</v>
      </c>
      <c r="V800" s="20">
        <f t="shared" si="50"/>
        <v>1030.938554146463</v>
      </c>
      <c r="X800" s="8">
        <v>150.8163333</v>
      </c>
      <c r="Y800" s="35">
        <v>0</v>
      </c>
      <c r="Z800" s="35"/>
      <c r="AA800" s="35">
        <v>0</v>
      </c>
      <c r="AB800" s="35">
        <v>226.39260419999999</v>
      </c>
      <c r="AC800" s="35">
        <v>23.47025</v>
      </c>
      <c r="AD800" s="35">
        <v>172.6595208</v>
      </c>
      <c r="AE800" s="35"/>
      <c r="AF800" s="35"/>
      <c r="AG800" s="35"/>
      <c r="AH800" s="35">
        <v>0</v>
      </c>
      <c r="AI800" s="35"/>
      <c r="AL800" s="24">
        <f t="shared" si="52"/>
        <v>573.33870830000001</v>
      </c>
      <c r="AN800" s="34">
        <v>762.14400000000001</v>
      </c>
      <c r="AP800" s="20">
        <f t="shared" si="51"/>
        <v>1335.4827083</v>
      </c>
      <c r="AR800" s="20"/>
    </row>
    <row r="801" spans="1:44" x14ac:dyDescent="0.25">
      <c r="A801" t="str">
        <f>VLOOKUP($B801,'Cushing Balance'!$C$2:$E$500,3,TRUE)</f>
        <v>392011</v>
      </c>
      <c r="B801" s="1">
        <v>40812</v>
      </c>
      <c r="C801" s="31"/>
      <c r="D801" s="8">
        <v>0</v>
      </c>
      <c r="E801" s="35">
        <v>3.287645833</v>
      </c>
      <c r="F801" s="35"/>
      <c r="G801" s="26">
        <v>49.5</v>
      </c>
      <c r="H801" s="35">
        <v>37.294625000000003</v>
      </c>
      <c r="I801" s="35">
        <v>0</v>
      </c>
      <c r="J801" s="26">
        <v>0</v>
      </c>
      <c r="K801" s="35">
        <v>71.185312499999995</v>
      </c>
      <c r="L801" s="35">
        <v>0</v>
      </c>
      <c r="M801" s="35">
        <v>407.86008329999999</v>
      </c>
      <c r="N801" s="35">
        <v>0</v>
      </c>
      <c r="O801" s="35"/>
      <c r="P801" s="35">
        <v>9.2876666669999999</v>
      </c>
      <c r="R801" s="24">
        <f t="shared" si="49"/>
        <v>578.41533330000004</v>
      </c>
      <c r="T801" s="5">
        <v>387.94038751646298</v>
      </c>
      <c r="V801" s="20">
        <f t="shared" si="50"/>
        <v>966.35572081646296</v>
      </c>
      <c r="X801" s="8">
        <v>149.7334792</v>
      </c>
      <c r="Y801" s="35">
        <v>0</v>
      </c>
      <c r="Z801" s="35"/>
      <c r="AA801" s="35">
        <v>0</v>
      </c>
      <c r="AB801" s="35">
        <v>221.29772919999999</v>
      </c>
      <c r="AC801" s="35">
        <v>23.348395830000001</v>
      </c>
      <c r="AD801" s="35">
        <v>150.56779170000001</v>
      </c>
      <c r="AE801" s="35"/>
      <c r="AF801" s="35"/>
      <c r="AG801" s="35"/>
      <c r="AH801" s="35">
        <v>0</v>
      </c>
      <c r="AI801" s="35"/>
      <c r="AL801" s="24">
        <f t="shared" si="52"/>
        <v>544.94739592999997</v>
      </c>
      <c r="AN801" s="34">
        <v>762.14400000000001</v>
      </c>
      <c r="AP801" s="20">
        <f t="shared" si="51"/>
        <v>1307.0913959300001</v>
      </c>
      <c r="AR801" s="20"/>
    </row>
    <row r="802" spans="1:44" x14ac:dyDescent="0.25">
      <c r="A802" t="str">
        <f>VLOOKUP($B802,'Cushing Balance'!$C$2:$E$500,3,TRUE)</f>
        <v>392011</v>
      </c>
      <c r="B802" s="1">
        <v>40813</v>
      </c>
      <c r="C802" s="31"/>
      <c r="D802" s="8">
        <v>59.43910417</v>
      </c>
      <c r="E802" s="35">
        <v>88.556375000000003</v>
      </c>
      <c r="F802" s="35"/>
      <c r="G802" s="26">
        <v>49.5</v>
      </c>
      <c r="H802" s="35">
        <v>37.781187500000001</v>
      </c>
      <c r="I802" s="35">
        <v>0</v>
      </c>
      <c r="J802" s="26">
        <v>0</v>
      </c>
      <c r="K802" s="35">
        <v>71.228791670000007</v>
      </c>
      <c r="L802" s="35">
        <v>0</v>
      </c>
      <c r="M802" s="35">
        <v>445.63406250000003</v>
      </c>
      <c r="N802" s="35">
        <v>0</v>
      </c>
      <c r="O802" s="35"/>
      <c r="P802" s="35">
        <v>30.640104169999997</v>
      </c>
      <c r="R802" s="24">
        <f t="shared" si="49"/>
        <v>782.77962501000002</v>
      </c>
      <c r="T802" s="5">
        <v>387.94038751646298</v>
      </c>
      <c r="V802" s="20">
        <f t="shared" si="50"/>
        <v>1170.7200125264631</v>
      </c>
      <c r="X802" s="8">
        <v>150.29435420000001</v>
      </c>
      <c r="Y802" s="35">
        <v>0</v>
      </c>
      <c r="Z802" s="35"/>
      <c r="AA802" s="35">
        <v>0</v>
      </c>
      <c r="AB802" s="35">
        <v>228.53433329999999</v>
      </c>
      <c r="AC802" s="35">
        <v>28.151812499999998</v>
      </c>
      <c r="AD802" s="35">
        <v>165.92818750000001</v>
      </c>
      <c r="AE802" s="35"/>
      <c r="AF802" s="35"/>
      <c r="AG802" s="35"/>
      <c r="AH802" s="35">
        <v>0</v>
      </c>
      <c r="AI802" s="35"/>
      <c r="AL802" s="24">
        <f t="shared" si="52"/>
        <v>572.90868750000004</v>
      </c>
      <c r="AN802" s="34">
        <v>762.14400000000001</v>
      </c>
      <c r="AP802" s="20">
        <f t="shared" si="51"/>
        <v>1335.0526875</v>
      </c>
      <c r="AR802" s="20"/>
    </row>
    <row r="803" spans="1:44" x14ac:dyDescent="0.25">
      <c r="A803" t="str">
        <f>VLOOKUP($B803,'Cushing Balance'!$C$2:$E$500,3,TRUE)</f>
        <v>392011</v>
      </c>
      <c r="B803" s="1">
        <v>40814</v>
      </c>
      <c r="C803" s="31"/>
      <c r="D803" s="8">
        <v>159.95331250000001</v>
      </c>
      <c r="E803" s="35">
        <v>25.171583330000001</v>
      </c>
      <c r="F803" s="35"/>
      <c r="G803" s="26">
        <v>49.5</v>
      </c>
      <c r="H803" s="35">
        <v>36.545437499999998</v>
      </c>
      <c r="I803" s="35">
        <v>0</v>
      </c>
      <c r="J803" s="26">
        <v>0</v>
      </c>
      <c r="K803" s="35">
        <v>72.462333329999993</v>
      </c>
      <c r="L803" s="35">
        <v>0</v>
      </c>
      <c r="M803" s="35">
        <v>403.26512500000001</v>
      </c>
      <c r="N803" s="35">
        <v>0</v>
      </c>
      <c r="O803" s="35"/>
      <c r="P803" s="35">
        <v>37.378645830000004</v>
      </c>
      <c r="R803" s="24">
        <f t="shared" si="49"/>
        <v>784.27643748999992</v>
      </c>
      <c r="T803" s="5">
        <v>387.94038751646298</v>
      </c>
      <c r="V803" s="20">
        <f t="shared" si="50"/>
        <v>1172.2168250064628</v>
      </c>
      <c r="X803" s="8">
        <v>141.29262499999999</v>
      </c>
      <c r="Y803" s="35">
        <v>0</v>
      </c>
      <c r="Z803" s="35"/>
      <c r="AA803" s="35">
        <v>0</v>
      </c>
      <c r="AB803" s="35">
        <v>226.45289579999999</v>
      </c>
      <c r="AC803" s="35">
        <v>24.725458330000002</v>
      </c>
      <c r="AD803" s="35">
        <v>172.18997920000001</v>
      </c>
      <c r="AE803" s="35"/>
      <c r="AF803" s="35"/>
      <c r="AG803" s="35"/>
      <c r="AH803" s="35">
        <v>0</v>
      </c>
      <c r="AI803" s="35"/>
      <c r="AL803" s="24">
        <f t="shared" si="52"/>
        <v>564.66095832999997</v>
      </c>
      <c r="AN803" s="34">
        <v>762.14400000000001</v>
      </c>
      <c r="AP803" s="20">
        <f t="shared" si="51"/>
        <v>1326.8049583299999</v>
      </c>
      <c r="AR803" s="20"/>
    </row>
    <row r="804" spans="1:44" x14ac:dyDescent="0.25">
      <c r="A804" t="str">
        <f>VLOOKUP($B804,'Cushing Balance'!$C$2:$E$500,3,TRUE)</f>
        <v>392011</v>
      </c>
      <c r="B804" s="1">
        <v>40815</v>
      </c>
      <c r="C804" s="31"/>
      <c r="D804" s="8">
        <v>0</v>
      </c>
      <c r="E804" s="35">
        <v>14.1394375</v>
      </c>
      <c r="F804" s="35"/>
      <c r="G804" s="26">
        <v>49.5</v>
      </c>
      <c r="H804" s="35">
        <v>28.180125</v>
      </c>
      <c r="I804" s="35">
        <v>0</v>
      </c>
      <c r="J804" s="26">
        <v>0</v>
      </c>
      <c r="K804" s="35">
        <v>70.247958329999989</v>
      </c>
      <c r="L804" s="35">
        <v>0</v>
      </c>
      <c r="M804" s="35">
        <v>444.09699999999998</v>
      </c>
      <c r="N804" s="35">
        <v>0</v>
      </c>
      <c r="O804" s="35"/>
      <c r="P804" s="35">
        <v>34.449520830000004</v>
      </c>
      <c r="R804" s="24">
        <f t="shared" si="49"/>
        <v>640.61404165999988</v>
      </c>
      <c r="T804" s="5">
        <v>387.94038751646298</v>
      </c>
      <c r="V804" s="20">
        <f t="shared" si="50"/>
        <v>1028.5544291764629</v>
      </c>
      <c r="X804" s="8">
        <v>130.0823125</v>
      </c>
      <c r="Y804" s="35">
        <v>0</v>
      </c>
      <c r="Z804" s="35"/>
      <c r="AA804" s="35">
        <v>0</v>
      </c>
      <c r="AB804" s="35">
        <v>217.80745830000001</v>
      </c>
      <c r="AC804" s="35">
        <v>33.71875</v>
      </c>
      <c r="AD804" s="35">
        <v>176.1599167</v>
      </c>
      <c r="AE804" s="35"/>
      <c r="AF804" s="35"/>
      <c r="AG804" s="35"/>
      <c r="AH804" s="35">
        <v>0</v>
      </c>
      <c r="AI804" s="35"/>
      <c r="AL804" s="24">
        <f t="shared" si="52"/>
        <v>557.7684375</v>
      </c>
      <c r="AN804" s="34">
        <v>762.14400000000001</v>
      </c>
      <c r="AP804" s="20">
        <f t="shared" si="51"/>
        <v>1319.9124375000001</v>
      </c>
      <c r="AR804" s="20"/>
    </row>
    <row r="805" spans="1:44" x14ac:dyDescent="0.25">
      <c r="A805" t="str">
        <f>VLOOKUP($B805,'Cushing Balance'!$C$2:$E$500,3,TRUE)</f>
        <v>392011</v>
      </c>
      <c r="B805" s="1">
        <v>40816</v>
      </c>
      <c r="C805" s="31"/>
      <c r="D805" s="8">
        <v>0</v>
      </c>
      <c r="E805" s="35">
        <v>9.9726041670000001</v>
      </c>
      <c r="F805" s="35"/>
      <c r="G805" s="26">
        <v>49.5</v>
      </c>
      <c r="H805" s="35">
        <v>50.732833329999998</v>
      </c>
      <c r="I805" s="35">
        <v>0</v>
      </c>
      <c r="J805" s="26">
        <v>0</v>
      </c>
      <c r="K805" s="35">
        <v>67.897958329999994</v>
      </c>
      <c r="L805" s="35">
        <v>0</v>
      </c>
      <c r="M805" s="35">
        <v>387.09004170000003</v>
      </c>
      <c r="N805" s="35">
        <v>0</v>
      </c>
      <c r="O805" s="35"/>
      <c r="P805" s="35">
        <v>22.1465</v>
      </c>
      <c r="R805" s="24">
        <f t="shared" si="49"/>
        <v>587.33993752699996</v>
      </c>
      <c r="T805" s="5">
        <v>387.94038751646298</v>
      </c>
      <c r="V805" s="20">
        <f t="shared" si="50"/>
        <v>975.28032504346288</v>
      </c>
      <c r="X805" s="8">
        <v>130.3680833</v>
      </c>
      <c r="Y805" s="35">
        <v>0</v>
      </c>
      <c r="Z805" s="35"/>
      <c r="AA805" s="35">
        <v>0</v>
      </c>
      <c r="AB805" s="35">
        <v>185.49006249999999</v>
      </c>
      <c r="AC805" s="35">
        <v>35.915500000000002</v>
      </c>
      <c r="AD805" s="35">
        <v>172.24220829999999</v>
      </c>
      <c r="AE805" s="35"/>
      <c r="AF805" s="35"/>
      <c r="AG805" s="35"/>
      <c r="AH805" s="35">
        <v>0</v>
      </c>
      <c r="AI805" s="35"/>
      <c r="AL805" s="24">
        <f t="shared" si="52"/>
        <v>524.01585409999996</v>
      </c>
      <c r="AN805" s="34">
        <v>762.14400000000001</v>
      </c>
      <c r="AP805" s="20">
        <f t="shared" si="51"/>
        <v>1286.1598540999998</v>
      </c>
      <c r="AR805" s="20"/>
    </row>
    <row r="806" spans="1:44" x14ac:dyDescent="0.25">
      <c r="A806" t="str">
        <f>VLOOKUP($B806,'Cushing Balance'!$C$2:$E$500,3,TRUE)</f>
        <v>402011</v>
      </c>
      <c r="B806" s="1">
        <v>40817</v>
      </c>
      <c r="C806" s="31"/>
      <c r="D806" s="8">
        <v>10.879645829999999</v>
      </c>
      <c r="E806" s="35">
        <v>130.90881250000001</v>
      </c>
      <c r="F806" s="35"/>
      <c r="G806" s="26">
        <v>49.5</v>
      </c>
      <c r="H806" s="35">
        <v>46.73214583</v>
      </c>
      <c r="I806" s="35">
        <v>0</v>
      </c>
      <c r="J806" s="26">
        <v>0</v>
      </c>
      <c r="K806" s="35">
        <v>67.881270829999991</v>
      </c>
      <c r="L806" s="35">
        <v>0</v>
      </c>
      <c r="M806" s="35">
        <v>313.289625</v>
      </c>
      <c r="N806" s="35">
        <v>0</v>
      </c>
      <c r="O806" s="35"/>
      <c r="P806" s="35">
        <v>24.118645830000002</v>
      </c>
      <c r="R806" s="24">
        <f t="shared" si="49"/>
        <v>643.31014582</v>
      </c>
      <c r="T806" s="5">
        <v>398.52701079488776</v>
      </c>
      <c r="V806" s="20">
        <f t="shared" si="50"/>
        <v>1041.8371566148878</v>
      </c>
      <c r="X806" s="8">
        <v>147.32668749999999</v>
      </c>
      <c r="Y806" s="35">
        <v>0</v>
      </c>
      <c r="Z806" s="35"/>
      <c r="AA806" s="35">
        <v>0</v>
      </c>
      <c r="AB806" s="35">
        <v>17.838791669999999</v>
      </c>
      <c r="AC806" s="35">
        <v>29.010729169999998</v>
      </c>
      <c r="AD806" s="35">
        <v>173.88966669999999</v>
      </c>
      <c r="AE806" s="35"/>
      <c r="AF806" s="35"/>
      <c r="AG806" s="35"/>
      <c r="AH806" s="35">
        <v>0</v>
      </c>
      <c r="AI806" s="35"/>
      <c r="AL806" s="24">
        <f t="shared" si="52"/>
        <v>368.06587503999998</v>
      </c>
      <c r="AN806" s="34">
        <v>688.16000000000008</v>
      </c>
      <c r="AP806" s="20">
        <f t="shared" si="51"/>
        <v>1056.2258750400001</v>
      </c>
      <c r="AR806" s="20"/>
    </row>
    <row r="807" spans="1:44" x14ac:dyDescent="0.25">
      <c r="A807" t="str">
        <f>VLOOKUP($B807,'Cushing Balance'!$C$2:$E$500,3,TRUE)</f>
        <v>402011</v>
      </c>
      <c r="B807" s="1">
        <v>40818</v>
      </c>
      <c r="C807" s="31"/>
      <c r="D807" s="8">
        <v>191.87231249999999</v>
      </c>
      <c r="E807" s="35">
        <v>30.11866667</v>
      </c>
      <c r="F807" s="35"/>
      <c r="G807" s="26">
        <v>49.5</v>
      </c>
      <c r="H807" s="35">
        <v>43.72185417</v>
      </c>
      <c r="I807" s="35">
        <v>0</v>
      </c>
      <c r="J807" s="26">
        <v>0</v>
      </c>
      <c r="K807" s="35">
        <v>67.586729170000012</v>
      </c>
      <c r="L807" s="35">
        <v>0</v>
      </c>
      <c r="M807" s="35">
        <v>404.17681249999998</v>
      </c>
      <c r="N807" s="35">
        <v>0</v>
      </c>
      <c r="O807" s="35"/>
      <c r="P807" s="35">
        <v>25.208333330000002</v>
      </c>
      <c r="R807" s="24">
        <f t="shared" si="49"/>
        <v>812.18470833999993</v>
      </c>
      <c r="T807" s="5">
        <v>398.52701079488776</v>
      </c>
      <c r="V807" s="20">
        <f t="shared" si="50"/>
        <v>1210.7117191348877</v>
      </c>
      <c r="X807" s="8">
        <v>148.3197917</v>
      </c>
      <c r="Y807" s="35">
        <v>0</v>
      </c>
      <c r="Z807" s="35"/>
      <c r="AA807" s="35">
        <v>0</v>
      </c>
      <c r="AB807" s="35">
        <v>17.513541669999999</v>
      </c>
      <c r="AC807" s="35">
        <v>23.673333330000002</v>
      </c>
      <c r="AD807" s="35">
        <v>190.16739580000001</v>
      </c>
      <c r="AE807" s="35"/>
      <c r="AF807" s="35"/>
      <c r="AG807" s="35"/>
      <c r="AH807" s="35">
        <v>0</v>
      </c>
      <c r="AI807" s="35"/>
      <c r="AL807" s="24">
        <f t="shared" si="52"/>
        <v>379.67406249999999</v>
      </c>
      <c r="AN807" s="34">
        <v>688.16000000000008</v>
      </c>
      <c r="AP807" s="20">
        <f t="shared" si="51"/>
        <v>1067.8340625000001</v>
      </c>
      <c r="AR807" s="20"/>
    </row>
    <row r="808" spans="1:44" x14ac:dyDescent="0.25">
      <c r="A808" t="str">
        <f>VLOOKUP($B808,'Cushing Balance'!$C$2:$E$500,3,TRUE)</f>
        <v>402011</v>
      </c>
      <c r="B808" s="1">
        <v>40819</v>
      </c>
      <c r="C808" s="31"/>
      <c r="D808" s="8">
        <v>0</v>
      </c>
      <c r="E808" s="35">
        <v>52.305979170000001</v>
      </c>
      <c r="F808" s="35"/>
      <c r="G808" s="26">
        <v>49.5</v>
      </c>
      <c r="H808" s="35">
        <v>46.012145830000001</v>
      </c>
      <c r="I808" s="35">
        <v>0</v>
      </c>
      <c r="J808" s="26">
        <v>0</v>
      </c>
      <c r="K808" s="35">
        <v>65.620125000000002</v>
      </c>
      <c r="L808" s="35">
        <v>0</v>
      </c>
      <c r="M808" s="35">
        <v>368.06710420000002</v>
      </c>
      <c r="N808" s="35">
        <v>0</v>
      </c>
      <c r="O808" s="35"/>
      <c r="P808" s="35">
        <v>30.996458330000003</v>
      </c>
      <c r="R808" s="24">
        <f t="shared" si="49"/>
        <v>612.50181253000005</v>
      </c>
      <c r="T808" s="5">
        <v>398.52701079488776</v>
      </c>
      <c r="V808" s="20">
        <f t="shared" si="50"/>
        <v>1011.0288233248878</v>
      </c>
      <c r="X808" s="8">
        <v>151.20943750000001</v>
      </c>
      <c r="Y808" s="35">
        <v>0</v>
      </c>
      <c r="Z808" s="35"/>
      <c r="AA808" s="35">
        <v>0</v>
      </c>
      <c r="AB808" s="35">
        <v>15.137770829999999</v>
      </c>
      <c r="AC808" s="35">
        <v>23.851520830000002</v>
      </c>
      <c r="AD808" s="35">
        <v>187.9991042</v>
      </c>
      <c r="AE808" s="35"/>
      <c r="AF808" s="35"/>
      <c r="AG808" s="35"/>
      <c r="AH808" s="35">
        <v>0</v>
      </c>
      <c r="AI808" s="35"/>
      <c r="AL808" s="24">
        <f t="shared" si="52"/>
        <v>378.19783336</v>
      </c>
      <c r="AN808" s="34">
        <v>688.16000000000008</v>
      </c>
      <c r="AP808" s="20">
        <f t="shared" si="51"/>
        <v>1066.3578333600001</v>
      </c>
      <c r="AR808" s="20"/>
    </row>
    <row r="809" spans="1:44" x14ac:dyDescent="0.25">
      <c r="A809" t="str">
        <f>VLOOKUP($B809,'Cushing Balance'!$C$2:$E$500,3,TRUE)</f>
        <v>402011</v>
      </c>
      <c r="B809" s="1">
        <v>40820</v>
      </c>
      <c r="C809" s="31"/>
      <c r="D809" s="8">
        <v>104.9623125</v>
      </c>
      <c r="E809" s="35">
        <v>74.86729167</v>
      </c>
      <c r="F809" s="35"/>
      <c r="G809" s="26">
        <v>49.5</v>
      </c>
      <c r="H809" s="35">
        <v>42.837145830000004</v>
      </c>
      <c r="I809" s="35">
        <v>0</v>
      </c>
      <c r="J809" s="26">
        <v>0</v>
      </c>
      <c r="K809" s="35">
        <v>65.498750000000001</v>
      </c>
      <c r="L809" s="35">
        <v>0</v>
      </c>
      <c r="M809" s="35">
        <v>430.84100000000001</v>
      </c>
      <c r="N809" s="35">
        <v>0</v>
      </c>
      <c r="O809" s="35"/>
      <c r="P809" s="35">
        <v>12.087979170000001</v>
      </c>
      <c r="R809" s="24">
        <f t="shared" si="49"/>
        <v>780.59447917</v>
      </c>
      <c r="T809" s="5">
        <v>398.52701079488776</v>
      </c>
      <c r="V809" s="20">
        <f t="shared" si="50"/>
        <v>1179.1214899648878</v>
      </c>
      <c r="X809" s="8">
        <v>150.39539579999999</v>
      </c>
      <c r="Y809" s="35">
        <v>0</v>
      </c>
      <c r="Z809" s="35"/>
      <c r="AA809" s="35">
        <v>0</v>
      </c>
      <c r="AB809" s="35">
        <v>125.5331667</v>
      </c>
      <c r="AC809" s="35">
        <v>23.665645830000003</v>
      </c>
      <c r="AD809" s="35">
        <v>179.77354170000001</v>
      </c>
      <c r="AE809" s="35"/>
      <c r="AF809" s="35"/>
      <c r="AG809" s="35"/>
      <c r="AH809" s="35">
        <v>0</v>
      </c>
      <c r="AI809" s="35"/>
      <c r="AL809" s="24">
        <f t="shared" si="52"/>
        <v>479.36775003000002</v>
      </c>
      <c r="AN809" s="34">
        <v>688.16000000000008</v>
      </c>
      <c r="AP809" s="20">
        <f t="shared" si="51"/>
        <v>1167.5277500300001</v>
      </c>
      <c r="AR809" s="20"/>
    </row>
    <row r="810" spans="1:44" x14ac:dyDescent="0.25">
      <c r="A810" t="str">
        <f>VLOOKUP($B810,'Cushing Balance'!$C$2:$E$500,3,TRUE)</f>
        <v>402011</v>
      </c>
      <c r="B810" s="1">
        <v>40821</v>
      </c>
      <c r="C810" s="31"/>
      <c r="D810" s="8">
        <v>0</v>
      </c>
      <c r="E810" s="35">
        <v>14.9535</v>
      </c>
      <c r="F810" s="35"/>
      <c r="G810" s="26">
        <v>49.5</v>
      </c>
      <c r="H810" s="35">
        <v>36.796374999999998</v>
      </c>
      <c r="I810" s="35">
        <v>0</v>
      </c>
      <c r="J810" s="26">
        <v>0</v>
      </c>
      <c r="K810" s="35">
        <v>64.948854170000004</v>
      </c>
      <c r="L810" s="35">
        <v>0</v>
      </c>
      <c r="M810" s="35">
        <v>445.80074999999999</v>
      </c>
      <c r="N810" s="35">
        <v>0</v>
      </c>
      <c r="O810" s="35"/>
      <c r="P810" s="35">
        <v>12.5215625</v>
      </c>
      <c r="R810" s="24">
        <f t="shared" si="49"/>
        <v>624.52104166999993</v>
      </c>
      <c r="T810" s="5">
        <v>398.52701079488776</v>
      </c>
      <c r="V810" s="20">
        <f t="shared" si="50"/>
        <v>1023.0480524648876</v>
      </c>
      <c r="X810" s="8">
        <v>150.8503542</v>
      </c>
      <c r="Y810" s="35">
        <v>0</v>
      </c>
      <c r="Z810" s="35"/>
      <c r="AA810" s="35">
        <v>0</v>
      </c>
      <c r="AB810" s="35">
        <v>213.8616667</v>
      </c>
      <c r="AC810" s="35">
        <v>15.802520829999999</v>
      </c>
      <c r="AD810" s="35">
        <v>180.46172920000001</v>
      </c>
      <c r="AE810" s="35"/>
      <c r="AF810" s="35"/>
      <c r="AG810" s="35"/>
      <c r="AH810" s="35">
        <v>0</v>
      </c>
      <c r="AI810" s="35"/>
      <c r="AL810" s="24">
        <f t="shared" si="52"/>
        <v>560.97627092999994</v>
      </c>
      <c r="AN810" s="34">
        <v>688.16000000000008</v>
      </c>
      <c r="AP810" s="20">
        <f t="shared" si="51"/>
        <v>1249.1362709300001</v>
      </c>
      <c r="AR810" s="20"/>
    </row>
    <row r="811" spans="1:44" x14ac:dyDescent="0.25">
      <c r="A811" t="str">
        <f>VLOOKUP($B811,'Cushing Balance'!$C$2:$E$500,3,TRUE)</f>
        <v>402011</v>
      </c>
      <c r="B811" s="1">
        <v>40822</v>
      </c>
      <c r="C811" s="31"/>
      <c r="D811" s="8">
        <v>0</v>
      </c>
      <c r="E811" s="35">
        <v>99.742374999999996</v>
      </c>
      <c r="F811" s="35"/>
      <c r="G811" s="26">
        <v>49.5</v>
      </c>
      <c r="H811" s="35">
        <v>23.342604169999998</v>
      </c>
      <c r="I811" s="35">
        <v>0</v>
      </c>
      <c r="J811" s="26">
        <v>0</v>
      </c>
      <c r="K811" s="35">
        <v>67.478125000000006</v>
      </c>
      <c r="L811" s="35">
        <v>0</v>
      </c>
      <c r="M811" s="35">
        <v>393.82827079999998</v>
      </c>
      <c r="N811" s="35">
        <v>0</v>
      </c>
      <c r="O811" s="35"/>
      <c r="P811" s="35">
        <v>32.19754167</v>
      </c>
      <c r="R811" s="24">
        <f t="shared" si="49"/>
        <v>666.08891663999998</v>
      </c>
      <c r="T811" s="5">
        <v>398.52701079488776</v>
      </c>
      <c r="V811" s="20">
        <f t="shared" si="50"/>
        <v>1064.6159274348877</v>
      </c>
      <c r="X811" s="8">
        <v>151.48185420000001</v>
      </c>
      <c r="Y811" s="35">
        <v>0</v>
      </c>
      <c r="Z811" s="35"/>
      <c r="AA811" s="35">
        <v>0</v>
      </c>
      <c r="AB811" s="35">
        <v>218.4886042</v>
      </c>
      <c r="AC811" s="35">
        <v>17.573333330000001</v>
      </c>
      <c r="AD811" s="35">
        <v>178.05012500000001</v>
      </c>
      <c r="AE811" s="35"/>
      <c r="AF811" s="35"/>
      <c r="AG811" s="35"/>
      <c r="AH811" s="35">
        <v>0</v>
      </c>
      <c r="AI811" s="35"/>
      <c r="AL811" s="24">
        <f t="shared" si="52"/>
        <v>565.59391673000005</v>
      </c>
      <c r="AN811" s="34">
        <v>688.16000000000008</v>
      </c>
      <c r="AP811" s="20">
        <f t="shared" si="51"/>
        <v>1253.7539167300001</v>
      </c>
      <c r="AR811" s="20"/>
    </row>
    <row r="812" spans="1:44" x14ac:dyDescent="0.25">
      <c r="A812" t="str">
        <f>VLOOKUP($B812,'Cushing Balance'!$C$2:$E$500,3,TRUE)</f>
        <v>402011</v>
      </c>
      <c r="B812" s="1">
        <v>40823</v>
      </c>
      <c r="C812" s="31"/>
      <c r="D812" s="8">
        <v>0</v>
      </c>
      <c r="E812" s="35">
        <v>27.81710417</v>
      </c>
      <c r="F812" s="35"/>
      <c r="G812" s="26">
        <v>49.5</v>
      </c>
      <c r="H812" s="35">
        <v>42.503374999999998</v>
      </c>
      <c r="I812" s="35">
        <v>0</v>
      </c>
      <c r="J812" s="26">
        <v>0</v>
      </c>
      <c r="K812" s="35">
        <v>40.734854169999998</v>
      </c>
      <c r="L812" s="35">
        <v>0</v>
      </c>
      <c r="M812" s="35">
        <v>429.74</v>
      </c>
      <c r="N812" s="35">
        <v>0</v>
      </c>
      <c r="O812" s="35"/>
      <c r="P812" s="35">
        <v>29.983875000000001</v>
      </c>
      <c r="R812" s="24">
        <f t="shared" si="49"/>
        <v>620.27920834000008</v>
      </c>
      <c r="T812" s="5">
        <v>398.52701079488776</v>
      </c>
      <c r="V812" s="20">
        <f t="shared" si="50"/>
        <v>1018.8062191348879</v>
      </c>
      <c r="X812" s="8">
        <v>151.84691670000001</v>
      </c>
      <c r="Y812" s="35">
        <v>0</v>
      </c>
      <c r="Z812" s="35"/>
      <c r="AA812" s="35">
        <v>0</v>
      </c>
      <c r="AB812" s="35">
        <v>228.2854375</v>
      </c>
      <c r="AC812" s="35">
        <v>25.384187499999999</v>
      </c>
      <c r="AD812" s="35">
        <v>188.69450000000001</v>
      </c>
      <c r="AE812" s="35"/>
      <c r="AF812" s="35"/>
      <c r="AG812" s="35"/>
      <c r="AH812" s="35">
        <v>0</v>
      </c>
      <c r="AI812" s="35"/>
      <c r="AL812" s="24">
        <f t="shared" si="52"/>
        <v>594.21104170000001</v>
      </c>
      <c r="AN812" s="34">
        <v>688.16000000000008</v>
      </c>
      <c r="AP812" s="20">
        <f t="shared" si="51"/>
        <v>1282.3710417000002</v>
      </c>
      <c r="AR812" s="20"/>
    </row>
    <row r="813" spans="1:44" x14ac:dyDescent="0.25">
      <c r="A813" t="str">
        <f>VLOOKUP($B813,'Cushing Balance'!$C$2:$E$500,3,TRUE)</f>
        <v>412011</v>
      </c>
      <c r="B813" s="1">
        <v>40824</v>
      </c>
      <c r="C813" s="31"/>
      <c r="D813" s="8">
        <v>102.4285</v>
      </c>
      <c r="E813" s="35">
        <v>130.48714580000001</v>
      </c>
      <c r="F813" s="35"/>
      <c r="G813" s="26">
        <v>49.5</v>
      </c>
      <c r="H813" s="35">
        <v>49.106854169999998</v>
      </c>
      <c r="I813" s="35">
        <v>0</v>
      </c>
      <c r="J813" s="26">
        <v>0</v>
      </c>
      <c r="K813" s="35">
        <v>18.789562499999999</v>
      </c>
      <c r="L813" s="35">
        <v>0</v>
      </c>
      <c r="M813" s="35">
        <v>394.03843749999999</v>
      </c>
      <c r="N813" s="35">
        <v>0</v>
      </c>
      <c r="O813" s="35"/>
      <c r="P813" s="35">
        <v>27.99485417</v>
      </c>
      <c r="R813" s="24">
        <f t="shared" si="49"/>
        <v>772.34535414000004</v>
      </c>
      <c r="T813" s="5">
        <v>398.52701079488776</v>
      </c>
      <c r="V813" s="20">
        <f t="shared" si="50"/>
        <v>1170.8723649348879</v>
      </c>
      <c r="X813" s="8">
        <v>151.12308329999999</v>
      </c>
      <c r="Y813" s="35">
        <v>0</v>
      </c>
      <c r="Z813" s="35"/>
      <c r="AA813" s="35">
        <v>0</v>
      </c>
      <c r="AB813" s="35">
        <v>224.34800000000001</v>
      </c>
      <c r="AC813" s="35">
        <v>22.653458330000003</v>
      </c>
      <c r="AD813" s="35">
        <v>191.9657292</v>
      </c>
      <c r="AE813" s="35"/>
      <c r="AF813" s="35"/>
      <c r="AG813" s="35"/>
      <c r="AH813" s="35">
        <v>0</v>
      </c>
      <c r="AI813" s="35"/>
      <c r="AL813" s="24">
        <f t="shared" si="52"/>
        <v>590.09027083000001</v>
      </c>
      <c r="AN813" s="34">
        <v>688.16000000000008</v>
      </c>
      <c r="AP813" s="20">
        <f t="shared" si="51"/>
        <v>1278.2502708300001</v>
      </c>
      <c r="AR813" s="20"/>
    </row>
    <row r="814" spans="1:44" x14ac:dyDescent="0.25">
      <c r="A814" t="str">
        <f>VLOOKUP($B814,'Cushing Balance'!$C$2:$E$500,3,TRUE)</f>
        <v>412011</v>
      </c>
      <c r="B814" s="1">
        <v>40825</v>
      </c>
      <c r="C814" s="31"/>
      <c r="D814" s="8">
        <v>0</v>
      </c>
      <c r="E814" s="35">
        <v>78.922937500000003</v>
      </c>
      <c r="F814" s="35"/>
      <c r="G814" s="26">
        <v>49.5</v>
      </c>
      <c r="H814" s="35">
        <v>44.492645830000001</v>
      </c>
      <c r="I814" s="35">
        <v>0</v>
      </c>
      <c r="J814" s="26">
        <v>0</v>
      </c>
      <c r="K814" s="35">
        <v>64.267812500000005</v>
      </c>
      <c r="L814" s="35">
        <v>0</v>
      </c>
      <c r="M814" s="35">
        <v>424.96222920000002</v>
      </c>
      <c r="N814" s="35">
        <v>0</v>
      </c>
      <c r="O814" s="35"/>
      <c r="P814" s="35">
        <v>31.500916669999999</v>
      </c>
      <c r="R814" s="24">
        <f t="shared" si="49"/>
        <v>693.64654170000006</v>
      </c>
      <c r="T814" s="5">
        <v>398.52701079488776</v>
      </c>
      <c r="V814" s="20">
        <f t="shared" si="50"/>
        <v>1092.1735524948879</v>
      </c>
      <c r="X814" s="8">
        <v>149.15908329999999</v>
      </c>
      <c r="Y814" s="35">
        <v>0</v>
      </c>
      <c r="Z814" s="35"/>
      <c r="AA814" s="35">
        <v>0</v>
      </c>
      <c r="AB814" s="35">
        <v>224.49893750000001</v>
      </c>
      <c r="AC814" s="35">
        <v>24.276895830000001</v>
      </c>
      <c r="AD814" s="35">
        <v>190.41662500000001</v>
      </c>
      <c r="AE814" s="35"/>
      <c r="AF814" s="35"/>
      <c r="AG814" s="35"/>
      <c r="AH814" s="35">
        <v>0</v>
      </c>
      <c r="AI814" s="35"/>
      <c r="AL814" s="24">
        <f t="shared" si="52"/>
        <v>588.35154163000004</v>
      </c>
      <c r="AN814" s="34">
        <v>688.16000000000008</v>
      </c>
      <c r="AP814" s="20">
        <f t="shared" si="51"/>
        <v>1276.51154163</v>
      </c>
      <c r="AR814" s="20"/>
    </row>
    <row r="815" spans="1:44" x14ac:dyDescent="0.25">
      <c r="A815" t="str">
        <f>VLOOKUP($B815,'Cushing Balance'!$C$2:$E$500,3,TRUE)</f>
        <v>412011</v>
      </c>
      <c r="B815" s="1">
        <v>40826</v>
      </c>
      <c r="C815" s="31"/>
      <c r="D815" s="8">
        <v>227.41502080000001</v>
      </c>
      <c r="E815" s="35">
        <v>13.673604170000001</v>
      </c>
      <c r="F815" s="35"/>
      <c r="G815" s="26">
        <v>49.5</v>
      </c>
      <c r="H815" s="35">
        <v>41.167833330000001</v>
      </c>
      <c r="I815" s="35">
        <v>0</v>
      </c>
      <c r="J815" s="26">
        <v>0</v>
      </c>
      <c r="K815" s="35">
        <v>54.653833330000005</v>
      </c>
      <c r="L815" s="35">
        <v>0</v>
      </c>
      <c r="M815" s="35">
        <v>432.32166669999998</v>
      </c>
      <c r="N815" s="35">
        <v>0</v>
      </c>
      <c r="O815" s="35"/>
      <c r="P815" s="35">
        <v>31.798999999999999</v>
      </c>
      <c r="R815" s="24">
        <f t="shared" si="49"/>
        <v>850.53095832999998</v>
      </c>
      <c r="T815" s="5">
        <v>398.52701079488776</v>
      </c>
      <c r="V815" s="20">
        <f t="shared" si="50"/>
        <v>1249.0579691248877</v>
      </c>
      <c r="X815" s="8">
        <v>149.830375</v>
      </c>
      <c r="Y815" s="35">
        <v>0</v>
      </c>
      <c r="Z815" s="35"/>
      <c r="AA815" s="35">
        <v>0</v>
      </c>
      <c r="AB815" s="35">
        <v>226.0216667</v>
      </c>
      <c r="AC815" s="35">
        <v>29.5791875</v>
      </c>
      <c r="AD815" s="35">
        <v>192.3021042</v>
      </c>
      <c r="AE815" s="35"/>
      <c r="AF815" s="35"/>
      <c r="AG815" s="35"/>
      <c r="AH815" s="35">
        <v>0</v>
      </c>
      <c r="AI815" s="35"/>
      <c r="AL815" s="24">
        <f t="shared" si="52"/>
        <v>597.73333339999999</v>
      </c>
      <c r="AN815" s="34">
        <v>688.16000000000008</v>
      </c>
      <c r="AP815" s="20">
        <f t="shared" si="51"/>
        <v>1285.8933334000001</v>
      </c>
      <c r="AR815" s="20"/>
    </row>
    <row r="816" spans="1:44" x14ac:dyDescent="0.25">
      <c r="A816" t="str">
        <f>VLOOKUP($B816,'Cushing Balance'!$C$2:$E$500,3,TRUE)</f>
        <v>412011</v>
      </c>
      <c r="B816" s="1">
        <v>40827</v>
      </c>
      <c r="C816" s="31"/>
      <c r="D816" s="8">
        <v>0</v>
      </c>
      <c r="E816" s="35">
        <v>97.824020829999995</v>
      </c>
      <c r="F816" s="35"/>
      <c r="G816" s="26">
        <v>49.5</v>
      </c>
      <c r="H816" s="35">
        <v>43.82983333</v>
      </c>
      <c r="I816" s="35">
        <v>0</v>
      </c>
      <c r="J816" s="26">
        <v>0</v>
      </c>
      <c r="K816" s="35">
        <v>48.427020830000004</v>
      </c>
      <c r="L816" s="35">
        <v>0</v>
      </c>
      <c r="M816" s="35">
        <v>402.49837500000001</v>
      </c>
      <c r="N816" s="35">
        <v>0</v>
      </c>
      <c r="O816" s="35"/>
      <c r="P816" s="35">
        <v>43.048145830000003</v>
      </c>
      <c r="R816" s="24">
        <f t="shared" si="49"/>
        <v>685.12739581999995</v>
      </c>
      <c r="T816" s="5">
        <v>398.52701079488776</v>
      </c>
      <c r="V816" s="20">
        <f t="shared" si="50"/>
        <v>1083.6544066148876</v>
      </c>
      <c r="X816" s="8">
        <v>132.47114579999999</v>
      </c>
      <c r="Y816" s="35">
        <v>0</v>
      </c>
      <c r="Z816" s="35"/>
      <c r="AA816" s="35">
        <v>0</v>
      </c>
      <c r="AB816" s="35">
        <v>223.04068749999999</v>
      </c>
      <c r="AC816" s="35">
        <v>29.098937500000002</v>
      </c>
      <c r="AD816" s="35">
        <v>192.5184792</v>
      </c>
      <c r="AE816" s="35"/>
      <c r="AF816" s="35"/>
      <c r="AG816" s="35"/>
      <c r="AH816" s="35">
        <v>0</v>
      </c>
      <c r="AI816" s="35"/>
      <c r="AL816" s="24">
        <f t="shared" si="52"/>
        <v>577.12924999999996</v>
      </c>
      <c r="AN816" s="34">
        <v>688.16000000000008</v>
      </c>
      <c r="AP816" s="20">
        <f t="shared" si="51"/>
        <v>1265.28925</v>
      </c>
      <c r="AR816" s="20"/>
    </row>
    <row r="817" spans="1:44" x14ac:dyDescent="0.25">
      <c r="A817" t="str">
        <f>VLOOKUP($B817,'Cushing Balance'!$C$2:$E$500,3,TRUE)</f>
        <v>412011</v>
      </c>
      <c r="B817" s="1">
        <v>40828</v>
      </c>
      <c r="C817" s="31"/>
      <c r="D817" s="8">
        <v>0</v>
      </c>
      <c r="E817" s="35">
        <v>95.704999999999998</v>
      </c>
      <c r="F817" s="35"/>
      <c r="G817" s="26">
        <v>49.5</v>
      </c>
      <c r="H817" s="35">
        <v>39.108541670000001</v>
      </c>
      <c r="I817" s="35">
        <v>0</v>
      </c>
      <c r="J817" s="26">
        <v>0</v>
      </c>
      <c r="K817" s="35">
        <v>58.905604169999997</v>
      </c>
      <c r="L817" s="35">
        <v>0</v>
      </c>
      <c r="M817" s="35">
        <v>432.73541669999997</v>
      </c>
      <c r="N817" s="35">
        <v>0</v>
      </c>
      <c r="O817" s="35"/>
      <c r="P817" s="35">
        <v>47.430729169999999</v>
      </c>
      <c r="R817" s="24">
        <f t="shared" si="49"/>
        <v>723.38529170999993</v>
      </c>
      <c r="T817" s="5">
        <v>398.52701079488776</v>
      </c>
      <c r="V817" s="20">
        <f t="shared" si="50"/>
        <v>1121.9123025048877</v>
      </c>
      <c r="X817" s="8">
        <v>130</v>
      </c>
      <c r="Y817" s="35">
        <v>0</v>
      </c>
      <c r="Z817" s="35"/>
      <c r="AA817" s="35">
        <v>0</v>
      </c>
      <c r="AB817" s="35">
        <v>223.2121875</v>
      </c>
      <c r="AC817" s="35">
        <v>32.891374999999996</v>
      </c>
      <c r="AD817" s="35">
        <v>191.2510833</v>
      </c>
      <c r="AE817" s="35"/>
      <c r="AF817" s="35"/>
      <c r="AG817" s="35"/>
      <c r="AH817" s="35">
        <v>0</v>
      </c>
      <c r="AI817" s="35"/>
      <c r="AL817" s="24">
        <f t="shared" si="52"/>
        <v>577.35464580000007</v>
      </c>
      <c r="AN817" s="34">
        <v>688.16000000000008</v>
      </c>
      <c r="AP817" s="20">
        <f t="shared" si="51"/>
        <v>1265.5146458000002</v>
      </c>
      <c r="AR817" s="20"/>
    </row>
    <row r="818" spans="1:44" x14ac:dyDescent="0.25">
      <c r="A818" t="str">
        <f>VLOOKUP($B818,'Cushing Balance'!$C$2:$E$500,3,TRUE)</f>
        <v>412011</v>
      </c>
      <c r="B818" s="1">
        <v>40829</v>
      </c>
      <c r="C818" s="31"/>
      <c r="D818" s="8">
        <v>0</v>
      </c>
      <c r="E818" s="35">
        <v>22.468395830000002</v>
      </c>
      <c r="F818" s="35"/>
      <c r="G818" s="26">
        <v>49.5</v>
      </c>
      <c r="H818" s="35">
        <v>32.665520829999998</v>
      </c>
      <c r="I818" s="35">
        <v>0</v>
      </c>
      <c r="J818" s="26">
        <v>0</v>
      </c>
      <c r="K818" s="35">
        <v>60.050229170000001</v>
      </c>
      <c r="L818" s="35">
        <v>0</v>
      </c>
      <c r="M818" s="35">
        <v>388.23720830000002</v>
      </c>
      <c r="N818" s="35">
        <v>0</v>
      </c>
      <c r="O818" s="35"/>
      <c r="P818" s="35">
        <v>44.574666669999999</v>
      </c>
      <c r="R818" s="24">
        <f t="shared" si="49"/>
        <v>597.4960208</v>
      </c>
      <c r="T818" s="5">
        <v>398.52701079488776</v>
      </c>
      <c r="V818" s="20">
        <f t="shared" si="50"/>
        <v>996.0230315948877</v>
      </c>
      <c r="X818" s="8">
        <v>129.9320625</v>
      </c>
      <c r="Y818" s="35">
        <v>0</v>
      </c>
      <c r="Z818" s="35"/>
      <c r="AA818" s="35">
        <v>0</v>
      </c>
      <c r="AB818" s="35">
        <v>226.08297920000001</v>
      </c>
      <c r="AC818" s="35">
        <v>37.139395829999998</v>
      </c>
      <c r="AD818" s="35">
        <v>194.58245829999998</v>
      </c>
      <c r="AE818" s="35"/>
      <c r="AF818" s="35"/>
      <c r="AG818" s="35"/>
      <c r="AH818" s="35">
        <v>0</v>
      </c>
      <c r="AI818" s="35"/>
      <c r="AL818" s="24">
        <f t="shared" si="52"/>
        <v>587.73689582999998</v>
      </c>
      <c r="AN818" s="34">
        <v>688.16000000000008</v>
      </c>
      <c r="AP818" s="20">
        <f t="shared" si="51"/>
        <v>1275.8968958300002</v>
      </c>
      <c r="AR818" s="20"/>
    </row>
    <row r="819" spans="1:44" x14ac:dyDescent="0.25">
      <c r="A819" t="str">
        <f>VLOOKUP($B819,'Cushing Balance'!$C$2:$E$500,3,TRUE)</f>
        <v>412011</v>
      </c>
      <c r="B819" s="1">
        <v>40830</v>
      </c>
      <c r="C819" s="31"/>
      <c r="D819" s="8">
        <v>3.2975625000000002</v>
      </c>
      <c r="E819" s="35">
        <v>19.25952083</v>
      </c>
      <c r="F819" s="35"/>
      <c r="G819" s="26">
        <v>49.5</v>
      </c>
      <c r="H819" s="35">
        <v>60.085625</v>
      </c>
      <c r="I819" s="35">
        <v>0</v>
      </c>
      <c r="J819" s="26">
        <v>0</v>
      </c>
      <c r="K819" s="35">
        <v>66.056333330000001</v>
      </c>
      <c r="L819" s="35">
        <v>0</v>
      </c>
      <c r="M819" s="35">
        <v>432.80672920000001</v>
      </c>
      <c r="N819" s="35">
        <v>0</v>
      </c>
      <c r="O819" s="35"/>
      <c r="P819" s="35">
        <v>39.225666669999995</v>
      </c>
      <c r="R819" s="24">
        <f t="shared" si="49"/>
        <v>670.23143752999999</v>
      </c>
      <c r="T819" s="5">
        <v>398.52701079488776</v>
      </c>
      <c r="V819" s="20">
        <f t="shared" si="50"/>
        <v>1068.7584483248877</v>
      </c>
      <c r="X819" s="8">
        <v>130.09804170000001</v>
      </c>
      <c r="Y819" s="35">
        <v>0</v>
      </c>
      <c r="Z819" s="35"/>
      <c r="AA819" s="35">
        <v>0</v>
      </c>
      <c r="AB819" s="35">
        <v>215.19106249999999</v>
      </c>
      <c r="AC819" s="35">
        <v>32.3016875</v>
      </c>
      <c r="AD819" s="35">
        <v>194.5950833</v>
      </c>
      <c r="AE819" s="35"/>
      <c r="AF819" s="35"/>
      <c r="AG819" s="35"/>
      <c r="AH819" s="35">
        <v>0</v>
      </c>
      <c r="AI819" s="35"/>
      <c r="AL819" s="24">
        <f t="shared" si="52"/>
        <v>572.18587500000001</v>
      </c>
      <c r="AN819" s="34">
        <v>688.16000000000008</v>
      </c>
      <c r="AP819" s="20">
        <f t="shared" si="51"/>
        <v>1260.345875</v>
      </c>
      <c r="AR819" s="20"/>
    </row>
    <row r="820" spans="1:44" x14ac:dyDescent="0.25">
      <c r="A820" t="str">
        <f>VLOOKUP($B820,'Cushing Balance'!$C$2:$E$500,3,TRUE)</f>
        <v>422011</v>
      </c>
      <c r="B820" s="1">
        <v>40831</v>
      </c>
      <c r="C820" s="31"/>
      <c r="D820" s="8">
        <v>103.8672083</v>
      </c>
      <c r="E820" s="35">
        <v>8.3684375000000006</v>
      </c>
      <c r="F820" s="35"/>
      <c r="G820" s="26">
        <v>49.5</v>
      </c>
      <c r="H820" s="35">
        <v>61.221083329999999</v>
      </c>
      <c r="I820" s="35">
        <v>0</v>
      </c>
      <c r="J820" s="26">
        <v>0</v>
      </c>
      <c r="K820" s="35">
        <v>66.745312499999997</v>
      </c>
      <c r="L820" s="35">
        <v>0</v>
      </c>
      <c r="M820" s="35">
        <v>437.07385420000003</v>
      </c>
      <c r="N820" s="35">
        <v>0</v>
      </c>
      <c r="O820" s="35"/>
      <c r="P820" s="35">
        <v>2.1923124999999999</v>
      </c>
      <c r="R820" s="24">
        <f t="shared" si="49"/>
        <v>728.96820833000004</v>
      </c>
      <c r="T820" s="5">
        <v>398.52701079488776</v>
      </c>
      <c r="V820" s="20">
        <f t="shared" si="50"/>
        <v>1127.4952191248879</v>
      </c>
      <c r="X820" s="8">
        <v>148.59985420000001</v>
      </c>
      <c r="Y820" s="35">
        <v>0</v>
      </c>
      <c r="Z820" s="35"/>
      <c r="AA820" s="35">
        <v>0</v>
      </c>
      <c r="AB820" s="35">
        <v>211.9091042</v>
      </c>
      <c r="AC820" s="35">
        <v>24.536541669999998</v>
      </c>
      <c r="AD820" s="35">
        <v>195.96172920000001</v>
      </c>
      <c r="AE820" s="35"/>
      <c r="AF820" s="35"/>
      <c r="AG820" s="35"/>
      <c r="AH820" s="35">
        <v>0</v>
      </c>
      <c r="AI820" s="35"/>
      <c r="AL820" s="24">
        <f t="shared" si="52"/>
        <v>581.00722927000004</v>
      </c>
      <c r="AN820" s="34">
        <v>688.16000000000008</v>
      </c>
      <c r="AP820" s="20">
        <f t="shared" si="51"/>
        <v>1269.16722927</v>
      </c>
      <c r="AR820" s="20"/>
    </row>
    <row r="821" spans="1:44" x14ac:dyDescent="0.25">
      <c r="A821" t="str">
        <f>VLOOKUP($B821,'Cushing Balance'!$C$2:$E$500,3,TRUE)</f>
        <v>422011</v>
      </c>
      <c r="B821" s="1">
        <v>40832</v>
      </c>
      <c r="C821" s="31"/>
      <c r="D821" s="8">
        <v>130.57664579999999</v>
      </c>
      <c r="E821" s="35">
        <v>4.8535833329999996</v>
      </c>
      <c r="F821" s="35"/>
      <c r="G821" s="26">
        <v>49.5</v>
      </c>
      <c r="H821" s="35">
        <v>50.0183125</v>
      </c>
      <c r="I821" s="35">
        <v>0</v>
      </c>
      <c r="J821" s="26">
        <v>0</v>
      </c>
      <c r="K821" s="35">
        <v>66.471104170000004</v>
      </c>
      <c r="L821" s="35">
        <v>0</v>
      </c>
      <c r="M821" s="35">
        <v>391.32104170000002</v>
      </c>
      <c r="N821" s="35">
        <v>0</v>
      </c>
      <c r="O821" s="35"/>
      <c r="P821" s="35">
        <v>30.93641667</v>
      </c>
      <c r="R821" s="24">
        <f t="shared" si="49"/>
        <v>723.67710417299998</v>
      </c>
      <c r="T821" s="5">
        <v>398.52701079488776</v>
      </c>
      <c r="V821" s="20">
        <f t="shared" si="50"/>
        <v>1122.2041149678878</v>
      </c>
      <c r="X821" s="8">
        <v>150.31589579999999</v>
      </c>
      <c r="Y821" s="35">
        <v>0</v>
      </c>
      <c r="Z821" s="35"/>
      <c r="AA821" s="35">
        <v>0</v>
      </c>
      <c r="AB821" s="35">
        <v>210.22895829999999</v>
      </c>
      <c r="AC821" s="35">
        <v>34.319020829999999</v>
      </c>
      <c r="AD821" s="35">
        <v>195.9208333</v>
      </c>
      <c r="AE821" s="35"/>
      <c r="AF821" s="35"/>
      <c r="AG821" s="35"/>
      <c r="AH821" s="35">
        <v>0</v>
      </c>
      <c r="AI821" s="35"/>
      <c r="AL821" s="24">
        <f t="shared" si="52"/>
        <v>590.78470822999998</v>
      </c>
      <c r="AN821" s="34">
        <v>688.16000000000008</v>
      </c>
      <c r="AP821" s="20">
        <f t="shared" si="51"/>
        <v>1278.9447082300001</v>
      </c>
      <c r="AR821" s="20"/>
    </row>
    <row r="822" spans="1:44" x14ac:dyDescent="0.25">
      <c r="A822" t="str">
        <f>VLOOKUP($B822,'Cushing Balance'!$C$2:$E$500,3,TRUE)</f>
        <v>422011</v>
      </c>
      <c r="B822" s="1">
        <v>40833</v>
      </c>
      <c r="C822" s="31"/>
      <c r="D822" s="8">
        <v>0</v>
      </c>
      <c r="E822" s="35">
        <v>14.741208329999999</v>
      </c>
      <c r="F822" s="35"/>
      <c r="G822" s="26">
        <v>49.5</v>
      </c>
      <c r="H822" s="35">
        <v>47.612854169999999</v>
      </c>
      <c r="I822" s="35">
        <v>0</v>
      </c>
      <c r="J822" s="26">
        <v>0</v>
      </c>
      <c r="K822" s="35">
        <v>66.101145829999993</v>
      </c>
      <c r="L822" s="35">
        <v>0</v>
      </c>
      <c r="M822" s="35">
        <v>432.94012500000002</v>
      </c>
      <c r="N822" s="35">
        <v>0</v>
      </c>
      <c r="O822" s="35"/>
      <c r="P822" s="35">
        <v>44.586895830000003</v>
      </c>
      <c r="R822" s="24">
        <f t="shared" si="49"/>
        <v>655.48222916000009</v>
      </c>
      <c r="T822" s="5">
        <v>398.52701079488776</v>
      </c>
      <c r="V822" s="20">
        <f t="shared" si="50"/>
        <v>1054.0092399548878</v>
      </c>
      <c r="X822" s="8">
        <v>131.46483330000001</v>
      </c>
      <c r="Y822" s="35">
        <v>0</v>
      </c>
      <c r="Z822" s="35"/>
      <c r="AA822" s="35">
        <v>0</v>
      </c>
      <c r="AB822" s="35">
        <v>222.77485419999999</v>
      </c>
      <c r="AC822" s="35">
        <v>35.862875000000003</v>
      </c>
      <c r="AD822" s="35">
        <v>196.81639580000001</v>
      </c>
      <c r="AE822" s="35"/>
      <c r="AF822" s="35"/>
      <c r="AG822" s="35"/>
      <c r="AH822" s="35">
        <v>0</v>
      </c>
      <c r="AI822" s="35"/>
      <c r="AL822" s="24">
        <f t="shared" si="52"/>
        <v>586.91895829999999</v>
      </c>
      <c r="AN822" s="34">
        <v>688.16000000000008</v>
      </c>
      <c r="AP822" s="20">
        <f t="shared" si="51"/>
        <v>1275.0789583000001</v>
      </c>
      <c r="AR822" s="20"/>
    </row>
    <row r="823" spans="1:44" x14ac:dyDescent="0.25">
      <c r="A823" t="str">
        <f>VLOOKUP($B823,'Cushing Balance'!$C$2:$E$500,3,TRUE)</f>
        <v>422011</v>
      </c>
      <c r="B823" s="1">
        <v>40834</v>
      </c>
      <c r="C823" s="31"/>
      <c r="D823" s="8">
        <v>0</v>
      </c>
      <c r="E823" s="35">
        <v>35.443854170000002</v>
      </c>
      <c r="F823" s="35"/>
      <c r="G823" s="26">
        <v>49.5</v>
      </c>
      <c r="H823" s="35">
        <v>43.231645829999998</v>
      </c>
      <c r="I823" s="35">
        <v>0</v>
      </c>
      <c r="J823" s="26">
        <v>0</v>
      </c>
      <c r="K823" s="35">
        <v>64.534333329999995</v>
      </c>
      <c r="L823" s="35">
        <v>0</v>
      </c>
      <c r="M823" s="35">
        <v>364.46808329999999</v>
      </c>
      <c r="N823" s="35">
        <v>0</v>
      </c>
      <c r="O823" s="35"/>
      <c r="P823" s="35">
        <v>41.365312500000002</v>
      </c>
      <c r="R823" s="24">
        <f t="shared" si="49"/>
        <v>598.54322912999999</v>
      </c>
      <c r="T823" s="5">
        <v>398.52701079488776</v>
      </c>
      <c r="V823" s="20">
        <f t="shared" si="50"/>
        <v>997.0702399248878</v>
      </c>
      <c r="X823" s="8">
        <v>130</v>
      </c>
      <c r="Y823" s="35">
        <v>0</v>
      </c>
      <c r="Z823" s="35"/>
      <c r="AA823" s="35">
        <v>0</v>
      </c>
      <c r="AB823" s="35">
        <v>221.3743542</v>
      </c>
      <c r="AC823" s="35">
        <v>35.63870833</v>
      </c>
      <c r="AD823" s="35">
        <v>182.17145830000001</v>
      </c>
      <c r="AE823" s="35"/>
      <c r="AF823" s="35"/>
      <c r="AG823" s="35"/>
      <c r="AH823" s="35">
        <v>0</v>
      </c>
      <c r="AI823" s="35"/>
      <c r="AL823" s="24">
        <f t="shared" si="52"/>
        <v>569.18452083</v>
      </c>
      <c r="AN823" s="34">
        <v>688.16000000000008</v>
      </c>
      <c r="AP823" s="20">
        <f t="shared" si="51"/>
        <v>1257.34452083</v>
      </c>
      <c r="AR823" s="20"/>
    </row>
    <row r="824" spans="1:44" x14ac:dyDescent="0.25">
      <c r="A824" t="str">
        <f>VLOOKUP($B824,'Cushing Balance'!$C$2:$E$500,3,TRUE)</f>
        <v>422011</v>
      </c>
      <c r="B824" s="1">
        <v>40835</v>
      </c>
      <c r="C824" s="31"/>
      <c r="D824" s="8">
        <v>101.17164579999999</v>
      </c>
      <c r="E824" s="35">
        <v>131.96191669999999</v>
      </c>
      <c r="F824" s="35"/>
      <c r="G824" s="26">
        <v>49.5</v>
      </c>
      <c r="H824" s="35">
        <v>43.565333330000001</v>
      </c>
      <c r="I824" s="35">
        <v>0</v>
      </c>
      <c r="J824" s="26">
        <v>0</v>
      </c>
      <c r="K824" s="35">
        <v>67.162499999999994</v>
      </c>
      <c r="L824" s="35">
        <v>0</v>
      </c>
      <c r="M824" s="35">
        <v>424.2034792</v>
      </c>
      <c r="N824" s="35">
        <v>0</v>
      </c>
      <c r="O824" s="35"/>
      <c r="P824" s="35">
        <v>35.297125000000001</v>
      </c>
      <c r="R824" s="24">
        <f t="shared" si="49"/>
        <v>852.86200002999999</v>
      </c>
      <c r="T824" s="5">
        <v>398.52701079488776</v>
      </c>
      <c r="V824" s="20">
        <f t="shared" si="50"/>
        <v>1251.3890108248877</v>
      </c>
      <c r="X824" s="8">
        <v>130.01097920000001</v>
      </c>
      <c r="Y824" s="35">
        <v>0</v>
      </c>
      <c r="Z824" s="35"/>
      <c r="AA824" s="35">
        <v>0</v>
      </c>
      <c r="AB824" s="35">
        <v>204.02902080000001</v>
      </c>
      <c r="AC824" s="35">
        <v>35.607437500000003</v>
      </c>
      <c r="AD824" s="35">
        <v>196.28985420000001</v>
      </c>
      <c r="AE824" s="35"/>
      <c r="AF824" s="35"/>
      <c r="AG824" s="35"/>
      <c r="AH824" s="35">
        <v>0</v>
      </c>
      <c r="AI824" s="35"/>
      <c r="AL824" s="24">
        <f t="shared" si="52"/>
        <v>565.93729170000006</v>
      </c>
      <c r="AN824" s="34">
        <v>688.16000000000008</v>
      </c>
      <c r="AP824" s="20">
        <f t="shared" si="51"/>
        <v>1254.0972917000001</v>
      </c>
      <c r="AR824" s="20"/>
    </row>
    <row r="825" spans="1:44" x14ac:dyDescent="0.25">
      <c r="A825" t="str">
        <f>VLOOKUP($B825,'Cushing Balance'!$C$2:$E$500,3,TRUE)</f>
        <v>422011</v>
      </c>
      <c r="B825" s="1">
        <v>40836</v>
      </c>
      <c r="C825" s="31"/>
      <c r="D825" s="8">
        <v>0</v>
      </c>
      <c r="E825" s="35">
        <v>119.18235420000001</v>
      </c>
      <c r="F825" s="35"/>
      <c r="G825" s="26">
        <v>49.5</v>
      </c>
      <c r="H825" s="35">
        <v>46.656083330000001</v>
      </c>
      <c r="I825" s="35">
        <v>0</v>
      </c>
      <c r="J825" s="26">
        <v>0</v>
      </c>
      <c r="K825" s="35">
        <v>66.231999999999999</v>
      </c>
      <c r="L825" s="35">
        <v>0</v>
      </c>
      <c r="M825" s="35">
        <v>382.10077080000002</v>
      </c>
      <c r="N825" s="35">
        <v>0</v>
      </c>
      <c r="O825" s="35"/>
      <c r="P825" s="35">
        <v>43.3948125</v>
      </c>
      <c r="R825" s="24">
        <f t="shared" si="49"/>
        <v>707.06602083000007</v>
      </c>
      <c r="T825" s="5">
        <v>398.52701079488776</v>
      </c>
      <c r="V825" s="20">
        <f t="shared" si="50"/>
        <v>1105.5930316248878</v>
      </c>
      <c r="X825" s="8">
        <v>129.76822920000001</v>
      </c>
      <c r="Y825" s="35">
        <v>0</v>
      </c>
      <c r="Z825" s="35"/>
      <c r="AA825" s="35">
        <v>0</v>
      </c>
      <c r="AB825" s="35">
        <v>219.17452080000001</v>
      </c>
      <c r="AC825" s="35">
        <v>34.322395829999998</v>
      </c>
      <c r="AD825" s="35">
        <v>194.090125</v>
      </c>
      <c r="AE825" s="35"/>
      <c r="AF825" s="35"/>
      <c r="AG825" s="35"/>
      <c r="AH825" s="35">
        <v>0</v>
      </c>
      <c r="AI825" s="35"/>
      <c r="AL825" s="24">
        <f t="shared" si="52"/>
        <v>577.35527083000011</v>
      </c>
      <c r="AN825" s="34">
        <v>688.16000000000008</v>
      </c>
      <c r="AP825" s="20">
        <f t="shared" si="51"/>
        <v>1265.5152708300002</v>
      </c>
      <c r="AR825" s="20"/>
    </row>
    <row r="826" spans="1:44" x14ac:dyDescent="0.25">
      <c r="A826" t="str">
        <f>VLOOKUP($B826,'Cushing Balance'!$C$2:$E$500,3,TRUE)</f>
        <v>422011</v>
      </c>
      <c r="B826" s="1">
        <v>40837</v>
      </c>
      <c r="C826" s="31"/>
      <c r="D826" s="8">
        <v>79.204458329999994</v>
      </c>
      <c r="E826" s="35">
        <v>96.433750000000003</v>
      </c>
      <c r="F826" s="35"/>
      <c r="G826" s="26">
        <v>49.5</v>
      </c>
      <c r="H826" s="35">
        <v>63.139187499999998</v>
      </c>
      <c r="I826" s="35">
        <v>0</v>
      </c>
      <c r="J826" s="26">
        <v>0</v>
      </c>
      <c r="K826" s="35">
        <v>65.973104169999999</v>
      </c>
      <c r="L826" s="35">
        <v>0</v>
      </c>
      <c r="M826" s="35">
        <v>392.77402080000002</v>
      </c>
      <c r="N826" s="35">
        <v>0</v>
      </c>
      <c r="O826" s="35"/>
      <c r="P826" s="35">
        <v>57.688812499999997</v>
      </c>
      <c r="R826" s="24">
        <f t="shared" si="49"/>
        <v>804.71333330000004</v>
      </c>
      <c r="T826" s="5">
        <v>398.52701079488776</v>
      </c>
      <c r="V826" s="20">
        <f t="shared" si="50"/>
        <v>1203.2403440948879</v>
      </c>
      <c r="X826" s="8">
        <v>129.90947919999999</v>
      </c>
      <c r="Y826" s="35">
        <v>0</v>
      </c>
      <c r="Z826" s="35"/>
      <c r="AA826" s="35">
        <v>0</v>
      </c>
      <c r="AB826" s="35">
        <v>223.28195829999999</v>
      </c>
      <c r="AC826" s="35">
        <v>33.83454167</v>
      </c>
      <c r="AD826" s="35">
        <v>192.04045830000001</v>
      </c>
      <c r="AE826" s="35"/>
      <c r="AF826" s="35"/>
      <c r="AG826" s="35"/>
      <c r="AH826" s="35">
        <v>0</v>
      </c>
      <c r="AI826" s="35"/>
      <c r="AL826" s="24">
        <f t="shared" si="52"/>
        <v>579.06643746999998</v>
      </c>
      <c r="AN826" s="34">
        <v>688.16000000000008</v>
      </c>
      <c r="AP826" s="20">
        <f t="shared" si="51"/>
        <v>1267.2264374700001</v>
      </c>
      <c r="AR826" s="20"/>
    </row>
    <row r="827" spans="1:44" x14ac:dyDescent="0.25">
      <c r="A827" t="str">
        <f>VLOOKUP($B827,'Cushing Balance'!$C$2:$E$500,3,TRUE)</f>
        <v>432011</v>
      </c>
      <c r="B827" s="1">
        <v>40838</v>
      </c>
      <c r="C827" s="31"/>
      <c r="D827" s="8">
        <v>0</v>
      </c>
      <c r="E827" s="35">
        <v>10.178437499999999</v>
      </c>
      <c r="F827" s="35"/>
      <c r="G827" s="26">
        <v>49.5</v>
      </c>
      <c r="H827" s="35">
        <v>51.872083330000002</v>
      </c>
      <c r="I827" s="35">
        <v>0</v>
      </c>
      <c r="J827" s="26">
        <v>0</v>
      </c>
      <c r="K827" s="35">
        <v>61.328125</v>
      </c>
      <c r="L827" s="35">
        <v>0</v>
      </c>
      <c r="M827" s="35">
        <v>441.55260420000002</v>
      </c>
      <c r="N827" s="35">
        <v>0</v>
      </c>
      <c r="O827" s="35"/>
      <c r="P827" s="35">
        <v>46.465604169999999</v>
      </c>
      <c r="R827" s="24">
        <f t="shared" si="49"/>
        <v>660.89685420000001</v>
      </c>
      <c r="T827" s="5">
        <v>398.52701079488776</v>
      </c>
      <c r="V827" s="20">
        <f t="shared" si="50"/>
        <v>1059.4238649948877</v>
      </c>
      <c r="X827" s="8">
        <v>129.93743749999999</v>
      </c>
      <c r="Y827" s="35">
        <v>0</v>
      </c>
      <c r="Z827" s="35"/>
      <c r="AA827" s="35">
        <v>0</v>
      </c>
      <c r="AB827" s="35">
        <v>199.2906667</v>
      </c>
      <c r="AC827" s="35">
        <v>33.572333329999999</v>
      </c>
      <c r="AD827" s="35">
        <v>166.03454170000001</v>
      </c>
      <c r="AE827" s="35"/>
      <c r="AF827" s="35"/>
      <c r="AG827" s="35"/>
      <c r="AH827" s="35">
        <v>0</v>
      </c>
      <c r="AI827" s="35"/>
      <c r="AL827" s="24">
        <f t="shared" si="52"/>
        <v>528.83497922999993</v>
      </c>
      <c r="AN827" s="34">
        <v>688.16000000000008</v>
      </c>
      <c r="AP827" s="20">
        <f t="shared" si="51"/>
        <v>1216.9949792299999</v>
      </c>
      <c r="AR827" s="20"/>
    </row>
    <row r="828" spans="1:44" x14ac:dyDescent="0.25">
      <c r="A828" t="str">
        <f>VLOOKUP($B828,'Cushing Balance'!$C$2:$E$500,3,TRUE)</f>
        <v>432011</v>
      </c>
      <c r="B828" s="1">
        <v>40839</v>
      </c>
      <c r="C828" s="31"/>
      <c r="D828" s="8">
        <v>183.86181250000001</v>
      </c>
      <c r="E828" s="35">
        <v>7.0257500000000004</v>
      </c>
      <c r="F828" s="35"/>
      <c r="G828" s="26">
        <v>49.5</v>
      </c>
      <c r="H828" s="35">
        <v>45.617354169999999</v>
      </c>
      <c r="I828" s="35">
        <v>0</v>
      </c>
      <c r="J828" s="26">
        <v>0</v>
      </c>
      <c r="K828" s="35">
        <v>48.190249999999999</v>
      </c>
      <c r="L828" s="35">
        <v>0</v>
      </c>
      <c r="M828" s="35">
        <v>381.95810419999998</v>
      </c>
      <c r="N828" s="35">
        <v>0</v>
      </c>
      <c r="O828" s="35"/>
      <c r="P828" s="35">
        <v>42.202541670000002</v>
      </c>
      <c r="R828" s="24">
        <f t="shared" si="49"/>
        <v>758.35581253999987</v>
      </c>
      <c r="T828" s="5">
        <v>398.52701079488776</v>
      </c>
      <c r="V828" s="20">
        <f t="shared" si="50"/>
        <v>1156.8828233348877</v>
      </c>
      <c r="X828" s="8">
        <v>129.95862500000001</v>
      </c>
      <c r="Y828" s="35">
        <v>0</v>
      </c>
      <c r="Z828" s="35"/>
      <c r="AA828" s="35">
        <v>0</v>
      </c>
      <c r="AB828" s="35">
        <v>220.03670829999999</v>
      </c>
      <c r="AC828" s="35">
        <v>33.221874999999997</v>
      </c>
      <c r="AD828" s="35">
        <v>156.4463542</v>
      </c>
      <c r="AE828" s="35"/>
      <c r="AF828" s="35"/>
      <c r="AG828" s="35"/>
      <c r="AH828" s="35">
        <v>0</v>
      </c>
      <c r="AI828" s="35"/>
      <c r="AL828" s="24">
        <f t="shared" si="52"/>
        <v>539.66356250000001</v>
      </c>
      <c r="AN828" s="34">
        <v>688.16000000000008</v>
      </c>
      <c r="AP828" s="20">
        <f t="shared" si="51"/>
        <v>1227.8235625000002</v>
      </c>
      <c r="AR828" s="20"/>
    </row>
    <row r="829" spans="1:44" x14ac:dyDescent="0.25">
      <c r="A829" t="str">
        <f>VLOOKUP($B829,'Cushing Balance'!$C$2:$E$500,3,TRUE)</f>
        <v>432011</v>
      </c>
      <c r="B829" s="1">
        <v>40840</v>
      </c>
      <c r="C829" s="31"/>
      <c r="D829" s="8">
        <v>0</v>
      </c>
      <c r="E829" s="35">
        <v>10.087208329999999</v>
      </c>
      <c r="F829" s="35"/>
      <c r="G829" s="26">
        <v>49.5</v>
      </c>
      <c r="H829" s="35">
        <v>56.829479169999999</v>
      </c>
      <c r="I829" s="35">
        <v>0</v>
      </c>
      <c r="J829" s="26">
        <v>0</v>
      </c>
      <c r="K829" s="35">
        <v>45.755041669999997</v>
      </c>
      <c r="L829" s="35">
        <v>0</v>
      </c>
      <c r="M829" s="35">
        <v>429.63447919999999</v>
      </c>
      <c r="N829" s="35">
        <v>0</v>
      </c>
      <c r="O829" s="35"/>
      <c r="P829" s="35">
        <v>29.244958330000003</v>
      </c>
      <c r="R829" s="24">
        <f t="shared" si="49"/>
        <v>621.05116669999995</v>
      </c>
      <c r="T829" s="5">
        <v>398.52701079488776</v>
      </c>
      <c r="V829" s="20">
        <f t="shared" si="50"/>
        <v>1019.5781774948878</v>
      </c>
      <c r="X829" s="8">
        <v>141.5350833</v>
      </c>
      <c r="Y829" s="35">
        <v>0</v>
      </c>
      <c r="Z829" s="35"/>
      <c r="AA829" s="35">
        <v>0</v>
      </c>
      <c r="AB829" s="35">
        <v>221.62641669999999</v>
      </c>
      <c r="AC829" s="35">
        <v>28.900833330000001</v>
      </c>
      <c r="AD829" s="35">
        <v>167.1714375</v>
      </c>
      <c r="AE829" s="35"/>
      <c r="AF829" s="35"/>
      <c r="AG829" s="35"/>
      <c r="AH829" s="35">
        <v>0</v>
      </c>
      <c r="AI829" s="35"/>
      <c r="AL829" s="24">
        <f t="shared" si="52"/>
        <v>559.23377083000003</v>
      </c>
      <c r="AN829" s="34">
        <v>688.16000000000008</v>
      </c>
      <c r="AP829" s="20">
        <f t="shared" si="51"/>
        <v>1247.39377083</v>
      </c>
      <c r="AR829" s="20"/>
    </row>
    <row r="830" spans="1:44" x14ac:dyDescent="0.25">
      <c r="A830" t="str">
        <f>VLOOKUP($B830,'Cushing Balance'!$C$2:$E$500,3,TRUE)</f>
        <v>432011</v>
      </c>
      <c r="B830" s="1">
        <v>40841</v>
      </c>
      <c r="C830" s="31"/>
      <c r="D830" s="8">
        <v>0</v>
      </c>
      <c r="E830" s="35">
        <v>10.719958329999999</v>
      </c>
      <c r="F830" s="35"/>
      <c r="G830" s="26">
        <v>49.5</v>
      </c>
      <c r="H830" s="35">
        <v>38.077249999999999</v>
      </c>
      <c r="I830" s="35">
        <v>0</v>
      </c>
      <c r="J830" s="26">
        <v>0</v>
      </c>
      <c r="K830" s="35">
        <v>45.592604170000001</v>
      </c>
      <c r="L830" s="35">
        <v>0</v>
      </c>
      <c r="M830" s="35">
        <v>378.19222919999999</v>
      </c>
      <c r="N830" s="35">
        <v>0</v>
      </c>
      <c r="O830" s="35"/>
      <c r="P830" s="35">
        <v>15.052958329999999</v>
      </c>
      <c r="R830" s="24">
        <f t="shared" si="49"/>
        <v>537.13500003000001</v>
      </c>
      <c r="T830" s="5">
        <v>398.52701079488776</v>
      </c>
      <c r="V830" s="20">
        <f t="shared" si="50"/>
        <v>935.66201082488783</v>
      </c>
      <c r="X830" s="8">
        <v>144.47475</v>
      </c>
      <c r="Y830" s="35">
        <v>0</v>
      </c>
      <c r="Z830" s="35"/>
      <c r="AA830" s="35">
        <v>0</v>
      </c>
      <c r="AB830" s="35">
        <v>227.75268750000001</v>
      </c>
      <c r="AC830" s="35">
        <v>28.605770830000001</v>
      </c>
      <c r="AD830" s="35">
        <v>195.09043750000001</v>
      </c>
      <c r="AE830" s="35"/>
      <c r="AF830" s="35"/>
      <c r="AG830" s="35"/>
      <c r="AH830" s="35">
        <v>0</v>
      </c>
      <c r="AI830" s="35"/>
      <c r="AL830" s="24">
        <f t="shared" si="52"/>
        <v>595.92364582999994</v>
      </c>
      <c r="AN830" s="34">
        <v>688.16000000000008</v>
      </c>
      <c r="AP830" s="20">
        <f t="shared" si="51"/>
        <v>1284.08364583</v>
      </c>
      <c r="AR830" s="20"/>
    </row>
    <row r="831" spans="1:44" x14ac:dyDescent="0.25">
      <c r="A831" t="str">
        <f>VLOOKUP($B831,'Cushing Balance'!$C$2:$E$500,3,TRUE)</f>
        <v>432011</v>
      </c>
      <c r="B831" s="1">
        <v>40842</v>
      </c>
      <c r="C831" s="31"/>
      <c r="D831" s="8">
        <v>22.021020830000001</v>
      </c>
      <c r="E831" s="35">
        <v>98.049250000000001</v>
      </c>
      <c r="F831" s="35"/>
      <c r="G831" s="26">
        <v>49.5</v>
      </c>
      <c r="H831" s="35">
        <v>30.523375000000001</v>
      </c>
      <c r="I831" s="35">
        <v>0</v>
      </c>
      <c r="J831" s="26">
        <v>0</v>
      </c>
      <c r="K831" s="35">
        <v>45.086979169999999</v>
      </c>
      <c r="L831" s="35">
        <v>0</v>
      </c>
      <c r="M831" s="35">
        <v>425.63806249999999</v>
      </c>
      <c r="N831" s="35">
        <v>0</v>
      </c>
      <c r="O831" s="35"/>
      <c r="P831" s="35">
        <v>38.896958330000004</v>
      </c>
      <c r="R831" s="24">
        <f t="shared" si="49"/>
        <v>709.71564582999997</v>
      </c>
      <c r="T831" s="5">
        <v>398.52701079488776</v>
      </c>
      <c r="V831" s="20">
        <f t="shared" si="50"/>
        <v>1108.2426566248878</v>
      </c>
      <c r="X831" s="8">
        <v>148.51499999999999</v>
      </c>
      <c r="Y831" s="35">
        <v>0</v>
      </c>
      <c r="Z831" s="35"/>
      <c r="AA831" s="35">
        <v>0</v>
      </c>
      <c r="AB831" s="35">
        <v>224.58870830000001</v>
      </c>
      <c r="AC831" s="35">
        <v>31.732187499999998</v>
      </c>
      <c r="AD831" s="35">
        <v>198.22412499999999</v>
      </c>
      <c r="AE831" s="35"/>
      <c r="AF831" s="35"/>
      <c r="AG831" s="35"/>
      <c r="AH831" s="35">
        <v>0</v>
      </c>
      <c r="AI831" s="35"/>
      <c r="AL831" s="24">
        <f t="shared" si="52"/>
        <v>603.06002079999996</v>
      </c>
      <c r="AN831" s="34">
        <v>688.16000000000008</v>
      </c>
      <c r="AP831" s="20">
        <f t="shared" si="51"/>
        <v>1291.2200207999999</v>
      </c>
      <c r="AR831" s="20"/>
    </row>
    <row r="832" spans="1:44" x14ac:dyDescent="0.25">
      <c r="A832" t="str">
        <f>VLOOKUP($B832,'Cushing Balance'!$C$2:$E$500,3,TRUE)</f>
        <v>432011</v>
      </c>
      <c r="B832" s="1">
        <v>40843</v>
      </c>
      <c r="C832" s="31"/>
      <c r="D832" s="8">
        <v>90.782749999999993</v>
      </c>
      <c r="E832" s="35">
        <v>108.93837499999999</v>
      </c>
      <c r="F832" s="35"/>
      <c r="G832" s="26">
        <v>49.5</v>
      </c>
      <c r="H832" s="35">
        <v>39.021083330000003</v>
      </c>
      <c r="I832" s="35">
        <v>0</v>
      </c>
      <c r="J832" s="26">
        <v>0</v>
      </c>
      <c r="K832" s="35">
        <v>56.951604169999996</v>
      </c>
      <c r="L832" s="35">
        <v>0</v>
      </c>
      <c r="M832" s="35">
        <v>443.72414579999997</v>
      </c>
      <c r="N832" s="35">
        <v>0</v>
      </c>
      <c r="O832" s="35"/>
      <c r="P832" s="35">
        <v>57.449645830000001</v>
      </c>
      <c r="R832" s="24">
        <f t="shared" si="49"/>
        <v>846.36760413000002</v>
      </c>
      <c r="T832" s="5">
        <v>398.52701079488776</v>
      </c>
      <c r="V832" s="20">
        <f t="shared" si="50"/>
        <v>1244.8946149248877</v>
      </c>
      <c r="X832" s="8">
        <v>148.44460420000001</v>
      </c>
      <c r="Y832" s="35">
        <v>0</v>
      </c>
      <c r="Z832" s="35"/>
      <c r="AA832" s="35">
        <v>0</v>
      </c>
      <c r="AB832" s="35">
        <v>164.40316670000001</v>
      </c>
      <c r="AC832" s="35">
        <v>33.133104169999996</v>
      </c>
      <c r="AD832" s="35">
        <v>185.71679169999999</v>
      </c>
      <c r="AE832" s="35"/>
      <c r="AF832" s="35"/>
      <c r="AG832" s="35"/>
      <c r="AH832" s="35">
        <v>0</v>
      </c>
      <c r="AI832" s="35"/>
      <c r="AL832" s="24">
        <f t="shared" si="52"/>
        <v>531.69766677000007</v>
      </c>
      <c r="AN832" s="34">
        <v>688.16000000000008</v>
      </c>
      <c r="AP832" s="20">
        <f t="shared" si="51"/>
        <v>1219.8576667700002</v>
      </c>
      <c r="AR832" s="20"/>
    </row>
    <row r="833" spans="1:44" x14ac:dyDescent="0.25">
      <c r="A833" t="str">
        <f>VLOOKUP($B833,'Cushing Balance'!$C$2:$E$500,3,TRUE)</f>
        <v>432011</v>
      </c>
      <c r="B833" s="1">
        <v>40844</v>
      </c>
      <c r="C833" s="31"/>
      <c r="D833" s="8">
        <v>0</v>
      </c>
      <c r="E833" s="35">
        <v>95.433520829999992</v>
      </c>
      <c r="F833" s="35"/>
      <c r="G833" s="26">
        <v>49.5</v>
      </c>
      <c r="H833" s="35">
        <v>46.77866667</v>
      </c>
      <c r="I833" s="35">
        <v>0</v>
      </c>
      <c r="J833" s="26">
        <v>0</v>
      </c>
      <c r="K833" s="35">
        <v>62.986624999999997</v>
      </c>
      <c r="L833" s="35">
        <v>0</v>
      </c>
      <c r="M833" s="35">
        <v>393.90577079999997</v>
      </c>
      <c r="N833" s="35">
        <v>0</v>
      </c>
      <c r="O833" s="35"/>
      <c r="P833" s="35">
        <v>46.701000000000001</v>
      </c>
      <c r="R833" s="24">
        <f t="shared" si="49"/>
        <v>695.30558329999997</v>
      </c>
      <c r="T833" s="5">
        <v>398.52701079488776</v>
      </c>
      <c r="V833" s="20">
        <f t="shared" si="50"/>
        <v>1093.8325940948878</v>
      </c>
      <c r="X833" s="8">
        <v>148.4983958</v>
      </c>
      <c r="Y833" s="35">
        <v>0</v>
      </c>
      <c r="Z833" s="35"/>
      <c r="AA833" s="35">
        <v>0</v>
      </c>
      <c r="AB833" s="35">
        <v>181.1326042</v>
      </c>
      <c r="AC833" s="35">
        <v>30.422499999999999</v>
      </c>
      <c r="AD833" s="35">
        <v>163.97681249999999</v>
      </c>
      <c r="AE833" s="35"/>
      <c r="AF833" s="35"/>
      <c r="AG833" s="35"/>
      <c r="AH833" s="35">
        <v>0</v>
      </c>
      <c r="AI833" s="35"/>
      <c r="AL833" s="24">
        <f t="shared" si="52"/>
        <v>524.03031250000004</v>
      </c>
      <c r="AN833" s="34">
        <v>688.16000000000008</v>
      </c>
      <c r="AP833" s="20">
        <f t="shared" si="51"/>
        <v>1212.1903125000001</v>
      </c>
      <c r="AR833" s="20"/>
    </row>
    <row r="834" spans="1:44" x14ac:dyDescent="0.25">
      <c r="A834" t="str">
        <f>VLOOKUP($B834,'Cushing Balance'!$C$2:$E$500,3,TRUE)</f>
        <v>442011</v>
      </c>
      <c r="B834" s="1">
        <v>40845</v>
      </c>
      <c r="C834" s="31"/>
      <c r="D834" s="8">
        <v>0</v>
      </c>
      <c r="E834" s="35">
        <v>12.111062499999999</v>
      </c>
      <c r="F834" s="35"/>
      <c r="G834" s="26">
        <v>49.5</v>
      </c>
      <c r="H834" s="35">
        <v>41.5078125</v>
      </c>
      <c r="I834" s="35">
        <v>0</v>
      </c>
      <c r="J834" s="26">
        <v>0</v>
      </c>
      <c r="K834" s="35">
        <v>60.016604170000001</v>
      </c>
      <c r="L834" s="35">
        <v>0</v>
      </c>
      <c r="M834" s="35">
        <v>436.33747920000002</v>
      </c>
      <c r="N834" s="35">
        <v>0</v>
      </c>
      <c r="O834" s="35"/>
      <c r="P834" s="35">
        <v>47.298166670000001</v>
      </c>
      <c r="R834" s="24">
        <f t="shared" si="49"/>
        <v>646.77112504000002</v>
      </c>
      <c r="T834" s="5">
        <v>398.52701079488776</v>
      </c>
      <c r="V834" s="20">
        <f t="shared" si="50"/>
        <v>1045.2981358348877</v>
      </c>
      <c r="X834" s="8">
        <v>146.4696667</v>
      </c>
      <c r="Y834" s="35">
        <v>0</v>
      </c>
      <c r="Z834" s="35"/>
      <c r="AA834" s="35">
        <v>0</v>
      </c>
      <c r="AB834" s="35">
        <v>228.23295830000001</v>
      </c>
      <c r="AC834" s="35">
        <v>28.79666667</v>
      </c>
      <c r="AD834" s="35">
        <v>199.02687499999999</v>
      </c>
      <c r="AE834" s="35"/>
      <c r="AF834" s="35"/>
      <c r="AG834" s="35"/>
      <c r="AH834" s="35">
        <v>0</v>
      </c>
      <c r="AI834" s="35"/>
      <c r="AL834" s="24">
        <f t="shared" si="52"/>
        <v>602.52616666999995</v>
      </c>
      <c r="AN834" s="34">
        <v>688.16000000000008</v>
      </c>
      <c r="AP834" s="20">
        <f t="shared" si="51"/>
        <v>1290.6861666700001</v>
      </c>
      <c r="AR834" s="20"/>
    </row>
    <row r="835" spans="1:44" x14ac:dyDescent="0.25">
      <c r="A835" t="str">
        <f>VLOOKUP($B835,'Cushing Balance'!$C$2:$E$500,3,TRUE)</f>
        <v>442011</v>
      </c>
      <c r="B835" s="1">
        <v>40846</v>
      </c>
      <c r="C835" s="31"/>
      <c r="D835" s="8">
        <v>0</v>
      </c>
      <c r="E835" s="35">
        <v>8.974604166999999</v>
      </c>
      <c r="F835" s="35"/>
      <c r="G835" s="26">
        <v>49.5</v>
      </c>
      <c r="H835" s="35">
        <v>34.406333330000002</v>
      </c>
      <c r="I835" s="35">
        <v>0</v>
      </c>
      <c r="J835" s="26">
        <v>0</v>
      </c>
      <c r="K835" s="35">
        <v>63.312312499999997</v>
      </c>
      <c r="L835" s="35">
        <v>0</v>
      </c>
      <c r="M835" s="35">
        <v>410.66647920000003</v>
      </c>
      <c r="N835" s="35">
        <v>0</v>
      </c>
      <c r="O835" s="35"/>
      <c r="P835" s="35">
        <v>36.8873125</v>
      </c>
      <c r="R835" s="24">
        <f t="shared" si="49"/>
        <v>603.74704169699999</v>
      </c>
      <c r="T835" s="5">
        <v>398.52701079488776</v>
      </c>
      <c r="V835" s="20">
        <f t="shared" si="50"/>
        <v>1002.2740524918877</v>
      </c>
      <c r="X835" s="8">
        <v>134.17197920000001</v>
      </c>
      <c r="Y835" s="35">
        <v>0</v>
      </c>
      <c r="Z835" s="35"/>
      <c r="AA835" s="35">
        <v>0</v>
      </c>
      <c r="AB835" s="35">
        <v>224.70454169999999</v>
      </c>
      <c r="AC835" s="35">
        <v>34.59064583</v>
      </c>
      <c r="AD835" s="35">
        <v>198.30079169999999</v>
      </c>
      <c r="AE835" s="35"/>
      <c r="AF835" s="35"/>
      <c r="AG835" s="35"/>
      <c r="AH835" s="35">
        <v>0</v>
      </c>
      <c r="AI835" s="35"/>
      <c r="AL835" s="24">
        <f t="shared" si="52"/>
        <v>591.76795843000002</v>
      </c>
      <c r="AN835" s="34">
        <v>688.16000000000008</v>
      </c>
      <c r="AP835" s="20">
        <f t="shared" si="51"/>
        <v>1279.9279584300002</v>
      </c>
      <c r="AR835" s="20"/>
    </row>
    <row r="836" spans="1:44" x14ac:dyDescent="0.25">
      <c r="A836" t="str">
        <f>VLOOKUP($B836,'Cushing Balance'!$C$2:$E$500,3,TRUE)</f>
        <v>442011</v>
      </c>
      <c r="B836" s="1">
        <v>40847</v>
      </c>
      <c r="C836" s="31"/>
      <c r="D836" s="8">
        <v>142.40058329999999</v>
      </c>
      <c r="E836" s="35">
        <v>15.768333329999999</v>
      </c>
      <c r="F836" s="35"/>
      <c r="G836" s="26">
        <v>49.5</v>
      </c>
      <c r="H836" s="35">
        <v>27.520395830000002</v>
      </c>
      <c r="I836" s="35">
        <v>0</v>
      </c>
      <c r="J836" s="26">
        <v>0</v>
      </c>
      <c r="K836" s="35">
        <v>63.990958329999998</v>
      </c>
      <c r="L836" s="35">
        <v>0</v>
      </c>
      <c r="M836" s="35">
        <v>412.17116670000001</v>
      </c>
      <c r="N836" s="35">
        <v>0</v>
      </c>
      <c r="O836" s="35"/>
      <c r="P836" s="35">
        <v>27.334250000000001</v>
      </c>
      <c r="R836" s="24">
        <f t="shared" si="49"/>
        <v>738.68568749000008</v>
      </c>
      <c r="T836" s="5">
        <v>398.52701079488776</v>
      </c>
      <c r="V836" s="20">
        <f t="shared" si="50"/>
        <v>1137.2126982848879</v>
      </c>
      <c r="X836" s="8">
        <v>134.98770830000001</v>
      </c>
      <c r="Y836" s="35">
        <v>0</v>
      </c>
      <c r="Z836" s="35"/>
      <c r="AA836" s="35">
        <v>0</v>
      </c>
      <c r="AB836" s="35">
        <v>226.33247919999999</v>
      </c>
      <c r="AC836" s="35">
        <v>26.947333330000003</v>
      </c>
      <c r="AD836" s="35">
        <v>183.54433330000001</v>
      </c>
      <c r="AE836" s="35"/>
      <c r="AF836" s="35"/>
      <c r="AG836" s="35"/>
      <c r="AH836" s="35">
        <v>0</v>
      </c>
      <c r="AI836" s="35"/>
      <c r="AL836" s="24">
        <f t="shared" si="52"/>
        <v>571.81185413000003</v>
      </c>
      <c r="AN836" s="34">
        <v>688.16000000000008</v>
      </c>
      <c r="AP836" s="20">
        <f t="shared" si="51"/>
        <v>1259.9718541300001</v>
      </c>
      <c r="AR836" s="20"/>
    </row>
    <row r="837" spans="1:44" x14ac:dyDescent="0.25">
      <c r="A837" t="str">
        <f>VLOOKUP($B837,'Cushing Balance'!$C$2:$E$500,3,TRUE)</f>
        <v>442011</v>
      </c>
      <c r="B837" s="1">
        <v>40848</v>
      </c>
      <c r="C837" s="31"/>
      <c r="D837" s="8">
        <v>0</v>
      </c>
      <c r="E837" s="35">
        <v>10.939520829999999</v>
      </c>
      <c r="F837" s="35"/>
      <c r="G837" s="26">
        <v>49.5</v>
      </c>
      <c r="H837" s="35">
        <v>37.342541669999996</v>
      </c>
      <c r="I837" s="35">
        <v>0</v>
      </c>
      <c r="J837" s="26">
        <v>0</v>
      </c>
      <c r="K837" s="35">
        <v>64.094687500000006</v>
      </c>
      <c r="L837" s="35">
        <v>0</v>
      </c>
      <c r="M837" s="35">
        <v>238.21195829999999</v>
      </c>
      <c r="N837" s="35">
        <v>0</v>
      </c>
      <c r="O837" s="35"/>
      <c r="P837" s="35">
        <v>35.213875000000002</v>
      </c>
      <c r="R837" s="24">
        <f t="shared" si="49"/>
        <v>435.30258330000004</v>
      </c>
      <c r="T837" s="5">
        <v>400.4973567338281</v>
      </c>
      <c r="V837" s="20">
        <f t="shared" si="50"/>
        <v>835.79994003382808</v>
      </c>
      <c r="X837" s="8">
        <v>141.5210208</v>
      </c>
      <c r="Y837" s="35">
        <v>0</v>
      </c>
      <c r="Z837" s="35"/>
      <c r="AA837" s="35">
        <v>0</v>
      </c>
      <c r="AB837" s="35">
        <v>224.1568125</v>
      </c>
      <c r="AC837" s="35">
        <v>23.110791669999998</v>
      </c>
      <c r="AD837" s="35">
        <v>185.4211875</v>
      </c>
      <c r="AE837" s="35"/>
      <c r="AF837" s="35"/>
      <c r="AG837" s="35"/>
      <c r="AH837" s="35">
        <v>0</v>
      </c>
      <c r="AI837" s="35"/>
      <c r="AL837" s="24">
        <f t="shared" si="52"/>
        <v>574.20981246999997</v>
      </c>
      <c r="AN837" s="34">
        <v>742.9</v>
      </c>
      <c r="AP837" s="20">
        <f t="shared" si="51"/>
        <v>1317.10981247</v>
      </c>
      <c r="AR837" s="20"/>
    </row>
    <row r="838" spans="1:44" x14ac:dyDescent="0.25">
      <c r="A838" t="str">
        <f>VLOOKUP($B838,'Cushing Balance'!$C$2:$E$500,3,TRUE)</f>
        <v>442011</v>
      </c>
      <c r="B838" s="1">
        <v>40849</v>
      </c>
      <c r="C838" s="31"/>
      <c r="D838" s="8">
        <v>0</v>
      </c>
      <c r="E838" s="35">
        <v>17.766916669999997</v>
      </c>
      <c r="F838" s="35"/>
      <c r="G838" s="26">
        <v>49.5</v>
      </c>
      <c r="H838" s="35">
        <v>20.438166669999998</v>
      </c>
      <c r="I838" s="35">
        <v>0</v>
      </c>
      <c r="J838" s="26">
        <v>0</v>
      </c>
      <c r="K838" s="35">
        <v>65.199729169999998</v>
      </c>
      <c r="L838" s="35">
        <v>0</v>
      </c>
      <c r="M838" s="35">
        <v>306.34256249999999</v>
      </c>
      <c r="N838" s="35">
        <v>0</v>
      </c>
      <c r="O838" s="35"/>
      <c r="P838" s="35">
        <v>52.959874999999997</v>
      </c>
      <c r="R838" s="24">
        <f t="shared" si="49"/>
        <v>512.20725000999994</v>
      </c>
      <c r="T838" s="5">
        <v>400.4973567338281</v>
      </c>
      <c r="V838" s="20">
        <f t="shared" si="50"/>
        <v>912.70460674382798</v>
      </c>
      <c r="X838" s="8">
        <v>149.57412500000001</v>
      </c>
      <c r="Y838" s="35">
        <v>0</v>
      </c>
      <c r="Z838" s="35"/>
      <c r="AA838" s="35">
        <v>0</v>
      </c>
      <c r="AB838" s="35">
        <v>218.09368749999999</v>
      </c>
      <c r="AC838" s="35">
        <v>22.450708330000001</v>
      </c>
      <c r="AD838" s="35">
        <v>174.6646667</v>
      </c>
      <c r="AE838" s="35"/>
      <c r="AF838" s="35"/>
      <c r="AG838" s="35"/>
      <c r="AH838" s="35">
        <v>0</v>
      </c>
      <c r="AI838" s="35"/>
      <c r="AL838" s="24">
        <f t="shared" si="52"/>
        <v>564.78318752999996</v>
      </c>
      <c r="AN838" s="34">
        <v>742.9</v>
      </c>
      <c r="AP838" s="20">
        <f t="shared" si="51"/>
        <v>1307.6831875299999</v>
      </c>
      <c r="AR838" s="20"/>
    </row>
    <row r="839" spans="1:44" x14ac:dyDescent="0.25">
      <c r="A839" t="str">
        <f>VLOOKUP($B839,'Cushing Balance'!$C$2:$E$500,3,TRUE)</f>
        <v>442011</v>
      </c>
      <c r="B839" s="1">
        <v>40850</v>
      </c>
      <c r="C839" s="31"/>
      <c r="D839" s="8">
        <v>0</v>
      </c>
      <c r="E839" s="35">
        <v>97.569687500000001</v>
      </c>
      <c r="F839" s="35"/>
      <c r="G839" s="26">
        <v>49.5</v>
      </c>
      <c r="H839" s="35">
        <v>57.335958330000004</v>
      </c>
      <c r="I839" s="35">
        <v>0</v>
      </c>
      <c r="J839" s="26">
        <v>0</v>
      </c>
      <c r="K839" s="35">
        <v>64.45675</v>
      </c>
      <c r="L839" s="35">
        <v>0</v>
      </c>
      <c r="M839" s="35">
        <v>371.65612499999997</v>
      </c>
      <c r="N839" s="35">
        <v>0</v>
      </c>
      <c r="O839" s="35"/>
      <c r="P839" s="35">
        <v>55.276395829999998</v>
      </c>
      <c r="R839" s="24">
        <f t="shared" si="49"/>
        <v>695.7949166599999</v>
      </c>
      <c r="T839" s="5">
        <v>400.4973567338281</v>
      </c>
      <c r="V839" s="20">
        <f t="shared" si="50"/>
        <v>1096.2922733938281</v>
      </c>
      <c r="X839" s="8">
        <v>148.07089579999999</v>
      </c>
      <c r="Y839" s="35">
        <v>0</v>
      </c>
      <c r="Z839" s="35"/>
      <c r="AA839" s="35">
        <v>0</v>
      </c>
      <c r="AB839" s="35">
        <v>217.25510420000001</v>
      </c>
      <c r="AC839" s="35">
        <v>23.131354169999998</v>
      </c>
      <c r="AD839" s="35">
        <v>130.62895829999999</v>
      </c>
      <c r="AE839" s="35"/>
      <c r="AF839" s="35"/>
      <c r="AG839" s="35"/>
      <c r="AH839" s="35">
        <v>0</v>
      </c>
      <c r="AI839" s="35"/>
      <c r="AL839" s="24">
        <f t="shared" si="52"/>
        <v>519.08631247000005</v>
      </c>
      <c r="AN839" s="34">
        <v>742.9</v>
      </c>
      <c r="AP839" s="20">
        <f t="shared" si="51"/>
        <v>1261.98631247</v>
      </c>
      <c r="AR839" s="20"/>
    </row>
    <row r="840" spans="1:44" x14ac:dyDescent="0.25">
      <c r="A840" t="str">
        <f>VLOOKUP($B840,'Cushing Balance'!$C$2:$E$500,3,TRUE)</f>
        <v>442011</v>
      </c>
      <c r="B840" s="1">
        <v>40851</v>
      </c>
      <c r="C840" s="31"/>
      <c r="D840" s="8">
        <v>0</v>
      </c>
      <c r="E840" s="35">
        <v>61.858687500000002</v>
      </c>
      <c r="F840" s="35"/>
      <c r="G840" s="26">
        <v>49.5</v>
      </c>
      <c r="H840" s="35">
        <v>42.694145830000004</v>
      </c>
      <c r="I840" s="35">
        <v>0</v>
      </c>
      <c r="J840" s="26">
        <v>0</v>
      </c>
      <c r="K840" s="35">
        <v>64.042749999999998</v>
      </c>
      <c r="L840" s="35">
        <v>0</v>
      </c>
      <c r="M840" s="35">
        <v>361.05579169999999</v>
      </c>
      <c r="N840" s="35">
        <v>0</v>
      </c>
      <c r="O840" s="35"/>
      <c r="P840" s="35">
        <v>19.80419565</v>
      </c>
      <c r="R840" s="24">
        <f t="shared" si="49"/>
        <v>598.95557068000005</v>
      </c>
      <c r="T840" s="5">
        <v>400.4973567338281</v>
      </c>
      <c r="V840" s="20">
        <f t="shared" si="50"/>
        <v>999.45292741382809</v>
      </c>
      <c r="X840" s="8">
        <v>137.28002079999999</v>
      </c>
      <c r="Y840" s="35">
        <v>0</v>
      </c>
      <c r="Z840" s="35"/>
      <c r="AA840" s="35">
        <v>0</v>
      </c>
      <c r="AB840" s="35">
        <v>221.42533330000001</v>
      </c>
      <c r="AC840" s="35">
        <v>23.28766667</v>
      </c>
      <c r="AD840" s="35">
        <v>82.558812500000002</v>
      </c>
      <c r="AE840" s="35"/>
      <c r="AF840" s="35"/>
      <c r="AG840" s="35"/>
      <c r="AH840" s="35">
        <v>0</v>
      </c>
      <c r="AI840" s="35"/>
      <c r="AL840" s="24">
        <f t="shared" si="52"/>
        <v>464.55183327000003</v>
      </c>
      <c r="AN840" s="34">
        <v>742.9</v>
      </c>
      <c r="AP840" s="20">
        <f t="shared" si="51"/>
        <v>1207.45183327</v>
      </c>
      <c r="AR840" s="20"/>
    </row>
    <row r="841" spans="1:44" x14ac:dyDescent="0.25">
      <c r="A841" t="str">
        <f>VLOOKUP($B841,'Cushing Balance'!$C$2:$E$500,3,TRUE)</f>
        <v>452011</v>
      </c>
      <c r="B841" s="1">
        <v>40852</v>
      </c>
      <c r="C841" s="31"/>
      <c r="D841" s="8">
        <v>177.72247920000001</v>
      </c>
      <c r="E841" s="35">
        <v>9.663979166999999</v>
      </c>
      <c r="F841" s="35"/>
      <c r="G841" s="26">
        <v>49.5</v>
      </c>
      <c r="H841" s="35">
        <v>46.1276875</v>
      </c>
      <c r="I841" s="35">
        <v>0</v>
      </c>
      <c r="J841" s="26">
        <v>0</v>
      </c>
      <c r="K841" s="35">
        <v>62.811999999999998</v>
      </c>
      <c r="L841" s="35">
        <v>0</v>
      </c>
      <c r="M841" s="35">
        <v>368.50614580000001</v>
      </c>
      <c r="N841" s="35">
        <v>0</v>
      </c>
      <c r="O841" s="35"/>
      <c r="P841" s="35">
        <v>34.897166669999997</v>
      </c>
      <c r="R841" s="24">
        <f t="shared" si="49"/>
        <v>749.2294583370001</v>
      </c>
      <c r="T841" s="5">
        <v>400.4973567338281</v>
      </c>
      <c r="V841" s="20">
        <f t="shared" si="50"/>
        <v>1149.7268150708283</v>
      </c>
      <c r="X841" s="8">
        <v>147.92102080000001</v>
      </c>
      <c r="Y841" s="35">
        <v>0</v>
      </c>
      <c r="Z841" s="35"/>
      <c r="AA841" s="35">
        <v>0</v>
      </c>
      <c r="AB841" s="35">
        <v>218.81404169999999</v>
      </c>
      <c r="AC841" s="35">
        <v>23.097958330000001</v>
      </c>
      <c r="AD841" s="35">
        <v>129.55793750000001</v>
      </c>
      <c r="AE841" s="35"/>
      <c r="AF841" s="35"/>
      <c r="AG841" s="35"/>
      <c r="AH841" s="35">
        <v>0</v>
      </c>
      <c r="AI841" s="35"/>
      <c r="AL841" s="24">
        <f t="shared" si="52"/>
        <v>519.39095832999999</v>
      </c>
      <c r="AN841" s="34">
        <v>742.9</v>
      </c>
      <c r="AP841" s="20">
        <f t="shared" si="51"/>
        <v>1262.29095833</v>
      </c>
      <c r="AR841" s="20"/>
    </row>
    <row r="842" spans="1:44" x14ac:dyDescent="0.25">
      <c r="A842" t="str">
        <f>VLOOKUP($B842,'Cushing Balance'!$C$2:$E$500,3,TRUE)</f>
        <v>452011</v>
      </c>
      <c r="B842" s="1">
        <v>40853</v>
      </c>
      <c r="C842" s="31"/>
      <c r="D842" s="8">
        <v>87.92039582999999</v>
      </c>
      <c r="E842" s="35">
        <v>9.4630416669999988</v>
      </c>
      <c r="F842" s="35"/>
      <c r="G842" s="26">
        <v>49.5</v>
      </c>
      <c r="H842" s="35">
        <v>21.405645830000001</v>
      </c>
      <c r="I842" s="35">
        <v>0</v>
      </c>
      <c r="J842" s="26">
        <v>0</v>
      </c>
      <c r="K842" s="35">
        <v>54.489062500000003</v>
      </c>
      <c r="L842" s="35">
        <v>0</v>
      </c>
      <c r="M842" s="35">
        <v>386.214</v>
      </c>
      <c r="N842" s="35">
        <v>0</v>
      </c>
      <c r="O842" s="35"/>
      <c r="P842" s="35">
        <v>44.802854169999996</v>
      </c>
      <c r="R842" s="24">
        <f t="shared" ref="R842:R905" si="53">SUM(D842:P842)</f>
        <v>653.7949999970001</v>
      </c>
      <c r="T842" s="5">
        <v>400.4973567338281</v>
      </c>
      <c r="V842" s="20">
        <f t="shared" ref="V842:V905" si="54">T842+R842</f>
        <v>1054.2923567308283</v>
      </c>
      <c r="X842" s="8">
        <v>144.0956875</v>
      </c>
      <c r="Y842" s="35">
        <v>0</v>
      </c>
      <c r="Z842" s="35"/>
      <c r="AA842" s="35">
        <v>0</v>
      </c>
      <c r="AB842" s="35">
        <v>212.16575</v>
      </c>
      <c r="AC842" s="35">
        <v>23.287958330000002</v>
      </c>
      <c r="AD842" s="35">
        <v>93.711270829999989</v>
      </c>
      <c r="AE842" s="35"/>
      <c r="AF842" s="35"/>
      <c r="AG842" s="35"/>
      <c r="AH842" s="35">
        <v>0</v>
      </c>
      <c r="AI842" s="35"/>
      <c r="AL842" s="24">
        <f t="shared" si="52"/>
        <v>473.26066665999997</v>
      </c>
      <c r="AN842" s="34">
        <v>742.9</v>
      </c>
      <c r="AP842" s="20">
        <f t="shared" ref="AP842:AP905" si="55">AN842+AL842</f>
        <v>1216.1606666600001</v>
      </c>
      <c r="AR842" s="20"/>
    </row>
    <row r="843" spans="1:44" x14ac:dyDescent="0.25">
      <c r="A843" t="str">
        <f>VLOOKUP($B843,'Cushing Balance'!$C$2:$E$500,3,TRUE)</f>
        <v>452011</v>
      </c>
      <c r="B843" s="1">
        <v>40854</v>
      </c>
      <c r="C843" s="31"/>
      <c r="D843" s="8">
        <v>0</v>
      </c>
      <c r="E843" s="35">
        <v>43.743250000000003</v>
      </c>
      <c r="F843" s="35"/>
      <c r="G843" s="26">
        <v>49.5</v>
      </c>
      <c r="H843" s="35">
        <v>31.097625000000001</v>
      </c>
      <c r="I843" s="35">
        <v>0</v>
      </c>
      <c r="J843" s="26">
        <v>0</v>
      </c>
      <c r="K843" s="35">
        <v>61.30541667</v>
      </c>
      <c r="L843" s="35">
        <v>0</v>
      </c>
      <c r="M843" s="35">
        <v>414.10187500000001</v>
      </c>
      <c r="N843" s="35">
        <v>0</v>
      </c>
      <c r="O843" s="35"/>
      <c r="P843" s="35">
        <v>31.438166669999998</v>
      </c>
      <c r="R843" s="24">
        <f t="shared" si="53"/>
        <v>631.18633334000003</v>
      </c>
      <c r="T843" s="5">
        <v>400.4973567338281</v>
      </c>
      <c r="V843" s="20">
        <f t="shared" si="54"/>
        <v>1031.6836900738281</v>
      </c>
      <c r="X843" s="8">
        <v>146.66770829999999</v>
      </c>
      <c r="Y843" s="35">
        <v>0</v>
      </c>
      <c r="Z843" s="35"/>
      <c r="AA843" s="35">
        <v>0</v>
      </c>
      <c r="AB843" s="35">
        <v>217.45202079999999</v>
      </c>
      <c r="AC843" s="35">
        <v>23.57770833</v>
      </c>
      <c r="AD843" s="35">
        <v>159.89342550000001</v>
      </c>
      <c r="AE843" s="35"/>
      <c r="AF843" s="35"/>
      <c r="AG843" s="35"/>
      <c r="AH843" s="35">
        <v>0</v>
      </c>
      <c r="AI843" s="35"/>
      <c r="AL843" s="24">
        <f t="shared" ref="AL843:AL906" si="56">SUM(X843:AJ843)</f>
        <v>547.59086292999996</v>
      </c>
      <c r="AN843" s="34">
        <v>742.9</v>
      </c>
      <c r="AP843" s="20">
        <f t="shared" si="55"/>
        <v>1290.4908629299998</v>
      </c>
      <c r="AR843" s="20"/>
    </row>
    <row r="844" spans="1:44" x14ac:dyDescent="0.25">
      <c r="A844" t="str">
        <f>VLOOKUP($B844,'Cushing Balance'!$C$2:$E$500,3,TRUE)</f>
        <v>452011</v>
      </c>
      <c r="B844" s="1">
        <v>40855</v>
      </c>
      <c r="C844" s="31"/>
      <c r="D844" s="8">
        <v>71.441270829999993</v>
      </c>
      <c r="E844" s="35">
        <v>138.025125</v>
      </c>
      <c r="F844" s="35"/>
      <c r="G844" s="26">
        <v>49.5</v>
      </c>
      <c r="H844" s="35">
        <v>39.213270829999999</v>
      </c>
      <c r="I844" s="35">
        <v>0</v>
      </c>
      <c r="J844" s="26">
        <v>0</v>
      </c>
      <c r="K844" s="35">
        <v>62.058250000000001</v>
      </c>
      <c r="L844" s="35">
        <v>0</v>
      </c>
      <c r="M844" s="35">
        <v>398.17454170000002</v>
      </c>
      <c r="N844" s="35">
        <v>0</v>
      </c>
      <c r="O844" s="35"/>
      <c r="P844" s="35">
        <v>25.085458330000002</v>
      </c>
      <c r="R844" s="24">
        <f t="shared" si="53"/>
        <v>783.49791669000012</v>
      </c>
      <c r="T844" s="5">
        <v>400.4973567338281</v>
      </c>
      <c r="V844" s="20">
        <f t="shared" si="54"/>
        <v>1183.9952734238282</v>
      </c>
      <c r="X844" s="8">
        <v>146.77929169999999</v>
      </c>
      <c r="Y844" s="35">
        <v>0</v>
      </c>
      <c r="Z844" s="35"/>
      <c r="AA844" s="35">
        <v>0</v>
      </c>
      <c r="AB844" s="35">
        <v>222.81687500000001</v>
      </c>
      <c r="AC844" s="35">
        <v>19.5419375</v>
      </c>
      <c r="AD844" s="35">
        <v>63.351937499999998</v>
      </c>
      <c r="AE844" s="35"/>
      <c r="AF844" s="35"/>
      <c r="AG844" s="35"/>
      <c r="AH844" s="35">
        <v>0</v>
      </c>
      <c r="AI844" s="35"/>
      <c r="AL844" s="24">
        <f t="shared" si="56"/>
        <v>452.49004170000006</v>
      </c>
      <c r="AN844" s="34">
        <v>742.9</v>
      </c>
      <c r="AP844" s="20">
        <f t="shared" si="55"/>
        <v>1195.3900417</v>
      </c>
      <c r="AR844" s="20"/>
    </row>
    <row r="845" spans="1:44" x14ac:dyDescent="0.25">
      <c r="A845" t="str">
        <f>VLOOKUP($B845,'Cushing Balance'!$C$2:$E$500,3,TRUE)</f>
        <v>452011</v>
      </c>
      <c r="B845" s="1">
        <v>40856</v>
      </c>
      <c r="C845" s="31"/>
      <c r="D845" s="8">
        <v>0</v>
      </c>
      <c r="E845" s="35">
        <v>142.03825000000001</v>
      </c>
      <c r="F845" s="35"/>
      <c r="G845" s="26">
        <v>49.5</v>
      </c>
      <c r="H845" s="35">
        <v>52.834958329999999</v>
      </c>
      <c r="I845" s="35">
        <v>0</v>
      </c>
      <c r="J845" s="26">
        <v>0</v>
      </c>
      <c r="K845" s="35">
        <v>65.382833329999997</v>
      </c>
      <c r="L845" s="35">
        <v>0</v>
      </c>
      <c r="M845" s="35">
        <v>419.95885420000002</v>
      </c>
      <c r="N845" s="35">
        <v>0</v>
      </c>
      <c r="O845" s="35"/>
      <c r="P845" s="35">
        <v>43.334166670000002</v>
      </c>
      <c r="R845" s="24">
        <f t="shared" si="53"/>
        <v>773.04906253000013</v>
      </c>
      <c r="T845" s="5">
        <v>400.4973567338281</v>
      </c>
      <c r="V845" s="20">
        <f t="shared" si="54"/>
        <v>1173.5464192638283</v>
      </c>
      <c r="X845" s="8">
        <v>148.94610420000001</v>
      </c>
      <c r="Y845" s="35">
        <v>0</v>
      </c>
      <c r="Z845" s="35"/>
      <c r="AA845" s="35">
        <v>0</v>
      </c>
      <c r="AB845" s="35">
        <v>221.8665</v>
      </c>
      <c r="AC845" s="35">
        <v>13.66304167</v>
      </c>
      <c r="AD845" s="35">
        <v>135.9499375</v>
      </c>
      <c r="AE845" s="35"/>
      <c r="AF845" s="35"/>
      <c r="AG845" s="35"/>
      <c r="AH845" s="35">
        <v>0</v>
      </c>
      <c r="AI845" s="35"/>
      <c r="AL845" s="24">
        <f t="shared" si="56"/>
        <v>520.42558337000003</v>
      </c>
      <c r="AN845" s="34">
        <v>742.9</v>
      </c>
      <c r="AP845" s="20">
        <f t="shared" si="55"/>
        <v>1263.32558337</v>
      </c>
      <c r="AR845" s="20"/>
    </row>
    <row r="846" spans="1:44" x14ac:dyDescent="0.25">
      <c r="A846" t="str">
        <f>VLOOKUP($B846,'Cushing Balance'!$C$2:$E$500,3,TRUE)</f>
        <v>452011</v>
      </c>
      <c r="B846" s="1">
        <v>40857</v>
      </c>
      <c r="C846" s="31"/>
      <c r="D846" s="8">
        <v>0</v>
      </c>
      <c r="E846" s="35">
        <v>36.585875000000001</v>
      </c>
      <c r="F846" s="35"/>
      <c r="G846" s="26">
        <v>49.5</v>
      </c>
      <c r="H846" s="35">
        <v>61.1923125</v>
      </c>
      <c r="I846" s="35">
        <v>0</v>
      </c>
      <c r="J846" s="26">
        <v>0</v>
      </c>
      <c r="K846" s="35">
        <v>65.362416670000002</v>
      </c>
      <c r="L846" s="35">
        <v>0</v>
      </c>
      <c r="M846" s="35">
        <v>389.2262083</v>
      </c>
      <c r="N846" s="35">
        <v>0</v>
      </c>
      <c r="O846" s="35"/>
      <c r="P846" s="35">
        <v>50.248645830000001</v>
      </c>
      <c r="R846" s="24">
        <f t="shared" si="53"/>
        <v>652.1154583</v>
      </c>
      <c r="T846" s="5">
        <v>400.4973567338281</v>
      </c>
      <c r="V846" s="20">
        <f t="shared" si="54"/>
        <v>1052.6128150338282</v>
      </c>
      <c r="X846" s="8">
        <v>133.18964579999999</v>
      </c>
      <c r="Y846" s="35">
        <v>0</v>
      </c>
      <c r="Z846" s="35"/>
      <c r="AA846" s="35">
        <v>0</v>
      </c>
      <c r="AB846" s="35">
        <v>226.7382083</v>
      </c>
      <c r="AC846" s="35">
        <v>13.30891667</v>
      </c>
      <c r="AD846" s="35">
        <v>65.608520829999989</v>
      </c>
      <c r="AE846" s="35"/>
      <c r="AF846" s="35"/>
      <c r="AG846" s="35"/>
      <c r="AH846" s="35">
        <v>0</v>
      </c>
      <c r="AI846" s="35"/>
      <c r="AL846" s="24">
        <f t="shared" si="56"/>
        <v>438.84529159999994</v>
      </c>
      <c r="AN846" s="34">
        <v>742.9</v>
      </c>
      <c r="AP846" s="20">
        <f t="shared" si="55"/>
        <v>1181.7452916</v>
      </c>
      <c r="AR846" s="20"/>
    </row>
    <row r="847" spans="1:44" x14ac:dyDescent="0.25">
      <c r="A847" t="str">
        <f>VLOOKUP($B847,'Cushing Balance'!$C$2:$E$500,3,TRUE)</f>
        <v>452011</v>
      </c>
      <c r="B847" s="1">
        <v>40858</v>
      </c>
      <c r="C847" s="31"/>
      <c r="D847" s="8">
        <v>0</v>
      </c>
      <c r="E847" s="35">
        <v>25.563854169999999</v>
      </c>
      <c r="F847" s="35"/>
      <c r="G847" s="26">
        <v>49.5</v>
      </c>
      <c r="H847" s="35">
        <v>51.8374375</v>
      </c>
      <c r="I847" s="35">
        <v>0</v>
      </c>
      <c r="J847" s="26">
        <v>0</v>
      </c>
      <c r="K847" s="35">
        <v>66.67</v>
      </c>
      <c r="L847" s="35">
        <v>0</v>
      </c>
      <c r="M847" s="35">
        <v>445.14049999999997</v>
      </c>
      <c r="N847" s="35">
        <v>0</v>
      </c>
      <c r="O847" s="35"/>
      <c r="P847" s="35">
        <v>44.683297870000004</v>
      </c>
      <c r="R847" s="24">
        <f t="shared" si="53"/>
        <v>683.39508953999996</v>
      </c>
      <c r="T847" s="5">
        <v>400.4973567338281</v>
      </c>
      <c r="V847" s="20">
        <f t="shared" si="54"/>
        <v>1083.892446273828</v>
      </c>
      <c r="X847" s="8">
        <v>144.1999792</v>
      </c>
      <c r="Y847" s="35">
        <v>0</v>
      </c>
      <c r="Z847" s="35"/>
      <c r="AA847" s="35">
        <v>0</v>
      </c>
      <c r="AB847" s="35">
        <v>225.4393125</v>
      </c>
      <c r="AC847" s="35">
        <v>16.76647917</v>
      </c>
      <c r="AD847" s="35">
        <v>116.2869792</v>
      </c>
      <c r="AE847" s="35"/>
      <c r="AF847" s="35"/>
      <c r="AG847" s="35"/>
      <c r="AH847" s="35">
        <v>0</v>
      </c>
      <c r="AI847" s="35"/>
      <c r="AL847" s="24">
        <f t="shared" si="56"/>
        <v>502.69275007000005</v>
      </c>
      <c r="AN847" s="34">
        <v>742.9</v>
      </c>
      <c r="AP847" s="20">
        <f t="shared" si="55"/>
        <v>1245.59275007</v>
      </c>
      <c r="AR847" s="20"/>
    </row>
    <row r="848" spans="1:44" x14ac:dyDescent="0.25">
      <c r="A848" t="str">
        <f>VLOOKUP($B848,'Cushing Balance'!$C$2:$E$500,3,TRUE)</f>
        <v>462011</v>
      </c>
      <c r="B848" s="1">
        <v>40859</v>
      </c>
      <c r="C848" s="31"/>
      <c r="D848" s="8">
        <v>0</v>
      </c>
      <c r="E848" s="35">
        <v>13.39989583</v>
      </c>
      <c r="F848" s="35"/>
      <c r="G848" s="26">
        <v>49.5</v>
      </c>
      <c r="H848" s="35">
        <v>64.336541670000003</v>
      </c>
      <c r="I848" s="35">
        <v>0</v>
      </c>
      <c r="J848" s="26">
        <v>0</v>
      </c>
      <c r="K848" s="35">
        <v>67.965625000000003</v>
      </c>
      <c r="L848" s="35">
        <v>0</v>
      </c>
      <c r="M848" s="35">
        <v>440.43712499999998</v>
      </c>
      <c r="N848" s="35">
        <v>0</v>
      </c>
      <c r="O848" s="35"/>
      <c r="P848" s="35">
        <v>42.176229169999999</v>
      </c>
      <c r="R848" s="24">
        <f t="shared" si="53"/>
        <v>677.81541666999988</v>
      </c>
      <c r="T848" s="5">
        <v>400.4973567338281</v>
      </c>
      <c r="V848" s="20">
        <f t="shared" si="54"/>
        <v>1078.312773403828</v>
      </c>
      <c r="X848" s="8">
        <v>150.02175</v>
      </c>
      <c r="Y848" s="35">
        <v>0</v>
      </c>
      <c r="Z848" s="35"/>
      <c r="AA848" s="35">
        <v>0</v>
      </c>
      <c r="AB848" s="35">
        <v>223.72179170000001</v>
      </c>
      <c r="AC848" s="35">
        <v>23.598312499999999</v>
      </c>
      <c r="AD848" s="35">
        <v>171.5290833</v>
      </c>
      <c r="AE848" s="35"/>
      <c r="AF848" s="35"/>
      <c r="AG848" s="35"/>
      <c r="AH848" s="35">
        <v>0</v>
      </c>
      <c r="AI848" s="35"/>
      <c r="AL848" s="24">
        <f t="shared" si="56"/>
        <v>568.87093750000008</v>
      </c>
      <c r="AN848" s="34">
        <v>742.9</v>
      </c>
      <c r="AP848" s="20">
        <f t="shared" si="55"/>
        <v>1311.7709374999999</v>
      </c>
      <c r="AR848" s="20"/>
    </row>
    <row r="849" spans="1:44" x14ac:dyDescent="0.25">
      <c r="A849" t="str">
        <f>VLOOKUP($B849,'Cushing Balance'!$C$2:$E$500,3,TRUE)</f>
        <v>462011</v>
      </c>
      <c r="B849" s="1">
        <v>40860</v>
      </c>
      <c r="C849" s="31"/>
      <c r="D849" s="8">
        <v>210.75891670000001</v>
      </c>
      <c r="E849" s="35">
        <v>6.6151249999999999</v>
      </c>
      <c r="F849" s="35"/>
      <c r="G849" s="26">
        <v>49.5</v>
      </c>
      <c r="H849" s="35">
        <v>56.741916670000002</v>
      </c>
      <c r="I849" s="35">
        <v>0</v>
      </c>
      <c r="J849" s="26">
        <v>0</v>
      </c>
      <c r="K849" s="35">
        <v>66.754729170000005</v>
      </c>
      <c r="L849" s="35">
        <v>0</v>
      </c>
      <c r="M849" s="35">
        <v>351.42020830000001</v>
      </c>
      <c r="N849" s="35">
        <v>0</v>
      </c>
      <c r="O849" s="35"/>
      <c r="P849" s="35">
        <v>21.277479169999999</v>
      </c>
      <c r="R849" s="24">
        <f t="shared" si="53"/>
        <v>763.06837501000007</v>
      </c>
      <c r="T849" s="5">
        <v>400.4973567338281</v>
      </c>
      <c r="V849" s="20">
        <f t="shared" si="54"/>
        <v>1163.5657317438281</v>
      </c>
      <c r="X849" s="8">
        <v>149.5240833</v>
      </c>
      <c r="Y849" s="35">
        <v>0</v>
      </c>
      <c r="Z849" s="35"/>
      <c r="AA849" s="35">
        <v>0</v>
      </c>
      <c r="AB849" s="35">
        <v>219.711625</v>
      </c>
      <c r="AC849" s="35">
        <v>23.384687499999998</v>
      </c>
      <c r="AD849" s="35">
        <v>164.44695830000001</v>
      </c>
      <c r="AE849" s="35"/>
      <c r="AF849" s="35"/>
      <c r="AG849" s="35"/>
      <c r="AH849" s="35">
        <v>0</v>
      </c>
      <c r="AI849" s="35"/>
      <c r="AL849" s="24">
        <f t="shared" si="56"/>
        <v>557.06735409999999</v>
      </c>
      <c r="AN849" s="34">
        <v>742.9</v>
      </c>
      <c r="AP849" s="20">
        <f t="shared" si="55"/>
        <v>1299.9673541</v>
      </c>
      <c r="AR849" s="20"/>
    </row>
    <row r="850" spans="1:44" x14ac:dyDescent="0.25">
      <c r="A850" t="str">
        <f>VLOOKUP($B850,'Cushing Balance'!$C$2:$E$500,3,TRUE)</f>
        <v>462011</v>
      </c>
      <c r="B850" s="1">
        <v>40861</v>
      </c>
      <c r="C850" s="31"/>
      <c r="D850" s="8">
        <v>52.919416669999997</v>
      </c>
      <c r="E850" s="35">
        <v>21.495687499999999</v>
      </c>
      <c r="F850" s="35"/>
      <c r="G850" s="26">
        <v>49.5</v>
      </c>
      <c r="H850" s="35">
        <v>35.155604169999997</v>
      </c>
      <c r="I850" s="35">
        <v>0</v>
      </c>
      <c r="J850" s="26">
        <v>0</v>
      </c>
      <c r="K850" s="35">
        <v>54.015333330000004</v>
      </c>
      <c r="L850" s="35">
        <v>0</v>
      </c>
      <c r="M850" s="35">
        <v>252.45004170000001</v>
      </c>
      <c r="N850" s="35">
        <v>0</v>
      </c>
      <c r="O850" s="35"/>
      <c r="P850" s="35">
        <v>25.186458330000001</v>
      </c>
      <c r="R850" s="24">
        <f t="shared" si="53"/>
        <v>490.72254170000002</v>
      </c>
      <c r="T850" s="5">
        <v>400.4973567338281</v>
      </c>
      <c r="V850" s="20">
        <f t="shared" si="54"/>
        <v>891.21989843382812</v>
      </c>
      <c r="X850" s="8">
        <v>149.1243958</v>
      </c>
      <c r="Y850" s="35">
        <v>0</v>
      </c>
      <c r="Z850" s="35"/>
      <c r="AA850" s="35">
        <v>0</v>
      </c>
      <c r="AB850" s="35">
        <v>208.82447920000001</v>
      </c>
      <c r="AC850" s="35">
        <v>16.198812499999999</v>
      </c>
      <c r="AD850" s="35">
        <v>145.8706042</v>
      </c>
      <c r="AE850" s="35"/>
      <c r="AF850" s="35"/>
      <c r="AG850" s="35"/>
      <c r="AH850" s="35">
        <v>0</v>
      </c>
      <c r="AI850" s="35"/>
      <c r="AL850" s="24">
        <f t="shared" si="56"/>
        <v>520.01829169999996</v>
      </c>
      <c r="AN850" s="34">
        <v>742.9</v>
      </c>
      <c r="AP850" s="20">
        <f t="shared" si="55"/>
        <v>1262.9182916999998</v>
      </c>
      <c r="AR850" s="20"/>
    </row>
    <row r="851" spans="1:44" x14ac:dyDescent="0.25">
      <c r="A851" t="str">
        <f>VLOOKUP($B851,'Cushing Balance'!$C$2:$E$500,3,TRUE)</f>
        <v>462011</v>
      </c>
      <c r="B851" s="1">
        <v>40862</v>
      </c>
      <c r="C851" s="31"/>
      <c r="D851" s="8">
        <v>132.5825208</v>
      </c>
      <c r="E851" s="35">
        <v>143.65112500000001</v>
      </c>
      <c r="F851" s="35"/>
      <c r="G851" s="26">
        <v>49.5</v>
      </c>
      <c r="H851" s="35">
        <v>40.50072917</v>
      </c>
      <c r="I851" s="35">
        <v>0</v>
      </c>
      <c r="J851" s="26">
        <v>0</v>
      </c>
      <c r="K851" s="35">
        <v>48.523812499999998</v>
      </c>
      <c r="L851" s="35">
        <v>0</v>
      </c>
      <c r="M851" s="35">
        <v>306.11031250000002</v>
      </c>
      <c r="N851" s="35">
        <v>0</v>
      </c>
      <c r="O851" s="35"/>
      <c r="P851" s="35">
        <v>62.262</v>
      </c>
      <c r="R851" s="24">
        <f t="shared" si="53"/>
        <v>783.13049997000007</v>
      </c>
      <c r="T851" s="5">
        <v>400.4973567338281</v>
      </c>
      <c r="V851" s="20">
        <f t="shared" si="54"/>
        <v>1183.6278567038282</v>
      </c>
      <c r="X851" s="8">
        <v>150.80358329999999</v>
      </c>
      <c r="Y851" s="35">
        <v>0</v>
      </c>
      <c r="Z851" s="35"/>
      <c r="AA851" s="35">
        <v>0</v>
      </c>
      <c r="AB851" s="35">
        <v>200.38520829999999</v>
      </c>
      <c r="AC851" s="35">
        <v>12.99358333</v>
      </c>
      <c r="AD851" s="35">
        <v>108.22262499999999</v>
      </c>
      <c r="AE851" s="35"/>
      <c r="AF851" s="35"/>
      <c r="AG851" s="35"/>
      <c r="AH851" s="35">
        <v>0</v>
      </c>
      <c r="AI851" s="35"/>
      <c r="AL851" s="24">
        <f t="shared" si="56"/>
        <v>472.40499992999992</v>
      </c>
      <c r="AN851" s="34">
        <v>742.9</v>
      </c>
      <c r="AP851" s="20">
        <f t="shared" si="55"/>
        <v>1215.3049999299999</v>
      </c>
      <c r="AR851" s="20"/>
    </row>
    <row r="852" spans="1:44" x14ac:dyDescent="0.25">
      <c r="A852" t="str">
        <f>VLOOKUP($B852,'Cushing Balance'!$C$2:$E$500,3,TRUE)</f>
        <v>462011</v>
      </c>
      <c r="B852" s="1">
        <v>40863</v>
      </c>
      <c r="C852" s="31"/>
      <c r="D852" s="8">
        <v>106.81035420000001</v>
      </c>
      <c r="E852" s="35">
        <v>137.85218750000001</v>
      </c>
      <c r="F852" s="35"/>
      <c r="G852" s="26">
        <v>49.5</v>
      </c>
      <c r="H852" s="35">
        <v>46.381145830000001</v>
      </c>
      <c r="I852" s="35">
        <v>0</v>
      </c>
      <c r="J852" s="26">
        <v>0</v>
      </c>
      <c r="K852" s="35">
        <v>53.227145829999998</v>
      </c>
      <c r="L852" s="35">
        <v>0</v>
      </c>
      <c r="M852" s="35">
        <v>390.34968750000002</v>
      </c>
      <c r="N852" s="35">
        <v>0</v>
      </c>
      <c r="O852" s="35"/>
      <c r="P852" s="35">
        <v>46.99922917</v>
      </c>
      <c r="R852" s="24">
        <f t="shared" si="53"/>
        <v>831.11975002999998</v>
      </c>
      <c r="T852" s="5">
        <v>400.4973567338281</v>
      </c>
      <c r="V852" s="20">
        <f t="shared" si="54"/>
        <v>1231.6171067638281</v>
      </c>
      <c r="X852" s="8">
        <v>146.13085419999999</v>
      </c>
      <c r="Y852" s="35">
        <v>0</v>
      </c>
      <c r="Z852" s="35"/>
      <c r="AA852" s="35">
        <v>0</v>
      </c>
      <c r="AB852" s="35">
        <v>212.08531249999999</v>
      </c>
      <c r="AC852" s="35">
        <v>19.66095833</v>
      </c>
      <c r="AD852" s="35">
        <v>109.27683329999999</v>
      </c>
      <c r="AE852" s="35"/>
      <c r="AF852" s="35"/>
      <c r="AG852" s="35"/>
      <c r="AH852" s="35">
        <v>0</v>
      </c>
      <c r="AI852" s="35"/>
      <c r="AL852" s="24">
        <f t="shared" si="56"/>
        <v>487.15395833000002</v>
      </c>
      <c r="AN852" s="34">
        <v>742.9</v>
      </c>
      <c r="AP852" s="20">
        <f t="shared" si="55"/>
        <v>1230.0539583300001</v>
      </c>
      <c r="AR852" s="20"/>
    </row>
    <row r="853" spans="1:44" x14ac:dyDescent="0.25">
      <c r="A853" t="str">
        <f>VLOOKUP($B853,'Cushing Balance'!$C$2:$E$500,3,TRUE)</f>
        <v>462011</v>
      </c>
      <c r="B853" s="1">
        <v>40864</v>
      </c>
      <c r="C853" s="31"/>
      <c r="D853" s="8">
        <v>0</v>
      </c>
      <c r="E853" s="35">
        <v>52.251291670000001</v>
      </c>
      <c r="F853" s="35"/>
      <c r="G853" s="26">
        <v>49.5</v>
      </c>
      <c r="H853" s="35">
        <v>44.579958330000004</v>
      </c>
      <c r="I853" s="35">
        <v>0</v>
      </c>
      <c r="J853" s="26">
        <v>0</v>
      </c>
      <c r="K853" s="35">
        <v>63.908229169999998</v>
      </c>
      <c r="L853" s="35">
        <v>0</v>
      </c>
      <c r="M853" s="35">
        <v>393.48881249999999</v>
      </c>
      <c r="N853" s="35">
        <v>0</v>
      </c>
      <c r="O853" s="35"/>
      <c r="P853" s="35">
        <v>62.95834146</v>
      </c>
      <c r="R853" s="24">
        <f t="shared" si="53"/>
        <v>666.68663313000002</v>
      </c>
      <c r="T853" s="5">
        <v>400.4973567338281</v>
      </c>
      <c r="V853" s="20">
        <f t="shared" si="54"/>
        <v>1067.1839898638282</v>
      </c>
      <c r="X853" s="8">
        <v>145.60391670000001</v>
      </c>
      <c r="Y853" s="35">
        <v>0</v>
      </c>
      <c r="Z853" s="35"/>
      <c r="AA853" s="35">
        <v>0</v>
      </c>
      <c r="AB853" s="35">
        <v>174.79914579999999</v>
      </c>
      <c r="AC853" s="35">
        <v>23.440895830000002</v>
      </c>
      <c r="AD853" s="35">
        <v>101.6814792</v>
      </c>
      <c r="AE853" s="35"/>
      <c r="AF853" s="35"/>
      <c r="AG853" s="35"/>
      <c r="AH853" s="35">
        <v>0</v>
      </c>
      <c r="AI853" s="35"/>
      <c r="AL853" s="24">
        <f t="shared" si="56"/>
        <v>445.52543753000003</v>
      </c>
      <c r="AN853" s="34">
        <v>742.9</v>
      </c>
      <c r="AP853" s="20">
        <f t="shared" si="55"/>
        <v>1188.42543753</v>
      </c>
      <c r="AR853" s="20"/>
    </row>
    <row r="854" spans="1:44" x14ac:dyDescent="0.25">
      <c r="A854" t="str">
        <f>VLOOKUP($B854,'Cushing Balance'!$C$2:$E$500,3,TRUE)</f>
        <v>462011</v>
      </c>
      <c r="B854" s="1">
        <v>40865</v>
      </c>
      <c r="C854" s="31"/>
      <c r="D854" s="8">
        <v>0</v>
      </c>
      <c r="E854" s="35">
        <v>22.332125000000001</v>
      </c>
      <c r="F854" s="35"/>
      <c r="G854" s="26">
        <v>49.5</v>
      </c>
      <c r="H854" s="35">
        <v>51.987229169999999</v>
      </c>
      <c r="I854" s="35">
        <v>0</v>
      </c>
      <c r="J854" s="26">
        <v>0</v>
      </c>
      <c r="K854" s="35">
        <v>66.657062499999995</v>
      </c>
      <c r="L854" s="35">
        <v>0</v>
      </c>
      <c r="M854" s="35">
        <v>342.27281249999999</v>
      </c>
      <c r="N854" s="35">
        <v>0</v>
      </c>
      <c r="O854" s="35"/>
      <c r="P854" s="35">
        <v>52.555395830000002</v>
      </c>
      <c r="R854" s="24">
        <f t="shared" si="53"/>
        <v>585.30462499999999</v>
      </c>
      <c r="T854" s="5">
        <v>400.4973567338281</v>
      </c>
      <c r="V854" s="20">
        <f t="shared" si="54"/>
        <v>985.80198173382814</v>
      </c>
      <c r="X854" s="8">
        <v>149.30591670000001</v>
      </c>
      <c r="Y854" s="35">
        <v>0</v>
      </c>
      <c r="Z854" s="35"/>
      <c r="AA854" s="35">
        <v>0</v>
      </c>
      <c r="AB854" s="35">
        <v>217.70168749999999</v>
      </c>
      <c r="AC854" s="35">
        <v>23.91320833</v>
      </c>
      <c r="AD854" s="35">
        <v>110.74006249999999</v>
      </c>
      <c r="AE854" s="35"/>
      <c r="AF854" s="35"/>
      <c r="AG854" s="35"/>
      <c r="AH854" s="35">
        <v>0</v>
      </c>
      <c r="AI854" s="35"/>
      <c r="AL854" s="24">
        <f t="shared" si="56"/>
        <v>501.66087502999994</v>
      </c>
      <c r="AN854" s="34">
        <v>742.9</v>
      </c>
      <c r="AP854" s="20">
        <f t="shared" si="55"/>
        <v>1244.5608750299998</v>
      </c>
      <c r="AR854" s="20"/>
    </row>
    <row r="855" spans="1:44" x14ac:dyDescent="0.25">
      <c r="A855" t="str">
        <f>VLOOKUP($B855,'Cushing Balance'!$C$2:$E$500,3,TRUE)</f>
        <v>472011</v>
      </c>
      <c r="B855" s="1">
        <v>40866</v>
      </c>
      <c r="C855" s="31"/>
      <c r="D855" s="8">
        <v>0</v>
      </c>
      <c r="E855" s="35">
        <v>11.24770833</v>
      </c>
      <c r="F855" s="35"/>
      <c r="G855" s="26">
        <v>49.5</v>
      </c>
      <c r="H855" s="35">
        <v>47.6730625</v>
      </c>
      <c r="I855" s="35">
        <v>0</v>
      </c>
      <c r="J855" s="26">
        <v>0</v>
      </c>
      <c r="K855" s="35">
        <v>64.722791669999992</v>
      </c>
      <c r="L855" s="35">
        <v>0</v>
      </c>
      <c r="M855" s="35">
        <v>399.99533329999997</v>
      </c>
      <c r="N855" s="35">
        <v>0</v>
      </c>
      <c r="O855" s="35"/>
      <c r="P855" s="35">
        <v>41.884875000000001</v>
      </c>
      <c r="R855" s="24">
        <f t="shared" si="53"/>
        <v>615.02377079999997</v>
      </c>
      <c r="T855" s="5">
        <v>400.4973567338281</v>
      </c>
      <c r="V855" s="20">
        <f t="shared" si="54"/>
        <v>1015.5211275338281</v>
      </c>
      <c r="X855" s="8">
        <v>148.7253542</v>
      </c>
      <c r="Y855" s="35">
        <v>0</v>
      </c>
      <c r="Z855" s="35"/>
      <c r="AA855" s="35">
        <v>0</v>
      </c>
      <c r="AB855" s="35">
        <v>221.33397919999999</v>
      </c>
      <c r="AC855" s="35">
        <v>20.6104375</v>
      </c>
      <c r="AD855" s="35">
        <v>108.59522920000001</v>
      </c>
      <c r="AE855" s="35"/>
      <c r="AF855" s="35"/>
      <c r="AG855" s="35"/>
      <c r="AH855" s="35">
        <v>0</v>
      </c>
      <c r="AI855" s="35"/>
      <c r="AL855" s="24">
        <f t="shared" si="56"/>
        <v>499.26500010000001</v>
      </c>
      <c r="AN855" s="34">
        <v>742.9</v>
      </c>
      <c r="AP855" s="20">
        <f t="shared" si="55"/>
        <v>1242.1650001</v>
      </c>
      <c r="AR855" s="20"/>
    </row>
    <row r="856" spans="1:44" x14ac:dyDescent="0.25">
      <c r="A856" t="str">
        <f>VLOOKUP($B856,'Cushing Balance'!$C$2:$E$500,3,TRUE)</f>
        <v>472011</v>
      </c>
      <c r="B856" s="1">
        <v>40867</v>
      </c>
      <c r="C856" s="31"/>
      <c r="D856" s="8">
        <v>0</v>
      </c>
      <c r="E856" s="35">
        <v>16.073104170000001</v>
      </c>
      <c r="F856" s="35"/>
      <c r="G856" s="26">
        <v>49.5</v>
      </c>
      <c r="H856" s="35">
        <v>42.946291670000001</v>
      </c>
      <c r="I856" s="35">
        <v>0</v>
      </c>
      <c r="J856" s="26">
        <v>0</v>
      </c>
      <c r="K856" s="35">
        <v>60.952541670000002</v>
      </c>
      <c r="L856" s="35">
        <v>0</v>
      </c>
      <c r="M856" s="35">
        <v>380.56235420000002</v>
      </c>
      <c r="N856" s="35">
        <v>0</v>
      </c>
      <c r="O856" s="35"/>
      <c r="P856" s="35">
        <v>46.85777083</v>
      </c>
      <c r="R856" s="24">
        <f t="shared" si="53"/>
        <v>596.89206253999998</v>
      </c>
      <c r="T856" s="5">
        <v>400.4973567338281</v>
      </c>
      <c r="V856" s="20">
        <f t="shared" si="54"/>
        <v>997.38941927382803</v>
      </c>
      <c r="X856" s="8">
        <v>142.64033330000001</v>
      </c>
      <c r="Y856" s="35">
        <v>0</v>
      </c>
      <c r="Z856" s="35"/>
      <c r="AA856" s="35">
        <v>0</v>
      </c>
      <c r="AB856" s="35">
        <v>223.82060419999999</v>
      </c>
      <c r="AC856" s="35">
        <v>19.681125000000002</v>
      </c>
      <c r="AD856" s="35">
        <v>101.51885420000001</v>
      </c>
      <c r="AE856" s="35"/>
      <c r="AF856" s="35"/>
      <c r="AG856" s="35"/>
      <c r="AH856" s="35">
        <v>0</v>
      </c>
      <c r="AI856" s="35"/>
      <c r="AL856" s="24">
        <f t="shared" si="56"/>
        <v>487.66091670000003</v>
      </c>
      <c r="AN856" s="34">
        <v>742.9</v>
      </c>
      <c r="AP856" s="20">
        <f t="shared" si="55"/>
        <v>1230.5609167</v>
      </c>
      <c r="AR856" s="20"/>
    </row>
    <row r="857" spans="1:44" x14ac:dyDescent="0.25">
      <c r="A857" t="str">
        <f>VLOOKUP($B857,'Cushing Balance'!$C$2:$E$500,3,TRUE)</f>
        <v>472011</v>
      </c>
      <c r="B857" s="1">
        <v>40868</v>
      </c>
      <c r="C857" s="31"/>
      <c r="D857" s="8">
        <v>0</v>
      </c>
      <c r="E857" s="35">
        <v>86.570583329999991</v>
      </c>
      <c r="F857" s="35"/>
      <c r="G857" s="26">
        <v>49.5</v>
      </c>
      <c r="H857" s="35">
        <v>49.758125</v>
      </c>
      <c r="I857" s="35">
        <v>0</v>
      </c>
      <c r="J857" s="26">
        <v>0</v>
      </c>
      <c r="K857" s="35">
        <v>61.208583330000003</v>
      </c>
      <c r="L857" s="35">
        <v>0</v>
      </c>
      <c r="M857" s="35">
        <v>371.47514580000001</v>
      </c>
      <c r="N857" s="35">
        <v>0</v>
      </c>
      <c r="O857" s="35"/>
      <c r="P857" s="35">
        <v>42.86795833</v>
      </c>
      <c r="R857" s="24">
        <f t="shared" si="53"/>
        <v>661.38039578999997</v>
      </c>
      <c r="T857" s="5">
        <v>400.4973567338281</v>
      </c>
      <c r="V857" s="20">
        <f t="shared" si="54"/>
        <v>1061.8777525238281</v>
      </c>
      <c r="X857" s="8">
        <v>148.0165417</v>
      </c>
      <c r="Y857" s="35">
        <v>0</v>
      </c>
      <c r="Z857" s="35"/>
      <c r="AA857" s="35">
        <v>0</v>
      </c>
      <c r="AB857" s="35">
        <v>225.6736458</v>
      </c>
      <c r="AC857" s="35">
        <v>21.299624999999999</v>
      </c>
      <c r="AD857" s="35">
        <v>112.0493125</v>
      </c>
      <c r="AE857" s="35"/>
      <c r="AF857" s="35"/>
      <c r="AG857" s="35"/>
      <c r="AH857" s="35">
        <v>0</v>
      </c>
      <c r="AI857" s="35"/>
      <c r="AL857" s="24">
        <f t="shared" si="56"/>
        <v>507.03912499999996</v>
      </c>
      <c r="AN857" s="34">
        <v>742.9</v>
      </c>
      <c r="AP857" s="20">
        <f t="shared" si="55"/>
        <v>1249.9391249999999</v>
      </c>
      <c r="AR857" s="20"/>
    </row>
    <row r="858" spans="1:44" x14ac:dyDescent="0.25">
      <c r="A858" t="str">
        <f>VLOOKUP($B858,'Cushing Balance'!$C$2:$E$500,3,TRUE)</f>
        <v>472011</v>
      </c>
      <c r="B858" s="1">
        <v>40869</v>
      </c>
      <c r="C858" s="31"/>
      <c r="D858" s="8">
        <v>0</v>
      </c>
      <c r="E858" s="35">
        <v>85.416812500000006</v>
      </c>
      <c r="F858" s="35"/>
      <c r="G858" s="26">
        <v>49.5</v>
      </c>
      <c r="H858" s="35">
        <v>41.963041669999996</v>
      </c>
      <c r="I858" s="35">
        <v>0</v>
      </c>
      <c r="J858" s="26">
        <v>0</v>
      </c>
      <c r="K858" s="35">
        <v>61.708395830000001</v>
      </c>
      <c r="L858" s="35">
        <v>0</v>
      </c>
      <c r="M858" s="35">
        <v>285.08531249999999</v>
      </c>
      <c r="N858" s="35">
        <v>0</v>
      </c>
      <c r="O858" s="35"/>
      <c r="P858" s="35">
        <v>38.699145829999999</v>
      </c>
      <c r="R858" s="24">
        <f t="shared" si="53"/>
        <v>562.37270833000002</v>
      </c>
      <c r="T858" s="5">
        <v>400.4973567338281</v>
      </c>
      <c r="V858" s="20">
        <f t="shared" si="54"/>
        <v>962.87006506382818</v>
      </c>
      <c r="X858" s="8">
        <v>147.60366669999999</v>
      </c>
      <c r="Y858" s="35">
        <v>0</v>
      </c>
      <c r="Z858" s="35"/>
      <c r="AA858" s="35">
        <v>0</v>
      </c>
      <c r="AB858" s="35">
        <v>224.5782083</v>
      </c>
      <c r="AC858" s="35">
        <v>19.188874999999999</v>
      </c>
      <c r="AD858" s="35">
        <v>179.10922920000002</v>
      </c>
      <c r="AE858" s="35"/>
      <c r="AF858" s="35"/>
      <c r="AG858" s="35"/>
      <c r="AH858" s="35">
        <v>0</v>
      </c>
      <c r="AI858" s="35"/>
      <c r="AL858" s="24">
        <f t="shared" si="56"/>
        <v>570.4799792</v>
      </c>
      <c r="AN858" s="34">
        <v>742.9</v>
      </c>
      <c r="AP858" s="20">
        <f t="shared" si="55"/>
        <v>1313.3799792</v>
      </c>
      <c r="AR858" s="20"/>
    </row>
    <row r="859" spans="1:44" x14ac:dyDescent="0.25">
      <c r="A859" t="str">
        <f>VLOOKUP($B859,'Cushing Balance'!$C$2:$E$500,3,TRUE)</f>
        <v>472011</v>
      </c>
      <c r="B859" s="1">
        <v>40870</v>
      </c>
      <c r="C859" s="31"/>
      <c r="D859" s="8">
        <v>359.29158330000001</v>
      </c>
      <c r="E859" s="35">
        <v>12.69875</v>
      </c>
      <c r="F859" s="35"/>
      <c r="G859" s="26">
        <v>49.5</v>
      </c>
      <c r="H859" s="35">
        <v>51.10979167</v>
      </c>
      <c r="I859" s="35">
        <v>0</v>
      </c>
      <c r="J859" s="26">
        <v>0</v>
      </c>
      <c r="K859" s="35">
        <v>61.202208330000005</v>
      </c>
      <c r="L859" s="35">
        <v>0</v>
      </c>
      <c r="M859" s="35">
        <v>391.99347920000002</v>
      </c>
      <c r="N859" s="35">
        <v>0</v>
      </c>
      <c r="O859" s="35"/>
      <c r="P859" s="35">
        <v>19.419499999999999</v>
      </c>
      <c r="R859" s="24">
        <f t="shared" si="53"/>
        <v>945.21531249999998</v>
      </c>
      <c r="T859" s="5">
        <v>400.4973567338281</v>
      </c>
      <c r="V859" s="20">
        <f t="shared" si="54"/>
        <v>1345.7126692338281</v>
      </c>
      <c r="X859" s="8">
        <v>149.26341669999999</v>
      </c>
      <c r="Y859" s="35">
        <v>0</v>
      </c>
      <c r="Z859" s="35"/>
      <c r="AA859" s="35">
        <v>0</v>
      </c>
      <c r="AB859" s="35">
        <v>214.03891670000002</v>
      </c>
      <c r="AC859" s="35">
        <v>21.278416669999999</v>
      </c>
      <c r="AD859" s="35">
        <v>180.4633958</v>
      </c>
      <c r="AE859" s="35"/>
      <c r="AF859" s="35"/>
      <c r="AG859" s="35"/>
      <c r="AH859" s="35">
        <v>0</v>
      </c>
      <c r="AI859" s="35"/>
      <c r="AL859" s="24">
        <f t="shared" si="56"/>
        <v>565.04414586999997</v>
      </c>
      <c r="AN859" s="34">
        <v>742.9</v>
      </c>
      <c r="AP859" s="20">
        <f t="shared" si="55"/>
        <v>1307.9441458699998</v>
      </c>
      <c r="AR859" s="20"/>
    </row>
    <row r="860" spans="1:44" x14ac:dyDescent="0.25">
      <c r="A860" t="str">
        <f>VLOOKUP($B860,'Cushing Balance'!$C$2:$E$500,3,TRUE)</f>
        <v>472011</v>
      </c>
      <c r="B860" s="1">
        <v>40871</v>
      </c>
      <c r="C860" s="31"/>
      <c r="D860" s="8">
        <v>76.670375000000007</v>
      </c>
      <c r="E860" s="35">
        <v>7.4946875000000004</v>
      </c>
      <c r="F860" s="35"/>
      <c r="G860" s="26">
        <v>49.5</v>
      </c>
      <c r="H860" s="35">
        <v>62.428437500000001</v>
      </c>
      <c r="I860" s="35">
        <v>0</v>
      </c>
      <c r="J860" s="26">
        <v>0</v>
      </c>
      <c r="K860" s="35">
        <v>60.910104169999997</v>
      </c>
      <c r="L860" s="35">
        <v>0</v>
      </c>
      <c r="M860" s="35">
        <v>369.91195829999998</v>
      </c>
      <c r="N860" s="35">
        <v>0</v>
      </c>
      <c r="O860" s="35"/>
      <c r="P860" s="35">
        <v>42.343874999999997</v>
      </c>
      <c r="R860" s="24">
        <f t="shared" si="53"/>
        <v>669.25943746999997</v>
      </c>
      <c r="T860" s="5">
        <v>400.4973567338281</v>
      </c>
      <c r="V860" s="20">
        <f t="shared" si="54"/>
        <v>1069.7567942038281</v>
      </c>
      <c r="X860" s="8">
        <v>148.7134375</v>
      </c>
      <c r="Y860" s="35">
        <v>0</v>
      </c>
      <c r="Z860" s="35"/>
      <c r="AA860" s="35">
        <v>0</v>
      </c>
      <c r="AB860" s="35">
        <v>217.07677079999999</v>
      </c>
      <c r="AC860" s="35">
        <v>31.47325</v>
      </c>
      <c r="AD860" s="35">
        <v>182.99912499999999</v>
      </c>
      <c r="AE860" s="35"/>
      <c r="AF860" s="35"/>
      <c r="AG860" s="35"/>
      <c r="AH860" s="35">
        <v>0</v>
      </c>
      <c r="AI860" s="35"/>
      <c r="AL860" s="24">
        <f t="shared" si="56"/>
        <v>580.26258329999996</v>
      </c>
      <c r="AN860" s="34">
        <v>742.9</v>
      </c>
      <c r="AP860" s="20">
        <f t="shared" si="55"/>
        <v>1323.1625832999998</v>
      </c>
      <c r="AR860" s="20"/>
    </row>
    <row r="861" spans="1:44" x14ac:dyDescent="0.25">
      <c r="A861" t="str">
        <f>VLOOKUP($B861,'Cushing Balance'!$C$2:$E$500,3,TRUE)</f>
        <v>472011</v>
      </c>
      <c r="B861" s="1">
        <v>40872</v>
      </c>
      <c r="C861" s="31"/>
      <c r="D861" s="8">
        <v>82.118979170000003</v>
      </c>
      <c r="E861" s="35">
        <v>8.1431458330000002</v>
      </c>
      <c r="F861" s="35"/>
      <c r="G861" s="26">
        <v>49.5</v>
      </c>
      <c r="H861" s="35">
        <v>45.2809375</v>
      </c>
      <c r="I861" s="35">
        <v>0</v>
      </c>
      <c r="J861" s="26">
        <v>0</v>
      </c>
      <c r="K861" s="35">
        <v>59.138791669999996</v>
      </c>
      <c r="L861" s="35">
        <v>0</v>
      </c>
      <c r="M861" s="35">
        <v>363.1832708</v>
      </c>
      <c r="N861" s="35">
        <v>0</v>
      </c>
      <c r="O861" s="35"/>
      <c r="P861" s="35">
        <v>39.732479169999998</v>
      </c>
      <c r="R861" s="24">
        <f t="shared" si="53"/>
        <v>647.09760414300001</v>
      </c>
      <c r="T861" s="5">
        <v>400.4973567338281</v>
      </c>
      <c r="V861" s="20">
        <f t="shared" si="54"/>
        <v>1047.5949608768281</v>
      </c>
      <c r="X861" s="8">
        <v>149.2578542</v>
      </c>
      <c r="Y861" s="35">
        <v>0</v>
      </c>
      <c r="Z861" s="35"/>
      <c r="AA861" s="35">
        <v>0</v>
      </c>
      <c r="AB861" s="35">
        <v>222.47952079999999</v>
      </c>
      <c r="AC861" s="35">
        <v>33.505062500000001</v>
      </c>
      <c r="AD861" s="35">
        <v>183.40460419999999</v>
      </c>
      <c r="AE861" s="35"/>
      <c r="AF861" s="35"/>
      <c r="AG861" s="35"/>
      <c r="AH861" s="35">
        <v>0</v>
      </c>
      <c r="AI861" s="35"/>
      <c r="AL861" s="24">
        <f t="shared" si="56"/>
        <v>588.64704170000005</v>
      </c>
      <c r="AN861" s="34">
        <v>742.9</v>
      </c>
      <c r="AP861" s="20">
        <f t="shared" si="55"/>
        <v>1331.5470417000001</v>
      </c>
      <c r="AR861" s="20"/>
    </row>
    <row r="862" spans="1:44" x14ac:dyDescent="0.25">
      <c r="A862" t="str">
        <f>VLOOKUP($B862,'Cushing Balance'!$C$2:$E$500,3,TRUE)</f>
        <v>482011</v>
      </c>
      <c r="B862" s="1">
        <v>40873</v>
      </c>
      <c r="C862" s="31"/>
      <c r="D862" s="8">
        <v>0</v>
      </c>
      <c r="E862" s="35">
        <v>62.374250000000004</v>
      </c>
      <c r="F862" s="35"/>
      <c r="G862" s="26">
        <v>49.5</v>
      </c>
      <c r="H862" s="35">
        <v>42.607270830000004</v>
      </c>
      <c r="I862" s="35">
        <v>0</v>
      </c>
      <c r="J862" s="26">
        <v>0</v>
      </c>
      <c r="K862" s="35">
        <v>64.295645829999998</v>
      </c>
      <c r="L862" s="35">
        <v>0</v>
      </c>
      <c r="M862" s="35">
        <v>399.46164579999999</v>
      </c>
      <c r="N862" s="35">
        <v>0</v>
      </c>
      <c r="O862" s="35"/>
      <c r="P862" s="35">
        <v>66.8263125</v>
      </c>
      <c r="R862" s="24">
        <f t="shared" si="53"/>
        <v>685.06512495999993</v>
      </c>
      <c r="T862" s="5">
        <v>400.4973567338281</v>
      </c>
      <c r="V862" s="20">
        <f t="shared" si="54"/>
        <v>1085.562481693828</v>
      </c>
      <c r="X862" s="8">
        <v>149.69477079999999</v>
      </c>
      <c r="Y862" s="35">
        <v>0</v>
      </c>
      <c r="Z862" s="35"/>
      <c r="AA862" s="35">
        <v>0</v>
      </c>
      <c r="AB862" s="35">
        <v>228.13966669999999</v>
      </c>
      <c r="AC862" s="35">
        <v>27.364437500000001</v>
      </c>
      <c r="AD862" s="35">
        <v>165.78337500000001</v>
      </c>
      <c r="AE862" s="35"/>
      <c r="AF862" s="35"/>
      <c r="AG862" s="35"/>
      <c r="AH862" s="35">
        <v>0</v>
      </c>
      <c r="AI862" s="35"/>
      <c r="AL862" s="24">
        <f t="shared" si="56"/>
        <v>570.98225000000002</v>
      </c>
      <c r="AN862" s="34">
        <v>742.9</v>
      </c>
      <c r="AP862" s="20">
        <f t="shared" si="55"/>
        <v>1313.8822500000001</v>
      </c>
      <c r="AR862" s="20"/>
    </row>
    <row r="863" spans="1:44" x14ac:dyDescent="0.25">
      <c r="A863" t="str">
        <f>VLOOKUP($B863,'Cushing Balance'!$C$2:$E$500,3,TRUE)</f>
        <v>482011</v>
      </c>
      <c r="B863" s="1">
        <v>40874</v>
      </c>
      <c r="C863" s="31"/>
      <c r="D863" s="8">
        <v>260.74583330000002</v>
      </c>
      <c r="E863" s="35">
        <v>126.1576458</v>
      </c>
      <c r="F863" s="35"/>
      <c r="G863" s="26">
        <v>49.5</v>
      </c>
      <c r="H863" s="35">
        <v>42.041520830000003</v>
      </c>
      <c r="I863" s="35">
        <v>0</v>
      </c>
      <c r="J863" s="26">
        <v>0</v>
      </c>
      <c r="K863" s="35">
        <v>53.82222917</v>
      </c>
      <c r="L863" s="35">
        <v>0</v>
      </c>
      <c r="M863" s="35">
        <v>377.46727079999999</v>
      </c>
      <c r="N863" s="35">
        <v>0</v>
      </c>
      <c r="O863" s="35"/>
      <c r="P863" s="35">
        <v>45.396041669999995</v>
      </c>
      <c r="R863" s="24">
        <f t="shared" si="53"/>
        <v>955.13054156999999</v>
      </c>
      <c r="T863" s="5">
        <v>400.4973567338281</v>
      </c>
      <c r="V863" s="20">
        <f t="shared" si="54"/>
        <v>1355.627898303828</v>
      </c>
      <c r="X863" s="8">
        <v>148.32783330000001</v>
      </c>
      <c r="Y863" s="35">
        <v>0</v>
      </c>
      <c r="Z863" s="35"/>
      <c r="AA863" s="35">
        <v>0</v>
      </c>
      <c r="AB863" s="35">
        <v>223.23806250000001</v>
      </c>
      <c r="AC863" s="35">
        <v>24.033874999999998</v>
      </c>
      <c r="AD863" s="35">
        <v>172.52918750000001</v>
      </c>
      <c r="AE863" s="35"/>
      <c r="AF863" s="35"/>
      <c r="AG863" s="35"/>
      <c r="AH863" s="35">
        <v>0</v>
      </c>
      <c r="AI863" s="35"/>
      <c r="AL863" s="24">
        <f t="shared" si="56"/>
        <v>568.12895830000002</v>
      </c>
      <c r="AN863" s="34">
        <v>742.9</v>
      </c>
      <c r="AP863" s="20">
        <f t="shared" si="55"/>
        <v>1311.0289582999999</v>
      </c>
      <c r="AR863" s="20"/>
    </row>
    <row r="864" spans="1:44" x14ac:dyDescent="0.25">
      <c r="A864" t="str">
        <f>VLOOKUP($B864,'Cushing Balance'!$C$2:$E$500,3,TRUE)</f>
        <v>482011</v>
      </c>
      <c r="B864" s="1">
        <v>40875</v>
      </c>
      <c r="C864" s="31"/>
      <c r="D864" s="8">
        <v>187.70258329999999</v>
      </c>
      <c r="E864" s="35">
        <v>136.60050000000001</v>
      </c>
      <c r="F864" s="35"/>
      <c r="G864" s="26">
        <v>49.5</v>
      </c>
      <c r="H864" s="35">
        <v>41.123312499999997</v>
      </c>
      <c r="I864" s="35">
        <v>0</v>
      </c>
      <c r="J864" s="26">
        <v>0</v>
      </c>
      <c r="K864" s="35">
        <v>51.79227083</v>
      </c>
      <c r="L864" s="35">
        <v>0</v>
      </c>
      <c r="M864" s="35">
        <v>314.14227080000001</v>
      </c>
      <c r="N864" s="35">
        <v>0</v>
      </c>
      <c r="O864" s="35"/>
      <c r="P864" s="35">
        <v>61.227849999999997</v>
      </c>
      <c r="R864" s="24">
        <f t="shared" si="53"/>
        <v>842.08878743000002</v>
      </c>
      <c r="T864" s="5">
        <v>400.4973567338281</v>
      </c>
      <c r="V864" s="20">
        <f t="shared" si="54"/>
        <v>1242.5861441638281</v>
      </c>
      <c r="X864" s="8">
        <v>147.40172920000001</v>
      </c>
      <c r="Y864" s="35">
        <v>0</v>
      </c>
      <c r="Z864" s="35"/>
      <c r="AA864" s="35">
        <v>0</v>
      </c>
      <c r="AB864" s="35">
        <v>222.87220830000001</v>
      </c>
      <c r="AC864" s="35">
        <v>23.817291669999999</v>
      </c>
      <c r="AD864" s="35">
        <v>124.47687500000001</v>
      </c>
      <c r="AE864" s="35"/>
      <c r="AF864" s="35"/>
      <c r="AG864" s="35"/>
      <c r="AH864" s="35">
        <v>0</v>
      </c>
      <c r="AI864" s="35"/>
      <c r="AL864" s="24">
        <f t="shared" si="56"/>
        <v>518.56810416999997</v>
      </c>
      <c r="AN864" s="34">
        <v>742.9</v>
      </c>
      <c r="AP864" s="20">
        <f t="shared" si="55"/>
        <v>1261.4681041700001</v>
      </c>
      <c r="AR864" s="20"/>
    </row>
    <row r="865" spans="1:44" x14ac:dyDescent="0.25">
      <c r="A865" t="str">
        <f>VLOOKUP($B865,'Cushing Balance'!$C$2:$E$500,3,TRUE)</f>
        <v>482011</v>
      </c>
      <c r="B865" s="1">
        <v>40876</v>
      </c>
      <c r="C865" s="31"/>
      <c r="D865" s="8">
        <v>0</v>
      </c>
      <c r="E865" s="35">
        <v>87.681729170000011</v>
      </c>
      <c r="F865" s="35"/>
      <c r="G865" s="26">
        <v>49.5</v>
      </c>
      <c r="H865" s="35">
        <v>58.019437500000002</v>
      </c>
      <c r="I865" s="35">
        <v>0</v>
      </c>
      <c r="J865" s="26">
        <v>0</v>
      </c>
      <c r="K865" s="35">
        <v>47.602062500000002</v>
      </c>
      <c r="L865" s="35">
        <v>0</v>
      </c>
      <c r="M865" s="35">
        <v>328.6543125</v>
      </c>
      <c r="N865" s="35">
        <v>0</v>
      </c>
      <c r="O865" s="35"/>
      <c r="P865" s="35">
        <v>63.97133333</v>
      </c>
      <c r="R865" s="24">
        <f t="shared" si="53"/>
        <v>635.42887499999995</v>
      </c>
      <c r="T865" s="5">
        <v>400.4973567338281</v>
      </c>
      <c r="V865" s="20">
        <f t="shared" si="54"/>
        <v>1035.926231733828</v>
      </c>
      <c r="X865" s="8">
        <v>149.47497920000001</v>
      </c>
      <c r="Y865" s="35">
        <v>0</v>
      </c>
      <c r="Z865" s="35"/>
      <c r="AA865" s="35">
        <v>0</v>
      </c>
      <c r="AB865" s="35">
        <v>225.03908329999999</v>
      </c>
      <c r="AC865" s="35">
        <v>18.592604169999998</v>
      </c>
      <c r="AD865" s="35">
        <v>70.192041670000009</v>
      </c>
      <c r="AE865" s="35"/>
      <c r="AF865" s="35"/>
      <c r="AG865" s="35"/>
      <c r="AH865" s="35">
        <v>0</v>
      </c>
      <c r="AI865" s="35"/>
      <c r="AL865" s="24">
        <f t="shared" si="56"/>
        <v>463.29870834000008</v>
      </c>
      <c r="AN865" s="34">
        <v>742.9</v>
      </c>
      <c r="AP865" s="20">
        <f t="shared" si="55"/>
        <v>1206.1987083399999</v>
      </c>
      <c r="AR865" s="20"/>
    </row>
    <row r="866" spans="1:44" x14ac:dyDescent="0.25">
      <c r="A866" t="str">
        <f>VLOOKUP($B866,'Cushing Balance'!$C$2:$E$500,3,TRUE)</f>
        <v>482011</v>
      </c>
      <c r="B866" s="1">
        <v>40877</v>
      </c>
      <c r="C866" s="31"/>
      <c r="D866" s="8">
        <v>0</v>
      </c>
      <c r="E866" s="35">
        <v>25.251312500000001</v>
      </c>
      <c r="F866" s="35"/>
      <c r="G866" s="26">
        <v>49.5</v>
      </c>
      <c r="H866" s="35">
        <v>42.451229169999998</v>
      </c>
      <c r="I866" s="35">
        <v>0</v>
      </c>
      <c r="J866" s="26">
        <v>0</v>
      </c>
      <c r="K866" s="35">
        <v>49.465833330000002</v>
      </c>
      <c r="L866" s="35">
        <v>0</v>
      </c>
      <c r="M866" s="35">
        <v>333.83464579999998</v>
      </c>
      <c r="N866" s="35">
        <v>0</v>
      </c>
      <c r="O866" s="35"/>
      <c r="P866" s="35">
        <v>19.186275000000002</v>
      </c>
      <c r="R866" s="24">
        <f t="shared" si="53"/>
        <v>519.68929579999997</v>
      </c>
      <c r="T866" s="5">
        <v>400.4973567338281</v>
      </c>
      <c r="V866" s="20">
        <f t="shared" si="54"/>
        <v>920.18665253382801</v>
      </c>
      <c r="X866" s="8">
        <v>148.95937499999999</v>
      </c>
      <c r="Y866" s="35">
        <v>0</v>
      </c>
      <c r="Z866" s="35"/>
      <c r="AA866" s="35">
        <v>0</v>
      </c>
      <c r="AB866" s="35">
        <v>226.12506250000001</v>
      </c>
      <c r="AC866" s="35">
        <v>22.796354169999997</v>
      </c>
      <c r="AD866" s="35">
        <v>107.2889792</v>
      </c>
      <c r="AE866" s="35"/>
      <c r="AF866" s="35"/>
      <c r="AG866" s="35"/>
      <c r="AH866" s="35">
        <v>0</v>
      </c>
      <c r="AI866" s="35"/>
      <c r="AL866" s="24">
        <f t="shared" si="56"/>
        <v>505.16977086999998</v>
      </c>
      <c r="AN866" s="34">
        <v>742.9</v>
      </c>
      <c r="AP866" s="20">
        <f t="shared" si="55"/>
        <v>1248.06977087</v>
      </c>
      <c r="AR866" s="20"/>
    </row>
    <row r="867" spans="1:44" x14ac:dyDescent="0.25">
      <c r="A867" t="str">
        <f>VLOOKUP($B867,'Cushing Balance'!$C$2:$E$500,3,TRUE)</f>
        <v>482011</v>
      </c>
      <c r="B867" s="1">
        <v>40878</v>
      </c>
      <c r="C867" s="31"/>
      <c r="D867" s="8">
        <v>55.340791670000002</v>
      </c>
      <c r="E867" s="35">
        <v>103.8213125</v>
      </c>
      <c r="F867" s="35"/>
      <c r="G867" s="26">
        <v>49.5</v>
      </c>
      <c r="H867" s="35">
        <v>45.184125000000002</v>
      </c>
      <c r="I867" s="35">
        <v>0</v>
      </c>
      <c r="J867" s="26">
        <v>0</v>
      </c>
      <c r="K867" s="35">
        <v>60.072395829999998</v>
      </c>
      <c r="L867" s="35">
        <v>0</v>
      </c>
      <c r="M867" s="35">
        <v>287.95854170000001</v>
      </c>
      <c r="N867" s="35">
        <v>0</v>
      </c>
      <c r="O867" s="35"/>
      <c r="P867" s="35">
        <v>30.677479169999998</v>
      </c>
      <c r="R867" s="24">
        <f t="shared" si="53"/>
        <v>632.55464587000006</v>
      </c>
      <c r="T867" s="5">
        <v>375.21490635808766</v>
      </c>
      <c r="V867" s="20">
        <f t="shared" si="54"/>
        <v>1007.7695522280877</v>
      </c>
      <c r="X867" s="8">
        <v>148.5864583</v>
      </c>
      <c r="Y867" s="35">
        <v>0</v>
      </c>
      <c r="Z867" s="35"/>
      <c r="AA867" s="35">
        <v>0</v>
      </c>
      <c r="AB867" s="35">
        <v>222.56343749999999</v>
      </c>
      <c r="AC867" s="35">
        <v>19.612291669999998</v>
      </c>
      <c r="AD867" s="35">
        <v>156.851125</v>
      </c>
      <c r="AE867" s="35"/>
      <c r="AF867" s="35"/>
      <c r="AG867" s="35"/>
      <c r="AH867" s="35">
        <v>0</v>
      </c>
      <c r="AI867" s="35"/>
      <c r="AL867" s="24">
        <f t="shared" si="56"/>
        <v>547.61331246999998</v>
      </c>
      <c r="AN867" s="34">
        <v>821.1</v>
      </c>
      <c r="AP867" s="20">
        <f t="shared" si="55"/>
        <v>1368.7133124699999</v>
      </c>
      <c r="AR867" s="20"/>
    </row>
    <row r="868" spans="1:44" x14ac:dyDescent="0.25">
      <c r="A868" t="str">
        <f>VLOOKUP($B868,'Cushing Balance'!$C$2:$E$500,3,TRUE)</f>
        <v>482011</v>
      </c>
      <c r="B868" s="1">
        <v>40879</v>
      </c>
      <c r="C868" s="31"/>
      <c r="D868" s="8">
        <v>176.31243749999999</v>
      </c>
      <c r="E868" s="35">
        <v>129.76158330000001</v>
      </c>
      <c r="F868" s="35"/>
      <c r="G868" s="26">
        <v>49.5</v>
      </c>
      <c r="H868" s="35">
        <v>54.578812499999998</v>
      </c>
      <c r="I868" s="35">
        <v>0</v>
      </c>
      <c r="J868" s="26">
        <v>0</v>
      </c>
      <c r="K868" s="35">
        <v>74.080937500000005</v>
      </c>
      <c r="L868" s="35">
        <v>0</v>
      </c>
      <c r="M868" s="35">
        <v>414.53416670000001</v>
      </c>
      <c r="N868" s="35">
        <v>0</v>
      </c>
      <c r="O868" s="35"/>
      <c r="P868" s="35">
        <v>42.317291669999996</v>
      </c>
      <c r="R868" s="24">
        <f t="shared" si="53"/>
        <v>941.08522917000005</v>
      </c>
      <c r="T868" s="5">
        <v>375.21490635808766</v>
      </c>
      <c r="V868" s="20">
        <f t="shared" si="54"/>
        <v>1316.3001355280876</v>
      </c>
      <c r="X868" s="8">
        <v>149.04841669999999</v>
      </c>
      <c r="Y868" s="35">
        <v>0</v>
      </c>
      <c r="Z868" s="35"/>
      <c r="AA868" s="35">
        <v>0</v>
      </c>
      <c r="AB868" s="35">
        <v>224.93375</v>
      </c>
      <c r="AC868" s="35">
        <v>24.5045</v>
      </c>
      <c r="AD868" s="35">
        <v>198.53095830000001</v>
      </c>
      <c r="AE868" s="35"/>
      <c r="AF868" s="35"/>
      <c r="AG868" s="35"/>
      <c r="AH868" s="35">
        <v>0</v>
      </c>
      <c r="AI868" s="35"/>
      <c r="AL868" s="24">
        <f t="shared" si="56"/>
        <v>597.01762499999995</v>
      </c>
      <c r="AN868" s="34">
        <v>821.1</v>
      </c>
      <c r="AP868" s="20">
        <f t="shared" si="55"/>
        <v>1418.1176249999999</v>
      </c>
      <c r="AR868" s="20"/>
    </row>
    <row r="869" spans="1:44" x14ac:dyDescent="0.25">
      <c r="A869" t="str">
        <f>VLOOKUP($B869,'Cushing Balance'!$C$2:$E$500,3,TRUE)</f>
        <v>492011</v>
      </c>
      <c r="B869" s="1">
        <v>40880</v>
      </c>
      <c r="C869" s="31"/>
      <c r="D869" s="8">
        <v>94.596000000000004</v>
      </c>
      <c r="E869" s="35">
        <v>100.99675000000001</v>
      </c>
      <c r="F869" s="35"/>
      <c r="G869" s="26">
        <v>49.5</v>
      </c>
      <c r="H869" s="35">
        <v>52.240437499999999</v>
      </c>
      <c r="I869" s="35">
        <v>0</v>
      </c>
      <c r="J869" s="26">
        <v>0</v>
      </c>
      <c r="K869" s="35">
        <v>66.723291670000009</v>
      </c>
      <c r="L869" s="35">
        <v>0</v>
      </c>
      <c r="M869" s="35">
        <v>443.27029170000003</v>
      </c>
      <c r="N869" s="35">
        <v>0</v>
      </c>
      <c r="O869" s="35"/>
      <c r="P869" s="35">
        <v>24.133125</v>
      </c>
      <c r="R869" s="24">
        <f t="shared" si="53"/>
        <v>831.45989586999997</v>
      </c>
      <c r="T869" s="5">
        <v>375.21490635808766</v>
      </c>
      <c r="V869" s="20">
        <f t="shared" si="54"/>
        <v>1206.6748022280876</v>
      </c>
      <c r="X869" s="8">
        <v>147.74739579999999</v>
      </c>
      <c r="Y869" s="35">
        <v>0</v>
      </c>
      <c r="Z869" s="35"/>
      <c r="AA869" s="35">
        <v>0</v>
      </c>
      <c r="AB869" s="35">
        <v>226.3247083</v>
      </c>
      <c r="AC869" s="35">
        <v>23.712958330000003</v>
      </c>
      <c r="AD869" s="35">
        <v>193.05122919999999</v>
      </c>
      <c r="AE869" s="35"/>
      <c r="AF869" s="35"/>
      <c r="AG869" s="35"/>
      <c r="AH869" s="35">
        <v>0</v>
      </c>
      <c r="AI869" s="35"/>
      <c r="AL869" s="24">
        <f t="shared" si="56"/>
        <v>590.83629163000001</v>
      </c>
      <c r="AN869" s="34">
        <v>821.1</v>
      </c>
      <c r="AP869" s="20">
        <f t="shared" si="55"/>
        <v>1411.9362916300001</v>
      </c>
      <c r="AR869" s="20"/>
    </row>
    <row r="870" spans="1:44" x14ac:dyDescent="0.25">
      <c r="A870" t="str">
        <f>VLOOKUP($B870,'Cushing Balance'!$C$2:$E$500,3,TRUE)</f>
        <v>492011</v>
      </c>
      <c r="B870" s="1">
        <v>40881</v>
      </c>
      <c r="C870" s="31"/>
      <c r="D870" s="8">
        <v>200.2782292</v>
      </c>
      <c r="E870" s="35">
        <v>14.942666670000001</v>
      </c>
      <c r="F870" s="35"/>
      <c r="G870" s="26">
        <v>49.5</v>
      </c>
      <c r="H870" s="35">
        <v>40.695812500000002</v>
      </c>
      <c r="I870" s="35">
        <v>0</v>
      </c>
      <c r="J870" s="26">
        <v>0</v>
      </c>
      <c r="K870" s="35">
        <v>67.842875000000006</v>
      </c>
      <c r="L870" s="35">
        <v>0</v>
      </c>
      <c r="M870" s="35">
        <v>381.41302080000003</v>
      </c>
      <c r="N870" s="35">
        <v>0</v>
      </c>
      <c r="O870" s="35"/>
      <c r="P870" s="35">
        <v>44.528374999999997</v>
      </c>
      <c r="R870" s="24">
        <f t="shared" si="53"/>
        <v>799.20097916999998</v>
      </c>
      <c r="T870" s="5">
        <v>375.21490635808766</v>
      </c>
      <c r="V870" s="20">
        <f t="shared" si="54"/>
        <v>1174.4158855280875</v>
      </c>
      <c r="X870" s="8">
        <v>148.78441670000001</v>
      </c>
      <c r="Y870" s="35">
        <v>0</v>
      </c>
      <c r="Z870" s="35"/>
      <c r="AA870" s="35">
        <v>0</v>
      </c>
      <c r="AB870" s="35">
        <v>223.58972919999999</v>
      </c>
      <c r="AC870" s="35">
        <v>15.966583329999999</v>
      </c>
      <c r="AD870" s="35">
        <v>191.18683329999999</v>
      </c>
      <c r="AE870" s="35"/>
      <c r="AF870" s="35"/>
      <c r="AG870" s="35"/>
      <c r="AH870" s="35">
        <v>0</v>
      </c>
      <c r="AI870" s="35"/>
      <c r="AL870" s="24">
        <f t="shared" si="56"/>
        <v>579.52756253000007</v>
      </c>
      <c r="AN870" s="34">
        <v>821.1</v>
      </c>
      <c r="AP870" s="20">
        <f t="shared" si="55"/>
        <v>1400.62756253</v>
      </c>
      <c r="AR870" s="20"/>
    </row>
    <row r="871" spans="1:44" x14ac:dyDescent="0.25">
      <c r="A871" t="str">
        <f>VLOOKUP($B871,'Cushing Balance'!$C$2:$E$500,3,TRUE)</f>
        <v>492011</v>
      </c>
      <c r="B871" s="1">
        <v>40882</v>
      </c>
      <c r="C871" s="31"/>
      <c r="D871" s="8">
        <v>0</v>
      </c>
      <c r="E871" s="35">
        <v>43.842500000000001</v>
      </c>
      <c r="F871" s="35"/>
      <c r="G871" s="26">
        <v>49.5</v>
      </c>
      <c r="H871" s="35">
        <v>47.01785417</v>
      </c>
      <c r="I871" s="35">
        <v>0</v>
      </c>
      <c r="J871" s="26">
        <v>0</v>
      </c>
      <c r="K871" s="35">
        <v>67.229291670000009</v>
      </c>
      <c r="L871" s="35">
        <v>0</v>
      </c>
      <c r="M871" s="35">
        <v>417.05681249999998</v>
      </c>
      <c r="N871" s="35">
        <v>0</v>
      </c>
      <c r="O871" s="35"/>
      <c r="P871" s="35">
        <v>67.560812499999997</v>
      </c>
      <c r="R871" s="24">
        <f t="shared" si="53"/>
        <v>692.20727083999998</v>
      </c>
      <c r="T871" s="5">
        <v>375.21490635808766</v>
      </c>
      <c r="V871" s="20">
        <f t="shared" si="54"/>
        <v>1067.4221771980876</v>
      </c>
      <c r="X871" s="8">
        <v>148.51202079999999</v>
      </c>
      <c r="Y871" s="35">
        <v>0</v>
      </c>
      <c r="Z871" s="35"/>
      <c r="AA871" s="35">
        <v>0</v>
      </c>
      <c r="AB871" s="35">
        <v>229.80862500000001</v>
      </c>
      <c r="AC871" s="35">
        <v>18.880041669999997</v>
      </c>
      <c r="AD871" s="35">
        <v>198.85910419999999</v>
      </c>
      <c r="AE871" s="35"/>
      <c r="AF871" s="35"/>
      <c r="AG871" s="35"/>
      <c r="AH871" s="35">
        <v>0</v>
      </c>
      <c r="AI871" s="35"/>
      <c r="AL871" s="24">
        <f t="shared" si="56"/>
        <v>596.05979166999987</v>
      </c>
      <c r="AN871" s="34">
        <v>821.1</v>
      </c>
      <c r="AP871" s="20">
        <f t="shared" si="55"/>
        <v>1417.1597916699998</v>
      </c>
      <c r="AR871" s="20"/>
    </row>
    <row r="872" spans="1:44" x14ac:dyDescent="0.25">
      <c r="A872" t="str">
        <f>VLOOKUP($B872,'Cushing Balance'!$C$2:$E$500,3,TRUE)</f>
        <v>492011</v>
      </c>
      <c r="B872" s="1">
        <v>40883</v>
      </c>
      <c r="C872" s="31"/>
      <c r="D872" s="8">
        <v>203.07014580000001</v>
      </c>
      <c r="E872" s="35">
        <v>83.961895829999989</v>
      </c>
      <c r="F872" s="35"/>
      <c r="G872" s="26">
        <v>49.5</v>
      </c>
      <c r="H872" s="35">
        <v>42.67177083</v>
      </c>
      <c r="I872" s="35">
        <v>0</v>
      </c>
      <c r="J872" s="26">
        <v>0</v>
      </c>
      <c r="K872" s="35">
        <v>69.051937499999994</v>
      </c>
      <c r="L872" s="35">
        <v>0</v>
      </c>
      <c r="M872" s="35">
        <v>369.14681250000001</v>
      </c>
      <c r="N872" s="35">
        <v>0</v>
      </c>
      <c r="O872" s="35"/>
      <c r="P872" s="35">
        <v>65.708416670000005</v>
      </c>
      <c r="R872" s="24">
        <f t="shared" si="53"/>
        <v>883.11097913000003</v>
      </c>
      <c r="T872" s="5">
        <v>375.21490635808766</v>
      </c>
      <c r="V872" s="20">
        <f t="shared" si="54"/>
        <v>1258.3258854880878</v>
      </c>
      <c r="X872" s="8">
        <v>147.1669583</v>
      </c>
      <c r="Y872" s="35">
        <v>0</v>
      </c>
      <c r="Z872" s="35"/>
      <c r="AA872" s="35">
        <v>0</v>
      </c>
      <c r="AB872" s="35">
        <v>227.29647919999999</v>
      </c>
      <c r="AC872" s="35">
        <v>19.39158333</v>
      </c>
      <c r="AD872" s="35">
        <v>189.5215833</v>
      </c>
      <c r="AE872" s="35"/>
      <c r="AF872" s="35"/>
      <c r="AG872" s="35"/>
      <c r="AH872" s="35">
        <v>0</v>
      </c>
      <c r="AI872" s="35"/>
      <c r="AL872" s="24">
        <f t="shared" si="56"/>
        <v>583.37660413000003</v>
      </c>
      <c r="AN872" s="34">
        <v>821.1</v>
      </c>
      <c r="AP872" s="20">
        <f t="shared" si="55"/>
        <v>1404.4766041299999</v>
      </c>
      <c r="AR872" s="20"/>
    </row>
    <row r="873" spans="1:44" x14ac:dyDescent="0.25">
      <c r="A873" t="str">
        <f>VLOOKUP($B873,'Cushing Balance'!$C$2:$E$500,3,TRUE)</f>
        <v>492011</v>
      </c>
      <c r="B873" s="1">
        <v>40884</v>
      </c>
      <c r="C873" s="31"/>
      <c r="D873" s="8">
        <v>158.52164579999999</v>
      </c>
      <c r="E873" s="35">
        <v>106.0353958</v>
      </c>
      <c r="F873" s="35"/>
      <c r="G873" s="26">
        <v>49.5</v>
      </c>
      <c r="H873" s="35">
        <v>44.008687500000001</v>
      </c>
      <c r="I873" s="35">
        <v>0</v>
      </c>
      <c r="J873" s="26">
        <v>0</v>
      </c>
      <c r="K873" s="35">
        <v>63.078687500000001</v>
      </c>
      <c r="L873" s="35">
        <v>0</v>
      </c>
      <c r="M873" s="35">
        <v>393.6053958</v>
      </c>
      <c r="N873" s="35">
        <v>0</v>
      </c>
      <c r="O873" s="35"/>
      <c r="P873" s="35">
        <v>61.377187499999998</v>
      </c>
      <c r="R873" s="24">
        <f t="shared" si="53"/>
        <v>876.12699989999999</v>
      </c>
      <c r="T873" s="5">
        <v>375.21490635808766</v>
      </c>
      <c r="V873" s="20">
        <f t="shared" si="54"/>
        <v>1251.3419062580876</v>
      </c>
      <c r="X873" s="8">
        <v>142.98414579999999</v>
      </c>
      <c r="Y873" s="35">
        <v>0</v>
      </c>
      <c r="Z873" s="35"/>
      <c r="AA873" s="35">
        <v>0</v>
      </c>
      <c r="AB873" s="35">
        <v>225.57110420000001</v>
      </c>
      <c r="AC873" s="35">
        <v>26.570374999999999</v>
      </c>
      <c r="AD873" s="35">
        <v>184.53818749999999</v>
      </c>
      <c r="AE873" s="35"/>
      <c r="AF873" s="35"/>
      <c r="AG873" s="35"/>
      <c r="AH873" s="35">
        <v>0</v>
      </c>
      <c r="AI873" s="35"/>
      <c r="AL873" s="24">
        <f t="shared" si="56"/>
        <v>579.66381249999995</v>
      </c>
      <c r="AN873" s="34">
        <v>821.1</v>
      </c>
      <c r="AP873" s="20">
        <f t="shared" si="55"/>
        <v>1400.7638124999999</v>
      </c>
      <c r="AR873" s="20"/>
    </row>
    <row r="874" spans="1:44" x14ac:dyDescent="0.25">
      <c r="A874" t="str">
        <f>VLOOKUP($B874,'Cushing Balance'!$C$2:$E$500,3,TRUE)</f>
        <v>492011</v>
      </c>
      <c r="B874" s="1">
        <v>40885</v>
      </c>
      <c r="C874" s="31"/>
      <c r="D874" s="8">
        <v>0</v>
      </c>
      <c r="E874" s="35">
        <v>37.159833329999998</v>
      </c>
      <c r="F874" s="35"/>
      <c r="G874" s="26">
        <v>49.5</v>
      </c>
      <c r="H874" s="35">
        <v>20.508187499999998</v>
      </c>
      <c r="I874" s="35">
        <v>0</v>
      </c>
      <c r="J874" s="26">
        <v>0</v>
      </c>
      <c r="K874" s="35">
        <v>66.853250000000003</v>
      </c>
      <c r="L874" s="35">
        <v>0</v>
      </c>
      <c r="M874" s="35">
        <v>416.41564579999999</v>
      </c>
      <c r="N874" s="35">
        <v>0</v>
      </c>
      <c r="O874" s="35"/>
      <c r="P874" s="35">
        <v>45.658190479999995</v>
      </c>
      <c r="R874" s="24">
        <f t="shared" si="53"/>
        <v>636.09510711000007</v>
      </c>
      <c r="T874" s="5">
        <v>375.21490635808766</v>
      </c>
      <c r="V874" s="20">
        <f t="shared" si="54"/>
        <v>1011.3100134680877</v>
      </c>
      <c r="X874" s="8">
        <v>148.71956249999999</v>
      </c>
      <c r="Y874" s="35">
        <v>0</v>
      </c>
      <c r="Z874" s="35"/>
      <c r="AA874" s="35">
        <v>0</v>
      </c>
      <c r="AB874" s="35">
        <v>205.516625</v>
      </c>
      <c r="AC874" s="35">
        <v>35.288354169999998</v>
      </c>
      <c r="AD874" s="35">
        <v>195.7547917</v>
      </c>
      <c r="AE874" s="35"/>
      <c r="AF874" s="35"/>
      <c r="AG874" s="35"/>
      <c r="AH874" s="35">
        <v>0</v>
      </c>
      <c r="AI874" s="35"/>
      <c r="AL874" s="24">
        <f t="shared" si="56"/>
        <v>585.27933337000002</v>
      </c>
      <c r="AN874" s="34">
        <v>821.1</v>
      </c>
      <c r="AP874" s="20">
        <f t="shared" si="55"/>
        <v>1406.37933337</v>
      </c>
      <c r="AR874" s="20"/>
    </row>
    <row r="875" spans="1:44" x14ac:dyDescent="0.25">
      <c r="A875" t="str">
        <f>VLOOKUP($B875,'Cushing Balance'!$C$2:$E$500,3,TRUE)</f>
        <v>492011</v>
      </c>
      <c r="B875" s="1">
        <v>40886</v>
      </c>
      <c r="C875" s="31"/>
      <c r="D875" s="8">
        <v>178.65002079999999</v>
      </c>
      <c r="E875" s="35">
        <v>29.0746875</v>
      </c>
      <c r="F875" s="35"/>
      <c r="G875" s="26">
        <v>49.5</v>
      </c>
      <c r="H875" s="35">
        <v>41.354020830000003</v>
      </c>
      <c r="I875" s="35">
        <v>0</v>
      </c>
      <c r="J875" s="26">
        <v>0</v>
      </c>
      <c r="K875" s="35">
        <v>71.259937500000007</v>
      </c>
      <c r="L875" s="35">
        <v>0</v>
      </c>
      <c r="M875" s="35">
        <v>339.99583330000002</v>
      </c>
      <c r="N875" s="35">
        <v>0</v>
      </c>
      <c r="O875" s="35"/>
      <c r="P875" s="35">
        <v>44.105276599999996</v>
      </c>
      <c r="R875" s="24">
        <f t="shared" si="53"/>
        <v>753.93977653000002</v>
      </c>
      <c r="T875" s="5">
        <v>375.21490635808766</v>
      </c>
      <c r="V875" s="20">
        <f t="shared" si="54"/>
        <v>1129.1546828880878</v>
      </c>
      <c r="X875" s="8">
        <v>146.8057292</v>
      </c>
      <c r="Y875" s="35">
        <v>0</v>
      </c>
      <c r="Z875" s="35"/>
      <c r="AA875" s="35">
        <v>0</v>
      </c>
      <c r="AB875" s="35">
        <v>202.17595829999999</v>
      </c>
      <c r="AC875" s="35">
        <v>30.38689583</v>
      </c>
      <c r="AD875" s="35">
        <v>187.30095829999999</v>
      </c>
      <c r="AE875" s="35"/>
      <c r="AF875" s="35"/>
      <c r="AG875" s="35"/>
      <c r="AH875" s="35">
        <v>0</v>
      </c>
      <c r="AI875" s="35"/>
      <c r="AL875" s="24">
        <f t="shared" si="56"/>
        <v>566.66954163000003</v>
      </c>
      <c r="AN875" s="34">
        <v>821.1</v>
      </c>
      <c r="AP875" s="20">
        <f t="shared" si="55"/>
        <v>1387.76954163</v>
      </c>
      <c r="AR875" s="20"/>
    </row>
    <row r="876" spans="1:44" x14ac:dyDescent="0.25">
      <c r="A876" t="str">
        <f>VLOOKUP($B876,'Cushing Balance'!$C$2:$E$500,3,TRUE)</f>
        <v>502011</v>
      </c>
      <c r="B876" s="1">
        <v>40887</v>
      </c>
      <c r="C876" s="31"/>
      <c r="D876" s="8">
        <v>0</v>
      </c>
      <c r="E876" s="35">
        <v>49.986750000000001</v>
      </c>
      <c r="F876" s="35"/>
      <c r="G876" s="26">
        <v>49.5</v>
      </c>
      <c r="H876" s="35">
        <v>45.419770830000004</v>
      </c>
      <c r="I876" s="35">
        <v>0</v>
      </c>
      <c r="J876" s="26">
        <v>0</v>
      </c>
      <c r="K876" s="35">
        <v>72.857833329999991</v>
      </c>
      <c r="L876" s="35">
        <v>0</v>
      </c>
      <c r="M876" s="35">
        <v>407.34387500000003</v>
      </c>
      <c r="N876" s="35">
        <v>0</v>
      </c>
      <c r="O876" s="35"/>
      <c r="P876" s="35">
        <v>21.293624999999999</v>
      </c>
      <c r="R876" s="24">
        <f t="shared" si="53"/>
        <v>646.40185416000008</v>
      </c>
      <c r="T876" s="5">
        <v>375.21490635808766</v>
      </c>
      <c r="V876" s="20">
        <f t="shared" si="54"/>
        <v>1021.6167605180877</v>
      </c>
      <c r="X876" s="8">
        <v>148.0709583</v>
      </c>
      <c r="Y876" s="35">
        <v>0</v>
      </c>
      <c r="Z876" s="35"/>
      <c r="AA876" s="35">
        <v>0</v>
      </c>
      <c r="AB876" s="35">
        <v>229.0653542</v>
      </c>
      <c r="AC876" s="35">
        <v>24.219229169999998</v>
      </c>
      <c r="AD876" s="35">
        <v>196.2808125</v>
      </c>
      <c r="AE876" s="35"/>
      <c r="AF876" s="35"/>
      <c r="AG876" s="35"/>
      <c r="AH876" s="35">
        <v>0</v>
      </c>
      <c r="AI876" s="35"/>
      <c r="AL876" s="24">
        <f t="shared" si="56"/>
        <v>597.63635417</v>
      </c>
      <c r="AN876" s="34">
        <v>821.1</v>
      </c>
      <c r="AP876" s="20">
        <f t="shared" si="55"/>
        <v>1418.7363541700001</v>
      </c>
      <c r="AR876" s="20"/>
    </row>
    <row r="877" spans="1:44" x14ac:dyDescent="0.25">
      <c r="A877" t="str">
        <f>VLOOKUP($B877,'Cushing Balance'!$C$2:$E$500,3,TRUE)</f>
        <v>502011</v>
      </c>
      <c r="B877" s="1">
        <v>40888</v>
      </c>
      <c r="C877" s="31"/>
      <c r="D877" s="8">
        <v>0</v>
      </c>
      <c r="E877" s="35">
        <v>103.38925</v>
      </c>
      <c r="F877" s="35"/>
      <c r="G877" s="26">
        <v>49.5</v>
      </c>
      <c r="H877" s="35">
        <v>39.658145830000002</v>
      </c>
      <c r="I877" s="35">
        <v>0</v>
      </c>
      <c r="J877" s="26">
        <v>0</v>
      </c>
      <c r="K877" s="35">
        <v>65.1388125</v>
      </c>
      <c r="L877" s="35">
        <v>0</v>
      </c>
      <c r="M877" s="35">
        <v>412.994125</v>
      </c>
      <c r="N877" s="35">
        <v>0</v>
      </c>
      <c r="O877" s="35"/>
      <c r="P877" s="35">
        <v>26.50829787</v>
      </c>
      <c r="R877" s="24">
        <f t="shared" si="53"/>
        <v>697.18863119999992</v>
      </c>
      <c r="T877" s="5">
        <v>375.21490635808766</v>
      </c>
      <c r="V877" s="20">
        <f t="shared" si="54"/>
        <v>1072.4035375580875</v>
      </c>
      <c r="X877" s="8">
        <v>149.8482917</v>
      </c>
      <c r="Y877" s="35">
        <v>0</v>
      </c>
      <c r="Z877" s="35"/>
      <c r="AA877" s="35">
        <v>0</v>
      </c>
      <c r="AB877" s="35">
        <v>227.49193750000001</v>
      </c>
      <c r="AC877" s="35">
        <v>23.608770830000001</v>
      </c>
      <c r="AD877" s="35">
        <v>196.44143750000001</v>
      </c>
      <c r="AE877" s="35"/>
      <c r="AF877" s="35"/>
      <c r="AG877" s="35"/>
      <c r="AH877" s="35">
        <v>0</v>
      </c>
      <c r="AI877" s="35"/>
      <c r="AL877" s="24">
        <f t="shared" si="56"/>
        <v>597.3904375300001</v>
      </c>
      <c r="AN877" s="34">
        <v>821.1</v>
      </c>
      <c r="AP877" s="20">
        <f t="shared" si="55"/>
        <v>1418.4904375300002</v>
      </c>
      <c r="AR877" s="20"/>
    </row>
    <row r="878" spans="1:44" x14ac:dyDescent="0.25">
      <c r="A878" t="str">
        <f>VLOOKUP($B878,'Cushing Balance'!$C$2:$E$500,3,TRUE)</f>
        <v>502011</v>
      </c>
      <c r="B878" s="1">
        <v>40889</v>
      </c>
      <c r="C878" s="31"/>
      <c r="D878" s="8">
        <v>0</v>
      </c>
      <c r="E878" s="35">
        <v>102.7230208</v>
      </c>
      <c r="F878" s="35"/>
      <c r="G878" s="26">
        <v>49.5</v>
      </c>
      <c r="H878" s="35">
        <v>44.305354170000001</v>
      </c>
      <c r="I878" s="35">
        <v>0</v>
      </c>
      <c r="J878" s="26">
        <v>0</v>
      </c>
      <c r="K878" s="35">
        <v>63.827937499999997</v>
      </c>
      <c r="L878" s="35">
        <v>0</v>
      </c>
      <c r="M878" s="35">
        <v>349.37816670000001</v>
      </c>
      <c r="N878" s="35">
        <v>0</v>
      </c>
      <c r="O878" s="35"/>
      <c r="P878" s="35">
        <v>46.531020830000003</v>
      </c>
      <c r="R878" s="24">
        <f t="shared" si="53"/>
        <v>656.26549999999997</v>
      </c>
      <c r="T878" s="5">
        <v>375.21490635808766</v>
      </c>
      <c r="V878" s="20">
        <f t="shared" si="54"/>
        <v>1031.4804063580877</v>
      </c>
      <c r="X878" s="8">
        <v>146.4968125</v>
      </c>
      <c r="Y878" s="35">
        <v>0</v>
      </c>
      <c r="Z878" s="35"/>
      <c r="AA878" s="35">
        <v>0</v>
      </c>
      <c r="AB878" s="35">
        <v>232.9550208</v>
      </c>
      <c r="AC878" s="35">
        <v>21.524854169999998</v>
      </c>
      <c r="AD878" s="35">
        <v>157.0555833</v>
      </c>
      <c r="AE878" s="35"/>
      <c r="AF878" s="35"/>
      <c r="AG878" s="35"/>
      <c r="AH878" s="35">
        <v>0</v>
      </c>
      <c r="AI878" s="35"/>
      <c r="AL878" s="24">
        <f t="shared" si="56"/>
        <v>558.03227076999997</v>
      </c>
      <c r="AN878" s="34">
        <v>821.1</v>
      </c>
      <c r="AP878" s="20">
        <f t="shared" si="55"/>
        <v>1379.1322707700001</v>
      </c>
      <c r="AR878" s="20"/>
    </row>
    <row r="879" spans="1:44" x14ac:dyDescent="0.25">
      <c r="A879" t="str">
        <f>VLOOKUP($B879,'Cushing Balance'!$C$2:$E$500,3,TRUE)</f>
        <v>502011</v>
      </c>
      <c r="B879" s="1">
        <v>40890</v>
      </c>
      <c r="C879" s="31"/>
      <c r="D879" s="8">
        <v>0</v>
      </c>
      <c r="E879" s="35">
        <v>24.932749999999999</v>
      </c>
      <c r="F879" s="35"/>
      <c r="G879" s="26">
        <v>49.5</v>
      </c>
      <c r="H879" s="35">
        <v>41.152000000000001</v>
      </c>
      <c r="I879" s="35">
        <v>0</v>
      </c>
      <c r="J879" s="26">
        <v>0</v>
      </c>
      <c r="K879" s="35">
        <v>59.79677083</v>
      </c>
      <c r="L879" s="35">
        <v>0</v>
      </c>
      <c r="M879" s="35">
        <v>388.33237500000001</v>
      </c>
      <c r="N879" s="35">
        <v>0</v>
      </c>
      <c r="O879" s="35"/>
      <c r="P879" s="35">
        <v>52.96533333</v>
      </c>
      <c r="R879" s="24">
        <f t="shared" si="53"/>
        <v>616.67922915999998</v>
      </c>
      <c r="T879" s="5">
        <v>375.21490635808766</v>
      </c>
      <c r="V879" s="20">
        <f t="shared" si="54"/>
        <v>991.89413551808764</v>
      </c>
      <c r="X879" s="8">
        <v>148.30470829999999</v>
      </c>
      <c r="Y879" s="35">
        <v>0</v>
      </c>
      <c r="Z879" s="35"/>
      <c r="AA879" s="35">
        <v>0</v>
      </c>
      <c r="AB879" s="35">
        <v>229.0805833</v>
      </c>
      <c r="AC879" s="35">
        <v>21.47208333</v>
      </c>
      <c r="AD879" s="35">
        <v>197.68518750000001</v>
      </c>
      <c r="AE879" s="35"/>
      <c r="AF879" s="35"/>
      <c r="AG879" s="35"/>
      <c r="AH879" s="35">
        <v>0</v>
      </c>
      <c r="AI879" s="35"/>
      <c r="AL879" s="24">
        <f t="shared" si="56"/>
        <v>596.54256242999998</v>
      </c>
      <c r="AN879" s="34">
        <v>821.1</v>
      </c>
      <c r="AP879" s="20">
        <f t="shared" si="55"/>
        <v>1417.64256243</v>
      </c>
      <c r="AR879" s="20"/>
    </row>
    <row r="880" spans="1:44" x14ac:dyDescent="0.25">
      <c r="A880" t="str">
        <f>VLOOKUP($B880,'Cushing Balance'!$C$2:$E$500,3,TRUE)</f>
        <v>502011</v>
      </c>
      <c r="B880" s="1">
        <v>40891</v>
      </c>
      <c r="C880" s="31"/>
      <c r="D880" s="8">
        <v>0</v>
      </c>
      <c r="E880" s="35">
        <v>82.993583329999993</v>
      </c>
      <c r="F880" s="35"/>
      <c r="G880" s="26">
        <v>49.5</v>
      </c>
      <c r="H880" s="35">
        <v>31.929104169999999</v>
      </c>
      <c r="I880" s="35">
        <v>0</v>
      </c>
      <c r="J880" s="26">
        <v>0</v>
      </c>
      <c r="K880" s="35">
        <v>64.39952083</v>
      </c>
      <c r="L880" s="35">
        <v>0</v>
      </c>
      <c r="M880" s="35">
        <v>398.84279170000002</v>
      </c>
      <c r="N880" s="35">
        <v>0</v>
      </c>
      <c r="O880" s="35"/>
      <c r="P880" s="35">
        <v>68.948291670000003</v>
      </c>
      <c r="R880" s="24">
        <f t="shared" si="53"/>
        <v>696.61329169999999</v>
      </c>
      <c r="T880" s="5">
        <v>375.21490635808766</v>
      </c>
      <c r="V880" s="20">
        <f t="shared" si="54"/>
        <v>1071.8281980580878</v>
      </c>
      <c r="X880" s="8">
        <v>150.70897919999999</v>
      </c>
      <c r="Y880" s="35">
        <v>0</v>
      </c>
      <c r="Z880" s="35"/>
      <c r="AA880" s="35">
        <v>0</v>
      </c>
      <c r="AB880" s="35">
        <v>224.4579167</v>
      </c>
      <c r="AC880" s="35">
        <v>21.67595833</v>
      </c>
      <c r="AD880" s="35">
        <v>194.18789580000001</v>
      </c>
      <c r="AE880" s="35"/>
      <c r="AF880" s="35"/>
      <c r="AG880" s="35"/>
      <c r="AH880" s="35">
        <v>0</v>
      </c>
      <c r="AI880" s="35"/>
      <c r="AL880" s="24">
        <f t="shared" si="56"/>
        <v>591.03075003000004</v>
      </c>
      <c r="AN880" s="34">
        <v>821.1</v>
      </c>
      <c r="AP880" s="20">
        <f t="shared" si="55"/>
        <v>1412.1307500299999</v>
      </c>
      <c r="AR880" s="20"/>
    </row>
    <row r="881" spans="1:44" x14ac:dyDescent="0.25">
      <c r="A881" t="str">
        <f>VLOOKUP($B881,'Cushing Balance'!$C$2:$E$500,3,TRUE)</f>
        <v>502011</v>
      </c>
      <c r="B881" s="1">
        <v>40892</v>
      </c>
      <c r="C881" s="31"/>
      <c r="D881" s="8">
        <v>187.75114579999999</v>
      </c>
      <c r="E881" s="35">
        <v>120.5198542</v>
      </c>
      <c r="F881" s="35"/>
      <c r="G881" s="26">
        <v>49.5</v>
      </c>
      <c r="H881" s="35">
        <v>27.847229169999999</v>
      </c>
      <c r="I881" s="35">
        <v>0</v>
      </c>
      <c r="J881" s="26">
        <v>0</v>
      </c>
      <c r="K881" s="35">
        <v>67.450041670000005</v>
      </c>
      <c r="L881" s="35">
        <v>0</v>
      </c>
      <c r="M881" s="35">
        <v>409.14552079999999</v>
      </c>
      <c r="N881" s="35">
        <v>0</v>
      </c>
      <c r="O881" s="35"/>
      <c r="P881" s="35">
        <v>75.511958329999999</v>
      </c>
      <c r="R881" s="24">
        <f t="shared" si="53"/>
        <v>937.72574996999992</v>
      </c>
      <c r="T881" s="5">
        <v>375.21490635808766</v>
      </c>
      <c r="V881" s="20">
        <f t="shared" si="54"/>
        <v>1312.9406563280877</v>
      </c>
      <c r="X881" s="8">
        <v>147.0142917</v>
      </c>
      <c r="Y881" s="35">
        <v>0</v>
      </c>
      <c r="Z881" s="35"/>
      <c r="AA881" s="35">
        <v>0</v>
      </c>
      <c r="AB881" s="35">
        <v>222.7556458</v>
      </c>
      <c r="AC881" s="35">
        <v>18.571729169999998</v>
      </c>
      <c r="AD881" s="35">
        <v>173.14858329999998</v>
      </c>
      <c r="AE881" s="35"/>
      <c r="AF881" s="35"/>
      <c r="AG881" s="35"/>
      <c r="AH881" s="35">
        <v>0</v>
      </c>
      <c r="AI881" s="35"/>
      <c r="AL881" s="24">
        <f t="shared" si="56"/>
        <v>561.49024996999992</v>
      </c>
      <c r="AN881" s="34">
        <v>821.1</v>
      </c>
      <c r="AP881" s="20">
        <f t="shared" si="55"/>
        <v>1382.5902499700001</v>
      </c>
      <c r="AR881" s="20"/>
    </row>
    <row r="882" spans="1:44" x14ac:dyDescent="0.25">
      <c r="A882" t="str">
        <f>VLOOKUP($B882,'Cushing Balance'!$C$2:$E$500,3,TRUE)</f>
        <v>502011</v>
      </c>
      <c r="B882" s="1">
        <v>40893</v>
      </c>
      <c r="C882" s="31"/>
      <c r="D882" s="8">
        <v>83.926916670000011</v>
      </c>
      <c r="E882" s="35">
        <v>117.8065625</v>
      </c>
      <c r="F882" s="35"/>
      <c r="G882" s="26">
        <v>49.5</v>
      </c>
      <c r="H882" s="35">
        <v>48.058187500000003</v>
      </c>
      <c r="I882" s="35">
        <v>0</v>
      </c>
      <c r="J882" s="26">
        <v>0</v>
      </c>
      <c r="K882" s="35">
        <v>69.82620833</v>
      </c>
      <c r="L882" s="35">
        <v>0</v>
      </c>
      <c r="M882" s="35">
        <v>368.13095829999997</v>
      </c>
      <c r="N882" s="35">
        <v>0</v>
      </c>
      <c r="O882" s="35"/>
      <c r="P882" s="35">
        <v>48.062541670000002</v>
      </c>
      <c r="R882" s="24">
        <f t="shared" si="53"/>
        <v>785.31137496999997</v>
      </c>
      <c r="T882" s="5">
        <v>375.21490635808766</v>
      </c>
      <c r="V882" s="20">
        <f t="shared" si="54"/>
        <v>1160.5262813280876</v>
      </c>
      <c r="X882" s="8">
        <v>148.42533330000001</v>
      </c>
      <c r="Y882" s="35">
        <v>0</v>
      </c>
      <c r="Z882" s="35"/>
      <c r="AA882" s="35">
        <v>0</v>
      </c>
      <c r="AB882" s="35">
        <v>226.64564580000001</v>
      </c>
      <c r="AC882" s="35">
        <v>21.97579167</v>
      </c>
      <c r="AD882" s="35">
        <v>189.24341670000001</v>
      </c>
      <c r="AE882" s="35"/>
      <c r="AF882" s="35"/>
      <c r="AG882" s="35"/>
      <c r="AH882" s="35">
        <v>0</v>
      </c>
      <c r="AI882" s="35"/>
      <c r="AL882" s="24">
        <f t="shared" si="56"/>
        <v>586.29018747000009</v>
      </c>
      <c r="AN882" s="34">
        <v>821.1</v>
      </c>
      <c r="AP882" s="20">
        <f t="shared" si="55"/>
        <v>1407.39018747</v>
      </c>
      <c r="AR882" s="20"/>
    </row>
    <row r="883" spans="1:44" x14ac:dyDescent="0.25">
      <c r="A883" t="str">
        <f>VLOOKUP($B883,'Cushing Balance'!$C$2:$E$500,3,TRUE)</f>
        <v>512011</v>
      </c>
      <c r="B883" s="1">
        <v>40894</v>
      </c>
      <c r="C883" s="31"/>
      <c r="D883" s="8">
        <v>0</v>
      </c>
      <c r="E883" s="35">
        <v>121.570875</v>
      </c>
      <c r="F883" s="35"/>
      <c r="G883" s="26">
        <v>49.5</v>
      </c>
      <c r="H883" s="35">
        <v>48.541375000000002</v>
      </c>
      <c r="I883" s="35">
        <v>0</v>
      </c>
      <c r="J883" s="26">
        <v>0</v>
      </c>
      <c r="K883" s="35">
        <v>65.243291670000005</v>
      </c>
      <c r="L883" s="35">
        <v>0</v>
      </c>
      <c r="M883" s="35">
        <v>346.39339580000001</v>
      </c>
      <c r="N883" s="35">
        <v>0</v>
      </c>
      <c r="O883" s="35"/>
      <c r="P883" s="35">
        <v>42.430260869999998</v>
      </c>
      <c r="R883" s="24">
        <f t="shared" si="53"/>
        <v>673.67919834000008</v>
      </c>
      <c r="T883" s="5">
        <v>375.21490635808766</v>
      </c>
      <c r="V883" s="20">
        <f t="shared" si="54"/>
        <v>1048.8941046980876</v>
      </c>
      <c r="X883" s="8">
        <v>148.91010420000001</v>
      </c>
      <c r="Y883" s="35">
        <v>0</v>
      </c>
      <c r="Z883" s="35"/>
      <c r="AA883" s="35">
        <v>0</v>
      </c>
      <c r="AB883" s="35">
        <v>217.4812708</v>
      </c>
      <c r="AC883" s="35">
        <v>21.548208330000001</v>
      </c>
      <c r="AD883" s="35">
        <v>198.4668125</v>
      </c>
      <c r="AE883" s="35"/>
      <c r="AF883" s="35"/>
      <c r="AG883" s="35"/>
      <c r="AH883" s="35">
        <v>0</v>
      </c>
      <c r="AI883" s="35"/>
      <c r="AL883" s="24">
        <f t="shared" si="56"/>
        <v>586.40639583000006</v>
      </c>
      <c r="AN883" s="34">
        <v>821.1</v>
      </c>
      <c r="AP883" s="20">
        <f t="shared" si="55"/>
        <v>1407.5063958300002</v>
      </c>
      <c r="AR883" s="20"/>
    </row>
    <row r="884" spans="1:44" x14ac:dyDescent="0.25">
      <c r="A884" t="str">
        <f>VLOOKUP($B884,'Cushing Balance'!$C$2:$E$500,3,TRUE)</f>
        <v>512011</v>
      </c>
      <c r="B884" s="1">
        <v>40895</v>
      </c>
      <c r="C884" s="31"/>
      <c r="D884" s="8">
        <v>71.514125000000007</v>
      </c>
      <c r="E884" s="35">
        <v>41.796416669999999</v>
      </c>
      <c r="F884" s="35"/>
      <c r="G884" s="26">
        <v>49.5</v>
      </c>
      <c r="H884" s="35">
        <v>46.285479170000002</v>
      </c>
      <c r="I884" s="35">
        <v>0</v>
      </c>
      <c r="J884" s="26">
        <v>0</v>
      </c>
      <c r="K884" s="35">
        <v>65.906499999999994</v>
      </c>
      <c r="L884" s="35">
        <v>0</v>
      </c>
      <c r="M884" s="35">
        <v>404.18227080000003</v>
      </c>
      <c r="N884" s="35">
        <v>0</v>
      </c>
      <c r="O884" s="35"/>
      <c r="P884" s="35">
        <v>17.09791667</v>
      </c>
      <c r="R884" s="24">
        <f t="shared" si="53"/>
        <v>696.28270830999998</v>
      </c>
      <c r="T884" s="5">
        <v>375.21490635808766</v>
      </c>
      <c r="V884" s="20">
        <f t="shared" si="54"/>
        <v>1071.4976146680876</v>
      </c>
      <c r="X884" s="8">
        <v>149.6978958</v>
      </c>
      <c r="Y884" s="35">
        <v>0</v>
      </c>
      <c r="Z884" s="35"/>
      <c r="AA884" s="35">
        <v>0</v>
      </c>
      <c r="AB884" s="35">
        <v>228.4890417</v>
      </c>
      <c r="AC884" s="35">
        <v>21.549312499999999</v>
      </c>
      <c r="AD884" s="35">
        <v>197.28472920000002</v>
      </c>
      <c r="AE884" s="35"/>
      <c r="AF884" s="35"/>
      <c r="AG884" s="35"/>
      <c r="AH884" s="35">
        <v>0</v>
      </c>
      <c r="AI884" s="35"/>
      <c r="AL884" s="24">
        <f t="shared" si="56"/>
        <v>597.02097920000006</v>
      </c>
      <c r="AN884" s="34">
        <v>821.1</v>
      </c>
      <c r="AP884" s="20">
        <f t="shared" si="55"/>
        <v>1418.1209792</v>
      </c>
      <c r="AR884" s="20"/>
    </row>
    <row r="885" spans="1:44" x14ac:dyDescent="0.25">
      <c r="A885" t="str">
        <f>VLOOKUP($B885,'Cushing Balance'!$C$2:$E$500,3,TRUE)</f>
        <v>512011</v>
      </c>
      <c r="B885" s="1">
        <v>40896</v>
      </c>
      <c r="C885" s="31"/>
      <c r="D885" s="8">
        <v>23.892395830000002</v>
      </c>
      <c r="E885" s="35">
        <v>17.438541669999999</v>
      </c>
      <c r="F885" s="35"/>
      <c r="G885" s="26">
        <v>49.5</v>
      </c>
      <c r="H885" s="35">
        <v>35.153187500000001</v>
      </c>
      <c r="I885" s="35">
        <v>0</v>
      </c>
      <c r="J885" s="26">
        <v>0</v>
      </c>
      <c r="K885" s="35">
        <v>64.846229170000001</v>
      </c>
      <c r="L885" s="35">
        <v>0</v>
      </c>
      <c r="M885" s="35">
        <v>420.76902080000002</v>
      </c>
      <c r="N885" s="35">
        <v>0</v>
      </c>
      <c r="O885" s="35"/>
      <c r="P885" s="35">
        <v>48.050229170000001</v>
      </c>
      <c r="R885" s="24">
        <f t="shared" si="53"/>
        <v>659.64960414000006</v>
      </c>
      <c r="T885" s="5">
        <v>375.21490635808766</v>
      </c>
      <c r="V885" s="20">
        <f t="shared" si="54"/>
        <v>1034.8645104980878</v>
      </c>
      <c r="X885" s="8">
        <v>147.8432292</v>
      </c>
      <c r="Y885" s="35">
        <v>0</v>
      </c>
      <c r="Z885" s="35"/>
      <c r="AA885" s="35">
        <v>0</v>
      </c>
      <c r="AB885" s="35">
        <v>235.7620417</v>
      </c>
      <c r="AC885" s="35">
        <v>20.76422917</v>
      </c>
      <c r="AD885" s="35">
        <v>198.64447920000001</v>
      </c>
      <c r="AE885" s="35"/>
      <c r="AF885" s="35"/>
      <c r="AG885" s="35"/>
      <c r="AH885" s="35">
        <v>0</v>
      </c>
      <c r="AI885" s="35"/>
      <c r="AL885" s="24">
        <f t="shared" si="56"/>
        <v>603.01397927000005</v>
      </c>
      <c r="AN885" s="34">
        <v>821.1</v>
      </c>
      <c r="AP885" s="20">
        <f t="shared" si="55"/>
        <v>1424.1139792700001</v>
      </c>
      <c r="AR885" s="20"/>
    </row>
    <row r="886" spans="1:44" x14ac:dyDescent="0.25">
      <c r="A886" t="str">
        <f>VLOOKUP($B886,'Cushing Balance'!$C$2:$E$500,3,TRUE)</f>
        <v>512011</v>
      </c>
      <c r="B886" s="1">
        <v>40897</v>
      </c>
      <c r="C886" s="31"/>
      <c r="D886" s="8">
        <v>202.23879170000001</v>
      </c>
      <c r="E886" s="35">
        <v>21.6096875</v>
      </c>
      <c r="F886" s="35"/>
      <c r="G886" s="26">
        <v>49.5</v>
      </c>
      <c r="H886" s="35">
        <v>21.39020833</v>
      </c>
      <c r="I886" s="35">
        <v>0</v>
      </c>
      <c r="J886" s="26">
        <v>0</v>
      </c>
      <c r="K886" s="35">
        <v>63.98608333</v>
      </c>
      <c r="L886" s="35">
        <v>0</v>
      </c>
      <c r="M886" s="35">
        <v>408.01041670000001</v>
      </c>
      <c r="N886" s="35">
        <v>0</v>
      </c>
      <c r="O886" s="35"/>
      <c r="P886" s="35">
        <v>29.195937499999999</v>
      </c>
      <c r="R886" s="24">
        <f t="shared" si="53"/>
        <v>795.93112506</v>
      </c>
      <c r="T886" s="5">
        <v>375.21490635808766</v>
      </c>
      <c r="V886" s="20">
        <f t="shared" si="54"/>
        <v>1171.1460314180877</v>
      </c>
      <c r="X886" s="8">
        <v>148.44641670000001</v>
      </c>
      <c r="Y886" s="35">
        <v>0</v>
      </c>
      <c r="Z886" s="35"/>
      <c r="AA886" s="35">
        <v>0</v>
      </c>
      <c r="AB886" s="35">
        <v>234.97445830000001</v>
      </c>
      <c r="AC886" s="35">
        <v>19.034104169999999</v>
      </c>
      <c r="AD886" s="35">
        <v>159.41404170000001</v>
      </c>
      <c r="AE886" s="35"/>
      <c r="AF886" s="35"/>
      <c r="AG886" s="35"/>
      <c r="AH886" s="35">
        <v>0</v>
      </c>
      <c r="AI886" s="35"/>
      <c r="AL886" s="24">
        <f t="shared" si="56"/>
        <v>561.86902086999999</v>
      </c>
      <c r="AN886" s="34">
        <v>821.1</v>
      </c>
      <c r="AP886" s="20">
        <f t="shared" si="55"/>
        <v>1382.9690208699999</v>
      </c>
      <c r="AR886" s="20"/>
    </row>
    <row r="887" spans="1:44" x14ac:dyDescent="0.25">
      <c r="A887" t="str">
        <f>VLOOKUP($B887,'Cushing Balance'!$C$2:$E$500,3,TRUE)</f>
        <v>512011</v>
      </c>
      <c r="B887" s="1">
        <v>40898</v>
      </c>
      <c r="C887" s="31"/>
      <c r="D887" s="8">
        <v>96.466437499999998</v>
      </c>
      <c r="E887" s="35">
        <v>73.742041670000006</v>
      </c>
      <c r="F887" s="35"/>
      <c r="G887" s="26">
        <v>49.5</v>
      </c>
      <c r="H887" s="35">
        <v>48.8731875</v>
      </c>
      <c r="I887" s="35">
        <v>0</v>
      </c>
      <c r="J887" s="26">
        <v>0</v>
      </c>
      <c r="K887" s="35">
        <v>66.1730625</v>
      </c>
      <c r="L887" s="35">
        <v>0</v>
      </c>
      <c r="M887" s="35">
        <v>285.36093749999998</v>
      </c>
      <c r="N887" s="35">
        <v>0</v>
      </c>
      <c r="O887" s="35"/>
      <c r="P887" s="35">
        <v>61.34933333</v>
      </c>
      <c r="R887" s="24">
        <f t="shared" si="53"/>
        <v>681.46500000000003</v>
      </c>
      <c r="T887" s="5">
        <v>375.21490635808766</v>
      </c>
      <c r="V887" s="20">
        <f t="shared" si="54"/>
        <v>1056.6799063580877</v>
      </c>
      <c r="X887" s="8">
        <v>146.49014579999999</v>
      </c>
      <c r="Y887" s="35">
        <v>0</v>
      </c>
      <c r="Z887" s="35"/>
      <c r="AA887" s="35">
        <v>0</v>
      </c>
      <c r="AB887" s="35">
        <v>233.11483329999999</v>
      </c>
      <c r="AC887" s="35">
        <v>24.523208330000003</v>
      </c>
      <c r="AD887" s="35">
        <v>167.40518750000001</v>
      </c>
      <c r="AE887" s="35"/>
      <c r="AF887" s="35"/>
      <c r="AG887" s="35"/>
      <c r="AH887" s="35">
        <v>0</v>
      </c>
      <c r="AI887" s="35"/>
      <c r="AL887" s="24">
        <f t="shared" si="56"/>
        <v>571.53337493000004</v>
      </c>
      <c r="AN887" s="34">
        <v>821.1</v>
      </c>
      <c r="AP887" s="20">
        <f t="shared" si="55"/>
        <v>1392.6333749300002</v>
      </c>
      <c r="AR887" s="20"/>
    </row>
    <row r="888" spans="1:44" x14ac:dyDescent="0.25">
      <c r="A888" t="str">
        <f>VLOOKUP($B888,'Cushing Balance'!$C$2:$E$500,3,TRUE)</f>
        <v>512011</v>
      </c>
      <c r="B888" s="1">
        <v>40899</v>
      </c>
      <c r="C888" s="31"/>
      <c r="D888" s="8">
        <v>212.85183330000001</v>
      </c>
      <c r="E888" s="35">
        <v>137.90820830000001</v>
      </c>
      <c r="F888" s="35"/>
      <c r="G888" s="26">
        <v>49.5</v>
      </c>
      <c r="H888" s="35">
        <v>42.598208329999999</v>
      </c>
      <c r="I888" s="35">
        <v>0</v>
      </c>
      <c r="J888" s="26">
        <v>0</v>
      </c>
      <c r="K888" s="35">
        <v>65.058374999999998</v>
      </c>
      <c r="L888" s="35">
        <v>0</v>
      </c>
      <c r="M888" s="35">
        <v>399.73862500000001</v>
      </c>
      <c r="N888" s="35">
        <v>0</v>
      </c>
      <c r="O888" s="35"/>
      <c r="P888" s="35">
        <v>43.976854169999996</v>
      </c>
      <c r="R888" s="24">
        <f t="shared" si="53"/>
        <v>951.63210410000011</v>
      </c>
      <c r="T888" s="5">
        <v>375.21490635808766</v>
      </c>
      <c r="V888" s="20">
        <f t="shared" si="54"/>
        <v>1326.8470104580879</v>
      </c>
      <c r="X888" s="8">
        <v>148.23766670000001</v>
      </c>
      <c r="Y888" s="35">
        <v>0</v>
      </c>
      <c r="Z888" s="35"/>
      <c r="AA888" s="35">
        <v>0</v>
      </c>
      <c r="AB888" s="35">
        <v>233.901375</v>
      </c>
      <c r="AC888" s="35">
        <v>29.67710417</v>
      </c>
      <c r="AD888" s="35">
        <v>200</v>
      </c>
      <c r="AE888" s="35"/>
      <c r="AF888" s="35"/>
      <c r="AG888" s="35"/>
      <c r="AH888" s="35">
        <v>0</v>
      </c>
      <c r="AI888" s="35"/>
      <c r="AL888" s="24">
        <f t="shared" si="56"/>
        <v>611.81614587000001</v>
      </c>
      <c r="AN888" s="34">
        <v>821.1</v>
      </c>
      <c r="AP888" s="20">
        <f t="shared" si="55"/>
        <v>1432.91614587</v>
      </c>
      <c r="AR888" s="20"/>
    </row>
    <row r="889" spans="1:44" x14ac:dyDescent="0.25">
      <c r="A889" t="str">
        <f>VLOOKUP($B889,'Cushing Balance'!$C$2:$E$500,3,TRUE)</f>
        <v>512011</v>
      </c>
      <c r="B889" s="1">
        <v>40900</v>
      </c>
      <c r="C889" s="31"/>
      <c r="D889" s="8">
        <v>0</v>
      </c>
      <c r="E889" s="35">
        <v>68.226895829999989</v>
      </c>
      <c r="F889" s="35"/>
      <c r="G889" s="26">
        <v>49.5</v>
      </c>
      <c r="H889" s="35">
        <v>43.744374999999998</v>
      </c>
      <c r="I889" s="35">
        <v>0</v>
      </c>
      <c r="J889" s="26">
        <v>0</v>
      </c>
      <c r="K889" s="35">
        <v>62.198583329999998</v>
      </c>
      <c r="L889" s="35">
        <v>0</v>
      </c>
      <c r="M889" s="35">
        <v>349.34468750000002</v>
      </c>
      <c r="N889" s="35">
        <v>0</v>
      </c>
      <c r="O889" s="35"/>
      <c r="P889" s="35">
        <v>46.769020830000002</v>
      </c>
      <c r="R889" s="24">
        <f t="shared" si="53"/>
        <v>619.78356249000001</v>
      </c>
      <c r="T889" s="5">
        <v>375.21490635808766</v>
      </c>
      <c r="V889" s="20">
        <f t="shared" si="54"/>
        <v>994.99846884808767</v>
      </c>
      <c r="X889" s="8">
        <v>147.4087083</v>
      </c>
      <c r="Y889" s="35">
        <v>0</v>
      </c>
      <c r="Z889" s="35"/>
      <c r="AA889" s="35">
        <v>0</v>
      </c>
      <c r="AB889" s="35">
        <v>229.88604169999999</v>
      </c>
      <c r="AC889" s="35">
        <v>27.505020830000003</v>
      </c>
      <c r="AD889" s="35">
        <v>198.35814579999999</v>
      </c>
      <c r="AE889" s="35"/>
      <c r="AF889" s="35"/>
      <c r="AG889" s="35"/>
      <c r="AH889" s="35">
        <v>0</v>
      </c>
      <c r="AI889" s="35"/>
      <c r="AL889" s="24">
        <f t="shared" si="56"/>
        <v>603.15791663000005</v>
      </c>
      <c r="AN889" s="34">
        <v>821.1</v>
      </c>
      <c r="AP889" s="20">
        <f t="shared" si="55"/>
        <v>1424.2579166300002</v>
      </c>
      <c r="AR889" s="20"/>
    </row>
    <row r="890" spans="1:44" x14ac:dyDescent="0.25">
      <c r="A890" t="str">
        <f>VLOOKUP($B890,'Cushing Balance'!$C$2:$E$500,3,TRUE)</f>
        <v>522011</v>
      </c>
      <c r="B890" s="1">
        <v>40901</v>
      </c>
      <c r="C890" s="31"/>
      <c r="D890" s="8">
        <v>0</v>
      </c>
      <c r="E890" s="35">
        <v>14.259375</v>
      </c>
      <c r="F890" s="35"/>
      <c r="G890" s="26">
        <v>49.5</v>
      </c>
      <c r="H890" s="35">
        <v>42.29377083</v>
      </c>
      <c r="I890" s="35">
        <v>0</v>
      </c>
      <c r="J890" s="26">
        <v>0</v>
      </c>
      <c r="K890" s="35">
        <v>61.367479169999996</v>
      </c>
      <c r="L890" s="35">
        <v>0</v>
      </c>
      <c r="M890" s="35">
        <v>411.71618749999999</v>
      </c>
      <c r="N890" s="35">
        <v>0</v>
      </c>
      <c r="O890" s="35"/>
      <c r="P890" s="35">
        <v>43.947291669999998</v>
      </c>
      <c r="R890" s="24">
        <f t="shared" si="53"/>
        <v>623.08410417000005</v>
      </c>
      <c r="T890" s="5">
        <v>375.21490635808766</v>
      </c>
      <c r="V890" s="20">
        <f t="shared" si="54"/>
        <v>998.29901052808771</v>
      </c>
      <c r="X890" s="8">
        <v>149.25266669999999</v>
      </c>
      <c r="Y890" s="35">
        <v>0</v>
      </c>
      <c r="Z890" s="35"/>
      <c r="AA890" s="35">
        <v>0</v>
      </c>
      <c r="AB890" s="35">
        <v>232.6176667</v>
      </c>
      <c r="AC890" s="35">
        <v>32.193104169999998</v>
      </c>
      <c r="AD890" s="35">
        <v>199.51129170000002</v>
      </c>
      <c r="AE890" s="35"/>
      <c r="AF890" s="35"/>
      <c r="AG890" s="35"/>
      <c r="AH890" s="35">
        <v>0</v>
      </c>
      <c r="AI890" s="35"/>
      <c r="AL890" s="24">
        <f t="shared" si="56"/>
        <v>613.57472927000003</v>
      </c>
      <c r="AN890" s="34">
        <v>821.1</v>
      </c>
      <c r="AP890" s="20">
        <f t="shared" si="55"/>
        <v>1434.6747292700002</v>
      </c>
      <c r="AR890" s="20"/>
    </row>
    <row r="891" spans="1:44" x14ac:dyDescent="0.25">
      <c r="A891" t="str">
        <f>VLOOKUP($B891,'Cushing Balance'!$C$2:$E$500,3,TRUE)</f>
        <v>522011</v>
      </c>
      <c r="B891" s="1">
        <v>40902</v>
      </c>
      <c r="C891" s="31"/>
      <c r="D891" s="8">
        <v>134.80941670000001</v>
      </c>
      <c r="E891" s="35">
        <v>35.939541669999997</v>
      </c>
      <c r="F891" s="35"/>
      <c r="G891" s="26">
        <v>49.5</v>
      </c>
      <c r="H891" s="35">
        <v>23.298666669999999</v>
      </c>
      <c r="I891" s="35">
        <v>0</v>
      </c>
      <c r="J891" s="26">
        <v>0</v>
      </c>
      <c r="K891" s="35">
        <v>56.464833330000005</v>
      </c>
      <c r="L891" s="35">
        <v>0</v>
      </c>
      <c r="M891" s="35">
        <v>369.23250000000002</v>
      </c>
      <c r="N891" s="35">
        <v>0</v>
      </c>
      <c r="O891" s="35"/>
      <c r="P891" s="35">
        <v>40.75126667</v>
      </c>
      <c r="R891" s="24">
        <f t="shared" si="53"/>
        <v>709.9962250399999</v>
      </c>
      <c r="T891" s="5">
        <v>375.21490635808766</v>
      </c>
      <c r="V891" s="20">
        <f t="shared" si="54"/>
        <v>1085.2111313980877</v>
      </c>
      <c r="X891" s="8">
        <v>149.2640208</v>
      </c>
      <c r="Y891" s="35">
        <v>0</v>
      </c>
      <c r="Z891" s="35"/>
      <c r="AA891" s="35">
        <v>0</v>
      </c>
      <c r="AB891" s="35">
        <v>232.79335420000001</v>
      </c>
      <c r="AC891" s="35">
        <v>24.740104169999999</v>
      </c>
      <c r="AD891" s="35">
        <v>198.99712500000001</v>
      </c>
      <c r="AE891" s="35"/>
      <c r="AF891" s="35"/>
      <c r="AG891" s="35"/>
      <c r="AH891" s="35">
        <v>0</v>
      </c>
      <c r="AI891" s="35"/>
      <c r="AL891" s="24">
        <f t="shared" si="56"/>
        <v>605.79460416999996</v>
      </c>
      <c r="AN891" s="34">
        <v>821.1</v>
      </c>
      <c r="AP891" s="20">
        <f t="shared" si="55"/>
        <v>1426.8946041700001</v>
      </c>
      <c r="AR891" s="20"/>
    </row>
    <row r="892" spans="1:44" x14ac:dyDescent="0.25">
      <c r="A892" t="str">
        <f>VLOOKUP($B892,'Cushing Balance'!$C$2:$E$500,3,TRUE)</f>
        <v>522011</v>
      </c>
      <c r="B892" s="1">
        <v>40903</v>
      </c>
      <c r="C892" s="31"/>
      <c r="D892" s="8">
        <v>386.14412499999997</v>
      </c>
      <c r="E892" s="35">
        <v>116.4724375</v>
      </c>
      <c r="F892" s="35"/>
      <c r="G892" s="26">
        <v>49.5</v>
      </c>
      <c r="H892" s="35">
        <v>38.513291670000001</v>
      </c>
      <c r="I892" s="35">
        <v>0</v>
      </c>
      <c r="J892" s="26">
        <v>0</v>
      </c>
      <c r="K892" s="35">
        <v>52.29366667</v>
      </c>
      <c r="L892" s="35">
        <v>0</v>
      </c>
      <c r="M892" s="35">
        <v>373.96627080000002</v>
      </c>
      <c r="N892" s="35">
        <v>0</v>
      </c>
      <c r="O892" s="35"/>
      <c r="P892" s="35">
        <v>16.107749999999999</v>
      </c>
      <c r="R892" s="24">
        <f t="shared" si="53"/>
        <v>1032.99754164</v>
      </c>
      <c r="T892" s="5">
        <v>375.21490635808766</v>
      </c>
      <c r="V892" s="20">
        <f t="shared" si="54"/>
        <v>1408.2124479980876</v>
      </c>
      <c r="X892" s="8">
        <v>149.05418750000001</v>
      </c>
      <c r="Y892" s="35">
        <v>0</v>
      </c>
      <c r="Z892" s="35"/>
      <c r="AA892" s="35">
        <v>0</v>
      </c>
      <c r="AB892" s="35">
        <v>234.89985419999999</v>
      </c>
      <c r="AC892" s="35">
        <v>23.687999999999999</v>
      </c>
      <c r="AD892" s="35">
        <v>199.28527080000001</v>
      </c>
      <c r="AE892" s="35"/>
      <c r="AF892" s="35"/>
      <c r="AG892" s="35"/>
      <c r="AH892" s="35">
        <v>0</v>
      </c>
      <c r="AI892" s="35"/>
      <c r="AL892" s="24">
        <f t="shared" si="56"/>
        <v>606.92731249999997</v>
      </c>
      <c r="AN892" s="34">
        <v>821.1</v>
      </c>
      <c r="AP892" s="20">
        <f t="shared" si="55"/>
        <v>1428.0273124999999</v>
      </c>
      <c r="AR892" s="20"/>
    </row>
    <row r="893" spans="1:44" x14ac:dyDescent="0.25">
      <c r="A893" t="str">
        <f>VLOOKUP($B893,'Cushing Balance'!$C$2:$E$500,3,TRUE)</f>
        <v>522011</v>
      </c>
      <c r="B893" s="1">
        <v>40904</v>
      </c>
      <c r="C893" s="31"/>
      <c r="D893" s="8">
        <v>0</v>
      </c>
      <c r="E893" s="35">
        <v>95.753145829999994</v>
      </c>
      <c r="F893" s="35"/>
      <c r="G893" s="26">
        <v>49.5</v>
      </c>
      <c r="H893" s="35">
        <v>28.835395830000003</v>
      </c>
      <c r="I893" s="35">
        <v>0</v>
      </c>
      <c r="J893" s="26">
        <v>0</v>
      </c>
      <c r="K893" s="35">
        <v>49.157895830000001</v>
      </c>
      <c r="L893" s="35">
        <v>0</v>
      </c>
      <c r="M893" s="35">
        <v>385.65481249999999</v>
      </c>
      <c r="N893" s="35">
        <v>0</v>
      </c>
      <c r="O893" s="35"/>
      <c r="P893" s="35">
        <v>43.542854169999998</v>
      </c>
      <c r="R893" s="24">
        <f t="shared" si="53"/>
        <v>652.44410416000005</v>
      </c>
      <c r="T893" s="5">
        <v>375.21490635808766</v>
      </c>
      <c r="V893" s="20">
        <f t="shared" si="54"/>
        <v>1027.6590105180876</v>
      </c>
      <c r="X893" s="8">
        <v>148.63154170000001</v>
      </c>
      <c r="Y893" s="35">
        <v>0</v>
      </c>
      <c r="Z893" s="35"/>
      <c r="AA893" s="35">
        <v>0</v>
      </c>
      <c r="AB893" s="35">
        <v>236.79141670000001</v>
      </c>
      <c r="AC893" s="35">
        <v>28.055479169999998</v>
      </c>
      <c r="AD893" s="35">
        <v>197.9451875</v>
      </c>
      <c r="AE893" s="35"/>
      <c r="AF893" s="35"/>
      <c r="AG893" s="35"/>
      <c r="AH893" s="35">
        <v>0</v>
      </c>
      <c r="AI893" s="35"/>
      <c r="AL893" s="24">
        <f t="shared" si="56"/>
        <v>611.42362507000007</v>
      </c>
      <c r="AN893" s="34">
        <v>821.1</v>
      </c>
      <c r="AP893" s="20">
        <f t="shared" si="55"/>
        <v>1432.52362507</v>
      </c>
      <c r="AR893" s="20"/>
    </row>
    <row r="894" spans="1:44" x14ac:dyDescent="0.25">
      <c r="A894" t="str">
        <f>VLOOKUP($B894,'Cushing Balance'!$C$2:$E$500,3,TRUE)</f>
        <v>522011</v>
      </c>
      <c r="B894" s="1">
        <v>40905</v>
      </c>
      <c r="C894" s="31"/>
      <c r="D894" s="8">
        <v>0</v>
      </c>
      <c r="E894" s="35">
        <v>14.66995833</v>
      </c>
      <c r="F894" s="35"/>
      <c r="G894" s="26">
        <v>49.5</v>
      </c>
      <c r="H894" s="35">
        <v>36.135083330000001</v>
      </c>
      <c r="I894" s="35">
        <v>0</v>
      </c>
      <c r="J894" s="26">
        <v>0</v>
      </c>
      <c r="K894" s="35">
        <v>62.029833330000002</v>
      </c>
      <c r="L894" s="35">
        <v>0</v>
      </c>
      <c r="M894" s="35">
        <v>398.11843750000003</v>
      </c>
      <c r="N894" s="35">
        <v>0</v>
      </c>
      <c r="O894" s="35"/>
      <c r="P894" s="35">
        <v>44.988586959999999</v>
      </c>
      <c r="R894" s="24">
        <f t="shared" si="53"/>
        <v>605.44189945000005</v>
      </c>
      <c r="T894" s="5">
        <v>375.21490635808766</v>
      </c>
      <c r="V894" s="20">
        <f t="shared" si="54"/>
        <v>980.65680580808771</v>
      </c>
      <c r="X894" s="8">
        <v>147.2988958</v>
      </c>
      <c r="Y894" s="35">
        <v>0</v>
      </c>
      <c r="Z894" s="35"/>
      <c r="AA894" s="35">
        <v>0</v>
      </c>
      <c r="AB894" s="35">
        <v>234.97429170000001</v>
      </c>
      <c r="AC894" s="35">
        <v>34.927333330000003</v>
      </c>
      <c r="AD894" s="35">
        <v>199.29354169999999</v>
      </c>
      <c r="AE894" s="35"/>
      <c r="AF894" s="35"/>
      <c r="AG894" s="35"/>
      <c r="AH894" s="35">
        <v>0</v>
      </c>
      <c r="AI894" s="35"/>
      <c r="AL894" s="24">
        <f t="shared" si="56"/>
        <v>616.49406253000006</v>
      </c>
      <c r="AN894" s="34">
        <v>821.1</v>
      </c>
      <c r="AP894" s="20">
        <f t="shared" si="55"/>
        <v>1437.59406253</v>
      </c>
      <c r="AR894" s="20"/>
    </row>
    <row r="895" spans="1:44" x14ac:dyDescent="0.25">
      <c r="A895" t="str">
        <f>VLOOKUP($B895,'Cushing Balance'!$C$2:$E$500,3,TRUE)</f>
        <v>522011</v>
      </c>
      <c r="B895" s="1">
        <v>40906</v>
      </c>
      <c r="C895" s="31"/>
      <c r="D895" s="8">
        <v>95.276916670000006</v>
      </c>
      <c r="E895" s="35">
        <v>12.214062500000001</v>
      </c>
      <c r="F895" s="35"/>
      <c r="G895" s="26">
        <v>49.5</v>
      </c>
      <c r="H895" s="35">
        <v>44.5129375</v>
      </c>
      <c r="I895" s="35">
        <v>0</v>
      </c>
      <c r="J895" s="26">
        <v>0</v>
      </c>
      <c r="K895" s="35">
        <v>66.153395829999994</v>
      </c>
      <c r="L895" s="35">
        <v>0</v>
      </c>
      <c r="M895" s="35">
        <v>440.5390208</v>
      </c>
      <c r="N895" s="35">
        <v>0</v>
      </c>
      <c r="O895" s="35"/>
      <c r="P895" s="35">
        <v>43.908875000000002</v>
      </c>
      <c r="R895" s="24">
        <f t="shared" si="53"/>
        <v>752.10520829999996</v>
      </c>
      <c r="T895" s="5">
        <v>375.21490635808766</v>
      </c>
      <c r="V895" s="20">
        <f t="shared" si="54"/>
        <v>1127.3201146580877</v>
      </c>
      <c r="X895" s="8">
        <v>149.09531250000001</v>
      </c>
      <c r="Y895" s="35">
        <v>0</v>
      </c>
      <c r="Z895" s="35"/>
      <c r="AA895" s="35">
        <v>0</v>
      </c>
      <c r="AB895" s="35">
        <v>231.40054169999999</v>
      </c>
      <c r="AC895" s="35">
        <v>30.95825</v>
      </c>
      <c r="AD895" s="35">
        <v>197.9227917</v>
      </c>
      <c r="AE895" s="35"/>
      <c r="AF895" s="35"/>
      <c r="AG895" s="35"/>
      <c r="AH895" s="35">
        <v>0</v>
      </c>
      <c r="AI895" s="35"/>
      <c r="AL895" s="24">
        <f t="shared" si="56"/>
        <v>609.37689590000002</v>
      </c>
      <c r="AN895" s="34">
        <v>821.1</v>
      </c>
      <c r="AP895" s="20">
        <f t="shared" si="55"/>
        <v>1430.4768959</v>
      </c>
      <c r="AR895" s="20"/>
    </row>
    <row r="896" spans="1:44" x14ac:dyDescent="0.25">
      <c r="A896" t="str">
        <f>VLOOKUP($B896,'Cushing Balance'!$C$2:$E$500,3,TRUE)</f>
        <v>522011</v>
      </c>
      <c r="B896" s="1">
        <v>40907</v>
      </c>
      <c r="C896" s="31"/>
      <c r="D896" s="8">
        <v>211.3475833</v>
      </c>
      <c r="E896" s="35">
        <v>90.570229170000005</v>
      </c>
      <c r="F896" s="35"/>
      <c r="G896" s="26">
        <v>49.5</v>
      </c>
      <c r="H896" s="35">
        <v>36.20152083</v>
      </c>
      <c r="I896" s="35">
        <v>0</v>
      </c>
      <c r="J896" s="26">
        <v>0</v>
      </c>
      <c r="K896" s="35">
        <v>65.12189583</v>
      </c>
      <c r="L896" s="35">
        <v>0</v>
      </c>
      <c r="M896" s="35">
        <v>412.93287500000002</v>
      </c>
      <c r="N896" s="35">
        <v>0</v>
      </c>
      <c r="O896" s="35"/>
      <c r="P896" s="35">
        <v>68.882437499999995</v>
      </c>
      <c r="R896" s="24">
        <f t="shared" si="53"/>
        <v>934.55654162999997</v>
      </c>
      <c r="T896" s="5">
        <v>375.21490635808766</v>
      </c>
      <c r="V896" s="20">
        <f t="shared" si="54"/>
        <v>1309.7714479880876</v>
      </c>
      <c r="X896" s="8">
        <v>150.02368749999999</v>
      </c>
      <c r="Y896" s="35">
        <v>0</v>
      </c>
      <c r="Z896" s="35"/>
      <c r="AA896" s="35">
        <v>0</v>
      </c>
      <c r="AB896" s="35">
        <v>228.5340625</v>
      </c>
      <c r="AC896" s="35">
        <v>35.866145830000001</v>
      </c>
      <c r="AD896" s="35">
        <v>187.0039792</v>
      </c>
      <c r="AE896" s="35"/>
      <c r="AF896" s="35"/>
      <c r="AG896" s="35"/>
      <c r="AH896" s="35">
        <v>0</v>
      </c>
      <c r="AI896" s="35"/>
      <c r="AL896" s="24">
        <f t="shared" si="56"/>
        <v>601.42787503</v>
      </c>
      <c r="AN896" s="34">
        <v>821.1</v>
      </c>
      <c r="AP896" s="20">
        <f t="shared" si="55"/>
        <v>1422.5278750299999</v>
      </c>
      <c r="AR896" s="20"/>
    </row>
    <row r="897" spans="1:44" x14ac:dyDescent="0.25">
      <c r="A897" t="str">
        <f>VLOOKUP($B897,'Cushing Balance'!$C$2:$E$500,3,TRUE)</f>
        <v>532011</v>
      </c>
      <c r="B897" s="1">
        <v>40908</v>
      </c>
      <c r="C897" s="31"/>
      <c r="D897" s="8">
        <v>0</v>
      </c>
      <c r="E897" s="35">
        <v>44.96533333</v>
      </c>
      <c r="F897" s="35"/>
      <c r="G897" s="26">
        <v>49.5</v>
      </c>
      <c r="H897" s="35">
        <v>20.913541669999997</v>
      </c>
      <c r="I897" s="35">
        <v>0</v>
      </c>
      <c r="J897" s="26">
        <v>0</v>
      </c>
      <c r="K897" s="35">
        <v>67.955166670000011</v>
      </c>
      <c r="L897" s="35">
        <v>0</v>
      </c>
      <c r="M897" s="35">
        <v>375.8487083</v>
      </c>
      <c r="N897" s="35">
        <v>0</v>
      </c>
      <c r="O897" s="35"/>
      <c r="P897" s="35">
        <v>65.335895829999998</v>
      </c>
      <c r="R897" s="24">
        <f t="shared" si="53"/>
        <v>624.51864580000006</v>
      </c>
      <c r="T897" s="5">
        <v>375.21490635808766</v>
      </c>
      <c r="V897" s="20">
        <f t="shared" si="54"/>
        <v>999.73355215808772</v>
      </c>
      <c r="X897" s="8">
        <v>148.22158329999999</v>
      </c>
      <c r="Y897" s="35">
        <v>0</v>
      </c>
      <c r="Z897" s="35"/>
      <c r="AA897" s="35">
        <v>0</v>
      </c>
      <c r="AB897" s="35">
        <v>229.9728542</v>
      </c>
      <c r="AC897" s="35">
        <v>32.600604169999997</v>
      </c>
      <c r="AD897" s="35">
        <v>197.948125</v>
      </c>
      <c r="AE897" s="35"/>
      <c r="AF897" s="35"/>
      <c r="AG897" s="35"/>
      <c r="AH897" s="35">
        <v>0</v>
      </c>
      <c r="AI897" s="35"/>
      <c r="AL897" s="24">
        <f t="shared" si="56"/>
        <v>608.74316666999994</v>
      </c>
      <c r="AN897" s="34">
        <v>821.1</v>
      </c>
      <c r="AP897" s="20">
        <f t="shared" si="55"/>
        <v>1429.8431666699998</v>
      </c>
      <c r="AR897" s="20"/>
    </row>
    <row r="898" spans="1:44" x14ac:dyDescent="0.25">
      <c r="A898" t="str">
        <f>VLOOKUP($B898,'Cushing Balance'!$C$2:$E$500,3,TRUE)</f>
        <v>532011</v>
      </c>
      <c r="B898" s="1">
        <v>40909</v>
      </c>
      <c r="C898" s="31"/>
      <c r="D898" s="8">
        <v>0</v>
      </c>
      <c r="E898" s="35">
        <v>14.6878125</v>
      </c>
      <c r="F898" s="35"/>
      <c r="G898" s="26">
        <v>49.5</v>
      </c>
      <c r="H898" s="35">
        <v>57.779354169999998</v>
      </c>
      <c r="I898" s="35">
        <v>0</v>
      </c>
      <c r="J898" s="26">
        <v>0</v>
      </c>
      <c r="K898" s="35">
        <v>57.903937499999998</v>
      </c>
      <c r="L898" s="35">
        <v>0</v>
      </c>
      <c r="M898" s="35">
        <v>371.30675000000002</v>
      </c>
      <c r="N898" s="35">
        <v>0</v>
      </c>
      <c r="O898" s="35"/>
      <c r="P898" s="35">
        <v>38.174729169999999</v>
      </c>
      <c r="R898" s="24">
        <f t="shared" si="53"/>
        <v>589.35258334000002</v>
      </c>
      <c r="T898" s="5">
        <v>410.52805563513544</v>
      </c>
      <c r="V898" s="20">
        <f t="shared" si="54"/>
        <v>999.88063897513553</v>
      </c>
      <c r="X898" s="8">
        <v>148.66018750000001</v>
      </c>
      <c r="Y898" s="35">
        <v>0</v>
      </c>
      <c r="Z898" s="35"/>
      <c r="AA898" s="35">
        <v>0</v>
      </c>
      <c r="AB898" s="35">
        <v>223.68647920000001</v>
      </c>
      <c r="AC898" s="35">
        <v>22.59995833</v>
      </c>
      <c r="AD898" s="35">
        <v>198.88718750000001</v>
      </c>
      <c r="AE898" s="35"/>
      <c r="AF898" s="35"/>
      <c r="AG898" s="35"/>
      <c r="AH898" s="35">
        <v>0</v>
      </c>
      <c r="AI898" s="35"/>
      <c r="AL898" s="24">
        <f t="shared" si="56"/>
        <v>593.83381253000005</v>
      </c>
      <c r="AN898" s="34">
        <v>766.7</v>
      </c>
      <c r="AP898" s="20">
        <f t="shared" si="55"/>
        <v>1360.53381253</v>
      </c>
      <c r="AR898" s="20"/>
    </row>
    <row r="899" spans="1:44" x14ac:dyDescent="0.25">
      <c r="A899" t="str">
        <f>VLOOKUP($B899,'Cushing Balance'!$C$2:$E$500,3,TRUE)</f>
        <v>532011</v>
      </c>
      <c r="B899" s="1">
        <v>40910</v>
      </c>
      <c r="C899" s="31"/>
      <c r="D899" s="8">
        <v>0</v>
      </c>
      <c r="E899" s="35">
        <v>113.3677292</v>
      </c>
      <c r="F899" s="35"/>
      <c r="G899" s="26">
        <v>49.5</v>
      </c>
      <c r="H899" s="35">
        <v>22.97914583</v>
      </c>
      <c r="I899" s="35">
        <v>0</v>
      </c>
      <c r="J899" s="26">
        <v>0</v>
      </c>
      <c r="K899" s="35">
        <v>63.45720833</v>
      </c>
      <c r="L899" s="35">
        <v>0</v>
      </c>
      <c r="M899" s="35">
        <v>435.11843750000003</v>
      </c>
      <c r="N899" s="35">
        <v>0</v>
      </c>
      <c r="O899" s="35"/>
      <c r="P899" s="35">
        <v>41.228145830000003</v>
      </c>
      <c r="R899" s="24">
        <f t="shared" si="53"/>
        <v>725.65066669000009</v>
      </c>
      <c r="T899" s="5">
        <v>410.52805563513544</v>
      </c>
      <c r="V899" s="20">
        <f t="shared" si="54"/>
        <v>1136.1787223251356</v>
      </c>
      <c r="X899" s="8">
        <v>149.57668749999999</v>
      </c>
      <c r="Y899" s="35">
        <v>0</v>
      </c>
      <c r="Z899" s="35"/>
      <c r="AA899" s="35">
        <v>0</v>
      </c>
      <c r="AB899" s="35">
        <v>227.31343749999999</v>
      </c>
      <c r="AC899" s="35">
        <v>25.46885417</v>
      </c>
      <c r="AD899" s="35">
        <v>199.67508330000001</v>
      </c>
      <c r="AE899" s="35"/>
      <c r="AF899" s="35"/>
      <c r="AG899" s="35"/>
      <c r="AH899" s="35">
        <v>0</v>
      </c>
      <c r="AI899" s="35"/>
      <c r="AL899" s="24">
        <f t="shared" si="56"/>
        <v>602.03406246999998</v>
      </c>
      <c r="AN899" s="34">
        <v>766.7</v>
      </c>
      <c r="AP899" s="20">
        <f t="shared" si="55"/>
        <v>1368.73406247</v>
      </c>
      <c r="AR899" s="20"/>
    </row>
    <row r="900" spans="1:44" x14ac:dyDescent="0.25">
      <c r="A900" t="str">
        <f>VLOOKUP($B900,'Cushing Balance'!$C$2:$E$500,3,TRUE)</f>
        <v>532011</v>
      </c>
      <c r="B900" s="1">
        <v>40911</v>
      </c>
      <c r="C900" s="31"/>
      <c r="D900" s="8">
        <v>0</v>
      </c>
      <c r="E900" s="35">
        <v>99.765541670000005</v>
      </c>
      <c r="F900" s="35"/>
      <c r="G900" s="26">
        <v>49.5</v>
      </c>
      <c r="H900" s="35">
        <v>31.88945833</v>
      </c>
      <c r="I900" s="35">
        <v>0</v>
      </c>
      <c r="J900" s="26">
        <v>0</v>
      </c>
      <c r="K900" s="35">
        <v>67.523854170000007</v>
      </c>
      <c r="L900" s="35">
        <v>0</v>
      </c>
      <c r="M900" s="35">
        <v>242.7483958</v>
      </c>
      <c r="N900" s="35">
        <v>0</v>
      </c>
      <c r="O900" s="35"/>
      <c r="P900" s="35">
        <v>19.665936170000002</v>
      </c>
      <c r="R900" s="24">
        <f t="shared" si="53"/>
        <v>511.09318614000006</v>
      </c>
      <c r="T900" s="5">
        <v>410.52805563513544</v>
      </c>
      <c r="V900" s="20">
        <f t="shared" si="54"/>
        <v>921.62124177513556</v>
      </c>
      <c r="X900" s="8">
        <v>147.92797920000001</v>
      </c>
      <c r="Y900" s="35">
        <v>0</v>
      </c>
      <c r="Z900" s="35"/>
      <c r="AA900" s="35">
        <v>0</v>
      </c>
      <c r="AB900" s="35">
        <v>229.31308329999999</v>
      </c>
      <c r="AC900" s="35">
        <v>34.83625</v>
      </c>
      <c r="AD900" s="35">
        <v>199.09691670000001</v>
      </c>
      <c r="AE900" s="35"/>
      <c r="AF900" s="35"/>
      <c r="AG900" s="35"/>
      <c r="AH900" s="35">
        <v>0</v>
      </c>
      <c r="AI900" s="35"/>
      <c r="AL900" s="24">
        <f t="shared" si="56"/>
        <v>611.17422920000001</v>
      </c>
      <c r="AN900" s="34">
        <v>766.7</v>
      </c>
      <c r="AP900" s="20">
        <f t="shared" si="55"/>
        <v>1377.8742292000002</v>
      </c>
      <c r="AR900" s="20"/>
    </row>
    <row r="901" spans="1:44" x14ac:dyDescent="0.25">
      <c r="A901" t="str">
        <f>VLOOKUP($B901,'Cushing Balance'!$C$2:$E$500,3,TRUE)</f>
        <v>532011</v>
      </c>
      <c r="B901" s="1">
        <v>40912</v>
      </c>
      <c r="C901" s="31"/>
      <c r="D901" s="8">
        <v>97.417562500000003</v>
      </c>
      <c r="E901" s="35">
        <v>33.421729169999999</v>
      </c>
      <c r="F901" s="35"/>
      <c r="G901" s="26">
        <v>49.5</v>
      </c>
      <c r="H901" s="35">
        <v>47.570250000000001</v>
      </c>
      <c r="I901" s="35">
        <v>0</v>
      </c>
      <c r="J901" s="26">
        <v>0</v>
      </c>
      <c r="K901" s="35">
        <v>57.954020830000005</v>
      </c>
      <c r="L901" s="35">
        <v>0</v>
      </c>
      <c r="M901" s="35">
        <v>437.46360420000002</v>
      </c>
      <c r="N901" s="35">
        <v>0</v>
      </c>
      <c r="O901" s="35"/>
      <c r="P901" s="35">
        <v>31.7080625</v>
      </c>
      <c r="R901" s="24">
        <f t="shared" si="53"/>
        <v>755.0352292</v>
      </c>
      <c r="T901" s="5">
        <v>410.52805563513544</v>
      </c>
      <c r="V901" s="20">
        <f t="shared" si="54"/>
        <v>1165.5632848351354</v>
      </c>
      <c r="X901" s="8">
        <v>149.01331250000001</v>
      </c>
      <c r="Y901" s="35">
        <v>0</v>
      </c>
      <c r="Z901" s="35"/>
      <c r="AA901" s="35">
        <v>0</v>
      </c>
      <c r="AB901" s="35">
        <v>221.40941670000001</v>
      </c>
      <c r="AC901" s="35">
        <v>37.978979169999995</v>
      </c>
      <c r="AD901" s="35">
        <v>198.46164579999999</v>
      </c>
      <c r="AE901" s="35"/>
      <c r="AF901" s="35"/>
      <c r="AG901" s="35"/>
      <c r="AH901" s="35">
        <v>0</v>
      </c>
      <c r="AI901" s="35"/>
      <c r="AL901" s="24">
        <f t="shared" si="56"/>
        <v>606.86335417000009</v>
      </c>
      <c r="AN901" s="34">
        <v>766.7</v>
      </c>
      <c r="AP901" s="20">
        <f t="shared" si="55"/>
        <v>1373.5633541700001</v>
      </c>
      <c r="AR901" s="20"/>
    </row>
    <row r="902" spans="1:44" x14ac:dyDescent="0.25">
      <c r="A902" t="str">
        <f>VLOOKUP($B902,'Cushing Balance'!$C$2:$E$500,3,TRUE)</f>
        <v>532011</v>
      </c>
      <c r="B902" s="1">
        <v>40913</v>
      </c>
      <c r="C902" s="31"/>
      <c r="D902" s="8">
        <v>93.479479170000005</v>
      </c>
      <c r="E902" s="35">
        <v>19.140083330000003</v>
      </c>
      <c r="F902" s="35"/>
      <c r="G902" s="26">
        <v>49.5</v>
      </c>
      <c r="H902" s="35">
        <v>46.28829167</v>
      </c>
      <c r="I902" s="35">
        <v>0</v>
      </c>
      <c r="J902" s="26">
        <v>0</v>
      </c>
      <c r="K902" s="35">
        <v>61.880645829999999</v>
      </c>
      <c r="L902" s="35">
        <v>0</v>
      </c>
      <c r="M902" s="35">
        <v>435.03302079999997</v>
      </c>
      <c r="N902" s="35">
        <v>0</v>
      </c>
      <c r="O902" s="35"/>
      <c r="P902" s="35">
        <v>50.927145830000001</v>
      </c>
      <c r="R902" s="24">
        <f t="shared" si="53"/>
        <v>756.24866662999989</v>
      </c>
      <c r="T902" s="5">
        <v>410.52805563513544</v>
      </c>
      <c r="V902" s="20">
        <f t="shared" si="54"/>
        <v>1166.7767222651353</v>
      </c>
      <c r="X902" s="8">
        <v>149.2662708</v>
      </c>
      <c r="Y902" s="35">
        <v>0</v>
      </c>
      <c r="Z902" s="35"/>
      <c r="AA902" s="35">
        <v>0</v>
      </c>
      <c r="AB902" s="35">
        <v>227.77060420000001</v>
      </c>
      <c r="AC902" s="35">
        <v>36.917104170000002</v>
      </c>
      <c r="AD902" s="35">
        <v>198.11804169999999</v>
      </c>
      <c r="AE902" s="35"/>
      <c r="AF902" s="35"/>
      <c r="AG902" s="35"/>
      <c r="AH902" s="35">
        <v>0</v>
      </c>
      <c r="AI902" s="35"/>
      <c r="AL902" s="24">
        <f t="shared" si="56"/>
        <v>612.07202086999996</v>
      </c>
      <c r="AN902" s="34">
        <v>766.7</v>
      </c>
      <c r="AP902" s="20">
        <f t="shared" si="55"/>
        <v>1378.77202087</v>
      </c>
      <c r="AR902" s="20"/>
    </row>
    <row r="903" spans="1:44" x14ac:dyDescent="0.25">
      <c r="A903" t="str">
        <f>VLOOKUP($B903,'Cushing Balance'!$C$2:$E$500,3,TRUE)</f>
        <v>532011</v>
      </c>
      <c r="B903" s="1">
        <v>40914</v>
      </c>
      <c r="C903" s="31"/>
      <c r="D903" s="8">
        <v>120.5679583</v>
      </c>
      <c r="E903" s="35">
        <v>15.535</v>
      </c>
      <c r="F903" s="35"/>
      <c r="G903" s="26">
        <v>49.5</v>
      </c>
      <c r="H903" s="35">
        <v>15.245687500000001</v>
      </c>
      <c r="I903" s="35">
        <v>0</v>
      </c>
      <c r="J903" s="26">
        <v>0</v>
      </c>
      <c r="K903" s="35">
        <v>69.84064583</v>
      </c>
      <c r="L903" s="35">
        <v>0</v>
      </c>
      <c r="M903" s="35">
        <v>359.04331250000001</v>
      </c>
      <c r="N903" s="35">
        <v>0</v>
      </c>
      <c r="O903" s="35"/>
      <c r="P903" s="35">
        <v>69.799562499999993</v>
      </c>
      <c r="R903" s="24">
        <f t="shared" si="53"/>
        <v>699.53216663000001</v>
      </c>
      <c r="T903" s="5">
        <v>410.52805563513544</v>
      </c>
      <c r="V903" s="20">
        <f t="shared" si="54"/>
        <v>1110.0602222651355</v>
      </c>
      <c r="X903" s="8">
        <v>149.14689580000001</v>
      </c>
      <c r="Y903" s="35">
        <v>0</v>
      </c>
      <c r="Z903" s="35"/>
      <c r="AA903" s="35">
        <v>0</v>
      </c>
      <c r="AB903" s="35">
        <v>223.1588333</v>
      </c>
      <c r="AC903" s="35">
        <v>37.999354169999997</v>
      </c>
      <c r="AD903" s="35">
        <v>186.5702292</v>
      </c>
      <c r="AE903" s="35"/>
      <c r="AF903" s="35"/>
      <c r="AG903" s="35"/>
      <c r="AH903" s="35">
        <v>0</v>
      </c>
      <c r="AI903" s="35"/>
      <c r="AL903" s="24">
        <f t="shared" si="56"/>
        <v>596.87531247000004</v>
      </c>
      <c r="AN903" s="34">
        <v>766.7</v>
      </c>
      <c r="AP903" s="20">
        <f t="shared" si="55"/>
        <v>1363.57531247</v>
      </c>
      <c r="AR903" s="20"/>
    </row>
    <row r="904" spans="1:44" x14ac:dyDescent="0.25">
      <c r="A904" t="str">
        <f>VLOOKUP($B904,'Cushing Balance'!$C$2:$E$500,3,TRUE)</f>
        <v>12012</v>
      </c>
      <c r="B904" s="1">
        <v>40915</v>
      </c>
      <c r="C904" s="31"/>
      <c r="D904" s="8">
        <v>0</v>
      </c>
      <c r="E904" s="35">
        <v>135.13939579999999</v>
      </c>
      <c r="F904" s="35"/>
      <c r="G904" s="26">
        <v>49.5</v>
      </c>
      <c r="H904" s="35">
        <v>59.529354169999998</v>
      </c>
      <c r="I904" s="35">
        <v>0</v>
      </c>
      <c r="J904" s="26">
        <v>0</v>
      </c>
      <c r="K904" s="35">
        <v>70.490020829999992</v>
      </c>
      <c r="L904" s="35">
        <v>0</v>
      </c>
      <c r="M904" s="35">
        <v>385.44137499999999</v>
      </c>
      <c r="N904" s="35">
        <v>0</v>
      </c>
      <c r="O904" s="35"/>
      <c r="P904" s="35">
        <v>42.80660417</v>
      </c>
      <c r="R904" s="24">
        <f t="shared" si="53"/>
        <v>742.90674996999996</v>
      </c>
      <c r="T904" s="5">
        <v>410.52805563513544</v>
      </c>
      <c r="V904" s="20">
        <f t="shared" si="54"/>
        <v>1153.4348056051354</v>
      </c>
      <c r="X904" s="8">
        <v>149.7376458</v>
      </c>
      <c r="Y904" s="35">
        <v>0</v>
      </c>
      <c r="Z904" s="35"/>
      <c r="AA904" s="35">
        <v>0</v>
      </c>
      <c r="AB904" s="35">
        <v>221.3550625</v>
      </c>
      <c r="AC904" s="35">
        <v>37.338083330000003</v>
      </c>
      <c r="AD904" s="35">
        <v>184.07668749999999</v>
      </c>
      <c r="AE904" s="35"/>
      <c r="AF904" s="35"/>
      <c r="AG904" s="35"/>
      <c r="AH904" s="35">
        <v>0</v>
      </c>
      <c r="AI904" s="35"/>
      <c r="AL904" s="24">
        <f t="shared" si="56"/>
        <v>592.50747913000009</v>
      </c>
      <c r="AN904" s="34">
        <v>766.7</v>
      </c>
      <c r="AP904" s="20">
        <f t="shared" si="55"/>
        <v>1359.2074791300001</v>
      </c>
      <c r="AR904" s="20"/>
    </row>
    <row r="905" spans="1:44" x14ac:dyDescent="0.25">
      <c r="A905" t="str">
        <f>VLOOKUP($B905,'Cushing Balance'!$C$2:$E$500,3,TRUE)</f>
        <v>12012</v>
      </c>
      <c r="B905" s="1">
        <v>40916</v>
      </c>
      <c r="C905" s="31"/>
      <c r="D905" s="8">
        <v>193.83881249999999</v>
      </c>
      <c r="E905" s="35">
        <v>120.8085</v>
      </c>
      <c r="F905" s="35"/>
      <c r="G905" s="26">
        <v>49.5</v>
      </c>
      <c r="H905" s="35">
        <v>59.758833330000002</v>
      </c>
      <c r="I905" s="35">
        <v>0</v>
      </c>
      <c r="J905" s="26">
        <v>0</v>
      </c>
      <c r="K905" s="35">
        <v>67.15997917</v>
      </c>
      <c r="L905" s="35">
        <v>0</v>
      </c>
      <c r="M905" s="35">
        <v>362.72341670000003</v>
      </c>
      <c r="N905" s="35">
        <v>0</v>
      </c>
      <c r="O905" s="35"/>
      <c r="P905" s="35">
        <v>44.944770830000003</v>
      </c>
      <c r="R905" s="24">
        <f t="shared" si="53"/>
        <v>898.73431253000001</v>
      </c>
      <c r="T905" s="5">
        <v>410.52805563513544</v>
      </c>
      <c r="V905" s="20">
        <f t="shared" si="54"/>
        <v>1309.2623681651355</v>
      </c>
      <c r="X905" s="8">
        <v>148.66633329999999</v>
      </c>
      <c r="Y905" s="35">
        <v>0</v>
      </c>
      <c r="Z905" s="35"/>
      <c r="AA905" s="35">
        <v>0</v>
      </c>
      <c r="AB905" s="35">
        <v>224.58497919999999</v>
      </c>
      <c r="AC905" s="35">
        <v>35.300104169999997</v>
      </c>
      <c r="AD905" s="35">
        <v>199.84475</v>
      </c>
      <c r="AE905" s="35"/>
      <c r="AF905" s="35"/>
      <c r="AG905" s="35"/>
      <c r="AH905" s="35">
        <v>0</v>
      </c>
      <c r="AI905" s="35"/>
      <c r="AL905" s="24">
        <f t="shared" si="56"/>
        <v>608.39616666999996</v>
      </c>
      <c r="AN905" s="34">
        <v>766.7</v>
      </c>
      <c r="AP905" s="20">
        <f t="shared" si="55"/>
        <v>1375.09616667</v>
      </c>
      <c r="AR905" s="20"/>
    </row>
    <row r="906" spans="1:44" x14ac:dyDescent="0.25">
      <c r="A906" t="str">
        <f>VLOOKUP($B906,'Cushing Balance'!$C$2:$E$500,3,TRUE)</f>
        <v>12012</v>
      </c>
      <c r="B906" s="1">
        <v>40917</v>
      </c>
      <c r="C906" s="31"/>
      <c r="D906" s="8">
        <v>80.577208329999991</v>
      </c>
      <c r="E906" s="35">
        <v>21.180479169999998</v>
      </c>
      <c r="F906" s="35"/>
      <c r="G906" s="26">
        <v>49.5</v>
      </c>
      <c r="H906" s="35">
        <v>71.622500000000002</v>
      </c>
      <c r="I906" s="35">
        <v>0</v>
      </c>
      <c r="J906" s="26">
        <v>0</v>
      </c>
      <c r="K906" s="35">
        <v>65.847395829999996</v>
      </c>
      <c r="L906" s="35">
        <v>0</v>
      </c>
      <c r="M906" s="35">
        <v>380.40885420000001</v>
      </c>
      <c r="N906" s="35">
        <v>0</v>
      </c>
      <c r="O906" s="35"/>
      <c r="P906" s="35">
        <v>56.772500000000001</v>
      </c>
      <c r="R906" s="24">
        <f t="shared" ref="R906:R969" si="57">SUM(D906:P906)</f>
        <v>725.90893753</v>
      </c>
      <c r="T906" s="5">
        <v>410.52805563513544</v>
      </c>
      <c r="V906" s="20">
        <f t="shared" ref="V906:V969" si="58">T906+R906</f>
        <v>1136.4369931651354</v>
      </c>
      <c r="X906" s="8">
        <v>147.55229170000001</v>
      </c>
      <c r="Y906" s="35">
        <v>0</v>
      </c>
      <c r="Z906" s="35"/>
      <c r="AA906" s="35">
        <v>0</v>
      </c>
      <c r="AB906" s="35">
        <v>227.0319375</v>
      </c>
      <c r="AC906" s="35">
        <v>34.939500000000002</v>
      </c>
      <c r="AD906" s="35">
        <v>198.13431249999999</v>
      </c>
      <c r="AE906" s="35"/>
      <c r="AF906" s="35"/>
      <c r="AG906" s="35"/>
      <c r="AH906" s="35">
        <v>0</v>
      </c>
      <c r="AI906" s="35"/>
      <c r="AL906" s="24">
        <f t="shared" si="56"/>
        <v>607.65804170000001</v>
      </c>
      <c r="AN906" s="34">
        <v>766.7</v>
      </c>
      <c r="AP906" s="20">
        <f t="shared" ref="AP906:AP969" si="59">AN906+AL906</f>
        <v>1374.3580417000001</v>
      </c>
      <c r="AR906" s="20"/>
    </row>
    <row r="907" spans="1:44" x14ac:dyDescent="0.25">
      <c r="A907" t="str">
        <f>VLOOKUP($B907,'Cushing Balance'!$C$2:$E$500,3,TRUE)</f>
        <v>12012</v>
      </c>
      <c r="B907" s="1">
        <v>40918</v>
      </c>
      <c r="C907" s="31"/>
      <c r="D907" s="8">
        <v>84.428979170000005</v>
      </c>
      <c r="E907" s="35">
        <v>24.036625000000001</v>
      </c>
      <c r="F907" s="35"/>
      <c r="G907" s="26">
        <v>49.5</v>
      </c>
      <c r="H907" s="35">
        <v>62.878687499999998</v>
      </c>
      <c r="I907" s="35">
        <v>0</v>
      </c>
      <c r="J907" s="26">
        <v>0</v>
      </c>
      <c r="K907" s="35">
        <v>65.771041670000002</v>
      </c>
      <c r="L907" s="35">
        <v>0</v>
      </c>
      <c r="M907" s="35">
        <v>348.47949999999997</v>
      </c>
      <c r="N907" s="35">
        <v>0</v>
      </c>
      <c r="O907" s="35"/>
      <c r="P907" s="35">
        <v>40.912312499999999</v>
      </c>
      <c r="R907" s="24">
        <f t="shared" si="57"/>
        <v>676.00714583999991</v>
      </c>
      <c r="T907" s="5">
        <v>410.52805563513544</v>
      </c>
      <c r="V907" s="20">
        <f t="shared" si="58"/>
        <v>1086.5352014751354</v>
      </c>
      <c r="X907" s="8">
        <v>149.12712500000001</v>
      </c>
      <c r="Y907" s="35">
        <v>0</v>
      </c>
      <c r="Z907" s="35"/>
      <c r="AA907" s="35">
        <v>0</v>
      </c>
      <c r="AB907" s="35">
        <v>230.67604170000001</v>
      </c>
      <c r="AC907" s="35">
        <v>32.820979170000001</v>
      </c>
      <c r="AD907" s="35">
        <v>199.19641670000001</v>
      </c>
      <c r="AE907" s="35"/>
      <c r="AF907" s="35"/>
      <c r="AG907" s="35"/>
      <c r="AH907" s="35">
        <v>0</v>
      </c>
      <c r="AI907" s="35"/>
      <c r="AL907" s="24">
        <f t="shared" ref="AL907:AL970" si="60">SUM(X907:AJ907)</f>
        <v>611.82056256999999</v>
      </c>
      <c r="AN907" s="34">
        <v>766.7</v>
      </c>
      <c r="AP907" s="20">
        <f t="shared" si="59"/>
        <v>1378.52056257</v>
      </c>
      <c r="AR907" s="20"/>
    </row>
    <row r="908" spans="1:44" x14ac:dyDescent="0.25">
      <c r="A908" t="str">
        <f>VLOOKUP($B908,'Cushing Balance'!$C$2:$E$500,3,TRUE)</f>
        <v>12012</v>
      </c>
      <c r="B908" s="1">
        <v>40919</v>
      </c>
      <c r="C908" s="31"/>
      <c r="D908" s="8">
        <v>0</v>
      </c>
      <c r="E908" s="35">
        <v>52.773770830000004</v>
      </c>
      <c r="F908" s="35"/>
      <c r="G908" s="26">
        <v>49.5</v>
      </c>
      <c r="H908" s="35">
        <v>37.31441667</v>
      </c>
      <c r="I908" s="35">
        <v>0</v>
      </c>
      <c r="J908" s="26">
        <v>0</v>
      </c>
      <c r="K908" s="35">
        <v>55.582041669999995</v>
      </c>
      <c r="L908" s="35">
        <v>0</v>
      </c>
      <c r="M908" s="35">
        <v>302.98052080000002</v>
      </c>
      <c r="N908" s="35">
        <v>0</v>
      </c>
      <c r="O908" s="35"/>
      <c r="P908" s="35">
        <v>40.919249999999998</v>
      </c>
      <c r="R908" s="24">
        <f t="shared" si="57"/>
        <v>539.06999997000003</v>
      </c>
      <c r="T908" s="5">
        <v>410.52805563513544</v>
      </c>
      <c r="V908" s="20">
        <f t="shared" si="58"/>
        <v>949.59805560513541</v>
      </c>
      <c r="X908" s="8">
        <v>149.0395833</v>
      </c>
      <c r="Y908" s="35">
        <v>0</v>
      </c>
      <c r="Z908" s="35"/>
      <c r="AA908" s="35">
        <v>0</v>
      </c>
      <c r="AB908" s="35">
        <v>214.4729375</v>
      </c>
      <c r="AC908" s="35">
        <v>36.636187499999998</v>
      </c>
      <c r="AD908" s="35">
        <v>199.64812499999999</v>
      </c>
      <c r="AE908" s="35"/>
      <c r="AF908" s="35"/>
      <c r="AG908" s="35"/>
      <c r="AH908" s="35">
        <v>0</v>
      </c>
      <c r="AI908" s="35"/>
      <c r="AL908" s="24">
        <f t="shared" si="60"/>
        <v>599.7968333</v>
      </c>
      <c r="AN908" s="34">
        <v>766.7</v>
      </c>
      <c r="AP908" s="20">
        <f t="shared" si="59"/>
        <v>1366.4968333000002</v>
      </c>
      <c r="AR908" s="20"/>
    </row>
    <row r="909" spans="1:44" x14ac:dyDescent="0.25">
      <c r="A909" t="str">
        <f>VLOOKUP($B909,'Cushing Balance'!$C$2:$E$500,3,TRUE)</f>
        <v>12012</v>
      </c>
      <c r="B909" s="1">
        <v>40920</v>
      </c>
      <c r="C909" s="31"/>
      <c r="D909" s="8">
        <v>85.665499999999994</v>
      </c>
      <c r="E909" s="35">
        <v>113.21125000000001</v>
      </c>
      <c r="F909" s="35"/>
      <c r="G909" s="26">
        <v>49.5</v>
      </c>
      <c r="H909" s="35">
        <v>39.027124999999998</v>
      </c>
      <c r="I909" s="35">
        <v>0</v>
      </c>
      <c r="J909" s="26">
        <v>0</v>
      </c>
      <c r="K909" s="35">
        <v>60.802270830000005</v>
      </c>
      <c r="L909" s="35">
        <v>0</v>
      </c>
      <c r="M909" s="35">
        <v>371.16835420000001</v>
      </c>
      <c r="N909" s="35">
        <v>0</v>
      </c>
      <c r="O909" s="35"/>
      <c r="P909" s="35">
        <v>54.995255810000003</v>
      </c>
      <c r="R909" s="24">
        <f t="shared" si="57"/>
        <v>774.36975584000004</v>
      </c>
      <c r="T909" s="5">
        <v>410.52805563513544</v>
      </c>
      <c r="V909" s="20">
        <f t="shared" si="58"/>
        <v>1184.8978114751355</v>
      </c>
      <c r="X909" s="8">
        <v>147.25058329999999</v>
      </c>
      <c r="Y909" s="35">
        <v>0</v>
      </c>
      <c r="Z909" s="35"/>
      <c r="AA909" s="35">
        <v>0</v>
      </c>
      <c r="AB909" s="35">
        <v>211.76831250000001</v>
      </c>
      <c r="AC909" s="35">
        <v>37.82983333</v>
      </c>
      <c r="AD909" s="35">
        <v>200</v>
      </c>
      <c r="AE909" s="35"/>
      <c r="AF909" s="35"/>
      <c r="AG909" s="35"/>
      <c r="AH909" s="35">
        <v>0</v>
      </c>
      <c r="AI909" s="35"/>
      <c r="AL909" s="24">
        <f t="shared" si="60"/>
        <v>596.84872913000004</v>
      </c>
      <c r="AN909" s="34">
        <v>766.7</v>
      </c>
      <c r="AP909" s="20">
        <f t="shared" si="59"/>
        <v>1363.5487291300001</v>
      </c>
      <c r="AR909" s="20"/>
    </row>
    <row r="910" spans="1:44" x14ac:dyDescent="0.25">
      <c r="A910" t="str">
        <f>VLOOKUP($B910,'Cushing Balance'!$C$2:$E$500,3,TRUE)</f>
        <v>12012</v>
      </c>
      <c r="B910" s="1">
        <v>40921</v>
      </c>
      <c r="C910" s="31"/>
      <c r="D910" s="8">
        <v>205.81510420000001</v>
      </c>
      <c r="E910" s="35">
        <v>111.0391458</v>
      </c>
      <c r="F910" s="35"/>
      <c r="G910" s="26">
        <v>49.5</v>
      </c>
      <c r="H910" s="35">
        <v>53.811395830000002</v>
      </c>
      <c r="I910" s="35">
        <v>0</v>
      </c>
      <c r="J910" s="26">
        <v>0</v>
      </c>
      <c r="K910" s="35">
        <v>57.91995833</v>
      </c>
      <c r="L910" s="35">
        <v>0</v>
      </c>
      <c r="M910" s="35">
        <v>400.7684792</v>
      </c>
      <c r="N910" s="35">
        <v>0</v>
      </c>
      <c r="O910" s="35"/>
      <c r="P910" s="35">
        <v>62.039937500000001</v>
      </c>
      <c r="R910" s="24">
        <f t="shared" si="57"/>
        <v>940.89402085999996</v>
      </c>
      <c r="T910" s="5">
        <v>410.52805563513544</v>
      </c>
      <c r="V910" s="20">
        <f t="shared" si="58"/>
        <v>1351.4220764951353</v>
      </c>
      <c r="X910" s="8">
        <v>148.56450000000001</v>
      </c>
      <c r="Y910" s="35">
        <v>0</v>
      </c>
      <c r="Z910" s="35"/>
      <c r="AA910" s="35">
        <v>0</v>
      </c>
      <c r="AB910" s="35">
        <v>226.89427079999999</v>
      </c>
      <c r="AC910" s="35">
        <v>28.38570833</v>
      </c>
      <c r="AD910" s="35">
        <v>199.53752080000001</v>
      </c>
      <c r="AE910" s="35"/>
      <c r="AF910" s="35"/>
      <c r="AG910" s="35"/>
      <c r="AH910" s="35">
        <v>0</v>
      </c>
      <c r="AI910" s="35"/>
      <c r="AL910" s="24">
        <f t="shared" si="60"/>
        <v>603.38199993000001</v>
      </c>
      <c r="AN910" s="34">
        <v>766.7</v>
      </c>
      <c r="AP910" s="20">
        <f t="shared" si="59"/>
        <v>1370.0819999300002</v>
      </c>
      <c r="AR910" s="20"/>
    </row>
    <row r="911" spans="1:44" x14ac:dyDescent="0.25">
      <c r="A911" t="str">
        <f>VLOOKUP($B911,'Cushing Balance'!$C$2:$E$500,3,TRUE)</f>
        <v>22012</v>
      </c>
      <c r="B911" s="1">
        <v>40922</v>
      </c>
      <c r="C911" s="31"/>
      <c r="D911" s="8">
        <v>0</v>
      </c>
      <c r="E911" s="35">
        <v>111.30018750000001</v>
      </c>
      <c r="F911" s="35"/>
      <c r="G911" s="26">
        <v>49.5</v>
      </c>
      <c r="H911" s="35">
        <v>62.856937500000001</v>
      </c>
      <c r="I911" s="35">
        <v>0</v>
      </c>
      <c r="J911" s="26">
        <v>0</v>
      </c>
      <c r="K911" s="35">
        <v>60.393895829999998</v>
      </c>
      <c r="L911" s="35">
        <v>0</v>
      </c>
      <c r="M911" s="35">
        <v>426.89454169999999</v>
      </c>
      <c r="N911" s="35">
        <v>0</v>
      </c>
      <c r="O911" s="35"/>
      <c r="P911" s="35">
        <v>51.86</v>
      </c>
      <c r="R911" s="24">
        <f t="shared" si="57"/>
        <v>762.80556252999997</v>
      </c>
      <c r="T911" s="5">
        <v>410.52805563513544</v>
      </c>
      <c r="V911" s="20">
        <f t="shared" si="58"/>
        <v>1173.3336181651355</v>
      </c>
      <c r="X911" s="8">
        <v>148.8325208</v>
      </c>
      <c r="Y911" s="35">
        <v>0</v>
      </c>
      <c r="Z911" s="35"/>
      <c r="AA911" s="35">
        <v>0</v>
      </c>
      <c r="AB911" s="35">
        <v>231.07793749999999</v>
      </c>
      <c r="AC911" s="35">
        <v>35.806979169999998</v>
      </c>
      <c r="AD911" s="35">
        <v>199.0996667</v>
      </c>
      <c r="AE911" s="35"/>
      <c r="AF911" s="35"/>
      <c r="AG911" s="35"/>
      <c r="AH911" s="35">
        <v>0</v>
      </c>
      <c r="AI911" s="35"/>
      <c r="AL911" s="24">
        <f t="shared" si="60"/>
        <v>614.81710416999999</v>
      </c>
      <c r="AN911" s="34">
        <v>766.7</v>
      </c>
      <c r="AP911" s="20">
        <f t="shared" si="59"/>
        <v>1381.51710417</v>
      </c>
      <c r="AR911" s="20"/>
    </row>
    <row r="912" spans="1:44" x14ac:dyDescent="0.25">
      <c r="A912" t="str">
        <f>VLOOKUP($B912,'Cushing Balance'!$C$2:$E$500,3,TRUE)</f>
        <v>22012</v>
      </c>
      <c r="B912" s="1">
        <v>40923</v>
      </c>
      <c r="C912" s="31"/>
      <c r="D912" s="8">
        <v>46.314270829999998</v>
      </c>
      <c r="E912" s="35">
        <v>122.4448333</v>
      </c>
      <c r="F912" s="35"/>
      <c r="G912" s="26">
        <v>49.5</v>
      </c>
      <c r="H912" s="35">
        <v>38.011937500000002</v>
      </c>
      <c r="I912" s="35">
        <v>0</v>
      </c>
      <c r="J912" s="26">
        <v>0</v>
      </c>
      <c r="K912" s="35">
        <v>64.077270830000003</v>
      </c>
      <c r="L912" s="35">
        <v>0</v>
      </c>
      <c r="M912" s="35">
        <v>409.9544583</v>
      </c>
      <c r="N912" s="35">
        <v>0</v>
      </c>
      <c r="O912" s="35"/>
      <c r="P912" s="35">
        <v>66.538395829999999</v>
      </c>
      <c r="R912" s="24">
        <f t="shared" si="57"/>
        <v>796.84116658999994</v>
      </c>
      <c r="T912" s="5">
        <v>410.52805563513544</v>
      </c>
      <c r="V912" s="20">
        <f t="shared" si="58"/>
        <v>1207.3692222251354</v>
      </c>
      <c r="X912" s="8">
        <v>149.75899999999999</v>
      </c>
      <c r="Y912" s="35">
        <v>0</v>
      </c>
      <c r="Z912" s="35"/>
      <c r="AA912" s="35">
        <v>0</v>
      </c>
      <c r="AB912" s="35">
        <v>230.43397920000001</v>
      </c>
      <c r="AC912" s="35">
        <v>35.740020829999999</v>
      </c>
      <c r="AD912" s="35">
        <v>198.7076667</v>
      </c>
      <c r="AE912" s="35"/>
      <c r="AF912" s="35"/>
      <c r="AG912" s="35"/>
      <c r="AH912" s="35">
        <v>0</v>
      </c>
      <c r="AI912" s="35"/>
      <c r="AL912" s="24">
        <f t="shared" si="60"/>
        <v>614.64066673000002</v>
      </c>
      <c r="AN912" s="34">
        <v>766.7</v>
      </c>
      <c r="AP912" s="20">
        <f t="shared" si="59"/>
        <v>1381.3406667300001</v>
      </c>
      <c r="AR912" s="20"/>
    </row>
    <row r="913" spans="1:44" x14ac:dyDescent="0.25">
      <c r="A913" t="str">
        <f>VLOOKUP($B913,'Cushing Balance'!$C$2:$E$500,3,TRUE)</f>
        <v>22012</v>
      </c>
      <c r="B913" s="1">
        <v>40924</v>
      </c>
      <c r="C913" s="31"/>
      <c r="D913" s="8">
        <v>166.34481249999999</v>
      </c>
      <c r="E913" s="35">
        <v>109.19012499999999</v>
      </c>
      <c r="F913" s="35"/>
      <c r="G913" s="26">
        <v>49.5</v>
      </c>
      <c r="H913" s="35">
        <v>45.217854169999995</v>
      </c>
      <c r="I913" s="35">
        <v>0</v>
      </c>
      <c r="J913" s="26">
        <v>0</v>
      </c>
      <c r="K913" s="35">
        <v>64.234708330000004</v>
      </c>
      <c r="L913" s="35">
        <v>0</v>
      </c>
      <c r="M913" s="35">
        <v>434.02585420000003</v>
      </c>
      <c r="N913" s="35">
        <v>0</v>
      </c>
      <c r="O913" s="35"/>
      <c r="P913" s="35">
        <v>43.056541670000001</v>
      </c>
      <c r="R913" s="24">
        <f t="shared" si="57"/>
        <v>911.56989586999998</v>
      </c>
      <c r="T913" s="5">
        <v>410.52805563513544</v>
      </c>
      <c r="V913" s="20">
        <f t="shared" si="58"/>
        <v>1322.0979515051354</v>
      </c>
      <c r="X913" s="8">
        <v>149.64993749999999</v>
      </c>
      <c r="Y913" s="35">
        <v>0</v>
      </c>
      <c r="Z913" s="35"/>
      <c r="AA913" s="35">
        <v>0</v>
      </c>
      <c r="AB913" s="35">
        <v>230.3460417</v>
      </c>
      <c r="AC913" s="35">
        <v>36.375687499999998</v>
      </c>
      <c r="AD913" s="35">
        <v>194.04647919999999</v>
      </c>
      <c r="AE913" s="35"/>
      <c r="AF913" s="35"/>
      <c r="AG913" s="35"/>
      <c r="AH913" s="35">
        <v>0</v>
      </c>
      <c r="AI913" s="35"/>
      <c r="AL913" s="24">
        <f t="shared" si="60"/>
        <v>610.41814590000001</v>
      </c>
      <c r="AN913" s="34">
        <v>766.7</v>
      </c>
      <c r="AP913" s="20">
        <f t="shared" si="59"/>
        <v>1377.1181458999999</v>
      </c>
      <c r="AR913" s="20"/>
    </row>
    <row r="914" spans="1:44" x14ac:dyDescent="0.25">
      <c r="A914" t="str">
        <f>VLOOKUP($B914,'Cushing Balance'!$C$2:$E$500,3,TRUE)</f>
        <v>22012</v>
      </c>
      <c r="B914" s="1">
        <v>40925</v>
      </c>
      <c r="C914" s="31"/>
      <c r="D914" s="8">
        <v>74.584041670000005</v>
      </c>
      <c r="E914" s="35">
        <v>86.331666670000004</v>
      </c>
      <c r="F914" s="35"/>
      <c r="G914" s="26">
        <v>49.5</v>
      </c>
      <c r="H914" s="35">
        <v>29.902270830000003</v>
      </c>
      <c r="I914" s="35">
        <v>0</v>
      </c>
      <c r="J914" s="26">
        <v>0</v>
      </c>
      <c r="K914" s="35">
        <v>64.280437500000005</v>
      </c>
      <c r="L914" s="35">
        <v>0</v>
      </c>
      <c r="M914" s="35">
        <v>424.6564583</v>
      </c>
      <c r="N914" s="35">
        <v>0</v>
      </c>
      <c r="O914" s="35"/>
      <c r="P914" s="35">
        <v>66.180608699999993</v>
      </c>
      <c r="R914" s="24">
        <f t="shared" si="57"/>
        <v>795.43548366999994</v>
      </c>
      <c r="T914" s="5">
        <v>410.52805563513544</v>
      </c>
      <c r="V914" s="20">
        <f t="shared" si="58"/>
        <v>1205.9635393051353</v>
      </c>
      <c r="X914" s="8">
        <v>148.19825</v>
      </c>
      <c r="Y914" s="35">
        <v>0</v>
      </c>
      <c r="Z914" s="35"/>
      <c r="AA914" s="35">
        <v>0</v>
      </c>
      <c r="AB914" s="35">
        <v>224.0734167</v>
      </c>
      <c r="AC914" s="35">
        <v>24.304749999999999</v>
      </c>
      <c r="AD914" s="35">
        <v>196.11075</v>
      </c>
      <c r="AE914" s="35"/>
      <c r="AF914" s="35"/>
      <c r="AG914" s="35"/>
      <c r="AH914" s="35">
        <v>0</v>
      </c>
      <c r="AI914" s="35"/>
      <c r="AL914" s="24">
        <f t="shared" si="60"/>
        <v>592.68716670000003</v>
      </c>
      <c r="AN914" s="34">
        <v>766.7</v>
      </c>
      <c r="AP914" s="20">
        <f t="shared" si="59"/>
        <v>1359.3871667000001</v>
      </c>
      <c r="AR914" s="20"/>
    </row>
    <row r="915" spans="1:44" x14ac:dyDescent="0.25">
      <c r="A915" t="str">
        <f>VLOOKUP($B915,'Cushing Balance'!$C$2:$E$500,3,TRUE)</f>
        <v>22012</v>
      </c>
      <c r="B915" s="1">
        <v>40926</v>
      </c>
      <c r="C915" s="31"/>
      <c r="D915" s="8">
        <v>79.914770829999995</v>
      </c>
      <c r="E915" s="35">
        <v>86.38752083</v>
      </c>
      <c r="F915" s="35"/>
      <c r="G915" s="26">
        <v>49.5</v>
      </c>
      <c r="H915" s="35">
        <v>59.5264375</v>
      </c>
      <c r="I915" s="35">
        <v>0</v>
      </c>
      <c r="J915" s="26">
        <v>0</v>
      </c>
      <c r="K915" s="35">
        <v>66.112354170000003</v>
      </c>
      <c r="L915" s="35">
        <v>0</v>
      </c>
      <c r="M915" s="35">
        <v>372.11920830000003</v>
      </c>
      <c r="N915" s="35">
        <v>0</v>
      </c>
      <c r="O915" s="35"/>
      <c r="P915" s="35">
        <v>60.452583330000003</v>
      </c>
      <c r="R915" s="24">
        <f t="shared" si="57"/>
        <v>774.01287495999998</v>
      </c>
      <c r="T915" s="5">
        <v>410.52805563513544</v>
      </c>
      <c r="V915" s="20">
        <f t="shared" si="58"/>
        <v>1184.5409305951355</v>
      </c>
      <c r="X915" s="8">
        <v>149.14660420000001</v>
      </c>
      <c r="Y915" s="35">
        <v>0</v>
      </c>
      <c r="Z915" s="35"/>
      <c r="AA915" s="35">
        <v>0</v>
      </c>
      <c r="AB915" s="35">
        <v>225.4944375</v>
      </c>
      <c r="AC915" s="35">
        <v>30.604083330000002</v>
      </c>
      <c r="AD915" s="35">
        <v>196.2895417</v>
      </c>
      <c r="AE915" s="35"/>
      <c r="AF915" s="35"/>
      <c r="AG915" s="35"/>
      <c r="AH915" s="35">
        <v>0</v>
      </c>
      <c r="AI915" s="35"/>
      <c r="AL915" s="24">
        <f t="shared" si="60"/>
        <v>601.53466673000003</v>
      </c>
      <c r="AN915" s="34">
        <v>766.7</v>
      </c>
      <c r="AP915" s="20">
        <f t="shared" si="59"/>
        <v>1368.2346667300001</v>
      </c>
      <c r="AR915" s="20"/>
    </row>
    <row r="916" spans="1:44" x14ac:dyDescent="0.25">
      <c r="A916" t="str">
        <f>VLOOKUP($B916,'Cushing Balance'!$C$2:$E$500,3,TRUE)</f>
        <v>22012</v>
      </c>
      <c r="B916" s="1">
        <v>40927</v>
      </c>
      <c r="C916" s="31"/>
      <c r="D916" s="8">
        <v>0</v>
      </c>
      <c r="E916" s="35">
        <v>76.653562500000007</v>
      </c>
      <c r="F916" s="35"/>
      <c r="G916" s="26">
        <v>49.5</v>
      </c>
      <c r="H916" s="35">
        <v>53.02566667</v>
      </c>
      <c r="I916" s="35">
        <v>0</v>
      </c>
      <c r="J916" s="26">
        <v>0</v>
      </c>
      <c r="K916" s="35">
        <v>69.417020829999998</v>
      </c>
      <c r="L916" s="35">
        <v>0</v>
      </c>
      <c r="M916" s="35">
        <v>437.58820830000002</v>
      </c>
      <c r="N916" s="35">
        <v>0</v>
      </c>
      <c r="O916" s="35"/>
      <c r="P916" s="35">
        <v>30.252437499999999</v>
      </c>
      <c r="R916" s="24">
        <f t="shared" si="57"/>
        <v>716.4368958</v>
      </c>
      <c r="T916" s="5">
        <v>410.52805563513544</v>
      </c>
      <c r="V916" s="20">
        <f t="shared" si="58"/>
        <v>1126.9649514351354</v>
      </c>
      <c r="X916" s="8">
        <v>147.18868749999999</v>
      </c>
      <c r="Y916" s="35">
        <v>0</v>
      </c>
      <c r="Z916" s="35"/>
      <c r="AA916" s="35">
        <v>0</v>
      </c>
      <c r="AB916" s="35">
        <v>219.82124999999999</v>
      </c>
      <c r="AC916" s="35">
        <v>22.037166669999998</v>
      </c>
      <c r="AD916" s="35">
        <v>187.4992292</v>
      </c>
      <c r="AE916" s="35"/>
      <c r="AF916" s="35"/>
      <c r="AG916" s="35"/>
      <c r="AH916" s="35">
        <v>0</v>
      </c>
      <c r="AI916" s="35"/>
      <c r="AL916" s="24">
        <f t="shared" si="60"/>
        <v>576.54633336999996</v>
      </c>
      <c r="AN916" s="34">
        <v>766.7</v>
      </c>
      <c r="AP916" s="20">
        <f t="shared" si="59"/>
        <v>1343.24633337</v>
      </c>
      <c r="AR916" s="20"/>
    </row>
    <row r="917" spans="1:44" x14ac:dyDescent="0.25">
      <c r="A917" t="str">
        <f>VLOOKUP($B917,'Cushing Balance'!$C$2:$E$500,3,TRUE)</f>
        <v>22012</v>
      </c>
      <c r="B917" s="1">
        <v>40928</v>
      </c>
      <c r="C917" s="31"/>
      <c r="D917" s="8">
        <v>373.62381249999999</v>
      </c>
      <c r="E917" s="35">
        <v>84.481291670000005</v>
      </c>
      <c r="F917" s="35"/>
      <c r="G917" s="26">
        <v>49.5</v>
      </c>
      <c r="H917" s="35">
        <v>31.375666669999998</v>
      </c>
      <c r="I917" s="35">
        <v>0</v>
      </c>
      <c r="J917" s="26">
        <v>0</v>
      </c>
      <c r="K917" s="35">
        <v>71.417770829999995</v>
      </c>
      <c r="L917" s="35">
        <v>0</v>
      </c>
      <c r="M917" s="35">
        <v>407.9296458</v>
      </c>
      <c r="N917" s="35">
        <v>0</v>
      </c>
      <c r="O917" s="35"/>
      <c r="P917" s="35">
        <v>29.337875</v>
      </c>
      <c r="R917" s="24">
        <f t="shared" si="57"/>
        <v>1047.66606247</v>
      </c>
      <c r="T917" s="5">
        <v>410.52805563513544</v>
      </c>
      <c r="V917" s="20">
        <f t="shared" si="58"/>
        <v>1458.1941181051354</v>
      </c>
      <c r="X917" s="8">
        <v>148.69702079999999</v>
      </c>
      <c r="Y917" s="35">
        <v>0</v>
      </c>
      <c r="Z917" s="35"/>
      <c r="AA917" s="35">
        <v>0</v>
      </c>
      <c r="AB917" s="35">
        <v>225.80072920000001</v>
      </c>
      <c r="AC917" s="35">
        <v>37.917041669999996</v>
      </c>
      <c r="AD917" s="35">
        <v>185.41202079999999</v>
      </c>
      <c r="AE917" s="35"/>
      <c r="AF917" s="35"/>
      <c r="AG917" s="35"/>
      <c r="AH917" s="35">
        <v>0</v>
      </c>
      <c r="AI917" s="35"/>
      <c r="AL917" s="24">
        <f t="shared" si="60"/>
        <v>597.82681247000005</v>
      </c>
      <c r="AN917" s="34">
        <v>766.7</v>
      </c>
      <c r="AP917" s="20">
        <f t="shared" si="59"/>
        <v>1364.5268124700001</v>
      </c>
      <c r="AR917" s="20"/>
    </row>
    <row r="918" spans="1:44" x14ac:dyDescent="0.25">
      <c r="A918" t="str">
        <f>VLOOKUP($B918,'Cushing Balance'!$C$2:$E$500,3,TRUE)</f>
        <v>32012</v>
      </c>
      <c r="B918" s="1">
        <v>40929</v>
      </c>
      <c r="C918" s="31"/>
      <c r="D918" s="8">
        <v>113.6214375</v>
      </c>
      <c r="E918" s="35">
        <v>97.816333329999992</v>
      </c>
      <c r="F918" s="35"/>
      <c r="G918" s="26">
        <v>49.5</v>
      </c>
      <c r="H918" s="35">
        <v>39.778312499999998</v>
      </c>
      <c r="I918" s="35">
        <v>0</v>
      </c>
      <c r="J918" s="26">
        <v>0</v>
      </c>
      <c r="K918" s="35">
        <v>72.188999999999993</v>
      </c>
      <c r="L918" s="35">
        <v>0</v>
      </c>
      <c r="M918" s="35">
        <v>419.98058329999998</v>
      </c>
      <c r="N918" s="35">
        <v>0</v>
      </c>
      <c r="O918" s="35"/>
      <c r="P918" s="35">
        <v>36.091666670000002</v>
      </c>
      <c r="R918" s="24">
        <f t="shared" si="57"/>
        <v>828.97733329999983</v>
      </c>
      <c r="T918" s="5">
        <v>410.52805563513544</v>
      </c>
      <c r="V918" s="20">
        <f t="shared" si="58"/>
        <v>1239.5053889351352</v>
      </c>
      <c r="X918" s="8">
        <v>148.81450000000001</v>
      </c>
      <c r="Y918" s="35">
        <v>0</v>
      </c>
      <c r="Z918" s="35"/>
      <c r="AA918" s="35">
        <v>0</v>
      </c>
      <c r="AB918" s="35">
        <v>225.58381249999999</v>
      </c>
      <c r="AC918" s="35">
        <v>38.746875000000003</v>
      </c>
      <c r="AD918" s="35">
        <v>193.25510420000001</v>
      </c>
      <c r="AE918" s="35"/>
      <c r="AF918" s="35"/>
      <c r="AG918" s="35"/>
      <c r="AH918" s="35">
        <v>0</v>
      </c>
      <c r="AI918" s="35"/>
      <c r="AL918" s="24">
        <f t="shared" si="60"/>
        <v>606.40029170000003</v>
      </c>
      <c r="AN918" s="34">
        <v>766.7</v>
      </c>
      <c r="AP918" s="20">
        <f t="shared" si="59"/>
        <v>1373.1002917000001</v>
      </c>
      <c r="AR918" s="20"/>
    </row>
    <row r="919" spans="1:44" x14ac:dyDescent="0.25">
      <c r="A919" t="str">
        <f>VLOOKUP($B919,'Cushing Balance'!$C$2:$E$500,3,TRUE)</f>
        <v>32012</v>
      </c>
      <c r="B919" s="1">
        <v>40930</v>
      </c>
      <c r="C919" s="31"/>
      <c r="D919" s="8">
        <v>339.32635420000003</v>
      </c>
      <c r="E919" s="35">
        <v>112.16972920000001</v>
      </c>
      <c r="F919" s="35"/>
      <c r="G919" s="26">
        <v>49.5</v>
      </c>
      <c r="H919" s="35">
        <v>56.728375</v>
      </c>
      <c r="I919" s="35">
        <v>0</v>
      </c>
      <c r="J919" s="26">
        <v>0</v>
      </c>
      <c r="K919" s="35">
        <v>67.876854170000001</v>
      </c>
      <c r="L919" s="35">
        <v>0</v>
      </c>
      <c r="M919" s="35">
        <v>377.80772919999998</v>
      </c>
      <c r="N919" s="35">
        <v>0</v>
      </c>
      <c r="O919" s="35"/>
      <c r="P919" s="35">
        <v>14.8016875</v>
      </c>
      <c r="R919" s="24">
        <f t="shared" si="57"/>
        <v>1018.2107292699999</v>
      </c>
      <c r="T919" s="5">
        <v>410.52805563513544</v>
      </c>
      <c r="V919" s="20">
        <f t="shared" si="58"/>
        <v>1428.7387849051354</v>
      </c>
      <c r="X919" s="8">
        <v>148.66137499999999</v>
      </c>
      <c r="Y919" s="35">
        <v>0</v>
      </c>
      <c r="Z919" s="35"/>
      <c r="AA919" s="35">
        <v>0</v>
      </c>
      <c r="AB919" s="35">
        <v>231.054125</v>
      </c>
      <c r="AC919" s="35">
        <v>26.101624999999999</v>
      </c>
      <c r="AD919" s="35">
        <v>184.0555833</v>
      </c>
      <c r="AE919" s="35"/>
      <c r="AF919" s="35"/>
      <c r="AG919" s="35"/>
      <c r="AH919" s="35">
        <v>0</v>
      </c>
      <c r="AI919" s="35"/>
      <c r="AL919" s="24">
        <f t="shared" si="60"/>
        <v>589.8727083</v>
      </c>
      <c r="AN919" s="34">
        <v>766.7</v>
      </c>
      <c r="AP919" s="20">
        <f t="shared" si="59"/>
        <v>1356.5727083000002</v>
      </c>
      <c r="AR919" s="20"/>
    </row>
    <row r="920" spans="1:44" x14ac:dyDescent="0.25">
      <c r="A920" t="str">
        <f>VLOOKUP($B920,'Cushing Balance'!$C$2:$E$500,3,TRUE)</f>
        <v>32012</v>
      </c>
      <c r="B920" s="1">
        <v>40931</v>
      </c>
      <c r="C920" s="31"/>
      <c r="D920" s="8">
        <v>0</v>
      </c>
      <c r="E920" s="35">
        <v>116.93231249999999</v>
      </c>
      <c r="F920" s="35"/>
      <c r="G920" s="26">
        <v>49.5</v>
      </c>
      <c r="H920" s="35">
        <v>53.193125000000002</v>
      </c>
      <c r="I920" s="35">
        <v>0</v>
      </c>
      <c r="J920" s="26">
        <v>0</v>
      </c>
      <c r="K920" s="35">
        <v>65.909645829999988</v>
      </c>
      <c r="L920" s="35">
        <v>0</v>
      </c>
      <c r="M920" s="35">
        <v>414.3047292</v>
      </c>
      <c r="N920" s="35">
        <v>0</v>
      </c>
      <c r="O920" s="35"/>
      <c r="P920" s="35">
        <v>39.440791669999996</v>
      </c>
      <c r="R920" s="24">
        <f t="shared" si="57"/>
        <v>739.28060419999997</v>
      </c>
      <c r="T920" s="5">
        <v>410.52805563513544</v>
      </c>
      <c r="V920" s="20">
        <f t="shared" si="58"/>
        <v>1149.8086598351354</v>
      </c>
      <c r="X920" s="8">
        <v>148.67945829999999</v>
      </c>
      <c r="Y920" s="35">
        <v>0</v>
      </c>
      <c r="Z920" s="35"/>
      <c r="AA920" s="35">
        <v>0</v>
      </c>
      <c r="AB920" s="35">
        <v>220.02129170000001</v>
      </c>
      <c r="AC920" s="35">
        <v>27.762333330000001</v>
      </c>
      <c r="AD920" s="35">
        <v>196.53304170000001</v>
      </c>
      <c r="AE920" s="35"/>
      <c r="AF920" s="35"/>
      <c r="AG920" s="35"/>
      <c r="AH920" s="35">
        <v>0</v>
      </c>
      <c r="AI920" s="35"/>
      <c r="AL920" s="24">
        <f t="shared" si="60"/>
        <v>592.99612503000003</v>
      </c>
      <c r="AN920" s="34">
        <v>766.7</v>
      </c>
      <c r="AP920" s="20">
        <f t="shared" si="59"/>
        <v>1359.6961250300001</v>
      </c>
      <c r="AR920" s="20"/>
    </row>
    <row r="921" spans="1:44" x14ac:dyDescent="0.25">
      <c r="A921" t="str">
        <f>VLOOKUP($B921,'Cushing Balance'!$C$2:$E$500,3,TRUE)</f>
        <v>32012</v>
      </c>
      <c r="B921" s="1">
        <v>40932</v>
      </c>
      <c r="C921" s="31"/>
      <c r="D921" s="8">
        <v>85.850854170000005</v>
      </c>
      <c r="E921" s="35">
        <v>115.9424167</v>
      </c>
      <c r="F921" s="35"/>
      <c r="G921" s="26">
        <v>49.5</v>
      </c>
      <c r="H921" s="35">
        <v>43.15966667</v>
      </c>
      <c r="I921" s="35">
        <v>0</v>
      </c>
      <c r="J921" s="26">
        <v>0</v>
      </c>
      <c r="K921" s="35">
        <v>62.939229169999997</v>
      </c>
      <c r="L921" s="35">
        <v>0</v>
      </c>
      <c r="M921" s="35">
        <v>403.29908330000001</v>
      </c>
      <c r="N921" s="35">
        <v>0</v>
      </c>
      <c r="O921" s="35"/>
      <c r="P921" s="35">
        <v>68.72327082999999</v>
      </c>
      <c r="R921" s="24">
        <f t="shared" si="57"/>
        <v>829.41452084000002</v>
      </c>
      <c r="T921" s="5">
        <v>410.52805563513544</v>
      </c>
      <c r="V921" s="20">
        <f t="shared" si="58"/>
        <v>1239.9425764751354</v>
      </c>
      <c r="X921" s="8">
        <v>150.1339792</v>
      </c>
      <c r="Y921" s="35">
        <v>0</v>
      </c>
      <c r="Z921" s="35"/>
      <c r="AA921" s="35">
        <v>0</v>
      </c>
      <c r="AB921" s="35">
        <v>229.017875</v>
      </c>
      <c r="AC921" s="35">
        <v>36.302687499999998</v>
      </c>
      <c r="AD921" s="35">
        <v>179.83495830000001</v>
      </c>
      <c r="AE921" s="35"/>
      <c r="AF921" s="35"/>
      <c r="AG921" s="35"/>
      <c r="AH921" s="35">
        <v>0</v>
      </c>
      <c r="AI921" s="35"/>
      <c r="AL921" s="24">
        <f t="shared" si="60"/>
        <v>595.28949999999998</v>
      </c>
      <c r="AN921" s="34">
        <v>766.7</v>
      </c>
      <c r="AP921" s="20">
        <f t="shared" si="59"/>
        <v>1361.9895000000001</v>
      </c>
      <c r="AR921" s="20"/>
    </row>
    <row r="922" spans="1:44" x14ac:dyDescent="0.25">
      <c r="A922" t="str">
        <f>VLOOKUP($B922,'Cushing Balance'!$C$2:$E$500,3,TRUE)</f>
        <v>32012</v>
      </c>
      <c r="B922" s="1">
        <v>40933</v>
      </c>
      <c r="C922" s="31"/>
      <c r="D922" s="8">
        <v>173.32662500000001</v>
      </c>
      <c r="E922" s="35">
        <v>104.2572917</v>
      </c>
      <c r="F922" s="35"/>
      <c r="G922" s="26">
        <v>49.5</v>
      </c>
      <c r="H922" s="35">
        <v>40.883437499999999</v>
      </c>
      <c r="I922" s="35">
        <v>0</v>
      </c>
      <c r="J922" s="26">
        <v>0</v>
      </c>
      <c r="K922" s="35">
        <v>60.077166669999997</v>
      </c>
      <c r="L922" s="35">
        <v>0</v>
      </c>
      <c r="M922" s="35">
        <v>407.4372917</v>
      </c>
      <c r="N922" s="35">
        <v>0</v>
      </c>
      <c r="O922" s="35"/>
      <c r="P922" s="35">
        <v>70.340249999999997</v>
      </c>
      <c r="R922" s="24">
        <f t="shared" si="57"/>
        <v>905.82206257000007</v>
      </c>
      <c r="T922" s="5">
        <v>410.52805563513544</v>
      </c>
      <c r="V922" s="20">
        <f t="shared" si="58"/>
        <v>1316.3501182051355</v>
      </c>
      <c r="X922" s="8">
        <v>149.08060420000001</v>
      </c>
      <c r="Y922" s="35">
        <v>0</v>
      </c>
      <c r="Z922" s="35"/>
      <c r="AA922" s="35">
        <v>0</v>
      </c>
      <c r="AB922" s="35">
        <v>225.20772919999999</v>
      </c>
      <c r="AC922" s="35">
        <v>38.382416669999998</v>
      </c>
      <c r="AD922" s="35">
        <v>174.38066670000001</v>
      </c>
      <c r="AE922" s="35"/>
      <c r="AF922" s="35"/>
      <c r="AG922" s="35"/>
      <c r="AH922" s="35">
        <v>0</v>
      </c>
      <c r="AI922" s="35"/>
      <c r="AL922" s="24">
        <f t="shared" si="60"/>
        <v>587.05141677000006</v>
      </c>
      <c r="AN922" s="34">
        <v>766.7</v>
      </c>
      <c r="AP922" s="20">
        <f t="shared" si="59"/>
        <v>1353.7514167700001</v>
      </c>
      <c r="AR922" s="20"/>
    </row>
    <row r="923" spans="1:44" x14ac:dyDescent="0.25">
      <c r="A923" t="str">
        <f>VLOOKUP($B923,'Cushing Balance'!$C$2:$E$500,3,TRUE)</f>
        <v>32012</v>
      </c>
      <c r="B923" s="1">
        <v>40934</v>
      </c>
      <c r="C923" s="31"/>
      <c r="D923" s="8">
        <v>0</v>
      </c>
      <c r="E923" s="35">
        <v>26.88775</v>
      </c>
      <c r="F923" s="35"/>
      <c r="G923" s="26">
        <v>49.5</v>
      </c>
      <c r="H923" s="35">
        <v>66.061708329999988</v>
      </c>
      <c r="I923" s="35">
        <v>0</v>
      </c>
      <c r="J923" s="26">
        <v>0</v>
      </c>
      <c r="K923" s="35">
        <v>64.443041669999999</v>
      </c>
      <c r="L923" s="35">
        <v>0</v>
      </c>
      <c r="M923" s="35">
        <v>405.44925000000001</v>
      </c>
      <c r="N923" s="35">
        <v>0</v>
      </c>
      <c r="O923" s="35"/>
      <c r="P923" s="35">
        <v>50.807749999999999</v>
      </c>
      <c r="R923" s="24">
        <f t="shared" si="57"/>
        <v>663.14949999999999</v>
      </c>
      <c r="T923" s="5">
        <v>410.52805563513544</v>
      </c>
      <c r="V923" s="20">
        <f t="shared" si="58"/>
        <v>1073.6775556351354</v>
      </c>
      <c r="X923" s="8">
        <v>148.07175000000001</v>
      </c>
      <c r="Y923" s="35">
        <v>0</v>
      </c>
      <c r="Z923" s="35"/>
      <c r="AA923" s="35">
        <v>0</v>
      </c>
      <c r="AB923" s="35">
        <v>226.45527079999999</v>
      </c>
      <c r="AC923" s="35">
        <v>37.526291669999999</v>
      </c>
      <c r="AD923" s="35">
        <v>167.7147708</v>
      </c>
      <c r="AE923" s="35"/>
      <c r="AF923" s="35"/>
      <c r="AG923" s="35"/>
      <c r="AH923" s="35">
        <v>0</v>
      </c>
      <c r="AI923" s="35"/>
      <c r="AL923" s="24">
        <f t="shared" si="60"/>
        <v>579.76808327000003</v>
      </c>
      <c r="AN923" s="34">
        <v>766.7</v>
      </c>
      <c r="AP923" s="20">
        <f t="shared" si="59"/>
        <v>1346.4680832700001</v>
      </c>
      <c r="AR923" s="20"/>
    </row>
    <row r="924" spans="1:44" x14ac:dyDescent="0.25">
      <c r="A924" t="str">
        <f>VLOOKUP($B924,'Cushing Balance'!$C$2:$E$500,3,TRUE)</f>
        <v>32012</v>
      </c>
      <c r="B924" s="1">
        <v>40935</v>
      </c>
      <c r="C924" s="31"/>
      <c r="D924" s="8">
        <v>168.36729170000001</v>
      </c>
      <c r="E924" s="35">
        <v>50.727208330000003</v>
      </c>
      <c r="F924" s="35"/>
      <c r="G924" s="26">
        <v>49.5</v>
      </c>
      <c r="H924" s="35">
        <v>56.773479170000002</v>
      </c>
      <c r="I924" s="35">
        <v>0</v>
      </c>
      <c r="J924" s="26">
        <v>0</v>
      </c>
      <c r="K924" s="35">
        <v>66.337833329999995</v>
      </c>
      <c r="L924" s="35">
        <v>0</v>
      </c>
      <c r="M924" s="35">
        <v>410.3237292</v>
      </c>
      <c r="N924" s="35">
        <v>0</v>
      </c>
      <c r="O924" s="35"/>
      <c r="P924" s="35">
        <v>34.676770830000002</v>
      </c>
      <c r="R924" s="24">
        <f t="shared" si="57"/>
        <v>836.70631256000001</v>
      </c>
      <c r="T924" s="5">
        <v>410.52805563513544</v>
      </c>
      <c r="V924" s="20">
        <f t="shared" si="58"/>
        <v>1247.2343681951354</v>
      </c>
      <c r="X924" s="8">
        <v>149.83375000000001</v>
      </c>
      <c r="Y924" s="35">
        <v>0</v>
      </c>
      <c r="Z924" s="35"/>
      <c r="AA924" s="35">
        <v>0</v>
      </c>
      <c r="AB924" s="35">
        <v>226.844875</v>
      </c>
      <c r="AC924" s="35">
        <v>36.280291669999997</v>
      </c>
      <c r="AD924" s="35">
        <v>163.76529170000001</v>
      </c>
      <c r="AE924" s="35"/>
      <c r="AF924" s="35"/>
      <c r="AG924" s="35"/>
      <c r="AH924" s="35">
        <v>0</v>
      </c>
      <c r="AI924" s="35"/>
      <c r="AL924" s="24">
        <f t="shared" si="60"/>
        <v>576.72420837000004</v>
      </c>
      <c r="AN924" s="34">
        <v>766.7</v>
      </c>
      <c r="AP924" s="20">
        <f t="shared" si="59"/>
        <v>1343.4242083700001</v>
      </c>
      <c r="AR924" s="20"/>
    </row>
    <row r="925" spans="1:44" x14ac:dyDescent="0.25">
      <c r="A925" t="str">
        <f>VLOOKUP($B925,'Cushing Balance'!$C$2:$E$500,3,TRUE)</f>
        <v>42012</v>
      </c>
      <c r="B925" s="1">
        <v>40936</v>
      </c>
      <c r="C925" s="31"/>
      <c r="D925" s="8">
        <v>0</v>
      </c>
      <c r="E925" s="35">
        <v>58.930354170000001</v>
      </c>
      <c r="F925" s="35"/>
      <c r="G925" s="26">
        <v>49.5</v>
      </c>
      <c r="H925" s="35">
        <v>65.12872917</v>
      </c>
      <c r="I925" s="35">
        <v>0</v>
      </c>
      <c r="J925" s="26">
        <v>0</v>
      </c>
      <c r="K925" s="35">
        <v>55.306312499999997</v>
      </c>
      <c r="L925" s="35">
        <v>0</v>
      </c>
      <c r="M925" s="35">
        <v>431.6843958</v>
      </c>
      <c r="N925" s="35">
        <v>0</v>
      </c>
      <c r="O925" s="35"/>
      <c r="P925" s="35">
        <v>41.046624999999999</v>
      </c>
      <c r="R925" s="24">
        <f t="shared" si="57"/>
        <v>701.59641663999992</v>
      </c>
      <c r="T925" s="5">
        <v>410.52805563513544</v>
      </c>
      <c r="V925" s="20">
        <f t="shared" si="58"/>
        <v>1112.1244722751353</v>
      </c>
      <c r="X925" s="8">
        <v>147.98783330000001</v>
      </c>
      <c r="Y925" s="35">
        <v>0</v>
      </c>
      <c r="Z925" s="35"/>
      <c r="AA925" s="35">
        <v>0</v>
      </c>
      <c r="AB925" s="35">
        <v>229.8779792</v>
      </c>
      <c r="AC925" s="35">
        <v>34.116291669999995</v>
      </c>
      <c r="AD925" s="35">
        <v>155.0436042</v>
      </c>
      <c r="AE925" s="35"/>
      <c r="AF925" s="35"/>
      <c r="AG925" s="35"/>
      <c r="AH925" s="35">
        <v>0</v>
      </c>
      <c r="AI925" s="35"/>
      <c r="AL925" s="24">
        <f t="shared" si="60"/>
        <v>567.02570837000007</v>
      </c>
      <c r="AN925" s="34">
        <v>766.7</v>
      </c>
      <c r="AP925" s="20">
        <f t="shared" si="59"/>
        <v>1333.7257083700001</v>
      </c>
      <c r="AR925" s="20"/>
    </row>
    <row r="926" spans="1:44" x14ac:dyDescent="0.25">
      <c r="A926" t="str">
        <f>VLOOKUP($B926,'Cushing Balance'!$C$2:$E$500,3,TRUE)</f>
        <v>42012</v>
      </c>
      <c r="B926" s="1">
        <v>40937</v>
      </c>
      <c r="C926" s="31"/>
      <c r="D926" s="8">
        <v>214.18245830000001</v>
      </c>
      <c r="E926" s="35">
        <v>26.745979169999998</v>
      </c>
      <c r="F926" s="35"/>
      <c r="G926" s="26">
        <v>49.5</v>
      </c>
      <c r="H926" s="35">
        <v>41.756083330000003</v>
      </c>
      <c r="I926" s="35">
        <v>0</v>
      </c>
      <c r="J926" s="26">
        <v>0</v>
      </c>
      <c r="K926" s="35">
        <v>49.075125</v>
      </c>
      <c r="L926" s="35">
        <v>0</v>
      </c>
      <c r="M926" s="35">
        <v>417.17750000000001</v>
      </c>
      <c r="N926" s="35">
        <v>0</v>
      </c>
      <c r="O926" s="35"/>
      <c r="P926" s="35">
        <v>38.804812499999997</v>
      </c>
      <c r="R926" s="24">
        <f t="shared" si="57"/>
        <v>837.24195830000008</v>
      </c>
      <c r="T926" s="5">
        <v>410.52805563513544</v>
      </c>
      <c r="V926" s="20">
        <f t="shared" si="58"/>
        <v>1247.7700139351355</v>
      </c>
      <c r="X926" s="8">
        <v>147.9664167</v>
      </c>
      <c r="Y926" s="35">
        <v>0</v>
      </c>
      <c r="Z926" s="35"/>
      <c r="AA926" s="35">
        <v>0</v>
      </c>
      <c r="AB926" s="35">
        <v>225.5612917</v>
      </c>
      <c r="AC926" s="35">
        <v>33.442604169999996</v>
      </c>
      <c r="AD926" s="35">
        <v>152.02066669999999</v>
      </c>
      <c r="AE926" s="35"/>
      <c r="AF926" s="35"/>
      <c r="AG926" s="35"/>
      <c r="AH926" s="35">
        <v>0</v>
      </c>
      <c r="AI926" s="35"/>
      <c r="AL926" s="24">
        <f t="shared" si="60"/>
        <v>558.99097927000003</v>
      </c>
      <c r="AN926" s="34">
        <v>766.7</v>
      </c>
      <c r="AP926" s="20">
        <f t="shared" si="59"/>
        <v>1325.6909792700001</v>
      </c>
      <c r="AR926" s="20"/>
    </row>
    <row r="927" spans="1:44" x14ac:dyDescent="0.25">
      <c r="A927" t="str">
        <f>VLOOKUP($B927,'Cushing Balance'!$C$2:$E$500,3,TRUE)</f>
        <v>42012</v>
      </c>
      <c r="B927" s="1">
        <v>40938</v>
      </c>
      <c r="C927" s="31"/>
      <c r="D927" s="8">
        <v>71.532229170000008</v>
      </c>
      <c r="E927" s="35">
        <v>96.94741667000001</v>
      </c>
      <c r="F927" s="35"/>
      <c r="G927" s="26">
        <v>49.5</v>
      </c>
      <c r="H927" s="35">
        <v>60.5078125</v>
      </c>
      <c r="I927" s="35">
        <v>0</v>
      </c>
      <c r="J927" s="26">
        <v>0</v>
      </c>
      <c r="K927" s="35">
        <v>54.765583329999998</v>
      </c>
      <c r="L927" s="35">
        <v>0</v>
      </c>
      <c r="M927" s="35">
        <v>422.91856250000001</v>
      </c>
      <c r="N927" s="35">
        <v>0</v>
      </c>
      <c r="O927" s="35"/>
      <c r="P927" s="35">
        <v>72.490812500000004</v>
      </c>
      <c r="R927" s="24">
        <f t="shared" si="57"/>
        <v>828.66241667000008</v>
      </c>
      <c r="T927" s="5">
        <v>410.52805563513544</v>
      </c>
      <c r="V927" s="20">
        <f t="shared" si="58"/>
        <v>1239.1904723051355</v>
      </c>
      <c r="X927" s="8">
        <v>149.3202708</v>
      </c>
      <c r="Y927" s="35">
        <v>0</v>
      </c>
      <c r="Z927" s="35"/>
      <c r="AA927" s="35">
        <v>0</v>
      </c>
      <c r="AB927" s="35">
        <v>225.21677080000001</v>
      </c>
      <c r="AC927" s="35">
        <v>33.483541670000001</v>
      </c>
      <c r="AD927" s="35">
        <v>144.24612500000001</v>
      </c>
      <c r="AE927" s="35"/>
      <c r="AF927" s="35"/>
      <c r="AG927" s="35"/>
      <c r="AH927" s="35">
        <v>0</v>
      </c>
      <c r="AI927" s="35"/>
      <c r="AL927" s="24">
        <f t="shared" si="60"/>
        <v>552.26670826999998</v>
      </c>
      <c r="AN927" s="34">
        <v>766.7</v>
      </c>
      <c r="AP927" s="20">
        <f t="shared" si="59"/>
        <v>1318.96670827</v>
      </c>
      <c r="AR927" s="20"/>
    </row>
    <row r="928" spans="1:44" x14ac:dyDescent="0.25">
      <c r="A928" t="str">
        <f>VLOOKUP($B928,'Cushing Balance'!$C$2:$E$500,3,TRUE)</f>
        <v>42012</v>
      </c>
      <c r="B928" s="1">
        <v>40939</v>
      </c>
      <c r="C928" s="31"/>
      <c r="D928" s="8">
        <v>191.85225</v>
      </c>
      <c r="E928" s="35">
        <v>108.4193958</v>
      </c>
      <c r="F928" s="35"/>
      <c r="G928" s="26">
        <v>49.5</v>
      </c>
      <c r="H928" s="35">
        <v>42.001624999999997</v>
      </c>
      <c r="I928" s="35">
        <v>0</v>
      </c>
      <c r="J928" s="26">
        <v>0</v>
      </c>
      <c r="K928" s="35">
        <v>62.694749999999999</v>
      </c>
      <c r="L928" s="35">
        <v>0</v>
      </c>
      <c r="M928" s="35">
        <v>381.87956250000002</v>
      </c>
      <c r="N928" s="35">
        <v>0</v>
      </c>
      <c r="O928" s="35"/>
      <c r="P928" s="35">
        <v>30.9206875</v>
      </c>
      <c r="R928" s="24">
        <f t="shared" si="57"/>
        <v>867.26827079999998</v>
      </c>
      <c r="T928" s="5">
        <v>410.52805563513544</v>
      </c>
      <c r="V928" s="20">
        <f t="shared" si="58"/>
        <v>1277.7963264351354</v>
      </c>
      <c r="X928" s="8">
        <v>144.94083330000001</v>
      </c>
      <c r="Y928" s="35">
        <v>0</v>
      </c>
      <c r="Z928" s="35"/>
      <c r="AA928" s="35">
        <v>0</v>
      </c>
      <c r="AB928" s="35">
        <v>223.0087292</v>
      </c>
      <c r="AC928" s="35">
        <v>38.999062500000001</v>
      </c>
      <c r="AD928" s="35">
        <v>147.79050000000001</v>
      </c>
      <c r="AE928" s="35"/>
      <c r="AF928" s="35"/>
      <c r="AG928" s="35"/>
      <c r="AH928" s="35">
        <v>0</v>
      </c>
      <c r="AI928" s="35"/>
      <c r="AL928" s="24">
        <f t="shared" si="60"/>
        <v>554.73912500000006</v>
      </c>
      <c r="AN928" s="34">
        <v>766.7</v>
      </c>
      <c r="AP928" s="20">
        <f t="shared" si="59"/>
        <v>1321.4391250000001</v>
      </c>
      <c r="AR928" s="20"/>
    </row>
    <row r="929" spans="1:44" x14ac:dyDescent="0.25">
      <c r="A929" t="str">
        <f>VLOOKUP($B929,'Cushing Balance'!$C$2:$E$500,3,TRUE)</f>
        <v>42012</v>
      </c>
      <c r="B929" s="1">
        <v>40940</v>
      </c>
      <c r="C929" s="31"/>
      <c r="D929" s="8">
        <v>0</v>
      </c>
      <c r="E929" s="35">
        <v>88.771312499999993</v>
      </c>
      <c r="F929" s="35"/>
      <c r="G929" s="26">
        <v>49.5</v>
      </c>
      <c r="H929" s="35">
        <v>62.3470625</v>
      </c>
      <c r="I929" s="35">
        <v>0</v>
      </c>
      <c r="J929" s="26">
        <v>0</v>
      </c>
      <c r="K929" s="35">
        <v>58.188645829999999</v>
      </c>
      <c r="L929" s="35">
        <v>0</v>
      </c>
      <c r="M929" s="35">
        <v>326.20881250000002</v>
      </c>
      <c r="N929" s="35">
        <v>0</v>
      </c>
      <c r="O929" s="35"/>
      <c r="P929" s="35">
        <v>48.930500000000002</v>
      </c>
      <c r="R929" s="24">
        <f t="shared" si="57"/>
        <v>633.94633333000013</v>
      </c>
      <c r="T929" s="5">
        <v>403.27622227137806</v>
      </c>
      <c r="V929" s="20">
        <f t="shared" si="58"/>
        <v>1037.2225556013782</v>
      </c>
      <c r="X929" s="8">
        <v>130.64037500000001</v>
      </c>
      <c r="Y929" s="35">
        <v>0</v>
      </c>
      <c r="Z929" s="35"/>
      <c r="AA929" s="35">
        <v>0</v>
      </c>
      <c r="AB929" s="35">
        <v>224.28179170000001</v>
      </c>
      <c r="AC929" s="35">
        <v>33.801541669999999</v>
      </c>
      <c r="AD929" s="35">
        <v>87.00152082999999</v>
      </c>
      <c r="AE929" s="35"/>
      <c r="AF929" s="35"/>
      <c r="AG929" s="35"/>
      <c r="AH929" s="35">
        <v>0</v>
      </c>
      <c r="AI929" s="35"/>
      <c r="AL929" s="24">
        <f t="shared" si="60"/>
        <v>475.72522920000006</v>
      </c>
      <c r="AN929" s="34">
        <v>773.5</v>
      </c>
      <c r="AP929" s="20">
        <f t="shared" si="59"/>
        <v>1249.2252292000001</v>
      </c>
      <c r="AR929" s="20"/>
    </row>
    <row r="930" spans="1:44" x14ac:dyDescent="0.25">
      <c r="A930" t="str">
        <f>VLOOKUP($B930,'Cushing Balance'!$C$2:$E$500,3,TRUE)</f>
        <v>42012</v>
      </c>
      <c r="B930" s="1">
        <v>40941</v>
      </c>
      <c r="C930" s="31"/>
      <c r="D930" s="8">
        <v>0</v>
      </c>
      <c r="E930" s="35">
        <v>117.2266042</v>
      </c>
      <c r="F930" s="35"/>
      <c r="G930" s="26">
        <v>49.5</v>
      </c>
      <c r="H930" s="35">
        <v>78.380145829999989</v>
      </c>
      <c r="I930" s="35">
        <v>0</v>
      </c>
      <c r="J930" s="26">
        <v>0</v>
      </c>
      <c r="K930" s="35">
        <v>62.327104169999998</v>
      </c>
      <c r="L930" s="35">
        <v>0</v>
      </c>
      <c r="M930" s="35">
        <v>266.51570829999997</v>
      </c>
      <c r="N930" s="35">
        <v>0</v>
      </c>
      <c r="O930" s="35"/>
      <c r="P930" s="35">
        <v>42.811750000000004</v>
      </c>
      <c r="R930" s="24">
        <f t="shared" si="57"/>
        <v>616.76131249999992</v>
      </c>
      <c r="T930" s="5">
        <v>403.27622227137806</v>
      </c>
      <c r="V930" s="20">
        <f t="shared" si="58"/>
        <v>1020.037534771378</v>
      </c>
      <c r="X930" s="8">
        <v>140.24160420000001</v>
      </c>
      <c r="Y930" s="35">
        <v>0</v>
      </c>
      <c r="Z930" s="35"/>
      <c r="AA930" s="35">
        <v>0</v>
      </c>
      <c r="AB930" s="35">
        <v>219.05483329999998</v>
      </c>
      <c r="AC930" s="35">
        <v>32.671875</v>
      </c>
      <c r="AD930" s="35">
        <v>51.442500000000003</v>
      </c>
      <c r="AE930" s="35"/>
      <c r="AF930" s="35"/>
      <c r="AG930" s="35"/>
      <c r="AH930" s="35">
        <v>0</v>
      </c>
      <c r="AI930" s="35"/>
      <c r="AL930" s="24">
        <f t="shared" si="60"/>
        <v>443.41081250000002</v>
      </c>
      <c r="AN930" s="34">
        <v>773.5</v>
      </c>
      <c r="AP930" s="20">
        <f t="shared" si="59"/>
        <v>1216.9108125</v>
      </c>
      <c r="AR930" s="20"/>
    </row>
    <row r="931" spans="1:44" x14ac:dyDescent="0.25">
      <c r="A931" t="str">
        <f>VLOOKUP($B931,'Cushing Balance'!$C$2:$E$500,3,TRUE)</f>
        <v>42012</v>
      </c>
      <c r="B931" s="1">
        <v>40942</v>
      </c>
      <c r="C931" s="31"/>
      <c r="D931" s="8">
        <v>6.2479791670000004</v>
      </c>
      <c r="E931" s="35">
        <v>129.15295829999999</v>
      </c>
      <c r="F931" s="35"/>
      <c r="G931" s="26">
        <v>49.5</v>
      </c>
      <c r="H931" s="35">
        <v>66.435500000000005</v>
      </c>
      <c r="I931" s="35">
        <v>0</v>
      </c>
      <c r="J931" s="26">
        <v>0</v>
      </c>
      <c r="K931" s="35">
        <v>55.065229170000002</v>
      </c>
      <c r="L931" s="35">
        <v>0</v>
      </c>
      <c r="M931" s="35">
        <v>395.94010420000001</v>
      </c>
      <c r="N931" s="35">
        <v>0</v>
      </c>
      <c r="O931" s="35"/>
      <c r="P931" s="35">
        <v>37.261749999999999</v>
      </c>
      <c r="R931" s="24">
        <f t="shared" si="57"/>
        <v>739.60352083700002</v>
      </c>
      <c r="T931" s="5">
        <v>403.27622227137806</v>
      </c>
      <c r="V931" s="20">
        <f t="shared" si="58"/>
        <v>1142.8797431083781</v>
      </c>
      <c r="X931" s="8">
        <v>150.20599999999999</v>
      </c>
      <c r="Y931" s="35">
        <v>0</v>
      </c>
      <c r="Z931" s="35"/>
      <c r="AA931" s="35">
        <v>0</v>
      </c>
      <c r="AB931" s="35">
        <v>229.2956667</v>
      </c>
      <c r="AC931" s="35">
        <v>32.429708330000004</v>
      </c>
      <c r="AD931" s="35">
        <v>169.28975</v>
      </c>
      <c r="AE931" s="35"/>
      <c r="AF931" s="35"/>
      <c r="AG931" s="35"/>
      <c r="AH931" s="35">
        <v>0</v>
      </c>
      <c r="AI931" s="35"/>
      <c r="AL931" s="24">
        <f t="shared" si="60"/>
        <v>581.22112502999994</v>
      </c>
      <c r="AN931" s="34">
        <v>773.5</v>
      </c>
      <c r="AP931" s="20">
        <f t="shared" si="59"/>
        <v>1354.7211250299999</v>
      </c>
      <c r="AR931" s="20"/>
    </row>
    <row r="932" spans="1:44" x14ac:dyDescent="0.25">
      <c r="A932" t="str">
        <f>VLOOKUP($B932,'Cushing Balance'!$C$2:$E$500,3,TRUE)</f>
        <v>52012</v>
      </c>
      <c r="B932" s="1">
        <v>40943</v>
      </c>
      <c r="C932" s="31"/>
      <c r="D932" s="8">
        <v>382.17562500000003</v>
      </c>
      <c r="E932" s="35">
        <v>68.414104170000002</v>
      </c>
      <c r="F932" s="35"/>
      <c r="G932" s="26">
        <v>49.5</v>
      </c>
      <c r="H932" s="35">
        <v>38.559729169999997</v>
      </c>
      <c r="I932" s="35">
        <v>0</v>
      </c>
      <c r="J932" s="26">
        <v>0</v>
      </c>
      <c r="K932" s="35">
        <v>53.402687499999999</v>
      </c>
      <c r="L932" s="35">
        <v>0</v>
      </c>
      <c r="M932" s="35">
        <v>412.04435419999999</v>
      </c>
      <c r="N932" s="35">
        <v>0</v>
      </c>
      <c r="O932" s="35"/>
      <c r="P932" s="35">
        <v>60.117270830000002</v>
      </c>
      <c r="R932" s="24">
        <f t="shared" si="57"/>
        <v>1064.21377087</v>
      </c>
      <c r="T932" s="5">
        <v>403.27622227137806</v>
      </c>
      <c r="V932" s="20">
        <f t="shared" si="58"/>
        <v>1467.4899931413779</v>
      </c>
      <c r="X932" s="8">
        <v>147.05008330000001</v>
      </c>
      <c r="Y932" s="35">
        <v>0</v>
      </c>
      <c r="Z932" s="35"/>
      <c r="AA932" s="35">
        <v>0</v>
      </c>
      <c r="AB932" s="35">
        <v>224.48091669999999</v>
      </c>
      <c r="AC932" s="35">
        <v>39.062270830000003</v>
      </c>
      <c r="AD932" s="35">
        <v>194.05672920000001</v>
      </c>
      <c r="AE932" s="35"/>
      <c r="AF932" s="35"/>
      <c r="AG932" s="35"/>
      <c r="AH932" s="35">
        <v>0</v>
      </c>
      <c r="AI932" s="35"/>
      <c r="AL932" s="24">
        <f t="shared" si="60"/>
        <v>604.65000003</v>
      </c>
      <c r="AN932" s="34">
        <v>773.5</v>
      </c>
      <c r="AP932" s="20">
        <f t="shared" si="59"/>
        <v>1378.15000003</v>
      </c>
      <c r="AR932" s="20"/>
    </row>
    <row r="933" spans="1:44" x14ac:dyDescent="0.25">
      <c r="A933" t="str">
        <f>VLOOKUP($B933,'Cushing Balance'!$C$2:$E$500,3,TRUE)</f>
        <v>52012</v>
      </c>
      <c r="B933" s="1">
        <v>40944</v>
      </c>
      <c r="C933" s="31"/>
      <c r="D933" s="8">
        <v>295.48397920000002</v>
      </c>
      <c r="E933" s="35">
        <v>151.38900000000001</v>
      </c>
      <c r="F933" s="35"/>
      <c r="G933" s="26">
        <v>49.5</v>
      </c>
      <c r="H933" s="35">
        <v>14.1425</v>
      </c>
      <c r="I933" s="35">
        <v>0</v>
      </c>
      <c r="J933" s="26">
        <v>0</v>
      </c>
      <c r="K933" s="35">
        <v>53.8924375</v>
      </c>
      <c r="L933" s="35">
        <v>0</v>
      </c>
      <c r="M933" s="35">
        <v>415.2687292</v>
      </c>
      <c r="N933" s="35">
        <v>0</v>
      </c>
      <c r="O933" s="35"/>
      <c r="P933" s="35">
        <v>35.875562500000001</v>
      </c>
      <c r="R933" s="24">
        <f t="shared" si="57"/>
        <v>1015.5522084</v>
      </c>
      <c r="T933" s="5">
        <v>403.27622227137806</v>
      </c>
      <c r="V933" s="20">
        <f t="shared" si="58"/>
        <v>1418.8284306713781</v>
      </c>
      <c r="X933" s="8">
        <v>146.80449999999999</v>
      </c>
      <c r="Y933" s="35">
        <v>0</v>
      </c>
      <c r="Z933" s="35"/>
      <c r="AA933" s="35">
        <v>0</v>
      </c>
      <c r="AB933" s="35">
        <v>216.91077079999999</v>
      </c>
      <c r="AC933" s="35">
        <v>38.822583330000001</v>
      </c>
      <c r="AD933" s="35">
        <v>186.70508330000001</v>
      </c>
      <c r="AE933" s="35"/>
      <c r="AF933" s="35"/>
      <c r="AG933" s="35"/>
      <c r="AH933" s="35">
        <v>0</v>
      </c>
      <c r="AI933" s="35"/>
      <c r="AL933" s="24">
        <f t="shared" si="60"/>
        <v>589.24293742999998</v>
      </c>
      <c r="AN933" s="34">
        <v>773.5</v>
      </c>
      <c r="AP933" s="20">
        <f t="shared" si="59"/>
        <v>1362.74293743</v>
      </c>
      <c r="AR933" s="20"/>
    </row>
    <row r="934" spans="1:44" x14ac:dyDescent="0.25">
      <c r="A934" t="str">
        <f>VLOOKUP($B934,'Cushing Balance'!$C$2:$E$500,3,TRUE)</f>
        <v>52012</v>
      </c>
      <c r="B934" s="1">
        <v>40945</v>
      </c>
      <c r="C934" s="31"/>
      <c r="D934" s="8">
        <v>0</v>
      </c>
      <c r="E934" s="35">
        <v>183.76939580000001</v>
      </c>
      <c r="F934" s="35"/>
      <c r="G934" s="26">
        <v>49.5</v>
      </c>
      <c r="H934" s="35">
        <v>41.093708329999998</v>
      </c>
      <c r="I934" s="35">
        <v>0</v>
      </c>
      <c r="J934" s="26">
        <v>0</v>
      </c>
      <c r="K934" s="35">
        <v>62.991708330000002</v>
      </c>
      <c r="L934" s="35">
        <v>0</v>
      </c>
      <c r="M934" s="35">
        <v>424.29174999999998</v>
      </c>
      <c r="N934" s="35">
        <v>0</v>
      </c>
      <c r="O934" s="35"/>
      <c r="P934" s="35">
        <v>49.131687499999998</v>
      </c>
      <c r="R934" s="24">
        <f t="shared" si="57"/>
        <v>810.77824996000004</v>
      </c>
      <c r="T934" s="5">
        <v>403.27622227137806</v>
      </c>
      <c r="V934" s="20">
        <f t="shared" si="58"/>
        <v>1214.054472231378</v>
      </c>
      <c r="X934" s="8">
        <v>149.4657708</v>
      </c>
      <c r="Y934" s="35">
        <v>0</v>
      </c>
      <c r="Z934" s="35"/>
      <c r="AA934" s="35">
        <v>0</v>
      </c>
      <c r="AB934" s="35">
        <v>226.4153125</v>
      </c>
      <c r="AC934" s="35">
        <v>39.068458329999999</v>
      </c>
      <c r="AD934" s="35">
        <v>177.5631875</v>
      </c>
      <c r="AE934" s="35"/>
      <c r="AF934" s="35"/>
      <c r="AG934" s="35"/>
      <c r="AH934" s="35">
        <v>0</v>
      </c>
      <c r="AI934" s="35"/>
      <c r="AL934" s="24">
        <f t="shared" si="60"/>
        <v>592.51272913000003</v>
      </c>
      <c r="AN934" s="34">
        <v>773.5</v>
      </c>
      <c r="AP934" s="20">
        <f t="shared" si="59"/>
        <v>1366.01272913</v>
      </c>
      <c r="AR934" s="20"/>
    </row>
    <row r="935" spans="1:44" x14ac:dyDescent="0.25">
      <c r="A935" t="str">
        <f>VLOOKUP($B935,'Cushing Balance'!$C$2:$E$500,3,TRUE)</f>
        <v>52012</v>
      </c>
      <c r="B935" s="1">
        <v>40946</v>
      </c>
      <c r="C935" s="31"/>
      <c r="D935" s="8">
        <v>0</v>
      </c>
      <c r="E935" s="35">
        <v>175.62662499999999</v>
      </c>
      <c r="F935" s="35"/>
      <c r="G935" s="26">
        <v>49.5</v>
      </c>
      <c r="H935" s="35">
        <v>51.670645829999998</v>
      </c>
      <c r="I935" s="35">
        <v>0</v>
      </c>
      <c r="J935" s="26">
        <v>0</v>
      </c>
      <c r="K935" s="35">
        <v>64.963041669999996</v>
      </c>
      <c r="L935" s="35">
        <v>0</v>
      </c>
      <c r="M935" s="35">
        <v>437.34066669999999</v>
      </c>
      <c r="N935" s="35">
        <v>0</v>
      </c>
      <c r="O935" s="35"/>
      <c r="P935" s="35">
        <v>59.812104169999998</v>
      </c>
      <c r="R935" s="24">
        <f t="shared" si="57"/>
        <v>838.91308336999998</v>
      </c>
      <c r="T935" s="5">
        <v>403.27622227137806</v>
      </c>
      <c r="V935" s="20">
        <f t="shared" si="58"/>
        <v>1242.189305641378</v>
      </c>
      <c r="X935" s="8">
        <v>148.7040417</v>
      </c>
      <c r="Y935" s="35">
        <v>0</v>
      </c>
      <c r="Z935" s="35"/>
      <c r="AA935" s="35">
        <v>0</v>
      </c>
      <c r="AB935" s="35">
        <v>225.50747920000001</v>
      </c>
      <c r="AC935" s="35">
        <v>39.104270830000004</v>
      </c>
      <c r="AD935" s="35">
        <v>150.5915</v>
      </c>
      <c r="AE935" s="35"/>
      <c r="AF935" s="35"/>
      <c r="AG935" s="35"/>
      <c r="AH935" s="35">
        <v>0</v>
      </c>
      <c r="AI935" s="35"/>
      <c r="AL935" s="24">
        <f t="shared" si="60"/>
        <v>563.90729173</v>
      </c>
      <c r="AN935" s="34">
        <v>773.5</v>
      </c>
      <c r="AP935" s="20">
        <f t="shared" si="59"/>
        <v>1337.40729173</v>
      </c>
      <c r="AR935" s="20"/>
    </row>
    <row r="936" spans="1:44" x14ac:dyDescent="0.25">
      <c r="A936" t="str">
        <f>VLOOKUP($B936,'Cushing Balance'!$C$2:$E$500,3,TRUE)</f>
        <v>52012</v>
      </c>
      <c r="B936" s="1">
        <v>40947</v>
      </c>
      <c r="C936" s="31"/>
      <c r="D936" s="8">
        <v>0</v>
      </c>
      <c r="E936" s="35">
        <v>168.54831250000001</v>
      </c>
      <c r="F936" s="35"/>
      <c r="G936" s="26">
        <v>49.5</v>
      </c>
      <c r="H936" s="35">
        <v>59.475541669999998</v>
      </c>
      <c r="I936" s="35">
        <v>0</v>
      </c>
      <c r="J936" s="26">
        <v>0</v>
      </c>
      <c r="K936" s="35">
        <v>69.755187500000005</v>
      </c>
      <c r="L936" s="35">
        <v>0</v>
      </c>
      <c r="M936" s="35">
        <v>434.60929170000003</v>
      </c>
      <c r="N936" s="35">
        <v>0</v>
      </c>
      <c r="O936" s="35"/>
      <c r="P936" s="35">
        <v>48.560104169999995</v>
      </c>
      <c r="R936" s="24">
        <f t="shared" si="57"/>
        <v>830.4484375400001</v>
      </c>
      <c r="T936" s="5">
        <v>403.27622227137806</v>
      </c>
      <c r="V936" s="20">
        <f t="shared" si="58"/>
        <v>1233.7246598113782</v>
      </c>
      <c r="X936" s="8">
        <v>148.35641670000001</v>
      </c>
      <c r="Y936" s="35">
        <v>0</v>
      </c>
      <c r="Z936" s="35"/>
      <c r="AA936" s="35">
        <v>0</v>
      </c>
      <c r="AB936" s="35">
        <v>233.3812083</v>
      </c>
      <c r="AC936" s="35">
        <v>39.108937500000003</v>
      </c>
      <c r="AD936" s="35">
        <v>151.99087499999999</v>
      </c>
      <c r="AE936" s="35"/>
      <c r="AF936" s="35"/>
      <c r="AG936" s="35"/>
      <c r="AH936" s="35">
        <v>0</v>
      </c>
      <c r="AI936" s="35"/>
      <c r="AL936" s="24">
        <f t="shared" si="60"/>
        <v>572.83743749999996</v>
      </c>
      <c r="AN936" s="34">
        <v>773.5</v>
      </c>
      <c r="AP936" s="20">
        <f t="shared" si="59"/>
        <v>1346.3374374999999</v>
      </c>
      <c r="AR936" s="20"/>
    </row>
    <row r="937" spans="1:44" x14ac:dyDescent="0.25">
      <c r="A937" t="str">
        <f>VLOOKUP($B937,'Cushing Balance'!$C$2:$E$500,3,TRUE)</f>
        <v>52012</v>
      </c>
      <c r="B937" s="1">
        <v>40948</v>
      </c>
      <c r="C937" s="31"/>
      <c r="D937" s="8">
        <v>0</v>
      </c>
      <c r="E937" s="35">
        <v>169.41193749999999</v>
      </c>
      <c r="F937" s="35"/>
      <c r="G937" s="26">
        <v>49.5</v>
      </c>
      <c r="H937" s="35">
        <v>21.330833330000001</v>
      </c>
      <c r="I937" s="35">
        <v>0</v>
      </c>
      <c r="J937" s="26">
        <v>0</v>
      </c>
      <c r="K937" s="35">
        <v>72.456479170000009</v>
      </c>
      <c r="L937" s="35">
        <v>0</v>
      </c>
      <c r="M937" s="35">
        <v>396.38029169999999</v>
      </c>
      <c r="N937" s="35">
        <v>0</v>
      </c>
      <c r="O937" s="35"/>
      <c r="P937" s="35">
        <v>64.863708329999994</v>
      </c>
      <c r="R937" s="24">
        <f t="shared" si="57"/>
        <v>773.94325002999994</v>
      </c>
      <c r="T937" s="5">
        <v>403.27622227137806</v>
      </c>
      <c r="V937" s="20">
        <f t="shared" si="58"/>
        <v>1177.2194723013781</v>
      </c>
      <c r="X937" s="8">
        <v>149.42464580000001</v>
      </c>
      <c r="Y937" s="35">
        <v>0</v>
      </c>
      <c r="Z937" s="35"/>
      <c r="AA937" s="35">
        <v>0</v>
      </c>
      <c r="AB937" s="35">
        <v>227.9091458</v>
      </c>
      <c r="AC937" s="35">
        <v>37.925791669999995</v>
      </c>
      <c r="AD937" s="35">
        <v>188.4536875</v>
      </c>
      <c r="AE937" s="35"/>
      <c r="AF937" s="35"/>
      <c r="AG937" s="35"/>
      <c r="AH937" s="35">
        <v>0</v>
      </c>
      <c r="AI937" s="35"/>
      <c r="AL937" s="24">
        <f t="shared" si="60"/>
        <v>603.71327077000001</v>
      </c>
      <c r="AN937" s="34">
        <v>773.5</v>
      </c>
      <c r="AP937" s="20">
        <f t="shared" si="59"/>
        <v>1377.21327077</v>
      </c>
      <c r="AR937" s="20"/>
    </row>
    <row r="938" spans="1:44" x14ac:dyDescent="0.25">
      <c r="A938" t="str">
        <f>VLOOKUP($B938,'Cushing Balance'!$C$2:$E$500,3,TRUE)</f>
        <v>52012</v>
      </c>
      <c r="B938" s="1">
        <v>40949</v>
      </c>
      <c r="C938" s="31"/>
      <c r="D938" s="8">
        <v>68.953249999999997</v>
      </c>
      <c r="E938" s="35">
        <v>174.4368958</v>
      </c>
      <c r="F938" s="35"/>
      <c r="G938" s="26">
        <v>49.5</v>
      </c>
      <c r="H938" s="35">
        <v>47.462625000000003</v>
      </c>
      <c r="I938" s="35">
        <v>0</v>
      </c>
      <c r="J938" s="26">
        <v>0</v>
      </c>
      <c r="K938" s="35">
        <v>68.419895829999987</v>
      </c>
      <c r="L938" s="35">
        <v>0</v>
      </c>
      <c r="M938" s="35">
        <v>447.01297920000002</v>
      </c>
      <c r="N938" s="35">
        <v>0</v>
      </c>
      <c r="O938" s="35"/>
      <c r="P938" s="35">
        <v>65.028541669999996</v>
      </c>
      <c r="R938" s="24">
        <f t="shared" si="57"/>
        <v>920.8141875</v>
      </c>
      <c r="T938" s="5">
        <v>403.27622227137806</v>
      </c>
      <c r="V938" s="20">
        <f t="shared" si="58"/>
        <v>1324.0904097713781</v>
      </c>
      <c r="X938" s="8">
        <v>147.95170830000001</v>
      </c>
      <c r="Y938" s="35">
        <v>0</v>
      </c>
      <c r="Z938" s="35"/>
      <c r="AA938" s="35">
        <v>0</v>
      </c>
      <c r="AB938" s="35">
        <v>213.65372920000001</v>
      </c>
      <c r="AC938" s="35">
        <v>39.084208330000003</v>
      </c>
      <c r="AD938" s="35">
        <v>199.5479583</v>
      </c>
      <c r="AE938" s="35"/>
      <c r="AF938" s="35"/>
      <c r="AG938" s="35"/>
      <c r="AH938" s="35">
        <v>0</v>
      </c>
      <c r="AI938" s="35"/>
      <c r="AL938" s="24">
        <f t="shared" si="60"/>
        <v>600.23760413000002</v>
      </c>
      <c r="AN938" s="34">
        <v>773.5</v>
      </c>
      <c r="AP938" s="20">
        <f t="shared" si="59"/>
        <v>1373.7376041299999</v>
      </c>
      <c r="AR938" s="20"/>
    </row>
    <row r="939" spans="1:44" x14ac:dyDescent="0.25">
      <c r="A939" t="str">
        <f>VLOOKUP($B939,'Cushing Balance'!$C$2:$E$500,3,TRUE)</f>
        <v>62012</v>
      </c>
      <c r="B939" s="1">
        <v>40950</v>
      </c>
      <c r="C939" s="31"/>
      <c r="D939" s="8">
        <v>2.615583333</v>
      </c>
      <c r="E939" s="35">
        <v>132.21208329999999</v>
      </c>
      <c r="F939" s="35"/>
      <c r="G939" s="26">
        <v>49.5</v>
      </c>
      <c r="H939" s="35">
        <v>53.788125000000001</v>
      </c>
      <c r="I939" s="35">
        <v>0</v>
      </c>
      <c r="J939" s="26">
        <v>0</v>
      </c>
      <c r="K939" s="35">
        <v>72.281604170000008</v>
      </c>
      <c r="L939" s="35">
        <v>0</v>
      </c>
      <c r="M939" s="35">
        <v>436.08754169999997</v>
      </c>
      <c r="N939" s="35">
        <v>0</v>
      </c>
      <c r="O939" s="35"/>
      <c r="P939" s="35">
        <v>49.703791670000001</v>
      </c>
      <c r="R939" s="24">
        <f t="shared" si="57"/>
        <v>796.18872917299996</v>
      </c>
      <c r="T939" s="5">
        <v>403.27622227137806</v>
      </c>
      <c r="V939" s="20">
        <f t="shared" si="58"/>
        <v>1199.4649514443781</v>
      </c>
      <c r="X939" s="8">
        <v>147.8217708</v>
      </c>
      <c r="Y939" s="35">
        <v>0</v>
      </c>
      <c r="Z939" s="35"/>
      <c r="AA939" s="35">
        <v>0</v>
      </c>
      <c r="AB939" s="35">
        <v>236.06391669999999</v>
      </c>
      <c r="AC939" s="35">
        <v>39.315583330000003</v>
      </c>
      <c r="AD939" s="35">
        <v>198.900125</v>
      </c>
      <c r="AE939" s="35"/>
      <c r="AF939" s="35"/>
      <c r="AG939" s="35"/>
      <c r="AH939" s="35">
        <v>0</v>
      </c>
      <c r="AI939" s="35"/>
      <c r="AL939" s="24">
        <f t="shared" si="60"/>
        <v>622.10139583</v>
      </c>
      <c r="AN939" s="34">
        <v>773.5</v>
      </c>
      <c r="AP939" s="20">
        <f t="shared" si="59"/>
        <v>1395.60139583</v>
      </c>
      <c r="AR939" s="20"/>
    </row>
    <row r="940" spans="1:44" x14ac:dyDescent="0.25">
      <c r="A940" t="str">
        <f>VLOOKUP($B940,'Cushing Balance'!$C$2:$E$500,3,TRUE)</f>
        <v>62012</v>
      </c>
      <c r="B940" s="1">
        <v>40951</v>
      </c>
      <c r="C940" s="31"/>
      <c r="D940" s="8">
        <v>78.445979170000001</v>
      </c>
      <c r="E940" s="35">
        <v>174.74518749999999</v>
      </c>
      <c r="F940" s="35"/>
      <c r="G940" s="26">
        <v>49.5</v>
      </c>
      <c r="H940" s="35">
        <v>57.190166669999996</v>
      </c>
      <c r="I940" s="35">
        <v>0</v>
      </c>
      <c r="J940" s="26">
        <v>0</v>
      </c>
      <c r="K940" s="35">
        <v>69.952291670000008</v>
      </c>
      <c r="L940" s="35">
        <v>0</v>
      </c>
      <c r="M940" s="35">
        <v>372.93087500000001</v>
      </c>
      <c r="N940" s="35">
        <v>0</v>
      </c>
      <c r="O940" s="35"/>
      <c r="P940" s="35">
        <v>72.402291670000011</v>
      </c>
      <c r="R940" s="24">
        <f t="shared" si="57"/>
        <v>875.16679167999996</v>
      </c>
      <c r="T940" s="5">
        <v>403.27622227137806</v>
      </c>
      <c r="V940" s="20">
        <f t="shared" si="58"/>
        <v>1278.4430139513779</v>
      </c>
      <c r="X940" s="8">
        <v>148.9260208</v>
      </c>
      <c r="Y940" s="35">
        <v>0</v>
      </c>
      <c r="Z940" s="35"/>
      <c r="AA940" s="35">
        <v>0</v>
      </c>
      <c r="AB940" s="35">
        <v>237.58837500000001</v>
      </c>
      <c r="AC940" s="35">
        <v>39.201250000000002</v>
      </c>
      <c r="AD940" s="35">
        <v>198.02760420000001</v>
      </c>
      <c r="AE940" s="35"/>
      <c r="AF940" s="35"/>
      <c r="AG940" s="35"/>
      <c r="AH940" s="35">
        <v>0</v>
      </c>
      <c r="AI940" s="35"/>
      <c r="AL940" s="24">
        <f t="shared" si="60"/>
        <v>623.74324999999999</v>
      </c>
      <c r="AN940" s="34">
        <v>773.5</v>
      </c>
      <c r="AP940" s="20">
        <f t="shared" si="59"/>
        <v>1397.24325</v>
      </c>
      <c r="AR940" s="20"/>
    </row>
    <row r="941" spans="1:44" x14ac:dyDescent="0.25">
      <c r="A941" t="str">
        <f>VLOOKUP($B941,'Cushing Balance'!$C$2:$E$500,3,TRUE)</f>
        <v>62012</v>
      </c>
      <c r="B941" s="1">
        <v>40952</v>
      </c>
      <c r="C941" s="31"/>
      <c r="D941" s="8">
        <v>67.440166670000011</v>
      </c>
      <c r="E941" s="35">
        <v>153.15960419999999</v>
      </c>
      <c r="F941" s="35"/>
      <c r="G941" s="26">
        <v>49.5</v>
      </c>
      <c r="H941" s="35">
        <v>41.461583330000003</v>
      </c>
      <c r="I941" s="35">
        <v>0</v>
      </c>
      <c r="J941" s="26">
        <v>0</v>
      </c>
      <c r="K941" s="35">
        <v>67.836458329999999</v>
      </c>
      <c r="L941" s="35">
        <v>0</v>
      </c>
      <c r="M941" s="35">
        <v>395.02764580000002</v>
      </c>
      <c r="N941" s="35">
        <v>0</v>
      </c>
      <c r="O941" s="35"/>
      <c r="P941" s="35">
        <v>53.17260417</v>
      </c>
      <c r="R941" s="24">
        <f t="shared" si="57"/>
        <v>827.59806250000008</v>
      </c>
      <c r="T941" s="5">
        <v>403.27622227137806</v>
      </c>
      <c r="V941" s="20">
        <f t="shared" si="58"/>
        <v>1230.8742847713781</v>
      </c>
      <c r="X941" s="8">
        <v>148.13677079999999</v>
      </c>
      <c r="Y941" s="35">
        <v>0</v>
      </c>
      <c r="Z941" s="35"/>
      <c r="AA941" s="35">
        <v>0</v>
      </c>
      <c r="AB941" s="35">
        <v>227.39893749999999</v>
      </c>
      <c r="AC941" s="35">
        <v>39.236166669999996</v>
      </c>
      <c r="AD941" s="35">
        <v>199.6921667</v>
      </c>
      <c r="AE941" s="35"/>
      <c r="AF941" s="35"/>
      <c r="AG941" s="35"/>
      <c r="AH941" s="35">
        <v>0</v>
      </c>
      <c r="AI941" s="35"/>
      <c r="AL941" s="24">
        <f t="shared" si="60"/>
        <v>614.46404167000003</v>
      </c>
      <c r="AN941" s="34">
        <v>773.5</v>
      </c>
      <c r="AP941" s="20">
        <f t="shared" si="59"/>
        <v>1387.9640416699999</v>
      </c>
      <c r="AR941" s="20"/>
    </row>
    <row r="942" spans="1:44" x14ac:dyDescent="0.25">
      <c r="A942" t="str">
        <f>VLOOKUP($B942,'Cushing Balance'!$C$2:$E$500,3,TRUE)</f>
        <v>62012</v>
      </c>
      <c r="B942" s="1">
        <v>40953</v>
      </c>
      <c r="C942" s="31"/>
      <c r="D942" s="8">
        <v>122.54625</v>
      </c>
      <c r="E942" s="35">
        <v>178.729375</v>
      </c>
      <c r="F942" s="35"/>
      <c r="G942" s="26">
        <v>49.5</v>
      </c>
      <c r="H942" s="35">
        <v>41.083750000000002</v>
      </c>
      <c r="I942" s="35">
        <v>0</v>
      </c>
      <c r="J942" s="26">
        <v>0</v>
      </c>
      <c r="K942" s="35">
        <v>62.995104169999998</v>
      </c>
      <c r="L942" s="35">
        <v>0</v>
      </c>
      <c r="M942" s="35">
        <v>324.77525000000003</v>
      </c>
      <c r="N942" s="35">
        <v>0</v>
      </c>
      <c r="O942" s="35"/>
      <c r="P942" s="35">
        <v>50.120062500000003</v>
      </c>
      <c r="R942" s="24">
        <f t="shared" si="57"/>
        <v>829.74979167000004</v>
      </c>
      <c r="T942" s="5">
        <v>403.27622227137806</v>
      </c>
      <c r="V942" s="20">
        <f t="shared" si="58"/>
        <v>1233.0260139413781</v>
      </c>
      <c r="X942" s="8">
        <v>140.78735420000001</v>
      </c>
      <c r="Y942" s="35">
        <v>0</v>
      </c>
      <c r="Z942" s="35"/>
      <c r="AA942" s="35">
        <v>0</v>
      </c>
      <c r="AB942" s="35">
        <v>240.54300000000001</v>
      </c>
      <c r="AC942" s="35">
        <v>39.159020830000003</v>
      </c>
      <c r="AD942" s="35">
        <v>197.3907083</v>
      </c>
      <c r="AE942" s="35"/>
      <c r="AF942" s="35"/>
      <c r="AG942" s="35"/>
      <c r="AH942" s="35">
        <v>0</v>
      </c>
      <c r="AI942" s="35"/>
      <c r="AL942" s="24">
        <f t="shared" si="60"/>
        <v>617.88008333000005</v>
      </c>
      <c r="AN942" s="34">
        <v>773.5</v>
      </c>
      <c r="AP942" s="20">
        <f t="shared" si="59"/>
        <v>1391.3800833300002</v>
      </c>
      <c r="AR942" s="20"/>
    </row>
    <row r="943" spans="1:44" x14ac:dyDescent="0.25">
      <c r="A943" t="str">
        <f>VLOOKUP($B943,'Cushing Balance'!$C$2:$E$500,3,TRUE)</f>
        <v>62012</v>
      </c>
      <c r="B943" s="1">
        <v>40954</v>
      </c>
      <c r="C943" s="31"/>
      <c r="D943" s="8">
        <v>0</v>
      </c>
      <c r="E943" s="35">
        <v>142.9044375</v>
      </c>
      <c r="F943" s="35"/>
      <c r="G943" s="26">
        <v>49.5</v>
      </c>
      <c r="H943" s="35">
        <v>64.452208330000005</v>
      </c>
      <c r="I943" s="35">
        <v>0</v>
      </c>
      <c r="J943" s="26">
        <v>0</v>
      </c>
      <c r="K943" s="35">
        <v>62.925666669999998</v>
      </c>
      <c r="L943" s="35">
        <v>0</v>
      </c>
      <c r="M943" s="35">
        <v>324.73041669999998</v>
      </c>
      <c r="N943" s="35">
        <v>0</v>
      </c>
      <c r="O943" s="35"/>
      <c r="P943" s="35">
        <v>63.33572917</v>
      </c>
      <c r="R943" s="24">
        <f t="shared" si="57"/>
        <v>707.84845837</v>
      </c>
      <c r="T943" s="5">
        <v>403.27622227137806</v>
      </c>
      <c r="V943" s="20">
        <f t="shared" si="58"/>
        <v>1111.1246806413781</v>
      </c>
      <c r="X943" s="8">
        <v>148.47672919999999</v>
      </c>
      <c r="Y943" s="35">
        <v>0</v>
      </c>
      <c r="Z943" s="35"/>
      <c r="AA943" s="35">
        <v>0</v>
      </c>
      <c r="AB943" s="35">
        <v>225.07956250000001</v>
      </c>
      <c r="AC943" s="35">
        <v>39.252124999999999</v>
      </c>
      <c r="AD943" s="35">
        <v>187.79491669999999</v>
      </c>
      <c r="AE943" s="35"/>
      <c r="AF943" s="35"/>
      <c r="AG943" s="35"/>
      <c r="AH943" s="35">
        <v>0</v>
      </c>
      <c r="AI943" s="35"/>
      <c r="AL943" s="24">
        <f t="shared" si="60"/>
        <v>600.60333339999988</v>
      </c>
      <c r="AN943" s="34">
        <v>773.5</v>
      </c>
      <c r="AP943" s="20">
        <f t="shared" si="59"/>
        <v>1374.1033333999999</v>
      </c>
      <c r="AR943" s="20"/>
    </row>
    <row r="944" spans="1:44" x14ac:dyDescent="0.25">
      <c r="A944" t="str">
        <f>VLOOKUP($B944,'Cushing Balance'!$C$2:$E$500,3,TRUE)</f>
        <v>62012</v>
      </c>
      <c r="B944" s="1">
        <v>40955</v>
      </c>
      <c r="C944" s="31"/>
      <c r="D944" s="8">
        <v>0</v>
      </c>
      <c r="E944" s="35">
        <v>146.348625</v>
      </c>
      <c r="F944" s="35"/>
      <c r="G944" s="26">
        <v>49.5</v>
      </c>
      <c r="H944" s="35">
        <v>36.883791670000001</v>
      </c>
      <c r="I944" s="35">
        <v>0</v>
      </c>
      <c r="J944" s="26">
        <v>0</v>
      </c>
      <c r="K944" s="35">
        <v>66.161124999999998</v>
      </c>
      <c r="L944" s="35">
        <v>0</v>
      </c>
      <c r="M944" s="35">
        <v>298.76166669999998</v>
      </c>
      <c r="N944" s="35">
        <v>0</v>
      </c>
      <c r="O944" s="35"/>
      <c r="P944" s="35">
        <v>65.005437499999999</v>
      </c>
      <c r="R944" s="24">
        <f t="shared" si="57"/>
        <v>662.66064586999994</v>
      </c>
      <c r="T944" s="5">
        <v>403.27622227137806</v>
      </c>
      <c r="V944" s="20">
        <f t="shared" si="58"/>
        <v>1065.936868141378</v>
      </c>
      <c r="X944" s="8">
        <v>146.63737499999999</v>
      </c>
      <c r="Y944" s="35">
        <v>0</v>
      </c>
      <c r="Z944" s="35"/>
      <c r="AA944" s="35">
        <v>0</v>
      </c>
      <c r="AB944" s="35">
        <v>214.85227079999999</v>
      </c>
      <c r="AC944" s="35">
        <v>39.076437499999997</v>
      </c>
      <c r="AD944" s="35">
        <v>178.4668958</v>
      </c>
      <c r="AE944" s="35"/>
      <c r="AF944" s="35"/>
      <c r="AG944" s="35"/>
      <c r="AH944" s="35">
        <v>0</v>
      </c>
      <c r="AI944" s="35"/>
      <c r="AL944" s="24">
        <f t="shared" si="60"/>
        <v>579.03297909999992</v>
      </c>
      <c r="AN944" s="34">
        <v>773.5</v>
      </c>
      <c r="AP944" s="20">
        <f t="shared" si="59"/>
        <v>1352.5329790999999</v>
      </c>
      <c r="AR944" s="20"/>
    </row>
    <row r="945" spans="1:44" x14ac:dyDescent="0.25">
      <c r="A945" t="str">
        <f>VLOOKUP($B945,'Cushing Balance'!$C$2:$E$500,3,TRUE)</f>
        <v>62012</v>
      </c>
      <c r="B945" s="1">
        <v>40956</v>
      </c>
      <c r="C945" s="31"/>
      <c r="D945" s="8">
        <v>151.60491669999999</v>
      </c>
      <c r="E945" s="35">
        <v>164.74691670000001</v>
      </c>
      <c r="F945" s="35"/>
      <c r="G945" s="26">
        <v>49.5</v>
      </c>
      <c r="H945" s="35">
        <v>37.8560625</v>
      </c>
      <c r="I945" s="35">
        <v>0</v>
      </c>
      <c r="J945" s="26">
        <v>0</v>
      </c>
      <c r="K945" s="35">
        <v>65.123479169999996</v>
      </c>
      <c r="L945" s="35">
        <v>0</v>
      </c>
      <c r="M945" s="35">
        <v>370.97243750000001</v>
      </c>
      <c r="N945" s="35">
        <v>0</v>
      </c>
      <c r="O945" s="35"/>
      <c r="P945" s="35">
        <v>53.935562500000003</v>
      </c>
      <c r="R945" s="24">
        <f t="shared" si="57"/>
        <v>893.73937507000005</v>
      </c>
      <c r="T945" s="5">
        <v>403.27622227137806</v>
      </c>
      <c r="V945" s="20">
        <f t="shared" si="58"/>
        <v>1297.015597341378</v>
      </c>
      <c r="X945" s="8">
        <v>149.6962083</v>
      </c>
      <c r="Y945" s="35">
        <v>0</v>
      </c>
      <c r="Z945" s="35"/>
      <c r="AA945" s="35">
        <v>0</v>
      </c>
      <c r="AB945" s="35">
        <v>217.58972919999999</v>
      </c>
      <c r="AC945" s="35">
        <v>38.999770830000003</v>
      </c>
      <c r="AD945" s="35">
        <v>193.0908542</v>
      </c>
      <c r="AE945" s="35"/>
      <c r="AF945" s="35"/>
      <c r="AG945" s="35"/>
      <c r="AH945" s="35">
        <v>0</v>
      </c>
      <c r="AI945" s="35"/>
      <c r="AL945" s="24">
        <f t="shared" si="60"/>
        <v>599.37656253</v>
      </c>
      <c r="AN945" s="34">
        <v>773.5</v>
      </c>
      <c r="AP945" s="20">
        <f t="shared" si="59"/>
        <v>1372.87656253</v>
      </c>
      <c r="AR945" s="20"/>
    </row>
    <row r="946" spans="1:44" x14ac:dyDescent="0.25">
      <c r="A946" t="str">
        <f>VLOOKUP($B946,'Cushing Balance'!$C$2:$E$500,3,TRUE)</f>
        <v>72012</v>
      </c>
      <c r="B946" s="1">
        <v>40957</v>
      </c>
      <c r="C946" s="31"/>
      <c r="D946" s="8">
        <v>0</v>
      </c>
      <c r="E946" s="35">
        <v>162.8570417</v>
      </c>
      <c r="F946" s="35"/>
      <c r="G946" s="26">
        <v>49.5</v>
      </c>
      <c r="H946" s="35">
        <v>59.699687500000003</v>
      </c>
      <c r="I946" s="35">
        <v>0</v>
      </c>
      <c r="J946" s="26">
        <v>0</v>
      </c>
      <c r="K946" s="35">
        <v>66.032499999999999</v>
      </c>
      <c r="L946" s="35">
        <v>0</v>
      </c>
      <c r="M946" s="35">
        <v>442.81670830000002</v>
      </c>
      <c r="N946" s="35">
        <v>0</v>
      </c>
      <c r="O946" s="35"/>
      <c r="P946" s="35">
        <v>70.929812499999997</v>
      </c>
      <c r="R946" s="24">
        <f t="shared" si="57"/>
        <v>851.83574999999996</v>
      </c>
      <c r="T946" s="5">
        <v>403.27622227137806</v>
      </c>
      <c r="V946" s="20">
        <f t="shared" si="58"/>
        <v>1255.1119722713779</v>
      </c>
      <c r="X946" s="8">
        <v>148.00718749999999</v>
      </c>
      <c r="Y946" s="35">
        <v>0</v>
      </c>
      <c r="Z946" s="35"/>
      <c r="AA946" s="35">
        <v>0</v>
      </c>
      <c r="AB946" s="35">
        <v>236.51231250000001</v>
      </c>
      <c r="AC946" s="35">
        <v>38.913937500000003</v>
      </c>
      <c r="AD946" s="35">
        <v>192.39102080000001</v>
      </c>
      <c r="AE946" s="35"/>
      <c r="AF946" s="35"/>
      <c r="AG946" s="35"/>
      <c r="AH946" s="35">
        <v>0</v>
      </c>
      <c r="AI946" s="35"/>
      <c r="AL946" s="24">
        <f t="shared" si="60"/>
        <v>615.82445829999995</v>
      </c>
      <c r="AN946" s="34">
        <v>773.5</v>
      </c>
      <c r="AP946" s="20">
        <f t="shared" si="59"/>
        <v>1389.3244583000001</v>
      </c>
      <c r="AR946" s="20"/>
    </row>
    <row r="947" spans="1:44" x14ac:dyDescent="0.25">
      <c r="A947" t="str">
        <f>VLOOKUP($B947,'Cushing Balance'!$C$2:$E$500,3,TRUE)</f>
        <v>72012</v>
      </c>
      <c r="B947" s="1">
        <v>40958</v>
      </c>
      <c r="C947" s="31"/>
      <c r="D947" s="8">
        <v>83.731229170000006</v>
      </c>
      <c r="E947" s="35">
        <v>182.61462499999999</v>
      </c>
      <c r="F947" s="35"/>
      <c r="G947" s="26">
        <v>49.5</v>
      </c>
      <c r="H947" s="35">
        <v>43.551020829999999</v>
      </c>
      <c r="I947" s="35">
        <v>0</v>
      </c>
      <c r="J947" s="26">
        <v>0</v>
      </c>
      <c r="K947" s="35">
        <v>65.460875000000001</v>
      </c>
      <c r="L947" s="35">
        <v>0</v>
      </c>
      <c r="M947" s="35">
        <v>434.06962499999997</v>
      </c>
      <c r="N947" s="35">
        <v>0</v>
      </c>
      <c r="O947" s="35"/>
      <c r="P947" s="35">
        <v>65.604437500000003</v>
      </c>
      <c r="R947" s="24">
        <f t="shared" si="57"/>
        <v>924.5318125</v>
      </c>
      <c r="T947" s="5">
        <v>403.27622227137806</v>
      </c>
      <c r="V947" s="20">
        <f t="shared" si="58"/>
        <v>1327.8080347713781</v>
      </c>
      <c r="X947" s="8">
        <v>146.12247920000001</v>
      </c>
      <c r="Y947" s="35">
        <v>0</v>
      </c>
      <c r="Z947" s="35"/>
      <c r="AA947" s="35">
        <v>0</v>
      </c>
      <c r="AB947" s="35">
        <v>234.35862499999999</v>
      </c>
      <c r="AC947" s="35">
        <v>38.814395830000002</v>
      </c>
      <c r="AD947" s="35">
        <v>191.52725000000001</v>
      </c>
      <c r="AE947" s="35"/>
      <c r="AF947" s="35"/>
      <c r="AG947" s="35"/>
      <c r="AH947" s="35">
        <v>0</v>
      </c>
      <c r="AI947" s="35"/>
      <c r="AL947" s="24">
        <f t="shared" si="60"/>
        <v>610.82275003000007</v>
      </c>
      <c r="AN947" s="34">
        <v>773.5</v>
      </c>
      <c r="AP947" s="20">
        <f t="shared" si="59"/>
        <v>1384.32275003</v>
      </c>
      <c r="AR947" s="20"/>
    </row>
    <row r="948" spans="1:44" x14ac:dyDescent="0.25">
      <c r="A948" t="str">
        <f>VLOOKUP($B948,'Cushing Balance'!$C$2:$E$500,3,TRUE)</f>
        <v>72012</v>
      </c>
      <c r="B948" s="1">
        <v>40959</v>
      </c>
      <c r="C948" s="31"/>
      <c r="D948" s="8">
        <v>0</v>
      </c>
      <c r="E948" s="35">
        <v>184.78458330000001</v>
      </c>
      <c r="F948" s="35"/>
      <c r="G948" s="26">
        <v>49.5</v>
      </c>
      <c r="H948" s="35">
        <v>56.40252083</v>
      </c>
      <c r="I948" s="35">
        <v>0</v>
      </c>
      <c r="J948" s="26">
        <v>0</v>
      </c>
      <c r="K948" s="35">
        <v>65.081249999999997</v>
      </c>
      <c r="L948" s="35">
        <v>0</v>
      </c>
      <c r="M948" s="35">
        <v>372.30406249999999</v>
      </c>
      <c r="N948" s="35">
        <v>0</v>
      </c>
      <c r="O948" s="35"/>
      <c r="P948" s="35">
        <v>55.049479169999998</v>
      </c>
      <c r="R948" s="24">
        <f t="shared" si="57"/>
        <v>783.12189580000006</v>
      </c>
      <c r="T948" s="5">
        <v>403.27622227137806</v>
      </c>
      <c r="V948" s="20">
        <f t="shared" si="58"/>
        <v>1186.3981180713781</v>
      </c>
      <c r="X948" s="8">
        <v>147.9032292</v>
      </c>
      <c r="Y948" s="35">
        <v>0</v>
      </c>
      <c r="Z948" s="35"/>
      <c r="AA948" s="35">
        <v>0</v>
      </c>
      <c r="AB948" s="35">
        <v>233.9190625</v>
      </c>
      <c r="AC948" s="35">
        <v>34.918208329999999</v>
      </c>
      <c r="AD948" s="35">
        <v>193.8350208</v>
      </c>
      <c r="AE948" s="35"/>
      <c r="AF948" s="35"/>
      <c r="AG948" s="35"/>
      <c r="AH948" s="35">
        <v>0</v>
      </c>
      <c r="AI948" s="35"/>
      <c r="AL948" s="24">
        <f t="shared" si="60"/>
        <v>610.57552082999996</v>
      </c>
      <c r="AN948" s="34">
        <v>773.5</v>
      </c>
      <c r="AP948" s="20">
        <f t="shared" si="59"/>
        <v>1384.07552083</v>
      </c>
      <c r="AR948" s="20"/>
    </row>
    <row r="949" spans="1:44" x14ac:dyDescent="0.25">
      <c r="A949" t="str">
        <f>VLOOKUP($B949,'Cushing Balance'!$C$2:$E$500,3,TRUE)</f>
        <v>72012</v>
      </c>
      <c r="B949" s="1">
        <v>40960</v>
      </c>
      <c r="C949" s="31"/>
      <c r="D949" s="8">
        <v>0</v>
      </c>
      <c r="E949" s="35">
        <v>168.01710420000001</v>
      </c>
      <c r="F949" s="35"/>
      <c r="G949" s="26">
        <v>49.5</v>
      </c>
      <c r="H949" s="35">
        <v>46.542604169999997</v>
      </c>
      <c r="I949" s="35">
        <v>0</v>
      </c>
      <c r="J949" s="26">
        <v>0</v>
      </c>
      <c r="K949" s="35">
        <v>65.093229170000001</v>
      </c>
      <c r="L949" s="35">
        <v>0</v>
      </c>
      <c r="M949" s="35">
        <v>428.79081250000002</v>
      </c>
      <c r="N949" s="35">
        <v>0</v>
      </c>
      <c r="O949" s="35"/>
      <c r="P949" s="35">
        <v>50.82439583</v>
      </c>
      <c r="R949" s="24">
        <f t="shared" si="57"/>
        <v>808.76814587000001</v>
      </c>
      <c r="T949" s="5">
        <v>403.27622227137806</v>
      </c>
      <c r="V949" s="20">
        <f t="shared" si="58"/>
        <v>1212.0443681413781</v>
      </c>
      <c r="X949" s="8">
        <v>149.2640208</v>
      </c>
      <c r="Y949" s="35">
        <v>0</v>
      </c>
      <c r="Z949" s="35"/>
      <c r="AA949" s="35">
        <v>0</v>
      </c>
      <c r="AB949" s="35">
        <v>232.71027079999999</v>
      </c>
      <c r="AC949" s="35">
        <v>38.792291669999997</v>
      </c>
      <c r="AD949" s="35">
        <v>190.48025000000001</v>
      </c>
      <c r="AE949" s="35"/>
      <c r="AF949" s="35"/>
      <c r="AG949" s="35"/>
      <c r="AH949" s="35">
        <v>0</v>
      </c>
      <c r="AI949" s="35"/>
      <c r="AL949" s="24">
        <f t="shared" si="60"/>
        <v>611.24683327000002</v>
      </c>
      <c r="AN949" s="34">
        <v>773.5</v>
      </c>
      <c r="AP949" s="20">
        <f t="shared" si="59"/>
        <v>1384.74683327</v>
      </c>
      <c r="AR949" s="20"/>
    </row>
    <row r="950" spans="1:44" x14ac:dyDescent="0.25">
      <c r="A950" t="str">
        <f>VLOOKUP($B950,'Cushing Balance'!$C$2:$E$500,3,TRUE)</f>
        <v>72012</v>
      </c>
      <c r="B950" s="1">
        <v>40961</v>
      </c>
      <c r="C950" s="31"/>
      <c r="D950" s="8">
        <v>208.16512499999999</v>
      </c>
      <c r="E950" s="35">
        <v>167.91766670000001</v>
      </c>
      <c r="F950" s="35"/>
      <c r="G950" s="26">
        <v>49.5</v>
      </c>
      <c r="H950" s="35">
        <v>49.451437499999997</v>
      </c>
      <c r="I950" s="35">
        <v>0</v>
      </c>
      <c r="J950" s="26">
        <v>0</v>
      </c>
      <c r="K950" s="35">
        <v>63.510937499999997</v>
      </c>
      <c r="L950" s="35">
        <v>0</v>
      </c>
      <c r="M950" s="35">
        <v>375.98166670000001</v>
      </c>
      <c r="N950" s="35">
        <v>0</v>
      </c>
      <c r="O950" s="35"/>
      <c r="P950" s="35">
        <v>54.246166670000001</v>
      </c>
      <c r="R950" s="24">
        <f t="shared" si="57"/>
        <v>968.77300006999997</v>
      </c>
      <c r="T950" s="5">
        <v>403.27622227137806</v>
      </c>
      <c r="V950" s="20">
        <f t="shared" si="58"/>
        <v>1372.049222341378</v>
      </c>
      <c r="X950" s="8">
        <v>149.80016670000001</v>
      </c>
      <c r="Y950" s="35">
        <v>0</v>
      </c>
      <c r="Z950" s="35"/>
      <c r="AA950" s="35">
        <v>0</v>
      </c>
      <c r="AB950" s="35">
        <v>218.84472919999999</v>
      </c>
      <c r="AC950" s="35">
        <v>38.4985</v>
      </c>
      <c r="AD950" s="35">
        <v>184.1245208</v>
      </c>
      <c r="AE950" s="35"/>
      <c r="AF950" s="35"/>
      <c r="AG950" s="35"/>
      <c r="AH950" s="35">
        <v>0</v>
      </c>
      <c r="AI950" s="35"/>
      <c r="AL950" s="24">
        <f t="shared" si="60"/>
        <v>591.2679167</v>
      </c>
      <c r="AN950" s="34">
        <v>773.5</v>
      </c>
      <c r="AP950" s="20">
        <f t="shared" si="59"/>
        <v>1364.7679167000001</v>
      </c>
      <c r="AR950" s="20"/>
    </row>
    <row r="951" spans="1:44" x14ac:dyDescent="0.25">
      <c r="A951" t="str">
        <f>VLOOKUP($B951,'Cushing Balance'!$C$2:$E$500,3,TRUE)</f>
        <v>72012</v>
      </c>
      <c r="B951" s="1">
        <v>40962</v>
      </c>
      <c r="C951" s="31"/>
      <c r="D951" s="8">
        <v>0</v>
      </c>
      <c r="E951" s="35">
        <v>151.36379170000001</v>
      </c>
      <c r="F951" s="35"/>
      <c r="G951" s="26">
        <v>49.5</v>
      </c>
      <c r="H951" s="35">
        <v>46.930229169999997</v>
      </c>
      <c r="I951" s="35">
        <v>0</v>
      </c>
      <c r="J951" s="26">
        <v>0</v>
      </c>
      <c r="K951" s="35">
        <v>59.634770830000001</v>
      </c>
      <c r="L951" s="35">
        <v>0</v>
      </c>
      <c r="M951" s="35">
        <v>378.35147920000003</v>
      </c>
      <c r="N951" s="35">
        <v>0</v>
      </c>
      <c r="O951" s="35"/>
      <c r="P951" s="35">
        <v>56.625937499999999</v>
      </c>
      <c r="R951" s="24">
        <f t="shared" si="57"/>
        <v>742.40620839999997</v>
      </c>
      <c r="T951" s="5">
        <v>403.27622227137806</v>
      </c>
      <c r="V951" s="20">
        <f t="shared" si="58"/>
        <v>1145.6824306713779</v>
      </c>
      <c r="X951" s="8">
        <v>148.28987499999999</v>
      </c>
      <c r="Y951" s="35">
        <v>0</v>
      </c>
      <c r="Z951" s="35"/>
      <c r="AA951" s="35">
        <v>0</v>
      </c>
      <c r="AB951" s="35">
        <v>226.8651667</v>
      </c>
      <c r="AC951" s="35">
        <v>37.273895830000001</v>
      </c>
      <c r="AD951" s="35">
        <v>177.91162499999999</v>
      </c>
      <c r="AE951" s="35"/>
      <c r="AF951" s="35"/>
      <c r="AG951" s="35"/>
      <c r="AH951" s="35">
        <v>0</v>
      </c>
      <c r="AI951" s="35"/>
      <c r="AL951" s="24">
        <f t="shared" si="60"/>
        <v>590.34056252999994</v>
      </c>
      <c r="AN951" s="34">
        <v>773.5</v>
      </c>
      <c r="AP951" s="20">
        <f t="shared" si="59"/>
        <v>1363.8405625299999</v>
      </c>
      <c r="AR951" s="20"/>
    </row>
    <row r="952" spans="1:44" x14ac:dyDescent="0.25">
      <c r="A952" t="str">
        <f>VLOOKUP($B952,'Cushing Balance'!$C$2:$E$500,3,TRUE)</f>
        <v>72012</v>
      </c>
      <c r="B952" s="1">
        <v>40963</v>
      </c>
      <c r="C952" s="31"/>
      <c r="D952" s="8">
        <v>190.83760420000002</v>
      </c>
      <c r="E952" s="35">
        <v>133.33664579999999</v>
      </c>
      <c r="F952" s="35"/>
      <c r="G952" s="26">
        <v>49.5</v>
      </c>
      <c r="H952" s="35">
        <v>51.139270830000001</v>
      </c>
      <c r="I952" s="35">
        <v>0</v>
      </c>
      <c r="J952" s="26">
        <v>0</v>
      </c>
      <c r="K952" s="35">
        <v>63.234812499999997</v>
      </c>
      <c r="L952" s="35">
        <v>0</v>
      </c>
      <c r="M952" s="35">
        <v>405.53818749999999</v>
      </c>
      <c r="N952" s="35">
        <v>0</v>
      </c>
      <c r="O952" s="35"/>
      <c r="P952" s="35">
        <v>48.179437499999999</v>
      </c>
      <c r="R952" s="24">
        <f t="shared" si="57"/>
        <v>941.76595832999988</v>
      </c>
      <c r="T952" s="5">
        <v>403.27622227137806</v>
      </c>
      <c r="V952" s="20">
        <f t="shared" si="58"/>
        <v>1345.0421806013778</v>
      </c>
      <c r="X952" s="8">
        <v>149.2320833</v>
      </c>
      <c r="Y952" s="35">
        <v>0</v>
      </c>
      <c r="Z952" s="35"/>
      <c r="AA952" s="35">
        <v>0</v>
      </c>
      <c r="AB952" s="35">
        <v>235.71858330000001</v>
      </c>
      <c r="AC952" s="35">
        <v>35.3001875</v>
      </c>
      <c r="AD952" s="35">
        <v>190.8240208</v>
      </c>
      <c r="AE952" s="35"/>
      <c r="AF952" s="35"/>
      <c r="AG952" s="35"/>
      <c r="AH952" s="35">
        <v>0</v>
      </c>
      <c r="AI952" s="35"/>
      <c r="AL952" s="24">
        <f t="shared" si="60"/>
        <v>611.07487489999994</v>
      </c>
      <c r="AN952" s="34">
        <v>773.5</v>
      </c>
      <c r="AP952" s="20">
        <f t="shared" si="59"/>
        <v>1384.5748748999999</v>
      </c>
      <c r="AR952" s="20"/>
    </row>
    <row r="953" spans="1:44" x14ac:dyDescent="0.25">
      <c r="A953" t="str">
        <f>VLOOKUP($B953,'Cushing Balance'!$C$2:$E$500,3,TRUE)</f>
        <v>82012</v>
      </c>
      <c r="B953" s="1">
        <v>40964</v>
      </c>
      <c r="C953" s="31"/>
      <c r="D953" s="8">
        <v>329.91362500000002</v>
      </c>
      <c r="E953" s="35">
        <v>114.6160833</v>
      </c>
      <c r="F953" s="35"/>
      <c r="G953" s="26">
        <v>49.5</v>
      </c>
      <c r="H953" s="35">
        <v>57.1448125</v>
      </c>
      <c r="I953" s="35">
        <v>0</v>
      </c>
      <c r="J953" s="26">
        <v>0</v>
      </c>
      <c r="K953" s="35">
        <v>70.879625000000004</v>
      </c>
      <c r="L953" s="35">
        <v>0</v>
      </c>
      <c r="M953" s="35">
        <v>426.40699999999998</v>
      </c>
      <c r="N953" s="35">
        <v>0</v>
      </c>
      <c r="O953" s="35"/>
      <c r="P953" s="35">
        <v>60.303125000000001</v>
      </c>
      <c r="R953" s="24">
        <f t="shared" si="57"/>
        <v>1108.7642707999998</v>
      </c>
      <c r="T953" s="5">
        <v>403.27622227137806</v>
      </c>
      <c r="V953" s="20">
        <f t="shared" si="58"/>
        <v>1512.040493071378</v>
      </c>
      <c r="X953" s="8">
        <v>149.2932917</v>
      </c>
      <c r="Y953" s="35">
        <v>0</v>
      </c>
      <c r="Z953" s="35"/>
      <c r="AA953" s="35">
        <v>0</v>
      </c>
      <c r="AB953" s="35">
        <v>230.4886458</v>
      </c>
      <c r="AC953" s="35">
        <v>36.67647917</v>
      </c>
      <c r="AD953" s="35">
        <v>188.29866670000001</v>
      </c>
      <c r="AE953" s="35"/>
      <c r="AF953" s="35"/>
      <c r="AG953" s="35"/>
      <c r="AH953" s="35">
        <v>0</v>
      </c>
      <c r="AI953" s="35"/>
      <c r="AL953" s="24">
        <f t="shared" si="60"/>
        <v>604.75708337000003</v>
      </c>
      <c r="AN953" s="34">
        <v>773.5</v>
      </c>
      <c r="AP953" s="20">
        <f t="shared" si="59"/>
        <v>1378.2570833700001</v>
      </c>
      <c r="AR953" s="20"/>
    </row>
    <row r="954" spans="1:44" x14ac:dyDescent="0.25">
      <c r="A954" t="str">
        <f>VLOOKUP($B954,'Cushing Balance'!$C$2:$E$500,3,TRUE)</f>
        <v>82012</v>
      </c>
      <c r="B954" s="1">
        <v>40965</v>
      </c>
      <c r="C954" s="31"/>
      <c r="D954" s="8">
        <v>222.34958330000001</v>
      </c>
      <c r="E954" s="35">
        <v>121.5879583</v>
      </c>
      <c r="F954" s="35"/>
      <c r="G954" s="26">
        <v>49.5</v>
      </c>
      <c r="H954" s="35">
        <v>45.391187500000001</v>
      </c>
      <c r="I954" s="35">
        <v>0</v>
      </c>
      <c r="J954" s="26">
        <v>0</v>
      </c>
      <c r="K954" s="35">
        <v>70.210354170000002</v>
      </c>
      <c r="L954" s="35">
        <v>0</v>
      </c>
      <c r="M954" s="35">
        <v>399.28025000000002</v>
      </c>
      <c r="N954" s="35">
        <v>0</v>
      </c>
      <c r="O954" s="35"/>
      <c r="P954" s="35">
        <v>55.528500000000001</v>
      </c>
      <c r="R954" s="24">
        <f t="shared" si="57"/>
        <v>963.84783327000002</v>
      </c>
      <c r="T954" s="5">
        <v>403.27622227137806</v>
      </c>
      <c r="V954" s="20">
        <f t="shared" si="58"/>
        <v>1367.1240555413781</v>
      </c>
      <c r="X954" s="8">
        <v>150.20681250000001</v>
      </c>
      <c r="Y954" s="35">
        <v>0</v>
      </c>
      <c r="Z954" s="35"/>
      <c r="AA954" s="35">
        <v>0</v>
      </c>
      <c r="AB954" s="35">
        <v>233.5184792</v>
      </c>
      <c r="AC954" s="35">
        <v>32.45452083</v>
      </c>
      <c r="AD954" s="35">
        <v>185.06958330000001</v>
      </c>
      <c r="AE954" s="35"/>
      <c r="AF954" s="35"/>
      <c r="AG954" s="35"/>
      <c r="AH954" s="35">
        <v>0</v>
      </c>
      <c r="AI954" s="35"/>
      <c r="AL954" s="24">
        <f t="shared" si="60"/>
        <v>601.24939583000003</v>
      </c>
      <c r="AN954" s="34">
        <v>773.5</v>
      </c>
      <c r="AP954" s="20">
        <f t="shared" si="59"/>
        <v>1374.7493958300001</v>
      </c>
      <c r="AR954" s="20"/>
    </row>
    <row r="955" spans="1:44" x14ac:dyDescent="0.25">
      <c r="A955" t="str">
        <f>VLOOKUP($B955,'Cushing Balance'!$C$2:$E$500,3,TRUE)</f>
        <v>82012</v>
      </c>
      <c r="B955" s="1">
        <v>40966</v>
      </c>
      <c r="C955" s="31"/>
      <c r="D955" s="8">
        <v>84.072458329999989</v>
      </c>
      <c r="E955" s="35">
        <v>180.93829170000001</v>
      </c>
      <c r="F955" s="35"/>
      <c r="G955" s="26">
        <v>49.5</v>
      </c>
      <c r="H955" s="35">
        <v>57.725937500000001</v>
      </c>
      <c r="I955" s="35">
        <v>0</v>
      </c>
      <c r="J955" s="26">
        <v>0</v>
      </c>
      <c r="K955" s="35">
        <v>68.062416670000005</v>
      </c>
      <c r="L955" s="35">
        <v>0</v>
      </c>
      <c r="M955" s="35">
        <v>389.39964579999997</v>
      </c>
      <c r="N955" s="35">
        <v>0</v>
      </c>
      <c r="O955" s="35"/>
      <c r="P955" s="35">
        <v>19.783999999999999</v>
      </c>
      <c r="R955" s="24">
        <f t="shared" si="57"/>
        <v>849.48275000000001</v>
      </c>
      <c r="T955" s="5">
        <v>403.27622227137806</v>
      </c>
      <c r="V955" s="20">
        <f t="shared" si="58"/>
        <v>1252.7589722713781</v>
      </c>
      <c r="X955" s="8">
        <v>149.3010208</v>
      </c>
      <c r="Y955" s="35">
        <v>0</v>
      </c>
      <c r="Z955" s="35"/>
      <c r="AA955" s="35">
        <v>0</v>
      </c>
      <c r="AB955" s="35">
        <v>223.30293750000001</v>
      </c>
      <c r="AC955" s="35">
        <v>37.337312500000003</v>
      </c>
      <c r="AD955" s="35">
        <v>183.66489580000001</v>
      </c>
      <c r="AE955" s="35"/>
      <c r="AF955" s="35"/>
      <c r="AG955" s="35"/>
      <c r="AH955" s="35">
        <v>0</v>
      </c>
      <c r="AI955" s="35"/>
      <c r="AL955" s="24">
        <f t="shared" si="60"/>
        <v>593.60616660000005</v>
      </c>
      <c r="AN955" s="34">
        <v>773.5</v>
      </c>
      <c r="AP955" s="20">
        <f t="shared" si="59"/>
        <v>1367.1061666000001</v>
      </c>
      <c r="AR955" s="20"/>
    </row>
    <row r="956" spans="1:44" x14ac:dyDescent="0.25">
      <c r="A956" t="str">
        <f>VLOOKUP($B956,'Cushing Balance'!$C$2:$E$500,3,TRUE)</f>
        <v>82012</v>
      </c>
      <c r="B956" s="1">
        <v>40967</v>
      </c>
      <c r="C956" s="31"/>
      <c r="D956" s="8">
        <v>204.17406249999999</v>
      </c>
      <c r="E956" s="35">
        <v>173.50437500000001</v>
      </c>
      <c r="F956" s="35"/>
      <c r="G956" s="26">
        <v>49.5</v>
      </c>
      <c r="H956" s="35">
        <v>38.166395829999999</v>
      </c>
      <c r="I956" s="35">
        <v>0</v>
      </c>
      <c r="J956" s="26">
        <v>0</v>
      </c>
      <c r="K956" s="35">
        <v>69.364541670000008</v>
      </c>
      <c r="L956" s="35">
        <v>0</v>
      </c>
      <c r="M956" s="35">
        <v>420.96597919999999</v>
      </c>
      <c r="N956" s="35">
        <v>0</v>
      </c>
      <c r="O956" s="35"/>
      <c r="P956" s="35">
        <v>53.085250000000002</v>
      </c>
      <c r="R956" s="24">
        <f t="shared" si="57"/>
        <v>1008.7606042</v>
      </c>
      <c r="T956" s="5">
        <v>403.27622227137806</v>
      </c>
      <c r="V956" s="20">
        <f t="shared" si="58"/>
        <v>1412.0368264713779</v>
      </c>
      <c r="X956" s="8">
        <v>148.54814579999999</v>
      </c>
      <c r="Y956" s="35">
        <v>0</v>
      </c>
      <c r="Z956" s="35"/>
      <c r="AA956" s="35">
        <v>0</v>
      </c>
      <c r="AB956" s="35">
        <v>213.72143750000001</v>
      </c>
      <c r="AC956" s="35">
        <v>38.433645830000003</v>
      </c>
      <c r="AD956" s="35">
        <v>154.2739167</v>
      </c>
      <c r="AE956" s="35"/>
      <c r="AF956" s="35"/>
      <c r="AG956" s="35"/>
      <c r="AH956" s="35">
        <v>0</v>
      </c>
      <c r="AI956" s="35"/>
      <c r="AL956" s="24">
        <f t="shared" si="60"/>
        <v>554.97714583000004</v>
      </c>
      <c r="AN956" s="34">
        <v>773.5</v>
      </c>
      <c r="AP956" s="20">
        <f t="shared" si="59"/>
        <v>1328.4771458300002</v>
      </c>
      <c r="AR956" s="20"/>
    </row>
    <row r="957" spans="1:44" x14ac:dyDescent="0.25">
      <c r="A957" t="str">
        <f>VLOOKUP($B957,'Cushing Balance'!$C$2:$E$500,3,TRUE)</f>
        <v>82012</v>
      </c>
      <c r="B957" s="1">
        <v>40968</v>
      </c>
      <c r="C957" s="31"/>
      <c r="D957" s="8">
        <v>0</v>
      </c>
      <c r="E957" s="35">
        <v>178.0477917</v>
      </c>
      <c r="F957" s="35"/>
      <c r="G957" s="26">
        <v>49.5</v>
      </c>
      <c r="H957" s="35">
        <v>43.223604170000002</v>
      </c>
      <c r="I957" s="35">
        <v>0</v>
      </c>
      <c r="J957" s="26">
        <v>0</v>
      </c>
      <c r="K957" s="35">
        <v>66.729687499999997</v>
      </c>
      <c r="L957" s="35">
        <v>0</v>
      </c>
      <c r="M957" s="35">
        <v>414.11129169999998</v>
      </c>
      <c r="N957" s="35">
        <v>0</v>
      </c>
      <c r="O957" s="35"/>
      <c r="P957" s="35">
        <v>62.067374999999998</v>
      </c>
      <c r="R957" s="24">
        <f t="shared" si="57"/>
        <v>813.67975006999995</v>
      </c>
      <c r="T957" s="5">
        <v>403.27622227137806</v>
      </c>
      <c r="V957" s="20">
        <f t="shared" si="58"/>
        <v>1216.9559723413781</v>
      </c>
      <c r="X957" s="8">
        <v>148.4495417</v>
      </c>
      <c r="Y957" s="35">
        <v>0</v>
      </c>
      <c r="Z957" s="35"/>
      <c r="AA957" s="35">
        <v>0</v>
      </c>
      <c r="AB957" s="35">
        <v>171.6364792</v>
      </c>
      <c r="AC957" s="35">
        <v>38.47997917</v>
      </c>
      <c r="AD957" s="35">
        <v>66.370208329999997</v>
      </c>
      <c r="AE957" s="35"/>
      <c r="AF957" s="35"/>
      <c r="AG957" s="35"/>
      <c r="AH957" s="35">
        <v>0</v>
      </c>
      <c r="AI957" s="35"/>
      <c r="AL957" s="24">
        <f t="shared" si="60"/>
        <v>424.93620839999994</v>
      </c>
      <c r="AN957" s="34">
        <v>773.5</v>
      </c>
      <c r="AP957" s="20">
        <f t="shared" si="59"/>
        <v>1198.4362083999999</v>
      </c>
      <c r="AR957" s="20"/>
    </row>
    <row r="958" spans="1:44" x14ac:dyDescent="0.25">
      <c r="A958" t="str">
        <f>VLOOKUP($B958,'Cushing Balance'!$C$2:$E$500,3,TRUE)</f>
        <v>82012</v>
      </c>
      <c r="B958" s="1">
        <v>40969</v>
      </c>
      <c r="C958" s="31"/>
      <c r="D958" s="8">
        <v>262.68277080000001</v>
      </c>
      <c r="E958" s="35">
        <v>182.5542083</v>
      </c>
      <c r="F958" s="35"/>
      <c r="G958" s="26">
        <v>49.5</v>
      </c>
      <c r="H958" s="35">
        <v>37.447833330000002</v>
      </c>
      <c r="I958" s="35">
        <v>0</v>
      </c>
      <c r="J958" s="26">
        <v>0</v>
      </c>
      <c r="K958" s="35">
        <v>68.574104170000012</v>
      </c>
      <c r="L958" s="35">
        <v>0</v>
      </c>
      <c r="M958" s="35">
        <v>299.81572920000002</v>
      </c>
      <c r="N958" s="35">
        <v>0</v>
      </c>
      <c r="O958" s="35"/>
      <c r="P958" s="35">
        <v>48.96170833</v>
      </c>
      <c r="R958" s="24">
        <f t="shared" si="57"/>
        <v>949.53635413000006</v>
      </c>
      <c r="T958" s="5">
        <v>369.8497944738794</v>
      </c>
      <c r="V958" s="20">
        <f t="shared" si="58"/>
        <v>1319.3861486038795</v>
      </c>
      <c r="X958" s="8">
        <v>150.2073958</v>
      </c>
      <c r="Y958" s="35">
        <v>0</v>
      </c>
      <c r="Z958" s="35"/>
      <c r="AA958" s="35">
        <v>0</v>
      </c>
      <c r="AB958" s="35">
        <v>215.2844375</v>
      </c>
      <c r="AC958" s="35">
        <v>34.517416669999996</v>
      </c>
      <c r="AD958" s="35">
        <v>40.025520829999998</v>
      </c>
      <c r="AE958" s="35"/>
      <c r="AF958" s="35"/>
      <c r="AG958" s="35"/>
      <c r="AH958" s="35">
        <v>0</v>
      </c>
      <c r="AI958" s="35"/>
      <c r="AL958" s="24">
        <f t="shared" si="60"/>
        <v>440.03477079999999</v>
      </c>
      <c r="AN958" s="34">
        <v>777.75</v>
      </c>
      <c r="AP958" s="20">
        <f t="shared" si="59"/>
        <v>1217.7847707999999</v>
      </c>
      <c r="AR958" s="20"/>
    </row>
    <row r="959" spans="1:44" x14ac:dyDescent="0.25">
      <c r="A959" t="str">
        <f>VLOOKUP($B959,'Cushing Balance'!$C$2:$E$500,3,TRUE)</f>
        <v>82012</v>
      </c>
      <c r="B959" s="1">
        <v>40970</v>
      </c>
      <c r="C959" s="31"/>
      <c r="D959" s="8">
        <v>361.76439579999999</v>
      </c>
      <c r="E959" s="35">
        <v>155.60520829999999</v>
      </c>
      <c r="F959" s="35"/>
      <c r="G959" s="26">
        <v>49.5</v>
      </c>
      <c r="H959" s="35">
        <v>58.921374999999998</v>
      </c>
      <c r="I959" s="35">
        <v>0</v>
      </c>
      <c r="J959" s="26">
        <v>0</v>
      </c>
      <c r="K959" s="35">
        <v>67.687937500000004</v>
      </c>
      <c r="L959" s="35">
        <v>0</v>
      </c>
      <c r="M959" s="35">
        <v>373.13385419999997</v>
      </c>
      <c r="N959" s="35">
        <v>0</v>
      </c>
      <c r="O959" s="35"/>
      <c r="P959" s="35">
        <v>43.294750000000001</v>
      </c>
      <c r="R959" s="24">
        <f t="shared" si="57"/>
        <v>1109.9075207999999</v>
      </c>
      <c r="T959" s="5">
        <v>369.8497944738794</v>
      </c>
      <c r="V959" s="20">
        <f t="shared" si="58"/>
        <v>1479.7573152738794</v>
      </c>
      <c r="X959" s="8">
        <v>149.7011875</v>
      </c>
      <c r="Y959" s="35">
        <v>0</v>
      </c>
      <c r="Z959" s="35"/>
      <c r="AA959" s="35">
        <v>0</v>
      </c>
      <c r="AB959" s="35">
        <v>228.36137500000001</v>
      </c>
      <c r="AC959" s="35">
        <v>34.347354169999996</v>
      </c>
      <c r="AD959" s="35">
        <v>90.161270829999992</v>
      </c>
      <c r="AE959" s="35"/>
      <c r="AF959" s="35"/>
      <c r="AG959" s="35"/>
      <c r="AH959" s="35">
        <v>0</v>
      </c>
      <c r="AI959" s="35"/>
      <c r="AL959" s="24">
        <f t="shared" si="60"/>
        <v>502.57118750000001</v>
      </c>
      <c r="AN959" s="34">
        <v>777.75</v>
      </c>
      <c r="AP959" s="20">
        <f t="shared" si="59"/>
        <v>1280.3211875</v>
      </c>
      <c r="AR959" s="20"/>
    </row>
    <row r="960" spans="1:44" x14ac:dyDescent="0.25">
      <c r="A960" t="str">
        <f>VLOOKUP($B960,'Cushing Balance'!$C$2:$E$500,3,TRUE)</f>
        <v>92012</v>
      </c>
      <c r="B960" s="1">
        <v>40971</v>
      </c>
      <c r="C960" s="31"/>
      <c r="D960" s="8">
        <v>60.197958329999999</v>
      </c>
      <c r="E960" s="35">
        <v>132.39633330000001</v>
      </c>
      <c r="F960" s="35"/>
      <c r="G960" s="26">
        <v>49.5</v>
      </c>
      <c r="H960" s="35">
        <v>51.575604169999998</v>
      </c>
      <c r="I960" s="35">
        <v>0</v>
      </c>
      <c r="J960" s="26">
        <v>0</v>
      </c>
      <c r="K960" s="35">
        <v>66.574541670000002</v>
      </c>
      <c r="L960" s="35">
        <v>0</v>
      </c>
      <c r="M960" s="35">
        <v>412.21924999999999</v>
      </c>
      <c r="N960" s="35">
        <v>0</v>
      </c>
      <c r="O960" s="35"/>
      <c r="P960" s="35">
        <v>19.562229169999998</v>
      </c>
      <c r="R960" s="24">
        <f t="shared" si="57"/>
        <v>792.02591663999999</v>
      </c>
      <c r="T960" s="5">
        <v>369.8497944738794</v>
      </c>
      <c r="V960" s="20">
        <f t="shared" si="58"/>
        <v>1161.8757111138793</v>
      </c>
      <c r="X960" s="8">
        <v>148.73043749999999</v>
      </c>
      <c r="Y960" s="35">
        <v>0</v>
      </c>
      <c r="Z960" s="35"/>
      <c r="AA960" s="35">
        <v>0</v>
      </c>
      <c r="AB960" s="35">
        <v>226.90220830000001</v>
      </c>
      <c r="AC960" s="35">
        <v>36.083500000000001</v>
      </c>
      <c r="AD960" s="35">
        <v>173.04681249999999</v>
      </c>
      <c r="AE960" s="35"/>
      <c r="AF960" s="35"/>
      <c r="AG960" s="35"/>
      <c r="AH960" s="35">
        <v>0</v>
      </c>
      <c r="AI960" s="35"/>
      <c r="AL960" s="24">
        <f t="shared" si="60"/>
        <v>584.76295830000004</v>
      </c>
      <c r="AN960" s="34">
        <v>777.75</v>
      </c>
      <c r="AP960" s="20">
        <f t="shared" si="59"/>
        <v>1362.5129583</v>
      </c>
      <c r="AR960" s="20"/>
    </row>
    <row r="961" spans="1:44" x14ac:dyDescent="0.25">
      <c r="A961" t="str">
        <f>VLOOKUP($B961,'Cushing Balance'!$C$2:$E$500,3,TRUE)</f>
        <v>92012</v>
      </c>
      <c r="B961" s="1">
        <v>40972</v>
      </c>
      <c r="C961" s="31"/>
      <c r="D961" s="8">
        <v>0</v>
      </c>
      <c r="E961" s="35">
        <v>101.5860417</v>
      </c>
      <c r="F961" s="35"/>
      <c r="G961" s="26">
        <v>49.5</v>
      </c>
      <c r="H961" s="35">
        <v>61.755000000000003</v>
      </c>
      <c r="I961" s="35">
        <v>0</v>
      </c>
      <c r="J961" s="26">
        <v>0</v>
      </c>
      <c r="K961" s="35">
        <v>61.469749999999998</v>
      </c>
      <c r="L961" s="35">
        <v>0</v>
      </c>
      <c r="M961" s="35">
        <v>419.42389580000003</v>
      </c>
      <c r="N961" s="35">
        <v>0</v>
      </c>
      <c r="O961" s="35"/>
      <c r="P961" s="35">
        <v>58.422166669999996</v>
      </c>
      <c r="R961" s="24">
        <f t="shared" si="57"/>
        <v>752.15685417000009</v>
      </c>
      <c r="T961" s="5">
        <v>369.8497944738794</v>
      </c>
      <c r="V961" s="20">
        <f t="shared" si="58"/>
        <v>1122.0066486438795</v>
      </c>
      <c r="X961" s="8">
        <v>149.57741670000001</v>
      </c>
      <c r="Y961" s="35">
        <v>0</v>
      </c>
      <c r="Z961" s="35"/>
      <c r="AA961" s="35">
        <v>0</v>
      </c>
      <c r="AB961" s="35">
        <v>223.79197920000001</v>
      </c>
      <c r="AC961" s="35">
        <v>36.567333330000004</v>
      </c>
      <c r="AD961" s="35">
        <v>176.50179170000001</v>
      </c>
      <c r="AE961" s="35"/>
      <c r="AF961" s="35"/>
      <c r="AG961" s="35"/>
      <c r="AH961" s="35">
        <v>0</v>
      </c>
      <c r="AI961" s="35"/>
      <c r="AL961" s="24">
        <f t="shared" si="60"/>
        <v>586.4385209300001</v>
      </c>
      <c r="AN961" s="34">
        <v>777.75</v>
      </c>
      <c r="AP961" s="20">
        <f t="shared" si="59"/>
        <v>1364.1885209300001</v>
      </c>
      <c r="AR961" s="20"/>
    </row>
    <row r="962" spans="1:44" x14ac:dyDescent="0.25">
      <c r="A962" t="str">
        <f>VLOOKUP($B962,'Cushing Balance'!$C$2:$E$500,3,TRUE)</f>
        <v>92012</v>
      </c>
      <c r="B962" s="1">
        <v>40973</v>
      </c>
      <c r="C962" s="31"/>
      <c r="D962" s="8">
        <v>58.514083329999998</v>
      </c>
      <c r="E962" s="35">
        <v>80.900770829999999</v>
      </c>
      <c r="F962" s="35"/>
      <c r="G962" s="26">
        <v>49.5</v>
      </c>
      <c r="H962" s="35">
        <v>33.209666669999997</v>
      </c>
      <c r="I962" s="35">
        <v>0</v>
      </c>
      <c r="J962" s="26">
        <v>0</v>
      </c>
      <c r="K962" s="35">
        <v>64.429958330000005</v>
      </c>
      <c r="L962" s="35">
        <v>0</v>
      </c>
      <c r="M962" s="35">
        <v>429.7140417</v>
      </c>
      <c r="N962" s="35">
        <v>0</v>
      </c>
      <c r="O962" s="35"/>
      <c r="P962" s="35">
        <v>61.248229170000002</v>
      </c>
      <c r="R962" s="24">
        <f t="shared" si="57"/>
        <v>777.51675003000014</v>
      </c>
      <c r="T962" s="5">
        <v>369.8497944738794</v>
      </c>
      <c r="V962" s="20">
        <f t="shared" si="58"/>
        <v>1147.3665445038796</v>
      </c>
      <c r="X962" s="8">
        <v>149.74433329999999</v>
      </c>
      <c r="Y962" s="35">
        <v>0</v>
      </c>
      <c r="Z962" s="35"/>
      <c r="AA962" s="35">
        <v>0</v>
      </c>
      <c r="AB962" s="35">
        <v>221.53485420000001</v>
      </c>
      <c r="AC962" s="35">
        <v>37.922666669999998</v>
      </c>
      <c r="AD962" s="35">
        <v>173.49449999999999</v>
      </c>
      <c r="AE962" s="35"/>
      <c r="AF962" s="35"/>
      <c r="AG962" s="35"/>
      <c r="AH962" s="35">
        <v>0</v>
      </c>
      <c r="AI962" s="35"/>
      <c r="AL962" s="24">
        <f t="shared" si="60"/>
        <v>582.69635417000006</v>
      </c>
      <c r="AN962" s="34">
        <v>777.75</v>
      </c>
      <c r="AP962" s="20">
        <f t="shared" si="59"/>
        <v>1360.4463541700002</v>
      </c>
      <c r="AR962" s="20"/>
    </row>
    <row r="963" spans="1:44" x14ac:dyDescent="0.25">
      <c r="A963" t="str">
        <f>VLOOKUP($B963,'Cushing Balance'!$C$2:$E$500,3,TRUE)</f>
        <v>92012</v>
      </c>
      <c r="B963" s="1">
        <v>40974</v>
      </c>
      <c r="C963" s="31"/>
      <c r="D963" s="8">
        <v>234.4402292</v>
      </c>
      <c r="E963" s="35">
        <v>185.4437083</v>
      </c>
      <c r="F963" s="35"/>
      <c r="G963" s="26">
        <v>49.5</v>
      </c>
      <c r="H963" s="35">
        <v>58.304375</v>
      </c>
      <c r="I963" s="35">
        <v>0</v>
      </c>
      <c r="J963" s="26">
        <v>0</v>
      </c>
      <c r="K963" s="35">
        <v>67.349708329999999</v>
      </c>
      <c r="L963" s="35">
        <v>0</v>
      </c>
      <c r="M963" s="35">
        <v>364.36139580000003</v>
      </c>
      <c r="N963" s="35">
        <v>0</v>
      </c>
      <c r="O963" s="35"/>
      <c r="P963" s="35">
        <v>38.885854170000002</v>
      </c>
      <c r="R963" s="24">
        <f t="shared" si="57"/>
        <v>998.28527080000015</v>
      </c>
      <c r="T963" s="5">
        <v>369.8497944738794</v>
      </c>
      <c r="V963" s="20">
        <f t="shared" si="58"/>
        <v>1368.1350652738795</v>
      </c>
      <c r="X963" s="8">
        <v>139.3852292</v>
      </c>
      <c r="Y963" s="35">
        <v>0</v>
      </c>
      <c r="Z963" s="35"/>
      <c r="AA963" s="35">
        <v>0</v>
      </c>
      <c r="AB963" s="35">
        <v>209.59177080000001</v>
      </c>
      <c r="AC963" s="35">
        <v>22.610041669999998</v>
      </c>
      <c r="AD963" s="35">
        <v>171.5544792</v>
      </c>
      <c r="AE963" s="35"/>
      <c r="AF963" s="35"/>
      <c r="AG963" s="35"/>
      <c r="AH963" s="35">
        <v>0</v>
      </c>
      <c r="AI963" s="35"/>
      <c r="AL963" s="24">
        <f t="shared" si="60"/>
        <v>543.14152087000002</v>
      </c>
      <c r="AN963" s="34">
        <v>777.75</v>
      </c>
      <c r="AP963" s="20">
        <f t="shared" si="59"/>
        <v>1320.89152087</v>
      </c>
      <c r="AR963" s="20"/>
    </row>
    <row r="964" spans="1:44" x14ac:dyDescent="0.25">
      <c r="A964" t="str">
        <f>VLOOKUP($B964,'Cushing Balance'!$C$2:$E$500,3,TRUE)</f>
        <v>92012</v>
      </c>
      <c r="B964" s="1">
        <v>40975</v>
      </c>
      <c r="C964" s="31"/>
      <c r="D964" s="8">
        <v>79.638166670000004</v>
      </c>
      <c r="E964" s="35">
        <v>148.27941670000001</v>
      </c>
      <c r="F964" s="35"/>
      <c r="G964" s="26">
        <v>49.5</v>
      </c>
      <c r="H964" s="35">
        <v>66.032229170000008</v>
      </c>
      <c r="I964" s="35">
        <v>0</v>
      </c>
      <c r="J964" s="26">
        <v>0</v>
      </c>
      <c r="K964" s="35">
        <v>66.609812500000004</v>
      </c>
      <c r="L964" s="35">
        <v>0</v>
      </c>
      <c r="M964" s="35">
        <v>428.17991669999998</v>
      </c>
      <c r="N964" s="35">
        <v>0</v>
      </c>
      <c r="O964" s="35"/>
      <c r="P964" s="35">
        <v>49.648812499999998</v>
      </c>
      <c r="R964" s="24">
        <f t="shared" si="57"/>
        <v>887.88835424000001</v>
      </c>
      <c r="T964" s="5">
        <v>369.8497944738794</v>
      </c>
      <c r="V964" s="20">
        <f t="shared" si="58"/>
        <v>1257.7381487138794</v>
      </c>
      <c r="X964" s="8">
        <v>136.9910625</v>
      </c>
      <c r="Y964" s="35">
        <v>0</v>
      </c>
      <c r="Z964" s="35"/>
      <c r="AA964" s="35">
        <v>0</v>
      </c>
      <c r="AB964" s="35">
        <v>228.93260420000001</v>
      </c>
      <c r="AC964" s="35">
        <v>16.387062499999999</v>
      </c>
      <c r="AD964" s="35">
        <v>166.39918750000001</v>
      </c>
      <c r="AE964" s="35"/>
      <c r="AF964" s="35"/>
      <c r="AG964" s="35"/>
      <c r="AH964" s="35">
        <v>0</v>
      </c>
      <c r="AI964" s="35"/>
      <c r="AL964" s="24">
        <f t="shared" si="60"/>
        <v>548.70991670000001</v>
      </c>
      <c r="AN964" s="34">
        <v>777.75</v>
      </c>
      <c r="AP964" s="20">
        <f t="shared" si="59"/>
        <v>1326.4599167000001</v>
      </c>
      <c r="AR964" s="20"/>
    </row>
    <row r="965" spans="1:44" x14ac:dyDescent="0.25">
      <c r="A965" t="str">
        <f>VLOOKUP($B965,'Cushing Balance'!$C$2:$E$500,3,TRUE)</f>
        <v>92012</v>
      </c>
      <c r="B965" s="1">
        <v>40976</v>
      </c>
      <c r="C965" s="31"/>
      <c r="D965" s="8">
        <v>167.90083329999999</v>
      </c>
      <c r="E965" s="35">
        <v>156.12666670000002</v>
      </c>
      <c r="F965" s="35"/>
      <c r="G965" s="26">
        <v>49.5</v>
      </c>
      <c r="H965" s="35">
        <v>62.858687500000002</v>
      </c>
      <c r="I965" s="35">
        <v>0</v>
      </c>
      <c r="J965" s="26">
        <v>0</v>
      </c>
      <c r="K965" s="35">
        <v>70.638416670000012</v>
      </c>
      <c r="L965" s="35">
        <v>0</v>
      </c>
      <c r="M965" s="35">
        <v>418.38845830000002</v>
      </c>
      <c r="N965" s="35">
        <v>0</v>
      </c>
      <c r="O965" s="35"/>
      <c r="P965" s="35">
        <v>48.004833330000004</v>
      </c>
      <c r="R965" s="24">
        <f t="shared" si="57"/>
        <v>973.41789580000011</v>
      </c>
      <c r="T965" s="5">
        <v>369.8497944738794</v>
      </c>
      <c r="V965" s="20">
        <f t="shared" si="58"/>
        <v>1343.2676902738795</v>
      </c>
      <c r="X965" s="8">
        <v>146.8941667</v>
      </c>
      <c r="Y965" s="35">
        <v>0</v>
      </c>
      <c r="Z965" s="35"/>
      <c r="AA965" s="35">
        <v>0</v>
      </c>
      <c r="AB965" s="35">
        <v>226.78675000000001</v>
      </c>
      <c r="AC965" s="35">
        <v>20.153208330000002</v>
      </c>
      <c r="AD965" s="35">
        <v>175.9851458</v>
      </c>
      <c r="AE965" s="35"/>
      <c r="AF965" s="35"/>
      <c r="AG965" s="35"/>
      <c r="AH965" s="35">
        <v>0</v>
      </c>
      <c r="AI965" s="35"/>
      <c r="AL965" s="24">
        <f t="shared" si="60"/>
        <v>569.81927083000005</v>
      </c>
      <c r="AN965" s="34">
        <v>777.75</v>
      </c>
      <c r="AP965" s="20">
        <f t="shared" si="59"/>
        <v>1347.5692708300001</v>
      </c>
      <c r="AR965" s="20"/>
    </row>
    <row r="966" spans="1:44" x14ac:dyDescent="0.25">
      <c r="A966" t="str">
        <f>VLOOKUP($B966,'Cushing Balance'!$C$2:$E$500,3,TRUE)</f>
        <v>92012</v>
      </c>
      <c r="B966" s="1">
        <v>40977</v>
      </c>
      <c r="C966" s="31"/>
      <c r="D966" s="8">
        <v>0</v>
      </c>
      <c r="E966" s="35">
        <v>112.67943750000001</v>
      </c>
      <c r="F966" s="35"/>
      <c r="G966" s="26">
        <v>49.5</v>
      </c>
      <c r="H966" s="35">
        <v>60.227145829999998</v>
      </c>
      <c r="I966" s="35">
        <v>0</v>
      </c>
      <c r="J966" s="26">
        <v>0</v>
      </c>
      <c r="K966" s="35">
        <v>69.430041670000008</v>
      </c>
      <c r="L966" s="35">
        <v>0</v>
      </c>
      <c r="M966" s="35">
        <v>353.1943958</v>
      </c>
      <c r="N966" s="35">
        <v>0</v>
      </c>
      <c r="O966" s="35"/>
      <c r="P966" s="35">
        <v>54.920375</v>
      </c>
      <c r="R966" s="24">
        <f t="shared" si="57"/>
        <v>699.95139580000011</v>
      </c>
      <c r="T966" s="5">
        <v>369.8497944738794</v>
      </c>
      <c r="V966" s="20">
        <f t="shared" si="58"/>
        <v>1069.8011902738795</v>
      </c>
      <c r="X966" s="8">
        <v>149.89462499999999</v>
      </c>
      <c r="Y966" s="35">
        <v>0</v>
      </c>
      <c r="Z966" s="35"/>
      <c r="AA966" s="35">
        <v>0</v>
      </c>
      <c r="AB966" s="35">
        <v>231.15229170000001</v>
      </c>
      <c r="AC966" s="35">
        <v>23.44264583</v>
      </c>
      <c r="AD966" s="35">
        <v>173.51270829999999</v>
      </c>
      <c r="AE966" s="35"/>
      <c r="AF966" s="35"/>
      <c r="AG966" s="35"/>
      <c r="AH966" s="35">
        <v>0</v>
      </c>
      <c r="AI966" s="35"/>
      <c r="AL966" s="24">
        <f t="shared" si="60"/>
        <v>578.00227083000004</v>
      </c>
      <c r="AN966" s="34">
        <v>777.75</v>
      </c>
      <c r="AP966" s="20">
        <f t="shared" si="59"/>
        <v>1355.75227083</v>
      </c>
      <c r="AR966" s="20"/>
    </row>
    <row r="967" spans="1:44" x14ac:dyDescent="0.25">
      <c r="A967" t="str">
        <f>VLOOKUP($B967,'Cushing Balance'!$C$2:$E$500,3,TRUE)</f>
        <v>102012</v>
      </c>
      <c r="B967" s="1">
        <v>40978</v>
      </c>
      <c r="C967" s="31"/>
      <c r="D967" s="8">
        <v>346.66654169999998</v>
      </c>
      <c r="E967" s="35">
        <v>95.328708329999998</v>
      </c>
      <c r="F967" s="35"/>
      <c r="G967" s="26">
        <v>49.5</v>
      </c>
      <c r="H967" s="35">
        <v>38.378562500000001</v>
      </c>
      <c r="I967" s="35">
        <v>0</v>
      </c>
      <c r="J967" s="26">
        <v>0</v>
      </c>
      <c r="K967" s="35">
        <v>69.9951875</v>
      </c>
      <c r="L967" s="35">
        <v>0</v>
      </c>
      <c r="M967" s="35">
        <v>447.2578125</v>
      </c>
      <c r="N967" s="35">
        <v>0</v>
      </c>
      <c r="O967" s="35"/>
      <c r="P967" s="35">
        <v>61.031229169999996</v>
      </c>
      <c r="R967" s="24">
        <f t="shared" si="57"/>
        <v>1108.1580417</v>
      </c>
      <c r="T967" s="5">
        <v>369.8497944738794</v>
      </c>
      <c r="V967" s="20">
        <f t="shared" si="58"/>
        <v>1478.0078361738795</v>
      </c>
      <c r="X967" s="8">
        <v>150.87989579999999</v>
      </c>
      <c r="Y967" s="35">
        <v>0</v>
      </c>
      <c r="Z967" s="35"/>
      <c r="AA967" s="35">
        <v>0</v>
      </c>
      <c r="AB967" s="35">
        <v>234.66808330000001</v>
      </c>
      <c r="AC967" s="35">
        <v>22.192895830000001</v>
      </c>
      <c r="AD967" s="35">
        <v>173.57104169999999</v>
      </c>
      <c r="AE967" s="35"/>
      <c r="AF967" s="35"/>
      <c r="AG967" s="35"/>
      <c r="AH967" s="35">
        <v>0</v>
      </c>
      <c r="AI967" s="35"/>
      <c r="AL967" s="24">
        <f t="shared" si="60"/>
        <v>581.31191663000004</v>
      </c>
      <c r="AN967" s="34">
        <v>777.75</v>
      </c>
      <c r="AP967" s="20">
        <f t="shared" si="59"/>
        <v>1359.06191663</v>
      </c>
      <c r="AR967" s="20"/>
    </row>
    <row r="968" spans="1:44" x14ac:dyDescent="0.25">
      <c r="A968" t="str">
        <f>VLOOKUP($B968,'Cushing Balance'!$C$2:$E$500,3,TRUE)</f>
        <v>102012</v>
      </c>
      <c r="B968" s="1">
        <v>40979</v>
      </c>
      <c r="C968" s="31"/>
      <c r="D968" s="8">
        <v>48.082999999999998</v>
      </c>
      <c r="E968" s="35">
        <v>41.691000000000003</v>
      </c>
      <c r="F968" s="35"/>
      <c r="G968" s="26">
        <v>49.5</v>
      </c>
      <c r="H968" s="35">
        <v>48.572770830000003</v>
      </c>
      <c r="I968" s="35">
        <v>0</v>
      </c>
      <c r="J968" s="26">
        <v>0</v>
      </c>
      <c r="K968" s="35">
        <v>69.256062499999999</v>
      </c>
      <c r="L968" s="35">
        <v>0</v>
      </c>
      <c r="M968" s="35">
        <v>409.19210420000002</v>
      </c>
      <c r="N968" s="35">
        <v>0</v>
      </c>
      <c r="O968" s="35"/>
      <c r="P968" s="35">
        <v>41.270479170000002</v>
      </c>
      <c r="R968" s="24">
        <f t="shared" si="57"/>
        <v>707.56541670000001</v>
      </c>
      <c r="T968" s="5">
        <v>369.8497944738794</v>
      </c>
      <c r="V968" s="20">
        <f t="shared" si="58"/>
        <v>1077.4152111738795</v>
      </c>
      <c r="X968" s="8">
        <v>149.45716669999999</v>
      </c>
      <c r="Y968" s="35">
        <v>0</v>
      </c>
      <c r="Z968" s="35"/>
      <c r="AA968" s="35">
        <v>0</v>
      </c>
      <c r="AB968" s="35">
        <v>226.89764579999999</v>
      </c>
      <c r="AC968" s="35">
        <v>20.927833330000002</v>
      </c>
      <c r="AD968" s="35">
        <v>174.25062500000001</v>
      </c>
      <c r="AE968" s="35"/>
      <c r="AF968" s="35"/>
      <c r="AG968" s="35"/>
      <c r="AH968" s="35">
        <v>0</v>
      </c>
      <c r="AI968" s="35"/>
      <c r="AL968" s="24">
        <f t="shared" si="60"/>
        <v>571.53327082999999</v>
      </c>
      <c r="AN968" s="34">
        <v>777.75</v>
      </c>
      <c r="AP968" s="20">
        <f t="shared" si="59"/>
        <v>1349.28327083</v>
      </c>
      <c r="AR968" s="20"/>
    </row>
    <row r="969" spans="1:44" x14ac:dyDescent="0.25">
      <c r="A969" t="str">
        <f>VLOOKUP($B969,'Cushing Balance'!$C$2:$E$500,3,TRUE)</f>
        <v>102012</v>
      </c>
      <c r="B969" s="1">
        <v>40980</v>
      </c>
      <c r="C969" s="31"/>
      <c r="D969" s="8">
        <v>91.398083329999992</v>
      </c>
      <c r="E969" s="35">
        <v>94.814666670000008</v>
      </c>
      <c r="F969" s="35"/>
      <c r="G969" s="26">
        <v>49.5</v>
      </c>
      <c r="H969" s="35">
        <v>64.391458330000006</v>
      </c>
      <c r="I969" s="35">
        <v>0</v>
      </c>
      <c r="J969" s="26">
        <v>0</v>
      </c>
      <c r="K969" s="35">
        <v>55.451083330000003</v>
      </c>
      <c r="L969" s="35">
        <v>0</v>
      </c>
      <c r="M969" s="35">
        <v>351.2393333</v>
      </c>
      <c r="N969" s="35">
        <v>0</v>
      </c>
      <c r="O969" s="35"/>
      <c r="P969" s="35">
        <v>63.713270829999999</v>
      </c>
      <c r="R969" s="24">
        <f t="shared" si="57"/>
        <v>770.50789579000002</v>
      </c>
      <c r="T969" s="5">
        <v>369.8497944738794</v>
      </c>
      <c r="V969" s="20">
        <f t="shared" si="58"/>
        <v>1140.3576902638795</v>
      </c>
      <c r="X969" s="8">
        <v>149.90381249999999</v>
      </c>
      <c r="Y969" s="35">
        <v>0</v>
      </c>
      <c r="Z969" s="35"/>
      <c r="AA969" s="35">
        <v>0</v>
      </c>
      <c r="AB969" s="35">
        <v>221.7555625</v>
      </c>
      <c r="AC969" s="35">
        <v>15.964479170000001</v>
      </c>
      <c r="AD969" s="35">
        <v>169.0147292</v>
      </c>
      <c r="AE969" s="35"/>
      <c r="AF969" s="35"/>
      <c r="AG969" s="35"/>
      <c r="AH969" s="35">
        <v>0</v>
      </c>
      <c r="AI969" s="35"/>
      <c r="AL969" s="24">
        <f t="shared" si="60"/>
        <v>556.63858336999999</v>
      </c>
      <c r="AN969" s="34">
        <v>777.75</v>
      </c>
      <c r="AP969" s="20">
        <f t="shared" si="59"/>
        <v>1334.3885833700001</v>
      </c>
      <c r="AR969" s="20"/>
    </row>
    <row r="970" spans="1:44" x14ac:dyDescent="0.25">
      <c r="A970" t="str">
        <f>VLOOKUP($B970,'Cushing Balance'!$C$2:$E$500,3,TRUE)</f>
        <v>102012</v>
      </c>
      <c r="B970" s="1">
        <v>40981</v>
      </c>
      <c r="C970" s="31"/>
      <c r="D970" s="8">
        <v>385.51943749999998</v>
      </c>
      <c r="E970" s="35">
        <v>90.246145829999989</v>
      </c>
      <c r="F970" s="35"/>
      <c r="G970" s="26">
        <v>49.5</v>
      </c>
      <c r="H970" s="35">
        <v>73.533583329999999</v>
      </c>
      <c r="I970" s="35">
        <v>0</v>
      </c>
      <c r="J970" s="26">
        <v>0</v>
      </c>
      <c r="K970" s="35">
        <v>71.408916670000011</v>
      </c>
      <c r="L970" s="35">
        <v>0</v>
      </c>
      <c r="M970" s="35">
        <v>398.65593749999999</v>
      </c>
      <c r="N970" s="35">
        <v>0</v>
      </c>
      <c r="O970" s="35"/>
      <c r="P970" s="35">
        <v>60.327770829999999</v>
      </c>
      <c r="R970" s="24">
        <f t="shared" ref="R970:R1033" si="61">SUM(D970:P970)</f>
        <v>1129.19179166</v>
      </c>
      <c r="T970" s="5">
        <v>369.8497944738794</v>
      </c>
      <c r="V970" s="20">
        <f t="shared" ref="V970:V1033" si="62">T970+R970</f>
        <v>1499.0415861338795</v>
      </c>
      <c r="X970" s="8">
        <v>151.29545830000001</v>
      </c>
      <c r="Y970" s="35">
        <v>0</v>
      </c>
      <c r="Z970" s="35"/>
      <c r="AA970" s="35">
        <v>0</v>
      </c>
      <c r="AB970" s="35">
        <v>225.9811042</v>
      </c>
      <c r="AC970" s="35">
        <v>19.588854169999998</v>
      </c>
      <c r="AD970" s="35">
        <v>160.802875</v>
      </c>
      <c r="AE970" s="35"/>
      <c r="AF970" s="35"/>
      <c r="AG970" s="35"/>
      <c r="AH970" s="35">
        <v>0</v>
      </c>
      <c r="AI970" s="35"/>
      <c r="AL970" s="24">
        <f t="shared" si="60"/>
        <v>557.66829167000003</v>
      </c>
      <c r="AN970" s="34">
        <v>777.75</v>
      </c>
      <c r="AP970" s="20">
        <f t="shared" ref="AP970:AP1033" si="63">AN970+AL970</f>
        <v>1335.4182916700001</v>
      </c>
      <c r="AR970" s="20"/>
    </row>
    <row r="971" spans="1:44" x14ac:dyDescent="0.25">
      <c r="A971" t="str">
        <f>VLOOKUP($B971,'Cushing Balance'!$C$2:$E$500,3,TRUE)</f>
        <v>102012</v>
      </c>
      <c r="B971" s="1">
        <v>40982</v>
      </c>
      <c r="C971" s="31"/>
      <c r="D971" s="8">
        <v>0</v>
      </c>
      <c r="E971" s="35">
        <v>145.40687500000001</v>
      </c>
      <c r="F971" s="35"/>
      <c r="G971" s="26">
        <v>49.5</v>
      </c>
      <c r="H971" s="35">
        <v>75.273124999999993</v>
      </c>
      <c r="I971" s="35">
        <v>0</v>
      </c>
      <c r="J971" s="26">
        <v>0</v>
      </c>
      <c r="K971" s="35">
        <v>65.118729169999995</v>
      </c>
      <c r="L971" s="35">
        <v>0</v>
      </c>
      <c r="M971" s="35">
        <v>395.29104169999999</v>
      </c>
      <c r="N971" s="35">
        <v>0</v>
      </c>
      <c r="O971" s="35"/>
      <c r="P971" s="35">
        <v>58.425916669999999</v>
      </c>
      <c r="R971" s="24">
        <f t="shared" si="61"/>
        <v>789.01568753999993</v>
      </c>
      <c r="T971" s="5">
        <v>369.8497944738794</v>
      </c>
      <c r="V971" s="20">
        <f t="shared" si="62"/>
        <v>1158.8654820138793</v>
      </c>
      <c r="X971" s="8">
        <v>150.94877080000001</v>
      </c>
      <c r="Y971" s="35">
        <v>0</v>
      </c>
      <c r="Z971" s="35"/>
      <c r="AA971" s="35">
        <v>0</v>
      </c>
      <c r="AB971" s="35">
        <v>224.91981250000001</v>
      </c>
      <c r="AC971" s="35">
        <v>20.509666669999998</v>
      </c>
      <c r="AD971" s="35">
        <v>163.8180208</v>
      </c>
      <c r="AE971" s="35"/>
      <c r="AF971" s="35"/>
      <c r="AG971" s="35"/>
      <c r="AH971" s="35">
        <v>0</v>
      </c>
      <c r="AI971" s="35"/>
      <c r="AL971" s="24">
        <f t="shared" ref="AL971:AL1034" si="64">SUM(X971:AJ971)</f>
        <v>560.19627076999996</v>
      </c>
      <c r="AN971" s="34">
        <v>777.75</v>
      </c>
      <c r="AP971" s="20">
        <f t="shared" si="63"/>
        <v>1337.94627077</v>
      </c>
      <c r="AR971" s="20"/>
    </row>
    <row r="972" spans="1:44" x14ac:dyDescent="0.25">
      <c r="A972" t="str">
        <f>VLOOKUP($B972,'Cushing Balance'!$C$2:$E$500,3,TRUE)</f>
        <v>102012</v>
      </c>
      <c r="B972" s="1">
        <v>40983</v>
      </c>
      <c r="C972" s="31"/>
      <c r="D972" s="8">
        <v>0</v>
      </c>
      <c r="E972" s="35">
        <v>125.67866670000001</v>
      </c>
      <c r="F972" s="35"/>
      <c r="G972" s="26">
        <v>49.5</v>
      </c>
      <c r="H972" s="35">
        <v>64.446333330000002</v>
      </c>
      <c r="I972" s="35">
        <v>0</v>
      </c>
      <c r="J972" s="26">
        <v>0</v>
      </c>
      <c r="K972" s="35">
        <v>66.181749999999994</v>
      </c>
      <c r="L972" s="35">
        <v>0</v>
      </c>
      <c r="M972" s="35">
        <v>402.65381250000002</v>
      </c>
      <c r="N972" s="35">
        <v>0</v>
      </c>
      <c r="O972" s="35"/>
      <c r="P972" s="35">
        <v>57.667729170000001</v>
      </c>
      <c r="R972" s="24">
        <f t="shared" si="61"/>
        <v>766.12829170000009</v>
      </c>
      <c r="T972" s="5">
        <v>369.8497944738794</v>
      </c>
      <c r="V972" s="20">
        <f t="shared" si="62"/>
        <v>1135.9780861738795</v>
      </c>
      <c r="X972" s="8">
        <v>150.3292917</v>
      </c>
      <c r="Y972" s="35">
        <v>0</v>
      </c>
      <c r="Z972" s="35"/>
      <c r="AA972" s="35">
        <v>0</v>
      </c>
      <c r="AB972" s="35">
        <v>217.1029375</v>
      </c>
      <c r="AC972" s="35">
        <v>18.289583330000003</v>
      </c>
      <c r="AD972" s="35">
        <v>161.77135419999999</v>
      </c>
      <c r="AE972" s="35"/>
      <c r="AF972" s="35"/>
      <c r="AG972" s="35"/>
      <c r="AH972" s="35">
        <v>0</v>
      </c>
      <c r="AI972" s="35"/>
      <c r="AL972" s="24">
        <f t="shared" si="64"/>
        <v>547.49316672999998</v>
      </c>
      <c r="AN972" s="34">
        <v>777.75</v>
      </c>
      <c r="AP972" s="20">
        <f t="shared" si="63"/>
        <v>1325.24316673</v>
      </c>
      <c r="AR972" s="20"/>
    </row>
    <row r="973" spans="1:44" x14ac:dyDescent="0.25">
      <c r="A973" t="str">
        <f>VLOOKUP($B973,'Cushing Balance'!$C$2:$E$500,3,TRUE)</f>
        <v>102012</v>
      </c>
      <c r="B973" s="1">
        <v>40984</v>
      </c>
      <c r="C973" s="31"/>
      <c r="D973" s="8">
        <v>182.2264375</v>
      </c>
      <c r="E973" s="35">
        <v>114.0973958</v>
      </c>
      <c r="F973" s="35"/>
      <c r="G973" s="26">
        <v>49.5</v>
      </c>
      <c r="H973" s="35">
        <v>46.098374999999997</v>
      </c>
      <c r="I973" s="35">
        <v>0</v>
      </c>
      <c r="J973" s="26">
        <v>0</v>
      </c>
      <c r="K973" s="35">
        <v>67.078916670000012</v>
      </c>
      <c r="L973" s="35">
        <v>0</v>
      </c>
      <c r="M973" s="35">
        <v>441.19562500000001</v>
      </c>
      <c r="N973" s="35">
        <v>0</v>
      </c>
      <c r="O973" s="35"/>
      <c r="P973" s="35">
        <v>59.763125000000002</v>
      </c>
      <c r="R973" s="24">
        <f t="shared" si="61"/>
        <v>959.95987496999987</v>
      </c>
      <c r="T973" s="5">
        <v>369.8497944738794</v>
      </c>
      <c r="V973" s="20">
        <f t="shared" si="62"/>
        <v>1329.8096694438793</v>
      </c>
      <c r="X973" s="8">
        <v>151.4446667</v>
      </c>
      <c r="Y973" s="35">
        <v>0</v>
      </c>
      <c r="Z973" s="35"/>
      <c r="AA973" s="35">
        <v>0</v>
      </c>
      <c r="AB973" s="35">
        <v>223.8147917</v>
      </c>
      <c r="AC973" s="35">
        <v>23.758187499999998</v>
      </c>
      <c r="AD973" s="35">
        <v>159.8070625</v>
      </c>
      <c r="AE973" s="35"/>
      <c r="AF973" s="35"/>
      <c r="AG973" s="35"/>
      <c r="AH973" s="35">
        <v>0</v>
      </c>
      <c r="AI973" s="35"/>
      <c r="AL973" s="24">
        <f t="shared" si="64"/>
        <v>558.82470839999996</v>
      </c>
      <c r="AN973" s="34">
        <v>777.75</v>
      </c>
      <c r="AP973" s="20">
        <f t="shared" si="63"/>
        <v>1336.5747084</v>
      </c>
      <c r="AR973" s="20"/>
    </row>
    <row r="974" spans="1:44" x14ac:dyDescent="0.25">
      <c r="A974" t="str">
        <f>VLOOKUP($B974,'Cushing Balance'!$C$2:$E$500,3,TRUE)</f>
        <v>112012</v>
      </c>
      <c r="B974" s="1">
        <v>40985</v>
      </c>
      <c r="C974" s="31"/>
      <c r="D974" s="8">
        <v>49.433708330000002</v>
      </c>
      <c r="E974" s="35">
        <v>150.9233333</v>
      </c>
      <c r="F974" s="35"/>
      <c r="G974" s="26">
        <v>49.5</v>
      </c>
      <c r="H974" s="35">
        <v>76.732312500000006</v>
      </c>
      <c r="I974" s="35">
        <v>0</v>
      </c>
      <c r="J974" s="26">
        <v>0</v>
      </c>
      <c r="K974" s="35">
        <v>67.698333329999997</v>
      </c>
      <c r="L974" s="35">
        <v>0</v>
      </c>
      <c r="M974" s="35">
        <v>318.71949999999998</v>
      </c>
      <c r="N974" s="35">
        <v>0</v>
      </c>
      <c r="O974" s="35"/>
      <c r="P974" s="35">
        <v>64.012979169999994</v>
      </c>
      <c r="R974" s="24">
        <f t="shared" si="61"/>
        <v>777.02016663000006</v>
      </c>
      <c r="T974" s="5">
        <v>369.8497944738794</v>
      </c>
      <c r="V974" s="20">
        <f t="shared" si="62"/>
        <v>1146.8699611038794</v>
      </c>
      <c r="X974" s="8">
        <v>151.26508329999999</v>
      </c>
      <c r="Y974" s="35">
        <v>0</v>
      </c>
      <c r="Z974" s="35"/>
      <c r="AA974" s="35">
        <v>0</v>
      </c>
      <c r="AB974" s="35">
        <v>221.37662499999999</v>
      </c>
      <c r="AC974" s="35">
        <v>23.88441667</v>
      </c>
      <c r="AD974" s="35">
        <v>162.54539579999999</v>
      </c>
      <c r="AE974" s="35"/>
      <c r="AF974" s="35"/>
      <c r="AG974" s="35"/>
      <c r="AH974" s="35">
        <v>0</v>
      </c>
      <c r="AI974" s="35"/>
      <c r="AL974" s="24">
        <f t="shared" si="64"/>
        <v>559.07152077000001</v>
      </c>
      <c r="AN974" s="34">
        <v>777.75</v>
      </c>
      <c r="AP974" s="20">
        <f t="shared" si="63"/>
        <v>1336.82152077</v>
      </c>
      <c r="AR974" s="20"/>
    </row>
    <row r="975" spans="1:44" x14ac:dyDescent="0.25">
      <c r="A975" t="str">
        <f>VLOOKUP($B975,'Cushing Balance'!$C$2:$E$500,3,TRUE)</f>
        <v>112012</v>
      </c>
      <c r="B975" s="1">
        <v>40986</v>
      </c>
      <c r="C975" s="31"/>
      <c r="D975" s="8">
        <v>361.96997920000001</v>
      </c>
      <c r="E975" s="35">
        <v>155.43047920000001</v>
      </c>
      <c r="F975" s="35"/>
      <c r="G975" s="26">
        <v>49.5</v>
      </c>
      <c r="H975" s="35">
        <v>78.251291670000001</v>
      </c>
      <c r="I975" s="35">
        <v>0</v>
      </c>
      <c r="J975" s="26">
        <v>0</v>
      </c>
      <c r="K975" s="35">
        <v>68.327666669999999</v>
      </c>
      <c r="L975" s="35">
        <v>0</v>
      </c>
      <c r="M975" s="35">
        <v>402.49406249999998</v>
      </c>
      <c r="N975" s="35">
        <v>0</v>
      </c>
      <c r="O975" s="35"/>
      <c r="P975" s="35">
        <v>51.216083330000004</v>
      </c>
      <c r="R975" s="24">
        <f t="shared" si="61"/>
        <v>1167.1895625699999</v>
      </c>
      <c r="T975" s="5">
        <v>369.8497944738794</v>
      </c>
      <c r="V975" s="20">
        <f t="shared" si="62"/>
        <v>1537.0393570438794</v>
      </c>
      <c r="X975" s="8">
        <v>150.7688125</v>
      </c>
      <c r="Y975" s="35">
        <v>0</v>
      </c>
      <c r="Z975" s="35"/>
      <c r="AA975" s="35">
        <v>0</v>
      </c>
      <c r="AB975" s="35">
        <v>224.67616670000001</v>
      </c>
      <c r="AC975" s="35">
        <v>23.427520830000002</v>
      </c>
      <c r="AD975" s="35">
        <v>162.8958542</v>
      </c>
      <c r="AE975" s="35"/>
      <c r="AF975" s="35"/>
      <c r="AG975" s="35"/>
      <c r="AH975" s="35">
        <v>0</v>
      </c>
      <c r="AI975" s="35"/>
      <c r="AL975" s="24">
        <f t="shared" si="64"/>
        <v>561.76835423</v>
      </c>
      <c r="AN975" s="34">
        <v>777.75</v>
      </c>
      <c r="AP975" s="20">
        <f t="shared" si="63"/>
        <v>1339.5183542300001</v>
      </c>
      <c r="AR975" s="20"/>
    </row>
    <row r="976" spans="1:44" x14ac:dyDescent="0.25">
      <c r="A976" t="str">
        <f>VLOOKUP($B976,'Cushing Balance'!$C$2:$E$500,3,TRUE)</f>
        <v>112012</v>
      </c>
      <c r="B976" s="1">
        <v>40987</v>
      </c>
      <c r="C976" s="31"/>
      <c r="D976" s="8">
        <v>0</v>
      </c>
      <c r="E976" s="35">
        <v>171.30131249999999</v>
      </c>
      <c r="F976" s="35"/>
      <c r="G976" s="26">
        <v>49.5</v>
      </c>
      <c r="H976" s="35">
        <v>48.982083330000002</v>
      </c>
      <c r="I976" s="35">
        <v>0</v>
      </c>
      <c r="J976" s="26">
        <v>0</v>
      </c>
      <c r="K976" s="35">
        <v>65.850333329999998</v>
      </c>
      <c r="L976" s="35">
        <v>0</v>
      </c>
      <c r="M976" s="35">
        <v>355.08193749999998</v>
      </c>
      <c r="N976" s="35">
        <v>0</v>
      </c>
      <c r="O976" s="35"/>
      <c r="P976" s="35">
        <v>66.247229170000011</v>
      </c>
      <c r="R976" s="24">
        <f t="shared" si="61"/>
        <v>756.96289582999998</v>
      </c>
      <c r="T976" s="5">
        <v>369.8497944738794</v>
      </c>
      <c r="V976" s="20">
        <f t="shared" si="62"/>
        <v>1126.8126903038794</v>
      </c>
      <c r="X976" s="8">
        <v>150.93695829999999</v>
      </c>
      <c r="Y976" s="35">
        <v>0</v>
      </c>
      <c r="Z976" s="35"/>
      <c r="AA976" s="35">
        <v>0</v>
      </c>
      <c r="AB976" s="35">
        <v>205.67116670000001</v>
      </c>
      <c r="AC976" s="35">
        <v>23.280583330000002</v>
      </c>
      <c r="AD976" s="35">
        <v>161.51456250000001</v>
      </c>
      <c r="AE976" s="35"/>
      <c r="AF976" s="35"/>
      <c r="AG976" s="35"/>
      <c r="AH976" s="35">
        <v>0</v>
      </c>
      <c r="AI976" s="35"/>
      <c r="AL976" s="24">
        <f t="shared" si="64"/>
        <v>541.40327083</v>
      </c>
      <c r="AN976" s="34">
        <v>777.75</v>
      </c>
      <c r="AP976" s="20">
        <f t="shared" si="63"/>
        <v>1319.1532708300001</v>
      </c>
      <c r="AR976" s="20"/>
    </row>
    <row r="977" spans="1:44" x14ac:dyDescent="0.25">
      <c r="A977" t="str">
        <f>VLOOKUP($B977,'Cushing Balance'!$C$2:$E$500,3,TRUE)</f>
        <v>112012</v>
      </c>
      <c r="B977" s="1">
        <v>40988</v>
      </c>
      <c r="C977" s="31"/>
      <c r="D977" s="8">
        <v>0</v>
      </c>
      <c r="E977" s="35">
        <v>162.28335419999999</v>
      </c>
      <c r="F977" s="35"/>
      <c r="G977" s="26">
        <v>49.5</v>
      </c>
      <c r="H977" s="35">
        <v>65.778874999999999</v>
      </c>
      <c r="I977" s="35">
        <v>0</v>
      </c>
      <c r="J977" s="26">
        <v>0</v>
      </c>
      <c r="K977" s="35">
        <v>68.013333329999995</v>
      </c>
      <c r="L977" s="35">
        <v>0</v>
      </c>
      <c r="M977" s="35">
        <v>420.50547920000002</v>
      </c>
      <c r="N977" s="35">
        <v>0</v>
      </c>
      <c r="O977" s="35"/>
      <c r="P977" s="35">
        <v>63.037791669999997</v>
      </c>
      <c r="R977" s="24">
        <f t="shared" si="61"/>
        <v>829.11883339999997</v>
      </c>
      <c r="T977" s="5">
        <v>369.8497944738794</v>
      </c>
      <c r="V977" s="20">
        <f t="shared" si="62"/>
        <v>1198.9686278738793</v>
      </c>
      <c r="X977" s="8">
        <v>149.23845829999999</v>
      </c>
      <c r="Y977" s="35">
        <v>0</v>
      </c>
      <c r="Z977" s="35"/>
      <c r="AA977" s="35">
        <v>0</v>
      </c>
      <c r="AB977" s="35">
        <v>207.13391670000001</v>
      </c>
      <c r="AC977" s="35">
        <v>23.170312500000001</v>
      </c>
      <c r="AD977" s="35">
        <v>165.26008329999999</v>
      </c>
      <c r="AE977" s="35"/>
      <c r="AF977" s="35"/>
      <c r="AG977" s="35"/>
      <c r="AH977" s="35">
        <v>0</v>
      </c>
      <c r="AI977" s="35"/>
      <c r="AL977" s="24">
        <f t="shared" si="64"/>
        <v>544.80277080000008</v>
      </c>
      <c r="AN977" s="34">
        <v>777.75</v>
      </c>
      <c r="AP977" s="20">
        <f t="shared" si="63"/>
        <v>1322.5527708</v>
      </c>
      <c r="AR977" s="20"/>
    </row>
    <row r="978" spans="1:44" x14ac:dyDescent="0.25">
      <c r="A978" t="str">
        <f>VLOOKUP($B978,'Cushing Balance'!$C$2:$E$500,3,TRUE)</f>
        <v>112012</v>
      </c>
      <c r="B978" s="1">
        <v>40989</v>
      </c>
      <c r="C978" s="31"/>
      <c r="D978" s="8">
        <v>449.5186458</v>
      </c>
      <c r="E978" s="35">
        <v>145.11206250000001</v>
      </c>
      <c r="F978" s="35"/>
      <c r="G978" s="26">
        <v>49.5</v>
      </c>
      <c r="H978" s="35">
        <v>45.391520830000005</v>
      </c>
      <c r="I978" s="35">
        <v>0</v>
      </c>
      <c r="J978" s="26">
        <v>0</v>
      </c>
      <c r="K978" s="35">
        <v>68.333500000000001</v>
      </c>
      <c r="L978" s="35">
        <v>0</v>
      </c>
      <c r="M978" s="35">
        <v>407.04102080000001</v>
      </c>
      <c r="N978" s="35">
        <v>0</v>
      </c>
      <c r="O978" s="35"/>
      <c r="P978" s="35">
        <v>66.219520829999993</v>
      </c>
      <c r="R978" s="24">
        <f t="shared" si="61"/>
        <v>1231.1162707599999</v>
      </c>
      <c r="T978" s="5">
        <v>369.8497944738794</v>
      </c>
      <c r="V978" s="20">
        <f t="shared" si="62"/>
        <v>1600.9660652338794</v>
      </c>
      <c r="X978" s="8">
        <v>149.9007292</v>
      </c>
      <c r="Y978" s="35">
        <v>0</v>
      </c>
      <c r="Z978" s="35"/>
      <c r="AA978" s="35">
        <v>0</v>
      </c>
      <c r="AB978" s="35">
        <v>210.97537500000001</v>
      </c>
      <c r="AC978" s="35">
        <v>22.599666669999998</v>
      </c>
      <c r="AD978" s="35">
        <v>165.8265208</v>
      </c>
      <c r="AE978" s="35"/>
      <c r="AF978" s="35"/>
      <c r="AG978" s="35"/>
      <c r="AH978" s="35">
        <v>0</v>
      </c>
      <c r="AI978" s="35"/>
      <c r="AL978" s="24">
        <f t="shared" si="64"/>
        <v>549.30229166999993</v>
      </c>
      <c r="AN978" s="34">
        <v>777.75</v>
      </c>
      <c r="AP978" s="20">
        <f t="shared" si="63"/>
        <v>1327.0522916699999</v>
      </c>
      <c r="AR978" s="20"/>
    </row>
    <row r="979" spans="1:44" x14ac:dyDescent="0.25">
      <c r="A979" t="str">
        <f>VLOOKUP($B979,'Cushing Balance'!$C$2:$E$500,3,TRUE)</f>
        <v>112012</v>
      </c>
      <c r="B979" s="1">
        <v>40990</v>
      </c>
      <c r="C979" s="31"/>
      <c r="D979" s="8">
        <v>0</v>
      </c>
      <c r="E979" s="35">
        <v>128.00335419999999</v>
      </c>
      <c r="F979" s="35"/>
      <c r="G979" s="26">
        <v>49.5</v>
      </c>
      <c r="H979" s="35">
        <v>74.742145829999998</v>
      </c>
      <c r="I979" s="35">
        <v>0</v>
      </c>
      <c r="J979" s="26">
        <v>0</v>
      </c>
      <c r="K979" s="35">
        <v>67.327729170000012</v>
      </c>
      <c r="L979" s="35">
        <v>0</v>
      </c>
      <c r="M979" s="35">
        <v>437.29643750000002</v>
      </c>
      <c r="N979" s="35">
        <v>0</v>
      </c>
      <c r="O979" s="35"/>
      <c r="P979" s="35">
        <v>73.237729170000009</v>
      </c>
      <c r="R979" s="24">
        <f t="shared" si="61"/>
        <v>830.10739587</v>
      </c>
      <c r="T979" s="5">
        <v>369.8497944738794</v>
      </c>
      <c r="V979" s="20">
        <f t="shared" si="62"/>
        <v>1199.9571903438793</v>
      </c>
      <c r="X979" s="8">
        <v>150.58099999999999</v>
      </c>
      <c r="Y979" s="35">
        <v>0</v>
      </c>
      <c r="Z979" s="35"/>
      <c r="AA979" s="35">
        <v>0</v>
      </c>
      <c r="AB979" s="35">
        <v>212.64487500000001</v>
      </c>
      <c r="AC979" s="35">
        <v>23.2541875</v>
      </c>
      <c r="AD979" s="35">
        <v>166.90204170000001</v>
      </c>
      <c r="AE979" s="35"/>
      <c r="AF979" s="35"/>
      <c r="AG979" s="35"/>
      <c r="AH979" s="35">
        <v>0</v>
      </c>
      <c r="AI979" s="35"/>
      <c r="AL979" s="24">
        <f t="shared" si="64"/>
        <v>553.38210419999996</v>
      </c>
      <c r="AN979" s="34">
        <v>777.75</v>
      </c>
      <c r="AP979" s="20">
        <f t="shared" si="63"/>
        <v>1331.1321042</v>
      </c>
      <c r="AR979" s="20"/>
    </row>
    <row r="980" spans="1:44" x14ac:dyDescent="0.25">
      <c r="A980" t="str">
        <f>VLOOKUP($B980,'Cushing Balance'!$C$2:$E$500,3,TRUE)</f>
        <v>112012</v>
      </c>
      <c r="B980" s="1">
        <v>40991</v>
      </c>
      <c r="C980" s="31"/>
      <c r="D980" s="8">
        <v>0</v>
      </c>
      <c r="E980" s="35">
        <v>170.11933329999999</v>
      </c>
      <c r="F980" s="35"/>
      <c r="G980" s="26">
        <v>49.5</v>
      </c>
      <c r="H980" s="35">
        <v>79.802374999999998</v>
      </c>
      <c r="I980" s="35">
        <v>0</v>
      </c>
      <c r="J980" s="26">
        <v>0</v>
      </c>
      <c r="K980" s="35">
        <v>66.84075</v>
      </c>
      <c r="L980" s="35">
        <v>0</v>
      </c>
      <c r="M980" s="35">
        <v>426.8983958</v>
      </c>
      <c r="N980" s="35">
        <v>0</v>
      </c>
      <c r="O980" s="35"/>
      <c r="P980" s="35">
        <v>62.265979170000001</v>
      </c>
      <c r="R980" s="24">
        <f t="shared" si="61"/>
        <v>855.42683327000009</v>
      </c>
      <c r="T980" s="5">
        <v>369.8497944738794</v>
      </c>
      <c r="V980" s="20">
        <f t="shared" si="62"/>
        <v>1225.2766277438795</v>
      </c>
      <c r="X980" s="8">
        <v>147.5260208</v>
      </c>
      <c r="Y980" s="35">
        <v>0</v>
      </c>
      <c r="Z980" s="35"/>
      <c r="AA980" s="35">
        <v>0</v>
      </c>
      <c r="AB980" s="35">
        <v>216.00516669999999</v>
      </c>
      <c r="AC980" s="35">
        <v>23.3165625</v>
      </c>
      <c r="AD980" s="35">
        <v>168.70491670000001</v>
      </c>
      <c r="AE980" s="35"/>
      <c r="AF980" s="35"/>
      <c r="AG980" s="35"/>
      <c r="AH980" s="35">
        <v>0</v>
      </c>
      <c r="AI980" s="35"/>
      <c r="AL980" s="24">
        <f t="shared" si="64"/>
        <v>555.55266669999992</v>
      </c>
      <c r="AN980" s="34">
        <v>777.75</v>
      </c>
      <c r="AP980" s="20">
        <f t="shared" si="63"/>
        <v>1333.3026666999999</v>
      </c>
      <c r="AR980" s="20"/>
    </row>
    <row r="981" spans="1:44" x14ac:dyDescent="0.25">
      <c r="A981" t="str">
        <f>VLOOKUP($B981,'Cushing Balance'!$C$2:$E$500,3,TRUE)</f>
        <v>122012</v>
      </c>
      <c r="B981" s="1">
        <v>40992</v>
      </c>
      <c r="C981" s="31"/>
      <c r="D981" s="8">
        <v>84.254249999999999</v>
      </c>
      <c r="E981" s="35">
        <v>164.1123958</v>
      </c>
      <c r="F981" s="35"/>
      <c r="G981" s="26">
        <v>49.5</v>
      </c>
      <c r="H981" s="35">
        <v>70.421520829999992</v>
      </c>
      <c r="I981" s="35">
        <v>0</v>
      </c>
      <c r="J981" s="26">
        <v>0</v>
      </c>
      <c r="K981" s="35">
        <v>64.938458330000003</v>
      </c>
      <c r="L981" s="35">
        <v>0</v>
      </c>
      <c r="M981" s="35">
        <v>315.23481249999998</v>
      </c>
      <c r="N981" s="35">
        <v>0</v>
      </c>
      <c r="O981" s="35"/>
      <c r="P981" s="35">
        <v>54.374854169999999</v>
      </c>
      <c r="R981" s="24">
        <f t="shared" si="61"/>
        <v>802.83629163000001</v>
      </c>
      <c r="T981" s="5">
        <v>369.8497944738794</v>
      </c>
      <c r="V981" s="20">
        <f t="shared" si="62"/>
        <v>1172.6860861038795</v>
      </c>
      <c r="X981" s="8">
        <v>150.26849999999999</v>
      </c>
      <c r="Y981" s="35">
        <v>0</v>
      </c>
      <c r="Z981" s="35"/>
      <c r="AA981" s="35">
        <v>0</v>
      </c>
      <c r="AB981" s="35">
        <v>212.50458330000001</v>
      </c>
      <c r="AC981" s="35">
        <v>21.04539583</v>
      </c>
      <c r="AD981" s="35">
        <v>169.3272083</v>
      </c>
      <c r="AE981" s="35"/>
      <c r="AF981" s="35"/>
      <c r="AG981" s="35"/>
      <c r="AH981" s="35">
        <v>0</v>
      </c>
      <c r="AI981" s="35"/>
      <c r="AL981" s="24">
        <f t="shared" si="64"/>
        <v>553.14568742999995</v>
      </c>
      <c r="AN981" s="34">
        <v>777.75</v>
      </c>
      <c r="AP981" s="20">
        <f t="shared" si="63"/>
        <v>1330.89568743</v>
      </c>
      <c r="AR981" s="20"/>
    </row>
    <row r="982" spans="1:44" x14ac:dyDescent="0.25">
      <c r="A982" t="str">
        <f>VLOOKUP($B982,'Cushing Balance'!$C$2:$E$500,3,TRUE)</f>
        <v>122012</v>
      </c>
      <c r="B982" s="1">
        <v>40993</v>
      </c>
      <c r="C982" s="31"/>
      <c r="D982" s="8">
        <v>0</v>
      </c>
      <c r="E982" s="35">
        <v>148.23050000000001</v>
      </c>
      <c r="F982" s="35"/>
      <c r="G982" s="26">
        <v>49.5</v>
      </c>
      <c r="H982" s="35">
        <v>61.992874999999998</v>
      </c>
      <c r="I982" s="35">
        <v>0</v>
      </c>
      <c r="J982" s="26">
        <v>0</v>
      </c>
      <c r="K982" s="35">
        <v>65.857833329999991</v>
      </c>
      <c r="L982" s="35">
        <v>0</v>
      </c>
      <c r="M982" s="35">
        <v>422.57210420000001</v>
      </c>
      <c r="N982" s="35">
        <v>0</v>
      </c>
      <c r="O982" s="35"/>
      <c r="P982" s="35">
        <v>62.944979169999996</v>
      </c>
      <c r="R982" s="24">
        <f t="shared" si="61"/>
        <v>811.0982917</v>
      </c>
      <c r="T982" s="5">
        <v>369.8497944738794</v>
      </c>
      <c r="V982" s="20">
        <f t="shared" si="62"/>
        <v>1180.9480861738793</v>
      </c>
      <c r="X982" s="8">
        <v>151.66597920000001</v>
      </c>
      <c r="Y982" s="35">
        <v>0</v>
      </c>
      <c r="Z982" s="35"/>
      <c r="AA982" s="35">
        <v>0</v>
      </c>
      <c r="AB982" s="35">
        <v>222.65670829999999</v>
      </c>
      <c r="AC982" s="35">
        <v>18.4755</v>
      </c>
      <c r="AD982" s="35">
        <v>170.35477080000001</v>
      </c>
      <c r="AE982" s="35"/>
      <c r="AF982" s="35"/>
      <c r="AG982" s="35"/>
      <c r="AH982" s="35">
        <v>0</v>
      </c>
      <c r="AI982" s="35"/>
      <c r="AL982" s="24">
        <f t="shared" si="64"/>
        <v>563.15295830000002</v>
      </c>
      <c r="AN982" s="34">
        <v>777.75</v>
      </c>
      <c r="AP982" s="20">
        <f t="shared" si="63"/>
        <v>1340.9029583000001</v>
      </c>
      <c r="AR982" s="20"/>
    </row>
    <row r="983" spans="1:44" x14ac:dyDescent="0.25">
      <c r="A983" t="str">
        <f>VLOOKUP($B983,'Cushing Balance'!$C$2:$E$500,3,TRUE)</f>
        <v>122012</v>
      </c>
      <c r="B983" s="1">
        <v>40994</v>
      </c>
      <c r="C983" s="31"/>
      <c r="D983" s="8">
        <v>0</v>
      </c>
      <c r="E983" s="35">
        <v>171.76777079999999</v>
      </c>
      <c r="F983" s="35"/>
      <c r="G983" s="26">
        <v>49.5</v>
      </c>
      <c r="H983" s="35">
        <v>49.026041669999998</v>
      </c>
      <c r="I983" s="35">
        <v>0</v>
      </c>
      <c r="J983" s="26">
        <v>0</v>
      </c>
      <c r="K983" s="35">
        <v>66.514354170000004</v>
      </c>
      <c r="L983" s="35">
        <v>0</v>
      </c>
      <c r="M983" s="35">
        <v>443.61818749999998</v>
      </c>
      <c r="N983" s="35">
        <v>0</v>
      </c>
      <c r="O983" s="35"/>
      <c r="P983" s="35">
        <v>64.759687499999998</v>
      </c>
      <c r="R983" s="24">
        <f t="shared" si="61"/>
        <v>845.18604163999998</v>
      </c>
      <c r="T983" s="5">
        <v>369.8497944738794</v>
      </c>
      <c r="V983" s="20">
        <f t="shared" si="62"/>
        <v>1215.0358361138794</v>
      </c>
      <c r="X983" s="8">
        <v>145.3862292</v>
      </c>
      <c r="Y983" s="35">
        <v>0</v>
      </c>
      <c r="Z983" s="35"/>
      <c r="AA983" s="35">
        <v>0</v>
      </c>
      <c r="AB983" s="35">
        <v>223.22862499999999</v>
      </c>
      <c r="AC983" s="35">
        <v>23.197312499999999</v>
      </c>
      <c r="AD983" s="35">
        <v>173.2384792</v>
      </c>
      <c r="AE983" s="35"/>
      <c r="AF983" s="35"/>
      <c r="AG983" s="35"/>
      <c r="AH983" s="35">
        <v>0</v>
      </c>
      <c r="AI983" s="35"/>
      <c r="AL983" s="24">
        <f t="shared" si="64"/>
        <v>565.05064589999995</v>
      </c>
      <c r="AN983" s="34">
        <v>777.75</v>
      </c>
      <c r="AP983" s="20">
        <f t="shared" si="63"/>
        <v>1342.8006458999998</v>
      </c>
      <c r="AR983" s="20"/>
    </row>
    <row r="984" spans="1:44" x14ac:dyDescent="0.25">
      <c r="A984" t="str">
        <f>VLOOKUP($B984,'Cushing Balance'!$C$2:$E$500,3,TRUE)</f>
        <v>122012</v>
      </c>
      <c r="B984" s="1">
        <v>40995</v>
      </c>
      <c r="C984" s="31"/>
      <c r="D984" s="8">
        <v>0</v>
      </c>
      <c r="E984" s="35">
        <v>149.50277080000001</v>
      </c>
      <c r="F984" s="35"/>
      <c r="G984" s="26">
        <v>49.5</v>
      </c>
      <c r="H984" s="35">
        <v>22.097458330000002</v>
      </c>
      <c r="I984" s="35">
        <v>0</v>
      </c>
      <c r="J984" s="26">
        <v>0</v>
      </c>
      <c r="K984" s="35">
        <v>66.051770829999995</v>
      </c>
      <c r="L984" s="35">
        <v>0</v>
      </c>
      <c r="M984" s="35">
        <v>363.91081250000002</v>
      </c>
      <c r="N984" s="35">
        <v>0</v>
      </c>
      <c r="O984" s="35"/>
      <c r="P984" s="35">
        <v>62.433604169999995</v>
      </c>
      <c r="R984" s="24">
        <f t="shared" si="61"/>
        <v>713.49641663</v>
      </c>
      <c r="T984" s="5">
        <v>369.8497944738794</v>
      </c>
      <c r="V984" s="20">
        <f t="shared" si="62"/>
        <v>1083.3462111038793</v>
      </c>
      <c r="X984" s="8">
        <v>150.2146042</v>
      </c>
      <c r="Y984" s="35">
        <v>0</v>
      </c>
      <c r="Z984" s="35"/>
      <c r="AA984" s="35">
        <v>0</v>
      </c>
      <c r="AB984" s="35">
        <v>221.8895417</v>
      </c>
      <c r="AC984" s="35">
        <v>23.741312499999999</v>
      </c>
      <c r="AD984" s="35">
        <v>172.81287499999999</v>
      </c>
      <c r="AE984" s="35"/>
      <c r="AF984" s="35"/>
      <c r="AG984" s="35"/>
      <c r="AH984" s="35">
        <v>0</v>
      </c>
      <c r="AI984" s="35"/>
      <c r="AL984" s="24">
        <f t="shared" si="64"/>
        <v>568.65833339999995</v>
      </c>
      <c r="AN984" s="34">
        <v>777.75</v>
      </c>
      <c r="AP984" s="20">
        <f t="shared" si="63"/>
        <v>1346.4083333999999</v>
      </c>
      <c r="AR984" s="20"/>
    </row>
    <row r="985" spans="1:44" x14ac:dyDescent="0.25">
      <c r="A985" t="str">
        <f>VLOOKUP($B985,'Cushing Balance'!$C$2:$E$500,3,TRUE)</f>
        <v>122012</v>
      </c>
      <c r="B985" s="1">
        <v>40996</v>
      </c>
      <c r="C985" s="31"/>
      <c r="D985" s="8">
        <v>146.99056250000001</v>
      </c>
      <c r="E985" s="35">
        <v>166.7891875</v>
      </c>
      <c r="F985" s="35"/>
      <c r="G985" s="26">
        <v>49.5</v>
      </c>
      <c r="H985" s="35">
        <v>50.894500000000001</v>
      </c>
      <c r="I985" s="35">
        <v>0</v>
      </c>
      <c r="J985" s="26">
        <v>0</v>
      </c>
      <c r="K985" s="35">
        <v>57.917666669999996</v>
      </c>
      <c r="L985" s="35">
        <v>0</v>
      </c>
      <c r="M985" s="35">
        <v>443.2985625</v>
      </c>
      <c r="N985" s="35">
        <v>0</v>
      </c>
      <c r="O985" s="35"/>
      <c r="P985" s="35">
        <v>65.747229170000011</v>
      </c>
      <c r="R985" s="24">
        <f t="shared" si="61"/>
        <v>981.13770834000002</v>
      </c>
      <c r="T985" s="5">
        <v>369.8497944738794</v>
      </c>
      <c r="V985" s="20">
        <f t="shared" si="62"/>
        <v>1350.9875028138795</v>
      </c>
      <c r="X985" s="8">
        <v>150.51922920000001</v>
      </c>
      <c r="Y985" s="35">
        <v>0</v>
      </c>
      <c r="Z985" s="35"/>
      <c r="AA985" s="35">
        <v>0</v>
      </c>
      <c r="AB985" s="35">
        <v>211.91485420000001</v>
      </c>
      <c r="AC985" s="35">
        <v>31.55316667</v>
      </c>
      <c r="AD985" s="35">
        <v>171.83789580000001</v>
      </c>
      <c r="AE985" s="35"/>
      <c r="AF985" s="35"/>
      <c r="AG985" s="35"/>
      <c r="AH985" s="35">
        <v>0</v>
      </c>
      <c r="AI985" s="35"/>
      <c r="AL985" s="24">
        <f t="shared" si="64"/>
        <v>565.82514587000003</v>
      </c>
      <c r="AN985" s="34">
        <v>777.75</v>
      </c>
      <c r="AP985" s="20">
        <f t="shared" si="63"/>
        <v>1343.5751458700001</v>
      </c>
      <c r="AR985" s="20"/>
    </row>
    <row r="986" spans="1:44" x14ac:dyDescent="0.25">
      <c r="A986" t="str">
        <f>VLOOKUP($B986,'Cushing Balance'!$C$2:$E$500,3,TRUE)</f>
        <v>122012</v>
      </c>
      <c r="B986" s="1">
        <v>40997</v>
      </c>
      <c r="C986" s="31"/>
      <c r="D986" s="8">
        <v>35.707687499999999</v>
      </c>
      <c r="E986" s="35">
        <v>166.0509792</v>
      </c>
      <c r="F986" s="35"/>
      <c r="G986" s="26">
        <v>49.5</v>
      </c>
      <c r="H986" s="35">
        <v>79.820958329999996</v>
      </c>
      <c r="I986" s="35">
        <v>0</v>
      </c>
      <c r="J986" s="26">
        <v>0</v>
      </c>
      <c r="K986" s="35">
        <v>50.140333330000004</v>
      </c>
      <c r="L986" s="35">
        <v>0</v>
      </c>
      <c r="M986" s="35">
        <v>441.76081249999999</v>
      </c>
      <c r="N986" s="35">
        <v>0</v>
      </c>
      <c r="O986" s="35"/>
      <c r="P986" s="35">
        <v>67.791562499999998</v>
      </c>
      <c r="R986" s="24">
        <f t="shared" si="61"/>
        <v>890.77233335999995</v>
      </c>
      <c r="T986" s="5">
        <v>369.8497944738794</v>
      </c>
      <c r="V986" s="20">
        <f t="shared" si="62"/>
        <v>1260.6221278338794</v>
      </c>
      <c r="X986" s="8">
        <v>148.250125</v>
      </c>
      <c r="Y986" s="35">
        <v>0</v>
      </c>
      <c r="Z986" s="35"/>
      <c r="AA986" s="35">
        <v>0</v>
      </c>
      <c r="AB986" s="35">
        <v>220.82295830000001</v>
      </c>
      <c r="AC986" s="35">
        <v>38.838854169999998</v>
      </c>
      <c r="AD986" s="35">
        <v>174.05275</v>
      </c>
      <c r="AE986" s="35"/>
      <c r="AF986" s="35"/>
      <c r="AG986" s="35"/>
      <c r="AH986" s="35">
        <v>0</v>
      </c>
      <c r="AI986" s="35"/>
      <c r="AL986" s="24">
        <f t="shared" si="64"/>
        <v>581.96468746999994</v>
      </c>
      <c r="AN986" s="34">
        <v>777.75</v>
      </c>
      <c r="AP986" s="20">
        <f t="shared" si="63"/>
        <v>1359.7146874699999</v>
      </c>
      <c r="AR986" s="20"/>
    </row>
    <row r="987" spans="1:44" x14ac:dyDescent="0.25">
      <c r="A987" t="str">
        <f>VLOOKUP($B987,'Cushing Balance'!$C$2:$E$500,3,TRUE)</f>
        <v>122012</v>
      </c>
      <c r="B987" s="1">
        <v>40998</v>
      </c>
      <c r="C987" s="31"/>
      <c r="D987" s="8">
        <v>277.17193750000001</v>
      </c>
      <c r="E987" s="35">
        <v>175.22666670000001</v>
      </c>
      <c r="F987" s="35"/>
      <c r="G987" s="26">
        <v>49.5</v>
      </c>
      <c r="H987" s="35">
        <v>66.728125000000006</v>
      </c>
      <c r="I987" s="35">
        <v>0</v>
      </c>
      <c r="J987" s="26">
        <v>0</v>
      </c>
      <c r="K987" s="35">
        <v>52.599520830000003</v>
      </c>
      <c r="L987" s="35">
        <v>0</v>
      </c>
      <c r="M987" s="35">
        <v>344.33372919999999</v>
      </c>
      <c r="N987" s="35">
        <v>0</v>
      </c>
      <c r="O987" s="35"/>
      <c r="P987" s="35">
        <v>56.10860417</v>
      </c>
      <c r="R987" s="24">
        <f t="shared" si="61"/>
        <v>1021.6685834</v>
      </c>
      <c r="T987" s="5">
        <v>369.8497944738794</v>
      </c>
      <c r="V987" s="20">
        <f t="shared" si="62"/>
        <v>1391.5183778738794</v>
      </c>
      <c r="X987" s="8">
        <v>151.46608330000001</v>
      </c>
      <c r="Y987" s="35">
        <v>0</v>
      </c>
      <c r="Z987" s="35"/>
      <c r="AA987" s="35">
        <v>0</v>
      </c>
      <c r="AB987" s="35">
        <v>222.15881250000001</v>
      </c>
      <c r="AC987" s="35">
        <v>34.409416669999999</v>
      </c>
      <c r="AD987" s="35">
        <v>166.45547920000001</v>
      </c>
      <c r="AE987" s="35"/>
      <c r="AF987" s="35"/>
      <c r="AG987" s="35"/>
      <c r="AH987" s="35">
        <v>0</v>
      </c>
      <c r="AI987" s="35"/>
      <c r="AL987" s="24">
        <f t="shared" si="64"/>
        <v>574.48979166999993</v>
      </c>
      <c r="AN987" s="34">
        <v>777.75</v>
      </c>
      <c r="AP987" s="20">
        <f t="shared" si="63"/>
        <v>1352.2397916699999</v>
      </c>
      <c r="AR987" s="20"/>
    </row>
    <row r="988" spans="1:44" x14ac:dyDescent="0.25">
      <c r="A988" t="str">
        <f>VLOOKUP($B988,'Cushing Balance'!$C$2:$E$500,3,TRUE)</f>
        <v>132012</v>
      </c>
      <c r="B988" s="1">
        <v>40999</v>
      </c>
      <c r="C988" s="31"/>
      <c r="D988" s="8">
        <v>0</v>
      </c>
      <c r="E988" s="35">
        <v>172.46670829999999</v>
      </c>
      <c r="F988" s="35"/>
      <c r="G988" s="26">
        <v>49.5</v>
      </c>
      <c r="H988" s="35">
        <v>48.301562500000003</v>
      </c>
      <c r="I988" s="35">
        <v>0</v>
      </c>
      <c r="J988" s="26">
        <v>0</v>
      </c>
      <c r="K988" s="35">
        <v>50.613062499999998</v>
      </c>
      <c r="L988" s="35">
        <v>0</v>
      </c>
      <c r="M988" s="35">
        <v>429.81768749999998</v>
      </c>
      <c r="N988" s="35">
        <v>0</v>
      </c>
      <c r="O988" s="35"/>
      <c r="P988" s="35">
        <v>65.200979169999997</v>
      </c>
      <c r="R988" s="24">
        <f t="shared" si="61"/>
        <v>815.89999996999995</v>
      </c>
      <c r="T988" s="5">
        <v>369.8497944738794</v>
      </c>
      <c r="V988" s="20">
        <f t="shared" si="62"/>
        <v>1185.7497944438794</v>
      </c>
      <c r="X988" s="8">
        <v>150.8478958</v>
      </c>
      <c r="Y988" s="35">
        <v>0</v>
      </c>
      <c r="Z988" s="35"/>
      <c r="AA988" s="35">
        <v>0</v>
      </c>
      <c r="AB988" s="35">
        <v>225.18112500000001</v>
      </c>
      <c r="AC988" s="35">
        <v>38.8888125</v>
      </c>
      <c r="AD988" s="35">
        <v>167.3575208</v>
      </c>
      <c r="AE988" s="35"/>
      <c r="AF988" s="35"/>
      <c r="AG988" s="35"/>
      <c r="AH988" s="35">
        <v>0</v>
      </c>
      <c r="AI988" s="35"/>
      <c r="AL988" s="24">
        <f t="shared" si="64"/>
        <v>582.27535409999996</v>
      </c>
      <c r="AN988" s="34">
        <v>777.75</v>
      </c>
      <c r="AP988" s="20">
        <f t="shared" si="63"/>
        <v>1360.0253541</v>
      </c>
      <c r="AR988" s="20"/>
    </row>
    <row r="989" spans="1:44" x14ac:dyDescent="0.25">
      <c r="A989" t="str">
        <f>VLOOKUP($B989,'Cushing Balance'!$C$2:$E$500,3,TRUE)</f>
        <v>132012</v>
      </c>
      <c r="B989" s="1">
        <v>41000</v>
      </c>
      <c r="C989" s="31"/>
      <c r="D989" s="8">
        <v>84.708791670000011</v>
      </c>
      <c r="E989" s="35">
        <v>149.27604170000001</v>
      </c>
      <c r="F989" s="35"/>
      <c r="G989" s="26">
        <v>49.5</v>
      </c>
      <c r="H989" s="35">
        <v>47.039000000000001</v>
      </c>
      <c r="I989" s="35">
        <v>0</v>
      </c>
      <c r="J989" s="26">
        <v>0</v>
      </c>
      <c r="K989" s="35">
        <v>84.479937500000005</v>
      </c>
      <c r="L989" s="35">
        <v>0</v>
      </c>
      <c r="M989" s="35">
        <v>361.64570830000002</v>
      </c>
      <c r="N989" s="35">
        <v>0</v>
      </c>
      <c r="O989" s="35"/>
      <c r="P989" s="35">
        <v>9.5575416669999989</v>
      </c>
      <c r="R989" s="24">
        <f t="shared" si="61"/>
        <v>786.20702083700007</v>
      </c>
      <c r="T989" s="5">
        <v>385.35811503753445</v>
      </c>
      <c r="V989" s="20">
        <f t="shared" si="62"/>
        <v>1171.5651358745345</v>
      </c>
      <c r="X989" s="8">
        <v>150.70206250000001</v>
      </c>
      <c r="Y989" s="35">
        <v>0</v>
      </c>
      <c r="Z989" s="35"/>
      <c r="AA989" s="35">
        <v>0</v>
      </c>
      <c r="AB989" s="35">
        <v>215.97702079999999</v>
      </c>
      <c r="AC989" s="35">
        <v>34.913270830000002</v>
      </c>
      <c r="AD989" s="35">
        <v>171.24768750000001</v>
      </c>
      <c r="AE989" s="35"/>
      <c r="AF989" s="35"/>
      <c r="AG989" s="35"/>
      <c r="AH989" s="35">
        <v>0</v>
      </c>
      <c r="AI989" s="35"/>
      <c r="AL989" s="24">
        <f t="shared" si="64"/>
        <v>572.84004162999997</v>
      </c>
      <c r="AN989" s="34">
        <v>787.09999999999991</v>
      </c>
      <c r="AP989" s="20">
        <f t="shared" si="63"/>
        <v>1359.94004163</v>
      </c>
      <c r="AR989" s="20"/>
    </row>
    <row r="990" spans="1:44" x14ac:dyDescent="0.25">
      <c r="A990" t="str">
        <f>VLOOKUP($B990,'Cushing Balance'!$C$2:$E$500,3,TRUE)</f>
        <v>132012</v>
      </c>
      <c r="B990" s="1">
        <v>41001</v>
      </c>
      <c r="C990" s="31"/>
      <c r="D990" s="8">
        <v>0</v>
      </c>
      <c r="E990" s="35">
        <v>174.05868749999999</v>
      </c>
      <c r="F990" s="35"/>
      <c r="G990" s="26">
        <v>49.5</v>
      </c>
      <c r="H990" s="35">
        <v>71.14170833</v>
      </c>
      <c r="I990" s="35">
        <v>0</v>
      </c>
      <c r="J990" s="26">
        <v>0</v>
      </c>
      <c r="K990" s="35">
        <v>93.376750000000001</v>
      </c>
      <c r="L990" s="35">
        <v>0</v>
      </c>
      <c r="M990" s="35">
        <v>409.79564579999999</v>
      </c>
      <c r="N990" s="35">
        <v>0</v>
      </c>
      <c r="O990" s="35"/>
      <c r="P990" s="35">
        <v>60.512187500000003</v>
      </c>
      <c r="R990" s="24">
        <f t="shared" si="61"/>
        <v>858.38497912999992</v>
      </c>
      <c r="T990" s="5">
        <v>385.35811503753445</v>
      </c>
      <c r="V990" s="20">
        <f t="shared" si="62"/>
        <v>1243.7430941675343</v>
      </c>
      <c r="X990" s="8">
        <v>150.24841670000001</v>
      </c>
      <c r="Y990" s="35">
        <v>0</v>
      </c>
      <c r="Z990" s="35"/>
      <c r="AA990" s="35">
        <v>0</v>
      </c>
      <c r="AB990" s="35">
        <v>230.75087500000001</v>
      </c>
      <c r="AC990" s="35">
        <v>23.91739583</v>
      </c>
      <c r="AD990" s="35">
        <v>174.0703958</v>
      </c>
      <c r="AE990" s="35"/>
      <c r="AF990" s="35"/>
      <c r="AG990" s="35"/>
      <c r="AH990" s="35">
        <v>0</v>
      </c>
      <c r="AI990" s="35"/>
      <c r="AL990" s="24">
        <f t="shared" si="64"/>
        <v>578.98708333000002</v>
      </c>
      <c r="AN990" s="34">
        <v>787.09999999999991</v>
      </c>
      <c r="AP990" s="20">
        <f t="shared" si="63"/>
        <v>1366.08708333</v>
      </c>
      <c r="AR990" s="20"/>
    </row>
    <row r="991" spans="1:44" x14ac:dyDescent="0.25">
      <c r="A991" t="str">
        <f>VLOOKUP($B991,'Cushing Balance'!$C$2:$E$500,3,TRUE)</f>
        <v>132012</v>
      </c>
      <c r="B991" s="1">
        <v>41002</v>
      </c>
      <c r="C991" s="31"/>
      <c r="D991" s="8">
        <v>0</v>
      </c>
      <c r="E991" s="35">
        <v>163.59666670000001</v>
      </c>
      <c r="F991" s="35"/>
      <c r="G991" s="26">
        <v>49.5</v>
      </c>
      <c r="H991" s="35">
        <v>55.685749999999999</v>
      </c>
      <c r="I991" s="35">
        <v>0</v>
      </c>
      <c r="J991" s="26">
        <v>0</v>
      </c>
      <c r="K991" s="35">
        <v>80.87891667000001</v>
      </c>
      <c r="L991" s="35">
        <v>0</v>
      </c>
      <c r="M991" s="35">
        <v>310.10847919999998</v>
      </c>
      <c r="N991" s="35">
        <v>0</v>
      </c>
      <c r="O991" s="35"/>
      <c r="P991" s="35">
        <v>62.840125</v>
      </c>
      <c r="R991" s="24">
        <f t="shared" si="61"/>
        <v>722.60993757000006</v>
      </c>
      <c r="T991" s="5">
        <v>385.35811503753445</v>
      </c>
      <c r="V991" s="20">
        <f t="shared" si="62"/>
        <v>1107.9680526075344</v>
      </c>
      <c r="X991" s="8">
        <v>150.68897920000001</v>
      </c>
      <c r="Y991" s="35">
        <v>0</v>
      </c>
      <c r="Z991" s="35"/>
      <c r="AA991" s="35">
        <v>0</v>
      </c>
      <c r="AB991" s="35">
        <v>229.49091670000001</v>
      </c>
      <c r="AC991" s="35">
        <v>31.9115</v>
      </c>
      <c r="AD991" s="35">
        <v>162.0461875</v>
      </c>
      <c r="AE991" s="35"/>
      <c r="AF991" s="35"/>
      <c r="AG991" s="35"/>
      <c r="AH991" s="35">
        <v>0</v>
      </c>
      <c r="AI991" s="35"/>
      <c r="AL991" s="24">
        <f t="shared" si="64"/>
        <v>574.13758340000004</v>
      </c>
      <c r="AN991" s="34">
        <v>787.09999999999991</v>
      </c>
      <c r="AP991" s="20">
        <f t="shared" si="63"/>
        <v>1361.2375833999999</v>
      </c>
      <c r="AR991" s="20"/>
    </row>
    <row r="992" spans="1:44" x14ac:dyDescent="0.25">
      <c r="A992" t="str">
        <f>VLOOKUP($B992,'Cushing Balance'!$C$2:$E$500,3,TRUE)</f>
        <v>132012</v>
      </c>
      <c r="B992" s="1">
        <v>41003</v>
      </c>
      <c r="C992" s="31"/>
      <c r="D992" s="8">
        <v>96.534229170000003</v>
      </c>
      <c r="E992" s="35">
        <v>178.0335417</v>
      </c>
      <c r="F992" s="35"/>
      <c r="G992" s="26">
        <v>49.5</v>
      </c>
      <c r="H992" s="35">
        <v>34.560187499999998</v>
      </c>
      <c r="I992" s="35">
        <v>0</v>
      </c>
      <c r="J992" s="26">
        <v>0</v>
      </c>
      <c r="K992" s="35">
        <v>88.462062500000002</v>
      </c>
      <c r="L992" s="35">
        <v>0</v>
      </c>
      <c r="M992" s="35">
        <v>411.25606249999998</v>
      </c>
      <c r="N992" s="35">
        <v>0</v>
      </c>
      <c r="O992" s="35"/>
      <c r="P992" s="35">
        <v>69.952583329999996</v>
      </c>
      <c r="R992" s="24">
        <f t="shared" si="61"/>
        <v>928.29866670000001</v>
      </c>
      <c r="T992" s="5">
        <v>385.35811503753445</v>
      </c>
      <c r="V992" s="20">
        <f t="shared" si="62"/>
        <v>1313.6567817375344</v>
      </c>
      <c r="X992" s="8">
        <v>150.36331250000001</v>
      </c>
      <c r="Y992" s="35">
        <v>0</v>
      </c>
      <c r="Z992" s="35"/>
      <c r="AA992" s="35">
        <v>0</v>
      </c>
      <c r="AB992" s="35">
        <v>131.33089580000001</v>
      </c>
      <c r="AC992" s="35">
        <v>38.844291669999997</v>
      </c>
      <c r="AD992" s="35">
        <v>131.94629169999999</v>
      </c>
      <c r="AE992" s="35"/>
      <c r="AF992" s="35"/>
      <c r="AG992" s="35"/>
      <c r="AH992" s="35">
        <v>0</v>
      </c>
      <c r="AI992" s="35"/>
      <c r="AL992" s="24">
        <f t="shared" si="64"/>
        <v>452.48479167000005</v>
      </c>
      <c r="AN992" s="34">
        <v>787.09999999999991</v>
      </c>
      <c r="AP992" s="20">
        <f t="shared" si="63"/>
        <v>1239.58479167</v>
      </c>
      <c r="AR992" s="20"/>
    </row>
    <row r="993" spans="1:44" x14ac:dyDescent="0.25">
      <c r="A993" t="str">
        <f>VLOOKUP($B993,'Cushing Balance'!$C$2:$E$500,3,TRUE)</f>
        <v>132012</v>
      </c>
      <c r="B993" s="1">
        <v>41004</v>
      </c>
      <c r="C993" s="31"/>
      <c r="D993" s="8">
        <v>170.97820830000001</v>
      </c>
      <c r="E993" s="35">
        <v>173.53108330000001</v>
      </c>
      <c r="F993" s="35"/>
      <c r="G993" s="26">
        <v>49.5</v>
      </c>
      <c r="H993" s="35">
        <v>71.29858333</v>
      </c>
      <c r="I993" s="35">
        <v>0</v>
      </c>
      <c r="J993" s="26">
        <v>0</v>
      </c>
      <c r="K993" s="35">
        <v>82.87789583</v>
      </c>
      <c r="L993" s="35">
        <v>0</v>
      </c>
      <c r="M993" s="35">
        <v>417.03275000000002</v>
      </c>
      <c r="N993" s="35">
        <v>0</v>
      </c>
      <c r="O993" s="35"/>
      <c r="P993" s="35">
        <v>75.7986875</v>
      </c>
      <c r="R993" s="24">
        <f t="shared" si="61"/>
        <v>1041.01720826</v>
      </c>
      <c r="T993" s="5">
        <v>385.35811503753445</v>
      </c>
      <c r="V993" s="20">
        <f t="shared" si="62"/>
        <v>1426.3753232975344</v>
      </c>
      <c r="X993" s="8">
        <v>141.87937500000001</v>
      </c>
      <c r="Y993" s="35">
        <v>0</v>
      </c>
      <c r="Z993" s="35"/>
      <c r="AA993" s="35">
        <v>0</v>
      </c>
      <c r="AB993" s="35">
        <v>222.04162500000001</v>
      </c>
      <c r="AC993" s="35">
        <v>38.711687499999996</v>
      </c>
      <c r="AD993" s="35">
        <v>119.0029583</v>
      </c>
      <c r="AE993" s="35"/>
      <c r="AF993" s="35"/>
      <c r="AG993" s="35"/>
      <c r="AH993" s="35">
        <v>0</v>
      </c>
      <c r="AI993" s="35"/>
      <c r="AL993" s="24">
        <f t="shared" si="64"/>
        <v>521.63564580000002</v>
      </c>
      <c r="AN993" s="34">
        <v>787.09999999999991</v>
      </c>
      <c r="AP993" s="20">
        <f t="shared" si="63"/>
        <v>1308.7356457999999</v>
      </c>
      <c r="AR993" s="20"/>
    </row>
    <row r="994" spans="1:44" x14ac:dyDescent="0.25">
      <c r="A994" t="str">
        <f>VLOOKUP($B994,'Cushing Balance'!$C$2:$E$500,3,TRUE)</f>
        <v>132012</v>
      </c>
      <c r="B994" s="1">
        <v>41005</v>
      </c>
      <c r="C994" s="31"/>
      <c r="D994" s="8">
        <v>0</v>
      </c>
      <c r="E994" s="35">
        <v>139.4465625</v>
      </c>
      <c r="F994" s="35"/>
      <c r="G994" s="26">
        <v>49.5</v>
      </c>
      <c r="H994" s="35">
        <v>76.068041669999999</v>
      </c>
      <c r="I994" s="35">
        <v>0</v>
      </c>
      <c r="J994" s="26">
        <v>0</v>
      </c>
      <c r="K994" s="35">
        <v>82.447291670000013</v>
      </c>
      <c r="L994" s="35">
        <v>0</v>
      </c>
      <c r="M994" s="35">
        <v>372.69391669999999</v>
      </c>
      <c r="N994" s="35">
        <v>0</v>
      </c>
      <c r="O994" s="35"/>
      <c r="P994" s="35">
        <v>63.233166669999996</v>
      </c>
      <c r="R994" s="24">
        <f t="shared" si="61"/>
        <v>783.38897920999989</v>
      </c>
      <c r="T994" s="5">
        <v>385.35811503753445</v>
      </c>
      <c r="V994" s="20">
        <f t="shared" si="62"/>
        <v>1168.7470942475343</v>
      </c>
      <c r="X994" s="8">
        <v>146.7480625</v>
      </c>
      <c r="Y994" s="35">
        <v>0</v>
      </c>
      <c r="Z994" s="35"/>
      <c r="AA994" s="35">
        <v>0</v>
      </c>
      <c r="AB994" s="35">
        <v>219.19033329999999</v>
      </c>
      <c r="AC994" s="35">
        <v>38.657270830000002</v>
      </c>
      <c r="AD994" s="35">
        <v>152.79291670000001</v>
      </c>
      <c r="AE994" s="35"/>
      <c r="AF994" s="35"/>
      <c r="AG994" s="35"/>
      <c r="AH994" s="35">
        <v>0</v>
      </c>
      <c r="AI994" s="35"/>
      <c r="AL994" s="24">
        <f t="shared" si="64"/>
        <v>557.38858332999996</v>
      </c>
      <c r="AN994" s="34">
        <v>787.09999999999991</v>
      </c>
      <c r="AP994" s="20">
        <f t="shared" si="63"/>
        <v>1344.48858333</v>
      </c>
      <c r="AR994" s="20"/>
    </row>
    <row r="995" spans="1:44" x14ac:dyDescent="0.25">
      <c r="A995" t="str">
        <f>VLOOKUP($B995,'Cushing Balance'!$C$2:$E$500,3,TRUE)</f>
        <v>142012</v>
      </c>
      <c r="B995" s="1">
        <v>41006</v>
      </c>
      <c r="C995" s="31"/>
      <c r="D995" s="8">
        <v>115.3448542</v>
      </c>
      <c r="E995" s="35">
        <v>121.4972708</v>
      </c>
      <c r="F995" s="35"/>
      <c r="G995" s="26">
        <v>49.5</v>
      </c>
      <c r="H995" s="35">
        <v>61.719229169999998</v>
      </c>
      <c r="I995" s="35">
        <v>0</v>
      </c>
      <c r="J995" s="26">
        <v>0</v>
      </c>
      <c r="K995" s="35">
        <v>85.470479170000004</v>
      </c>
      <c r="L995" s="35">
        <v>0</v>
      </c>
      <c r="M995" s="35">
        <v>424.72706249999999</v>
      </c>
      <c r="N995" s="35">
        <v>0</v>
      </c>
      <c r="O995" s="35"/>
      <c r="P995" s="35">
        <v>67.710187500000004</v>
      </c>
      <c r="R995" s="24">
        <f t="shared" si="61"/>
        <v>925.96908334</v>
      </c>
      <c r="T995" s="5">
        <v>385.35811503753445</v>
      </c>
      <c r="V995" s="20">
        <f t="shared" si="62"/>
        <v>1311.3271983775344</v>
      </c>
      <c r="X995" s="8">
        <v>149.6285417</v>
      </c>
      <c r="Y995" s="35">
        <v>0</v>
      </c>
      <c r="Z995" s="35"/>
      <c r="AA995" s="35">
        <v>0</v>
      </c>
      <c r="AB995" s="35">
        <v>176.66356250000001</v>
      </c>
      <c r="AC995" s="35">
        <v>25.166875000000001</v>
      </c>
      <c r="AD995" s="35">
        <v>171.16070830000001</v>
      </c>
      <c r="AE995" s="35"/>
      <c r="AF995" s="35"/>
      <c r="AG995" s="35"/>
      <c r="AH995" s="35">
        <v>0</v>
      </c>
      <c r="AI995" s="35"/>
      <c r="AL995" s="24">
        <f t="shared" si="64"/>
        <v>522.61968750000005</v>
      </c>
      <c r="AN995" s="34">
        <v>787.09999999999991</v>
      </c>
      <c r="AP995" s="20">
        <f t="shared" si="63"/>
        <v>1309.7196875</v>
      </c>
      <c r="AR995" s="20"/>
    </row>
    <row r="996" spans="1:44" x14ac:dyDescent="0.25">
      <c r="A996" t="str">
        <f>VLOOKUP($B996,'Cushing Balance'!$C$2:$E$500,3,TRUE)</f>
        <v>142012</v>
      </c>
      <c r="B996" s="1">
        <v>41007</v>
      </c>
      <c r="C996" s="31"/>
      <c r="D996" s="8">
        <v>0</v>
      </c>
      <c r="E996" s="35">
        <v>179.31462500000001</v>
      </c>
      <c r="F996" s="35"/>
      <c r="G996" s="26">
        <v>49.5</v>
      </c>
      <c r="H996" s="35">
        <v>61.341812500000003</v>
      </c>
      <c r="I996" s="35">
        <v>0</v>
      </c>
      <c r="J996" s="26">
        <v>0</v>
      </c>
      <c r="K996" s="35">
        <v>79.25972917</v>
      </c>
      <c r="L996" s="35">
        <v>0</v>
      </c>
      <c r="M996" s="35">
        <v>377.9310625</v>
      </c>
      <c r="N996" s="35">
        <v>0</v>
      </c>
      <c r="O996" s="35"/>
      <c r="P996" s="35">
        <v>70.148187500000006</v>
      </c>
      <c r="R996" s="24">
        <f t="shared" si="61"/>
        <v>817.49541666999994</v>
      </c>
      <c r="T996" s="5">
        <v>385.35811503753445</v>
      </c>
      <c r="V996" s="20">
        <f t="shared" si="62"/>
        <v>1202.8535317075343</v>
      </c>
      <c r="X996" s="8">
        <v>148.88681249999999</v>
      </c>
      <c r="Y996" s="35">
        <v>0</v>
      </c>
      <c r="Z996" s="35"/>
      <c r="AA996" s="35">
        <v>0</v>
      </c>
      <c r="AB996" s="35">
        <v>188.67777079999999</v>
      </c>
      <c r="AC996" s="35">
        <v>23.99741667</v>
      </c>
      <c r="AD996" s="35">
        <v>169.69372920000001</v>
      </c>
      <c r="AE996" s="35"/>
      <c r="AF996" s="35"/>
      <c r="AG996" s="35"/>
      <c r="AH996" s="35">
        <v>0</v>
      </c>
      <c r="AI996" s="35"/>
      <c r="AL996" s="24">
        <f t="shared" si="64"/>
        <v>531.25572917</v>
      </c>
      <c r="AN996" s="34">
        <v>787.09999999999991</v>
      </c>
      <c r="AP996" s="20">
        <f t="shared" si="63"/>
        <v>1318.3557291699999</v>
      </c>
      <c r="AR996" s="20"/>
    </row>
    <row r="997" spans="1:44" x14ac:dyDescent="0.25">
      <c r="A997" t="str">
        <f>VLOOKUP($B997,'Cushing Balance'!$C$2:$E$500,3,TRUE)</f>
        <v>142012</v>
      </c>
      <c r="B997" s="1">
        <v>41008</v>
      </c>
      <c r="C997" s="31"/>
      <c r="D997" s="8">
        <v>67.314229170000004</v>
      </c>
      <c r="E997" s="35">
        <v>132.53027080000001</v>
      </c>
      <c r="F997" s="35"/>
      <c r="G997" s="26">
        <v>49.5</v>
      </c>
      <c r="H997" s="35">
        <v>47.272145829999999</v>
      </c>
      <c r="I997" s="35">
        <v>0</v>
      </c>
      <c r="J997" s="26">
        <v>0</v>
      </c>
      <c r="K997" s="35">
        <v>85.635562500000006</v>
      </c>
      <c r="L997" s="35">
        <v>0</v>
      </c>
      <c r="M997" s="35">
        <v>423.27412500000003</v>
      </c>
      <c r="N997" s="35">
        <v>0</v>
      </c>
      <c r="O997" s="35"/>
      <c r="P997" s="35">
        <v>54.245104169999998</v>
      </c>
      <c r="R997" s="24">
        <f t="shared" si="61"/>
        <v>859.77143747000002</v>
      </c>
      <c r="T997" s="5">
        <v>385.35811503753445</v>
      </c>
      <c r="V997" s="20">
        <f t="shared" si="62"/>
        <v>1245.1295525075345</v>
      </c>
      <c r="X997" s="8">
        <v>150.93700000000001</v>
      </c>
      <c r="Y997" s="35">
        <v>0</v>
      </c>
      <c r="Z997" s="35"/>
      <c r="AA997" s="35">
        <v>0</v>
      </c>
      <c r="AB997" s="35">
        <v>227.1733333</v>
      </c>
      <c r="AC997" s="35">
        <v>23.941708330000001</v>
      </c>
      <c r="AD997" s="35">
        <v>166.29781249999999</v>
      </c>
      <c r="AE997" s="35"/>
      <c r="AF997" s="35"/>
      <c r="AG997" s="35"/>
      <c r="AH997" s="35">
        <v>0</v>
      </c>
      <c r="AI997" s="35"/>
      <c r="AL997" s="24">
        <f t="shared" si="64"/>
        <v>568.34985412999993</v>
      </c>
      <c r="AN997" s="34">
        <v>787.09999999999991</v>
      </c>
      <c r="AP997" s="20">
        <f t="shared" si="63"/>
        <v>1355.4498541299999</v>
      </c>
      <c r="AR997" s="20"/>
    </row>
    <row r="998" spans="1:44" x14ac:dyDescent="0.25">
      <c r="A998" t="str">
        <f>VLOOKUP($B998,'Cushing Balance'!$C$2:$E$500,3,TRUE)</f>
        <v>142012</v>
      </c>
      <c r="B998" s="1">
        <v>41009</v>
      </c>
      <c r="C998" s="31"/>
      <c r="D998" s="8">
        <v>272.76839580000001</v>
      </c>
      <c r="E998" s="35">
        <v>78.450166670000002</v>
      </c>
      <c r="F998" s="35"/>
      <c r="G998" s="26">
        <v>49.5</v>
      </c>
      <c r="H998" s="35">
        <v>47.261145830000004</v>
      </c>
      <c r="I998" s="35">
        <v>0</v>
      </c>
      <c r="J998" s="26">
        <v>0</v>
      </c>
      <c r="K998" s="35">
        <v>85.612583329999993</v>
      </c>
      <c r="L998" s="35">
        <v>0</v>
      </c>
      <c r="M998" s="35">
        <v>375.56777080000001</v>
      </c>
      <c r="N998" s="35">
        <v>0</v>
      </c>
      <c r="O998" s="35"/>
      <c r="P998" s="35">
        <v>47.413791670000002</v>
      </c>
      <c r="R998" s="24">
        <f t="shared" si="61"/>
        <v>956.57385409999995</v>
      </c>
      <c r="T998" s="5">
        <v>385.35811503753445</v>
      </c>
      <c r="V998" s="20">
        <f t="shared" si="62"/>
        <v>1341.9319691375345</v>
      </c>
      <c r="X998" s="8">
        <v>142.7215625</v>
      </c>
      <c r="Y998" s="35">
        <v>0</v>
      </c>
      <c r="Z998" s="35"/>
      <c r="AA998" s="35">
        <v>0</v>
      </c>
      <c r="AB998" s="35">
        <v>228.87947919999999</v>
      </c>
      <c r="AC998" s="35">
        <v>23.911041669999999</v>
      </c>
      <c r="AD998" s="35">
        <v>146.8626458</v>
      </c>
      <c r="AE998" s="35"/>
      <c r="AF998" s="35"/>
      <c r="AG998" s="35"/>
      <c r="AH998" s="35">
        <v>0</v>
      </c>
      <c r="AI998" s="35"/>
      <c r="AL998" s="24">
        <f t="shared" si="64"/>
        <v>542.37472916999991</v>
      </c>
      <c r="AN998" s="34">
        <v>787.09999999999991</v>
      </c>
      <c r="AP998" s="20">
        <f t="shared" si="63"/>
        <v>1329.4747291699998</v>
      </c>
      <c r="AR998" s="20"/>
    </row>
    <row r="999" spans="1:44" x14ac:dyDescent="0.25">
      <c r="A999" t="str">
        <f>VLOOKUP($B999,'Cushing Balance'!$C$2:$E$500,3,TRUE)</f>
        <v>142012</v>
      </c>
      <c r="B999" s="1">
        <v>41010</v>
      </c>
      <c r="C999" s="31"/>
      <c r="D999" s="8">
        <v>0</v>
      </c>
      <c r="E999" s="35">
        <v>72.549479170000012</v>
      </c>
      <c r="F999" s="35"/>
      <c r="G999" s="26">
        <v>49.5</v>
      </c>
      <c r="H999" s="35">
        <v>66.756458330000001</v>
      </c>
      <c r="I999" s="35">
        <v>0</v>
      </c>
      <c r="J999" s="26">
        <v>0</v>
      </c>
      <c r="K999" s="35">
        <v>80.891145829999999</v>
      </c>
      <c r="L999" s="35">
        <v>0</v>
      </c>
      <c r="M999" s="35">
        <v>364.5362083</v>
      </c>
      <c r="N999" s="35">
        <v>0</v>
      </c>
      <c r="O999" s="35"/>
      <c r="P999" s="35">
        <v>47.846083329999999</v>
      </c>
      <c r="R999" s="24">
        <f t="shared" si="61"/>
        <v>682.07937496</v>
      </c>
      <c r="T999" s="5">
        <v>385.35811503753445</v>
      </c>
      <c r="V999" s="20">
        <f t="shared" si="62"/>
        <v>1067.4374899975344</v>
      </c>
      <c r="X999" s="8">
        <v>150.2217708</v>
      </c>
      <c r="Y999" s="35">
        <v>0</v>
      </c>
      <c r="Z999" s="35"/>
      <c r="AA999" s="35">
        <v>0</v>
      </c>
      <c r="AB999" s="35">
        <v>234.72149999999999</v>
      </c>
      <c r="AC999" s="35">
        <v>30.530583330000002</v>
      </c>
      <c r="AD999" s="35">
        <v>147.2862083</v>
      </c>
      <c r="AE999" s="35"/>
      <c r="AF999" s="35"/>
      <c r="AG999" s="35"/>
      <c r="AH999" s="35">
        <v>0</v>
      </c>
      <c r="AI999" s="35"/>
      <c r="AL999" s="24">
        <f t="shared" si="64"/>
        <v>562.76006243000006</v>
      </c>
      <c r="AN999" s="34">
        <v>787.09999999999991</v>
      </c>
      <c r="AP999" s="20">
        <f t="shared" si="63"/>
        <v>1349.86006243</v>
      </c>
      <c r="AR999" s="20"/>
    </row>
    <row r="1000" spans="1:44" x14ac:dyDescent="0.25">
      <c r="A1000" t="str">
        <f>VLOOKUP($B1000,'Cushing Balance'!$C$2:$E$500,3,TRUE)</f>
        <v>142012</v>
      </c>
      <c r="B1000" s="1">
        <v>41011</v>
      </c>
      <c r="C1000" s="31"/>
      <c r="D1000" s="8">
        <v>83.643479170000006</v>
      </c>
      <c r="E1000" s="35">
        <v>38.047833330000003</v>
      </c>
      <c r="F1000" s="35"/>
      <c r="G1000" s="26">
        <v>49.5</v>
      </c>
      <c r="H1000" s="35">
        <v>57.91333333</v>
      </c>
      <c r="I1000" s="35">
        <v>0</v>
      </c>
      <c r="J1000" s="26">
        <v>0</v>
      </c>
      <c r="K1000" s="35">
        <v>81.950729170000002</v>
      </c>
      <c r="L1000" s="35">
        <v>0</v>
      </c>
      <c r="M1000" s="35">
        <v>414.74937499999999</v>
      </c>
      <c r="N1000" s="35">
        <v>0</v>
      </c>
      <c r="O1000" s="35"/>
      <c r="P1000" s="35">
        <v>80.234187500000004</v>
      </c>
      <c r="R1000" s="24">
        <f t="shared" si="61"/>
        <v>806.03893749999997</v>
      </c>
      <c r="T1000" s="5">
        <v>385.35811503753445</v>
      </c>
      <c r="V1000" s="20">
        <f t="shared" si="62"/>
        <v>1191.3970525375344</v>
      </c>
      <c r="X1000" s="8">
        <v>151.10318749999999</v>
      </c>
      <c r="Y1000" s="35">
        <v>0</v>
      </c>
      <c r="Z1000" s="35"/>
      <c r="AA1000" s="35">
        <v>0</v>
      </c>
      <c r="AB1000" s="35">
        <v>233.27074999999999</v>
      </c>
      <c r="AC1000" s="35">
        <v>23.857354169999997</v>
      </c>
      <c r="AD1000" s="35">
        <v>158.8962708</v>
      </c>
      <c r="AE1000" s="35"/>
      <c r="AF1000" s="35"/>
      <c r="AG1000" s="35"/>
      <c r="AH1000" s="35">
        <v>0</v>
      </c>
      <c r="AI1000" s="35"/>
      <c r="AL1000" s="24">
        <f t="shared" si="64"/>
        <v>567.12756247000004</v>
      </c>
      <c r="AN1000" s="34">
        <v>787.09999999999991</v>
      </c>
      <c r="AP1000" s="20">
        <f t="shared" si="63"/>
        <v>1354.2275624700001</v>
      </c>
      <c r="AR1000" s="20"/>
    </row>
    <row r="1001" spans="1:44" x14ac:dyDescent="0.25">
      <c r="A1001" t="str">
        <f>VLOOKUP($B1001,'Cushing Balance'!$C$2:$E$500,3,TRUE)</f>
        <v>142012</v>
      </c>
      <c r="B1001" s="1">
        <v>41012</v>
      </c>
      <c r="C1001" s="31"/>
      <c r="D1001" s="8">
        <v>12.079104170000001</v>
      </c>
      <c r="E1001" s="35">
        <v>65.941270829999993</v>
      </c>
      <c r="F1001" s="35"/>
      <c r="G1001" s="26">
        <v>49.5</v>
      </c>
      <c r="H1001" s="35">
        <v>55.402458330000002</v>
      </c>
      <c r="I1001" s="35">
        <v>0</v>
      </c>
      <c r="J1001" s="26">
        <v>0</v>
      </c>
      <c r="K1001" s="35">
        <v>86.109979170000003</v>
      </c>
      <c r="L1001" s="35">
        <v>0</v>
      </c>
      <c r="M1001" s="35">
        <v>379.38670830000001</v>
      </c>
      <c r="N1001" s="35">
        <v>0</v>
      </c>
      <c r="O1001" s="35"/>
      <c r="P1001" s="35">
        <v>60.40304167</v>
      </c>
      <c r="R1001" s="24">
        <f t="shared" si="61"/>
        <v>708.82256246999998</v>
      </c>
      <c r="T1001" s="5">
        <v>385.35811503753445</v>
      </c>
      <c r="V1001" s="20">
        <f t="shared" si="62"/>
        <v>1094.1806775075345</v>
      </c>
      <c r="X1001" s="8">
        <v>151.74275</v>
      </c>
      <c r="Y1001" s="35">
        <v>0</v>
      </c>
      <c r="Z1001" s="35"/>
      <c r="AA1001" s="35">
        <v>0</v>
      </c>
      <c r="AB1001" s="35">
        <v>233.24260419999999</v>
      </c>
      <c r="AC1001" s="35">
        <v>23.851958330000002</v>
      </c>
      <c r="AD1001" s="35">
        <v>151.93054169999999</v>
      </c>
      <c r="AE1001" s="35"/>
      <c r="AF1001" s="35"/>
      <c r="AG1001" s="35"/>
      <c r="AH1001" s="35">
        <v>0</v>
      </c>
      <c r="AI1001" s="35"/>
      <c r="AL1001" s="24">
        <f t="shared" si="64"/>
        <v>560.76785423000001</v>
      </c>
      <c r="AN1001" s="34">
        <v>787.09999999999991</v>
      </c>
      <c r="AP1001" s="20">
        <f t="shared" si="63"/>
        <v>1347.8678542299999</v>
      </c>
      <c r="AR1001" s="20"/>
    </row>
    <row r="1002" spans="1:44" x14ac:dyDescent="0.25">
      <c r="A1002" t="str">
        <f>VLOOKUP($B1002,'Cushing Balance'!$C$2:$E$500,3,TRUE)</f>
        <v>152012</v>
      </c>
      <c r="B1002" s="1">
        <v>41013</v>
      </c>
      <c r="C1002" s="31"/>
      <c r="D1002" s="8">
        <v>163.4387917</v>
      </c>
      <c r="E1002" s="35">
        <v>81.876208329999997</v>
      </c>
      <c r="F1002" s="35"/>
      <c r="G1002" s="26">
        <v>49.5</v>
      </c>
      <c r="H1002" s="35">
        <v>56.147562499999999</v>
      </c>
      <c r="I1002" s="35">
        <v>0</v>
      </c>
      <c r="J1002" s="26">
        <v>0</v>
      </c>
      <c r="K1002" s="35">
        <v>87.042553190000007</v>
      </c>
      <c r="L1002" s="35">
        <v>0</v>
      </c>
      <c r="M1002" s="35">
        <v>425.08641670000003</v>
      </c>
      <c r="N1002" s="35">
        <v>0</v>
      </c>
      <c r="O1002" s="35"/>
      <c r="P1002" s="35">
        <v>41.219291669999997</v>
      </c>
      <c r="R1002" s="24">
        <f t="shared" si="61"/>
        <v>904.31082408999998</v>
      </c>
      <c r="T1002" s="5">
        <v>385.35811503753445</v>
      </c>
      <c r="V1002" s="20">
        <f t="shared" si="62"/>
        <v>1289.6689391275345</v>
      </c>
      <c r="X1002" s="8">
        <v>150.1772708</v>
      </c>
      <c r="Y1002" s="35">
        <v>0</v>
      </c>
      <c r="Z1002" s="35"/>
      <c r="AA1002" s="35">
        <v>0</v>
      </c>
      <c r="AB1002" s="35">
        <v>231.93877079999999</v>
      </c>
      <c r="AC1002" s="35">
        <v>25.502083330000001</v>
      </c>
      <c r="AD1002" s="35">
        <v>158.99720830000001</v>
      </c>
      <c r="AE1002" s="35"/>
      <c r="AF1002" s="35"/>
      <c r="AG1002" s="35"/>
      <c r="AH1002" s="35">
        <v>0</v>
      </c>
      <c r="AI1002" s="35"/>
      <c r="AL1002" s="24">
        <f t="shared" si="64"/>
        <v>566.61533323000003</v>
      </c>
      <c r="AN1002" s="34">
        <v>787.09999999999991</v>
      </c>
      <c r="AP1002" s="20">
        <f t="shared" si="63"/>
        <v>1353.7153332299999</v>
      </c>
      <c r="AR1002" s="20"/>
    </row>
    <row r="1003" spans="1:44" x14ac:dyDescent="0.25">
      <c r="A1003" t="str">
        <f>VLOOKUP($B1003,'Cushing Balance'!$C$2:$E$500,3,TRUE)</f>
        <v>152012</v>
      </c>
      <c r="B1003" s="1">
        <v>41014</v>
      </c>
      <c r="C1003" s="31"/>
      <c r="D1003" s="8">
        <v>87.269062500000004</v>
      </c>
      <c r="E1003" s="35">
        <v>108.8799167</v>
      </c>
      <c r="F1003" s="35"/>
      <c r="G1003" s="26">
        <v>49.5</v>
      </c>
      <c r="H1003" s="35">
        <v>52.662437500000003</v>
      </c>
      <c r="I1003" s="35">
        <v>0</v>
      </c>
      <c r="J1003" s="26">
        <v>0</v>
      </c>
      <c r="K1003" s="35">
        <v>80.563666670000003</v>
      </c>
      <c r="L1003" s="35">
        <v>0</v>
      </c>
      <c r="M1003" s="35">
        <v>381.07297920000002</v>
      </c>
      <c r="N1003" s="35">
        <v>0</v>
      </c>
      <c r="O1003" s="35"/>
      <c r="P1003" s="35">
        <v>0.58497916669999994</v>
      </c>
      <c r="R1003" s="24">
        <f t="shared" si="61"/>
        <v>760.53304173670006</v>
      </c>
      <c r="T1003" s="5">
        <v>385.35811503753445</v>
      </c>
      <c r="V1003" s="20">
        <f t="shared" si="62"/>
        <v>1145.8911567742346</v>
      </c>
      <c r="X1003" s="8">
        <v>150.20137500000001</v>
      </c>
      <c r="Y1003" s="35">
        <v>0</v>
      </c>
      <c r="Z1003" s="35"/>
      <c r="AA1003" s="35">
        <v>0</v>
      </c>
      <c r="AB1003" s="35">
        <v>232.10447920000001</v>
      </c>
      <c r="AC1003" s="35">
        <v>24.215375000000002</v>
      </c>
      <c r="AD1003" s="35">
        <v>163.77804169999999</v>
      </c>
      <c r="AE1003" s="35"/>
      <c r="AF1003" s="35"/>
      <c r="AG1003" s="35"/>
      <c r="AH1003" s="35">
        <v>0</v>
      </c>
      <c r="AI1003" s="35"/>
      <c r="AL1003" s="24">
        <f t="shared" si="64"/>
        <v>570.29927090000001</v>
      </c>
      <c r="AN1003" s="34">
        <v>787.09999999999991</v>
      </c>
      <c r="AP1003" s="20">
        <f t="shared" si="63"/>
        <v>1357.3992708999999</v>
      </c>
      <c r="AR1003" s="20"/>
    </row>
    <row r="1004" spans="1:44" x14ac:dyDescent="0.25">
      <c r="A1004" t="str">
        <f>VLOOKUP($B1004,'Cushing Balance'!$C$2:$E$500,3,TRUE)</f>
        <v>152012</v>
      </c>
      <c r="B1004" s="1">
        <v>41015</v>
      </c>
      <c r="C1004" s="31"/>
      <c r="D1004" s="8">
        <v>0</v>
      </c>
      <c r="E1004" s="35">
        <v>71.062645829999994</v>
      </c>
      <c r="F1004" s="35"/>
      <c r="G1004" s="26">
        <v>49.5</v>
      </c>
      <c r="H1004" s="35">
        <v>65.048416669999995</v>
      </c>
      <c r="I1004" s="35">
        <v>0</v>
      </c>
      <c r="J1004" s="26">
        <v>0</v>
      </c>
      <c r="K1004" s="35">
        <v>77.622416670000007</v>
      </c>
      <c r="L1004" s="35">
        <v>0</v>
      </c>
      <c r="M1004" s="35">
        <v>352.13847920000001</v>
      </c>
      <c r="N1004" s="35">
        <v>0</v>
      </c>
      <c r="O1004" s="35"/>
      <c r="P1004" s="35">
        <v>55.866833329999999</v>
      </c>
      <c r="R1004" s="24">
        <f t="shared" si="61"/>
        <v>671.23879169999998</v>
      </c>
      <c r="T1004" s="5">
        <v>385.35811503753445</v>
      </c>
      <c r="V1004" s="20">
        <f t="shared" si="62"/>
        <v>1056.5969067375345</v>
      </c>
      <c r="X1004" s="8">
        <v>150.73025000000001</v>
      </c>
      <c r="Y1004" s="35">
        <v>0</v>
      </c>
      <c r="Z1004" s="35"/>
      <c r="AA1004" s="35">
        <v>0</v>
      </c>
      <c r="AB1004" s="35">
        <v>232.9286042</v>
      </c>
      <c r="AC1004" s="35">
        <v>23.519187500000001</v>
      </c>
      <c r="AD1004" s="35">
        <v>150.98177079999999</v>
      </c>
      <c r="AE1004" s="35"/>
      <c r="AF1004" s="35"/>
      <c r="AG1004" s="35"/>
      <c r="AH1004" s="35">
        <v>0</v>
      </c>
      <c r="AI1004" s="35"/>
      <c r="AL1004" s="24">
        <f t="shared" si="64"/>
        <v>558.15981250000004</v>
      </c>
      <c r="AN1004" s="34">
        <v>787.09999999999991</v>
      </c>
      <c r="AP1004" s="20">
        <f t="shared" si="63"/>
        <v>1345.2598125</v>
      </c>
      <c r="AR1004" s="20"/>
    </row>
    <row r="1005" spans="1:44" x14ac:dyDescent="0.25">
      <c r="A1005" t="str">
        <f>VLOOKUP($B1005,'Cushing Balance'!$C$2:$E$500,3,TRUE)</f>
        <v>152012</v>
      </c>
      <c r="B1005" s="1">
        <v>41016</v>
      </c>
      <c r="C1005" s="31"/>
      <c r="D1005" s="8">
        <v>0</v>
      </c>
      <c r="E1005" s="35">
        <v>49.429250000000003</v>
      </c>
      <c r="F1005" s="35"/>
      <c r="G1005" s="26">
        <v>49.5</v>
      </c>
      <c r="H1005" s="35">
        <v>77.429249999999996</v>
      </c>
      <c r="I1005" s="35">
        <v>0</v>
      </c>
      <c r="J1005" s="26">
        <v>0</v>
      </c>
      <c r="K1005" s="35">
        <v>90.990958329999998</v>
      </c>
      <c r="L1005" s="35">
        <v>0</v>
      </c>
      <c r="M1005" s="35">
        <v>341.7154792</v>
      </c>
      <c r="N1005" s="35">
        <v>0</v>
      </c>
      <c r="O1005" s="35"/>
      <c r="P1005" s="35">
        <v>61.7214375</v>
      </c>
      <c r="R1005" s="24">
        <f t="shared" si="61"/>
        <v>670.78637502999993</v>
      </c>
      <c r="T1005" s="5">
        <v>385.35811503753445</v>
      </c>
      <c r="V1005" s="20">
        <f t="shared" si="62"/>
        <v>1056.1444900675344</v>
      </c>
      <c r="X1005" s="8">
        <v>148.5322917</v>
      </c>
      <c r="Y1005" s="35">
        <v>0</v>
      </c>
      <c r="Z1005" s="35"/>
      <c r="AA1005" s="35">
        <v>0</v>
      </c>
      <c r="AB1005" s="35">
        <v>232.44287499999999</v>
      </c>
      <c r="AC1005" s="35">
        <v>23.54120833</v>
      </c>
      <c r="AD1005" s="35">
        <v>119.343875</v>
      </c>
      <c r="AE1005" s="35"/>
      <c r="AF1005" s="35"/>
      <c r="AG1005" s="35"/>
      <c r="AH1005" s="35">
        <v>0</v>
      </c>
      <c r="AI1005" s="35"/>
      <c r="AL1005" s="24">
        <f t="shared" si="64"/>
        <v>523.86025002999997</v>
      </c>
      <c r="AN1005" s="34">
        <v>787.09999999999991</v>
      </c>
      <c r="AP1005" s="20">
        <f t="shared" si="63"/>
        <v>1310.9602500299998</v>
      </c>
      <c r="AR1005" s="20"/>
    </row>
    <row r="1006" spans="1:44" x14ac:dyDescent="0.25">
      <c r="A1006" t="str">
        <f>VLOOKUP($B1006,'Cushing Balance'!$C$2:$E$500,3,TRUE)</f>
        <v>152012</v>
      </c>
      <c r="B1006" s="1">
        <v>41017</v>
      </c>
      <c r="C1006" s="31"/>
      <c r="D1006" s="8">
        <v>0</v>
      </c>
      <c r="E1006" s="35">
        <v>107.7453958</v>
      </c>
      <c r="F1006" s="35"/>
      <c r="G1006" s="26">
        <v>49.5</v>
      </c>
      <c r="H1006" s="35">
        <v>62.513229169999995</v>
      </c>
      <c r="I1006" s="35">
        <v>0</v>
      </c>
      <c r="J1006" s="26">
        <v>0</v>
      </c>
      <c r="K1006" s="35">
        <v>88.484208329999987</v>
      </c>
      <c r="L1006" s="35">
        <v>0</v>
      </c>
      <c r="M1006" s="35">
        <v>406.3203542</v>
      </c>
      <c r="N1006" s="35">
        <v>0</v>
      </c>
      <c r="O1006" s="35"/>
      <c r="P1006" s="35">
        <v>36.73245833</v>
      </c>
      <c r="R1006" s="24">
        <f t="shared" si="61"/>
        <v>751.2956458299999</v>
      </c>
      <c r="T1006" s="5">
        <v>385.35811503753445</v>
      </c>
      <c r="V1006" s="20">
        <f t="shared" si="62"/>
        <v>1136.6537608675344</v>
      </c>
      <c r="X1006" s="8">
        <v>151.68756250000001</v>
      </c>
      <c r="Y1006" s="35">
        <v>0</v>
      </c>
      <c r="Z1006" s="35"/>
      <c r="AA1006" s="35">
        <v>0</v>
      </c>
      <c r="AB1006" s="35">
        <v>231.74156249999999</v>
      </c>
      <c r="AC1006" s="35">
        <v>25.914124999999999</v>
      </c>
      <c r="AD1006" s="35">
        <v>110.41927079999999</v>
      </c>
      <c r="AE1006" s="35"/>
      <c r="AF1006" s="35"/>
      <c r="AG1006" s="35"/>
      <c r="AH1006" s="35">
        <v>0</v>
      </c>
      <c r="AI1006" s="35"/>
      <c r="AL1006" s="24">
        <f t="shared" si="64"/>
        <v>519.76252079999995</v>
      </c>
      <c r="AN1006" s="34">
        <v>787.09999999999991</v>
      </c>
      <c r="AP1006" s="20">
        <f t="shared" si="63"/>
        <v>1306.8625207999999</v>
      </c>
      <c r="AR1006" s="20"/>
    </row>
    <row r="1007" spans="1:44" x14ac:dyDescent="0.25">
      <c r="A1007" t="str">
        <f>VLOOKUP($B1007,'Cushing Balance'!$C$2:$E$500,3,TRUE)</f>
        <v>152012</v>
      </c>
      <c r="B1007" s="1">
        <v>41018</v>
      </c>
      <c r="C1007" s="31"/>
      <c r="D1007" s="8">
        <v>23.186895830000001</v>
      </c>
      <c r="E1007" s="35">
        <v>73.547354170000006</v>
      </c>
      <c r="F1007" s="35"/>
      <c r="G1007" s="26">
        <v>49.5</v>
      </c>
      <c r="H1007" s="35">
        <v>34.166541670000001</v>
      </c>
      <c r="I1007" s="35">
        <v>0</v>
      </c>
      <c r="J1007" s="26">
        <v>0</v>
      </c>
      <c r="K1007" s="35">
        <v>91.317958329999996</v>
      </c>
      <c r="L1007" s="35">
        <v>0</v>
      </c>
      <c r="M1007" s="35">
        <v>394.00685420000002</v>
      </c>
      <c r="N1007" s="35">
        <v>0</v>
      </c>
      <c r="O1007" s="35"/>
      <c r="P1007" s="35">
        <v>60.028604170000001</v>
      </c>
      <c r="R1007" s="24">
        <f t="shared" si="61"/>
        <v>725.75420837000001</v>
      </c>
      <c r="T1007" s="5">
        <v>385.35811503753445</v>
      </c>
      <c r="V1007" s="20">
        <f t="shared" si="62"/>
        <v>1111.1123234075344</v>
      </c>
      <c r="X1007" s="8">
        <v>147.11918750000001</v>
      </c>
      <c r="Y1007" s="35">
        <v>0</v>
      </c>
      <c r="Z1007" s="35"/>
      <c r="AA1007" s="35">
        <v>0</v>
      </c>
      <c r="AB1007" s="35">
        <v>232.30083329999999</v>
      </c>
      <c r="AC1007" s="35">
        <v>27.005875</v>
      </c>
      <c r="AD1007" s="35">
        <v>150.94737499999999</v>
      </c>
      <c r="AE1007" s="35"/>
      <c r="AF1007" s="35"/>
      <c r="AG1007" s="35"/>
      <c r="AH1007" s="35">
        <v>0</v>
      </c>
      <c r="AI1007" s="35"/>
      <c r="AL1007" s="24">
        <f t="shared" si="64"/>
        <v>557.3732708</v>
      </c>
      <c r="AN1007" s="34">
        <v>787.09999999999991</v>
      </c>
      <c r="AP1007" s="20">
        <f t="shared" si="63"/>
        <v>1344.4732707999999</v>
      </c>
      <c r="AR1007" s="20"/>
    </row>
    <row r="1008" spans="1:44" x14ac:dyDescent="0.25">
      <c r="A1008" t="str">
        <f>VLOOKUP($B1008,'Cushing Balance'!$C$2:$E$500,3,TRUE)</f>
        <v>152012</v>
      </c>
      <c r="B1008" s="1">
        <v>41019</v>
      </c>
      <c r="C1008" s="31"/>
      <c r="D1008" s="8">
        <v>71.278104170000006</v>
      </c>
      <c r="E1008" s="35">
        <v>177.004875</v>
      </c>
      <c r="F1008" s="35"/>
      <c r="G1008" s="26">
        <v>49.5</v>
      </c>
      <c r="H1008" s="35">
        <v>44.57254167</v>
      </c>
      <c r="I1008" s="35">
        <v>0</v>
      </c>
      <c r="J1008" s="26">
        <v>0</v>
      </c>
      <c r="K1008" s="35">
        <v>70.529583329999994</v>
      </c>
      <c r="L1008" s="35">
        <v>0</v>
      </c>
      <c r="M1008" s="35">
        <v>341.03689580000002</v>
      </c>
      <c r="N1008" s="35">
        <v>0</v>
      </c>
      <c r="O1008" s="35"/>
      <c r="P1008" s="35">
        <v>60.525979169999999</v>
      </c>
      <c r="R1008" s="24">
        <f t="shared" si="61"/>
        <v>814.44797914000003</v>
      </c>
      <c r="T1008" s="5">
        <v>385.35811503753445</v>
      </c>
      <c r="V1008" s="20">
        <f t="shared" si="62"/>
        <v>1199.8060941775345</v>
      </c>
      <c r="X1008" s="8">
        <v>150.70781249999999</v>
      </c>
      <c r="Y1008" s="35">
        <v>0</v>
      </c>
      <c r="Z1008" s="35"/>
      <c r="AA1008" s="35">
        <v>0</v>
      </c>
      <c r="AB1008" s="35">
        <v>230.33043749999999</v>
      </c>
      <c r="AC1008" s="35">
        <v>23.961062500000001</v>
      </c>
      <c r="AD1008" s="35">
        <v>149.1246458</v>
      </c>
      <c r="AE1008" s="35"/>
      <c r="AF1008" s="35"/>
      <c r="AG1008" s="35"/>
      <c r="AH1008" s="35">
        <v>0</v>
      </c>
      <c r="AI1008" s="35"/>
      <c r="AL1008" s="24">
        <f t="shared" si="64"/>
        <v>554.12395829999991</v>
      </c>
      <c r="AN1008" s="34">
        <v>787.09999999999991</v>
      </c>
      <c r="AP1008" s="20">
        <f t="shared" si="63"/>
        <v>1341.2239582999998</v>
      </c>
      <c r="AR1008" s="20"/>
    </row>
    <row r="1009" spans="1:44" x14ac:dyDescent="0.25">
      <c r="A1009" t="str">
        <f>VLOOKUP($B1009,'Cushing Balance'!$C$2:$E$500,3,TRUE)</f>
        <v>162012</v>
      </c>
      <c r="B1009" s="1">
        <v>41020</v>
      </c>
      <c r="C1009" s="31"/>
      <c r="D1009" s="8">
        <v>0</v>
      </c>
      <c r="E1009" s="35">
        <v>176.437375</v>
      </c>
      <c r="F1009" s="35"/>
      <c r="G1009" s="26">
        <v>49.5</v>
      </c>
      <c r="H1009" s="35">
        <v>77.965374999999995</v>
      </c>
      <c r="I1009" s="35">
        <v>0</v>
      </c>
      <c r="J1009" s="26">
        <v>0</v>
      </c>
      <c r="K1009" s="35">
        <v>69.985437500000003</v>
      </c>
      <c r="L1009" s="35">
        <v>0</v>
      </c>
      <c r="M1009" s="35">
        <v>369.18374999999997</v>
      </c>
      <c r="N1009" s="35">
        <v>0</v>
      </c>
      <c r="O1009" s="35"/>
      <c r="P1009" s="35">
        <v>41.711520829999998</v>
      </c>
      <c r="R1009" s="24">
        <f t="shared" si="61"/>
        <v>784.78345832999992</v>
      </c>
      <c r="T1009" s="5">
        <v>385.35811503753445</v>
      </c>
      <c r="V1009" s="20">
        <f t="shared" si="62"/>
        <v>1170.1415733675344</v>
      </c>
      <c r="X1009" s="8">
        <v>150.50458330000001</v>
      </c>
      <c r="Y1009" s="35">
        <v>0</v>
      </c>
      <c r="Z1009" s="35"/>
      <c r="AA1009" s="35">
        <v>0</v>
      </c>
      <c r="AB1009" s="35">
        <v>231.4067708</v>
      </c>
      <c r="AC1009" s="35">
        <v>23.83208333</v>
      </c>
      <c r="AD1009" s="35">
        <v>162.9574375</v>
      </c>
      <c r="AE1009" s="35"/>
      <c r="AF1009" s="35"/>
      <c r="AG1009" s="35"/>
      <c r="AH1009" s="35">
        <v>0</v>
      </c>
      <c r="AI1009" s="35"/>
      <c r="AL1009" s="24">
        <f t="shared" si="64"/>
        <v>568.70087493000005</v>
      </c>
      <c r="AN1009" s="34">
        <v>787.09999999999991</v>
      </c>
      <c r="AP1009" s="20">
        <f t="shared" si="63"/>
        <v>1355.80087493</v>
      </c>
      <c r="AR1009" s="20"/>
    </row>
    <row r="1010" spans="1:44" x14ac:dyDescent="0.25">
      <c r="A1010" t="str">
        <f>VLOOKUP($B1010,'Cushing Balance'!$C$2:$E$500,3,TRUE)</f>
        <v>162012</v>
      </c>
      <c r="B1010" s="1">
        <v>41021</v>
      </c>
      <c r="C1010" s="31"/>
      <c r="D1010" s="8">
        <v>227.2587292</v>
      </c>
      <c r="E1010" s="35">
        <v>183.6461042</v>
      </c>
      <c r="F1010" s="35"/>
      <c r="G1010" s="26">
        <v>49.5</v>
      </c>
      <c r="H1010" s="35">
        <v>42.295395830000004</v>
      </c>
      <c r="I1010" s="35">
        <v>0</v>
      </c>
      <c r="J1010" s="26">
        <v>0</v>
      </c>
      <c r="K1010" s="35">
        <v>86.387541670000005</v>
      </c>
      <c r="L1010" s="35">
        <v>0</v>
      </c>
      <c r="M1010" s="35">
        <v>370.0078542</v>
      </c>
      <c r="N1010" s="35">
        <v>0</v>
      </c>
      <c r="O1010" s="35"/>
      <c r="P1010" s="35">
        <v>40.158979170000002</v>
      </c>
      <c r="R1010" s="24">
        <f t="shared" si="61"/>
        <v>999.25460426999996</v>
      </c>
      <c r="T1010" s="5">
        <v>385.35811503753445</v>
      </c>
      <c r="V1010" s="20">
        <f t="shared" si="62"/>
        <v>1384.6127193075345</v>
      </c>
      <c r="X1010" s="8">
        <v>149.8185833</v>
      </c>
      <c r="Y1010" s="35">
        <v>0</v>
      </c>
      <c r="Z1010" s="35"/>
      <c r="AA1010" s="35">
        <v>0</v>
      </c>
      <c r="AB1010" s="35">
        <v>231.00085419999999</v>
      </c>
      <c r="AC1010" s="35">
        <v>22.324458330000002</v>
      </c>
      <c r="AD1010" s="35">
        <v>166.9272292</v>
      </c>
      <c r="AE1010" s="35"/>
      <c r="AF1010" s="35"/>
      <c r="AG1010" s="35"/>
      <c r="AH1010" s="35">
        <v>0</v>
      </c>
      <c r="AI1010" s="35"/>
      <c r="AL1010" s="24">
        <f t="shared" si="64"/>
        <v>570.07112503000008</v>
      </c>
      <c r="AN1010" s="34">
        <v>787.09999999999991</v>
      </c>
      <c r="AP1010" s="20">
        <f t="shared" si="63"/>
        <v>1357.17112503</v>
      </c>
      <c r="AR1010" s="20"/>
    </row>
    <row r="1011" spans="1:44" x14ac:dyDescent="0.25">
      <c r="A1011" t="str">
        <f>VLOOKUP($B1011,'Cushing Balance'!$C$2:$E$500,3,TRUE)</f>
        <v>162012</v>
      </c>
      <c r="B1011" s="1">
        <v>41022</v>
      </c>
      <c r="C1011" s="31"/>
      <c r="D1011" s="8">
        <v>288.75039579999998</v>
      </c>
      <c r="E1011" s="35">
        <v>157.62893750000001</v>
      </c>
      <c r="F1011" s="35"/>
      <c r="G1011" s="26">
        <v>49.5</v>
      </c>
      <c r="H1011" s="35">
        <v>55.07320833</v>
      </c>
      <c r="I1011" s="35">
        <v>0</v>
      </c>
      <c r="J1011" s="26">
        <v>0</v>
      </c>
      <c r="K1011" s="35">
        <v>88.575041670000005</v>
      </c>
      <c r="L1011" s="35">
        <v>0</v>
      </c>
      <c r="M1011" s="35">
        <v>412.06079169999998</v>
      </c>
      <c r="N1011" s="35">
        <v>0</v>
      </c>
      <c r="O1011" s="35"/>
      <c r="P1011" s="35">
        <v>50.301541669999999</v>
      </c>
      <c r="R1011" s="24">
        <f t="shared" si="61"/>
        <v>1101.88991667</v>
      </c>
      <c r="T1011" s="5">
        <v>385.35811503753445</v>
      </c>
      <c r="V1011" s="20">
        <f t="shared" si="62"/>
        <v>1487.2480317075344</v>
      </c>
      <c r="X1011" s="8">
        <v>150.34168750000001</v>
      </c>
      <c r="Y1011" s="35">
        <v>0</v>
      </c>
      <c r="Z1011" s="35"/>
      <c r="AA1011" s="35">
        <v>0</v>
      </c>
      <c r="AB1011" s="35">
        <v>213.05035420000002</v>
      </c>
      <c r="AC1011" s="35">
        <v>22.738395830000002</v>
      </c>
      <c r="AD1011" s="35">
        <v>133.23222920000001</v>
      </c>
      <c r="AE1011" s="35"/>
      <c r="AF1011" s="35"/>
      <c r="AG1011" s="35"/>
      <c r="AH1011" s="35">
        <v>0</v>
      </c>
      <c r="AI1011" s="35"/>
      <c r="AL1011" s="24">
        <f t="shared" si="64"/>
        <v>519.36266673</v>
      </c>
      <c r="AN1011" s="34">
        <v>787.09999999999991</v>
      </c>
      <c r="AP1011" s="20">
        <f t="shared" si="63"/>
        <v>1306.4626667299999</v>
      </c>
      <c r="AR1011" s="20"/>
    </row>
    <row r="1012" spans="1:44" x14ac:dyDescent="0.25">
      <c r="A1012" t="str">
        <f>VLOOKUP($B1012,'Cushing Balance'!$C$2:$E$500,3,TRUE)</f>
        <v>162012</v>
      </c>
      <c r="B1012" s="1">
        <v>41023</v>
      </c>
      <c r="C1012" s="31"/>
      <c r="D1012" s="8">
        <v>0</v>
      </c>
      <c r="E1012" s="35">
        <v>189.79564579999999</v>
      </c>
      <c r="F1012" s="35"/>
      <c r="G1012" s="26">
        <v>49.5</v>
      </c>
      <c r="H1012" s="35">
        <v>35.687645830000001</v>
      </c>
      <c r="I1012" s="35">
        <v>0</v>
      </c>
      <c r="J1012" s="26">
        <v>0</v>
      </c>
      <c r="K1012" s="35">
        <v>83.997791670000012</v>
      </c>
      <c r="L1012" s="35">
        <v>0</v>
      </c>
      <c r="M1012" s="35">
        <v>372.03535420000003</v>
      </c>
      <c r="N1012" s="35">
        <v>0</v>
      </c>
      <c r="O1012" s="35"/>
      <c r="P1012" s="35">
        <v>49.212312500000003</v>
      </c>
      <c r="R1012" s="24">
        <f t="shared" si="61"/>
        <v>780.2287500000001</v>
      </c>
      <c r="T1012" s="5">
        <v>385.35811503753445</v>
      </c>
      <c r="V1012" s="20">
        <f t="shared" si="62"/>
        <v>1165.5868650375346</v>
      </c>
      <c r="X1012" s="8">
        <v>151.0426042</v>
      </c>
      <c r="Y1012" s="35">
        <v>0</v>
      </c>
      <c r="Z1012" s="35"/>
      <c r="AA1012" s="35">
        <v>0</v>
      </c>
      <c r="AB1012" s="35">
        <v>197.1708333</v>
      </c>
      <c r="AC1012" s="35">
        <v>22.439583330000001</v>
      </c>
      <c r="AD1012" s="35">
        <v>143.04193749999999</v>
      </c>
      <c r="AE1012" s="35"/>
      <c r="AF1012" s="35"/>
      <c r="AG1012" s="35"/>
      <c r="AH1012" s="35">
        <v>0</v>
      </c>
      <c r="AI1012" s="35"/>
      <c r="AL1012" s="24">
        <f t="shared" si="64"/>
        <v>513.69495832999996</v>
      </c>
      <c r="AN1012" s="34">
        <v>787.09999999999991</v>
      </c>
      <c r="AP1012" s="20">
        <f t="shared" si="63"/>
        <v>1300.7949583299999</v>
      </c>
      <c r="AR1012" s="20"/>
    </row>
    <row r="1013" spans="1:44" x14ac:dyDescent="0.25">
      <c r="A1013" t="str">
        <f>VLOOKUP($B1013,'Cushing Balance'!$C$2:$E$500,3,TRUE)</f>
        <v>162012</v>
      </c>
      <c r="B1013" s="1">
        <v>41024</v>
      </c>
      <c r="C1013" s="31"/>
      <c r="D1013" s="8">
        <v>180.36414579999999</v>
      </c>
      <c r="E1013" s="35">
        <v>191.1609167</v>
      </c>
      <c r="F1013" s="35"/>
      <c r="G1013" s="26">
        <v>49.5</v>
      </c>
      <c r="H1013" s="35">
        <v>50.932854169999999</v>
      </c>
      <c r="I1013" s="35">
        <v>0</v>
      </c>
      <c r="J1013" s="26">
        <v>0</v>
      </c>
      <c r="K1013" s="35">
        <v>88.441062500000001</v>
      </c>
      <c r="L1013" s="35">
        <v>0</v>
      </c>
      <c r="M1013" s="35">
        <v>427.37602079999999</v>
      </c>
      <c r="N1013" s="35">
        <v>0</v>
      </c>
      <c r="O1013" s="35"/>
      <c r="P1013" s="35">
        <v>43.64770833</v>
      </c>
      <c r="R1013" s="24">
        <f t="shared" si="61"/>
        <v>1031.4227083000001</v>
      </c>
      <c r="T1013" s="5">
        <v>385.35811503753445</v>
      </c>
      <c r="V1013" s="20">
        <f t="shared" si="62"/>
        <v>1416.7808233375345</v>
      </c>
      <c r="X1013" s="8">
        <v>151.54727080000001</v>
      </c>
      <c r="Y1013" s="35">
        <v>0</v>
      </c>
      <c r="Z1013" s="35"/>
      <c r="AA1013" s="35">
        <v>0</v>
      </c>
      <c r="AB1013" s="35">
        <v>233.88116669999999</v>
      </c>
      <c r="AC1013" s="35">
        <v>25.455874999999999</v>
      </c>
      <c r="AD1013" s="35">
        <v>158.11966670000001</v>
      </c>
      <c r="AE1013" s="35"/>
      <c r="AF1013" s="35"/>
      <c r="AG1013" s="35"/>
      <c r="AH1013" s="35">
        <v>0</v>
      </c>
      <c r="AI1013" s="35"/>
      <c r="AL1013" s="24">
        <f t="shared" si="64"/>
        <v>569.0039792</v>
      </c>
      <c r="AN1013" s="34">
        <v>787.09999999999991</v>
      </c>
      <c r="AP1013" s="20">
        <f t="shared" si="63"/>
        <v>1356.1039791999999</v>
      </c>
      <c r="AR1013" s="20"/>
    </row>
    <row r="1014" spans="1:44" x14ac:dyDescent="0.25">
      <c r="A1014" t="str">
        <f>VLOOKUP($B1014,'Cushing Balance'!$C$2:$E$500,3,TRUE)</f>
        <v>162012</v>
      </c>
      <c r="B1014" s="1">
        <v>41025</v>
      </c>
      <c r="C1014" s="31"/>
      <c r="D1014" s="8">
        <v>0</v>
      </c>
      <c r="E1014" s="35">
        <v>193.01168749999999</v>
      </c>
      <c r="F1014" s="35"/>
      <c r="G1014" s="26">
        <v>49.5</v>
      </c>
      <c r="H1014" s="35">
        <v>49.817333330000004</v>
      </c>
      <c r="I1014" s="35">
        <v>0</v>
      </c>
      <c r="J1014" s="26">
        <v>0</v>
      </c>
      <c r="K1014" s="35">
        <v>93.976979170000007</v>
      </c>
      <c r="L1014" s="35">
        <v>0</v>
      </c>
      <c r="M1014" s="35">
        <v>355.61629169999998</v>
      </c>
      <c r="N1014" s="35">
        <v>0</v>
      </c>
      <c r="O1014" s="35"/>
      <c r="P1014" s="35">
        <v>31.821541669999998</v>
      </c>
      <c r="R1014" s="24">
        <f t="shared" si="61"/>
        <v>773.74383336999995</v>
      </c>
      <c r="T1014" s="5">
        <v>385.35811503753445</v>
      </c>
      <c r="V1014" s="20">
        <f t="shared" si="62"/>
        <v>1159.1019484075343</v>
      </c>
      <c r="X1014" s="8">
        <v>151.0084167</v>
      </c>
      <c r="Y1014" s="35">
        <v>0</v>
      </c>
      <c r="Z1014" s="35"/>
      <c r="AA1014" s="35">
        <v>0</v>
      </c>
      <c r="AB1014" s="35">
        <v>214.83610419999999</v>
      </c>
      <c r="AC1014" s="35">
        <v>33.68827083</v>
      </c>
      <c r="AD1014" s="35">
        <v>149.72343749999999</v>
      </c>
      <c r="AE1014" s="35"/>
      <c r="AF1014" s="35"/>
      <c r="AG1014" s="35"/>
      <c r="AH1014" s="35">
        <v>0</v>
      </c>
      <c r="AI1014" s="35"/>
      <c r="AL1014" s="24">
        <f t="shared" si="64"/>
        <v>549.25622923000003</v>
      </c>
      <c r="AN1014" s="34">
        <v>787.09999999999991</v>
      </c>
      <c r="AP1014" s="20">
        <f t="shared" si="63"/>
        <v>1336.3562292299998</v>
      </c>
      <c r="AR1014" s="20"/>
    </row>
    <row r="1015" spans="1:44" x14ac:dyDescent="0.25">
      <c r="A1015" t="str">
        <f>VLOOKUP($B1015,'Cushing Balance'!$C$2:$E$500,3,TRUE)</f>
        <v>162012</v>
      </c>
      <c r="B1015" s="1">
        <v>41026</v>
      </c>
      <c r="C1015" s="31"/>
      <c r="D1015" s="8">
        <v>0</v>
      </c>
      <c r="E1015" s="35">
        <v>193.81281250000001</v>
      </c>
      <c r="F1015" s="35"/>
      <c r="G1015" s="26">
        <v>49.5</v>
      </c>
      <c r="H1015" s="35">
        <v>49.239916669999999</v>
      </c>
      <c r="I1015" s="35">
        <v>0</v>
      </c>
      <c r="J1015" s="26">
        <v>0</v>
      </c>
      <c r="K1015" s="35">
        <v>85.142958329999999</v>
      </c>
      <c r="L1015" s="35">
        <v>0</v>
      </c>
      <c r="M1015" s="35">
        <v>432.63860419999997</v>
      </c>
      <c r="N1015" s="35">
        <v>0</v>
      </c>
      <c r="O1015" s="35"/>
      <c r="P1015" s="35">
        <v>43.248249999999999</v>
      </c>
      <c r="R1015" s="24">
        <f t="shared" si="61"/>
        <v>853.58254169999998</v>
      </c>
      <c r="T1015" s="5">
        <v>385.35811503753445</v>
      </c>
      <c r="V1015" s="20">
        <f t="shared" si="62"/>
        <v>1238.9406567375345</v>
      </c>
      <c r="X1015" s="8">
        <v>151.8961042</v>
      </c>
      <c r="Y1015" s="35">
        <v>0</v>
      </c>
      <c r="Z1015" s="35"/>
      <c r="AA1015" s="35">
        <v>0</v>
      </c>
      <c r="AB1015" s="35">
        <v>231.48456250000001</v>
      </c>
      <c r="AC1015" s="35">
        <v>23.967833330000001</v>
      </c>
      <c r="AD1015" s="35">
        <v>149.4226458</v>
      </c>
      <c r="AE1015" s="35"/>
      <c r="AF1015" s="35"/>
      <c r="AG1015" s="35"/>
      <c r="AH1015" s="35">
        <v>0</v>
      </c>
      <c r="AI1015" s="35"/>
      <c r="AL1015" s="24">
        <f t="shared" si="64"/>
        <v>556.77114583000002</v>
      </c>
      <c r="AN1015" s="34">
        <v>787.09999999999991</v>
      </c>
      <c r="AP1015" s="20">
        <f t="shared" si="63"/>
        <v>1343.8711458299999</v>
      </c>
      <c r="AR1015" s="20"/>
    </row>
    <row r="1016" spans="1:44" x14ac:dyDescent="0.25">
      <c r="A1016" t="str">
        <f>VLOOKUP($B1016,'Cushing Balance'!$C$2:$E$500,3,TRUE)</f>
        <v>172012</v>
      </c>
      <c r="B1016" s="1">
        <v>41027</v>
      </c>
      <c r="C1016" s="31"/>
      <c r="D1016" s="8">
        <v>0</v>
      </c>
      <c r="E1016" s="35">
        <v>189.5593542</v>
      </c>
      <c r="F1016" s="35"/>
      <c r="G1016" s="26">
        <v>49.5</v>
      </c>
      <c r="H1016" s="35">
        <v>63.496062500000001</v>
      </c>
      <c r="I1016" s="35">
        <v>0</v>
      </c>
      <c r="J1016" s="26">
        <v>0</v>
      </c>
      <c r="K1016" s="35">
        <v>81.775708330000001</v>
      </c>
      <c r="L1016" s="35">
        <v>0</v>
      </c>
      <c r="M1016" s="35">
        <v>376.73085420000001</v>
      </c>
      <c r="N1016" s="35">
        <v>0</v>
      </c>
      <c r="O1016" s="35"/>
      <c r="P1016" s="35">
        <v>66.58322917000001</v>
      </c>
      <c r="R1016" s="24">
        <f t="shared" si="61"/>
        <v>827.6452084</v>
      </c>
      <c r="T1016" s="5">
        <v>385.35811503753445</v>
      </c>
      <c r="V1016" s="20">
        <f t="shared" si="62"/>
        <v>1213.0033234375344</v>
      </c>
      <c r="X1016" s="8">
        <v>150.84708330000001</v>
      </c>
      <c r="Y1016" s="35">
        <v>0</v>
      </c>
      <c r="Z1016" s="35"/>
      <c r="AA1016" s="35">
        <v>0</v>
      </c>
      <c r="AB1016" s="35">
        <v>233.14068750000001</v>
      </c>
      <c r="AC1016" s="35">
        <v>23.587229169999997</v>
      </c>
      <c r="AD1016" s="35">
        <v>169.1556042</v>
      </c>
      <c r="AE1016" s="35"/>
      <c r="AF1016" s="35"/>
      <c r="AG1016" s="35"/>
      <c r="AH1016" s="35">
        <v>0</v>
      </c>
      <c r="AI1016" s="35"/>
      <c r="AL1016" s="24">
        <f t="shared" si="64"/>
        <v>576.73060416999999</v>
      </c>
      <c r="AN1016" s="34">
        <v>787.09999999999991</v>
      </c>
      <c r="AP1016" s="20">
        <f t="shared" si="63"/>
        <v>1363.8306041699998</v>
      </c>
      <c r="AR1016" s="20"/>
    </row>
    <row r="1017" spans="1:44" x14ac:dyDescent="0.25">
      <c r="A1017" t="str">
        <f>VLOOKUP($B1017,'Cushing Balance'!$C$2:$E$500,3,TRUE)</f>
        <v>172012</v>
      </c>
      <c r="B1017" s="1">
        <v>41028</v>
      </c>
      <c r="C1017" s="31"/>
      <c r="D1017" s="8">
        <v>0</v>
      </c>
      <c r="E1017" s="35">
        <v>178.5070417</v>
      </c>
      <c r="F1017" s="35"/>
      <c r="G1017" s="26">
        <v>49.5</v>
      </c>
      <c r="H1017" s="35">
        <v>54.204770830000001</v>
      </c>
      <c r="I1017" s="35">
        <v>0</v>
      </c>
      <c r="J1017" s="26">
        <v>0</v>
      </c>
      <c r="K1017" s="35">
        <v>78.253541670000004</v>
      </c>
      <c r="L1017" s="35">
        <v>0</v>
      </c>
      <c r="M1017" s="35">
        <v>379.60735419999997</v>
      </c>
      <c r="N1017" s="35">
        <v>0</v>
      </c>
      <c r="O1017" s="35"/>
      <c r="P1017" s="35">
        <v>54.327458329999999</v>
      </c>
      <c r="R1017" s="24">
        <f t="shared" si="61"/>
        <v>794.40016673000002</v>
      </c>
      <c r="T1017" s="5">
        <v>385.35811503753445</v>
      </c>
      <c r="V1017" s="20">
        <f t="shared" si="62"/>
        <v>1179.7582817675345</v>
      </c>
      <c r="X1017" s="8">
        <v>150.37360419999999</v>
      </c>
      <c r="Y1017" s="35">
        <v>0</v>
      </c>
      <c r="Z1017" s="35"/>
      <c r="AA1017" s="35">
        <v>0</v>
      </c>
      <c r="AB1017" s="35">
        <v>236.1038542</v>
      </c>
      <c r="AC1017" s="35">
        <v>23.296687500000001</v>
      </c>
      <c r="AD1017" s="35">
        <v>171.06881250000001</v>
      </c>
      <c r="AE1017" s="35"/>
      <c r="AF1017" s="35"/>
      <c r="AG1017" s="35"/>
      <c r="AH1017" s="35">
        <v>0</v>
      </c>
      <c r="AI1017" s="35"/>
      <c r="AL1017" s="24">
        <f t="shared" si="64"/>
        <v>580.84295840000004</v>
      </c>
      <c r="AN1017" s="34">
        <v>787.09999999999991</v>
      </c>
      <c r="AP1017" s="20">
        <f t="shared" si="63"/>
        <v>1367.9429584</v>
      </c>
      <c r="AR1017" s="20"/>
    </row>
    <row r="1018" spans="1:44" x14ac:dyDescent="0.25">
      <c r="A1018" t="str">
        <f>VLOOKUP($B1018,'Cushing Balance'!$C$2:$E$500,3,TRUE)</f>
        <v>172012</v>
      </c>
      <c r="B1018" s="1">
        <v>41029</v>
      </c>
      <c r="C1018" s="31"/>
      <c r="D1018" s="8">
        <v>226.93731249999999</v>
      </c>
      <c r="E1018" s="35">
        <v>174.47475</v>
      </c>
      <c r="F1018" s="35"/>
      <c r="G1018" s="26">
        <v>49.5</v>
      </c>
      <c r="H1018" s="35">
        <v>76.882854170000002</v>
      </c>
      <c r="I1018" s="35">
        <v>0</v>
      </c>
      <c r="J1018" s="26">
        <v>0</v>
      </c>
      <c r="K1018" s="35">
        <v>81.465874999999997</v>
      </c>
      <c r="L1018" s="35">
        <v>0</v>
      </c>
      <c r="M1018" s="35">
        <v>417.88039579999997</v>
      </c>
      <c r="N1018" s="35">
        <v>0</v>
      </c>
      <c r="O1018" s="35"/>
      <c r="P1018" s="35">
        <v>59.091270829999999</v>
      </c>
      <c r="R1018" s="24">
        <f t="shared" si="61"/>
        <v>1086.2324583</v>
      </c>
      <c r="T1018" s="5">
        <v>385.35811503753445</v>
      </c>
      <c r="V1018" s="20">
        <f t="shared" si="62"/>
        <v>1471.5905733375344</v>
      </c>
      <c r="X1018" s="8">
        <v>150.61675</v>
      </c>
      <c r="Y1018" s="35">
        <v>0</v>
      </c>
      <c r="Z1018" s="35"/>
      <c r="AA1018" s="35">
        <v>0</v>
      </c>
      <c r="AB1018" s="35">
        <v>234.97964579999999</v>
      </c>
      <c r="AC1018" s="35">
        <v>23.217416669999999</v>
      </c>
      <c r="AD1018" s="35">
        <v>160.38327079999999</v>
      </c>
      <c r="AE1018" s="35"/>
      <c r="AF1018" s="35"/>
      <c r="AG1018" s="35"/>
      <c r="AH1018" s="35">
        <v>0</v>
      </c>
      <c r="AI1018" s="35"/>
      <c r="AL1018" s="24">
        <f t="shared" si="64"/>
        <v>569.19708326999989</v>
      </c>
      <c r="AN1018" s="34">
        <v>787.09999999999991</v>
      </c>
      <c r="AP1018" s="20">
        <f t="shared" si="63"/>
        <v>1356.2970832699998</v>
      </c>
      <c r="AR1018" s="20"/>
    </row>
    <row r="1019" spans="1:44" x14ac:dyDescent="0.25">
      <c r="A1019" t="str">
        <f>VLOOKUP($B1019,'Cushing Balance'!$C$2:$E$500,3,TRUE)</f>
        <v>172012</v>
      </c>
      <c r="B1019" s="1">
        <v>41030</v>
      </c>
      <c r="C1019" s="31"/>
      <c r="D1019" s="8">
        <v>268.01931250000001</v>
      </c>
      <c r="E1019" s="35">
        <v>193.07637500000001</v>
      </c>
      <c r="F1019" s="35"/>
      <c r="G1019" s="26">
        <v>49.5</v>
      </c>
      <c r="H1019" s="35">
        <v>76.460312500000001</v>
      </c>
      <c r="I1019" s="35">
        <v>0</v>
      </c>
      <c r="J1019" s="26">
        <v>0</v>
      </c>
      <c r="K1019" s="35">
        <v>86.252229170000007</v>
      </c>
      <c r="L1019" s="35">
        <v>0</v>
      </c>
      <c r="M1019" s="35">
        <v>351.8474167</v>
      </c>
      <c r="N1019" s="35">
        <v>0</v>
      </c>
      <c r="O1019" s="35"/>
      <c r="P1019" s="35">
        <v>54.888979169999999</v>
      </c>
      <c r="R1019" s="24">
        <f t="shared" si="61"/>
        <v>1080.04462504</v>
      </c>
      <c r="T1019" s="5">
        <v>389.4936798089812</v>
      </c>
      <c r="V1019" s="20">
        <f t="shared" si="62"/>
        <v>1469.5383048489812</v>
      </c>
      <c r="X1019" s="8">
        <v>151.30668750000001</v>
      </c>
      <c r="Y1019" s="35">
        <v>0</v>
      </c>
      <c r="Z1019" s="35"/>
      <c r="AA1019" s="35">
        <v>0</v>
      </c>
      <c r="AB1019" s="35">
        <v>235.249</v>
      </c>
      <c r="AC1019" s="35">
        <v>25.683395830000002</v>
      </c>
      <c r="AD1019" s="35">
        <v>153.98374999999999</v>
      </c>
      <c r="AE1019" s="35"/>
      <c r="AF1019" s="35"/>
      <c r="AG1019" s="35"/>
      <c r="AH1019" s="35">
        <v>0</v>
      </c>
      <c r="AI1019" s="35"/>
      <c r="AL1019" s="24">
        <f t="shared" si="64"/>
        <v>566.22283332999996</v>
      </c>
      <c r="AN1019" s="34">
        <v>763.02800000000002</v>
      </c>
      <c r="AP1019" s="20">
        <f t="shared" si="63"/>
        <v>1329.25083333</v>
      </c>
      <c r="AR1019" s="20"/>
    </row>
    <row r="1020" spans="1:44" x14ac:dyDescent="0.25">
      <c r="A1020" t="str">
        <f>VLOOKUP($B1020,'Cushing Balance'!$C$2:$E$500,3,TRUE)</f>
        <v>172012</v>
      </c>
      <c r="B1020" s="1">
        <v>41031</v>
      </c>
      <c r="C1020" s="31"/>
      <c r="D1020" s="8">
        <v>0</v>
      </c>
      <c r="E1020" s="35">
        <v>181.16241669999999</v>
      </c>
      <c r="F1020" s="35"/>
      <c r="G1020" s="26">
        <v>49.5</v>
      </c>
      <c r="H1020" s="35">
        <v>61.529312500000003</v>
      </c>
      <c r="I1020" s="35">
        <v>0</v>
      </c>
      <c r="J1020" s="26">
        <v>0</v>
      </c>
      <c r="K1020" s="35">
        <v>94.031166670000005</v>
      </c>
      <c r="L1020" s="35">
        <v>0</v>
      </c>
      <c r="M1020" s="35">
        <v>422.78933330000001</v>
      </c>
      <c r="N1020" s="35">
        <v>0</v>
      </c>
      <c r="O1020" s="35"/>
      <c r="P1020" s="35">
        <v>38.815104169999998</v>
      </c>
      <c r="R1020" s="24">
        <f t="shared" si="61"/>
        <v>847.82733334</v>
      </c>
      <c r="T1020" s="5">
        <v>389.4936798089812</v>
      </c>
      <c r="V1020" s="20">
        <f t="shared" si="62"/>
        <v>1237.3210131489811</v>
      </c>
      <c r="X1020" s="8">
        <v>141.81558329999999</v>
      </c>
      <c r="Y1020" s="35">
        <v>0</v>
      </c>
      <c r="Z1020" s="35"/>
      <c r="AA1020" s="35">
        <v>0</v>
      </c>
      <c r="AB1020" s="35">
        <v>148.2907917</v>
      </c>
      <c r="AC1020" s="35">
        <v>37.947916669999998</v>
      </c>
      <c r="AD1020" s="35">
        <v>157.13018750000001</v>
      </c>
      <c r="AE1020" s="35"/>
      <c r="AF1020" s="35"/>
      <c r="AG1020" s="35"/>
      <c r="AH1020" s="35">
        <v>0</v>
      </c>
      <c r="AI1020" s="35"/>
      <c r="AL1020" s="24">
        <f t="shared" si="64"/>
        <v>485.18447916999992</v>
      </c>
      <c r="AN1020" s="34">
        <v>763.02800000000002</v>
      </c>
      <c r="AP1020" s="20">
        <f t="shared" si="63"/>
        <v>1248.2124791699998</v>
      </c>
      <c r="AR1020" s="20"/>
    </row>
    <row r="1021" spans="1:44" x14ac:dyDescent="0.25">
      <c r="A1021" t="str">
        <f>VLOOKUP($B1021,'Cushing Balance'!$C$2:$E$500,3,TRUE)</f>
        <v>172012</v>
      </c>
      <c r="B1021" s="1">
        <v>41032</v>
      </c>
      <c r="C1021" s="31"/>
      <c r="D1021" s="8">
        <v>156.6260833</v>
      </c>
      <c r="E1021" s="35">
        <v>186.94727080000001</v>
      </c>
      <c r="F1021" s="35"/>
      <c r="G1021" s="26">
        <v>49.5</v>
      </c>
      <c r="H1021" s="35">
        <v>60.243437499999999</v>
      </c>
      <c r="I1021" s="35">
        <v>0</v>
      </c>
      <c r="J1021" s="26">
        <v>0</v>
      </c>
      <c r="K1021" s="35">
        <v>82.923666670000003</v>
      </c>
      <c r="L1021" s="35">
        <v>0</v>
      </c>
      <c r="M1021" s="35">
        <v>409.9159583</v>
      </c>
      <c r="N1021" s="35">
        <v>0</v>
      </c>
      <c r="O1021" s="35"/>
      <c r="P1021" s="35">
        <v>26.211979169999999</v>
      </c>
      <c r="R1021" s="24">
        <f t="shared" si="61"/>
        <v>972.36839573999987</v>
      </c>
      <c r="T1021" s="5">
        <v>389.4936798089812</v>
      </c>
      <c r="V1021" s="20">
        <f t="shared" si="62"/>
        <v>1361.862075548981</v>
      </c>
      <c r="X1021" s="8">
        <v>151.45487499999999</v>
      </c>
      <c r="Y1021" s="35">
        <v>0</v>
      </c>
      <c r="Z1021" s="35"/>
      <c r="AA1021" s="35">
        <v>0</v>
      </c>
      <c r="AB1021" s="35">
        <v>232.57731250000001</v>
      </c>
      <c r="AC1021" s="35">
        <v>38.3410625</v>
      </c>
      <c r="AD1021" s="35">
        <v>165.29543749999999</v>
      </c>
      <c r="AE1021" s="35"/>
      <c r="AF1021" s="35"/>
      <c r="AG1021" s="35"/>
      <c r="AH1021" s="35">
        <v>0</v>
      </c>
      <c r="AI1021" s="35"/>
      <c r="AL1021" s="24">
        <f t="shared" si="64"/>
        <v>587.66868750000003</v>
      </c>
      <c r="AN1021" s="34">
        <v>763.02800000000002</v>
      </c>
      <c r="AP1021" s="20">
        <f t="shared" si="63"/>
        <v>1350.6966875000001</v>
      </c>
      <c r="AR1021" s="20"/>
    </row>
    <row r="1022" spans="1:44" x14ac:dyDescent="0.25">
      <c r="A1022" t="str">
        <f>VLOOKUP($B1022,'Cushing Balance'!$C$2:$E$500,3,TRUE)</f>
        <v>172012</v>
      </c>
      <c r="B1022" s="1">
        <v>41033</v>
      </c>
      <c r="C1022" s="31"/>
      <c r="D1022" s="8">
        <v>0</v>
      </c>
      <c r="E1022" s="35">
        <v>157.86099999999999</v>
      </c>
      <c r="F1022" s="35"/>
      <c r="G1022" s="26">
        <v>49.5</v>
      </c>
      <c r="H1022" s="35">
        <v>66.379791670000003</v>
      </c>
      <c r="I1022" s="35">
        <v>0</v>
      </c>
      <c r="J1022" s="26">
        <v>0</v>
      </c>
      <c r="K1022" s="35">
        <v>91.421166670000005</v>
      </c>
      <c r="L1022" s="35">
        <v>0</v>
      </c>
      <c r="M1022" s="35">
        <v>368.37054169999999</v>
      </c>
      <c r="N1022" s="35">
        <v>0</v>
      </c>
      <c r="O1022" s="35"/>
      <c r="P1022" s="35">
        <v>62.963645830000004</v>
      </c>
      <c r="R1022" s="24">
        <f t="shared" si="61"/>
        <v>796.49614587000008</v>
      </c>
      <c r="T1022" s="5">
        <v>389.4936798089812</v>
      </c>
      <c r="V1022" s="20">
        <f t="shared" si="62"/>
        <v>1185.9898256789813</v>
      </c>
      <c r="X1022" s="8">
        <v>146.08018749999999</v>
      </c>
      <c r="Y1022" s="35">
        <v>0</v>
      </c>
      <c r="Z1022" s="35"/>
      <c r="AA1022" s="35">
        <v>0</v>
      </c>
      <c r="AB1022" s="35">
        <v>234.24722919999999</v>
      </c>
      <c r="AC1022" s="35">
        <v>37.85766667</v>
      </c>
      <c r="AD1022" s="35">
        <v>163.65920829999999</v>
      </c>
      <c r="AE1022" s="35"/>
      <c r="AF1022" s="35"/>
      <c r="AG1022" s="35"/>
      <c r="AH1022" s="35">
        <v>0</v>
      </c>
      <c r="AI1022" s="35"/>
      <c r="AL1022" s="24">
        <f t="shared" si="64"/>
        <v>581.84429166999996</v>
      </c>
      <c r="AN1022" s="34">
        <v>763.02800000000002</v>
      </c>
      <c r="AP1022" s="20">
        <f t="shared" si="63"/>
        <v>1344.8722916699999</v>
      </c>
      <c r="AR1022" s="20"/>
    </row>
    <row r="1023" spans="1:44" x14ac:dyDescent="0.25">
      <c r="A1023" t="str">
        <f>VLOOKUP($B1023,'Cushing Balance'!$C$2:$E$500,3,TRUE)</f>
        <v>182012</v>
      </c>
      <c r="B1023" s="1">
        <v>41034</v>
      </c>
      <c r="C1023" s="31"/>
      <c r="D1023" s="8">
        <v>83.886208329999988</v>
      </c>
      <c r="E1023" s="35">
        <v>195.55233329999999</v>
      </c>
      <c r="F1023" s="35"/>
      <c r="G1023" s="26">
        <v>49.5</v>
      </c>
      <c r="H1023" s="35">
        <v>55.164458330000002</v>
      </c>
      <c r="I1023" s="35">
        <v>0</v>
      </c>
      <c r="J1023" s="26">
        <v>0</v>
      </c>
      <c r="K1023" s="35">
        <v>84.452895829999989</v>
      </c>
      <c r="L1023" s="35">
        <v>0</v>
      </c>
      <c r="M1023" s="35">
        <v>423.91891670000001</v>
      </c>
      <c r="N1023" s="35">
        <v>0</v>
      </c>
      <c r="O1023" s="35"/>
      <c r="P1023" s="35">
        <v>2.910916667</v>
      </c>
      <c r="R1023" s="24">
        <f t="shared" si="61"/>
        <v>895.38572915700001</v>
      </c>
      <c r="T1023" s="5">
        <v>389.4936798089812</v>
      </c>
      <c r="V1023" s="20">
        <f t="shared" si="62"/>
        <v>1284.8794089659812</v>
      </c>
      <c r="X1023" s="8">
        <v>152.68916670000002</v>
      </c>
      <c r="Y1023" s="35">
        <v>0</v>
      </c>
      <c r="Z1023" s="35"/>
      <c r="AA1023" s="35">
        <v>0</v>
      </c>
      <c r="AB1023" s="35">
        <v>232.8558333</v>
      </c>
      <c r="AC1023" s="35">
        <v>38.260979169999999</v>
      </c>
      <c r="AD1023" s="35">
        <v>168.1579375</v>
      </c>
      <c r="AE1023" s="35"/>
      <c r="AF1023" s="35"/>
      <c r="AG1023" s="35"/>
      <c r="AH1023" s="35">
        <v>0</v>
      </c>
      <c r="AI1023" s="35"/>
      <c r="AL1023" s="24">
        <f t="shared" si="64"/>
        <v>591.96391667</v>
      </c>
      <c r="AN1023" s="34">
        <v>763.02800000000002</v>
      </c>
      <c r="AP1023" s="20">
        <f t="shared" si="63"/>
        <v>1354.9919166700001</v>
      </c>
      <c r="AR1023" s="20"/>
    </row>
    <row r="1024" spans="1:44" x14ac:dyDescent="0.25">
      <c r="A1024" t="str">
        <f>VLOOKUP($B1024,'Cushing Balance'!$C$2:$E$500,3,TRUE)</f>
        <v>182012</v>
      </c>
      <c r="B1024" s="1">
        <v>41035</v>
      </c>
      <c r="C1024" s="31"/>
      <c r="D1024" s="8">
        <v>157.07810420000001</v>
      </c>
      <c r="E1024" s="35">
        <v>187.81675000000001</v>
      </c>
      <c r="F1024" s="35"/>
      <c r="G1024" s="26">
        <v>49.5</v>
      </c>
      <c r="H1024" s="35">
        <v>70.627354170000004</v>
      </c>
      <c r="I1024" s="35">
        <v>0</v>
      </c>
      <c r="J1024" s="26">
        <v>0</v>
      </c>
      <c r="K1024" s="35">
        <v>87.614833329999996</v>
      </c>
      <c r="L1024" s="35">
        <v>0</v>
      </c>
      <c r="M1024" s="35">
        <v>362.29660419999999</v>
      </c>
      <c r="N1024" s="35">
        <v>0</v>
      </c>
      <c r="O1024" s="35"/>
      <c r="P1024" s="35">
        <v>1.008375</v>
      </c>
      <c r="R1024" s="24">
        <f t="shared" si="61"/>
        <v>915.9420209000001</v>
      </c>
      <c r="T1024" s="5">
        <v>389.4936798089812</v>
      </c>
      <c r="V1024" s="20">
        <f t="shared" si="62"/>
        <v>1305.4357007089814</v>
      </c>
      <c r="X1024" s="8">
        <v>149.25633329999999</v>
      </c>
      <c r="Y1024" s="35">
        <v>0</v>
      </c>
      <c r="Z1024" s="35"/>
      <c r="AA1024" s="35">
        <v>0</v>
      </c>
      <c r="AB1024" s="35">
        <v>234.0402292</v>
      </c>
      <c r="AC1024" s="35">
        <v>38.151562499999997</v>
      </c>
      <c r="AD1024" s="35">
        <v>170.19254169999999</v>
      </c>
      <c r="AE1024" s="35"/>
      <c r="AF1024" s="35"/>
      <c r="AG1024" s="35"/>
      <c r="AH1024" s="35">
        <v>0</v>
      </c>
      <c r="AI1024" s="35"/>
      <c r="AL1024" s="24">
        <f t="shared" si="64"/>
        <v>591.6406667</v>
      </c>
      <c r="AN1024" s="34">
        <v>763.02800000000002</v>
      </c>
      <c r="AP1024" s="20">
        <f t="shared" si="63"/>
        <v>1354.6686666999999</v>
      </c>
      <c r="AR1024" s="20"/>
    </row>
    <row r="1025" spans="1:44" x14ac:dyDescent="0.25">
      <c r="A1025" t="str">
        <f>VLOOKUP($B1025,'Cushing Balance'!$C$2:$E$500,3,TRUE)</f>
        <v>182012</v>
      </c>
      <c r="B1025" s="1">
        <v>41036</v>
      </c>
      <c r="C1025" s="31"/>
      <c r="D1025" s="8">
        <v>317.2725208</v>
      </c>
      <c r="E1025" s="35">
        <v>163.8733958</v>
      </c>
      <c r="F1025" s="35"/>
      <c r="G1025" s="26">
        <v>49.5</v>
      </c>
      <c r="H1025" s="35">
        <v>62.257937499999997</v>
      </c>
      <c r="I1025" s="35">
        <v>0</v>
      </c>
      <c r="J1025" s="26">
        <v>0</v>
      </c>
      <c r="K1025" s="35">
        <v>82.257354169999999</v>
      </c>
      <c r="L1025" s="35">
        <v>0</v>
      </c>
      <c r="M1025" s="35">
        <v>422.3778125</v>
      </c>
      <c r="N1025" s="35">
        <v>0</v>
      </c>
      <c r="O1025" s="35"/>
      <c r="P1025" s="35">
        <v>59.7548125</v>
      </c>
      <c r="R1025" s="24">
        <f t="shared" si="61"/>
        <v>1157.2938332700001</v>
      </c>
      <c r="T1025" s="5">
        <v>389.4936798089812</v>
      </c>
      <c r="V1025" s="20">
        <f t="shared" si="62"/>
        <v>1546.7875130789812</v>
      </c>
      <c r="X1025" s="8">
        <v>144.90635420000001</v>
      </c>
      <c r="Y1025" s="35">
        <v>0</v>
      </c>
      <c r="Z1025" s="35"/>
      <c r="AA1025" s="35">
        <v>0</v>
      </c>
      <c r="AB1025" s="35">
        <v>208.0350833</v>
      </c>
      <c r="AC1025" s="35">
        <v>38.394791669999996</v>
      </c>
      <c r="AD1025" s="35">
        <v>158.5772083</v>
      </c>
      <c r="AE1025" s="35"/>
      <c r="AF1025" s="35"/>
      <c r="AG1025" s="35"/>
      <c r="AH1025" s="35">
        <v>0</v>
      </c>
      <c r="AI1025" s="35"/>
      <c r="AL1025" s="24">
        <f t="shared" si="64"/>
        <v>549.91343746999996</v>
      </c>
      <c r="AN1025" s="34">
        <v>763.02800000000002</v>
      </c>
      <c r="AP1025" s="20">
        <f t="shared" si="63"/>
        <v>1312.94143747</v>
      </c>
      <c r="AR1025" s="20"/>
    </row>
    <row r="1026" spans="1:44" x14ac:dyDescent="0.25">
      <c r="A1026" t="str">
        <f>VLOOKUP($B1026,'Cushing Balance'!$C$2:$E$500,3,TRUE)</f>
        <v>182012</v>
      </c>
      <c r="B1026" s="1">
        <v>41037</v>
      </c>
      <c r="C1026" s="31"/>
      <c r="D1026" s="8">
        <v>238.0318542</v>
      </c>
      <c r="E1026" s="35">
        <v>176.41966669999999</v>
      </c>
      <c r="F1026" s="35"/>
      <c r="G1026" s="26">
        <v>49.5</v>
      </c>
      <c r="H1026" s="35">
        <v>54.578499999999998</v>
      </c>
      <c r="I1026" s="35">
        <v>0</v>
      </c>
      <c r="J1026" s="26">
        <v>0</v>
      </c>
      <c r="K1026" s="35">
        <v>85.654479170000002</v>
      </c>
      <c r="L1026" s="35">
        <v>0</v>
      </c>
      <c r="M1026" s="35">
        <v>401.31799999999998</v>
      </c>
      <c r="N1026" s="35">
        <v>0</v>
      </c>
      <c r="O1026" s="35"/>
      <c r="P1026" s="35">
        <v>47.860187500000002</v>
      </c>
      <c r="R1026" s="24">
        <f t="shared" si="61"/>
        <v>1053.3626875699999</v>
      </c>
      <c r="T1026" s="5">
        <v>389.4936798089812</v>
      </c>
      <c r="V1026" s="20">
        <f t="shared" si="62"/>
        <v>1442.8563673789811</v>
      </c>
      <c r="X1026" s="8">
        <v>150.98443750000001</v>
      </c>
      <c r="Y1026" s="35">
        <v>0</v>
      </c>
      <c r="Z1026" s="35"/>
      <c r="AA1026" s="35">
        <v>0</v>
      </c>
      <c r="AB1026" s="35">
        <v>226.86216669999999</v>
      </c>
      <c r="AC1026" s="35">
        <v>38.500062499999999</v>
      </c>
      <c r="AD1026" s="35">
        <v>152.846</v>
      </c>
      <c r="AE1026" s="35"/>
      <c r="AF1026" s="35"/>
      <c r="AG1026" s="35"/>
      <c r="AH1026" s="35">
        <v>0</v>
      </c>
      <c r="AI1026" s="35"/>
      <c r="AL1026" s="24">
        <f t="shared" si="64"/>
        <v>569.19266670000002</v>
      </c>
      <c r="AN1026" s="34">
        <v>763.02800000000002</v>
      </c>
      <c r="AP1026" s="20">
        <f t="shared" si="63"/>
        <v>1332.2206667</v>
      </c>
      <c r="AR1026" s="20"/>
    </row>
    <row r="1027" spans="1:44" x14ac:dyDescent="0.25">
      <c r="A1027" t="str">
        <f>VLOOKUP($B1027,'Cushing Balance'!$C$2:$E$500,3,TRUE)</f>
        <v>182012</v>
      </c>
      <c r="B1027" s="1">
        <v>41038</v>
      </c>
      <c r="C1027" s="31"/>
      <c r="D1027" s="8">
        <v>0</v>
      </c>
      <c r="E1027" s="35">
        <v>172.40837500000001</v>
      </c>
      <c r="F1027" s="35"/>
      <c r="G1027" s="26">
        <v>49.5</v>
      </c>
      <c r="H1027" s="35">
        <v>57.77525</v>
      </c>
      <c r="I1027" s="35">
        <v>0</v>
      </c>
      <c r="J1027" s="26">
        <v>0</v>
      </c>
      <c r="K1027" s="35">
        <v>87.448770830000001</v>
      </c>
      <c r="L1027" s="35">
        <v>0</v>
      </c>
      <c r="M1027" s="35">
        <v>369.9844167</v>
      </c>
      <c r="N1027" s="35">
        <v>0</v>
      </c>
      <c r="O1027" s="35"/>
      <c r="P1027" s="35">
        <v>34.753854169999997</v>
      </c>
      <c r="R1027" s="24">
        <f t="shared" si="61"/>
        <v>771.87066670000002</v>
      </c>
      <c r="T1027" s="5">
        <v>389.4936798089812</v>
      </c>
      <c r="V1027" s="20">
        <f t="shared" si="62"/>
        <v>1161.3643465089813</v>
      </c>
      <c r="X1027" s="8">
        <v>149.794625</v>
      </c>
      <c r="Y1027" s="35">
        <v>0</v>
      </c>
      <c r="Z1027" s="35"/>
      <c r="AA1027" s="35">
        <v>0</v>
      </c>
      <c r="AB1027" s="35">
        <v>232.49812499999999</v>
      </c>
      <c r="AC1027" s="35">
        <v>38.27375</v>
      </c>
      <c r="AD1027" s="35">
        <v>140.51060419999999</v>
      </c>
      <c r="AE1027" s="35"/>
      <c r="AF1027" s="35"/>
      <c r="AG1027" s="35"/>
      <c r="AH1027" s="35">
        <v>0</v>
      </c>
      <c r="AI1027" s="35"/>
      <c r="AL1027" s="24">
        <f t="shared" si="64"/>
        <v>561.07710419999989</v>
      </c>
      <c r="AN1027" s="34">
        <v>763.02800000000002</v>
      </c>
      <c r="AP1027" s="20">
        <f t="shared" si="63"/>
        <v>1324.1051041999999</v>
      </c>
      <c r="AR1027" s="20"/>
    </row>
    <row r="1028" spans="1:44" x14ac:dyDescent="0.25">
      <c r="A1028" t="str">
        <f>VLOOKUP($B1028,'Cushing Balance'!$C$2:$E$500,3,TRUE)</f>
        <v>182012</v>
      </c>
      <c r="B1028" s="1">
        <v>41039</v>
      </c>
      <c r="C1028" s="31"/>
      <c r="D1028" s="8">
        <v>278.8010625</v>
      </c>
      <c r="E1028" s="35">
        <v>177.94693749999999</v>
      </c>
      <c r="F1028" s="35"/>
      <c r="G1028" s="26">
        <v>49.5</v>
      </c>
      <c r="H1028" s="35">
        <v>39.709479170000002</v>
      </c>
      <c r="I1028" s="35">
        <v>0</v>
      </c>
      <c r="J1028" s="26">
        <v>0</v>
      </c>
      <c r="K1028" s="35">
        <v>82.472458329999995</v>
      </c>
      <c r="L1028" s="35">
        <v>0</v>
      </c>
      <c r="M1028" s="35">
        <v>400.37877079999998</v>
      </c>
      <c r="N1028" s="35">
        <v>0</v>
      </c>
      <c r="O1028" s="35"/>
      <c r="P1028" s="35">
        <v>57.191562500000003</v>
      </c>
      <c r="R1028" s="24">
        <f t="shared" si="61"/>
        <v>1086.0002708</v>
      </c>
      <c r="T1028" s="5">
        <v>389.4936798089812</v>
      </c>
      <c r="V1028" s="20">
        <f t="shared" si="62"/>
        <v>1475.4939506089811</v>
      </c>
      <c r="X1028" s="8">
        <v>150.65083329999999</v>
      </c>
      <c r="Y1028" s="35">
        <v>0</v>
      </c>
      <c r="Z1028" s="35"/>
      <c r="AA1028" s="35">
        <v>0</v>
      </c>
      <c r="AB1028" s="35">
        <v>205.85489580000001</v>
      </c>
      <c r="AC1028" s="35">
        <v>37.896250000000002</v>
      </c>
      <c r="AD1028" s="35">
        <v>153.60891670000001</v>
      </c>
      <c r="AE1028" s="35"/>
      <c r="AF1028" s="35"/>
      <c r="AG1028" s="35"/>
      <c r="AH1028" s="35">
        <v>0</v>
      </c>
      <c r="AI1028" s="35"/>
      <c r="AL1028" s="24">
        <f t="shared" si="64"/>
        <v>548.01089580000007</v>
      </c>
      <c r="AN1028" s="34">
        <v>763.02800000000002</v>
      </c>
      <c r="AP1028" s="20">
        <f t="shared" si="63"/>
        <v>1311.0388958000001</v>
      </c>
      <c r="AR1028" s="20"/>
    </row>
    <row r="1029" spans="1:44" x14ac:dyDescent="0.25">
      <c r="A1029" t="str">
        <f>VLOOKUP($B1029,'Cushing Balance'!$C$2:$E$500,3,TRUE)</f>
        <v>182012</v>
      </c>
      <c r="B1029" s="1">
        <v>41040</v>
      </c>
      <c r="C1029" s="31"/>
      <c r="D1029" s="8">
        <v>94.418812500000001</v>
      </c>
      <c r="E1029" s="35">
        <v>190.2454583</v>
      </c>
      <c r="F1029" s="35"/>
      <c r="G1029" s="26">
        <v>49.5</v>
      </c>
      <c r="H1029" s="35">
        <v>45.179104170000002</v>
      </c>
      <c r="I1029" s="35">
        <v>0</v>
      </c>
      <c r="J1029" s="26">
        <v>0</v>
      </c>
      <c r="K1029" s="35">
        <v>85.5985625</v>
      </c>
      <c r="L1029" s="35">
        <v>0</v>
      </c>
      <c r="M1029" s="35">
        <v>402.83316669999999</v>
      </c>
      <c r="N1029" s="35">
        <v>0</v>
      </c>
      <c r="O1029" s="35"/>
      <c r="P1029" s="35">
        <v>42.746020829999999</v>
      </c>
      <c r="R1029" s="24">
        <f t="shared" si="61"/>
        <v>910.5211250000001</v>
      </c>
      <c r="T1029" s="5">
        <v>389.4936798089812</v>
      </c>
      <c r="V1029" s="20">
        <f t="shared" si="62"/>
        <v>1300.0148048089814</v>
      </c>
      <c r="X1029" s="8">
        <v>150.75864580000001</v>
      </c>
      <c r="Y1029" s="35">
        <v>0</v>
      </c>
      <c r="Z1029" s="35"/>
      <c r="AA1029" s="35">
        <v>0</v>
      </c>
      <c r="AB1029" s="35">
        <v>229.6821042</v>
      </c>
      <c r="AC1029" s="35">
        <v>35.325041669999997</v>
      </c>
      <c r="AD1029" s="35">
        <v>150.83268749999999</v>
      </c>
      <c r="AE1029" s="35"/>
      <c r="AF1029" s="35"/>
      <c r="AG1029" s="35"/>
      <c r="AH1029" s="35">
        <v>0</v>
      </c>
      <c r="AI1029" s="35"/>
      <c r="AL1029" s="24">
        <f t="shared" si="64"/>
        <v>566.59847917000002</v>
      </c>
      <c r="AN1029" s="34">
        <v>763.02800000000002</v>
      </c>
      <c r="AP1029" s="20">
        <f t="shared" si="63"/>
        <v>1329.62647917</v>
      </c>
      <c r="AR1029" s="20"/>
    </row>
    <row r="1030" spans="1:44" x14ac:dyDescent="0.25">
      <c r="A1030" t="str">
        <f>VLOOKUP($B1030,'Cushing Balance'!$C$2:$E$500,3,TRUE)</f>
        <v>192012</v>
      </c>
      <c r="B1030" s="1">
        <v>41041</v>
      </c>
      <c r="C1030" s="31"/>
      <c r="D1030" s="8">
        <v>0</v>
      </c>
      <c r="E1030" s="35">
        <v>178.3612292</v>
      </c>
      <c r="F1030" s="35"/>
      <c r="G1030" s="26">
        <v>49.5</v>
      </c>
      <c r="H1030" s="35">
        <v>73.731750000000005</v>
      </c>
      <c r="I1030" s="35">
        <v>0</v>
      </c>
      <c r="J1030" s="26">
        <v>0</v>
      </c>
      <c r="K1030" s="35">
        <v>98.140270829999992</v>
      </c>
      <c r="L1030" s="35">
        <v>0</v>
      </c>
      <c r="M1030" s="35">
        <v>403.15447920000003</v>
      </c>
      <c r="N1030" s="35">
        <v>0</v>
      </c>
      <c r="O1030" s="35"/>
      <c r="P1030" s="35">
        <v>6.0333958329999993</v>
      </c>
      <c r="R1030" s="24">
        <f t="shared" si="61"/>
        <v>808.92112506300009</v>
      </c>
      <c r="T1030" s="5">
        <v>389.4936798089812</v>
      </c>
      <c r="V1030" s="20">
        <f t="shared" si="62"/>
        <v>1198.4148048719812</v>
      </c>
      <c r="X1030" s="8">
        <v>135.601</v>
      </c>
      <c r="Y1030" s="35">
        <v>0</v>
      </c>
      <c r="Z1030" s="35"/>
      <c r="AA1030" s="35">
        <v>0</v>
      </c>
      <c r="AB1030" s="35">
        <v>221.57983329999999</v>
      </c>
      <c r="AC1030" s="35">
        <v>37.273395829999998</v>
      </c>
      <c r="AD1030" s="35">
        <v>152.68570829999999</v>
      </c>
      <c r="AE1030" s="35"/>
      <c r="AF1030" s="35"/>
      <c r="AG1030" s="35"/>
      <c r="AH1030" s="35">
        <v>0</v>
      </c>
      <c r="AI1030" s="35"/>
      <c r="AL1030" s="24">
        <f t="shared" si="64"/>
        <v>547.13993743000003</v>
      </c>
      <c r="AN1030" s="34">
        <v>763.02800000000002</v>
      </c>
      <c r="AP1030" s="20">
        <f t="shared" si="63"/>
        <v>1310.1679374300002</v>
      </c>
      <c r="AR1030" s="20"/>
    </row>
    <row r="1031" spans="1:44" x14ac:dyDescent="0.25">
      <c r="A1031" t="str">
        <f>VLOOKUP($B1031,'Cushing Balance'!$C$2:$E$500,3,TRUE)</f>
        <v>192012</v>
      </c>
      <c r="B1031" s="1">
        <v>41042</v>
      </c>
      <c r="C1031" s="31"/>
      <c r="D1031" s="8">
        <v>0</v>
      </c>
      <c r="E1031" s="35">
        <v>175.96549999999999</v>
      </c>
      <c r="F1031" s="35"/>
      <c r="G1031" s="26">
        <v>49.5</v>
      </c>
      <c r="H1031" s="35">
        <v>53.028541669999996</v>
      </c>
      <c r="I1031" s="35">
        <v>0</v>
      </c>
      <c r="J1031" s="26">
        <v>0</v>
      </c>
      <c r="K1031" s="35">
        <v>93.439333329999997</v>
      </c>
      <c r="L1031" s="35">
        <v>0</v>
      </c>
      <c r="M1031" s="35">
        <v>401.44104170000003</v>
      </c>
      <c r="N1031" s="35">
        <v>0</v>
      </c>
      <c r="O1031" s="35"/>
      <c r="P1031" s="35">
        <v>48.682124999999999</v>
      </c>
      <c r="R1031" s="24">
        <f t="shared" si="61"/>
        <v>822.05654170000003</v>
      </c>
      <c r="T1031" s="5">
        <v>389.4936798089812</v>
      </c>
      <c r="V1031" s="20">
        <f t="shared" si="62"/>
        <v>1211.5502215089812</v>
      </c>
      <c r="X1031" s="8">
        <v>149.08354170000001</v>
      </c>
      <c r="Y1031" s="35">
        <v>0</v>
      </c>
      <c r="Z1031" s="35"/>
      <c r="AA1031" s="35">
        <v>0</v>
      </c>
      <c r="AB1031" s="35">
        <v>228.8708125</v>
      </c>
      <c r="AC1031" s="35">
        <v>37.4089375</v>
      </c>
      <c r="AD1031" s="35">
        <v>155.57508329999999</v>
      </c>
      <c r="AE1031" s="35"/>
      <c r="AF1031" s="35"/>
      <c r="AG1031" s="35"/>
      <c r="AH1031" s="35">
        <v>0</v>
      </c>
      <c r="AI1031" s="35"/>
      <c r="AL1031" s="24">
        <f t="shared" si="64"/>
        <v>570.93837499999995</v>
      </c>
      <c r="AN1031" s="34">
        <v>763.02800000000002</v>
      </c>
      <c r="AP1031" s="20">
        <f t="shared" si="63"/>
        <v>1333.966375</v>
      </c>
      <c r="AR1031" s="20"/>
    </row>
    <row r="1032" spans="1:44" x14ac:dyDescent="0.25">
      <c r="A1032" t="str">
        <f>VLOOKUP($B1032,'Cushing Balance'!$C$2:$E$500,3,TRUE)</f>
        <v>192012</v>
      </c>
      <c r="B1032" s="1">
        <v>41043</v>
      </c>
      <c r="C1032" s="31"/>
      <c r="D1032" s="8">
        <v>0</v>
      </c>
      <c r="E1032" s="35">
        <v>149.11583329999999</v>
      </c>
      <c r="F1032" s="35"/>
      <c r="G1032" s="26">
        <v>49.5</v>
      </c>
      <c r="H1032" s="35">
        <v>52.401166670000002</v>
      </c>
      <c r="I1032" s="35">
        <v>0</v>
      </c>
      <c r="J1032" s="26">
        <v>0</v>
      </c>
      <c r="K1032" s="35">
        <v>100.25993750000001</v>
      </c>
      <c r="L1032" s="35">
        <v>0</v>
      </c>
      <c r="M1032" s="35">
        <v>443.83204169999999</v>
      </c>
      <c r="N1032" s="35">
        <v>0</v>
      </c>
      <c r="O1032" s="35"/>
      <c r="P1032" s="35">
        <v>55.081312500000003</v>
      </c>
      <c r="R1032" s="24">
        <f t="shared" si="61"/>
        <v>850.19029166999997</v>
      </c>
      <c r="T1032" s="5">
        <v>389.4936798089812</v>
      </c>
      <c r="V1032" s="20">
        <f t="shared" si="62"/>
        <v>1239.6839714789812</v>
      </c>
      <c r="W1032" s="59">
        <f t="shared" ref="W1032:W1095" si="65">B1032</f>
        <v>41043</v>
      </c>
      <c r="X1032" s="8">
        <v>148.56191670000001</v>
      </c>
      <c r="Y1032" s="35">
        <v>0</v>
      </c>
      <c r="Z1032" s="35"/>
      <c r="AA1032" s="35">
        <v>0</v>
      </c>
      <c r="AB1032" s="35">
        <v>232.67925</v>
      </c>
      <c r="AC1032" s="35">
        <v>34.4690625</v>
      </c>
      <c r="AD1032" s="35">
        <v>152.73974999999999</v>
      </c>
      <c r="AE1032" s="35"/>
      <c r="AF1032" s="35"/>
      <c r="AG1032" s="35"/>
      <c r="AH1032" s="35">
        <v>0</v>
      </c>
      <c r="AI1032" s="35"/>
      <c r="AL1032" s="24">
        <f t="shared" si="64"/>
        <v>568.44997920000003</v>
      </c>
      <c r="AN1032" s="34">
        <v>763.02800000000002</v>
      </c>
      <c r="AP1032" s="20">
        <f t="shared" si="63"/>
        <v>1331.4779791999999</v>
      </c>
      <c r="AR1032" s="20"/>
    </row>
    <row r="1033" spans="1:44" x14ac:dyDescent="0.25">
      <c r="A1033" t="str">
        <f>VLOOKUP($B1033,'Cushing Balance'!$C$2:$E$500,3,TRUE)</f>
        <v>192012</v>
      </c>
      <c r="B1033" s="1">
        <v>41044</v>
      </c>
      <c r="C1033" s="31"/>
      <c r="D1033" s="8">
        <v>0</v>
      </c>
      <c r="E1033" s="35">
        <v>110.3346458</v>
      </c>
      <c r="F1033" s="35"/>
      <c r="G1033" s="26">
        <v>49.5</v>
      </c>
      <c r="H1033" s="35">
        <v>35.335354170000002</v>
      </c>
      <c r="I1033" s="35">
        <v>0</v>
      </c>
      <c r="J1033" s="26">
        <v>0</v>
      </c>
      <c r="K1033" s="35">
        <v>99.549625000000006</v>
      </c>
      <c r="L1033" s="35">
        <v>0</v>
      </c>
      <c r="M1033" s="35">
        <v>429.1533958</v>
      </c>
      <c r="N1033" s="35">
        <v>0</v>
      </c>
      <c r="O1033" s="35"/>
      <c r="P1033" s="35">
        <v>53.499416670000002</v>
      </c>
      <c r="R1033" s="24">
        <f t="shared" si="61"/>
        <v>777.37243744</v>
      </c>
      <c r="T1033" s="5">
        <v>389.4936798089812</v>
      </c>
      <c r="V1033" s="20">
        <f t="shared" si="62"/>
        <v>1166.8661172489813</v>
      </c>
      <c r="W1033" s="59">
        <f t="shared" si="65"/>
        <v>41044</v>
      </c>
      <c r="X1033" s="8">
        <v>136.27608330000001</v>
      </c>
      <c r="Y1033" s="35">
        <v>0</v>
      </c>
      <c r="Z1033" s="35"/>
      <c r="AA1033" s="35">
        <v>0</v>
      </c>
      <c r="AB1033" s="35">
        <v>230.8785417</v>
      </c>
      <c r="AC1033" s="35">
        <v>22.804416669999998</v>
      </c>
      <c r="AD1033" s="35">
        <v>166.635625</v>
      </c>
      <c r="AE1033" s="35"/>
      <c r="AF1033" s="35"/>
      <c r="AG1033" s="35"/>
      <c r="AH1033" s="35">
        <v>0</v>
      </c>
      <c r="AI1033" s="35"/>
      <c r="AL1033" s="24">
        <f t="shared" si="64"/>
        <v>556.59466667000004</v>
      </c>
      <c r="AN1033" s="34">
        <v>763.02800000000002</v>
      </c>
      <c r="AP1033" s="20">
        <f t="shared" si="63"/>
        <v>1319.6226666699999</v>
      </c>
      <c r="AR1033" s="20"/>
    </row>
    <row r="1034" spans="1:44" x14ac:dyDescent="0.25">
      <c r="A1034" t="str">
        <f>VLOOKUP($B1034,'Cushing Balance'!$C$2:$E$500,3,TRUE)</f>
        <v>192012</v>
      </c>
      <c r="B1034" s="1">
        <v>41045</v>
      </c>
      <c r="C1034" s="31"/>
      <c r="D1034" s="8">
        <v>78.737958329999998</v>
      </c>
      <c r="E1034" s="35">
        <v>111.544375</v>
      </c>
      <c r="F1034" s="35"/>
      <c r="G1034" s="26">
        <v>49.5</v>
      </c>
      <c r="H1034" s="35">
        <v>72.161520830000001</v>
      </c>
      <c r="I1034" s="35">
        <v>0</v>
      </c>
      <c r="J1034" s="26">
        <v>0</v>
      </c>
      <c r="K1034" s="35">
        <v>99.843604170000006</v>
      </c>
      <c r="L1034" s="35">
        <v>0</v>
      </c>
      <c r="M1034" s="35">
        <v>363.86068749999998</v>
      </c>
      <c r="N1034" s="35">
        <v>0</v>
      </c>
      <c r="O1034" s="35"/>
      <c r="P1034" s="35">
        <v>2.7501666669999998</v>
      </c>
      <c r="R1034" s="24">
        <f t="shared" ref="R1034:R1097" si="66">SUM(D1034:P1034)</f>
        <v>778.39831249700001</v>
      </c>
      <c r="T1034" s="5">
        <v>389.4936798089812</v>
      </c>
      <c r="V1034" s="20">
        <f t="shared" ref="V1034:V1097" si="67">T1034+R1034</f>
        <v>1167.8919923059811</v>
      </c>
      <c r="W1034" s="59">
        <f t="shared" si="65"/>
        <v>41045</v>
      </c>
      <c r="X1034" s="8">
        <v>129.97079170000001</v>
      </c>
      <c r="Y1034" s="35">
        <v>0</v>
      </c>
      <c r="Z1034" s="35"/>
      <c r="AA1034" s="35">
        <v>0</v>
      </c>
      <c r="AB1034" s="35">
        <v>232.7174583</v>
      </c>
      <c r="AC1034" s="35">
        <v>20.569125</v>
      </c>
      <c r="AD1034" s="35">
        <v>164.75812500000001</v>
      </c>
      <c r="AE1034" s="35"/>
      <c r="AF1034" s="35"/>
      <c r="AG1034" s="35"/>
      <c r="AH1034" s="35">
        <v>0</v>
      </c>
      <c r="AI1034" s="35"/>
      <c r="AL1034" s="24">
        <f t="shared" si="64"/>
        <v>548.01549999999997</v>
      </c>
      <c r="AN1034" s="34">
        <v>763.02800000000002</v>
      </c>
      <c r="AP1034" s="20">
        <f t="shared" ref="AP1034:AP1097" si="68">AN1034+AL1034</f>
        <v>1311.0435</v>
      </c>
      <c r="AR1034" s="20"/>
    </row>
    <row r="1035" spans="1:44" x14ac:dyDescent="0.25">
      <c r="A1035" t="str">
        <f>VLOOKUP($B1035,'Cushing Balance'!$C$2:$E$500,3,TRUE)</f>
        <v>192012</v>
      </c>
      <c r="B1035" s="1">
        <v>41046</v>
      </c>
      <c r="C1035" s="31"/>
      <c r="D1035" s="8">
        <v>188.9142708</v>
      </c>
      <c r="E1035" s="35">
        <v>54.383312500000002</v>
      </c>
      <c r="F1035" s="35"/>
      <c r="G1035" s="26">
        <v>49.5</v>
      </c>
      <c r="H1035" s="35">
        <v>79.368395829999997</v>
      </c>
      <c r="I1035" s="35">
        <v>0</v>
      </c>
      <c r="J1035" s="26">
        <v>0</v>
      </c>
      <c r="K1035" s="35">
        <v>98.966125000000005</v>
      </c>
      <c r="L1035" s="35">
        <v>0</v>
      </c>
      <c r="M1035" s="35">
        <v>436.51697919999998</v>
      </c>
      <c r="N1035" s="35">
        <v>0</v>
      </c>
      <c r="O1035" s="35"/>
      <c r="P1035" s="35">
        <v>51.73147917</v>
      </c>
      <c r="R1035" s="24">
        <f t="shared" si="66"/>
        <v>959.3805625</v>
      </c>
      <c r="T1035" s="5">
        <v>389.4936798089812</v>
      </c>
      <c r="V1035" s="20">
        <f t="shared" si="67"/>
        <v>1348.8742423089811</v>
      </c>
      <c r="W1035" s="59">
        <f t="shared" si="65"/>
        <v>41046</v>
      </c>
      <c r="X1035" s="8">
        <v>145.1122292</v>
      </c>
      <c r="Y1035" s="35">
        <v>0</v>
      </c>
      <c r="Z1035" s="35"/>
      <c r="AA1035" s="35">
        <v>0</v>
      </c>
      <c r="AB1035" s="35">
        <v>235.37135420000001</v>
      </c>
      <c r="AC1035" s="35">
        <v>20.252770830000003</v>
      </c>
      <c r="AD1035" s="35">
        <v>169.41556249999999</v>
      </c>
      <c r="AE1035" s="35"/>
      <c r="AF1035" s="35"/>
      <c r="AG1035" s="35"/>
      <c r="AH1035" s="35">
        <v>0</v>
      </c>
      <c r="AI1035" s="35"/>
      <c r="AL1035" s="24">
        <f t="shared" ref="AL1035:AL1098" si="69">SUM(X1035:AJ1035)</f>
        <v>570.15191673000004</v>
      </c>
      <c r="AN1035" s="34">
        <v>763.02800000000002</v>
      </c>
      <c r="AP1035" s="20">
        <f t="shared" si="68"/>
        <v>1333.1799167300001</v>
      </c>
      <c r="AR1035" s="20"/>
    </row>
    <row r="1036" spans="1:44" x14ac:dyDescent="0.25">
      <c r="A1036" t="str">
        <f>VLOOKUP($B1036,'Cushing Balance'!$C$2:$E$500,3,TRUE)</f>
        <v>192012</v>
      </c>
      <c r="B1036" s="1">
        <v>41047</v>
      </c>
      <c r="C1036" s="31"/>
      <c r="D1036" s="8">
        <v>0</v>
      </c>
      <c r="E1036" s="35">
        <v>184.64008329999999</v>
      </c>
      <c r="F1036" s="35"/>
      <c r="G1036" s="26">
        <v>49.5</v>
      </c>
      <c r="H1036" s="35">
        <v>71.841083329999989</v>
      </c>
      <c r="I1036" s="35">
        <v>0</v>
      </c>
      <c r="J1036" s="26">
        <v>0</v>
      </c>
      <c r="K1036" s="35">
        <v>99.619145829999994</v>
      </c>
      <c r="L1036" s="35">
        <v>0</v>
      </c>
      <c r="M1036" s="35">
        <v>407.00200000000001</v>
      </c>
      <c r="N1036" s="35">
        <v>0</v>
      </c>
      <c r="O1036" s="35"/>
      <c r="P1036" s="35">
        <v>23.21285417</v>
      </c>
      <c r="R1036" s="24">
        <f t="shared" si="66"/>
        <v>835.81516662999991</v>
      </c>
      <c r="T1036" s="5">
        <v>389.4936798089812</v>
      </c>
      <c r="V1036" s="20">
        <f t="shared" si="67"/>
        <v>1225.3088464389812</v>
      </c>
      <c r="W1036" s="59">
        <f t="shared" si="65"/>
        <v>41047</v>
      </c>
      <c r="X1036" s="8">
        <v>142.68437499999999</v>
      </c>
      <c r="Y1036" s="35">
        <v>0</v>
      </c>
      <c r="Z1036" s="35"/>
      <c r="AA1036" s="35">
        <v>0</v>
      </c>
      <c r="AB1036" s="35">
        <v>234.40041669999999</v>
      </c>
      <c r="AC1036" s="35">
        <v>17.028958330000002</v>
      </c>
      <c r="AD1036" s="35">
        <v>167.71841670000001</v>
      </c>
      <c r="AE1036" s="35"/>
      <c r="AF1036" s="35"/>
      <c r="AG1036" s="35"/>
      <c r="AH1036" s="35">
        <v>0</v>
      </c>
      <c r="AI1036" s="35"/>
      <c r="AL1036" s="24">
        <f t="shared" si="69"/>
        <v>561.83216673000004</v>
      </c>
      <c r="AN1036" s="34">
        <v>763.02800000000002</v>
      </c>
      <c r="AP1036" s="20">
        <f t="shared" si="68"/>
        <v>1324.8601667299999</v>
      </c>
      <c r="AR1036" s="20"/>
    </row>
    <row r="1037" spans="1:44" x14ac:dyDescent="0.25">
      <c r="A1037" t="str">
        <f>VLOOKUP($B1037,'Cushing Balance'!$C$2:$E$500,3,TRUE)</f>
        <v>202012</v>
      </c>
      <c r="B1037" s="1">
        <v>41048</v>
      </c>
      <c r="C1037" s="31"/>
      <c r="D1037" s="8">
        <v>0</v>
      </c>
      <c r="E1037" s="35">
        <v>179.88297919999999</v>
      </c>
      <c r="F1037" s="35"/>
      <c r="G1037" s="26">
        <v>49.5</v>
      </c>
      <c r="H1037" s="35">
        <v>69.177166670000005</v>
      </c>
      <c r="I1037" s="35">
        <v>0</v>
      </c>
      <c r="J1037" s="26">
        <v>0</v>
      </c>
      <c r="K1037" s="35">
        <v>101.4878958</v>
      </c>
      <c r="L1037" s="35">
        <v>0</v>
      </c>
      <c r="M1037" s="35">
        <v>454.60929170000003</v>
      </c>
      <c r="N1037" s="35">
        <v>0</v>
      </c>
      <c r="O1037" s="35"/>
      <c r="P1037" s="35">
        <v>1.1356041669999999</v>
      </c>
      <c r="R1037" s="24">
        <f t="shared" si="66"/>
        <v>855.79293753700006</v>
      </c>
      <c r="T1037" s="5">
        <v>389.4936798089812</v>
      </c>
      <c r="V1037" s="20">
        <f t="shared" si="67"/>
        <v>1245.2866173459813</v>
      </c>
      <c r="W1037" s="59">
        <f t="shared" si="65"/>
        <v>41048</v>
      </c>
      <c r="X1037" s="8">
        <v>130.45239580000001</v>
      </c>
      <c r="Y1037" s="35">
        <v>0</v>
      </c>
      <c r="Z1037" s="35"/>
      <c r="AA1037" s="35">
        <v>0</v>
      </c>
      <c r="AB1037" s="35">
        <v>233.9033125</v>
      </c>
      <c r="AC1037" s="35">
        <v>20.851500000000001</v>
      </c>
      <c r="AD1037" s="35">
        <v>172.08031249999999</v>
      </c>
      <c r="AE1037" s="35"/>
      <c r="AF1037" s="35"/>
      <c r="AG1037" s="35"/>
      <c r="AH1037" s="35">
        <v>0</v>
      </c>
      <c r="AI1037" s="35"/>
      <c r="AL1037" s="24">
        <f t="shared" si="69"/>
        <v>557.28752080000004</v>
      </c>
      <c r="AN1037" s="34">
        <v>763.02800000000002</v>
      </c>
      <c r="AP1037" s="20">
        <f t="shared" si="68"/>
        <v>1320.3155208000001</v>
      </c>
      <c r="AR1037" s="20"/>
    </row>
    <row r="1038" spans="1:44" x14ac:dyDescent="0.25">
      <c r="A1038" t="str">
        <f>VLOOKUP($B1038,'Cushing Balance'!$C$2:$E$500,3,TRUE)</f>
        <v>202012</v>
      </c>
      <c r="B1038" s="1">
        <v>41049</v>
      </c>
      <c r="C1038" s="31"/>
      <c r="D1038" s="8">
        <v>0</v>
      </c>
      <c r="E1038" s="35">
        <v>175.7105833</v>
      </c>
      <c r="F1038" s="35"/>
      <c r="G1038" s="26">
        <v>49.5</v>
      </c>
      <c r="H1038" s="35">
        <v>25.563333330000003</v>
      </c>
      <c r="I1038" s="35">
        <v>0</v>
      </c>
      <c r="J1038" s="26">
        <v>0</v>
      </c>
      <c r="K1038" s="35">
        <v>95.450374999999994</v>
      </c>
      <c r="L1038" s="35">
        <v>0</v>
      </c>
      <c r="M1038" s="35">
        <v>377.21414579999998</v>
      </c>
      <c r="N1038" s="35">
        <v>0</v>
      </c>
      <c r="O1038" s="35"/>
      <c r="P1038" s="35">
        <v>1.7568125000000001</v>
      </c>
      <c r="R1038" s="24">
        <f t="shared" si="66"/>
        <v>725.19524993000005</v>
      </c>
      <c r="T1038" s="5">
        <v>389.4936798089812</v>
      </c>
      <c r="V1038" s="20">
        <f t="shared" si="67"/>
        <v>1114.6889297389812</v>
      </c>
      <c r="W1038" s="59">
        <f t="shared" si="65"/>
        <v>41049</v>
      </c>
      <c r="X1038" s="8">
        <v>129.96356249999999</v>
      </c>
      <c r="Y1038" s="35">
        <v>0</v>
      </c>
      <c r="Z1038" s="35"/>
      <c r="AA1038" s="35">
        <v>0</v>
      </c>
      <c r="AB1038" s="35">
        <v>233.72866669999999</v>
      </c>
      <c r="AC1038" s="35">
        <v>17.507583330000003</v>
      </c>
      <c r="AD1038" s="35">
        <v>172.9368125</v>
      </c>
      <c r="AE1038" s="35"/>
      <c r="AF1038" s="35"/>
      <c r="AG1038" s="35"/>
      <c r="AH1038" s="35">
        <v>0</v>
      </c>
      <c r="AI1038" s="35"/>
      <c r="AL1038" s="24">
        <f t="shared" si="69"/>
        <v>554.13662503</v>
      </c>
      <c r="AN1038" s="34">
        <v>763.02800000000002</v>
      </c>
      <c r="AP1038" s="20">
        <f t="shared" si="68"/>
        <v>1317.16462503</v>
      </c>
      <c r="AR1038" s="20"/>
    </row>
    <row r="1039" spans="1:44" x14ac:dyDescent="0.25">
      <c r="A1039" t="str">
        <f>VLOOKUP($B1039,'Cushing Balance'!$C$2:$E$500,3,TRUE)</f>
        <v>202012</v>
      </c>
      <c r="B1039" s="1">
        <v>41050</v>
      </c>
      <c r="C1039" s="31"/>
      <c r="D1039" s="8">
        <v>205.0955208</v>
      </c>
      <c r="E1039" s="35">
        <v>164.73339580000001</v>
      </c>
      <c r="F1039" s="35"/>
      <c r="G1039" s="26">
        <v>49.5</v>
      </c>
      <c r="H1039" s="35">
        <v>39.520645829999999</v>
      </c>
      <c r="I1039" s="35">
        <v>0</v>
      </c>
      <c r="J1039" s="26">
        <v>0</v>
      </c>
      <c r="K1039" s="35">
        <v>93.316020829999999</v>
      </c>
      <c r="L1039" s="35">
        <v>0</v>
      </c>
      <c r="M1039" s="35">
        <v>428.77495829999998</v>
      </c>
      <c r="N1039" s="35">
        <v>0</v>
      </c>
      <c r="O1039" s="35"/>
      <c r="P1039" s="35">
        <v>18.32127083</v>
      </c>
      <c r="R1039" s="24">
        <f t="shared" si="66"/>
        <v>999.26181238999993</v>
      </c>
      <c r="T1039" s="5">
        <v>389.4936798089812</v>
      </c>
      <c r="V1039" s="20">
        <f t="shared" si="67"/>
        <v>1388.7554921989811</v>
      </c>
      <c r="W1039" s="59">
        <f t="shared" si="65"/>
        <v>41050</v>
      </c>
      <c r="X1039" s="8">
        <v>145.57508329999999</v>
      </c>
      <c r="Y1039" s="35">
        <v>0</v>
      </c>
      <c r="Z1039" s="35"/>
      <c r="AA1039" s="35">
        <v>0</v>
      </c>
      <c r="AB1039" s="35">
        <v>220.62168750000001</v>
      </c>
      <c r="AC1039" s="35">
        <v>21.454791669999999</v>
      </c>
      <c r="AD1039" s="35">
        <v>168.32508329999999</v>
      </c>
      <c r="AE1039" s="35"/>
      <c r="AF1039" s="35"/>
      <c r="AG1039" s="35"/>
      <c r="AH1039" s="35">
        <v>0</v>
      </c>
      <c r="AI1039" s="35"/>
      <c r="AL1039" s="24">
        <f t="shared" si="69"/>
        <v>555.97664577</v>
      </c>
      <c r="AN1039" s="34">
        <v>763.02800000000002</v>
      </c>
      <c r="AP1039" s="20">
        <f t="shared" si="68"/>
        <v>1319.00464577</v>
      </c>
      <c r="AR1039" s="20"/>
    </row>
    <row r="1040" spans="1:44" x14ac:dyDescent="0.25">
      <c r="A1040" t="str">
        <f>VLOOKUP($B1040,'Cushing Balance'!$C$2:$E$500,3,TRUE)</f>
        <v>202012</v>
      </c>
      <c r="B1040" s="1">
        <v>41051</v>
      </c>
      <c r="C1040" s="31"/>
      <c r="D1040" s="8">
        <v>0</v>
      </c>
      <c r="E1040" s="35">
        <v>190.78152080000001</v>
      </c>
      <c r="F1040" s="35"/>
      <c r="G1040" s="26">
        <v>49.5</v>
      </c>
      <c r="H1040" s="35">
        <v>72.674104170000007</v>
      </c>
      <c r="I1040" s="35">
        <v>0</v>
      </c>
      <c r="J1040" s="26">
        <v>0</v>
      </c>
      <c r="K1040" s="35">
        <v>88.151416670000003</v>
      </c>
      <c r="L1040" s="35">
        <v>0</v>
      </c>
      <c r="M1040" s="35">
        <v>427.87579169999998</v>
      </c>
      <c r="N1040" s="35">
        <v>0</v>
      </c>
      <c r="O1040" s="35"/>
      <c r="P1040" s="35">
        <v>61.021374999999999</v>
      </c>
      <c r="R1040" s="24">
        <f t="shared" si="66"/>
        <v>890.0042083400001</v>
      </c>
      <c r="T1040" s="5">
        <v>389.4936798089812</v>
      </c>
      <c r="V1040" s="20">
        <f t="shared" si="67"/>
        <v>1279.4978881489812</v>
      </c>
      <c r="W1040" s="59">
        <f t="shared" si="65"/>
        <v>41051</v>
      </c>
      <c r="X1040" s="8">
        <v>151.28352079999999</v>
      </c>
      <c r="Y1040" s="35">
        <v>0</v>
      </c>
      <c r="Z1040" s="35"/>
      <c r="AA1040" s="35">
        <v>0</v>
      </c>
      <c r="AB1040" s="35">
        <v>230.70289579999999</v>
      </c>
      <c r="AC1040" s="35">
        <v>20.911541669999998</v>
      </c>
      <c r="AD1040" s="35">
        <v>156.02897920000001</v>
      </c>
      <c r="AE1040" s="35"/>
      <c r="AF1040" s="35"/>
      <c r="AG1040" s="35"/>
      <c r="AH1040" s="35">
        <v>0</v>
      </c>
      <c r="AI1040" s="35"/>
      <c r="AL1040" s="24">
        <f t="shared" si="69"/>
        <v>558.92693746999998</v>
      </c>
      <c r="AN1040" s="34">
        <v>763.02800000000002</v>
      </c>
      <c r="AP1040" s="20">
        <f t="shared" si="68"/>
        <v>1321.95493747</v>
      </c>
      <c r="AR1040" s="20"/>
    </row>
    <row r="1041" spans="1:44" x14ac:dyDescent="0.25">
      <c r="A1041" t="str">
        <f>VLOOKUP($B1041,'Cushing Balance'!$C$2:$E$500,3,TRUE)</f>
        <v>202012</v>
      </c>
      <c r="B1041" s="1">
        <v>41052</v>
      </c>
      <c r="C1041" s="31"/>
      <c r="D1041" s="8">
        <v>116.3878958</v>
      </c>
      <c r="E1041" s="35">
        <v>192.12662499999999</v>
      </c>
      <c r="F1041" s="35"/>
      <c r="G1041" s="26">
        <v>49.5</v>
      </c>
      <c r="H1041" s="35">
        <v>79.789312499999994</v>
      </c>
      <c r="I1041" s="35">
        <v>0</v>
      </c>
      <c r="J1041" s="26">
        <v>0</v>
      </c>
      <c r="K1041" s="35">
        <v>92.531562500000007</v>
      </c>
      <c r="L1041" s="35">
        <v>0</v>
      </c>
      <c r="M1041" s="35">
        <v>402.9430208</v>
      </c>
      <c r="N1041" s="35">
        <v>0</v>
      </c>
      <c r="O1041" s="35"/>
      <c r="P1041" s="35">
        <v>43.5456875</v>
      </c>
      <c r="R1041" s="24">
        <f t="shared" si="66"/>
        <v>976.8241041</v>
      </c>
      <c r="T1041" s="5">
        <v>389.4936798089812</v>
      </c>
      <c r="V1041" s="20">
        <f t="shared" si="67"/>
        <v>1366.3177839089813</v>
      </c>
      <c r="W1041" s="59">
        <f t="shared" si="65"/>
        <v>41052</v>
      </c>
      <c r="X1041" s="8">
        <v>152.75356249999999</v>
      </c>
      <c r="Y1041" s="35">
        <v>0</v>
      </c>
      <c r="Z1041" s="35"/>
      <c r="AA1041" s="35">
        <v>0</v>
      </c>
      <c r="AB1041" s="35">
        <v>233.8288125</v>
      </c>
      <c r="AC1041" s="35">
        <v>20.902000000000001</v>
      </c>
      <c r="AD1041" s="35">
        <v>176.48629170000001</v>
      </c>
      <c r="AE1041" s="35"/>
      <c r="AF1041" s="35"/>
      <c r="AG1041" s="35"/>
      <c r="AH1041" s="35">
        <v>0</v>
      </c>
      <c r="AI1041" s="35"/>
      <c r="AL1041" s="24">
        <f t="shared" si="69"/>
        <v>583.97066669999992</v>
      </c>
      <c r="AN1041" s="34">
        <v>763.02800000000002</v>
      </c>
      <c r="AP1041" s="20">
        <f t="shared" si="68"/>
        <v>1346.9986666999998</v>
      </c>
      <c r="AR1041" s="20"/>
    </row>
    <row r="1042" spans="1:44" x14ac:dyDescent="0.25">
      <c r="A1042" t="str">
        <f>VLOOKUP($B1042,'Cushing Balance'!$C$2:$E$500,3,TRUE)</f>
        <v>202012</v>
      </c>
      <c r="B1042" s="1">
        <v>41053</v>
      </c>
      <c r="C1042" s="31"/>
      <c r="D1042" s="8">
        <v>206.12933329999998</v>
      </c>
      <c r="E1042" s="35">
        <v>188.5459792</v>
      </c>
      <c r="F1042" s="35"/>
      <c r="G1042" s="26">
        <v>49.5</v>
      </c>
      <c r="H1042" s="35">
        <v>69.087500000000006</v>
      </c>
      <c r="I1042" s="35">
        <v>0</v>
      </c>
      <c r="J1042" s="26">
        <v>0</v>
      </c>
      <c r="K1042" s="35">
        <v>99.107541670000003</v>
      </c>
      <c r="L1042" s="35">
        <v>0</v>
      </c>
      <c r="M1042" s="35">
        <v>446.7059792</v>
      </c>
      <c r="N1042" s="35">
        <v>0</v>
      </c>
      <c r="O1042" s="35"/>
      <c r="P1042" s="35">
        <v>49.249708330000004</v>
      </c>
      <c r="R1042" s="24">
        <f t="shared" si="66"/>
        <v>1108.3260417000001</v>
      </c>
      <c r="T1042" s="5">
        <v>389.4936798089812</v>
      </c>
      <c r="V1042" s="20">
        <f t="shared" si="67"/>
        <v>1497.8197215089813</v>
      </c>
      <c r="W1042" s="59">
        <f t="shared" si="65"/>
        <v>41053</v>
      </c>
      <c r="X1042" s="8">
        <v>151.65656250000001</v>
      </c>
      <c r="Y1042" s="35">
        <v>61.186645830000003</v>
      </c>
      <c r="Z1042" s="35"/>
      <c r="AA1042" s="35">
        <v>0</v>
      </c>
      <c r="AB1042" s="35">
        <v>235.39775</v>
      </c>
      <c r="AC1042" s="35">
        <v>13.55427083</v>
      </c>
      <c r="AD1042" s="35">
        <v>175.23772919999999</v>
      </c>
      <c r="AE1042" s="35"/>
      <c r="AF1042" s="35"/>
      <c r="AG1042" s="35"/>
      <c r="AH1042" s="35">
        <v>0</v>
      </c>
      <c r="AI1042" s="35"/>
      <c r="AL1042" s="24">
        <f t="shared" si="69"/>
        <v>637.03295836000007</v>
      </c>
      <c r="AN1042" s="34">
        <v>763.02800000000002</v>
      </c>
      <c r="AP1042" s="20">
        <f t="shared" si="68"/>
        <v>1400.0609583600001</v>
      </c>
      <c r="AR1042" s="20"/>
    </row>
    <row r="1043" spans="1:44" x14ac:dyDescent="0.25">
      <c r="A1043" t="str">
        <f>VLOOKUP($B1043,'Cushing Balance'!$C$2:$E$500,3,TRUE)</f>
        <v>202012</v>
      </c>
      <c r="B1043" s="1">
        <v>41054</v>
      </c>
      <c r="C1043" s="31"/>
      <c r="D1043" s="8">
        <v>308.12393750000001</v>
      </c>
      <c r="E1043" s="35">
        <v>192.00937500000001</v>
      </c>
      <c r="F1043" s="35"/>
      <c r="G1043" s="26">
        <v>49.5</v>
      </c>
      <c r="H1043" s="35">
        <v>53.827770829999999</v>
      </c>
      <c r="I1043" s="35">
        <v>0</v>
      </c>
      <c r="J1043" s="26">
        <v>0</v>
      </c>
      <c r="K1043" s="35">
        <v>97.555437499999996</v>
      </c>
      <c r="L1043" s="35">
        <v>0</v>
      </c>
      <c r="M1043" s="35">
        <v>393.34729170000003</v>
      </c>
      <c r="N1043" s="35">
        <v>0</v>
      </c>
      <c r="O1043" s="35"/>
      <c r="P1043" s="35">
        <v>18.54066667</v>
      </c>
      <c r="R1043" s="24">
        <f t="shared" si="66"/>
        <v>1112.9044792</v>
      </c>
      <c r="T1043" s="5">
        <v>389.4936798089812</v>
      </c>
      <c r="V1043" s="20">
        <f t="shared" si="67"/>
        <v>1502.3981590089811</v>
      </c>
      <c r="W1043" s="59">
        <f t="shared" si="65"/>
        <v>41054</v>
      </c>
      <c r="X1043" s="8">
        <v>141.78212500000001</v>
      </c>
      <c r="Y1043" s="35">
        <v>73.824083329999993</v>
      </c>
      <c r="Z1043" s="35"/>
      <c r="AA1043" s="35">
        <v>0</v>
      </c>
      <c r="AB1043" s="35">
        <v>234.30689580000001</v>
      </c>
      <c r="AC1043" s="35">
        <v>14.411520829999999</v>
      </c>
      <c r="AD1043" s="35">
        <v>177.8961042</v>
      </c>
      <c r="AE1043" s="35"/>
      <c r="AF1043" s="35"/>
      <c r="AG1043" s="35"/>
      <c r="AH1043" s="35">
        <v>0</v>
      </c>
      <c r="AI1043" s="35"/>
      <c r="AL1043" s="24">
        <f t="shared" si="69"/>
        <v>642.22072916000002</v>
      </c>
      <c r="AN1043" s="34">
        <v>763.02800000000002</v>
      </c>
      <c r="AP1043" s="20">
        <f t="shared" si="68"/>
        <v>1405.24872916</v>
      </c>
      <c r="AR1043" s="20"/>
    </row>
    <row r="1044" spans="1:44" x14ac:dyDescent="0.25">
      <c r="A1044" t="str">
        <f>VLOOKUP($B1044,'Cushing Balance'!$C$2:$E$500,3,TRUE)</f>
        <v>212012</v>
      </c>
      <c r="B1044" s="1">
        <v>41055</v>
      </c>
      <c r="C1044" s="31"/>
      <c r="D1044" s="8">
        <v>91.514458329999997</v>
      </c>
      <c r="E1044" s="35">
        <v>171.957875</v>
      </c>
      <c r="F1044" s="35"/>
      <c r="G1044" s="26">
        <v>49.5</v>
      </c>
      <c r="H1044" s="35">
        <v>75.874541669999999</v>
      </c>
      <c r="I1044" s="35">
        <v>0</v>
      </c>
      <c r="J1044" s="26">
        <v>0</v>
      </c>
      <c r="K1044" s="35">
        <v>97.830458329999999</v>
      </c>
      <c r="L1044" s="35">
        <v>0</v>
      </c>
      <c r="M1044" s="35">
        <v>438.16135420000001</v>
      </c>
      <c r="N1044" s="35">
        <v>0</v>
      </c>
      <c r="O1044" s="35"/>
      <c r="P1044" s="35">
        <v>62.140854169999997</v>
      </c>
      <c r="R1044" s="24">
        <f t="shared" si="66"/>
        <v>986.97954170000003</v>
      </c>
      <c r="T1044" s="5">
        <v>389.4936798089812</v>
      </c>
      <c r="V1044" s="20">
        <f t="shared" si="67"/>
        <v>1376.4732215089812</v>
      </c>
      <c r="W1044" s="59">
        <f t="shared" si="65"/>
        <v>41055</v>
      </c>
      <c r="X1044" s="8">
        <v>129.78808330000001</v>
      </c>
      <c r="Y1044" s="35">
        <v>77.008854170000006</v>
      </c>
      <c r="Z1044" s="35"/>
      <c r="AA1044" s="35">
        <v>0</v>
      </c>
      <c r="AB1044" s="35">
        <v>231.07362499999999</v>
      </c>
      <c r="AC1044" s="35">
        <v>14.28677083</v>
      </c>
      <c r="AD1044" s="35">
        <v>177.7398125</v>
      </c>
      <c r="AE1044" s="35"/>
      <c r="AF1044" s="35"/>
      <c r="AG1044" s="35"/>
      <c r="AH1044" s="35">
        <v>0</v>
      </c>
      <c r="AI1044" s="35"/>
      <c r="AL1044" s="24">
        <f t="shared" si="69"/>
        <v>629.89714579999998</v>
      </c>
      <c r="AN1044" s="34">
        <v>763.02800000000002</v>
      </c>
      <c r="AP1044" s="20">
        <f t="shared" si="68"/>
        <v>1392.9251457999999</v>
      </c>
      <c r="AR1044" s="20"/>
    </row>
    <row r="1045" spans="1:44" x14ac:dyDescent="0.25">
      <c r="A1045" t="str">
        <f>VLOOKUP($B1045,'Cushing Balance'!$C$2:$E$500,3,TRUE)</f>
        <v>212012</v>
      </c>
      <c r="B1045" s="1">
        <v>41056</v>
      </c>
      <c r="C1045" s="31"/>
      <c r="D1045" s="8">
        <v>48.037437500000003</v>
      </c>
      <c r="E1045" s="35">
        <v>173.80202080000001</v>
      </c>
      <c r="F1045" s="35"/>
      <c r="G1045" s="26">
        <v>49.5</v>
      </c>
      <c r="H1045" s="35">
        <v>53.845229169999996</v>
      </c>
      <c r="I1045" s="35">
        <v>0</v>
      </c>
      <c r="J1045" s="26">
        <v>0</v>
      </c>
      <c r="K1045" s="35">
        <v>98.501583329999988</v>
      </c>
      <c r="L1045" s="35">
        <v>0</v>
      </c>
      <c r="M1045" s="35">
        <v>401.58668749999998</v>
      </c>
      <c r="N1045" s="35">
        <v>0</v>
      </c>
      <c r="O1045" s="35"/>
      <c r="P1045" s="35">
        <v>1.0128333330000001</v>
      </c>
      <c r="R1045" s="24">
        <f t="shared" si="66"/>
        <v>826.28579163300003</v>
      </c>
      <c r="T1045" s="5">
        <v>389.4936798089812</v>
      </c>
      <c r="V1045" s="20">
        <f t="shared" si="67"/>
        <v>1215.7794714419813</v>
      </c>
      <c r="W1045" s="59">
        <f t="shared" si="65"/>
        <v>41056</v>
      </c>
      <c r="X1045" s="8">
        <v>143.5370417</v>
      </c>
      <c r="Y1045" s="35">
        <v>77.018791670000013</v>
      </c>
      <c r="Z1045" s="35"/>
      <c r="AA1045" s="35">
        <v>0</v>
      </c>
      <c r="AB1045" s="35">
        <v>232.6765</v>
      </c>
      <c r="AC1045" s="35">
        <v>15.8470625</v>
      </c>
      <c r="AD1045" s="35">
        <v>173.6749792</v>
      </c>
      <c r="AE1045" s="35"/>
      <c r="AF1045" s="35"/>
      <c r="AG1045" s="35"/>
      <c r="AH1045" s="35">
        <v>0</v>
      </c>
      <c r="AI1045" s="35"/>
      <c r="AL1045" s="24">
        <f t="shared" si="69"/>
        <v>642.75437506999992</v>
      </c>
      <c r="AN1045" s="34">
        <v>763.02800000000002</v>
      </c>
      <c r="AP1045" s="20">
        <f t="shared" si="68"/>
        <v>1405.7823750699999</v>
      </c>
      <c r="AR1045" s="20"/>
    </row>
    <row r="1046" spans="1:44" x14ac:dyDescent="0.25">
      <c r="A1046" t="str">
        <f>VLOOKUP($B1046,'Cushing Balance'!$C$2:$E$500,3,TRUE)</f>
        <v>212012</v>
      </c>
      <c r="B1046" s="1">
        <v>41057</v>
      </c>
      <c r="C1046" s="31"/>
      <c r="D1046" s="8">
        <v>101.6387292</v>
      </c>
      <c r="E1046" s="35">
        <v>169.18100000000001</v>
      </c>
      <c r="F1046" s="35"/>
      <c r="G1046" s="26">
        <v>49.5</v>
      </c>
      <c r="H1046" s="35">
        <v>42.476791669999997</v>
      </c>
      <c r="I1046" s="35">
        <v>0</v>
      </c>
      <c r="J1046" s="26">
        <v>0</v>
      </c>
      <c r="K1046" s="35">
        <v>96.29058332999999</v>
      </c>
      <c r="L1046" s="35">
        <v>0</v>
      </c>
      <c r="M1046" s="35">
        <v>423.23541669999997</v>
      </c>
      <c r="N1046" s="35">
        <v>0</v>
      </c>
      <c r="O1046" s="35"/>
      <c r="P1046" s="35">
        <v>3.069416667</v>
      </c>
      <c r="R1046" s="24">
        <f t="shared" si="66"/>
        <v>885.39193756700001</v>
      </c>
      <c r="T1046" s="5">
        <v>389.4936798089812</v>
      </c>
      <c r="V1046" s="20">
        <f t="shared" si="67"/>
        <v>1274.8856173759812</v>
      </c>
      <c r="W1046" s="59">
        <f t="shared" si="65"/>
        <v>41057</v>
      </c>
      <c r="X1046" s="8">
        <v>144.93502079999999</v>
      </c>
      <c r="Y1046" s="35">
        <v>72.24610417000001</v>
      </c>
      <c r="Z1046" s="35"/>
      <c r="AA1046" s="35">
        <v>0</v>
      </c>
      <c r="AB1046" s="35">
        <v>234.58012500000001</v>
      </c>
      <c r="AC1046" s="35">
        <v>12.802875</v>
      </c>
      <c r="AD1046" s="35">
        <v>171.89172920000001</v>
      </c>
      <c r="AE1046" s="35"/>
      <c r="AF1046" s="35"/>
      <c r="AG1046" s="35"/>
      <c r="AH1046" s="35">
        <v>0</v>
      </c>
      <c r="AI1046" s="35"/>
      <c r="AL1046" s="24">
        <f t="shared" si="69"/>
        <v>636.45585416999995</v>
      </c>
      <c r="AN1046" s="34">
        <v>763.02800000000002</v>
      </c>
      <c r="AP1046" s="20">
        <f t="shared" si="68"/>
        <v>1399.4838541700001</v>
      </c>
      <c r="AR1046" s="20"/>
    </row>
    <row r="1047" spans="1:44" x14ac:dyDescent="0.25">
      <c r="A1047" t="str">
        <f>VLOOKUP($B1047,'Cushing Balance'!$C$2:$E$500,3,TRUE)</f>
        <v>212012</v>
      </c>
      <c r="B1047" s="1">
        <v>41058</v>
      </c>
      <c r="C1047" s="31"/>
      <c r="D1047" s="8">
        <v>199.47583330000001</v>
      </c>
      <c r="E1047" s="35">
        <v>184.4670208</v>
      </c>
      <c r="F1047" s="35"/>
      <c r="G1047" s="26">
        <v>49.5</v>
      </c>
      <c r="H1047" s="35">
        <v>57.774124999999998</v>
      </c>
      <c r="I1047" s="35">
        <v>0</v>
      </c>
      <c r="J1047" s="26">
        <v>0</v>
      </c>
      <c r="K1047" s="35">
        <v>95.566020829999999</v>
      </c>
      <c r="L1047" s="35">
        <v>0</v>
      </c>
      <c r="M1047" s="35">
        <v>413.53541669999998</v>
      </c>
      <c r="N1047" s="35">
        <v>0</v>
      </c>
      <c r="O1047" s="35"/>
      <c r="P1047" s="35">
        <v>17.918937499999998</v>
      </c>
      <c r="R1047" s="24">
        <f t="shared" si="66"/>
        <v>1018.23735413</v>
      </c>
      <c r="T1047" s="5">
        <v>389.4936798089812</v>
      </c>
      <c r="V1047" s="20">
        <f t="shared" si="67"/>
        <v>1407.7310339389812</v>
      </c>
      <c r="W1047" s="59">
        <f t="shared" si="65"/>
        <v>41058</v>
      </c>
      <c r="X1047" s="8">
        <v>134.17241670000001</v>
      </c>
      <c r="Y1047" s="35">
        <v>80.57183332999999</v>
      </c>
      <c r="Z1047" s="35"/>
      <c r="AA1047" s="35">
        <v>0</v>
      </c>
      <c r="AB1047" s="35">
        <v>229.41964580000001</v>
      </c>
      <c r="AC1047" s="35">
        <v>13.363270829999999</v>
      </c>
      <c r="AD1047" s="35">
        <v>173.92383330000001</v>
      </c>
      <c r="AE1047" s="35"/>
      <c r="AF1047" s="35"/>
      <c r="AG1047" s="35"/>
      <c r="AH1047" s="35">
        <v>0</v>
      </c>
      <c r="AI1047" s="35"/>
      <c r="AL1047" s="24">
        <f t="shared" si="69"/>
        <v>631.45099995999999</v>
      </c>
      <c r="AN1047" s="34">
        <v>763.02800000000002</v>
      </c>
      <c r="AP1047" s="20">
        <f t="shared" si="68"/>
        <v>1394.47899996</v>
      </c>
      <c r="AR1047" s="20"/>
    </row>
    <row r="1048" spans="1:44" x14ac:dyDescent="0.25">
      <c r="A1048" t="str">
        <f>VLOOKUP($B1048,'Cushing Balance'!$C$2:$E$500,3,TRUE)</f>
        <v>212012</v>
      </c>
      <c r="B1048" s="1">
        <v>41059</v>
      </c>
      <c r="C1048" s="31"/>
      <c r="D1048" s="8">
        <v>191.96691670000001</v>
      </c>
      <c r="E1048" s="35">
        <v>162.50764580000001</v>
      </c>
      <c r="F1048" s="35"/>
      <c r="G1048" s="26">
        <v>49.5</v>
      </c>
      <c r="H1048" s="35">
        <v>46.355270830000002</v>
      </c>
      <c r="I1048" s="35">
        <v>0</v>
      </c>
      <c r="J1048" s="26">
        <v>0</v>
      </c>
      <c r="K1048" s="35">
        <v>97.640354170000009</v>
      </c>
      <c r="L1048" s="35">
        <v>0</v>
      </c>
      <c r="M1048" s="35">
        <v>397.32420830000001</v>
      </c>
      <c r="N1048" s="35">
        <v>0</v>
      </c>
      <c r="O1048" s="35"/>
      <c r="P1048" s="35">
        <v>56.14920833</v>
      </c>
      <c r="R1048" s="24">
        <f t="shared" si="66"/>
        <v>1001.44360413</v>
      </c>
      <c r="T1048" s="5">
        <v>389.4936798089812</v>
      </c>
      <c r="V1048" s="20">
        <f t="shared" si="67"/>
        <v>1390.9372839389812</v>
      </c>
      <c r="W1048" s="59">
        <f t="shared" si="65"/>
        <v>41059</v>
      </c>
      <c r="X1048" s="8">
        <v>151.06043750000001</v>
      </c>
      <c r="Y1048" s="35">
        <v>78.449958329999987</v>
      </c>
      <c r="Z1048" s="35"/>
      <c r="AA1048" s="35">
        <v>0</v>
      </c>
      <c r="AB1048" s="35">
        <v>225.23466669999999</v>
      </c>
      <c r="AC1048" s="35">
        <v>19.79933333</v>
      </c>
      <c r="AD1048" s="35">
        <v>174.9516667</v>
      </c>
      <c r="AE1048" s="35"/>
      <c r="AF1048" s="35"/>
      <c r="AG1048" s="35"/>
      <c r="AH1048" s="35">
        <v>0</v>
      </c>
      <c r="AI1048" s="35"/>
      <c r="AL1048" s="24">
        <f t="shared" si="69"/>
        <v>649.49606256000004</v>
      </c>
      <c r="AN1048" s="34">
        <v>763.02800000000002</v>
      </c>
      <c r="AP1048" s="20">
        <f t="shared" si="68"/>
        <v>1412.5240625599999</v>
      </c>
      <c r="AR1048" s="20"/>
    </row>
    <row r="1049" spans="1:44" x14ac:dyDescent="0.25">
      <c r="A1049" t="str">
        <f>VLOOKUP($B1049,'Cushing Balance'!$C$2:$E$500,3,TRUE)</f>
        <v>212012</v>
      </c>
      <c r="B1049" s="1">
        <v>41060</v>
      </c>
      <c r="C1049" s="31"/>
      <c r="D1049" s="8">
        <v>0</v>
      </c>
      <c r="E1049" s="35">
        <v>161.81925000000001</v>
      </c>
      <c r="F1049" s="35"/>
      <c r="G1049" s="26">
        <v>49.5</v>
      </c>
      <c r="H1049" s="35">
        <v>63.242645830000001</v>
      </c>
      <c r="I1049" s="35">
        <v>0</v>
      </c>
      <c r="J1049" s="26">
        <v>0</v>
      </c>
      <c r="K1049" s="35">
        <v>99.527979170000009</v>
      </c>
      <c r="L1049" s="35">
        <v>0</v>
      </c>
      <c r="M1049" s="35">
        <v>437.42366670000001</v>
      </c>
      <c r="N1049" s="35">
        <v>0</v>
      </c>
      <c r="O1049" s="35"/>
      <c r="P1049" s="35">
        <v>27.552791669999998</v>
      </c>
      <c r="R1049" s="24">
        <f t="shared" si="66"/>
        <v>839.06633337000005</v>
      </c>
      <c r="T1049" s="5">
        <v>389.4936798089812</v>
      </c>
      <c r="V1049" s="20">
        <f t="shared" si="67"/>
        <v>1228.5600131789813</v>
      </c>
      <c r="W1049" s="59">
        <f t="shared" si="65"/>
        <v>41060</v>
      </c>
      <c r="X1049" s="8">
        <v>150.19725</v>
      </c>
      <c r="Y1049" s="35">
        <v>77.921604170000009</v>
      </c>
      <c r="Z1049" s="35"/>
      <c r="AA1049" s="35">
        <v>0</v>
      </c>
      <c r="AB1049" s="35">
        <v>222.64474999999999</v>
      </c>
      <c r="AC1049" s="35">
        <v>14.18377083</v>
      </c>
      <c r="AD1049" s="35">
        <v>174.09393750000001</v>
      </c>
      <c r="AE1049" s="35"/>
      <c r="AF1049" s="35"/>
      <c r="AG1049" s="35"/>
      <c r="AH1049" s="35">
        <v>0</v>
      </c>
      <c r="AI1049" s="35"/>
      <c r="AL1049" s="24">
        <f t="shared" si="69"/>
        <v>639.0413125</v>
      </c>
      <c r="AN1049" s="34">
        <v>763.02800000000002</v>
      </c>
      <c r="AP1049" s="20">
        <f t="shared" si="68"/>
        <v>1402.0693125</v>
      </c>
      <c r="AR1049" s="20"/>
    </row>
    <row r="1050" spans="1:44" x14ac:dyDescent="0.25">
      <c r="A1050" t="str">
        <f>VLOOKUP($B1050,'Cushing Balance'!$C$2:$E$500,3,TRUE)</f>
        <v>212012</v>
      </c>
      <c r="B1050" s="1">
        <v>41061</v>
      </c>
      <c r="C1050" s="31"/>
      <c r="D1050" s="8">
        <v>94.716083329999989</v>
      </c>
      <c r="E1050" s="35">
        <v>190.62566670000001</v>
      </c>
      <c r="F1050" s="35"/>
      <c r="G1050" s="26">
        <v>49.5</v>
      </c>
      <c r="H1050" s="35">
        <v>79.37052082999999</v>
      </c>
      <c r="I1050" s="35">
        <v>0</v>
      </c>
      <c r="J1050" s="26">
        <v>0</v>
      </c>
      <c r="K1050" s="35">
        <v>99.563208329999995</v>
      </c>
      <c r="L1050" s="35">
        <v>0</v>
      </c>
      <c r="M1050" s="35">
        <v>369.52070830000002</v>
      </c>
      <c r="N1050" s="35">
        <v>0</v>
      </c>
      <c r="O1050" s="35"/>
      <c r="P1050" s="35">
        <v>60.215000000000003</v>
      </c>
      <c r="R1050" s="24">
        <f t="shared" si="66"/>
        <v>943.51118749</v>
      </c>
      <c r="T1050" s="5">
        <v>371.25000733006107</v>
      </c>
      <c r="V1050" s="20">
        <f t="shared" si="67"/>
        <v>1314.7611948200611</v>
      </c>
      <c r="W1050" s="59">
        <f t="shared" si="65"/>
        <v>41061</v>
      </c>
      <c r="X1050" s="8">
        <v>140.91693749999999</v>
      </c>
      <c r="Y1050" s="35">
        <v>99.99610417000001</v>
      </c>
      <c r="Z1050" s="35"/>
      <c r="AA1050" s="35">
        <v>0</v>
      </c>
      <c r="AB1050" s="35">
        <v>230.07614580000001</v>
      </c>
      <c r="AC1050" s="35">
        <v>16.685395830000001</v>
      </c>
      <c r="AD1050" s="35">
        <v>170.78635420000001</v>
      </c>
      <c r="AE1050" s="35"/>
      <c r="AF1050" s="35"/>
      <c r="AG1050" s="35"/>
      <c r="AH1050" s="35">
        <v>0</v>
      </c>
      <c r="AI1050" s="35"/>
      <c r="AL1050" s="24">
        <f t="shared" si="69"/>
        <v>658.4609375</v>
      </c>
      <c r="AN1050" s="34">
        <v>757.24799999999993</v>
      </c>
      <c r="AP1050" s="20">
        <f t="shared" si="68"/>
        <v>1415.7089375</v>
      </c>
      <c r="AR1050" s="20"/>
    </row>
    <row r="1051" spans="1:44" x14ac:dyDescent="0.25">
      <c r="A1051" t="str">
        <f>VLOOKUP($B1051,'Cushing Balance'!$C$2:$E$500,3,TRUE)</f>
        <v>222012</v>
      </c>
      <c r="B1051" s="1">
        <v>41062</v>
      </c>
      <c r="C1051" s="31"/>
      <c r="D1051" s="8">
        <v>0</v>
      </c>
      <c r="E1051" s="35">
        <v>191.25947920000002</v>
      </c>
      <c r="F1051" s="35"/>
      <c r="G1051" s="26">
        <v>49.5</v>
      </c>
      <c r="H1051" s="35">
        <v>66.550458329999998</v>
      </c>
      <c r="I1051" s="35">
        <v>0</v>
      </c>
      <c r="J1051" s="26">
        <v>0</v>
      </c>
      <c r="K1051" s="35">
        <v>96.887854170000011</v>
      </c>
      <c r="L1051" s="35">
        <v>0</v>
      </c>
      <c r="M1051" s="35">
        <v>435.9439792</v>
      </c>
      <c r="N1051" s="35">
        <v>0</v>
      </c>
      <c r="O1051" s="35"/>
      <c r="P1051" s="35">
        <v>13.29720833</v>
      </c>
      <c r="R1051" s="24">
        <f t="shared" si="66"/>
        <v>853.43897922999997</v>
      </c>
      <c r="T1051" s="5">
        <v>371.25000733006107</v>
      </c>
      <c r="V1051" s="20">
        <f t="shared" si="67"/>
        <v>1224.688986560061</v>
      </c>
      <c r="W1051" s="59">
        <f t="shared" si="65"/>
        <v>41062</v>
      </c>
      <c r="X1051" s="8">
        <v>137.84589579999999</v>
      </c>
      <c r="Y1051" s="35">
        <v>137.85766670000001</v>
      </c>
      <c r="Z1051" s="35"/>
      <c r="AA1051" s="35">
        <v>0</v>
      </c>
      <c r="AB1051" s="35">
        <v>216.89564580000001</v>
      </c>
      <c r="AC1051" s="35">
        <v>21.5673125</v>
      </c>
      <c r="AD1051" s="35">
        <v>185.78631250000001</v>
      </c>
      <c r="AE1051" s="35"/>
      <c r="AF1051" s="35"/>
      <c r="AG1051" s="35"/>
      <c r="AH1051" s="35">
        <v>0</v>
      </c>
      <c r="AI1051" s="35"/>
      <c r="AL1051" s="24">
        <f t="shared" si="69"/>
        <v>699.95283329999995</v>
      </c>
      <c r="AN1051" s="34">
        <v>757.24799999999993</v>
      </c>
      <c r="AP1051" s="20">
        <f t="shared" si="68"/>
        <v>1457.2008332999999</v>
      </c>
      <c r="AR1051" s="20"/>
    </row>
    <row r="1052" spans="1:44" x14ac:dyDescent="0.25">
      <c r="A1052" t="str">
        <f>VLOOKUP($B1052,'Cushing Balance'!$C$2:$E$500,3,TRUE)</f>
        <v>222012</v>
      </c>
      <c r="B1052" s="1">
        <v>41063</v>
      </c>
      <c r="C1052" s="31"/>
      <c r="D1052" s="8">
        <v>72.571187499999994</v>
      </c>
      <c r="E1052" s="35">
        <v>191.48831250000001</v>
      </c>
      <c r="F1052" s="35"/>
      <c r="G1052" s="26">
        <v>49.5</v>
      </c>
      <c r="H1052" s="35">
        <v>66.316708329999997</v>
      </c>
      <c r="I1052" s="35">
        <v>0</v>
      </c>
      <c r="J1052" s="26">
        <v>0</v>
      </c>
      <c r="K1052" s="35">
        <v>88.26</v>
      </c>
      <c r="L1052" s="35">
        <v>0</v>
      </c>
      <c r="M1052" s="35">
        <v>430.88402079999997</v>
      </c>
      <c r="N1052" s="35">
        <v>0</v>
      </c>
      <c r="O1052" s="35"/>
      <c r="P1052" s="35">
        <v>1.5829166669999999</v>
      </c>
      <c r="R1052" s="24">
        <f t="shared" si="66"/>
        <v>900.60314579699991</v>
      </c>
      <c r="T1052" s="5">
        <v>371.25000733006107</v>
      </c>
      <c r="V1052" s="20">
        <f t="shared" si="67"/>
        <v>1271.853153127061</v>
      </c>
      <c r="W1052" s="59">
        <f t="shared" si="65"/>
        <v>41063</v>
      </c>
      <c r="X1052" s="8">
        <v>150.84929170000001</v>
      </c>
      <c r="Y1052" s="35">
        <v>137.09722920000002</v>
      </c>
      <c r="Z1052" s="35"/>
      <c r="AA1052" s="35">
        <v>0</v>
      </c>
      <c r="AB1052" s="35">
        <v>235.5479583</v>
      </c>
      <c r="AC1052" s="35">
        <v>13.52241667</v>
      </c>
      <c r="AD1052" s="35">
        <v>190.71337500000001</v>
      </c>
      <c r="AE1052" s="35"/>
      <c r="AF1052" s="35"/>
      <c r="AG1052" s="35"/>
      <c r="AH1052" s="35">
        <v>0</v>
      </c>
      <c r="AI1052" s="35"/>
      <c r="AL1052" s="24">
        <f t="shared" si="69"/>
        <v>727.73027087000003</v>
      </c>
      <c r="AN1052" s="34">
        <v>757.24799999999993</v>
      </c>
      <c r="AP1052" s="20">
        <f t="shared" si="68"/>
        <v>1484.97827087</v>
      </c>
      <c r="AR1052" s="20"/>
    </row>
    <row r="1053" spans="1:44" x14ac:dyDescent="0.25">
      <c r="A1053" t="str">
        <f>VLOOKUP($B1053,'Cushing Balance'!$C$2:$E$500,3,TRUE)</f>
        <v>222012</v>
      </c>
      <c r="B1053" s="1">
        <v>41064</v>
      </c>
      <c r="C1053" s="31"/>
      <c r="D1053" s="8">
        <v>128.93662499999999</v>
      </c>
      <c r="E1053" s="35">
        <v>88.56583332999999</v>
      </c>
      <c r="F1053" s="35"/>
      <c r="G1053" s="26">
        <v>49.5</v>
      </c>
      <c r="H1053" s="35">
        <v>58.603958330000005</v>
      </c>
      <c r="I1053" s="35">
        <v>0</v>
      </c>
      <c r="J1053" s="26">
        <v>0</v>
      </c>
      <c r="K1053" s="35">
        <v>98.279604169999999</v>
      </c>
      <c r="L1053" s="35">
        <v>0</v>
      </c>
      <c r="M1053" s="35">
        <v>390.18429170000002</v>
      </c>
      <c r="N1053" s="35">
        <v>0</v>
      </c>
      <c r="O1053" s="35"/>
      <c r="P1053" s="35">
        <v>45.896958330000004</v>
      </c>
      <c r="R1053" s="24">
        <f t="shared" si="66"/>
        <v>859.96727085999999</v>
      </c>
      <c r="T1053" s="5">
        <v>371.25000733006107</v>
      </c>
      <c r="V1053" s="20">
        <f t="shared" si="67"/>
        <v>1231.2172781900611</v>
      </c>
      <c r="W1053" s="59">
        <f t="shared" si="65"/>
        <v>41064</v>
      </c>
      <c r="X1053" s="8">
        <v>151.35779170000001</v>
      </c>
      <c r="Y1053" s="35">
        <v>132.27927080000001</v>
      </c>
      <c r="Z1053" s="35"/>
      <c r="AA1053" s="35">
        <v>0</v>
      </c>
      <c r="AB1053" s="35">
        <v>223.2068333</v>
      </c>
      <c r="AC1053" s="35">
        <v>12.46314583</v>
      </c>
      <c r="AD1053" s="35">
        <v>191.5617292</v>
      </c>
      <c r="AE1053" s="35"/>
      <c r="AF1053" s="35"/>
      <c r="AG1053" s="35"/>
      <c r="AH1053" s="35">
        <v>0</v>
      </c>
      <c r="AI1053" s="35"/>
      <c r="AL1053" s="24">
        <f t="shared" si="69"/>
        <v>710.86877083000013</v>
      </c>
      <c r="AN1053" s="34">
        <v>757.24799999999993</v>
      </c>
      <c r="AP1053" s="20">
        <f t="shared" si="68"/>
        <v>1468.11677083</v>
      </c>
      <c r="AR1053" s="20"/>
    </row>
    <row r="1054" spans="1:44" x14ac:dyDescent="0.25">
      <c r="A1054" t="str">
        <f>VLOOKUP($B1054,'Cushing Balance'!$C$2:$E$500,3,TRUE)</f>
        <v>222012</v>
      </c>
      <c r="B1054" s="1">
        <v>41065</v>
      </c>
      <c r="C1054" s="31"/>
      <c r="D1054" s="8">
        <v>128.28183329999999</v>
      </c>
      <c r="E1054" s="35">
        <v>77.656229170000003</v>
      </c>
      <c r="F1054" s="35"/>
      <c r="G1054" s="26">
        <v>49.5</v>
      </c>
      <c r="H1054" s="35">
        <v>52.43708333</v>
      </c>
      <c r="I1054" s="35">
        <v>0</v>
      </c>
      <c r="J1054" s="26">
        <v>0</v>
      </c>
      <c r="K1054" s="35">
        <v>103.23097920000001</v>
      </c>
      <c r="L1054" s="35">
        <v>0</v>
      </c>
      <c r="M1054" s="35">
        <v>450.87945830000001</v>
      </c>
      <c r="N1054" s="35">
        <v>0</v>
      </c>
      <c r="O1054" s="35"/>
      <c r="P1054" s="35">
        <v>48.007770829999998</v>
      </c>
      <c r="R1054" s="24">
        <f t="shared" si="66"/>
        <v>909.99335413000006</v>
      </c>
      <c r="T1054" s="5">
        <v>371.25000733006107</v>
      </c>
      <c r="V1054" s="20">
        <f t="shared" si="67"/>
        <v>1281.2433614600611</v>
      </c>
      <c r="W1054" s="59">
        <f t="shared" si="65"/>
        <v>41065</v>
      </c>
      <c r="X1054" s="8">
        <v>151.43735420000002</v>
      </c>
      <c r="Y1054" s="35">
        <v>91.545562500000003</v>
      </c>
      <c r="Z1054" s="35"/>
      <c r="AA1054" s="35">
        <v>0</v>
      </c>
      <c r="AB1054" s="35">
        <v>231.065</v>
      </c>
      <c r="AC1054" s="35">
        <v>17.67520833</v>
      </c>
      <c r="AD1054" s="35">
        <v>179.86966670000001</v>
      </c>
      <c r="AE1054" s="35"/>
      <c r="AF1054" s="35"/>
      <c r="AG1054" s="35"/>
      <c r="AH1054" s="35">
        <v>0</v>
      </c>
      <c r="AI1054" s="35"/>
      <c r="AL1054" s="24">
        <f t="shared" si="69"/>
        <v>671.59279173000004</v>
      </c>
      <c r="AN1054" s="34">
        <v>757.24799999999993</v>
      </c>
      <c r="AP1054" s="20">
        <f t="shared" si="68"/>
        <v>1428.8407917300001</v>
      </c>
      <c r="AR1054" s="20"/>
    </row>
    <row r="1055" spans="1:44" x14ac:dyDescent="0.25">
      <c r="A1055" t="str">
        <f>VLOOKUP($B1055,'Cushing Balance'!$C$2:$E$500,3,TRUE)</f>
        <v>222012</v>
      </c>
      <c r="B1055" s="1">
        <v>41066</v>
      </c>
      <c r="C1055" s="31"/>
      <c r="D1055" s="8">
        <v>0</v>
      </c>
      <c r="E1055" s="35">
        <v>191.96035420000001</v>
      </c>
      <c r="F1055" s="35"/>
      <c r="G1055" s="26">
        <v>49.5</v>
      </c>
      <c r="H1055" s="35">
        <v>63.565895830000002</v>
      </c>
      <c r="I1055" s="35">
        <v>0</v>
      </c>
      <c r="J1055" s="26">
        <v>0</v>
      </c>
      <c r="K1055" s="35">
        <v>82.005479170000001</v>
      </c>
      <c r="L1055" s="35">
        <v>0</v>
      </c>
      <c r="M1055" s="35">
        <v>431.68685420000003</v>
      </c>
      <c r="N1055" s="35">
        <v>0</v>
      </c>
      <c r="O1055" s="35"/>
      <c r="P1055" s="35">
        <v>15.571687499999999</v>
      </c>
      <c r="R1055" s="24">
        <f t="shared" si="66"/>
        <v>834.29027090000011</v>
      </c>
      <c r="T1055" s="5">
        <v>371.25000733006107</v>
      </c>
      <c r="V1055" s="20">
        <f t="shared" si="67"/>
        <v>1205.5402782300612</v>
      </c>
      <c r="W1055" s="59">
        <f t="shared" si="65"/>
        <v>41066</v>
      </c>
      <c r="X1055" s="8">
        <v>148.87902080000001</v>
      </c>
      <c r="Y1055" s="35">
        <v>111.4524375</v>
      </c>
      <c r="Z1055" s="35"/>
      <c r="AA1055" s="35">
        <v>0</v>
      </c>
      <c r="AB1055" s="35">
        <v>226.51849999999999</v>
      </c>
      <c r="AC1055" s="35">
        <v>21.596895830000001</v>
      </c>
      <c r="AD1055" s="35">
        <v>180.9031042</v>
      </c>
      <c r="AE1055" s="35"/>
      <c r="AF1055" s="35"/>
      <c r="AG1055" s="35"/>
      <c r="AH1055" s="35">
        <v>0</v>
      </c>
      <c r="AI1055" s="35"/>
      <c r="AL1055" s="24">
        <f t="shared" si="69"/>
        <v>689.34995833000005</v>
      </c>
      <c r="AN1055" s="34">
        <v>757.24799999999993</v>
      </c>
      <c r="AP1055" s="20">
        <f t="shared" si="68"/>
        <v>1446.59795833</v>
      </c>
      <c r="AR1055" s="20"/>
    </row>
    <row r="1056" spans="1:44" x14ac:dyDescent="0.25">
      <c r="A1056" t="str">
        <f>VLOOKUP($B1056,'Cushing Balance'!$C$2:$E$500,3,TRUE)</f>
        <v>222012</v>
      </c>
      <c r="B1056" s="1">
        <v>41067</v>
      </c>
      <c r="C1056" s="31"/>
      <c r="D1056" s="8">
        <v>115.7637292</v>
      </c>
      <c r="E1056" s="35">
        <v>193.32050000000001</v>
      </c>
      <c r="F1056" s="35"/>
      <c r="G1056" s="26">
        <v>49.5</v>
      </c>
      <c r="H1056" s="35">
        <v>38.379270830000003</v>
      </c>
      <c r="I1056" s="35">
        <v>0</v>
      </c>
      <c r="J1056" s="26">
        <v>0</v>
      </c>
      <c r="K1056" s="35">
        <v>82.544708329999992</v>
      </c>
      <c r="L1056" s="35">
        <v>0</v>
      </c>
      <c r="M1056" s="35">
        <v>436.80983329999998</v>
      </c>
      <c r="N1056" s="35">
        <v>0</v>
      </c>
      <c r="O1056" s="35"/>
      <c r="P1056" s="35">
        <v>43.028958330000002</v>
      </c>
      <c r="R1056" s="24">
        <f t="shared" si="66"/>
        <v>959.34699998999997</v>
      </c>
      <c r="T1056" s="5">
        <v>371.25000733006107</v>
      </c>
      <c r="V1056" s="20">
        <f t="shared" si="67"/>
        <v>1330.597007320061</v>
      </c>
      <c r="W1056" s="59">
        <f t="shared" si="65"/>
        <v>41067</v>
      </c>
      <c r="X1056" s="8">
        <v>148.52022919999999</v>
      </c>
      <c r="Y1056" s="35">
        <v>135.54599999999999</v>
      </c>
      <c r="Z1056" s="35"/>
      <c r="AA1056" s="35">
        <v>0</v>
      </c>
      <c r="AB1056" s="35">
        <v>226.0244792</v>
      </c>
      <c r="AC1056" s="35">
        <v>22.20385417</v>
      </c>
      <c r="AD1056" s="35">
        <v>179.48762500000001</v>
      </c>
      <c r="AE1056" s="35"/>
      <c r="AF1056" s="35"/>
      <c r="AG1056" s="35"/>
      <c r="AH1056" s="35">
        <v>0</v>
      </c>
      <c r="AI1056" s="35"/>
      <c r="AL1056" s="24">
        <f t="shared" si="69"/>
        <v>711.78218756999991</v>
      </c>
      <c r="AN1056" s="34">
        <v>757.24799999999993</v>
      </c>
      <c r="AP1056" s="20">
        <f t="shared" si="68"/>
        <v>1469.0301875699997</v>
      </c>
      <c r="AR1056" s="20"/>
    </row>
    <row r="1057" spans="1:44" x14ac:dyDescent="0.25">
      <c r="A1057" t="str">
        <f>VLOOKUP($B1057,'Cushing Balance'!$C$2:$E$500,3,TRUE)</f>
        <v>222012</v>
      </c>
      <c r="B1057" s="1">
        <v>41068</v>
      </c>
      <c r="C1057" s="31"/>
      <c r="D1057" s="8">
        <v>0</v>
      </c>
      <c r="E1057" s="35">
        <v>181.9989583</v>
      </c>
      <c r="F1057" s="35"/>
      <c r="G1057" s="26">
        <v>49.5</v>
      </c>
      <c r="H1057" s="35">
        <v>57.779833330000002</v>
      </c>
      <c r="I1057" s="35">
        <v>0</v>
      </c>
      <c r="J1057" s="26">
        <v>0</v>
      </c>
      <c r="K1057" s="35">
        <v>92.326979170000001</v>
      </c>
      <c r="L1057" s="35">
        <v>0</v>
      </c>
      <c r="M1057" s="35">
        <v>390.05747919999999</v>
      </c>
      <c r="N1057" s="35">
        <v>0</v>
      </c>
      <c r="O1057" s="35"/>
      <c r="P1057" s="35">
        <v>66.082333329999997</v>
      </c>
      <c r="R1057" s="24">
        <f t="shared" si="66"/>
        <v>837.74558333000004</v>
      </c>
      <c r="T1057" s="5">
        <v>371.25000733006107</v>
      </c>
      <c r="V1057" s="20">
        <f t="shared" si="67"/>
        <v>1208.9955906600612</v>
      </c>
      <c r="W1057" s="59">
        <f t="shared" si="65"/>
        <v>41068</v>
      </c>
      <c r="X1057" s="8">
        <v>130.69802079999999</v>
      </c>
      <c r="Y1057" s="35">
        <v>136.411</v>
      </c>
      <c r="Z1057" s="35"/>
      <c r="AA1057" s="35">
        <v>0</v>
      </c>
      <c r="AB1057" s="35">
        <v>232.51060419999999</v>
      </c>
      <c r="AC1057" s="35">
        <v>22.217500000000001</v>
      </c>
      <c r="AD1057" s="35">
        <v>177.56572919999999</v>
      </c>
      <c r="AE1057" s="35"/>
      <c r="AF1057" s="35"/>
      <c r="AG1057" s="35"/>
      <c r="AH1057" s="35">
        <v>0</v>
      </c>
      <c r="AI1057" s="35"/>
      <c r="AL1057" s="24">
        <f t="shared" si="69"/>
        <v>699.40285419999998</v>
      </c>
      <c r="AN1057" s="34">
        <v>757.24799999999993</v>
      </c>
      <c r="AP1057" s="20">
        <f t="shared" si="68"/>
        <v>1456.6508541999999</v>
      </c>
      <c r="AR1057" s="20"/>
    </row>
    <row r="1058" spans="1:44" x14ac:dyDescent="0.25">
      <c r="A1058" t="str">
        <f>VLOOKUP($B1058,'Cushing Balance'!$C$2:$E$500,3,TRUE)</f>
        <v>232012</v>
      </c>
      <c r="B1058" s="1">
        <v>41069</v>
      </c>
      <c r="C1058" s="31"/>
      <c r="D1058" s="8">
        <v>191.3048958</v>
      </c>
      <c r="E1058" s="35">
        <v>192.34774999999999</v>
      </c>
      <c r="F1058" s="35"/>
      <c r="G1058" s="26">
        <v>49.5</v>
      </c>
      <c r="H1058" s="35">
        <v>76.921437499999996</v>
      </c>
      <c r="I1058" s="35">
        <v>0</v>
      </c>
      <c r="J1058" s="26">
        <v>0</v>
      </c>
      <c r="K1058" s="35">
        <v>95.978812500000004</v>
      </c>
      <c r="L1058" s="35">
        <v>0</v>
      </c>
      <c r="M1058" s="35">
        <v>437.5705208</v>
      </c>
      <c r="N1058" s="35">
        <v>0</v>
      </c>
      <c r="O1058" s="35"/>
      <c r="P1058" s="35">
        <v>2.4030208330000002</v>
      </c>
      <c r="R1058" s="24">
        <f t="shared" si="66"/>
        <v>1046.026437433</v>
      </c>
      <c r="T1058" s="5">
        <v>371.25000733006107</v>
      </c>
      <c r="V1058" s="20">
        <f t="shared" si="67"/>
        <v>1417.2764447630611</v>
      </c>
      <c r="W1058" s="59">
        <f t="shared" si="65"/>
        <v>41069</v>
      </c>
      <c r="X1058" s="8">
        <v>140.90712500000001</v>
      </c>
      <c r="Y1058" s="35">
        <v>136.253625</v>
      </c>
      <c r="Z1058" s="35"/>
      <c r="AA1058" s="35">
        <v>0</v>
      </c>
      <c r="AB1058" s="35">
        <v>220.74739579999999</v>
      </c>
      <c r="AC1058" s="35">
        <v>22.287479169999997</v>
      </c>
      <c r="AD1058" s="35">
        <v>184.6185208</v>
      </c>
      <c r="AE1058" s="35"/>
      <c r="AF1058" s="35"/>
      <c r="AG1058" s="35"/>
      <c r="AH1058" s="35">
        <v>0</v>
      </c>
      <c r="AI1058" s="35"/>
      <c r="AL1058" s="24">
        <f t="shared" si="69"/>
        <v>704.8141457700001</v>
      </c>
      <c r="AN1058" s="34">
        <v>757.24799999999993</v>
      </c>
      <c r="AP1058" s="20">
        <f t="shared" si="68"/>
        <v>1462.0621457699999</v>
      </c>
      <c r="AR1058" s="20"/>
    </row>
    <row r="1059" spans="1:44" x14ac:dyDescent="0.25">
      <c r="A1059" t="str">
        <f>VLOOKUP($B1059,'Cushing Balance'!$C$2:$E$500,3,TRUE)</f>
        <v>232012</v>
      </c>
      <c r="B1059" s="1">
        <v>41070</v>
      </c>
      <c r="C1059" s="31"/>
      <c r="D1059" s="8">
        <v>46.021895829999998</v>
      </c>
      <c r="E1059" s="35">
        <v>194.5265417</v>
      </c>
      <c r="F1059" s="35"/>
      <c r="G1059" s="26">
        <v>49.5</v>
      </c>
      <c r="H1059" s="35">
        <v>45.288687500000002</v>
      </c>
      <c r="I1059" s="35">
        <v>0</v>
      </c>
      <c r="J1059" s="26">
        <v>0</v>
      </c>
      <c r="K1059" s="35">
        <v>102.522125</v>
      </c>
      <c r="L1059" s="35">
        <v>0</v>
      </c>
      <c r="M1059" s="35">
        <v>405.93362500000001</v>
      </c>
      <c r="N1059" s="35">
        <v>0</v>
      </c>
      <c r="O1059" s="35"/>
      <c r="P1059" s="35">
        <v>48.539666669999995</v>
      </c>
      <c r="R1059" s="24">
        <f t="shared" si="66"/>
        <v>892.33254169999998</v>
      </c>
      <c r="T1059" s="5">
        <v>371.25000733006107</v>
      </c>
      <c r="V1059" s="20">
        <f t="shared" si="67"/>
        <v>1263.582549030061</v>
      </c>
      <c r="W1059" s="59">
        <f t="shared" si="65"/>
        <v>41070</v>
      </c>
      <c r="X1059" s="8">
        <v>151.05370830000001</v>
      </c>
      <c r="Y1059" s="35">
        <v>136.0974583</v>
      </c>
      <c r="Z1059" s="35"/>
      <c r="AA1059" s="35">
        <v>0</v>
      </c>
      <c r="AB1059" s="35">
        <v>232.8365417</v>
      </c>
      <c r="AC1059" s="35">
        <v>21.861666669999998</v>
      </c>
      <c r="AD1059" s="35">
        <v>190.7988958</v>
      </c>
      <c r="AE1059" s="35"/>
      <c r="AF1059" s="35"/>
      <c r="AG1059" s="35"/>
      <c r="AH1059" s="35">
        <v>0</v>
      </c>
      <c r="AI1059" s="35"/>
      <c r="AL1059" s="24">
        <f t="shared" si="69"/>
        <v>732.64827076999995</v>
      </c>
      <c r="AN1059" s="34">
        <v>757.24799999999993</v>
      </c>
      <c r="AP1059" s="20">
        <f t="shared" si="68"/>
        <v>1489.8962707699998</v>
      </c>
      <c r="AR1059" s="20"/>
    </row>
    <row r="1060" spans="1:44" x14ac:dyDescent="0.25">
      <c r="A1060" t="str">
        <f>VLOOKUP($B1060,'Cushing Balance'!$C$2:$E$500,3,TRUE)</f>
        <v>232012</v>
      </c>
      <c r="B1060" s="1">
        <v>41071</v>
      </c>
      <c r="C1060" s="31"/>
      <c r="D1060" s="8">
        <v>117.12947920000001</v>
      </c>
      <c r="E1060" s="35">
        <v>189.2037708</v>
      </c>
      <c r="F1060" s="35"/>
      <c r="G1060" s="26">
        <v>49.5</v>
      </c>
      <c r="H1060" s="35">
        <v>51.993000000000002</v>
      </c>
      <c r="I1060" s="35">
        <v>0</v>
      </c>
      <c r="J1060" s="26">
        <v>0</v>
      </c>
      <c r="K1060" s="35">
        <v>99.957166670000007</v>
      </c>
      <c r="L1060" s="35">
        <v>0</v>
      </c>
      <c r="M1060" s="35">
        <v>437.96462500000001</v>
      </c>
      <c r="N1060" s="35">
        <v>0</v>
      </c>
      <c r="O1060" s="35"/>
      <c r="P1060" s="35">
        <v>13.30654167</v>
      </c>
      <c r="R1060" s="24">
        <f t="shared" si="66"/>
        <v>959.05458334000002</v>
      </c>
      <c r="T1060" s="5">
        <v>371.25000733006107</v>
      </c>
      <c r="V1060" s="20">
        <f t="shared" si="67"/>
        <v>1330.3045906700611</v>
      </c>
      <c r="W1060" s="59">
        <f t="shared" si="65"/>
        <v>41071</v>
      </c>
      <c r="X1060" s="8">
        <v>150.42922920000001</v>
      </c>
      <c r="Y1060" s="35">
        <v>130.49470829999999</v>
      </c>
      <c r="Z1060" s="35"/>
      <c r="AA1060" s="35">
        <v>0</v>
      </c>
      <c r="AB1060" s="35">
        <v>229.1324583</v>
      </c>
      <c r="AC1060" s="35">
        <v>22.22410417</v>
      </c>
      <c r="AD1060" s="35">
        <v>187.91166670000001</v>
      </c>
      <c r="AE1060" s="35"/>
      <c r="AF1060" s="35"/>
      <c r="AG1060" s="35"/>
      <c r="AH1060" s="35">
        <v>0</v>
      </c>
      <c r="AI1060" s="35"/>
      <c r="AL1060" s="24">
        <f t="shared" si="69"/>
        <v>720.19216667000001</v>
      </c>
      <c r="AN1060" s="34">
        <v>757.24799999999993</v>
      </c>
      <c r="AP1060" s="20">
        <f t="shared" si="68"/>
        <v>1477.4401666700001</v>
      </c>
      <c r="AR1060" s="20"/>
    </row>
    <row r="1061" spans="1:44" x14ac:dyDescent="0.25">
      <c r="A1061" t="str">
        <f>VLOOKUP($B1061,'Cushing Balance'!$C$2:$E$500,3,TRUE)</f>
        <v>232012</v>
      </c>
      <c r="B1061" s="1">
        <v>41072</v>
      </c>
      <c r="C1061" s="31"/>
      <c r="D1061" s="8">
        <v>83.866937500000006</v>
      </c>
      <c r="E1061" s="35">
        <v>177.93297920000001</v>
      </c>
      <c r="F1061" s="35"/>
      <c r="G1061" s="26">
        <v>49.5</v>
      </c>
      <c r="H1061" s="35">
        <v>45.188354169999997</v>
      </c>
      <c r="I1061" s="35">
        <v>0</v>
      </c>
      <c r="J1061" s="26">
        <v>0</v>
      </c>
      <c r="K1061" s="35">
        <v>95.961583329999996</v>
      </c>
      <c r="L1061" s="35">
        <v>0</v>
      </c>
      <c r="M1061" s="35">
        <v>444.60541669999998</v>
      </c>
      <c r="N1061" s="35">
        <v>0</v>
      </c>
      <c r="O1061" s="35"/>
      <c r="P1061" s="35">
        <v>35.255458330000003</v>
      </c>
      <c r="R1061" s="24">
        <f t="shared" si="66"/>
        <v>932.31072923000011</v>
      </c>
      <c r="T1061" s="5">
        <v>371.25000733006107</v>
      </c>
      <c r="V1061" s="20">
        <f t="shared" si="67"/>
        <v>1303.5607365600613</v>
      </c>
      <c r="W1061" s="59">
        <f t="shared" si="65"/>
        <v>41072</v>
      </c>
      <c r="X1061" s="8">
        <v>150.86185420000001</v>
      </c>
      <c r="Y1061" s="35">
        <v>129.41650000000001</v>
      </c>
      <c r="Z1061" s="35"/>
      <c r="AA1061" s="35">
        <v>0</v>
      </c>
      <c r="AB1061" s="35">
        <v>227.60862499999999</v>
      </c>
      <c r="AC1061" s="35">
        <v>20.98554167</v>
      </c>
      <c r="AD1061" s="35">
        <v>185.15235419999999</v>
      </c>
      <c r="AE1061" s="35"/>
      <c r="AF1061" s="35"/>
      <c r="AG1061" s="35"/>
      <c r="AH1061" s="35">
        <v>0</v>
      </c>
      <c r="AI1061" s="35"/>
      <c r="AL1061" s="24">
        <f t="shared" si="69"/>
        <v>714.02487507000001</v>
      </c>
      <c r="AN1061" s="34">
        <v>757.24799999999993</v>
      </c>
      <c r="AP1061" s="20">
        <f t="shared" si="68"/>
        <v>1471.2728750699998</v>
      </c>
      <c r="AR1061" s="20"/>
    </row>
    <row r="1062" spans="1:44" x14ac:dyDescent="0.25">
      <c r="A1062" t="str">
        <f>VLOOKUP($B1062,'Cushing Balance'!$C$2:$E$500,3,TRUE)</f>
        <v>232012</v>
      </c>
      <c r="B1062" s="1">
        <v>41073</v>
      </c>
      <c r="C1062" s="31"/>
      <c r="D1062" s="8">
        <v>0</v>
      </c>
      <c r="E1062" s="35">
        <v>178.2398542</v>
      </c>
      <c r="F1062" s="35"/>
      <c r="G1062" s="26">
        <v>49.5</v>
      </c>
      <c r="H1062" s="35">
        <v>73.849020830000001</v>
      </c>
      <c r="I1062" s="35">
        <v>0</v>
      </c>
      <c r="J1062" s="26">
        <v>0</v>
      </c>
      <c r="K1062" s="35">
        <v>97.906479170000011</v>
      </c>
      <c r="L1062" s="35">
        <v>0</v>
      </c>
      <c r="M1062" s="35">
        <v>391.19943749999999</v>
      </c>
      <c r="N1062" s="35">
        <v>0</v>
      </c>
      <c r="O1062" s="35"/>
      <c r="P1062" s="35">
        <v>49.519458329999999</v>
      </c>
      <c r="R1062" s="24">
        <f t="shared" si="66"/>
        <v>840.21425003000002</v>
      </c>
      <c r="T1062" s="5">
        <v>371.25000733006107</v>
      </c>
      <c r="V1062" s="20">
        <f t="shared" si="67"/>
        <v>1211.4642573600611</v>
      </c>
      <c r="W1062" s="59">
        <f t="shared" si="65"/>
        <v>41073</v>
      </c>
      <c r="X1062" s="8">
        <v>150.26443750000001</v>
      </c>
      <c r="Y1062" s="35">
        <v>135.2606667</v>
      </c>
      <c r="Z1062" s="35"/>
      <c r="AA1062" s="35">
        <v>0</v>
      </c>
      <c r="AB1062" s="35">
        <v>234.5360417</v>
      </c>
      <c r="AC1062" s="35">
        <v>22.791916669999999</v>
      </c>
      <c r="AD1062" s="35">
        <v>182.34960419999999</v>
      </c>
      <c r="AE1062" s="35"/>
      <c r="AF1062" s="35"/>
      <c r="AG1062" s="35"/>
      <c r="AH1062" s="35">
        <v>0</v>
      </c>
      <c r="AI1062" s="35"/>
      <c r="AL1062" s="24">
        <f t="shared" si="69"/>
        <v>725.20266676999995</v>
      </c>
      <c r="AN1062" s="34">
        <v>757.24799999999993</v>
      </c>
      <c r="AP1062" s="20">
        <f t="shared" si="68"/>
        <v>1482.4506667699998</v>
      </c>
      <c r="AR1062" s="20"/>
    </row>
    <row r="1063" spans="1:44" x14ac:dyDescent="0.25">
      <c r="A1063" t="str">
        <f>VLOOKUP($B1063,'Cushing Balance'!$C$2:$E$500,3,TRUE)</f>
        <v>232012</v>
      </c>
      <c r="B1063" s="1">
        <v>41074</v>
      </c>
      <c r="C1063" s="31"/>
      <c r="D1063" s="8">
        <v>0</v>
      </c>
      <c r="E1063" s="35">
        <v>190.41835420000001</v>
      </c>
      <c r="F1063" s="35"/>
      <c r="G1063" s="26">
        <v>49.5</v>
      </c>
      <c r="H1063" s="35">
        <v>78.322000000000003</v>
      </c>
      <c r="I1063" s="35">
        <v>0</v>
      </c>
      <c r="J1063" s="26">
        <v>0</v>
      </c>
      <c r="K1063" s="35">
        <v>101.9785208</v>
      </c>
      <c r="L1063" s="35">
        <v>0</v>
      </c>
      <c r="M1063" s="35">
        <v>452.62927079999997</v>
      </c>
      <c r="N1063" s="35">
        <v>0</v>
      </c>
      <c r="O1063" s="35"/>
      <c r="P1063" s="35">
        <v>32.874625000000002</v>
      </c>
      <c r="R1063" s="24">
        <f t="shared" si="66"/>
        <v>905.72277080000003</v>
      </c>
      <c r="T1063" s="5">
        <v>371.25000733006107</v>
      </c>
      <c r="V1063" s="20">
        <f t="shared" si="67"/>
        <v>1276.9727781300612</v>
      </c>
      <c r="W1063" s="59">
        <f t="shared" si="65"/>
        <v>41074</v>
      </c>
      <c r="X1063" s="8">
        <v>147.77445829999999</v>
      </c>
      <c r="Y1063" s="35">
        <v>136.91791670000001</v>
      </c>
      <c r="Z1063" s="35"/>
      <c r="AA1063" s="35">
        <v>0</v>
      </c>
      <c r="AB1063" s="35">
        <v>235.84795829999999</v>
      </c>
      <c r="AC1063" s="35">
        <v>23.482166669999998</v>
      </c>
      <c r="AD1063" s="35">
        <v>188.88404170000001</v>
      </c>
      <c r="AE1063" s="35"/>
      <c r="AF1063" s="35"/>
      <c r="AG1063" s="35"/>
      <c r="AH1063" s="35">
        <v>0</v>
      </c>
      <c r="AI1063" s="35"/>
      <c r="AL1063" s="24">
        <f t="shared" si="69"/>
        <v>732.90654166999991</v>
      </c>
      <c r="AN1063" s="34">
        <v>757.24799999999993</v>
      </c>
      <c r="AP1063" s="20">
        <f t="shared" si="68"/>
        <v>1490.1545416699998</v>
      </c>
      <c r="AR1063" s="20"/>
    </row>
    <row r="1064" spans="1:44" x14ac:dyDescent="0.25">
      <c r="A1064" t="str">
        <f>VLOOKUP($B1064,'Cushing Balance'!$C$2:$E$500,3,TRUE)</f>
        <v>232012</v>
      </c>
      <c r="B1064" s="1">
        <v>41075</v>
      </c>
      <c r="C1064" s="31"/>
      <c r="D1064" s="8">
        <v>208.9797083</v>
      </c>
      <c r="E1064" s="35">
        <v>185.02104170000001</v>
      </c>
      <c r="F1064" s="35"/>
      <c r="G1064" s="26">
        <v>49.5</v>
      </c>
      <c r="H1064" s="35">
        <v>78.242750000000001</v>
      </c>
      <c r="I1064" s="35">
        <v>0</v>
      </c>
      <c r="J1064" s="26">
        <v>0</v>
      </c>
      <c r="K1064" s="35">
        <v>97.97027082999999</v>
      </c>
      <c r="L1064" s="35">
        <v>0</v>
      </c>
      <c r="M1064" s="35">
        <v>374.29197920000001</v>
      </c>
      <c r="N1064" s="35">
        <v>0</v>
      </c>
      <c r="O1064" s="35"/>
      <c r="P1064" s="35">
        <v>18.406812500000001</v>
      </c>
      <c r="R1064" s="24">
        <f t="shared" si="66"/>
        <v>1012.4125625300001</v>
      </c>
      <c r="T1064" s="5">
        <v>371.25000733006107</v>
      </c>
      <c r="V1064" s="20">
        <f t="shared" si="67"/>
        <v>1383.662569860061</v>
      </c>
      <c r="W1064" s="59">
        <f t="shared" si="65"/>
        <v>41075</v>
      </c>
      <c r="X1064" s="8">
        <v>148.38797919999999</v>
      </c>
      <c r="Y1064" s="35">
        <v>134.2401667</v>
      </c>
      <c r="Z1064" s="35"/>
      <c r="AA1064" s="35">
        <v>0</v>
      </c>
      <c r="AB1064" s="35">
        <v>232.25504169999999</v>
      </c>
      <c r="AC1064" s="35">
        <v>17.787791669999997</v>
      </c>
      <c r="AD1064" s="35">
        <v>179.08104170000001</v>
      </c>
      <c r="AE1064" s="35"/>
      <c r="AF1064" s="35"/>
      <c r="AG1064" s="35"/>
      <c r="AH1064" s="35">
        <v>0</v>
      </c>
      <c r="AI1064" s="35"/>
      <c r="AL1064" s="24">
        <f t="shared" si="69"/>
        <v>711.75202096999999</v>
      </c>
      <c r="AN1064" s="34">
        <v>757.24799999999993</v>
      </c>
      <c r="AP1064" s="20">
        <f t="shared" si="68"/>
        <v>1469.0000209699999</v>
      </c>
      <c r="AR1064" s="20"/>
    </row>
    <row r="1065" spans="1:44" x14ac:dyDescent="0.25">
      <c r="A1065" t="str">
        <f>VLOOKUP($B1065,'Cushing Balance'!$C$2:$E$500,3,TRUE)</f>
        <v>242012</v>
      </c>
      <c r="B1065" s="1">
        <v>41076</v>
      </c>
      <c r="C1065" s="31"/>
      <c r="D1065" s="8">
        <v>63.869166669999998</v>
      </c>
      <c r="E1065" s="35">
        <v>181.69547919999999</v>
      </c>
      <c r="F1065" s="35"/>
      <c r="G1065" s="26">
        <v>49.5</v>
      </c>
      <c r="H1065" s="35">
        <v>61.767291669999999</v>
      </c>
      <c r="I1065" s="35">
        <v>0</v>
      </c>
      <c r="J1065" s="26">
        <v>0</v>
      </c>
      <c r="K1065" s="35">
        <v>95.01052082999999</v>
      </c>
      <c r="L1065" s="35">
        <v>0</v>
      </c>
      <c r="M1065" s="35">
        <v>456.75793750000003</v>
      </c>
      <c r="N1065" s="35">
        <v>0</v>
      </c>
      <c r="O1065" s="35"/>
      <c r="P1065" s="35">
        <v>2.8083749999999998</v>
      </c>
      <c r="R1065" s="24">
        <f t="shared" si="66"/>
        <v>911.40877087000001</v>
      </c>
      <c r="T1065" s="5">
        <v>371.25000733006107</v>
      </c>
      <c r="V1065" s="20">
        <f t="shared" si="67"/>
        <v>1282.6587782000611</v>
      </c>
      <c r="W1065" s="59">
        <f t="shared" si="65"/>
        <v>41076</v>
      </c>
      <c r="X1065" s="8">
        <v>148.80962500000001</v>
      </c>
      <c r="Y1065" s="35">
        <v>136.086625</v>
      </c>
      <c r="Z1065" s="35"/>
      <c r="AA1065" s="35">
        <v>0</v>
      </c>
      <c r="AB1065" s="35">
        <v>233.16308330000001</v>
      </c>
      <c r="AC1065" s="35">
        <v>18.77866667</v>
      </c>
      <c r="AD1065" s="35">
        <v>182.90285420000001</v>
      </c>
      <c r="AE1065" s="35"/>
      <c r="AF1065" s="35"/>
      <c r="AG1065" s="35"/>
      <c r="AH1065" s="35">
        <v>0</v>
      </c>
      <c r="AI1065" s="35"/>
      <c r="AL1065" s="24">
        <f t="shared" si="69"/>
        <v>719.74085417000003</v>
      </c>
      <c r="AN1065" s="34">
        <v>757.24799999999993</v>
      </c>
      <c r="AP1065" s="20">
        <f t="shared" si="68"/>
        <v>1476.98885417</v>
      </c>
      <c r="AR1065" s="20"/>
    </row>
    <row r="1066" spans="1:44" x14ac:dyDescent="0.25">
      <c r="A1066" t="str">
        <f>VLOOKUP($B1066,'Cushing Balance'!$C$2:$E$500,3,TRUE)</f>
        <v>242012</v>
      </c>
      <c r="B1066" s="1">
        <v>41077</v>
      </c>
      <c r="C1066" s="31"/>
      <c r="D1066" s="8">
        <v>0</v>
      </c>
      <c r="E1066" s="35">
        <v>177.97935419999999</v>
      </c>
      <c r="F1066" s="35"/>
      <c r="G1066" s="26">
        <v>49.5</v>
      </c>
      <c r="H1066" s="35">
        <v>45.184020830000001</v>
      </c>
      <c r="I1066" s="35">
        <v>0</v>
      </c>
      <c r="J1066" s="26">
        <v>0</v>
      </c>
      <c r="K1066" s="35">
        <v>94.104687499999997</v>
      </c>
      <c r="L1066" s="35">
        <v>0</v>
      </c>
      <c r="M1066" s="35">
        <v>452.81295829999999</v>
      </c>
      <c r="N1066" s="35">
        <v>0</v>
      </c>
      <c r="O1066" s="35"/>
      <c r="P1066" s="35">
        <v>2.3497499999999998</v>
      </c>
      <c r="R1066" s="24">
        <f t="shared" si="66"/>
        <v>821.93077082999991</v>
      </c>
      <c r="T1066" s="5">
        <v>371.25000733006107</v>
      </c>
      <c r="V1066" s="20">
        <f t="shared" si="67"/>
        <v>1193.180778160061</v>
      </c>
      <c r="W1066" s="59">
        <f t="shared" si="65"/>
        <v>41077</v>
      </c>
      <c r="X1066" s="8">
        <v>129.9669792</v>
      </c>
      <c r="Y1066" s="35">
        <v>135.66041670000001</v>
      </c>
      <c r="Z1066" s="35"/>
      <c r="AA1066" s="35">
        <v>0</v>
      </c>
      <c r="AB1066" s="35">
        <v>233.23406249999999</v>
      </c>
      <c r="AC1066" s="35">
        <v>34.118958329999998</v>
      </c>
      <c r="AD1066" s="35">
        <v>186.56070829999999</v>
      </c>
      <c r="AE1066" s="35"/>
      <c r="AF1066" s="35"/>
      <c r="AG1066" s="35"/>
      <c r="AH1066" s="35">
        <v>0</v>
      </c>
      <c r="AI1066" s="35"/>
      <c r="AL1066" s="24">
        <f t="shared" si="69"/>
        <v>719.54112502999999</v>
      </c>
      <c r="AN1066" s="34">
        <v>757.24799999999993</v>
      </c>
      <c r="AP1066" s="20">
        <f t="shared" si="68"/>
        <v>1476.7891250299999</v>
      </c>
      <c r="AR1066" s="20"/>
    </row>
    <row r="1067" spans="1:44" x14ac:dyDescent="0.25">
      <c r="A1067" t="str">
        <f>VLOOKUP($B1067,'Cushing Balance'!$C$2:$E$500,3,TRUE)</f>
        <v>242012</v>
      </c>
      <c r="B1067" s="1">
        <v>41078</v>
      </c>
      <c r="C1067" s="31"/>
      <c r="D1067" s="8">
        <v>194.85964580000001</v>
      </c>
      <c r="E1067" s="35">
        <v>179.6542292</v>
      </c>
      <c r="F1067" s="35"/>
      <c r="G1067" s="26">
        <v>49.5</v>
      </c>
      <c r="H1067" s="35">
        <v>60.21383333</v>
      </c>
      <c r="I1067" s="35">
        <v>0</v>
      </c>
      <c r="J1067" s="26">
        <v>0</v>
      </c>
      <c r="K1067" s="35">
        <v>95.674666670000008</v>
      </c>
      <c r="L1067" s="35">
        <v>0</v>
      </c>
      <c r="M1067" s="35">
        <v>448.48639580000003</v>
      </c>
      <c r="N1067" s="35">
        <v>0</v>
      </c>
      <c r="O1067" s="35"/>
      <c r="P1067" s="35">
        <v>53.704333330000004</v>
      </c>
      <c r="R1067" s="24">
        <f t="shared" si="66"/>
        <v>1082.09310413</v>
      </c>
      <c r="T1067" s="5">
        <v>371.25000733006107</v>
      </c>
      <c r="V1067" s="20">
        <f t="shared" si="67"/>
        <v>1453.3431114600612</v>
      </c>
      <c r="W1067" s="59">
        <f t="shared" si="65"/>
        <v>41078</v>
      </c>
      <c r="X1067" s="8">
        <v>149.90835419999999</v>
      </c>
      <c r="Y1067" s="35">
        <v>136.62610420000001</v>
      </c>
      <c r="Z1067" s="35"/>
      <c r="AA1067" s="35">
        <v>0</v>
      </c>
      <c r="AB1067" s="35">
        <v>234.08466670000001</v>
      </c>
      <c r="AC1067" s="35">
        <v>30.997812499999998</v>
      </c>
      <c r="AD1067" s="35">
        <v>193.28277080000001</v>
      </c>
      <c r="AE1067" s="35"/>
      <c r="AF1067" s="35"/>
      <c r="AG1067" s="35"/>
      <c r="AH1067" s="35">
        <v>0</v>
      </c>
      <c r="AI1067" s="35"/>
      <c r="AL1067" s="24">
        <f t="shared" si="69"/>
        <v>744.89970840000001</v>
      </c>
      <c r="AN1067" s="34">
        <v>757.24799999999993</v>
      </c>
      <c r="AP1067" s="20">
        <f t="shared" si="68"/>
        <v>1502.1477083999998</v>
      </c>
      <c r="AR1067" s="20"/>
    </row>
    <row r="1068" spans="1:44" x14ac:dyDescent="0.25">
      <c r="A1068" t="str">
        <f>VLOOKUP($B1068,'Cushing Balance'!$C$2:$E$500,3,TRUE)</f>
        <v>242012</v>
      </c>
      <c r="B1068" s="1">
        <v>41079</v>
      </c>
      <c r="C1068" s="31"/>
      <c r="D1068" s="8">
        <v>0</v>
      </c>
      <c r="E1068" s="35">
        <v>192.9785</v>
      </c>
      <c r="F1068" s="35"/>
      <c r="G1068" s="26">
        <v>49.5</v>
      </c>
      <c r="H1068" s="35">
        <v>49.617270830000002</v>
      </c>
      <c r="I1068" s="35">
        <v>0</v>
      </c>
      <c r="J1068" s="26">
        <v>0</v>
      </c>
      <c r="K1068" s="35">
        <v>96.749145829999989</v>
      </c>
      <c r="L1068" s="35">
        <v>0</v>
      </c>
      <c r="M1068" s="35">
        <v>392.75085419999999</v>
      </c>
      <c r="N1068" s="35">
        <v>0</v>
      </c>
      <c r="O1068" s="35"/>
      <c r="P1068" s="35">
        <v>27.661770830000002</v>
      </c>
      <c r="R1068" s="24">
        <f t="shared" si="66"/>
        <v>809.25754168999993</v>
      </c>
      <c r="T1068" s="5">
        <v>371.25000733006107</v>
      </c>
      <c r="V1068" s="20">
        <f t="shared" si="67"/>
        <v>1180.5075490200611</v>
      </c>
      <c r="W1068" s="59">
        <f t="shared" si="65"/>
        <v>41079</v>
      </c>
      <c r="X1068" s="8">
        <v>150.5378125</v>
      </c>
      <c r="Y1068" s="35">
        <v>136.76285419999999</v>
      </c>
      <c r="Z1068" s="35"/>
      <c r="AA1068" s="35">
        <v>0</v>
      </c>
      <c r="AB1068" s="35">
        <v>232.3428542</v>
      </c>
      <c r="AC1068" s="35">
        <v>28.368833330000001</v>
      </c>
      <c r="AD1068" s="35">
        <v>189.84268750000001</v>
      </c>
      <c r="AE1068" s="35"/>
      <c r="AF1068" s="35"/>
      <c r="AG1068" s="35"/>
      <c r="AH1068" s="35">
        <v>0</v>
      </c>
      <c r="AI1068" s="35"/>
      <c r="AL1068" s="24">
        <f t="shared" si="69"/>
        <v>737.85504173000004</v>
      </c>
      <c r="AN1068" s="34">
        <v>757.24799999999993</v>
      </c>
      <c r="AP1068" s="20">
        <f t="shared" si="68"/>
        <v>1495.1030417299999</v>
      </c>
      <c r="AR1068" s="20"/>
    </row>
    <row r="1069" spans="1:44" x14ac:dyDescent="0.25">
      <c r="A1069" t="str">
        <f>VLOOKUP($B1069,'Cushing Balance'!$C$2:$E$500,3,TRUE)</f>
        <v>242012</v>
      </c>
      <c r="B1069" s="1">
        <v>41080</v>
      </c>
      <c r="C1069" s="31"/>
      <c r="D1069" s="8">
        <v>28.79614583</v>
      </c>
      <c r="E1069" s="35">
        <v>188.68345830000001</v>
      </c>
      <c r="F1069" s="35"/>
      <c r="G1069" s="26">
        <v>49.5</v>
      </c>
      <c r="H1069" s="35">
        <v>52.196375000000003</v>
      </c>
      <c r="I1069" s="35">
        <v>0</v>
      </c>
      <c r="J1069" s="26">
        <v>0</v>
      </c>
      <c r="K1069" s="35">
        <v>98.363083329999995</v>
      </c>
      <c r="L1069" s="35">
        <v>0</v>
      </c>
      <c r="M1069" s="35">
        <v>453.22993750000001</v>
      </c>
      <c r="N1069" s="35">
        <v>0</v>
      </c>
      <c r="O1069" s="35"/>
      <c r="P1069" s="35">
        <v>14.20164583</v>
      </c>
      <c r="R1069" s="24">
        <f t="shared" si="66"/>
        <v>884.97064578999994</v>
      </c>
      <c r="T1069" s="5">
        <v>371.25000733006107</v>
      </c>
      <c r="V1069" s="20">
        <f t="shared" si="67"/>
        <v>1256.2206531200609</v>
      </c>
      <c r="W1069" s="59">
        <f t="shared" si="65"/>
        <v>41080</v>
      </c>
      <c r="X1069" s="8">
        <v>135.45231250000001</v>
      </c>
      <c r="Y1069" s="35">
        <v>136.62774999999999</v>
      </c>
      <c r="Z1069" s="35"/>
      <c r="AA1069" s="35">
        <v>0</v>
      </c>
      <c r="AB1069" s="35">
        <v>234.49275</v>
      </c>
      <c r="AC1069" s="35">
        <v>23.53414583</v>
      </c>
      <c r="AD1069" s="35">
        <v>189.98056249999999</v>
      </c>
      <c r="AE1069" s="35"/>
      <c r="AF1069" s="35"/>
      <c r="AG1069" s="35"/>
      <c r="AH1069" s="35">
        <v>0</v>
      </c>
      <c r="AI1069" s="35"/>
      <c r="AL1069" s="24">
        <f t="shared" si="69"/>
        <v>720.08752083000002</v>
      </c>
      <c r="AN1069" s="34">
        <v>757.24799999999993</v>
      </c>
      <c r="AP1069" s="20">
        <f t="shared" si="68"/>
        <v>1477.33552083</v>
      </c>
      <c r="AR1069" s="20"/>
    </row>
    <row r="1070" spans="1:44" x14ac:dyDescent="0.25">
      <c r="A1070" t="str">
        <f>VLOOKUP($B1070,'Cushing Balance'!$C$2:$E$500,3,TRUE)</f>
        <v>242012</v>
      </c>
      <c r="B1070" s="1">
        <v>41081</v>
      </c>
      <c r="C1070" s="31"/>
      <c r="D1070" s="8">
        <v>0</v>
      </c>
      <c r="E1070" s="35">
        <v>193.17583329999999</v>
      </c>
      <c r="F1070" s="35"/>
      <c r="G1070" s="26">
        <v>49.5</v>
      </c>
      <c r="H1070" s="35">
        <v>68.062354170000006</v>
      </c>
      <c r="I1070" s="35">
        <v>0</v>
      </c>
      <c r="J1070" s="26">
        <v>0</v>
      </c>
      <c r="K1070" s="35">
        <v>91.802708329999987</v>
      </c>
      <c r="L1070" s="35">
        <v>0</v>
      </c>
      <c r="M1070" s="35">
        <v>395.51825000000002</v>
      </c>
      <c r="N1070" s="35">
        <v>0</v>
      </c>
      <c r="O1070" s="35"/>
      <c r="P1070" s="35">
        <v>14.3408125</v>
      </c>
      <c r="R1070" s="24">
        <f t="shared" si="66"/>
        <v>812.39995829999998</v>
      </c>
      <c r="T1070" s="5">
        <v>371.25000733006107</v>
      </c>
      <c r="V1070" s="20">
        <f t="shared" si="67"/>
        <v>1183.6499656300612</v>
      </c>
      <c r="W1070" s="59">
        <f t="shared" si="65"/>
        <v>41081</v>
      </c>
      <c r="X1070" s="8">
        <v>130.64060420000001</v>
      </c>
      <c r="Y1070" s="35">
        <v>136.53658329999999</v>
      </c>
      <c r="Z1070" s="35"/>
      <c r="AA1070" s="35">
        <v>0</v>
      </c>
      <c r="AB1070" s="35">
        <v>224.00420829999999</v>
      </c>
      <c r="AC1070" s="35">
        <v>27.35552083</v>
      </c>
      <c r="AD1070" s="35">
        <v>182.79129169999999</v>
      </c>
      <c r="AE1070" s="35"/>
      <c r="AF1070" s="35"/>
      <c r="AG1070" s="35"/>
      <c r="AH1070" s="35">
        <v>0</v>
      </c>
      <c r="AI1070" s="35"/>
      <c r="AL1070" s="24">
        <f t="shared" si="69"/>
        <v>701.32820833000005</v>
      </c>
      <c r="AN1070" s="34">
        <v>757.24799999999993</v>
      </c>
      <c r="AP1070" s="20">
        <f t="shared" si="68"/>
        <v>1458.5762083300001</v>
      </c>
      <c r="AR1070" s="20"/>
    </row>
    <row r="1071" spans="1:44" x14ac:dyDescent="0.25">
      <c r="A1071" t="str">
        <f>VLOOKUP($B1071,'Cushing Balance'!$C$2:$E$500,3,TRUE)</f>
        <v>242012</v>
      </c>
      <c r="B1071" s="1">
        <v>41082</v>
      </c>
      <c r="C1071" s="31"/>
      <c r="D1071" s="8">
        <v>294.11189580000001</v>
      </c>
      <c r="E1071" s="35">
        <v>185.79658330000001</v>
      </c>
      <c r="F1071" s="35"/>
      <c r="G1071" s="26">
        <v>49.5</v>
      </c>
      <c r="H1071" s="35">
        <v>74.822083329999998</v>
      </c>
      <c r="I1071" s="35">
        <v>0</v>
      </c>
      <c r="J1071" s="26">
        <v>0</v>
      </c>
      <c r="K1071" s="35">
        <v>99.039812499999996</v>
      </c>
      <c r="L1071" s="35">
        <v>0</v>
      </c>
      <c r="M1071" s="35">
        <v>452.86675000000002</v>
      </c>
      <c r="N1071" s="35">
        <v>0</v>
      </c>
      <c r="O1071" s="35"/>
      <c r="P1071" s="35">
        <v>34.009749999999997</v>
      </c>
      <c r="R1071" s="24">
        <f t="shared" si="66"/>
        <v>1190.14687493</v>
      </c>
      <c r="T1071" s="5">
        <v>371.25000733006107</v>
      </c>
      <c r="V1071" s="20">
        <f t="shared" si="67"/>
        <v>1561.3968822600609</v>
      </c>
      <c r="W1071" s="59">
        <f t="shared" si="65"/>
        <v>41082</v>
      </c>
      <c r="X1071" s="8">
        <v>150.360625</v>
      </c>
      <c r="Y1071" s="35">
        <v>137.7602708</v>
      </c>
      <c r="Z1071" s="35"/>
      <c r="AA1071" s="35">
        <v>0</v>
      </c>
      <c r="AB1071" s="35">
        <v>228.89237499999999</v>
      </c>
      <c r="AC1071" s="35">
        <v>31.856375</v>
      </c>
      <c r="AD1071" s="35">
        <v>161.37022920000001</v>
      </c>
      <c r="AE1071" s="35"/>
      <c r="AF1071" s="35"/>
      <c r="AG1071" s="35"/>
      <c r="AH1071" s="35">
        <v>0</v>
      </c>
      <c r="AI1071" s="35"/>
      <c r="AL1071" s="24">
        <f t="shared" si="69"/>
        <v>710.23987499999998</v>
      </c>
      <c r="AN1071" s="34">
        <v>757.24799999999993</v>
      </c>
      <c r="AP1071" s="20">
        <f t="shared" si="68"/>
        <v>1467.4878749999998</v>
      </c>
      <c r="AR1071" s="20"/>
    </row>
    <row r="1072" spans="1:44" x14ac:dyDescent="0.25">
      <c r="A1072" t="str">
        <f>VLOOKUP($B1072,'Cushing Balance'!$C$2:$E$500,3,TRUE)</f>
        <v>252012</v>
      </c>
      <c r="B1072" s="1">
        <v>41083</v>
      </c>
      <c r="C1072" s="31"/>
      <c r="D1072" s="8">
        <v>74.076333329999997</v>
      </c>
      <c r="E1072" s="35">
        <v>182.85297919999999</v>
      </c>
      <c r="F1072" s="35"/>
      <c r="G1072" s="26">
        <v>49.5</v>
      </c>
      <c r="H1072" s="35">
        <v>64.803583329999995</v>
      </c>
      <c r="I1072" s="35">
        <v>0</v>
      </c>
      <c r="J1072" s="26">
        <v>0</v>
      </c>
      <c r="K1072" s="35">
        <v>100.907375</v>
      </c>
      <c r="L1072" s="35">
        <v>0</v>
      </c>
      <c r="M1072" s="35">
        <v>412.3118958</v>
      </c>
      <c r="N1072" s="35">
        <v>0</v>
      </c>
      <c r="O1072" s="35"/>
      <c r="P1072" s="35">
        <v>57.072875000000003</v>
      </c>
      <c r="R1072" s="24">
        <f t="shared" si="66"/>
        <v>941.52504165999994</v>
      </c>
      <c r="T1072" s="5">
        <v>371.25000733006107</v>
      </c>
      <c r="V1072" s="20">
        <f t="shared" si="67"/>
        <v>1312.7750489900609</v>
      </c>
      <c r="W1072" s="59">
        <f t="shared" si="65"/>
        <v>41083</v>
      </c>
      <c r="X1072" s="8">
        <v>145.66491669999999</v>
      </c>
      <c r="Y1072" s="35">
        <v>136.39737500000001</v>
      </c>
      <c r="Z1072" s="35"/>
      <c r="AA1072" s="35">
        <v>0</v>
      </c>
      <c r="AB1072" s="35">
        <v>232.97283329999999</v>
      </c>
      <c r="AC1072" s="35">
        <v>32.683791669999998</v>
      </c>
      <c r="AD1072" s="35">
        <v>186.65412499999999</v>
      </c>
      <c r="AE1072" s="35"/>
      <c r="AF1072" s="35"/>
      <c r="AG1072" s="35"/>
      <c r="AH1072" s="35">
        <v>0</v>
      </c>
      <c r="AI1072" s="35"/>
      <c r="AL1072" s="24">
        <f t="shared" si="69"/>
        <v>734.37304167000002</v>
      </c>
      <c r="AN1072" s="34">
        <v>757.24799999999993</v>
      </c>
      <c r="AP1072" s="20">
        <f t="shared" si="68"/>
        <v>1491.6210416700001</v>
      </c>
      <c r="AR1072" s="20"/>
    </row>
    <row r="1073" spans="1:44" x14ac:dyDescent="0.25">
      <c r="A1073" t="str">
        <f>VLOOKUP($B1073,'Cushing Balance'!$C$2:$E$500,3,TRUE)</f>
        <v>252012</v>
      </c>
      <c r="B1073" s="1">
        <v>41084</v>
      </c>
      <c r="C1073" s="31"/>
      <c r="D1073" s="8">
        <v>125.13249999999999</v>
      </c>
      <c r="E1073" s="35">
        <v>187.1164167</v>
      </c>
      <c r="F1073" s="35"/>
      <c r="G1073" s="26">
        <v>49.5</v>
      </c>
      <c r="H1073" s="35">
        <v>42.164749999999998</v>
      </c>
      <c r="I1073" s="35">
        <v>0</v>
      </c>
      <c r="J1073" s="26">
        <v>0</v>
      </c>
      <c r="K1073" s="35">
        <v>100.9320625</v>
      </c>
      <c r="L1073" s="35">
        <v>0</v>
      </c>
      <c r="M1073" s="35">
        <v>418.28320830000001</v>
      </c>
      <c r="N1073" s="35">
        <v>0</v>
      </c>
      <c r="O1073" s="35"/>
      <c r="P1073" s="35">
        <v>1.652083333</v>
      </c>
      <c r="R1073" s="24">
        <f t="shared" si="66"/>
        <v>924.78102083300007</v>
      </c>
      <c r="T1073" s="5">
        <v>371.25000733006107</v>
      </c>
      <c r="V1073" s="20">
        <f t="shared" si="67"/>
        <v>1296.0310281630611</v>
      </c>
      <c r="W1073" s="59">
        <f t="shared" si="65"/>
        <v>41084</v>
      </c>
      <c r="X1073" s="8">
        <v>130.24272920000001</v>
      </c>
      <c r="Y1073" s="35">
        <v>137.1451667</v>
      </c>
      <c r="Z1073" s="35"/>
      <c r="AA1073" s="35">
        <v>0</v>
      </c>
      <c r="AB1073" s="35">
        <v>230.66389580000001</v>
      </c>
      <c r="AC1073" s="35">
        <v>33.470916670000001</v>
      </c>
      <c r="AD1073" s="35">
        <v>190.6372083</v>
      </c>
      <c r="AE1073" s="35"/>
      <c r="AF1073" s="35"/>
      <c r="AG1073" s="35"/>
      <c r="AH1073" s="35">
        <v>0</v>
      </c>
      <c r="AI1073" s="35"/>
      <c r="AL1073" s="24">
        <f t="shared" si="69"/>
        <v>722.15991666999992</v>
      </c>
      <c r="AN1073" s="34">
        <v>757.24799999999993</v>
      </c>
      <c r="AP1073" s="20">
        <f t="shared" si="68"/>
        <v>1479.4079166699998</v>
      </c>
      <c r="AR1073" s="20"/>
    </row>
    <row r="1074" spans="1:44" x14ac:dyDescent="0.25">
      <c r="A1074" t="str">
        <f>VLOOKUP($B1074,'Cushing Balance'!$C$2:$E$500,3,TRUE)</f>
        <v>252012</v>
      </c>
      <c r="B1074" s="1">
        <v>41085</v>
      </c>
      <c r="C1074" s="31"/>
      <c r="D1074" s="8">
        <v>0</v>
      </c>
      <c r="E1074" s="35">
        <v>182.7879375</v>
      </c>
      <c r="F1074" s="35"/>
      <c r="G1074" s="26">
        <v>49.5</v>
      </c>
      <c r="H1074" s="35">
        <v>38.472333329999998</v>
      </c>
      <c r="I1074" s="35">
        <v>0</v>
      </c>
      <c r="J1074" s="26">
        <v>0</v>
      </c>
      <c r="K1074" s="35">
        <v>103.58931250000001</v>
      </c>
      <c r="L1074" s="35">
        <v>0</v>
      </c>
      <c r="M1074" s="35">
        <v>444.1166667</v>
      </c>
      <c r="N1074" s="35">
        <v>0</v>
      </c>
      <c r="O1074" s="35"/>
      <c r="P1074" s="35">
        <v>15.896625</v>
      </c>
      <c r="R1074" s="24">
        <f t="shared" si="66"/>
        <v>834.36287502999994</v>
      </c>
      <c r="T1074" s="5">
        <v>371.25000733006107</v>
      </c>
      <c r="V1074" s="20">
        <f t="shared" si="67"/>
        <v>1205.6128823600611</v>
      </c>
      <c r="W1074" s="59">
        <f t="shared" si="65"/>
        <v>41085</v>
      </c>
      <c r="X1074" s="8">
        <v>129.9229167</v>
      </c>
      <c r="Y1074" s="35">
        <v>138.5481667</v>
      </c>
      <c r="Z1074" s="35"/>
      <c r="AA1074" s="35">
        <v>0</v>
      </c>
      <c r="AB1074" s="35">
        <v>229.28062499999999</v>
      </c>
      <c r="AC1074" s="35">
        <v>23.394645830000002</v>
      </c>
      <c r="AD1074" s="35">
        <v>194.68525</v>
      </c>
      <c r="AE1074" s="35"/>
      <c r="AF1074" s="35"/>
      <c r="AG1074" s="35"/>
      <c r="AH1074" s="35">
        <v>0</v>
      </c>
      <c r="AI1074" s="35"/>
      <c r="AL1074" s="24">
        <f t="shared" si="69"/>
        <v>715.83160423000004</v>
      </c>
      <c r="AN1074" s="34">
        <v>757.24799999999993</v>
      </c>
      <c r="AP1074" s="20">
        <f t="shared" si="68"/>
        <v>1473.0796042299999</v>
      </c>
      <c r="AR1074" s="20"/>
    </row>
    <row r="1075" spans="1:44" x14ac:dyDescent="0.25">
      <c r="A1075" t="str">
        <f>VLOOKUP($B1075,'Cushing Balance'!$C$2:$E$500,3,TRUE)</f>
        <v>252012</v>
      </c>
      <c r="B1075" s="1">
        <v>41086</v>
      </c>
      <c r="C1075" s="31"/>
      <c r="D1075" s="8">
        <v>0</v>
      </c>
      <c r="E1075" s="35">
        <v>191.9127292</v>
      </c>
      <c r="F1075" s="35"/>
      <c r="G1075" s="26">
        <v>49.5</v>
      </c>
      <c r="H1075" s="35">
        <v>74.462874999999997</v>
      </c>
      <c r="I1075" s="35">
        <v>0</v>
      </c>
      <c r="J1075" s="26">
        <v>0</v>
      </c>
      <c r="K1075" s="35">
        <v>102.5852292</v>
      </c>
      <c r="L1075" s="35">
        <v>0</v>
      </c>
      <c r="M1075" s="35">
        <v>437.84806250000003</v>
      </c>
      <c r="N1075" s="35">
        <v>0</v>
      </c>
      <c r="O1075" s="35"/>
      <c r="P1075" s="35">
        <v>17.121395830000001</v>
      </c>
      <c r="R1075" s="24">
        <f t="shared" si="66"/>
        <v>873.43029173000002</v>
      </c>
      <c r="T1075" s="5">
        <v>371.25000733006107</v>
      </c>
      <c r="V1075" s="20">
        <f t="shared" si="67"/>
        <v>1244.6802990600611</v>
      </c>
      <c r="W1075" s="59">
        <f t="shared" si="65"/>
        <v>41086</v>
      </c>
      <c r="X1075" s="8">
        <v>130.0087292</v>
      </c>
      <c r="Y1075" s="35">
        <v>137.5299583</v>
      </c>
      <c r="Z1075" s="35"/>
      <c r="AA1075" s="35">
        <v>0</v>
      </c>
      <c r="AB1075" s="35">
        <v>233.9851458</v>
      </c>
      <c r="AC1075" s="35">
        <v>23.125937499999999</v>
      </c>
      <c r="AD1075" s="35">
        <v>189.45495829999999</v>
      </c>
      <c r="AE1075" s="35"/>
      <c r="AF1075" s="35"/>
      <c r="AG1075" s="35"/>
      <c r="AH1075" s="35">
        <v>0</v>
      </c>
      <c r="AI1075" s="35"/>
      <c r="AL1075" s="24">
        <f t="shared" si="69"/>
        <v>714.10472909999999</v>
      </c>
      <c r="AN1075" s="34">
        <v>757.24799999999993</v>
      </c>
      <c r="AP1075" s="20">
        <f t="shared" si="68"/>
        <v>1471.3527291</v>
      </c>
      <c r="AR1075" s="20"/>
    </row>
    <row r="1076" spans="1:44" x14ac:dyDescent="0.25">
      <c r="A1076" t="str">
        <f>VLOOKUP($B1076,'Cushing Balance'!$C$2:$E$500,3,TRUE)</f>
        <v>252012</v>
      </c>
      <c r="B1076" s="1">
        <v>41087</v>
      </c>
      <c r="C1076" s="31"/>
      <c r="D1076" s="8">
        <v>131.46362500000001</v>
      </c>
      <c r="E1076" s="35">
        <v>192.54702079999998</v>
      </c>
      <c r="F1076" s="35"/>
      <c r="G1076" s="26">
        <v>49.5</v>
      </c>
      <c r="H1076" s="35">
        <v>58.688124999999999</v>
      </c>
      <c r="I1076" s="35">
        <v>0</v>
      </c>
      <c r="J1076" s="26">
        <v>0</v>
      </c>
      <c r="K1076" s="35">
        <v>99.341916670000003</v>
      </c>
      <c r="L1076" s="35">
        <v>0</v>
      </c>
      <c r="M1076" s="35">
        <v>423.3679583</v>
      </c>
      <c r="N1076" s="35">
        <v>0</v>
      </c>
      <c r="O1076" s="35"/>
      <c r="P1076" s="35">
        <v>66.235833329999991</v>
      </c>
      <c r="R1076" s="24">
        <f t="shared" si="66"/>
        <v>1021.1444791</v>
      </c>
      <c r="T1076" s="5">
        <v>371.25000733006107</v>
      </c>
      <c r="V1076" s="20">
        <f t="shared" si="67"/>
        <v>1392.3944864300611</v>
      </c>
      <c r="W1076" s="59">
        <f t="shared" si="65"/>
        <v>41087</v>
      </c>
      <c r="X1076" s="8">
        <v>129.75654170000001</v>
      </c>
      <c r="Y1076" s="35">
        <v>137.93777080000001</v>
      </c>
      <c r="Z1076" s="35"/>
      <c r="AA1076" s="35">
        <v>0</v>
      </c>
      <c r="AB1076" s="35">
        <v>235.27022919999999</v>
      </c>
      <c r="AC1076" s="35">
        <v>23.036687499999999</v>
      </c>
      <c r="AD1076" s="35">
        <v>189.25206249999999</v>
      </c>
      <c r="AE1076" s="35"/>
      <c r="AF1076" s="35"/>
      <c r="AG1076" s="35"/>
      <c r="AH1076" s="35">
        <v>0</v>
      </c>
      <c r="AI1076" s="35"/>
      <c r="AL1076" s="24">
        <f t="shared" si="69"/>
        <v>715.25329169999998</v>
      </c>
      <c r="AN1076" s="34">
        <v>757.24799999999993</v>
      </c>
      <c r="AP1076" s="20">
        <f t="shared" si="68"/>
        <v>1472.5012916999999</v>
      </c>
      <c r="AR1076" s="20"/>
    </row>
    <row r="1077" spans="1:44" x14ac:dyDescent="0.25">
      <c r="A1077" t="str">
        <f>VLOOKUP($B1077,'Cushing Balance'!$C$2:$E$500,3,TRUE)</f>
        <v>252012</v>
      </c>
      <c r="B1077" s="1">
        <v>41088</v>
      </c>
      <c r="C1077" s="31"/>
      <c r="D1077" s="8">
        <v>88.166145829999991</v>
      </c>
      <c r="E1077" s="35">
        <v>166.65768750000001</v>
      </c>
      <c r="F1077" s="35"/>
      <c r="G1077" s="26">
        <v>49.5</v>
      </c>
      <c r="H1077" s="35">
        <v>70.514458329999997</v>
      </c>
      <c r="I1077" s="35">
        <v>0</v>
      </c>
      <c r="J1077" s="26">
        <v>0</v>
      </c>
      <c r="K1077" s="35">
        <v>103.20595829999999</v>
      </c>
      <c r="L1077" s="35">
        <v>0</v>
      </c>
      <c r="M1077" s="35">
        <v>334.37268749999998</v>
      </c>
      <c r="N1077" s="35">
        <v>0</v>
      </c>
      <c r="O1077" s="35"/>
      <c r="P1077" s="35">
        <v>34.502958329999998</v>
      </c>
      <c r="R1077" s="24">
        <f t="shared" si="66"/>
        <v>846.91989578999994</v>
      </c>
      <c r="T1077" s="5">
        <v>371.25000733006107</v>
      </c>
      <c r="V1077" s="20">
        <f t="shared" si="67"/>
        <v>1218.169903120061</v>
      </c>
      <c r="W1077" s="59">
        <f t="shared" si="65"/>
        <v>41088</v>
      </c>
      <c r="X1077" s="8">
        <v>129.9004583</v>
      </c>
      <c r="Y1077" s="35">
        <v>135.8744375</v>
      </c>
      <c r="Z1077" s="35"/>
      <c r="AA1077" s="35">
        <v>0</v>
      </c>
      <c r="AB1077" s="35">
        <v>230.8124583</v>
      </c>
      <c r="AC1077" s="35">
        <v>22.807645830000002</v>
      </c>
      <c r="AD1077" s="35">
        <v>189.19154169999999</v>
      </c>
      <c r="AE1077" s="35"/>
      <c r="AF1077" s="35"/>
      <c r="AG1077" s="35"/>
      <c r="AH1077" s="35">
        <v>0</v>
      </c>
      <c r="AI1077" s="35"/>
      <c r="AL1077" s="24">
        <f t="shared" si="69"/>
        <v>708.58654162999994</v>
      </c>
      <c r="AN1077" s="34">
        <v>757.24799999999993</v>
      </c>
      <c r="AP1077" s="20">
        <f t="shared" si="68"/>
        <v>1465.8345416299999</v>
      </c>
      <c r="AR1077" s="20"/>
    </row>
    <row r="1078" spans="1:44" x14ac:dyDescent="0.25">
      <c r="A1078" t="str">
        <f>VLOOKUP($B1078,'Cushing Balance'!$C$2:$E$500,3,TRUE)</f>
        <v>252012</v>
      </c>
      <c r="B1078" s="1">
        <v>41089</v>
      </c>
      <c r="C1078" s="31"/>
      <c r="D1078" s="8">
        <v>0</v>
      </c>
      <c r="E1078" s="35">
        <v>190.88906249999999</v>
      </c>
      <c r="F1078" s="35"/>
      <c r="G1078" s="26">
        <v>49.5</v>
      </c>
      <c r="H1078" s="35">
        <v>67.457062500000006</v>
      </c>
      <c r="I1078" s="35">
        <v>0</v>
      </c>
      <c r="J1078" s="26">
        <v>0</v>
      </c>
      <c r="K1078" s="35">
        <v>97.8701875</v>
      </c>
      <c r="L1078" s="35">
        <v>0</v>
      </c>
      <c r="M1078" s="35">
        <v>429.05437499999999</v>
      </c>
      <c r="N1078" s="35">
        <v>0</v>
      </c>
      <c r="O1078" s="35"/>
      <c r="P1078" s="35">
        <v>13.37452083</v>
      </c>
      <c r="R1078" s="24">
        <f t="shared" si="66"/>
        <v>848.14520833000006</v>
      </c>
      <c r="T1078" s="5">
        <v>371.25000733006107</v>
      </c>
      <c r="V1078" s="20">
        <f t="shared" si="67"/>
        <v>1219.3952156600612</v>
      </c>
      <c r="W1078" s="59">
        <f t="shared" si="65"/>
        <v>41089</v>
      </c>
      <c r="X1078" s="8">
        <v>130.0583125</v>
      </c>
      <c r="Y1078" s="35">
        <v>132.74662499999999</v>
      </c>
      <c r="Z1078" s="35"/>
      <c r="AA1078" s="35">
        <v>0</v>
      </c>
      <c r="AB1078" s="35">
        <v>229.70991670000001</v>
      </c>
      <c r="AC1078" s="35">
        <v>20.408666669999999</v>
      </c>
      <c r="AD1078" s="35">
        <v>177.8418125</v>
      </c>
      <c r="AE1078" s="35"/>
      <c r="AF1078" s="35"/>
      <c r="AG1078" s="35"/>
      <c r="AH1078" s="35">
        <v>0</v>
      </c>
      <c r="AI1078" s="35"/>
      <c r="AL1078" s="24">
        <f t="shared" si="69"/>
        <v>690.76533337000001</v>
      </c>
      <c r="AN1078" s="34">
        <v>757.24799999999993</v>
      </c>
      <c r="AP1078" s="20">
        <f t="shared" si="68"/>
        <v>1448.0133333700001</v>
      </c>
      <c r="AR1078" s="20"/>
    </row>
    <row r="1079" spans="1:44" x14ac:dyDescent="0.25">
      <c r="A1079" t="str">
        <f>VLOOKUP($B1079,'Cushing Balance'!$C$2:$E$500,3,TRUE)</f>
        <v>262012</v>
      </c>
      <c r="B1079" s="1">
        <v>41090</v>
      </c>
      <c r="C1079" s="31"/>
      <c r="D1079" s="8">
        <v>0</v>
      </c>
      <c r="E1079" s="35">
        <v>179.1929375</v>
      </c>
      <c r="F1079" s="35"/>
      <c r="G1079" s="26">
        <v>49.5</v>
      </c>
      <c r="H1079" s="35">
        <v>38.9876875</v>
      </c>
      <c r="I1079" s="35">
        <v>0</v>
      </c>
      <c r="J1079" s="26">
        <v>0</v>
      </c>
      <c r="K1079" s="35">
        <v>97.789729170000001</v>
      </c>
      <c r="L1079" s="35">
        <v>0</v>
      </c>
      <c r="M1079" s="35">
        <v>402.43258329999998</v>
      </c>
      <c r="N1079" s="35">
        <v>0</v>
      </c>
      <c r="O1079" s="35"/>
      <c r="P1079" s="35">
        <v>26.37083333</v>
      </c>
      <c r="R1079" s="24">
        <f t="shared" si="66"/>
        <v>794.27377079999997</v>
      </c>
      <c r="T1079" s="5">
        <v>371.25000733006107</v>
      </c>
      <c r="V1079" s="20">
        <f t="shared" si="67"/>
        <v>1165.5237781300611</v>
      </c>
      <c r="W1079" s="59">
        <f t="shared" si="65"/>
        <v>41090</v>
      </c>
      <c r="X1079" s="8">
        <v>129.86237499999999</v>
      </c>
      <c r="Y1079" s="35">
        <v>136.83168749999999</v>
      </c>
      <c r="Z1079" s="35"/>
      <c r="AA1079" s="35">
        <v>0</v>
      </c>
      <c r="AB1079" s="35">
        <v>233.83568750000001</v>
      </c>
      <c r="AC1079" s="35">
        <v>23.050666669999998</v>
      </c>
      <c r="AD1079" s="35">
        <v>166.02856249999999</v>
      </c>
      <c r="AE1079" s="35"/>
      <c r="AF1079" s="35"/>
      <c r="AG1079" s="35"/>
      <c r="AH1079" s="35">
        <v>0</v>
      </c>
      <c r="AI1079" s="35"/>
      <c r="AL1079" s="24">
        <f t="shared" si="69"/>
        <v>689.60897917</v>
      </c>
      <c r="AN1079" s="34">
        <v>757.24799999999993</v>
      </c>
      <c r="AP1079" s="20">
        <f t="shared" si="68"/>
        <v>1446.8569791699999</v>
      </c>
      <c r="AR1079" s="20"/>
    </row>
    <row r="1080" spans="1:44" x14ac:dyDescent="0.25">
      <c r="A1080" t="str">
        <f>VLOOKUP($B1080,'Cushing Balance'!$C$2:$E$500,3,TRUE)</f>
        <v>262012</v>
      </c>
      <c r="B1080" s="1">
        <v>41091</v>
      </c>
      <c r="C1080" s="31"/>
      <c r="D1080" s="8">
        <v>0</v>
      </c>
      <c r="E1080" s="35">
        <v>186.2464167</v>
      </c>
      <c r="F1080" s="35"/>
      <c r="G1080" s="26">
        <v>49.5</v>
      </c>
      <c r="H1080" s="35">
        <v>41.0985625</v>
      </c>
      <c r="I1080" s="35">
        <v>0</v>
      </c>
      <c r="J1080" s="26">
        <v>0</v>
      </c>
      <c r="K1080" s="35">
        <v>94.266645829999987</v>
      </c>
      <c r="L1080" s="35">
        <v>0</v>
      </c>
      <c r="M1080" s="35">
        <v>429.1600833</v>
      </c>
      <c r="N1080" s="35">
        <v>0</v>
      </c>
      <c r="O1080" s="35"/>
      <c r="P1080" s="35">
        <v>54.911875000000002</v>
      </c>
      <c r="R1080" s="24">
        <f t="shared" si="66"/>
        <v>855.18358333000003</v>
      </c>
      <c r="T1080" s="5">
        <v>396.32081935329711</v>
      </c>
      <c r="V1080" s="20">
        <f t="shared" si="67"/>
        <v>1251.504402683297</v>
      </c>
      <c r="W1080" s="59">
        <f t="shared" si="65"/>
        <v>41091</v>
      </c>
      <c r="X1080" s="8">
        <v>129.93593749999999</v>
      </c>
      <c r="Y1080" s="35">
        <v>137.97458330000001</v>
      </c>
      <c r="Z1080" s="35"/>
      <c r="AA1080" s="35">
        <v>0</v>
      </c>
      <c r="AB1080" s="35">
        <v>232.86237499999999</v>
      </c>
      <c r="AC1080" s="35">
        <v>20.222750000000001</v>
      </c>
      <c r="AD1080" s="35">
        <v>165.43899999999999</v>
      </c>
      <c r="AE1080" s="35"/>
      <c r="AF1080" s="35"/>
      <c r="AG1080" s="35"/>
      <c r="AH1080" s="35">
        <v>0</v>
      </c>
      <c r="AI1080" s="35"/>
      <c r="AL1080" s="24">
        <f t="shared" si="69"/>
        <v>686.43464579999988</v>
      </c>
      <c r="AN1080" s="34">
        <v>762.28000000000009</v>
      </c>
      <c r="AP1080" s="20">
        <f t="shared" si="68"/>
        <v>1448.7146458</v>
      </c>
      <c r="AR1080" s="20"/>
    </row>
    <row r="1081" spans="1:44" x14ac:dyDescent="0.25">
      <c r="A1081" t="str">
        <f>VLOOKUP($B1081,'Cushing Balance'!$C$2:$E$500,3,TRUE)</f>
        <v>262012</v>
      </c>
      <c r="B1081" s="1">
        <v>41092</v>
      </c>
      <c r="C1081" s="31"/>
      <c r="D1081" s="8">
        <v>108.61679170000001</v>
      </c>
      <c r="E1081" s="35">
        <v>187.1951875</v>
      </c>
      <c r="F1081" s="35"/>
      <c r="G1081" s="26">
        <v>49.5</v>
      </c>
      <c r="H1081" s="35">
        <v>44.559458329999998</v>
      </c>
      <c r="I1081" s="35">
        <v>0</v>
      </c>
      <c r="J1081" s="26">
        <v>0</v>
      </c>
      <c r="K1081" s="35">
        <v>93.119187499999995</v>
      </c>
      <c r="L1081" s="35">
        <v>0</v>
      </c>
      <c r="M1081" s="35">
        <v>434.64625000000001</v>
      </c>
      <c r="N1081" s="35">
        <v>0</v>
      </c>
      <c r="O1081" s="35"/>
      <c r="P1081" s="35">
        <v>30.426604169999997</v>
      </c>
      <c r="R1081" s="24">
        <f t="shared" si="66"/>
        <v>948.06347920000007</v>
      </c>
      <c r="T1081" s="5">
        <v>396.32081935329711</v>
      </c>
      <c r="V1081" s="20">
        <f t="shared" si="67"/>
        <v>1344.3842985532972</v>
      </c>
      <c r="W1081" s="59">
        <f t="shared" si="65"/>
        <v>41092</v>
      </c>
      <c r="X1081" s="8">
        <v>129.80945829999999</v>
      </c>
      <c r="Y1081" s="35">
        <v>136.086625</v>
      </c>
      <c r="Z1081" s="35"/>
      <c r="AA1081" s="35">
        <v>0</v>
      </c>
      <c r="AB1081" s="35">
        <v>226.59933330000001</v>
      </c>
      <c r="AC1081" s="35">
        <v>21.531187500000001</v>
      </c>
      <c r="AD1081" s="35">
        <v>164.98706250000001</v>
      </c>
      <c r="AE1081" s="35"/>
      <c r="AF1081" s="35"/>
      <c r="AG1081" s="35"/>
      <c r="AH1081" s="35">
        <v>0</v>
      </c>
      <c r="AI1081" s="35"/>
      <c r="AL1081" s="24">
        <f t="shared" si="69"/>
        <v>679.01366659999997</v>
      </c>
      <c r="AN1081" s="34">
        <v>762.28000000000009</v>
      </c>
      <c r="AP1081" s="20">
        <f t="shared" si="68"/>
        <v>1441.2936666000001</v>
      </c>
      <c r="AR1081" s="20"/>
    </row>
    <row r="1082" spans="1:44" x14ac:dyDescent="0.25">
      <c r="A1082" t="str">
        <f>VLOOKUP($B1082,'Cushing Balance'!$C$2:$E$500,3,TRUE)</f>
        <v>262012</v>
      </c>
      <c r="B1082" s="1">
        <v>41093</v>
      </c>
      <c r="C1082" s="31"/>
      <c r="D1082" s="8">
        <v>101.3301458</v>
      </c>
      <c r="E1082" s="35">
        <v>182.54785419999999</v>
      </c>
      <c r="F1082" s="35"/>
      <c r="G1082" s="26">
        <v>49.5</v>
      </c>
      <c r="H1082" s="35">
        <v>66.93077083</v>
      </c>
      <c r="I1082" s="35">
        <v>0</v>
      </c>
      <c r="J1082" s="26">
        <v>0</v>
      </c>
      <c r="K1082" s="35">
        <v>90.639395829999998</v>
      </c>
      <c r="L1082" s="35">
        <v>0</v>
      </c>
      <c r="M1082" s="35">
        <v>367.61516669999997</v>
      </c>
      <c r="N1082" s="35">
        <v>0</v>
      </c>
      <c r="O1082" s="35"/>
      <c r="P1082" s="35">
        <v>14.350645829999999</v>
      </c>
      <c r="R1082" s="24">
        <f t="shared" si="66"/>
        <v>872.91397918999985</v>
      </c>
      <c r="T1082" s="5">
        <v>396.32081935329711</v>
      </c>
      <c r="V1082" s="20">
        <f t="shared" si="67"/>
        <v>1269.2347985432971</v>
      </c>
      <c r="W1082" s="59">
        <f t="shared" si="65"/>
        <v>41093</v>
      </c>
      <c r="X1082" s="8">
        <v>129.88966669999999</v>
      </c>
      <c r="Y1082" s="35">
        <v>136.1009167</v>
      </c>
      <c r="Z1082" s="35"/>
      <c r="AA1082" s="35">
        <v>0</v>
      </c>
      <c r="AB1082" s="35">
        <v>225.8532917</v>
      </c>
      <c r="AC1082" s="35">
        <v>21.679083330000001</v>
      </c>
      <c r="AD1082" s="35">
        <v>176.65168750000001</v>
      </c>
      <c r="AE1082" s="35"/>
      <c r="AF1082" s="35"/>
      <c r="AG1082" s="35"/>
      <c r="AH1082" s="35">
        <v>0</v>
      </c>
      <c r="AI1082" s="35"/>
      <c r="AL1082" s="24">
        <f t="shared" si="69"/>
        <v>690.17464593</v>
      </c>
      <c r="AN1082" s="34">
        <v>762.28000000000009</v>
      </c>
      <c r="AP1082" s="20">
        <f t="shared" si="68"/>
        <v>1452.45464593</v>
      </c>
      <c r="AR1082" s="20"/>
    </row>
    <row r="1083" spans="1:44" x14ac:dyDescent="0.25">
      <c r="A1083" t="str">
        <f>VLOOKUP($B1083,'Cushing Balance'!$C$2:$E$500,3,TRUE)</f>
        <v>262012</v>
      </c>
      <c r="B1083" s="1">
        <v>41094</v>
      </c>
      <c r="C1083" s="31"/>
      <c r="D1083" s="8">
        <v>0</v>
      </c>
      <c r="E1083" s="35">
        <v>186.883375</v>
      </c>
      <c r="F1083" s="35"/>
      <c r="G1083" s="26">
        <v>49.5</v>
      </c>
      <c r="H1083" s="35">
        <v>63.396000000000001</v>
      </c>
      <c r="I1083" s="35">
        <v>0</v>
      </c>
      <c r="J1083" s="26">
        <v>0</v>
      </c>
      <c r="K1083" s="35">
        <v>92.361270829999995</v>
      </c>
      <c r="L1083" s="35">
        <v>0</v>
      </c>
      <c r="M1083" s="35">
        <v>413.04366670000002</v>
      </c>
      <c r="N1083" s="35">
        <v>0</v>
      </c>
      <c r="O1083" s="35"/>
      <c r="P1083" s="35">
        <v>2.6713333330000002</v>
      </c>
      <c r="R1083" s="24">
        <f t="shared" si="66"/>
        <v>807.85564586300006</v>
      </c>
      <c r="T1083" s="5">
        <v>396.32081935329711</v>
      </c>
      <c r="V1083" s="20">
        <f t="shared" si="67"/>
        <v>1204.1764652162972</v>
      </c>
      <c r="W1083" s="59">
        <f t="shared" si="65"/>
        <v>41094</v>
      </c>
      <c r="X1083" s="8">
        <v>129.8995208</v>
      </c>
      <c r="Y1083" s="35">
        <v>136.4500208</v>
      </c>
      <c r="Z1083" s="35"/>
      <c r="AA1083" s="35">
        <v>0</v>
      </c>
      <c r="AB1083" s="35">
        <v>229.936375</v>
      </c>
      <c r="AC1083" s="35">
        <v>21.766833330000001</v>
      </c>
      <c r="AD1083" s="35">
        <v>190.92954170000002</v>
      </c>
      <c r="AE1083" s="35"/>
      <c r="AF1083" s="35"/>
      <c r="AG1083" s="35"/>
      <c r="AH1083" s="35">
        <v>0</v>
      </c>
      <c r="AI1083" s="35"/>
      <c r="AL1083" s="24">
        <f t="shared" si="69"/>
        <v>708.98229162999996</v>
      </c>
      <c r="AN1083" s="34">
        <v>762.28000000000009</v>
      </c>
      <c r="AP1083" s="20">
        <f t="shared" si="68"/>
        <v>1471.2622916300002</v>
      </c>
      <c r="AR1083" s="20"/>
    </row>
    <row r="1084" spans="1:44" x14ac:dyDescent="0.25">
      <c r="A1084" t="str">
        <f>VLOOKUP($B1084,'Cushing Balance'!$C$2:$E$500,3,TRUE)</f>
        <v>262012</v>
      </c>
      <c r="B1084" s="1">
        <v>41095</v>
      </c>
      <c r="C1084" s="31"/>
      <c r="D1084" s="8">
        <v>0</v>
      </c>
      <c r="E1084" s="35">
        <v>136.78450000000001</v>
      </c>
      <c r="F1084" s="35"/>
      <c r="G1084" s="26">
        <v>49.5</v>
      </c>
      <c r="H1084" s="35">
        <v>60.277041669999996</v>
      </c>
      <c r="I1084" s="35">
        <v>0</v>
      </c>
      <c r="J1084" s="26">
        <v>0</v>
      </c>
      <c r="K1084" s="35">
        <v>94.085583329999992</v>
      </c>
      <c r="L1084" s="35">
        <v>0</v>
      </c>
      <c r="M1084" s="35">
        <v>400.33756249999999</v>
      </c>
      <c r="N1084" s="35">
        <v>0</v>
      </c>
      <c r="O1084" s="35"/>
      <c r="P1084" s="35">
        <v>15.733166670000001</v>
      </c>
      <c r="R1084" s="24">
        <f t="shared" si="66"/>
        <v>756.7178541699999</v>
      </c>
      <c r="T1084" s="5">
        <v>396.32081935329711</v>
      </c>
      <c r="V1084" s="20">
        <f t="shared" si="67"/>
        <v>1153.0386735232969</v>
      </c>
      <c r="W1084" s="59">
        <f t="shared" si="65"/>
        <v>41095</v>
      </c>
      <c r="X1084" s="8">
        <v>129.90679170000001</v>
      </c>
      <c r="Y1084" s="35">
        <v>138.09062499999999</v>
      </c>
      <c r="Z1084" s="35"/>
      <c r="AA1084" s="35">
        <v>0</v>
      </c>
      <c r="AB1084" s="35">
        <v>221.49091670000001</v>
      </c>
      <c r="AC1084" s="35">
        <v>20.67304167</v>
      </c>
      <c r="AD1084" s="35">
        <v>190.61285420000002</v>
      </c>
      <c r="AE1084" s="35"/>
      <c r="AF1084" s="35"/>
      <c r="AG1084" s="35"/>
      <c r="AH1084" s="35">
        <v>0</v>
      </c>
      <c r="AI1084" s="35"/>
      <c r="AL1084" s="24">
        <f t="shared" si="69"/>
        <v>700.77422926999998</v>
      </c>
      <c r="AN1084" s="34">
        <v>762.28000000000009</v>
      </c>
      <c r="AP1084" s="20">
        <f t="shared" si="68"/>
        <v>1463.0542292700002</v>
      </c>
      <c r="AR1084" s="20"/>
    </row>
    <row r="1085" spans="1:44" x14ac:dyDescent="0.25">
      <c r="A1085" t="str">
        <f>VLOOKUP($B1085,'Cushing Balance'!$C$2:$E$500,3,TRUE)</f>
        <v>262012</v>
      </c>
      <c r="B1085" s="1">
        <v>41096</v>
      </c>
      <c r="C1085" s="31"/>
      <c r="D1085" s="8">
        <v>83.742062500000003</v>
      </c>
      <c r="E1085" s="35">
        <v>31.909208330000002</v>
      </c>
      <c r="F1085" s="35"/>
      <c r="G1085" s="26">
        <v>49.5</v>
      </c>
      <c r="H1085" s="35">
        <v>29.38025</v>
      </c>
      <c r="I1085" s="35">
        <v>0</v>
      </c>
      <c r="J1085" s="26">
        <v>0</v>
      </c>
      <c r="K1085" s="35">
        <v>98.586812499999994</v>
      </c>
      <c r="L1085" s="35">
        <v>0</v>
      </c>
      <c r="M1085" s="35">
        <v>404.48843749999997</v>
      </c>
      <c r="N1085" s="35">
        <v>0</v>
      </c>
      <c r="O1085" s="35"/>
      <c r="P1085" s="35">
        <v>41.813812499999997</v>
      </c>
      <c r="R1085" s="24">
        <f t="shared" si="66"/>
        <v>739.42058333</v>
      </c>
      <c r="T1085" s="5">
        <v>396.32081935329711</v>
      </c>
      <c r="V1085" s="20">
        <f t="shared" si="67"/>
        <v>1135.7414026832971</v>
      </c>
      <c r="W1085" s="59">
        <f t="shared" si="65"/>
        <v>41096</v>
      </c>
      <c r="X1085" s="8">
        <v>136.9705625</v>
      </c>
      <c r="Y1085" s="35">
        <v>131.82008329999999</v>
      </c>
      <c r="Z1085" s="35"/>
      <c r="AA1085" s="35">
        <v>0</v>
      </c>
      <c r="AB1085" s="35">
        <v>227.82512500000001</v>
      </c>
      <c r="AC1085" s="35">
        <v>18.815520830000001</v>
      </c>
      <c r="AD1085" s="35">
        <v>191.03822919999999</v>
      </c>
      <c r="AE1085" s="35"/>
      <c r="AF1085" s="35"/>
      <c r="AG1085" s="35"/>
      <c r="AH1085" s="35">
        <v>0</v>
      </c>
      <c r="AI1085" s="35"/>
      <c r="AL1085" s="24">
        <f t="shared" si="69"/>
        <v>706.46952082999996</v>
      </c>
      <c r="AN1085" s="34">
        <v>762.28000000000009</v>
      </c>
      <c r="AP1085" s="20">
        <f t="shared" si="68"/>
        <v>1468.7495208300002</v>
      </c>
      <c r="AR1085" s="20"/>
    </row>
    <row r="1086" spans="1:44" x14ac:dyDescent="0.25">
      <c r="A1086" t="str">
        <f>VLOOKUP($B1086,'Cushing Balance'!$C$2:$E$500,3,TRUE)</f>
        <v>272012</v>
      </c>
      <c r="B1086" s="1">
        <v>41097</v>
      </c>
      <c r="C1086" s="31"/>
      <c r="D1086" s="8">
        <v>69.659708330000001</v>
      </c>
      <c r="E1086" s="35">
        <v>178.35118750000001</v>
      </c>
      <c r="F1086" s="35"/>
      <c r="G1086" s="26">
        <v>49.5</v>
      </c>
      <c r="H1086" s="35">
        <v>52.253333330000004</v>
      </c>
      <c r="I1086" s="35">
        <v>0</v>
      </c>
      <c r="J1086" s="26">
        <v>0</v>
      </c>
      <c r="K1086" s="35">
        <v>98.444895829999993</v>
      </c>
      <c r="L1086" s="35">
        <v>0</v>
      </c>
      <c r="M1086" s="35">
        <v>421.94881249999997</v>
      </c>
      <c r="N1086" s="35">
        <v>0</v>
      </c>
      <c r="O1086" s="35"/>
      <c r="P1086" s="35">
        <v>59.079791669999999</v>
      </c>
      <c r="R1086" s="24">
        <f t="shared" si="66"/>
        <v>929.23772915999996</v>
      </c>
      <c r="T1086" s="5">
        <v>396.32081935329711</v>
      </c>
      <c r="V1086" s="20">
        <f t="shared" si="67"/>
        <v>1325.558548513297</v>
      </c>
      <c r="W1086" s="59">
        <f t="shared" si="65"/>
        <v>41097</v>
      </c>
      <c r="X1086" s="8">
        <v>141.39922920000001</v>
      </c>
      <c r="Y1086" s="35">
        <v>136.48383329999999</v>
      </c>
      <c r="Z1086" s="35"/>
      <c r="AA1086" s="35">
        <v>0</v>
      </c>
      <c r="AB1086" s="35">
        <v>232.81177080000001</v>
      </c>
      <c r="AC1086" s="35">
        <v>23.069708330000001</v>
      </c>
      <c r="AD1086" s="35">
        <v>192.72639580000001</v>
      </c>
      <c r="AE1086" s="35"/>
      <c r="AF1086" s="35"/>
      <c r="AG1086" s="35"/>
      <c r="AH1086" s="35">
        <v>0</v>
      </c>
      <c r="AI1086" s="35"/>
      <c r="AL1086" s="24">
        <f t="shared" si="69"/>
        <v>726.49093743000003</v>
      </c>
      <c r="AN1086" s="34">
        <v>762.28000000000009</v>
      </c>
      <c r="AP1086" s="20">
        <f t="shared" si="68"/>
        <v>1488.7709374300002</v>
      </c>
      <c r="AR1086" s="20"/>
    </row>
    <row r="1087" spans="1:44" x14ac:dyDescent="0.25">
      <c r="A1087" t="str">
        <f>VLOOKUP($B1087,'Cushing Balance'!$C$2:$E$500,3,TRUE)</f>
        <v>272012</v>
      </c>
      <c r="B1087" s="1">
        <v>41098</v>
      </c>
      <c r="C1087" s="31"/>
      <c r="D1087" s="8">
        <v>0</v>
      </c>
      <c r="E1087" s="35">
        <v>159.86018749999999</v>
      </c>
      <c r="F1087" s="35"/>
      <c r="G1087" s="26">
        <v>49.5</v>
      </c>
      <c r="H1087" s="35">
        <v>52.034958330000002</v>
      </c>
      <c r="I1087" s="35">
        <v>0</v>
      </c>
      <c r="J1087" s="26">
        <v>0</v>
      </c>
      <c r="K1087" s="35">
        <v>96.141979169999999</v>
      </c>
      <c r="L1087" s="35">
        <v>0</v>
      </c>
      <c r="M1087" s="35">
        <v>396.5262917</v>
      </c>
      <c r="N1087" s="35">
        <v>0</v>
      </c>
      <c r="O1087" s="35"/>
      <c r="P1087" s="35">
        <v>14.961020829999999</v>
      </c>
      <c r="R1087" s="24">
        <f t="shared" si="66"/>
        <v>769.02443753000011</v>
      </c>
      <c r="T1087" s="5">
        <v>396.32081935329711</v>
      </c>
      <c r="V1087" s="20">
        <f t="shared" si="67"/>
        <v>1165.3452568832972</v>
      </c>
      <c r="W1087" s="59">
        <f t="shared" si="65"/>
        <v>41098</v>
      </c>
      <c r="X1087" s="8">
        <v>146.10189579999999</v>
      </c>
      <c r="Y1087" s="35">
        <v>140.6683333</v>
      </c>
      <c r="Z1087" s="35"/>
      <c r="AA1087" s="35">
        <v>0</v>
      </c>
      <c r="AB1087" s="35">
        <v>229.3612708</v>
      </c>
      <c r="AC1087" s="35">
        <v>22.501979169999998</v>
      </c>
      <c r="AD1087" s="35">
        <v>191.22310419999999</v>
      </c>
      <c r="AE1087" s="35"/>
      <c r="AF1087" s="35"/>
      <c r="AG1087" s="35"/>
      <c r="AH1087" s="35">
        <v>0</v>
      </c>
      <c r="AI1087" s="35"/>
      <c r="AL1087" s="24">
        <f t="shared" si="69"/>
        <v>729.85658326999999</v>
      </c>
      <c r="AN1087" s="34">
        <v>762.28000000000009</v>
      </c>
      <c r="AP1087" s="20">
        <f t="shared" si="68"/>
        <v>1492.1365832700001</v>
      </c>
      <c r="AR1087" s="20"/>
    </row>
    <row r="1088" spans="1:44" x14ac:dyDescent="0.25">
      <c r="A1088" t="str">
        <f>VLOOKUP($B1088,'Cushing Balance'!$C$2:$E$500,3,TRUE)</f>
        <v>272012</v>
      </c>
      <c r="B1088" s="1">
        <v>41099</v>
      </c>
      <c r="C1088" s="31"/>
      <c r="D1088" s="8">
        <v>214.62112500000001</v>
      </c>
      <c r="E1088" s="35">
        <v>155.50045829999999</v>
      </c>
      <c r="F1088" s="35"/>
      <c r="G1088" s="26">
        <v>49.5</v>
      </c>
      <c r="H1088" s="35">
        <v>49.208812500000001</v>
      </c>
      <c r="I1088" s="35">
        <v>0</v>
      </c>
      <c r="J1088" s="26">
        <v>0</v>
      </c>
      <c r="K1088" s="35">
        <v>94.831395829999991</v>
      </c>
      <c r="L1088" s="35">
        <v>0</v>
      </c>
      <c r="M1088" s="35">
        <v>439.39033330000001</v>
      </c>
      <c r="N1088" s="35">
        <v>0</v>
      </c>
      <c r="O1088" s="35"/>
      <c r="P1088" s="35">
        <v>45.212895830000001</v>
      </c>
      <c r="R1088" s="24">
        <f t="shared" si="66"/>
        <v>1048.26502076</v>
      </c>
      <c r="T1088" s="5">
        <v>396.32081935329711</v>
      </c>
      <c r="V1088" s="20">
        <f t="shared" si="67"/>
        <v>1444.5858401132971</v>
      </c>
      <c r="W1088" s="59">
        <f t="shared" si="65"/>
        <v>41099</v>
      </c>
      <c r="X1088" s="8">
        <v>131.66956250000001</v>
      </c>
      <c r="Y1088" s="35">
        <v>137.82210420000001</v>
      </c>
      <c r="Z1088" s="35"/>
      <c r="AA1088" s="35">
        <v>0</v>
      </c>
      <c r="AB1088" s="35">
        <v>232.98012499999999</v>
      </c>
      <c r="AC1088" s="35">
        <v>21.568229169999999</v>
      </c>
      <c r="AD1088" s="35">
        <v>190.44087500000001</v>
      </c>
      <c r="AE1088" s="35"/>
      <c r="AF1088" s="35"/>
      <c r="AG1088" s="35"/>
      <c r="AH1088" s="35">
        <v>0</v>
      </c>
      <c r="AI1088" s="35"/>
      <c r="AL1088" s="24">
        <f t="shared" si="69"/>
        <v>714.48089587000004</v>
      </c>
      <c r="AN1088" s="34">
        <v>762.28000000000009</v>
      </c>
      <c r="AP1088" s="20">
        <f t="shared" si="68"/>
        <v>1476.7608958700002</v>
      </c>
      <c r="AR1088" s="20"/>
    </row>
    <row r="1089" spans="1:44" x14ac:dyDescent="0.25">
      <c r="A1089" t="str">
        <f>VLOOKUP($B1089,'Cushing Balance'!$C$2:$E$500,3,TRUE)</f>
        <v>272012</v>
      </c>
      <c r="B1089" s="1">
        <v>41100</v>
      </c>
      <c r="C1089" s="31"/>
      <c r="D1089" s="8">
        <v>0</v>
      </c>
      <c r="E1089" s="35">
        <v>131.2970833</v>
      </c>
      <c r="F1089" s="35"/>
      <c r="G1089" s="26">
        <v>49.5</v>
      </c>
      <c r="H1089" s="35">
        <v>53.219312500000001</v>
      </c>
      <c r="I1089" s="35">
        <v>0</v>
      </c>
      <c r="J1089" s="26">
        <v>0</v>
      </c>
      <c r="K1089" s="35">
        <v>99.371250000000003</v>
      </c>
      <c r="L1089" s="35">
        <v>0</v>
      </c>
      <c r="M1089" s="35">
        <v>319.64008330000001</v>
      </c>
      <c r="N1089" s="35">
        <v>0</v>
      </c>
      <c r="O1089" s="35"/>
      <c r="P1089" s="35">
        <v>44.979333330000003</v>
      </c>
      <c r="R1089" s="24">
        <f t="shared" si="66"/>
        <v>698.00706243000002</v>
      </c>
      <c r="T1089" s="5">
        <v>396.32081935329711</v>
      </c>
      <c r="V1089" s="20">
        <f t="shared" si="67"/>
        <v>1094.327881783297</v>
      </c>
      <c r="W1089" s="59">
        <f t="shared" si="65"/>
        <v>41100</v>
      </c>
      <c r="X1089" s="8">
        <v>136.01318749999999</v>
      </c>
      <c r="Y1089" s="35">
        <v>135.4009375</v>
      </c>
      <c r="Z1089" s="35"/>
      <c r="AA1089" s="35">
        <v>0</v>
      </c>
      <c r="AB1089" s="35">
        <v>233.10624999999999</v>
      </c>
      <c r="AC1089" s="35">
        <v>19.908625000000001</v>
      </c>
      <c r="AD1089" s="35">
        <v>154.7950625</v>
      </c>
      <c r="AE1089" s="35"/>
      <c r="AF1089" s="35"/>
      <c r="AG1089" s="35"/>
      <c r="AH1089" s="35">
        <v>0</v>
      </c>
      <c r="AI1089" s="35"/>
      <c r="AL1089" s="24">
        <f t="shared" si="69"/>
        <v>679.22406249999995</v>
      </c>
      <c r="AN1089" s="34">
        <v>762.28000000000009</v>
      </c>
      <c r="AP1089" s="20">
        <f t="shared" si="68"/>
        <v>1441.5040625000001</v>
      </c>
      <c r="AR1089" s="20"/>
    </row>
    <row r="1090" spans="1:44" x14ac:dyDescent="0.25">
      <c r="A1090" t="str">
        <f>VLOOKUP($B1090,'Cushing Balance'!$C$2:$E$500,3,TRUE)</f>
        <v>272012</v>
      </c>
      <c r="B1090" s="1">
        <v>41101</v>
      </c>
      <c r="C1090" s="31"/>
      <c r="D1090" s="8">
        <v>0</v>
      </c>
      <c r="E1090" s="35">
        <v>181.54689579999999</v>
      </c>
      <c r="F1090" s="35"/>
      <c r="G1090" s="26">
        <v>49.5</v>
      </c>
      <c r="H1090" s="35">
        <v>61.652374999999999</v>
      </c>
      <c r="I1090" s="35">
        <v>0</v>
      </c>
      <c r="J1090" s="26">
        <v>0</v>
      </c>
      <c r="K1090" s="35">
        <v>97.506562500000001</v>
      </c>
      <c r="L1090" s="35">
        <v>0</v>
      </c>
      <c r="M1090" s="35">
        <v>410.83147919999999</v>
      </c>
      <c r="N1090" s="35">
        <v>0</v>
      </c>
      <c r="O1090" s="35"/>
      <c r="P1090" s="35">
        <v>16.16333333</v>
      </c>
      <c r="R1090" s="24">
        <f t="shared" si="66"/>
        <v>817.20064582999998</v>
      </c>
      <c r="T1090" s="5">
        <v>396.32081935329711</v>
      </c>
      <c r="V1090" s="20">
        <f t="shared" si="67"/>
        <v>1213.5214651832971</v>
      </c>
      <c r="W1090" s="59">
        <f t="shared" si="65"/>
        <v>41101</v>
      </c>
      <c r="X1090" s="8">
        <v>145.1347083</v>
      </c>
      <c r="Y1090" s="35">
        <v>136.1502083</v>
      </c>
      <c r="Z1090" s="35"/>
      <c r="AA1090" s="35">
        <v>0</v>
      </c>
      <c r="AB1090" s="35">
        <v>231.4872708</v>
      </c>
      <c r="AC1090" s="35">
        <v>12.53247917</v>
      </c>
      <c r="AD1090" s="35">
        <v>192.8442292</v>
      </c>
      <c r="AE1090" s="35"/>
      <c r="AF1090" s="35"/>
      <c r="AG1090" s="35"/>
      <c r="AH1090" s="35">
        <v>0</v>
      </c>
      <c r="AI1090" s="35"/>
      <c r="AL1090" s="24">
        <f t="shared" si="69"/>
        <v>718.14889576999997</v>
      </c>
      <c r="AN1090" s="34">
        <v>762.28000000000009</v>
      </c>
      <c r="AP1090" s="20">
        <f t="shared" si="68"/>
        <v>1480.4288957700001</v>
      </c>
      <c r="AR1090" s="20"/>
    </row>
    <row r="1091" spans="1:44" x14ac:dyDescent="0.25">
      <c r="A1091" t="str">
        <f>VLOOKUP($B1091,'Cushing Balance'!$C$2:$E$500,3,TRUE)</f>
        <v>272012</v>
      </c>
      <c r="B1091" s="1">
        <v>41102</v>
      </c>
      <c r="C1091" s="31"/>
      <c r="D1091" s="8">
        <v>84.582875000000001</v>
      </c>
      <c r="E1091" s="35">
        <v>186.89785420000001</v>
      </c>
      <c r="F1091" s="35"/>
      <c r="G1091" s="26">
        <v>49.5</v>
      </c>
      <c r="H1091" s="35">
        <v>35.71797917</v>
      </c>
      <c r="I1091" s="35">
        <v>0</v>
      </c>
      <c r="J1091" s="26">
        <v>0</v>
      </c>
      <c r="K1091" s="35">
        <v>96.42777083</v>
      </c>
      <c r="L1091" s="35">
        <v>0</v>
      </c>
      <c r="M1091" s="35">
        <v>387.23129169999999</v>
      </c>
      <c r="N1091" s="35">
        <v>0</v>
      </c>
      <c r="O1091" s="35"/>
      <c r="P1091" s="35">
        <v>27.868604169999998</v>
      </c>
      <c r="R1091" s="24">
        <f t="shared" si="66"/>
        <v>868.22637507000002</v>
      </c>
      <c r="T1091" s="5">
        <v>396.32081935329711</v>
      </c>
      <c r="V1091" s="20">
        <f t="shared" si="67"/>
        <v>1264.5471944232972</v>
      </c>
      <c r="W1091" s="59">
        <f t="shared" si="65"/>
        <v>41102</v>
      </c>
      <c r="X1091" s="8">
        <v>152.32520829999999</v>
      </c>
      <c r="Y1091" s="35">
        <v>138.20525000000001</v>
      </c>
      <c r="Z1091" s="35"/>
      <c r="AA1091" s="35">
        <v>0</v>
      </c>
      <c r="AB1091" s="35">
        <v>232.25614579999998</v>
      </c>
      <c r="AC1091" s="35">
        <v>13.05539583</v>
      </c>
      <c r="AD1091" s="35">
        <v>189.47145829999999</v>
      </c>
      <c r="AE1091" s="35"/>
      <c r="AF1091" s="35"/>
      <c r="AG1091" s="35"/>
      <c r="AH1091" s="35">
        <v>0</v>
      </c>
      <c r="AI1091" s="35"/>
      <c r="AL1091" s="24">
        <f t="shared" si="69"/>
        <v>725.31345822999992</v>
      </c>
      <c r="AN1091" s="34">
        <v>762.28000000000009</v>
      </c>
      <c r="AP1091" s="20">
        <f t="shared" si="68"/>
        <v>1487.5934582300001</v>
      </c>
      <c r="AR1091" s="20"/>
    </row>
    <row r="1092" spans="1:44" x14ac:dyDescent="0.25">
      <c r="A1092" t="str">
        <f>VLOOKUP($B1092,'Cushing Balance'!$C$2:$E$500,3,TRUE)</f>
        <v>272012</v>
      </c>
      <c r="B1092" s="1">
        <v>41103</v>
      </c>
      <c r="C1092" s="31"/>
      <c r="D1092" s="8">
        <v>1.471875</v>
      </c>
      <c r="E1092" s="35">
        <v>145.67918750000001</v>
      </c>
      <c r="F1092" s="35"/>
      <c r="G1092" s="26">
        <v>49.5</v>
      </c>
      <c r="H1092" s="35">
        <v>52.487562500000003</v>
      </c>
      <c r="I1092" s="35">
        <v>0</v>
      </c>
      <c r="J1092" s="26">
        <v>0</v>
      </c>
      <c r="K1092" s="35">
        <v>100.35110419999999</v>
      </c>
      <c r="L1092" s="35">
        <v>0</v>
      </c>
      <c r="M1092" s="35">
        <v>423.83016670000001</v>
      </c>
      <c r="N1092" s="35">
        <v>0</v>
      </c>
      <c r="O1092" s="35"/>
      <c r="P1092" s="35">
        <v>14.08064583</v>
      </c>
      <c r="R1092" s="24">
        <f t="shared" si="66"/>
        <v>787.40054172999999</v>
      </c>
      <c r="T1092" s="5">
        <v>396.32081935329711</v>
      </c>
      <c r="V1092" s="20">
        <f t="shared" si="67"/>
        <v>1183.7213610832971</v>
      </c>
      <c r="W1092" s="59">
        <f t="shared" si="65"/>
        <v>41103</v>
      </c>
      <c r="X1092" s="8">
        <v>152.06822919999999</v>
      </c>
      <c r="Y1092" s="35">
        <v>135.43787499999999</v>
      </c>
      <c r="Z1092" s="35"/>
      <c r="AA1092" s="35">
        <v>0</v>
      </c>
      <c r="AB1092" s="35">
        <v>232.4158333</v>
      </c>
      <c r="AC1092" s="35">
        <v>12.355104170000001</v>
      </c>
      <c r="AD1092" s="35">
        <v>190.6088125</v>
      </c>
      <c r="AE1092" s="35"/>
      <c r="AF1092" s="35"/>
      <c r="AG1092" s="35"/>
      <c r="AH1092" s="35">
        <v>0</v>
      </c>
      <c r="AI1092" s="35"/>
      <c r="AL1092" s="24">
        <f t="shared" si="69"/>
        <v>722.88585417000002</v>
      </c>
      <c r="AN1092" s="34">
        <v>762.28000000000009</v>
      </c>
      <c r="AP1092" s="20">
        <f t="shared" si="68"/>
        <v>1485.1658541700001</v>
      </c>
      <c r="AR1092" s="20"/>
    </row>
    <row r="1093" spans="1:44" x14ac:dyDescent="0.25">
      <c r="A1093" t="str">
        <f>VLOOKUP($B1093,'Cushing Balance'!$C$2:$E$500,3,TRUE)</f>
        <v>282012</v>
      </c>
      <c r="B1093" s="1">
        <v>41104</v>
      </c>
      <c r="C1093" s="31"/>
      <c r="D1093" s="8">
        <v>0</v>
      </c>
      <c r="E1093" s="35">
        <v>189.06860420000001</v>
      </c>
      <c r="F1093" s="35"/>
      <c r="G1093" s="26">
        <v>49.5</v>
      </c>
      <c r="H1093" s="35">
        <v>66.921062500000005</v>
      </c>
      <c r="I1093" s="35">
        <v>0</v>
      </c>
      <c r="J1093" s="26">
        <v>0</v>
      </c>
      <c r="K1093" s="35">
        <v>101.03985420000001</v>
      </c>
      <c r="L1093" s="35">
        <v>0</v>
      </c>
      <c r="M1093" s="35">
        <v>321.74574999999999</v>
      </c>
      <c r="N1093" s="35">
        <v>0</v>
      </c>
      <c r="O1093" s="35"/>
      <c r="P1093" s="35">
        <v>1.866041667</v>
      </c>
      <c r="R1093" s="24">
        <f t="shared" si="66"/>
        <v>730.14131256700011</v>
      </c>
      <c r="T1093" s="5">
        <v>396.32081935329711</v>
      </c>
      <c r="V1093" s="20">
        <f t="shared" si="67"/>
        <v>1126.4621319202972</v>
      </c>
      <c r="W1093" s="59">
        <f t="shared" si="65"/>
        <v>41104</v>
      </c>
      <c r="X1093" s="8">
        <v>151.17520830000001</v>
      </c>
      <c r="Y1093" s="35">
        <v>135.36595829999999</v>
      </c>
      <c r="Z1093" s="35"/>
      <c r="AA1093" s="35">
        <v>0</v>
      </c>
      <c r="AB1093" s="35">
        <v>221.9965833</v>
      </c>
      <c r="AC1093" s="35">
        <v>18.45172917</v>
      </c>
      <c r="AD1093" s="35">
        <v>189.77047920000001</v>
      </c>
      <c r="AE1093" s="35"/>
      <c r="AF1093" s="35"/>
      <c r="AG1093" s="35"/>
      <c r="AH1093" s="35">
        <v>0</v>
      </c>
      <c r="AI1093" s="35"/>
      <c r="AL1093" s="24">
        <f t="shared" si="69"/>
        <v>716.75995826999997</v>
      </c>
      <c r="AN1093" s="34">
        <v>762.28000000000009</v>
      </c>
      <c r="AP1093" s="20">
        <f t="shared" si="68"/>
        <v>1479.0399582700002</v>
      </c>
      <c r="AR1093" s="20"/>
    </row>
    <row r="1094" spans="1:44" x14ac:dyDescent="0.25">
      <c r="A1094" t="str">
        <f>VLOOKUP($B1094,'Cushing Balance'!$C$2:$E$500,3,TRUE)</f>
        <v>282012</v>
      </c>
      <c r="B1094" s="1">
        <v>41105</v>
      </c>
      <c r="C1094" s="31"/>
      <c r="D1094" s="8">
        <v>87.486999999999995</v>
      </c>
      <c r="E1094" s="35">
        <v>191.63085419999999</v>
      </c>
      <c r="F1094" s="35"/>
      <c r="G1094" s="26">
        <v>49.5</v>
      </c>
      <c r="H1094" s="35">
        <v>48.981583329999999</v>
      </c>
      <c r="I1094" s="35">
        <v>0</v>
      </c>
      <c r="J1094" s="26">
        <v>0</v>
      </c>
      <c r="K1094" s="35">
        <v>99.487520829999994</v>
      </c>
      <c r="L1094" s="35">
        <v>0</v>
      </c>
      <c r="M1094" s="35">
        <v>426.52333329999999</v>
      </c>
      <c r="N1094" s="35">
        <v>0</v>
      </c>
      <c r="O1094" s="35"/>
      <c r="P1094" s="35">
        <v>1.0876458330000001</v>
      </c>
      <c r="R1094" s="24">
        <f t="shared" si="66"/>
        <v>904.69793749300004</v>
      </c>
      <c r="T1094" s="5">
        <v>396.32081935329711</v>
      </c>
      <c r="V1094" s="20">
        <f t="shared" si="67"/>
        <v>1301.018756846297</v>
      </c>
      <c r="W1094" s="59">
        <f t="shared" si="65"/>
        <v>41105</v>
      </c>
      <c r="X1094" s="8">
        <v>147.23954169999999</v>
      </c>
      <c r="Y1094" s="35">
        <v>135.10118750000001</v>
      </c>
      <c r="Z1094" s="35"/>
      <c r="AA1094" s="35">
        <v>0</v>
      </c>
      <c r="AB1094" s="35">
        <v>232.7111458</v>
      </c>
      <c r="AC1094" s="35">
        <v>22.66364583</v>
      </c>
      <c r="AD1094" s="35">
        <v>192.00143750000001</v>
      </c>
      <c r="AE1094" s="35"/>
      <c r="AF1094" s="35"/>
      <c r="AG1094" s="35"/>
      <c r="AH1094" s="35">
        <v>0</v>
      </c>
      <c r="AI1094" s="35"/>
      <c r="AL1094" s="24">
        <f t="shared" si="69"/>
        <v>729.7169583299999</v>
      </c>
      <c r="AN1094" s="34">
        <v>762.28000000000009</v>
      </c>
      <c r="AP1094" s="20">
        <f t="shared" si="68"/>
        <v>1491.9969583299999</v>
      </c>
      <c r="AR1094" s="20"/>
    </row>
    <row r="1095" spans="1:44" x14ac:dyDescent="0.25">
      <c r="A1095" t="str">
        <f>VLOOKUP($B1095,'Cushing Balance'!$C$2:$E$500,3,TRUE)</f>
        <v>282012</v>
      </c>
      <c r="B1095" s="1">
        <v>41106</v>
      </c>
      <c r="C1095" s="31"/>
      <c r="D1095" s="8">
        <v>114.7115417</v>
      </c>
      <c r="E1095" s="35">
        <v>184.0867083</v>
      </c>
      <c r="F1095" s="35"/>
      <c r="G1095" s="26">
        <v>49.5</v>
      </c>
      <c r="H1095" s="35">
        <v>40.937104169999998</v>
      </c>
      <c r="I1095" s="35">
        <v>0</v>
      </c>
      <c r="J1095" s="26">
        <v>0</v>
      </c>
      <c r="K1095" s="35">
        <v>100.9582083</v>
      </c>
      <c r="L1095" s="35">
        <v>0</v>
      </c>
      <c r="M1095" s="35">
        <v>434.15008330000001</v>
      </c>
      <c r="N1095" s="35">
        <v>0</v>
      </c>
      <c r="O1095" s="35"/>
      <c r="P1095" s="35">
        <v>47.042833330000001</v>
      </c>
      <c r="R1095" s="24">
        <f t="shared" si="66"/>
        <v>971.38647909999997</v>
      </c>
      <c r="T1095" s="5">
        <v>396.32081935329711</v>
      </c>
      <c r="V1095" s="20">
        <f t="shared" si="67"/>
        <v>1367.707298453297</v>
      </c>
      <c r="W1095" s="59">
        <f t="shared" si="65"/>
        <v>41106</v>
      </c>
      <c r="X1095" s="8">
        <v>135.14362499999999</v>
      </c>
      <c r="Y1095" s="35">
        <v>126.97820829999999</v>
      </c>
      <c r="Z1095" s="35"/>
      <c r="AA1095" s="35">
        <v>0</v>
      </c>
      <c r="AB1095" s="35">
        <v>226.18781250000001</v>
      </c>
      <c r="AC1095" s="35">
        <v>22.09204167</v>
      </c>
      <c r="AD1095" s="35">
        <v>197.20037500000001</v>
      </c>
      <c r="AE1095" s="35"/>
      <c r="AF1095" s="35"/>
      <c r="AG1095" s="35"/>
      <c r="AH1095" s="35">
        <v>0</v>
      </c>
      <c r="AI1095" s="35"/>
      <c r="AL1095" s="24">
        <f t="shared" si="69"/>
        <v>707.60206246999996</v>
      </c>
      <c r="AN1095" s="34">
        <v>762.28000000000009</v>
      </c>
      <c r="AP1095" s="20">
        <f t="shared" si="68"/>
        <v>1469.8820624700002</v>
      </c>
      <c r="AR1095" s="20"/>
    </row>
    <row r="1096" spans="1:44" x14ac:dyDescent="0.25">
      <c r="A1096" t="str">
        <f>VLOOKUP($B1096,'Cushing Balance'!$C$2:$E$500,3,TRUE)</f>
        <v>282012</v>
      </c>
      <c r="B1096" s="1">
        <v>41107</v>
      </c>
      <c r="C1096" s="31"/>
      <c r="D1096" s="8">
        <v>0</v>
      </c>
      <c r="E1096" s="35">
        <v>190.92435420000001</v>
      </c>
      <c r="F1096" s="35"/>
      <c r="G1096" s="26">
        <v>49.5</v>
      </c>
      <c r="H1096" s="35">
        <v>62.003229169999997</v>
      </c>
      <c r="I1096" s="35">
        <v>0</v>
      </c>
      <c r="J1096" s="26">
        <v>0</v>
      </c>
      <c r="K1096" s="35">
        <v>93.989249999999998</v>
      </c>
      <c r="L1096" s="35">
        <v>0</v>
      </c>
      <c r="M1096" s="35">
        <v>418.91320830000001</v>
      </c>
      <c r="N1096" s="35">
        <v>0</v>
      </c>
      <c r="O1096" s="35"/>
      <c r="P1096" s="35">
        <v>42.541249999999998</v>
      </c>
      <c r="R1096" s="24">
        <f t="shared" si="66"/>
        <v>857.87129166999989</v>
      </c>
      <c r="T1096" s="5">
        <v>396.32081935329711</v>
      </c>
      <c r="V1096" s="20">
        <f t="shared" si="67"/>
        <v>1254.192111023297</v>
      </c>
      <c r="W1096" s="59">
        <f t="shared" ref="W1096:W1159" si="70">B1096</f>
        <v>41107</v>
      </c>
      <c r="X1096" s="8">
        <v>151.7422708</v>
      </c>
      <c r="Y1096" s="35">
        <v>111.4100833</v>
      </c>
      <c r="Z1096" s="35"/>
      <c r="AA1096" s="35">
        <v>0</v>
      </c>
      <c r="AB1096" s="35">
        <v>220.32491669999999</v>
      </c>
      <c r="AC1096" s="35">
        <v>21.5535</v>
      </c>
      <c r="AD1096" s="35">
        <v>193.20172919999999</v>
      </c>
      <c r="AE1096" s="35"/>
      <c r="AF1096" s="35"/>
      <c r="AG1096" s="35"/>
      <c r="AH1096" s="35">
        <v>0</v>
      </c>
      <c r="AI1096" s="35"/>
      <c r="AL1096" s="24">
        <f t="shared" si="69"/>
        <v>698.23250000000007</v>
      </c>
      <c r="AN1096" s="34">
        <v>762.28000000000009</v>
      </c>
      <c r="AP1096" s="20">
        <f t="shared" si="68"/>
        <v>1460.5125000000003</v>
      </c>
      <c r="AR1096" s="20"/>
    </row>
    <row r="1097" spans="1:44" x14ac:dyDescent="0.25">
      <c r="A1097" t="str">
        <f>VLOOKUP($B1097,'Cushing Balance'!$C$2:$E$500,3,TRUE)</f>
        <v>282012</v>
      </c>
      <c r="B1097" s="1">
        <v>41108</v>
      </c>
      <c r="C1097" s="31"/>
      <c r="D1097" s="8">
        <v>91.859812500000004</v>
      </c>
      <c r="E1097" s="35">
        <v>194.85058330000001</v>
      </c>
      <c r="F1097" s="35"/>
      <c r="G1097" s="26">
        <v>49.5</v>
      </c>
      <c r="H1097" s="35">
        <v>34.683479169999998</v>
      </c>
      <c r="I1097" s="35">
        <v>0</v>
      </c>
      <c r="J1097" s="26">
        <v>0</v>
      </c>
      <c r="K1097" s="35">
        <v>101.83931250000001</v>
      </c>
      <c r="L1097" s="35">
        <v>0</v>
      </c>
      <c r="M1097" s="35">
        <v>414.89483330000002</v>
      </c>
      <c r="N1097" s="35">
        <v>0</v>
      </c>
      <c r="O1097" s="35"/>
      <c r="P1097" s="35">
        <v>44.245645830000001</v>
      </c>
      <c r="R1097" s="24">
        <f t="shared" si="66"/>
        <v>931.87366659999998</v>
      </c>
      <c r="T1097" s="5">
        <v>396.32081935329711</v>
      </c>
      <c r="V1097" s="20">
        <f t="shared" si="67"/>
        <v>1328.1944859532971</v>
      </c>
      <c r="W1097" s="59">
        <f t="shared" si="70"/>
        <v>41108</v>
      </c>
      <c r="X1097" s="8">
        <v>152.43795829999999</v>
      </c>
      <c r="Y1097" s="35">
        <v>115.17533330000001</v>
      </c>
      <c r="Z1097" s="35"/>
      <c r="AA1097" s="35">
        <v>0</v>
      </c>
      <c r="AB1097" s="35">
        <v>230.63060419999999</v>
      </c>
      <c r="AC1097" s="35">
        <v>21.510187500000001</v>
      </c>
      <c r="AD1097" s="35">
        <v>189.5859375</v>
      </c>
      <c r="AE1097" s="35"/>
      <c r="AF1097" s="35"/>
      <c r="AG1097" s="35"/>
      <c r="AH1097" s="35">
        <v>0</v>
      </c>
      <c r="AI1097" s="35"/>
      <c r="AL1097" s="24">
        <f t="shared" si="69"/>
        <v>709.34002080000005</v>
      </c>
      <c r="AN1097" s="34">
        <v>762.28000000000009</v>
      </c>
      <c r="AP1097" s="20">
        <f t="shared" si="68"/>
        <v>1471.6200208</v>
      </c>
      <c r="AR1097" s="20"/>
    </row>
    <row r="1098" spans="1:44" x14ac:dyDescent="0.25">
      <c r="A1098" t="str">
        <f>VLOOKUP($B1098,'Cushing Balance'!$C$2:$E$500,3,TRUE)</f>
        <v>282012</v>
      </c>
      <c r="B1098" s="1">
        <v>41109</v>
      </c>
      <c r="C1098" s="31"/>
      <c r="D1098" s="8">
        <v>196.5163125</v>
      </c>
      <c r="E1098" s="35">
        <v>187.2390417</v>
      </c>
      <c r="F1098" s="35"/>
      <c r="G1098" s="26">
        <v>49.5</v>
      </c>
      <c r="H1098" s="35">
        <v>50.309833330000004</v>
      </c>
      <c r="I1098" s="35">
        <v>0</v>
      </c>
      <c r="J1098" s="26">
        <v>0</v>
      </c>
      <c r="K1098" s="35">
        <v>90.588687500000006</v>
      </c>
      <c r="L1098" s="35">
        <v>0</v>
      </c>
      <c r="M1098" s="35">
        <v>370.81558330000001</v>
      </c>
      <c r="N1098" s="35">
        <v>0</v>
      </c>
      <c r="O1098" s="35"/>
      <c r="P1098" s="35">
        <v>64.780708329999996</v>
      </c>
      <c r="R1098" s="24">
        <f t="shared" ref="R1098:R1161" si="71">SUM(D1098:P1098)</f>
        <v>1009.75016666</v>
      </c>
      <c r="T1098" s="5">
        <v>396.32081935329711</v>
      </c>
      <c r="V1098" s="20">
        <f t="shared" ref="V1098:V1161" si="72">T1098+R1098</f>
        <v>1406.070986013297</v>
      </c>
      <c r="W1098" s="59">
        <f t="shared" si="70"/>
        <v>41109</v>
      </c>
      <c r="X1098" s="8">
        <v>143.3497917</v>
      </c>
      <c r="Y1098" s="35">
        <v>141.3294167</v>
      </c>
      <c r="Z1098" s="35"/>
      <c r="AA1098" s="35">
        <v>0</v>
      </c>
      <c r="AB1098" s="35">
        <v>232.2954167</v>
      </c>
      <c r="AC1098" s="35">
        <v>18.969729169999997</v>
      </c>
      <c r="AD1098" s="35">
        <v>144.03062499999999</v>
      </c>
      <c r="AE1098" s="35"/>
      <c r="AF1098" s="35"/>
      <c r="AG1098" s="35"/>
      <c r="AH1098" s="35">
        <v>0</v>
      </c>
      <c r="AI1098" s="35"/>
      <c r="AL1098" s="24">
        <f t="shared" si="69"/>
        <v>679.97497927000006</v>
      </c>
      <c r="AN1098" s="34">
        <v>762.28000000000009</v>
      </c>
      <c r="AP1098" s="20">
        <f t="shared" ref="AP1098:AP1161" si="73">AN1098+AL1098</f>
        <v>1442.2549792700001</v>
      </c>
      <c r="AR1098" s="20"/>
    </row>
    <row r="1099" spans="1:44" x14ac:dyDescent="0.25">
      <c r="A1099" t="str">
        <f>VLOOKUP($B1099,'Cushing Balance'!$C$2:$E$500,3,TRUE)</f>
        <v>282012</v>
      </c>
      <c r="B1099" s="1">
        <v>41110</v>
      </c>
      <c r="C1099" s="31"/>
      <c r="D1099" s="8">
        <v>0</v>
      </c>
      <c r="E1099" s="35">
        <v>188.0564583</v>
      </c>
      <c r="F1099" s="35"/>
      <c r="G1099" s="26">
        <v>49.5</v>
      </c>
      <c r="H1099" s="35">
        <v>67.677250000000001</v>
      </c>
      <c r="I1099" s="35">
        <v>0</v>
      </c>
      <c r="J1099" s="26">
        <v>0</v>
      </c>
      <c r="K1099" s="35">
        <v>76.01635417</v>
      </c>
      <c r="L1099" s="35">
        <v>0</v>
      </c>
      <c r="M1099" s="35">
        <v>392.91037499999999</v>
      </c>
      <c r="N1099" s="35">
        <v>0</v>
      </c>
      <c r="O1099" s="35"/>
      <c r="P1099" s="35">
        <v>15.871458329999999</v>
      </c>
      <c r="R1099" s="24">
        <f t="shared" si="71"/>
        <v>790.03189580000003</v>
      </c>
      <c r="T1099" s="5">
        <v>396.32081935329711</v>
      </c>
      <c r="V1099" s="20">
        <f t="shared" si="72"/>
        <v>1186.3527151532971</v>
      </c>
      <c r="W1099" s="59">
        <f t="shared" si="70"/>
        <v>41110</v>
      </c>
      <c r="X1099" s="8">
        <v>149.93787499999999</v>
      </c>
      <c r="Y1099" s="35">
        <v>137.38141669999999</v>
      </c>
      <c r="Z1099" s="35"/>
      <c r="AA1099" s="35">
        <v>0</v>
      </c>
      <c r="AB1099" s="35">
        <v>235.42025000000001</v>
      </c>
      <c r="AC1099" s="35">
        <v>21.50760417</v>
      </c>
      <c r="AD1099" s="35">
        <v>188.16014580000001</v>
      </c>
      <c r="AE1099" s="35"/>
      <c r="AF1099" s="35"/>
      <c r="AG1099" s="35"/>
      <c r="AH1099" s="35">
        <v>0</v>
      </c>
      <c r="AI1099" s="35"/>
      <c r="AL1099" s="24">
        <f t="shared" ref="AL1099:AL1162" si="74">SUM(X1099:AJ1099)</f>
        <v>732.40729167000006</v>
      </c>
      <c r="AN1099" s="34">
        <v>762.28000000000009</v>
      </c>
      <c r="AP1099" s="20">
        <f t="shared" si="73"/>
        <v>1494.6872916700001</v>
      </c>
      <c r="AR1099" s="20"/>
    </row>
    <row r="1100" spans="1:44" x14ac:dyDescent="0.25">
      <c r="A1100" t="str">
        <f>VLOOKUP($B1100,'Cushing Balance'!$C$2:$E$500,3,TRUE)</f>
        <v>292012</v>
      </c>
      <c r="B1100" s="1">
        <v>41111</v>
      </c>
      <c r="C1100" s="31"/>
      <c r="D1100" s="8">
        <v>161.26412500000001</v>
      </c>
      <c r="E1100" s="35">
        <v>187.30418750000001</v>
      </c>
      <c r="F1100" s="35"/>
      <c r="G1100" s="26">
        <v>49.5</v>
      </c>
      <c r="H1100" s="35">
        <v>76.11889583</v>
      </c>
      <c r="I1100" s="35">
        <v>0</v>
      </c>
      <c r="J1100" s="26">
        <v>0</v>
      </c>
      <c r="K1100" s="35">
        <v>99.702562499999999</v>
      </c>
      <c r="L1100" s="35">
        <v>0</v>
      </c>
      <c r="M1100" s="35">
        <v>421.2482708</v>
      </c>
      <c r="N1100" s="35">
        <v>0</v>
      </c>
      <c r="O1100" s="35"/>
      <c r="P1100" s="35">
        <v>0.94314583330000001</v>
      </c>
      <c r="R1100" s="24">
        <f t="shared" si="71"/>
        <v>996.08118746330013</v>
      </c>
      <c r="T1100" s="5">
        <v>396.32081935329711</v>
      </c>
      <c r="V1100" s="20">
        <f t="shared" si="72"/>
        <v>1392.4020068165973</v>
      </c>
      <c r="W1100" s="59">
        <f t="shared" si="70"/>
        <v>41111</v>
      </c>
      <c r="X1100" s="8">
        <v>152.2417083</v>
      </c>
      <c r="Y1100" s="35">
        <v>141.63714579999998</v>
      </c>
      <c r="Z1100" s="35"/>
      <c r="AA1100" s="35">
        <v>0</v>
      </c>
      <c r="AB1100" s="35">
        <v>232.42504170000001</v>
      </c>
      <c r="AC1100" s="35">
        <v>21.369083330000002</v>
      </c>
      <c r="AD1100" s="35">
        <v>190.3558333</v>
      </c>
      <c r="AE1100" s="35"/>
      <c r="AF1100" s="35"/>
      <c r="AG1100" s="35"/>
      <c r="AH1100" s="35">
        <v>0</v>
      </c>
      <c r="AI1100" s="35"/>
      <c r="AL1100" s="24">
        <f t="shared" si="74"/>
        <v>738.0288124299999</v>
      </c>
      <c r="AN1100" s="34">
        <v>762.28000000000009</v>
      </c>
      <c r="AP1100" s="20">
        <f t="shared" si="73"/>
        <v>1500.30881243</v>
      </c>
      <c r="AR1100" s="20"/>
    </row>
    <row r="1101" spans="1:44" x14ac:dyDescent="0.25">
      <c r="A1101" t="str">
        <f>VLOOKUP($B1101,'Cushing Balance'!$C$2:$E$500,3,TRUE)</f>
        <v>292012</v>
      </c>
      <c r="B1101" s="1">
        <v>41112</v>
      </c>
      <c r="C1101" s="31"/>
      <c r="D1101" s="8">
        <v>0</v>
      </c>
      <c r="E1101" s="35">
        <v>147.74025</v>
      </c>
      <c r="F1101" s="35"/>
      <c r="G1101" s="26">
        <v>49.5</v>
      </c>
      <c r="H1101" s="35">
        <v>67.577875000000006</v>
      </c>
      <c r="I1101" s="35">
        <v>0</v>
      </c>
      <c r="J1101" s="26">
        <v>0</v>
      </c>
      <c r="K1101" s="35">
        <v>101.30493749999999</v>
      </c>
      <c r="L1101" s="35">
        <v>0</v>
      </c>
      <c r="M1101" s="35">
        <v>324.64264580000003</v>
      </c>
      <c r="N1101" s="35">
        <v>0</v>
      </c>
      <c r="O1101" s="35"/>
      <c r="P1101" s="35">
        <v>0.5301666666999999</v>
      </c>
      <c r="R1101" s="24">
        <f t="shared" si="71"/>
        <v>691.29587496670001</v>
      </c>
      <c r="T1101" s="5">
        <v>396.32081935329711</v>
      </c>
      <c r="V1101" s="20">
        <f t="shared" si="72"/>
        <v>1087.6166943199971</v>
      </c>
      <c r="W1101" s="59">
        <f t="shared" si="70"/>
        <v>41112</v>
      </c>
      <c r="X1101" s="8">
        <v>149.4520833</v>
      </c>
      <c r="Y1101" s="35">
        <v>141.3791458</v>
      </c>
      <c r="Z1101" s="35"/>
      <c r="AA1101" s="35">
        <v>0</v>
      </c>
      <c r="AB1101" s="35">
        <v>231.7998125</v>
      </c>
      <c r="AC1101" s="35">
        <v>21.288</v>
      </c>
      <c r="AD1101" s="35">
        <v>185.9151458</v>
      </c>
      <c r="AE1101" s="35"/>
      <c r="AF1101" s="35"/>
      <c r="AG1101" s="35"/>
      <c r="AH1101" s="35">
        <v>0</v>
      </c>
      <c r="AI1101" s="35"/>
      <c r="AL1101" s="24">
        <f t="shared" si="74"/>
        <v>729.83418740000002</v>
      </c>
      <c r="AN1101" s="34">
        <v>762.28000000000009</v>
      </c>
      <c r="AP1101" s="20">
        <f t="shared" si="73"/>
        <v>1492.1141874</v>
      </c>
      <c r="AR1101" s="20"/>
    </row>
    <row r="1102" spans="1:44" x14ac:dyDescent="0.25">
      <c r="A1102" t="str">
        <f>VLOOKUP($B1102,'Cushing Balance'!$C$2:$E$500,3,TRUE)</f>
        <v>292012</v>
      </c>
      <c r="B1102" s="1">
        <v>41113</v>
      </c>
      <c r="C1102" s="31"/>
      <c r="D1102" s="8">
        <v>86.864729170000004</v>
      </c>
      <c r="E1102" s="35">
        <v>158.24966670000001</v>
      </c>
      <c r="F1102" s="35"/>
      <c r="G1102" s="26">
        <v>49.5</v>
      </c>
      <c r="H1102" s="35">
        <v>66.739854170000001</v>
      </c>
      <c r="I1102" s="35">
        <v>0</v>
      </c>
      <c r="J1102" s="26">
        <v>0</v>
      </c>
      <c r="K1102" s="35">
        <v>101.8515417</v>
      </c>
      <c r="L1102" s="35">
        <v>0</v>
      </c>
      <c r="M1102" s="35">
        <v>426.57629170000001</v>
      </c>
      <c r="N1102" s="35">
        <v>0</v>
      </c>
      <c r="O1102" s="35"/>
      <c r="P1102" s="35">
        <v>15.174729170000001</v>
      </c>
      <c r="R1102" s="24">
        <f t="shared" si="71"/>
        <v>904.95681260999993</v>
      </c>
      <c r="T1102" s="5">
        <v>396.32081935329711</v>
      </c>
      <c r="V1102" s="20">
        <f t="shared" si="72"/>
        <v>1301.2776319632972</v>
      </c>
      <c r="W1102" s="59">
        <f t="shared" si="70"/>
        <v>41113</v>
      </c>
      <c r="X1102" s="8">
        <v>144.2627292</v>
      </c>
      <c r="Y1102" s="35">
        <v>141.71906250000001</v>
      </c>
      <c r="Z1102" s="35"/>
      <c r="AA1102" s="35">
        <v>0</v>
      </c>
      <c r="AB1102" s="35">
        <v>233.75141669999999</v>
      </c>
      <c r="AC1102" s="35">
        <v>21.597458330000002</v>
      </c>
      <c r="AD1102" s="35">
        <v>192.0552083</v>
      </c>
      <c r="AE1102" s="35"/>
      <c r="AF1102" s="35"/>
      <c r="AG1102" s="35"/>
      <c r="AH1102" s="35">
        <v>0</v>
      </c>
      <c r="AI1102" s="35"/>
      <c r="AL1102" s="24">
        <f t="shared" si="74"/>
        <v>733.38587502999997</v>
      </c>
      <c r="AN1102" s="34">
        <v>762.28000000000009</v>
      </c>
      <c r="AP1102" s="20">
        <f t="shared" si="73"/>
        <v>1495.6658750300001</v>
      </c>
      <c r="AR1102" s="20"/>
    </row>
    <row r="1103" spans="1:44" x14ac:dyDescent="0.25">
      <c r="A1103" t="str">
        <f>VLOOKUP($B1103,'Cushing Balance'!$C$2:$E$500,3,TRUE)</f>
        <v>292012</v>
      </c>
      <c r="B1103" s="1">
        <v>41114</v>
      </c>
      <c r="C1103" s="31"/>
      <c r="D1103" s="8">
        <v>117.0733125</v>
      </c>
      <c r="E1103" s="35">
        <v>189.9233333</v>
      </c>
      <c r="F1103" s="35"/>
      <c r="G1103" s="26">
        <v>49.5</v>
      </c>
      <c r="H1103" s="35">
        <v>31.594291669999997</v>
      </c>
      <c r="I1103" s="35">
        <v>0</v>
      </c>
      <c r="J1103" s="26">
        <v>0</v>
      </c>
      <c r="K1103" s="35">
        <v>102.3823958</v>
      </c>
      <c r="L1103" s="35">
        <v>0</v>
      </c>
      <c r="M1103" s="35">
        <v>411.39883329999998</v>
      </c>
      <c r="N1103" s="35">
        <v>0</v>
      </c>
      <c r="O1103" s="35"/>
      <c r="P1103" s="35">
        <v>20.14875</v>
      </c>
      <c r="R1103" s="24">
        <f t="shared" si="71"/>
        <v>922.02091656999994</v>
      </c>
      <c r="T1103" s="5">
        <v>396.32081935329711</v>
      </c>
      <c r="V1103" s="20">
        <f t="shared" si="72"/>
        <v>1318.3417359232972</v>
      </c>
      <c r="W1103" s="59">
        <f t="shared" si="70"/>
        <v>41114</v>
      </c>
      <c r="X1103" s="8">
        <v>136.15954170000001</v>
      </c>
      <c r="Y1103" s="35">
        <v>141.12420829999999</v>
      </c>
      <c r="Z1103" s="35"/>
      <c r="AA1103" s="35">
        <v>0</v>
      </c>
      <c r="AB1103" s="35">
        <v>233.82606250000001</v>
      </c>
      <c r="AC1103" s="35">
        <v>21.76564583</v>
      </c>
      <c r="AD1103" s="35">
        <v>190.91825</v>
      </c>
      <c r="AE1103" s="35"/>
      <c r="AF1103" s="35"/>
      <c r="AG1103" s="35"/>
      <c r="AH1103" s="35">
        <v>0</v>
      </c>
      <c r="AI1103" s="35"/>
      <c r="AL1103" s="24">
        <f t="shared" si="74"/>
        <v>723.79370833000007</v>
      </c>
      <c r="AN1103" s="34">
        <v>762.28000000000009</v>
      </c>
      <c r="AP1103" s="20">
        <f t="shared" si="73"/>
        <v>1486.07370833</v>
      </c>
      <c r="AR1103" s="20"/>
    </row>
    <row r="1104" spans="1:44" x14ac:dyDescent="0.25">
      <c r="A1104" t="str">
        <f>VLOOKUP($B1104,'Cushing Balance'!$C$2:$E$500,3,TRUE)</f>
        <v>292012</v>
      </c>
      <c r="B1104" s="1">
        <v>41115</v>
      </c>
      <c r="C1104" s="31"/>
      <c r="D1104" s="8">
        <v>83.836354170000007</v>
      </c>
      <c r="E1104" s="35">
        <v>184.32491669999999</v>
      </c>
      <c r="F1104" s="35"/>
      <c r="G1104" s="26">
        <v>49.5</v>
      </c>
      <c r="H1104" s="35">
        <v>55.487041669999996</v>
      </c>
      <c r="I1104" s="35">
        <v>0</v>
      </c>
      <c r="J1104" s="26">
        <v>0</v>
      </c>
      <c r="K1104" s="35">
        <v>103.82427079999999</v>
      </c>
      <c r="L1104" s="35">
        <v>0</v>
      </c>
      <c r="M1104" s="35">
        <v>424.74385419999999</v>
      </c>
      <c r="N1104" s="35">
        <v>0</v>
      </c>
      <c r="O1104" s="35"/>
      <c r="P1104" s="35">
        <v>67.177104170000007</v>
      </c>
      <c r="R1104" s="24">
        <f t="shared" si="71"/>
        <v>968.89354171000002</v>
      </c>
      <c r="T1104" s="5">
        <v>396.32081935329711</v>
      </c>
      <c r="V1104" s="20">
        <f t="shared" si="72"/>
        <v>1365.214361063297</v>
      </c>
      <c r="W1104" s="59">
        <f t="shared" si="70"/>
        <v>41115</v>
      </c>
      <c r="X1104" s="8">
        <v>150.55475000000001</v>
      </c>
      <c r="Y1104" s="35">
        <v>141.18489579999999</v>
      </c>
      <c r="Z1104" s="35"/>
      <c r="AA1104" s="35">
        <v>0</v>
      </c>
      <c r="AB1104" s="35">
        <v>225.11881249999999</v>
      </c>
      <c r="AC1104" s="35">
        <v>21.780562499999998</v>
      </c>
      <c r="AD1104" s="35">
        <v>170.4430625</v>
      </c>
      <c r="AE1104" s="35"/>
      <c r="AF1104" s="35"/>
      <c r="AG1104" s="35"/>
      <c r="AH1104" s="35">
        <v>0</v>
      </c>
      <c r="AI1104" s="35"/>
      <c r="AL1104" s="24">
        <f t="shared" si="74"/>
        <v>709.08208329999991</v>
      </c>
      <c r="AN1104" s="34">
        <v>762.28000000000009</v>
      </c>
      <c r="AP1104" s="20">
        <f t="shared" si="73"/>
        <v>1471.3620833</v>
      </c>
      <c r="AR1104" s="20"/>
    </row>
    <row r="1105" spans="1:44" x14ac:dyDescent="0.25">
      <c r="A1105" t="str">
        <f>VLOOKUP($B1105,'Cushing Balance'!$C$2:$E$500,3,TRUE)</f>
        <v>292012</v>
      </c>
      <c r="B1105" s="1">
        <v>41116</v>
      </c>
      <c r="C1105" s="31"/>
      <c r="D1105" s="8">
        <v>0</v>
      </c>
      <c r="E1105" s="35">
        <v>183.51427079999999</v>
      </c>
      <c r="F1105" s="35"/>
      <c r="G1105" s="26">
        <v>49.5</v>
      </c>
      <c r="H1105" s="35">
        <v>56.925125000000001</v>
      </c>
      <c r="I1105" s="35">
        <v>0</v>
      </c>
      <c r="J1105" s="26">
        <v>0</v>
      </c>
      <c r="K1105" s="35">
        <v>101.9347708</v>
      </c>
      <c r="L1105" s="35">
        <v>0</v>
      </c>
      <c r="M1105" s="35">
        <v>308.21620830000001</v>
      </c>
      <c r="N1105" s="35">
        <v>0</v>
      </c>
      <c r="O1105" s="35"/>
      <c r="P1105" s="35">
        <v>30.505624999999998</v>
      </c>
      <c r="R1105" s="24">
        <f t="shared" si="71"/>
        <v>730.59599989999992</v>
      </c>
      <c r="T1105" s="5">
        <v>396.32081935329711</v>
      </c>
      <c r="V1105" s="20">
        <f t="shared" si="72"/>
        <v>1126.916819253297</v>
      </c>
      <c r="W1105" s="59">
        <f t="shared" si="70"/>
        <v>41116</v>
      </c>
      <c r="X1105" s="8">
        <v>131.24247919999999</v>
      </c>
      <c r="Y1105" s="35">
        <v>138.19208330000001</v>
      </c>
      <c r="Z1105" s="35"/>
      <c r="AA1105" s="35">
        <v>0</v>
      </c>
      <c r="AB1105" s="35">
        <v>232.5165417</v>
      </c>
      <c r="AC1105" s="35">
        <v>21.39822917</v>
      </c>
      <c r="AD1105" s="35">
        <v>157.93760420000001</v>
      </c>
      <c r="AE1105" s="35"/>
      <c r="AF1105" s="35"/>
      <c r="AG1105" s="35"/>
      <c r="AH1105" s="35">
        <v>0</v>
      </c>
      <c r="AI1105" s="35"/>
      <c r="AL1105" s="24">
        <f t="shared" si="74"/>
        <v>681.28693756999996</v>
      </c>
      <c r="AN1105" s="34">
        <v>762.28000000000009</v>
      </c>
      <c r="AP1105" s="20">
        <f t="shared" si="73"/>
        <v>1443.5669375699999</v>
      </c>
      <c r="AR1105" s="20"/>
    </row>
    <row r="1106" spans="1:44" x14ac:dyDescent="0.25">
      <c r="A1106" t="str">
        <f>VLOOKUP($B1106,'Cushing Balance'!$C$2:$E$500,3,TRUE)</f>
        <v>292012</v>
      </c>
      <c r="B1106" s="1">
        <v>41117</v>
      </c>
      <c r="C1106" s="31"/>
      <c r="D1106" s="8">
        <v>0</v>
      </c>
      <c r="E1106" s="35">
        <v>191.51664579999999</v>
      </c>
      <c r="F1106" s="35"/>
      <c r="G1106" s="26">
        <v>49.5</v>
      </c>
      <c r="H1106" s="35">
        <v>65.396625</v>
      </c>
      <c r="I1106" s="35">
        <v>0</v>
      </c>
      <c r="J1106" s="26">
        <v>0</v>
      </c>
      <c r="K1106" s="35">
        <v>104.6084792</v>
      </c>
      <c r="L1106" s="35">
        <v>0</v>
      </c>
      <c r="M1106" s="35">
        <v>425.68629170000003</v>
      </c>
      <c r="N1106" s="35">
        <v>0</v>
      </c>
      <c r="O1106" s="35"/>
      <c r="P1106" s="35">
        <v>49.859604169999997</v>
      </c>
      <c r="R1106" s="24">
        <f t="shared" si="71"/>
        <v>886.56764586999998</v>
      </c>
      <c r="T1106" s="5">
        <v>396.32081935329711</v>
      </c>
      <c r="V1106" s="20">
        <f t="shared" si="72"/>
        <v>1282.8884652232971</v>
      </c>
      <c r="W1106" s="59">
        <f t="shared" si="70"/>
        <v>41117</v>
      </c>
      <c r="X1106" s="8">
        <v>152.2326458</v>
      </c>
      <c r="Y1106" s="35">
        <v>139.29949999999999</v>
      </c>
      <c r="Z1106" s="35"/>
      <c r="AA1106" s="35">
        <v>0</v>
      </c>
      <c r="AB1106" s="35">
        <v>234.36229170000001</v>
      </c>
      <c r="AC1106" s="35">
        <v>21.5755625</v>
      </c>
      <c r="AD1106" s="35">
        <v>144.8679583</v>
      </c>
      <c r="AE1106" s="35"/>
      <c r="AF1106" s="35"/>
      <c r="AG1106" s="35"/>
      <c r="AH1106" s="35">
        <v>0</v>
      </c>
      <c r="AI1106" s="35"/>
      <c r="AL1106" s="24">
        <f t="shared" si="74"/>
        <v>692.33795830000008</v>
      </c>
      <c r="AN1106" s="34">
        <v>762.28000000000009</v>
      </c>
      <c r="AP1106" s="20">
        <f t="shared" si="73"/>
        <v>1454.6179583000003</v>
      </c>
      <c r="AR1106" s="20"/>
    </row>
    <row r="1107" spans="1:44" x14ac:dyDescent="0.25">
      <c r="A1107" t="str">
        <f>VLOOKUP($B1107,'Cushing Balance'!$C$2:$E$500,3,TRUE)</f>
        <v>302012</v>
      </c>
      <c r="B1107" s="1">
        <v>41118</v>
      </c>
      <c r="C1107" s="31"/>
      <c r="D1107" s="8">
        <v>0</v>
      </c>
      <c r="E1107" s="35">
        <v>174.61870830000001</v>
      </c>
      <c r="F1107" s="35"/>
      <c r="G1107" s="26">
        <v>49.5</v>
      </c>
      <c r="H1107" s="35">
        <v>67.08402083</v>
      </c>
      <c r="I1107" s="35">
        <v>0</v>
      </c>
      <c r="J1107" s="26">
        <v>0</v>
      </c>
      <c r="K1107" s="35">
        <v>99.357729169999999</v>
      </c>
      <c r="L1107" s="35">
        <v>0</v>
      </c>
      <c r="M1107" s="35">
        <v>340.23462499999999</v>
      </c>
      <c r="N1107" s="35">
        <v>0</v>
      </c>
      <c r="O1107" s="35"/>
      <c r="P1107" s="35">
        <v>28.030708330000003</v>
      </c>
      <c r="R1107" s="24">
        <f t="shared" si="71"/>
        <v>758.82579163000003</v>
      </c>
      <c r="T1107" s="5">
        <v>396.32081935329711</v>
      </c>
      <c r="V1107" s="20">
        <f t="shared" si="72"/>
        <v>1155.1466109832973</v>
      </c>
      <c r="W1107" s="59">
        <f t="shared" si="70"/>
        <v>41118</v>
      </c>
      <c r="X1107" s="8">
        <v>145.53625</v>
      </c>
      <c r="Y1107" s="35">
        <v>140.04466669999999</v>
      </c>
      <c r="Z1107" s="35"/>
      <c r="AA1107" s="35">
        <v>0</v>
      </c>
      <c r="AB1107" s="35">
        <v>233.34787499999999</v>
      </c>
      <c r="AC1107" s="35">
        <v>21.640145830000002</v>
      </c>
      <c r="AD1107" s="35">
        <v>180.87783329999999</v>
      </c>
      <c r="AE1107" s="35"/>
      <c r="AF1107" s="35"/>
      <c r="AG1107" s="35"/>
      <c r="AH1107" s="35">
        <v>0</v>
      </c>
      <c r="AI1107" s="35"/>
      <c r="AL1107" s="24">
        <f t="shared" si="74"/>
        <v>721.44677082999999</v>
      </c>
      <c r="AN1107" s="34">
        <v>762.28000000000009</v>
      </c>
      <c r="AP1107" s="20">
        <f t="shared" si="73"/>
        <v>1483.7267708300001</v>
      </c>
      <c r="AR1107" s="20"/>
    </row>
    <row r="1108" spans="1:44" x14ac:dyDescent="0.25">
      <c r="A1108" t="str">
        <f>VLOOKUP($B1108,'Cushing Balance'!$C$2:$E$500,3,TRUE)</f>
        <v>302012</v>
      </c>
      <c r="B1108" s="1">
        <v>41119</v>
      </c>
      <c r="C1108" s="31"/>
      <c r="D1108" s="8">
        <v>0</v>
      </c>
      <c r="E1108" s="35">
        <v>165.7059792</v>
      </c>
      <c r="F1108" s="35"/>
      <c r="G1108" s="26">
        <v>49.5</v>
      </c>
      <c r="H1108" s="35">
        <v>57.857750000000003</v>
      </c>
      <c r="I1108" s="35">
        <v>0</v>
      </c>
      <c r="J1108" s="26">
        <v>0</v>
      </c>
      <c r="K1108" s="35">
        <v>100.64589580000001</v>
      </c>
      <c r="L1108" s="35">
        <v>0</v>
      </c>
      <c r="M1108" s="35">
        <v>424.66995830000002</v>
      </c>
      <c r="N1108" s="35">
        <v>0</v>
      </c>
      <c r="O1108" s="35"/>
      <c r="P1108" s="35">
        <v>1.1782083329999999</v>
      </c>
      <c r="R1108" s="24">
        <f t="shared" si="71"/>
        <v>799.55779163300008</v>
      </c>
      <c r="T1108" s="5">
        <v>396.32081935329711</v>
      </c>
      <c r="V1108" s="20">
        <f t="shared" si="72"/>
        <v>1195.8786109862972</v>
      </c>
      <c r="W1108" s="59">
        <f t="shared" si="70"/>
        <v>41119</v>
      </c>
      <c r="X1108" s="8">
        <v>130.1759792</v>
      </c>
      <c r="Y1108" s="35">
        <v>142.2895417</v>
      </c>
      <c r="Z1108" s="35"/>
      <c r="AA1108" s="35">
        <v>0</v>
      </c>
      <c r="AB1108" s="35">
        <v>233.6757083</v>
      </c>
      <c r="AC1108" s="35">
        <v>21.645875</v>
      </c>
      <c r="AD1108" s="35">
        <v>188.06727079999999</v>
      </c>
      <c r="AE1108" s="35"/>
      <c r="AF1108" s="35"/>
      <c r="AG1108" s="35"/>
      <c r="AH1108" s="35">
        <v>0</v>
      </c>
      <c r="AI1108" s="35"/>
      <c r="AL1108" s="24">
        <f t="shared" si="74"/>
        <v>715.854375</v>
      </c>
      <c r="AN1108" s="34">
        <v>762.28000000000009</v>
      </c>
      <c r="AP1108" s="20">
        <f t="shared" si="73"/>
        <v>1478.1343750000001</v>
      </c>
      <c r="AR1108" s="20"/>
    </row>
    <row r="1109" spans="1:44" x14ac:dyDescent="0.25">
      <c r="A1109" t="str">
        <f>VLOOKUP($B1109,'Cushing Balance'!$C$2:$E$500,3,TRUE)</f>
        <v>302012</v>
      </c>
      <c r="B1109" s="1">
        <v>41120</v>
      </c>
      <c r="C1109" s="31"/>
      <c r="D1109" s="8">
        <v>97.449479170000004</v>
      </c>
      <c r="E1109" s="35">
        <v>178.22912500000001</v>
      </c>
      <c r="F1109" s="35"/>
      <c r="G1109" s="26">
        <v>49.5</v>
      </c>
      <c r="H1109" s="35">
        <v>31.504000000000001</v>
      </c>
      <c r="I1109" s="35">
        <v>0</v>
      </c>
      <c r="J1109" s="26">
        <v>0</v>
      </c>
      <c r="K1109" s="35">
        <v>106.89693750000001</v>
      </c>
      <c r="L1109" s="35">
        <v>0</v>
      </c>
      <c r="M1109" s="35">
        <v>328.86164580000002</v>
      </c>
      <c r="N1109" s="35">
        <v>0</v>
      </c>
      <c r="O1109" s="35"/>
      <c r="P1109" s="35">
        <v>18.087833330000002</v>
      </c>
      <c r="R1109" s="24">
        <f t="shared" si="71"/>
        <v>810.52902080000001</v>
      </c>
      <c r="T1109" s="5">
        <v>396.32081935329711</v>
      </c>
      <c r="V1109" s="20">
        <f t="shared" si="72"/>
        <v>1206.849840153297</v>
      </c>
      <c r="W1109" s="59">
        <f t="shared" si="70"/>
        <v>41120</v>
      </c>
      <c r="X1109" s="8">
        <v>136.0353125</v>
      </c>
      <c r="Y1109" s="35">
        <v>145.07362499999999</v>
      </c>
      <c r="Z1109" s="35"/>
      <c r="AA1109" s="35">
        <v>0</v>
      </c>
      <c r="AB1109" s="35">
        <v>226.62643750000001</v>
      </c>
      <c r="AC1109" s="35">
        <v>21.676333330000002</v>
      </c>
      <c r="AD1109" s="35">
        <v>175.393125</v>
      </c>
      <c r="AE1109" s="35"/>
      <c r="AF1109" s="35"/>
      <c r="AG1109" s="35"/>
      <c r="AH1109" s="35">
        <v>0</v>
      </c>
      <c r="AI1109" s="35"/>
      <c r="AL1109" s="24">
        <f t="shared" si="74"/>
        <v>704.80483333000006</v>
      </c>
      <c r="AN1109" s="34">
        <v>762.28000000000009</v>
      </c>
      <c r="AP1109" s="20">
        <f t="shared" si="73"/>
        <v>1467.08483333</v>
      </c>
      <c r="AR1109" s="20"/>
    </row>
    <row r="1110" spans="1:44" x14ac:dyDescent="0.25">
      <c r="A1110" t="str">
        <f>VLOOKUP($B1110,'Cushing Balance'!$C$2:$E$500,3,TRUE)</f>
        <v>302012</v>
      </c>
      <c r="B1110" s="1">
        <v>41121</v>
      </c>
      <c r="C1110" s="31"/>
      <c r="D1110" s="8">
        <v>198.24454170000001</v>
      </c>
      <c r="E1110" s="35">
        <v>145.2757708</v>
      </c>
      <c r="F1110" s="35"/>
      <c r="G1110" s="26">
        <v>49.5</v>
      </c>
      <c r="H1110" s="35">
        <v>39.33764583</v>
      </c>
      <c r="I1110" s="35">
        <v>0</v>
      </c>
      <c r="J1110" s="26">
        <v>0</v>
      </c>
      <c r="K1110" s="35">
        <v>107.4442292</v>
      </c>
      <c r="L1110" s="35">
        <v>0</v>
      </c>
      <c r="M1110" s="35">
        <v>338.5720417</v>
      </c>
      <c r="N1110" s="35">
        <v>0</v>
      </c>
      <c r="O1110" s="35"/>
      <c r="P1110" s="35">
        <v>19.0620625</v>
      </c>
      <c r="R1110" s="24">
        <f t="shared" si="71"/>
        <v>897.43629173000011</v>
      </c>
      <c r="T1110" s="5">
        <v>396.32081935329711</v>
      </c>
      <c r="V1110" s="20">
        <f t="shared" si="72"/>
        <v>1293.7571110832973</v>
      </c>
      <c r="W1110" s="59">
        <f t="shared" si="70"/>
        <v>41121</v>
      </c>
      <c r="X1110" s="8">
        <v>151.63627080000001</v>
      </c>
      <c r="Y1110" s="35">
        <v>141.2832708</v>
      </c>
      <c r="Z1110" s="35"/>
      <c r="AA1110" s="35">
        <v>0</v>
      </c>
      <c r="AB1110" s="35">
        <v>227.63762500000001</v>
      </c>
      <c r="AC1110" s="35">
        <v>19.5368125</v>
      </c>
      <c r="AD1110" s="35">
        <v>184.19114579999999</v>
      </c>
      <c r="AE1110" s="35"/>
      <c r="AF1110" s="35"/>
      <c r="AG1110" s="35"/>
      <c r="AH1110" s="35">
        <v>0</v>
      </c>
      <c r="AI1110" s="35"/>
      <c r="AL1110" s="24">
        <f t="shared" si="74"/>
        <v>724.28512490000003</v>
      </c>
      <c r="AN1110" s="34">
        <v>762.28000000000009</v>
      </c>
      <c r="AP1110" s="20">
        <f t="shared" si="73"/>
        <v>1486.5651249000002</v>
      </c>
      <c r="AR1110" s="20"/>
    </row>
    <row r="1111" spans="1:44" x14ac:dyDescent="0.25">
      <c r="A1111" t="str">
        <f>VLOOKUP($B1111,'Cushing Balance'!$C$2:$E$500,3,TRUE)</f>
        <v>302012</v>
      </c>
      <c r="B1111" s="1">
        <v>41122</v>
      </c>
      <c r="C1111" s="31"/>
      <c r="D1111" s="8">
        <v>92.287041670000008</v>
      </c>
      <c r="E1111" s="35">
        <v>136.76041670000001</v>
      </c>
      <c r="F1111" s="35"/>
      <c r="G1111" s="26">
        <v>49.5</v>
      </c>
      <c r="H1111" s="35">
        <v>53.366604170000002</v>
      </c>
      <c r="I1111" s="35">
        <v>0</v>
      </c>
      <c r="J1111" s="26">
        <v>0</v>
      </c>
      <c r="K1111" s="35">
        <v>103.77256250000001</v>
      </c>
      <c r="L1111" s="35">
        <v>0</v>
      </c>
      <c r="M1111" s="35">
        <v>399.71806249999997</v>
      </c>
      <c r="N1111" s="35">
        <v>0</v>
      </c>
      <c r="O1111" s="35"/>
      <c r="P1111" s="35">
        <v>19.394666669999999</v>
      </c>
      <c r="R1111" s="24">
        <f t="shared" si="71"/>
        <v>854.79935420999993</v>
      </c>
      <c r="T1111" s="5">
        <v>383.75889886095638</v>
      </c>
      <c r="V1111" s="20">
        <f t="shared" si="72"/>
        <v>1238.5582530709562</v>
      </c>
      <c r="W1111" s="59">
        <f t="shared" si="70"/>
        <v>41122</v>
      </c>
      <c r="X1111" s="8">
        <v>152.08931250000001</v>
      </c>
      <c r="Y1111" s="35">
        <v>141.8040417</v>
      </c>
      <c r="Z1111" s="35"/>
      <c r="AA1111" s="35">
        <v>0</v>
      </c>
      <c r="AB1111" s="35">
        <v>222.94308330000001</v>
      </c>
      <c r="AC1111" s="35">
        <v>21.694687500000001</v>
      </c>
      <c r="AD1111" s="35">
        <v>187.1410625</v>
      </c>
      <c r="AE1111" s="35"/>
      <c r="AF1111" s="35"/>
      <c r="AG1111" s="35"/>
      <c r="AH1111" s="35">
        <v>0</v>
      </c>
      <c r="AI1111" s="35"/>
      <c r="AL1111" s="24">
        <f t="shared" si="74"/>
        <v>725.67218749999995</v>
      </c>
      <c r="AN1111" s="34">
        <v>761.44699999999989</v>
      </c>
      <c r="AP1111" s="20">
        <f t="shared" si="73"/>
        <v>1487.1191875</v>
      </c>
      <c r="AR1111" s="20"/>
    </row>
    <row r="1112" spans="1:44" x14ac:dyDescent="0.25">
      <c r="A1112" t="str">
        <f>VLOOKUP($B1112,'Cushing Balance'!$C$2:$E$500,3,TRUE)</f>
        <v>302012</v>
      </c>
      <c r="B1112" s="1">
        <v>41123</v>
      </c>
      <c r="C1112" s="31"/>
      <c r="D1112" s="8">
        <v>2.4332500000000001</v>
      </c>
      <c r="E1112" s="35">
        <v>186.64850000000001</v>
      </c>
      <c r="F1112" s="35"/>
      <c r="G1112" s="26">
        <v>49.5</v>
      </c>
      <c r="H1112" s="35">
        <v>42.127812499999997</v>
      </c>
      <c r="I1112" s="35">
        <v>0</v>
      </c>
      <c r="J1112" s="26">
        <v>0</v>
      </c>
      <c r="K1112" s="35">
        <v>101.43647920000001</v>
      </c>
      <c r="L1112" s="35">
        <v>0</v>
      </c>
      <c r="M1112" s="35">
        <v>379.7242708</v>
      </c>
      <c r="N1112" s="35">
        <v>0</v>
      </c>
      <c r="O1112" s="35"/>
      <c r="P1112" s="35">
        <v>46.291041669999998</v>
      </c>
      <c r="R1112" s="24">
        <f t="shared" si="71"/>
        <v>808.16135416999998</v>
      </c>
      <c r="T1112" s="5">
        <v>383.75889886095638</v>
      </c>
      <c r="V1112" s="20">
        <f t="shared" si="72"/>
        <v>1191.9202530309562</v>
      </c>
      <c r="W1112" s="59">
        <f t="shared" si="70"/>
        <v>41123</v>
      </c>
      <c r="X1112" s="8">
        <v>151.08247919999999</v>
      </c>
      <c r="Y1112" s="35">
        <v>137.9995625</v>
      </c>
      <c r="Z1112" s="35"/>
      <c r="AA1112" s="35">
        <v>0</v>
      </c>
      <c r="AB1112" s="35">
        <v>220.94114579999999</v>
      </c>
      <c r="AC1112" s="35">
        <v>21.76327083</v>
      </c>
      <c r="AD1112" s="35">
        <v>178.2096042</v>
      </c>
      <c r="AE1112" s="35"/>
      <c r="AF1112" s="35"/>
      <c r="AG1112" s="35"/>
      <c r="AH1112" s="35">
        <v>0</v>
      </c>
      <c r="AI1112" s="35"/>
      <c r="AL1112" s="24">
        <f t="shared" si="74"/>
        <v>709.99606253000002</v>
      </c>
      <c r="AN1112" s="34">
        <v>761.44699999999989</v>
      </c>
      <c r="AP1112" s="20">
        <f t="shared" si="73"/>
        <v>1471.4430625299999</v>
      </c>
      <c r="AR1112" s="20"/>
    </row>
    <row r="1113" spans="1:44" x14ac:dyDescent="0.25">
      <c r="A1113" t="str">
        <f>VLOOKUP($B1113,'Cushing Balance'!$C$2:$E$500,3,TRUE)</f>
        <v>302012</v>
      </c>
      <c r="B1113" s="1">
        <v>41124</v>
      </c>
      <c r="C1113" s="31"/>
      <c r="D1113" s="8">
        <v>0</v>
      </c>
      <c r="E1113" s="35">
        <v>180.69943749999999</v>
      </c>
      <c r="F1113" s="35"/>
      <c r="G1113" s="26">
        <v>49.5</v>
      </c>
      <c r="H1113" s="35">
        <v>68.260874999999999</v>
      </c>
      <c r="I1113" s="35">
        <v>0</v>
      </c>
      <c r="J1113" s="26">
        <v>0</v>
      </c>
      <c r="K1113" s="35">
        <v>103.55175</v>
      </c>
      <c r="L1113" s="35">
        <v>0</v>
      </c>
      <c r="M1113" s="35">
        <v>405.34050000000002</v>
      </c>
      <c r="N1113" s="35">
        <v>0</v>
      </c>
      <c r="O1113" s="35"/>
      <c r="P1113" s="35">
        <v>51.763666669999999</v>
      </c>
      <c r="R1113" s="24">
        <f t="shared" si="71"/>
        <v>859.11622917</v>
      </c>
      <c r="T1113" s="5">
        <v>383.75889886095638</v>
      </c>
      <c r="V1113" s="20">
        <f t="shared" si="72"/>
        <v>1242.8751280309564</v>
      </c>
      <c r="W1113" s="59">
        <f t="shared" si="70"/>
        <v>41124</v>
      </c>
      <c r="X1113" s="8">
        <v>145.78708330000001</v>
      </c>
      <c r="Y1113" s="35">
        <v>134.87120830000001</v>
      </c>
      <c r="Z1113" s="35"/>
      <c r="AA1113" s="35">
        <v>0</v>
      </c>
      <c r="AB1113" s="35">
        <v>225.013125</v>
      </c>
      <c r="AC1113" s="35">
        <v>21.814875000000001</v>
      </c>
      <c r="AD1113" s="35">
        <v>162.97795830000001</v>
      </c>
      <c r="AE1113" s="35"/>
      <c r="AF1113" s="35"/>
      <c r="AG1113" s="35"/>
      <c r="AH1113" s="35">
        <v>0</v>
      </c>
      <c r="AI1113" s="35"/>
      <c r="AL1113" s="24">
        <f t="shared" si="74"/>
        <v>690.46424989999991</v>
      </c>
      <c r="AN1113" s="34">
        <v>761.44699999999989</v>
      </c>
      <c r="AP1113" s="20">
        <f t="shared" si="73"/>
        <v>1451.9112498999998</v>
      </c>
      <c r="AR1113" s="20"/>
    </row>
    <row r="1114" spans="1:44" x14ac:dyDescent="0.25">
      <c r="A1114" t="str">
        <f>VLOOKUP($B1114,'Cushing Balance'!$C$2:$E$500,3,TRUE)</f>
        <v>312012</v>
      </c>
      <c r="B1114" s="1">
        <v>41125</v>
      </c>
      <c r="C1114" s="31"/>
      <c r="D1114" s="8">
        <v>0</v>
      </c>
      <c r="E1114" s="35">
        <v>148.90054169999999</v>
      </c>
      <c r="F1114" s="35"/>
      <c r="G1114" s="26">
        <v>49.5</v>
      </c>
      <c r="H1114" s="35">
        <v>69.10745833</v>
      </c>
      <c r="I1114" s="35">
        <v>0</v>
      </c>
      <c r="J1114" s="26">
        <v>0</v>
      </c>
      <c r="K1114" s="35">
        <v>106.5696875</v>
      </c>
      <c r="L1114" s="35">
        <v>0</v>
      </c>
      <c r="M1114" s="35">
        <v>335.11383330000001</v>
      </c>
      <c r="N1114" s="35">
        <v>0</v>
      </c>
      <c r="O1114" s="35"/>
      <c r="P1114" s="35">
        <v>2.2951874999999999</v>
      </c>
      <c r="R1114" s="24">
        <f t="shared" si="71"/>
        <v>711.48670832999994</v>
      </c>
      <c r="T1114" s="5">
        <v>383.75889886095638</v>
      </c>
      <c r="V1114" s="20">
        <f t="shared" si="72"/>
        <v>1095.2456071909564</v>
      </c>
      <c r="W1114" s="59">
        <f t="shared" si="70"/>
        <v>41125</v>
      </c>
      <c r="X1114" s="8">
        <v>143.72277080000001</v>
      </c>
      <c r="Y1114" s="35">
        <v>132.90691670000001</v>
      </c>
      <c r="Z1114" s="35"/>
      <c r="AA1114" s="35">
        <v>0</v>
      </c>
      <c r="AB1114" s="35">
        <v>219.4306042</v>
      </c>
      <c r="AC1114" s="35">
        <v>20.970958330000002</v>
      </c>
      <c r="AD1114" s="35">
        <v>166.81331249999999</v>
      </c>
      <c r="AE1114" s="35"/>
      <c r="AF1114" s="35"/>
      <c r="AG1114" s="35"/>
      <c r="AH1114" s="35">
        <v>0</v>
      </c>
      <c r="AI1114" s="35"/>
      <c r="AL1114" s="24">
        <f t="shared" si="74"/>
        <v>683.84456253000008</v>
      </c>
      <c r="AN1114" s="34">
        <v>761.44699999999989</v>
      </c>
      <c r="AP1114" s="20">
        <f t="shared" si="73"/>
        <v>1445.29156253</v>
      </c>
      <c r="AR1114" s="20"/>
    </row>
    <row r="1115" spans="1:44" x14ac:dyDescent="0.25">
      <c r="A1115" t="str">
        <f>VLOOKUP($B1115,'Cushing Balance'!$C$2:$E$500,3,TRUE)</f>
        <v>312012</v>
      </c>
      <c r="B1115" s="1">
        <v>41126</v>
      </c>
      <c r="C1115" s="31"/>
      <c r="D1115" s="8">
        <v>59.79227083</v>
      </c>
      <c r="E1115" s="35">
        <v>163.1285</v>
      </c>
      <c r="F1115" s="35"/>
      <c r="G1115" s="26">
        <v>49.5</v>
      </c>
      <c r="H1115" s="35">
        <v>68.101083329999994</v>
      </c>
      <c r="I1115" s="35">
        <v>0</v>
      </c>
      <c r="J1115" s="26">
        <v>0</v>
      </c>
      <c r="K1115" s="35">
        <v>108.0571042</v>
      </c>
      <c r="L1115" s="35">
        <v>0</v>
      </c>
      <c r="M1115" s="35">
        <v>345.92291669999997</v>
      </c>
      <c r="N1115" s="35">
        <v>0</v>
      </c>
      <c r="O1115" s="35"/>
      <c r="P1115" s="35">
        <v>30.154</v>
      </c>
      <c r="R1115" s="24">
        <f t="shared" si="71"/>
        <v>824.65587505999997</v>
      </c>
      <c r="T1115" s="5">
        <v>383.75889886095638</v>
      </c>
      <c r="V1115" s="20">
        <f t="shared" si="72"/>
        <v>1208.4147739209563</v>
      </c>
      <c r="W1115" s="59">
        <f t="shared" si="70"/>
        <v>41126</v>
      </c>
      <c r="X1115" s="8">
        <v>151.6791667</v>
      </c>
      <c r="Y1115" s="35">
        <v>135.1355417</v>
      </c>
      <c r="Z1115" s="35"/>
      <c r="AA1115" s="35">
        <v>0</v>
      </c>
      <c r="AB1115" s="35">
        <v>210.61745830000001</v>
      </c>
      <c r="AC1115" s="35">
        <v>21.380791669999997</v>
      </c>
      <c r="AD1115" s="35">
        <v>111.23522920000001</v>
      </c>
      <c r="AE1115" s="35"/>
      <c r="AF1115" s="35"/>
      <c r="AG1115" s="35"/>
      <c r="AH1115" s="35">
        <v>0</v>
      </c>
      <c r="AI1115" s="35"/>
      <c r="AL1115" s="24">
        <f t="shared" si="74"/>
        <v>630.04818756999998</v>
      </c>
      <c r="AN1115" s="34">
        <v>761.44699999999989</v>
      </c>
      <c r="AP1115" s="20">
        <f t="shared" si="73"/>
        <v>1391.4951875699999</v>
      </c>
      <c r="AR1115" s="20"/>
    </row>
    <row r="1116" spans="1:44" x14ac:dyDescent="0.25">
      <c r="A1116" t="str">
        <f>VLOOKUP($B1116,'Cushing Balance'!$C$2:$E$500,3,TRUE)</f>
        <v>312012</v>
      </c>
      <c r="B1116" s="1">
        <v>41127</v>
      </c>
      <c r="C1116" s="31"/>
      <c r="D1116" s="8">
        <v>100.82825</v>
      </c>
      <c r="E1116" s="35">
        <v>182.32175000000001</v>
      </c>
      <c r="F1116" s="35"/>
      <c r="G1116" s="26">
        <v>49.5</v>
      </c>
      <c r="H1116" s="35">
        <v>30.685729169999998</v>
      </c>
      <c r="I1116" s="35">
        <v>0</v>
      </c>
      <c r="J1116" s="26">
        <v>0</v>
      </c>
      <c r="K1116" s="35">
        <v>112.39214579999999</v>
      </c>
      <c r="L1116" s="35">
        <v>0</v>
      </c>
      <c r="M1116" s="35">
        <v>431.46295830000003</v>
      </c>
      <c r="N1116" s="35">
        <v>0</v>
      </c>
      <c r="O1116" s="35"/>
      <c r="P1116" s="35">
        <v>37.253458330000001</v>
      </c>
      <c r="R1116" s="24">
        <f t="shared" si="71"/>
        <v>944.44429160000004</v>
      </c>
      <c r="T1116" s="5">
        <v>383.75889886095638</v>
      </c>
      <c r="V1116" s="20">
        <f t="shared" si="72"/>
        <v>1328.2031904609564</v>
      </c>
      <c r="W1116" s="59">
        <f t="shared" si="70"/>
        <v>41127</v>
      </c>
      <c r="X1116" s="8">
        <v>150.89695829999999</v>
      </c>
      <c r="Y1116" s="35">
        <v>122.2577083</v>
      </c>
      <c r="Z1116" s="35"/>
      <c r="AA1116" s="35">
        <v>0</v>
      </c>
      <c r="AB1116" s="35">
        <v>215.24825000000001</v>
      </c>
      <c r="AC1116" s="35">
        <v>21.7763125</v>
      </c>
      <c r="AD1116" s="35">
        <v>174.46845830000001</v>
      </c>
      <c r="AE1116" s="35"/>
      <c r="AF1116" s="35"/>
      <c r="AG1116" s="35"/>
      <c r="AH1116" s="35">
        <v>0</v>
      </c>
      <c r="AI1116" s="35"/>
      <c r="AL1116" s="24">
        <f t="shared" si="74"/>
        <v>684.6476874</v>
      </c>
      <c r="AN1116" s="34">
        <v>761.44699999999989</v>
      </c>
      <c r="AP1116" s="20">
        <f t="shared" si="73"/>
        <v>1446.0946873999999</v>
      </c>
      <c r="AR1116" s="20"/>
    </row>
    <row r="1117" spans="1:44" x14ac:dyDescent="0.25">
      <c r="A1117" t="str">
        <f>VLOOKUP($B1117,'Cushing Balance'!$C$2:$E$500,3,TRUE)</f>
        <v>312012</v>
      </c>
      <c r="B1117" s="1">
        <v>41128</v>
      </c>
      <c r="C1117" s="31"/>
      <c r="D1117" s="8">
        <v>87.423458329999988</v>
      </c>
      <c r="E1117" s="35">
        <v>145.2023542</v>
      </c>
      <c r="F1117" s="35"/>
      <c r="G1117" s="26">
        <v>49.5</v>
      </c>
      <c r="H1117" s="35">
        <v>47.150604170000001</v>
      </c>
      <c r="I1117" s="35">
        <v>0</v>
      </c>
      <c r="J1117" s="26">
        <v>0</v>
      </c>
      <c r="K1117" s="35">
        <v>107.6195208</v>
      </c>
      <c r="L1117" s="35">
        <v>0</v>
      </c>
      <c r="M1117" s="35">
        <v>391.24410419999998</v>
      </c>
      <c r="N1117" s="35">
        <v>0</v>
      </c>
      <c r="O1117" s="35"/>
      <c r="P1117" s="35">
        <v>17.289958330000001</v>
      </c>
      <c r="R1117" s="24">
        <f t="shared" si="71"/>
        <v>845.43000002999997</v>
      </c>
      <c r="T1117" s="5">
        <v>383.75889886095638</v>
      </c>
      <c r="V1117" s="20">
        <f t="shared" si="72"/>
        <v>1229.1888988909564</v>
      </c>
      <c r="W1117" s="59">
        <f t="shared" si="70"/>
        <v>41128</v>
      </c>
      <c r="X1117" s="8">
        <v>150.86199999999999</v>
      </c>
      <c r="Y1117" s="35">
        <v>142.43518750000001</v>
      </c>
      <c r="Z1117" s="35"/>
      <c r="AA1117" s="35">
        <v>0</v>
      </c>
      <c r="AB1117" s="35">
        <v>223.7712708</v>
      </c>
      <c r="AC1117" s="35">
        <v>15.51910417</v>
      </c>
      <c r="AD1117" s="35">
        <v>188.5016042</v>
      </c>
      <c r="AE1117" s="35"/>
      <c r="AF1117" s="35"/>
      <c r="AG1117" s="35"/>
      <c r="AH1117" s="35">
        <v>0</v>
      </c>
      <c r="AI1117" s="35"/>
      <c r="AL1117" s="24">
        <f t="shared" si="74"/>
        <v>721.08916666999994</v>
      </c>
      <c r="AN1117" s="34">
        <v>761.44699999999989</v>
      </c>
      <c r="AP1117" s="20">
        <f t="shared" si="73"/>
        <v>1482.5361666699998</v>
      </c>
      <c r="AR1117" s="20"/>
    </row>
    <row r="1118" spans="1:44" x14ac:dyDescent="0.25">
      <c r="A1118" t="str">
        <f>VLOOKUP($B1118,'Cushing Balance'!$C$2:$E$500,3,TRUE)</f>
        <v>312012</v>
      </c>
      <c r="B1118" s="1">
        <v>41129</v>
      </c>
      <c r="C1118" s="31"/>
      <c r="D1118" s="8">
        <v>0</v>
      </c>
      <c r="E1118" s="35">
        <v>173.3795417</v>
      </c>
      <c r="F1118" s="35"/>
      <c r="G1118" s="26">
        <v>49.5</v>
      </c>
      <c r="H1118" s="35">
        <v>71.531208329999998</v>
      </c>
      <c r="I1118" s="35">
        <v>0</v>
      </c>
      <c r="J1118" s="26">
        <v>0</v>
      </c>
      <c r="K1118" s="35">
        <v>105.50218750000001</v>
      </c>
      <c r="L1118" s="35">
        <v>0</v>
      </c>
      <c r="M1118" s="35">
        <v>444.03895829999999</v>
      </c>
      <c r="N1118" s="35">
        <v>0</v>
      </c>
      <c r="O1118" s="35"/>
      <c r="P1118" s="35">
        <v>16.768000000000001</v>
      </c>
      <c r="R1118" s="24">
        <f t="shared" si="71"/>
        <v>860.71989583000004</v>
      </c>
      <c r="T1118" s="5">
        <v>383.75889886095638</v>
      </c>
      <c r="V1118" s="20">
        <f t="shared" si="72"/>
        <v>1244.4787946909564</v>
      </c>
      <c r="W1118" s="59">
        <f t="shared" si="70"/>
        <v>41129</v>
      </c>
      <c r="X1118" s="8">
        <v>151.30518749999999</v>
      </c>
      <c r="Y1118" s="35">
        <v>142.52018749999999</v>
      </c>
      <c r="Z1118" s="35"/>
      <c r="AA1118" s="35">
        <v>0</v>
      </c>
      <c r="AB1118" s="35">
        <v>218.7090833</v>
      </c>
      <c r="AC1118" s="35">
        <v>12.118333329999999</v>
      </c>
      <c r="AD1118" s="35">
        <v>195.04145829999999</v>
      </c>
      <c r="AE1118" s="35"/>
      <c r="AF1118" s="35"/>
      <c r="AG1118" s="35"/>
      <c r="AH1118" s="35">
        <v>0</v>
      </c>
      <c r="AI1118" s="35"/>
      <c r="AL1118" s="24">
        <f t="shared" si="74"/>
        <v>719.69424993000007</v>
      </c>
      <c r="AN1118" s="34">
        <v>761.44699999999989</v>
      </c>
      <c r="AP1118" s="20">
        <f t="shared" si="73"/>
        <v>1481.14124993</v>
      </c>
      <c r="AR1118" s="20"/>
    </row>
    <row r="1119" spans="1:44" x14ac:dyDescent="0.25">
      <c r="A1119" t="str">
        <f>VLOOKUP($B1119,'Cushing Balance'!$C$2:$E$500,3,TRUE)</f>
        <v>312012</v>
      </c>
      <c r="B1119" s="1">
        <v>41130</v>
      </c>
      <c r="C1119" s="31"/>
      <c r="D1119" s="8">
        <v>95.297187500000007</v>
      </c>
      <c r="E1119" s="35">
        <v>177.06945830000001</v>
      </c>
      <c r="F1119" s="35"/>
      <c r="G1119" s="26">
        <v>49.5</v>
      </c>
      <c r="H1119" s="35">
        <v>61.176499999999997</v>
      </c>
      <c r="I1119" s="35">
        <v>0</v>
      </c>
      <c r="J1119" s="26">
        <v>0</v>
      </c>
      <c r="K1119" s="35">
        <v>88.176520829999987</v>
      </c>
      <c r="L1119" s="35">
        <v>0</v>
      </c>
      <c r="M1119" s="35">
        <v>434.03581250000002</v>
      </c>
      <c r="N1119" s="35">
        <v>0</v>
      </c>
      <c r="O1119" s="35"/>
      <c r="P1119" s="35">
        <v>33.939916669999995</v>
      </c>
      <c r="R1119" s="24">
        <f t="shared" si="71"/>
        <v>939.19539580000003</v>
      </c>
      <c r="T1119" s="5">
        <v>383.75889886095638</v>
      </c>
      <c r="V1119" s="20">
        <f t="shared" si="72"/>
        <v>1322.9542946609563</v>
      </c>
      <c r="W1119" s="59">
        <f t="shared" si="70"/>
        <v>41130</v>
      </c>
      <c r="X1119" s="8">
        <v>149.24006249999999</v>
      </c>
      <c r="Y1119" s="35">
        <v>129.98691669999999</v>
      </c>
      <c r="Z1119" s="35"/>
      <c r="AA1119" s="35">
        <v>0</v>
      </c>
      <c r="AB1119" s="35">
        <v>224.84614579999999</v>
      </c>
      <c r="AC1119" s="35">
        <v>12.103604170000001</v>
      </c>
      <c r="AD1119" s="35">
        <v>191.0932292</v>
      </c>
      <c r="AE1119" s="35"/>
      <c r="AF1119" s="35"/>
      <c r="AG1119" s="35"/>
      <c r="AH1119" s="35">
        <v>0</v>
      </c>
      <c r="AI1119" s="35"/>
      <c r="AL1119" s="24">
        <f t="shared" si="74"/>
        <v>707.26995836999993</v>
      </c>
      <c r="AN1119" s="34">
        <v>761.44699999999989</v>
      </c>
      <c r="AP1119" s="20">
        <f t="shared" si="73"/>
        <v>1468.7169583699997</v>
      </c>
      <c r="AR1119" s="20"/>
    </row>
    <row r="1120" spans="1:44" x14ac:dyDescent="0.25">
      <c r="A1120" t="str">
        <f>VLOOKUP($B1120,'Cushing Balance'!$C$2:$E$500,3,TRUE)</f>
        <v>312012</v>
      </c>
      <c r="B1120" s="1">
        <v>41131</v>
      </c>
      <c r="C1120" s="31"/>
      <c r="D1120" s="8">
        <v>82.294354170000005</v>
      </c>
      <c r="E1120" s="35">
        <v>181.85568749999999</v>
      </c>
      <c r="F1120" s="35"/>
      <c r="G1120" s="26">
        <v>49.5</v>
      </c>
      <c r="H1120" s="35">
        <v>38.455166669999997</v>
      </c>
      <c r="I1120" s="35">
        <v>0</v>
      </c>
      <c r="J1120" s="26">
        <v>0</v>
      </c>
      <c r="K1120" s="35">
        <v>98.035479170000002</v>
      </c>
      <c r="L1120" s="35">
        <v>0</v>
      </c>
      <c r="M1120" s="35">
        <v>286.34443750000003</v>
      </c>
      <c r="N1120" s="35">
        <v>0</v>
      </c>
      <c r="O1120" s="35"/>
      <c r="P1120" s="35">
        <v>17.913499999999999</v>
      </c>
      <c r="R1120" s="24">
        <f t="shared" si="71"/>
        <v>754.39862501000005</v>
      </c>
      <c r="T1120" s="5">
        <v>383.75889886095638</v>
      </c>
      <c r="V1120" s="20">
        <f t="shared" si="72"/>
        <v>1138.1575238709565</v>
      </c>
      <c r="W1120" s="59">
        <f t="shared" si="70"/>
        <v>41131</v>
      </c>
      <c r="X1120" s="8">
        <v>151.03743750000001</v>
      </c>
      <c r="Y1120" s="35">
        <v>130.62397920000001</v>
      </c>
      <c r="Z1120" s="35"/>
      <c r="AA1120" s="35">
        <v>0</v>
      </c>
      <c r="AB1120" s="35">
        <v>228.86004170000001</v>
      </c>
      <c r="AC1120" s="35">
        <v>12.39383333</v>
      </c>
      <c r="AD1120" s="35">
        <v>187.98635419999999</v>
      </c>
      <c r="AE1120" s="35"/>
      <c r="AF1120" s="35"/>
      <c r="AG1120" s="35"/>
      <c r="AH1120" s="35">
        <v>0</v>
      </c>
      <c r="AI1120" s="35"/>
      <c r="AL1120" s="24">
        <f t="shared" si="74"/>
        <v>710.90164593000009</v>
      </c>
      <c r="AN1120" s="34">
        <v>761.44699999999989</v>
      </c>
      <c r="AP1120" s="20">
        <f t="shared" si="73"/>
        <v>1472.34864593</v>
      </c>
      <c r="AR1120" s="20"/>
    </row>
    <row r="1121" spans="1:44" x14ac:dyDescent="0.25">
      <c r="A1121" t="str">
        <f>VLOOKUP($B1121,'Cushing Balance'!$C$2:$E$500,3,TRUE)</f>
        <v>322012</v>
      </c>
      <c r="B1121" s="1">
        <v>41132</v>
      </c>
      <c r="C1121" s="31"/>
      <c r="D1121" s="8">
        <v>0</v>
      </c>
      <c r="E1121" s="35">
        <v>155.33799999999999</v>
      </c>
      <c r="F1121" s="35"/>
      <c r="G1121" s="26">
        <v>49.5</v>
      </c>
      <c r="H1121" s="35">
        <v>59.10114583</v>
      </c>
      <c r="I1121" s="35">
        <v>0</v>
      </c>
      <c r="J1121" s="26">
        <v>0</v>
      </c>
      <c r="K1121" s="35">
        <v>104.7613542</v>
      </c>
      <c r="L1121" s="35">
        <v>0</v>
      </c>
      <c r="M1121" s="35">
        <v>429.79639579999997</v>
      </c>
      <c r="N1121" s="35">
        <v>0</v>
      </c>
      <c r="O1121" s="35"/>
      <c r="P1121" s="35">
        <v>14.884541670000001</v>
      </c>
      <c r="R1121" s="24">
        <f t="shared" si="71"/>
        <v>813.38143749999983</v>
      </c>
      <c r="T1121" s="5">
        <v>383.75889886095638</v>
      </c>
      <c r="V1121" s="20">
        <f t="shared" si="72"/>
        <v>1197.1403363609561</v>
      </c>
      <c r="W1121" s="59">
        <f t="shared" si="70"/>
        <v>41132</v>
      </c>
      <c r="X1121" s="8">
        <v>135.28375</v>
      </c>
      <c r="Y1121" s="35">
        <v>123.67458329999999</v>
      </c>
      <c r="Z1121" s="35"/>
      <c r="AA1121" s="35">
        <v>0</v>
      </c>
      <c r="AB1121" s="35">
        <v>232.98383329999999</v>
      </c>
      <c r="AC1121" s="35">
        <v>12.468520829999999</v>
      </c>
      <c r="AD1121" s="35">
        <v>186.12062499999999</v>
      </c>
      <c r="AE1121" s="35"/>
      <c r="AF1121" s="35"/>
      <c r="AG1121" s="35"/>
      <c r="AH1121" s="35">
        <v>0</v>
      </c>
      <c r="AI1121" s="35"/>
      <c r="AL1121" s="24">
        <f t="shared" si="74"/>
        <v>690.53131242999996</v>
      </c>
      <c r="AN1121" s="34">
        <v>761.44699999999989</v>
      </c>
      <c r="AP1121" s="20">
        <f t="shared" si="73"/>
        <v>1451.9783124299997</v>
      </c>
      <c r="AR1121" s="20"/>
    </row>
    <row r="1122" spans="1:44" x14ac:dyDescent="0.25">
      <c r="A1122" t="str">
        <f>VLOOKUP($B1122,'Cushing Balance'!$C$2:$E$500,3,TRUE)</f>
        <v>322012</v>
      </c>
      <c r="B1122" s="1">
        <v>41133</v>
      </c>
      <c r="C1122" s="31"/>
      <c r="D1122" s="8">
        <v>0</v>
      </c>
      <c r="E1122" s="35">
        <v>184.10181249999999</v>
      </c>
      <c r="F1122" s="35"/>
      <c r="G1122" s="26">
        <v>49.5</v>
      </c>
      <c r="H1122" s="35">
        <v>46.42208333</v>
      </c>
      <c r="I1122" s="35">
        <v>0</v>
      </c>
      <c r="J1122" s="26">
        <v>0</v>
      </c>
      <c r="K1122" s="35">
        <v>104.44458330000001</v>
      </c>
      <c r="L1122" s="35">
        <v>0</v>
      </c>
      <c r="M1122" s="35">
        <v>423.5511042</v>
      </c>
      <c r="N1122" s="35">
        <v>0</v>
      </c>
      <c r="O1122" s="35"/>
      <c r="P1122" s="35">
        <v>52.287604170000002</v>
      </c>
      <c r="R1122" s="24">
        <f t="shared" si="71"/>
        <v>860.30718749999994</v>
      </c>
      <c r="T1122" s="5">
        <v>383.75889886095638</v>
      </c>
      <c r="V1122" s="20">
        <f t="shared" si="72"/>
        <v>1244.0660863609564</v>
      </c>
      <c r="W1122" s="59">
        <f t="shared" si="70"/>
        <v>41133</v>
      </c>
      <c r="X1122" s="8">
        <v>130.3389167</v>
      </c>
      <c r="Y1122" s="35">
        <v>142.12368749999999</v>
      </c>
      <c r="Z1122" s="35"/>
      <c r="AA1122" s="35">
        <v>0</v>
      </c>
      <c r="AB1122" s="35">
        <v>231.31833330000001</v>
      </c>
      <c r="AC1122" s="35">
        <v>12.599895829999999</v>
      </c>
      <c r="AD1122" s="35">
        <v>184.59514580000001</v>
      </c>
      <c r="AE1122" s="35"/>
      <c r="AF1122" s="35"/>
      <c r="AG1122" s="35"/>
      <c r="AH1122" s="35">
        <v>0</v>
      </c>
      <c r="AI1122" s="35"/>
      <c r="AL1122" s="24">
        <f t="shared" si="74"/>
        <v>700.97597913000004</v>
      </c>
      <c r="AN1122" s="34">
        <v>761.44699999999989</v>
      </c>
      <c r="AP1122" s="20">
        <f t="shared" si="73"/>
        <v>1462.4229791299999</v>
      </c>
      <c r="AR1122" s="20"/>
    </row>
    <row r="1123" spans="1:44" x14ac:dyDescent="0.25">
      <c r="A1123" t="str">
        <f>VLOOKUP($B1123,'Cushing Balance'!$C$2:$E$500,3,TRUE)</f>
        <v>322012</v>
      </c>
      <c r="B1123" s="1">
        <v>41134</v>
      </c>
      <c r="C1123" s="31"/>
      <c r="D1123" s="8">
        <v>116.7012292</v>
      </c>
      <c r="E1123" s="35">
        <v>171.79456250000001</v>
      </c>
      <c r="F1123" s="35"/>
      <c r="G1123" s="26">
        <v>49.5</v>
      </c>
      <c r="H1123" s="35">
        <v>60.19702083</v>
      </c>
      <c r="I1123" s="35">
        <v>0</v>
      </c>
      <c r="J1123" s="26">
        <v>0</v>
      </c>
      <c r="K1123" s="35">
        <v>102.43187500000001</v>
      </c>
      <c r="L1123" s="35">
        <v>0</v>
      </c>
      <c r="M1123" s="35">
        <v>343.50481250000001</v>
      </c>
      <c r="N1123" s="35">
        <v>0</v>
      </c>
      <c r="O1123" s="35"/>
      <c r="P1123" s="35">
        <v>43.522520830000005</v>
      </c>
      <c r="R1123" s="24">
        <f t="shared" si="71"/>
        <v>887.65202085999999</v>
      </c>
      <c r="T1123" s="5">
        <v>383.75889886095638</v>
      </c>
      <c r="V1123" s="20">
        <f t="shared" si="72"/>
        <v>1271.4109197209564</v>
      </c>
      <c r="W1123" s="59">
        <f t="shared" si="70"/>
        <v>41134</v>
      </c>
      <c r="X1123" s="8">
        <v>130.14970829999999</v>
      </c>
      <c r="Y1123" s="35">
        <v>141.97399999999999</v>
      </c>
      <c r="Z1123" s="35"/>
      <c r="AA1123" s="35">
        <v>0</v>
      </c>
      <c r="AB1123" s="35">
        <v>215.0037083</v>
      </c>
      <c r="AC1123" s="35">
        <v>12.7169375</v>
      </c>
      <c r="AD1123" s="35">
        <v>180.98997919999999</v>
      </c>
      <c r="AE1123" s="35"/>
      <c r="AF1123" s="35"/>
      <c r="AG1123" s="35"/>
      <c r="AH1123" s="35">
        <v>0</v>
      </c>
      <c r="AI1123" s="35"/>
      <c r="AL1123" s="24">
        <f t="shared" si="74"/>
        <v>680.83433329999991</v>
      </c>
      <c r="AN1123" s="34">
        <v>761.44699999999989</v>
      </c>
      <c r="AP1123" s="20">
        <f t="shared" si="73"/>
        <v>1442.2813332999999</v>
      </c>
      <c r="AR1123" s="20"/>
    </row>
    <row r="1124" spans="1:44" x14ac:dyDescent="0.25">
      <c r="A1124" t="str">
        <f>VLOOKUP($B1124,'Cushing Balance'!$C$2:$E$500,3,TRUE)</f>
        <v>322012</v>
      </c>
      <c r="B1124" s="1">
        <v>41135</v>
      </c>
      <c r="C1124" s="31"/>
      <c r="D1124" s="8">
        <v>0</v>
      </c>
      <c r="E1124" s="35">
        <v>117.4260208</v>
      </c>
      <c r="F1124" s="35"/>
      <c r="G1124" s="26">
        <v>49.5</v>
      </c>
      <c r="H1124" s="35">
        <v>57.270395829999998</v>
      </c>
      <c r="I1124" s="35">
        <v>0</v>
      </c>
      <c r="J1124" s="26">
        <v>0</v>
      </c>
      <c r="K1124" s="35">
        <v>103.5511042</v>
      </c>
      <c r="L1124" s="35">
        <v>0</v>
      </c>
      <c r="M1124" s="35">
        <v>386.8437083</v>
      </c>
      <c r="N1124" s="35">
        <v>0</v>
      </c>
      <c r="O1124" s="35"/>
      <c r="P1124" s="35">
        <v>14.722</v>
      </c>
      <c r="R1124" s="24">
        <f t="shared" si="71"/>
        <v>729.31322912999997</v>
      </c>
      <c r="T1124" s="5">
        <v>383.75889886095638</v>
      </c>
      <c r="V1124" s="20">
        <f t="shared" si="72"/>
        <v>1113.0721279909562</v>
      </c>
      <c r="W1124" s="59">
        <f t="shared" si="70"/>
        <v>41135</v>
      </c>
      <c r="X1124" s="8">
        <v>138.90595830000001</v>
      </c>
      <c r="Y1124" s="35">
        <v>142.6982917</v>
      </c>
      <c r="Z1124" s="35"/>
      <c r="AA1124" s="35">
        <v>0</v>
      </c>
      <c r="AB1124" s="35">
        <v>221.36733329999998</v>
      </c>
      <c r="AC1124" s="35">
        <v>13.766541670000001</v>
      </c>
      <c r="AD1124" s="35">
        <v>173.68768750000001</v>
      </c>
      <c r="AE1124" s="35"/>
      <c r="AF1124" s="35"/>
      <c r="AG1124" s="35"/>
      <c r="AH1124" s="35">
        <v>0</v>
      </c>
      <c r="AI1124" s="35"/>
      <c r="AL1124" s="24">
        <f t="shared" si="74"/>
        <v>690.42581246999998</v>
      </c>
      <c r="AN1124" s="34">
        <v>761.44699999999989</v>
      </c>
      <c r="AP1124" s="20">
        <f t="shared" si="73"/>
        <v>1451.8728124699999</v>
      </c>
      <c r="AR1124" s="20"/>
    </row>
    <row r="1125" spans="1:44" x14ac:dyDescent="0.25">
      <c r="A1125" t="str">
        <f>VLOOKUP($B1125,'Cushing Balance'!$C$2:$E$500,3,TRUE)</f>
        <v>322012</v>
      </c>
      <c r="B1125" s="1">
        <v>41136</v>
      </c>
      <c r="C1125" s="31"/>
      <c r="D1125" s="8">
        <v>5.2843333329999993</v>
      </c>
      <c r="E1125" s="35">
        <v>177.13597920000001</v>
      </c>
      <c r="F1125" s="35"/>
      <c r="G1125" s="26">
        <v>49.5</v>
      </c>
      <c r="H1125" s="35">
        <v>60.970833329999998</v>
      </c>
      <c r="I1125" s="35">
        <v>0</v>
      </c>
      <c r="J1125" s="26">
        <v>0</v>
      </c>
      <c r="K1125" s="35">
        <v>102.95295829999999</v>
      </c>
      <c r="L1125" s="35">
        <v>0</v>
      </c>
      <c r="M1125" s="35">
        <v>401.10399999999998</v>
      </c>
      <c r="N1125" s="35">
        <v>0</v>
      </c>
      <c r="O1125" s="35"/>
      <c r="P1125" s="35">
        <v>13.963749999999999</v>
      </c>
      <c r="R1125" s="24">
        <f t="shared" si="71"/>
        <v>810.91185416299993</v>
      </c>
      <c r="T1125" s="5">
        <v>383.75889886095638</v>
      </c>
      <c r="V1125" s="20">
        <f t="shared" si="72"/>
        <v>1194.6707530239564</v>
      </c>
      <c r="W1125" s="59">
        <f t="shared" si="70"/>
        <v>41136</v>
      </c>
      <c r="X1125" s="8">
        <v>150.6105417</v>
      </c>
      <c r="Y1125" s="35">
        <v>124.15041670000001</v>
      </c>
      <c r="Z1125" s="35"/>
      <c r="AA1125" s="35">
        <v>0</v>
      </c>
      <c r="AB1125" s="35">
        <v>223.5127292</v>
      </c>
      <c r="AC1125" s="35">
        <v>12.95885417</v>
      </c>
      <c r="AD1125" s="35">
        <v>181.30306250000001</v>
      </c>
      <c r="AE1125" s="35"/>
      <c r="AF1125" s="35"/>
      <c r="AG1125" s="35"/>
      <c r="AH1125" s="35">
        <v>0</v>
      </c>
      <c r="AI1125" s="35"/>
      <c r="AL1125" s="24">
        <f t="shared" si="74"/>
        <v>692.53560427000002</v>
      </c>
      <c r="AN1125" s="34">
        <v>761.44699999999989</v>
      </c>
      <c r="AP1125" s="20">
        <f t="shared" si="73"/>
        <v>1453.9826042699999</v>
      </c>
      <c r="AR1125" s="20"/>
    </row>
    <row r="1126" spans="1:44" x14ac:dyDescent="0.25">
      <c r="A1126" t="str">
        <f>VLOOKUP($B1126,'Cushing Balance'!$C$2:$E$500,3,TRUE)</f>
        <v>322012</v>
      </c>
      <c r="B1126" s="1">
        <v>41137</v>
      </c>
      <c r="C1126" s="31"/>
      <c r="D1126" s="8">
        <v>82.381312500000007</v>
      </c>
      <c r="E1126" s="35">
        <v>168.297875</v>
      </c>
      <c r="F1126" s="35"/>
      <c r="G1126" s="26">
        <v>49.5</v>
      </c>
      <c r="H1126" s="35">
        <v>38.57920833</v>
      </c>
      <c r="I1126" s="35">
        <v>0</v>
      </c>
      <c r="J1126" s="26">
        <v>0</v>
      </c>
      <c r="K1126" s="35">
        <v>102.1414583</v>
      </c>
      <c r="L1126" s="35">
        <v>0</v>
      </c>
      <c r="M1126" s="35">
        <v>413.99079169999999</v>
      </c>
      <c r="N1126" s="35">
        <v>0</v>
      </c>
      <c r="O1126" s="35"/>
      <c r="P1126" s="35">
        <v>15.119375</v>
      </c>
      <c r="R1126" s="24">
        <f t="shared" si="71"/>
        <v>870.01002083000003</v>
      </c>
      <c r="T1126" s="5">
        <v>383.75889886095638</v>
      </c>
      <c r="V1126" s="20">
        <f t="shared" si="72"/>
        <v>1253.7689196909564</v>
      </c>
      <c r="W1126" s="59">
        <f t="shared" si="70"/>
        <v>41137</v>
      </c>
      <c r="X1126" s="8">
        <v>151.02789580000001</v>
      </c>
      <c r="Y1126" s="35">
        <v>141.41312500000001</v>
      </c>
      <c r="Z1126" s="35"/>
      <c r="AA1126" s="35">
        <v>0</v>
      </c>
      <c r="AB1126" s="35">
        <v>221.6506875</v>
      </c>
      <c r="AC1126" s="35">
        <v>11.826979170000001</v>
      </c>
      <c r="AD1126" s="35">
        <v>192.67008329999999</v>
      </c>
      <c r="AE1126" s="35"/>
      <c r="AF1126" s="35"/>
      <c r="AG1126" s="35"/>
      <c r="AH1126" s="35">
        <v>0</v>
      </c>
      <c r="AI1126" s="35"/>
      <c r="AL1126" s="24">
        <f t="shared" si="74"/>
        <v>718.58877077</v>
      </c>
      <c r="AN1126" s="34">
        <v>761.44699999999989</v>
      </c>
      <c r="AP1126" s="20">
        <f t="shared" si="73"/>
        <v>1480.03577077</v>
      </c>
      <c r="AR1126" s="20"/>
    </row>
    <row r="1127" spans="1:44" x14ac:dyDescent="0.25">
      <c r="A1127" t="str">
        <f>VLOOKUP($B1127,'Cushing Balance'!$C$2:$E$500,3,TRUE)</f>
        <v>322012</v>
      </c>
      <c r="B1127" s="1">
        <v>41138</v>
      </c>
      <c r="C1127" s="31"/>
      <c r="D1127" s="8">
        <v>154.44960420000001</v>
      </c>
      <c r="E1127" s="35">
        <v>127.726625</v>
      </c>
      <c r="F1127" s="35"/>
      <c r="G1127" s="26">
        <v>49.5</v>
      </c>
      <c r="H1127" s="35">
        <v>49.991291669999995</v>
      </c>
      <c r="I1127" s="35">
        <v>0</v>
      </c>
      <c r="J1127" s="26">
        <v>0</v>
      </c>
      <c r="K1127" s="35">
        <v>97.393375000000006</v>
      </c>
      <c r="L1127" s="35">
        <v>0</v>
      </c>
      <c r="M1127" s="35">
        <v>372.7100208</v>
      </c>
      <c r="N1127" s="35">
        <v>0</v>
      </c>
      <c r="O1127" s="35"/>
      <c r="P1127" s="35">
        <v>34.362666669999996</v>
      </c>
      <c r="R1127" s="24">
        <f t="shared" si="71"/>
        <v>886.13358333999997</v>
      </c>
      <c r="T1127" s="5">
        <v>383.75889886095638</v>
      </c>
      <c r="V1127" s="20">
        <f t="shared" si="72"/>
        <v>1269.8924822009562</v>
      </c>
      <c r="W1127" s="59">
        <f t="shared" si="70"/>
        <v>41138</v>
      </c>
      <c r="X1127" s="8">
        <v>140.7444375</v>
      </c>
      <c r="Y1127" s="35">
        <v>143.38295829999998</v>
      </c>
      <c r="Z1127" s="35"/>
      <c r="AA1127" s="35">
        <v>0</v>
      </c>
      <c r="AB1127" s="35">
        <v>206.63681249999999</v>
      </c>
      <c r="AC1127" s="35">
        <v>12.491187500000001</v>
      </c>
      <c r="AD1127" s="35">
        <v>180.27510420000002</v>
      </c>
      <c r="AE1127" s="35"/>
      <c r="AF1127" s="35"/>
      <c r="AG1127" s="35"/>
      <c r="AH1127" s="35">
        <v>0</v>
      </c>
      <c r="AI1127" s="35"/>
      <c r="AL1127" s="24">
        <f t="shared" si="74"/>
        <v>683.53049999999996</v>
      </c>
      <c r="AN1127" s="34">
        <v>761.44699999999989</v>
      </c>
      <c r="AP1127" s="20">
        <f t="shared" si="73"/>
        <v>1444.9775</v>
      </c>
      <c r="AR1127" s="20"/>
    </row>
    <row r="1128" spans="1:44" x14ac:dyDescent="0.25">
      <c r="A1128" t="str">
        <f>VLOOKUP($B1128,'Cushing Balance'!$C$2:$E$500,3,TRUE)</f>
        <v>332012</v>
      </c>
      <c r="B1128" s="1">
        <v>41139</v>
      </c>
      <c r="C1128" s="31"/>
      <c r="D1128" s="8">
        <v>0</v>
      </c>
      <c r="E1128" s="35">
        <v>148.7720625</v>
      </c>
      <c r="F1128" s="35"/>
      <c r="G1128" s="26">
        <v>49.5</v>
      </c>
      <c r="H1128" s="35">
        <v>74.513437499999995</v>
      </c>
      <c r="I1128" s="35">
        <v>0</v>
      </c>
      <c r="J1128" s="26">
        <v>0</v>
      </c>
      <c r="K1128" s="35">
        <v>102.0691458</v>
      </c>
      <c r="L1128" s="35">
        <v>0</v>
      </c>
      <c r="M1128" s="35">
        <v>423.1724375</v>
      </c>
      <c r="N1128" s="35">
        <v>0</v>
      </c>
      <c r="O1128" s="35"/>
      <c r="P1128" s="35">
        <v>46.150208329999998</v>
      </c>
      <c r="R1128" s="24">
        <f t="shared" si="71"/>
        <v>844.1772916299999</v>
      </c>
      <c r="T1128" s="5">
        <v>383.75889886095638</v>
      </c>
      <c r="V1128" s="20">
        <f t="shared" si="72"/>
        <v>1227.9361904909563</v>
      </c>
      <c r="W1128" s="59">
        <f t="shared" si="70"/>
        <v>41139</v>
      </c>
      <c r="X1128" s="8">
        <v>142.88681249999999</v>
      </c>
      <c r="Y1128" s="35">
        <v>125.0780417</v>
      </c>
      <c r="Z1128" s="35"/>
      <c r="AA1128" s="35">
        <v>0</v>
      </c>
      <c r="AB1128" s="35">
        <v>223.59441670000001</v>
      </c>
      <c r="AC1128" s="35">
        <v>13.01535417</v>
      </c>
      <c r="AD1128" s="35">
        <v>183.1319167</v>
      </c>
      <c r="AE1128" s="35"/>
      <c r="AF1128" s="35"/>
      <c r="AG1128" s="35"/>
      <c r="AH1128" s="35">
        <v>0</v>
      </c>
      <c r="AI1128" s="35"/>
      <c r="AL1128" s="24">
        <f t="shared" si="74"/>
        <v>687.70654177000006</v>
      </c>
      <c r="AN1128" s="34">
        <v>761.44699999999989</v>
      </c>
      <c r="AP1128" s="20">
        <f t="shared" si="73"/>
        <v>1449.1535417699999</v>
      </c>
      <c r="AR1128" s="20"/>
    </row>
    <row r="1129" spans="1:44" x14ac:dyDescent="0.25">
      <c r="A1129" t="str">
        <f>VLOOKUP($B1129,'Cushing Balance'!$C$2:$E$500,3,TRUE)</f>
        <v>332012</v>
      </c>
      <c r="B1129" s="1">
        <v>41140</v>
      </c>
      <c r="C1129" s="31"/>
      <c r="D1129" s="8">
        <v>0</v>
      </c>
      <c r="E1129" s="35">
        <v>169.9824792</v>
      </c>
      <c r="F1129" s="35"/>
      <c r="G1129" s="26">
        <v>49.5</v>
      </c>
      <c r="H1129" s="35">
        <v>59.238583330000004</v>
      </c>
      <c r="I1129" s="35">
        <v>0</v>
      </c>
      <c r="J1129" s="26">
        <v>0</v>
      </c>
      <c r="K1129" s="35">
        <v>102.61931250000001</v>
      </c>
      <c r="L1129" s="35">
        <v>0</v>
      </c>
      <c r="M1129" s="35">
        <v>286.2017917</v>
      </c>
      <c r="N1129" s="35">
        <v>0</v>
      </c>
      <c r="O1129" s="35"/>
      <c r="P1129" s="35">
        <v>64.344250000000002</v>
      </c>
      <c r="R1129" s="24">
        <f t="shared" si="71"/>
        <v>731.88641672999995</v>
      </c>
      <c r="T1129" s="5">
        <v>383.75889886095638</v>
      </c>
      <c r="V1129" s="20">
        <f t="shared" si="72"/>
        <v>1115.6453155909562</v>
      </c>
      <c r="W1129" s="59">
        <f t="shared" si="70"/>
        <v>41140</v>
      </c>
      <c r="X1129" s="8">
        <v>151.0625417</v>
      </c>
      <c r="Y1129" s="35">
        <v>128.10854169999999</v>
      </c>
      <c r="Z1129" s="35"/>
      <c r="AA1129" s="35">
        <v>0</v>
      </c>
      <c r="AB1129" s="35">
        <v>200.39443750000001</v>
      </c>
      <c r="AC1129" s="35">
        <v>14.202187500000001</v>
      </c>
      <c r="AD1129" s="35">
        <v>184.79481250000001</v>
      </c>
      <c r="AE1129" s="35"/>
      <c r="AF1129" s="35"/>
      <c r="AG1129" s="35"/>
      <c r="AH1129" s="35">
        <v>0</v>
      </c>
      <c r="AI1129" s="35"/>
      <c r="AL1129" s="24">
        <f t="shared" si="74"/>
        <v>678.56252089999998</v>
      </c>
      <c r="AN1129" s="34">
        <v>761.44699999999989</v>
      </c>
      <c r="AP1129" s="20">
        <f t="shared" si="73"/>
        <v>1440.0095208999999</v>
      </c>
      <c r="AR1129" s="20"/>
    </row>
    <row r="1130" spans="1:44" x14ac:dyDescent="0.25">
      <c r="A1130" t="str">
        <f>VLOOKUP($B1130,'Cushing Balance'!$C$2:$E$500,3,TRUE)</f>
        <v>332012</v>
      </c>
      <c r="B1130" s="1">
        <v>41141</v>
      </c>
      <c r="C1130" s="31"/>
      <c r="D1130" s="8">
        <v>74.275000000000006</v>
      </c>
      <c r="E1130" s="35">
        <v>158.16210419999999</v>
      </c>
      <c r="F1130" s="35"/>
      <c r="G1130" s="26">
        <v>49.5</v>
      </c>
      <c r="H1130" s="35">
        <v>36.987541669999999</v>
      </c>
      <c r="I1130" s="35">
        <v>0</v>
      </c>
      <c r="J1130" s="26">
        <v>0</v>
      </c>
      <c r="K1130" s="35">
        <v>104.7464792</v>
      </c>
      <c r="L1130" s="35">
        <v>0</v>
      </c>
      <c r="M1130" s="35">
        <v>397.67706249999998</v>
      </c>
      <c r="N1130" s="35">
        <v>0</v>
      </c>
      <c r="O1130" s="35"/>
      <c r="P1130" s="35">
        <v>40.901000000000003</v>
      </c>
      <c r="R1130" s="24">
        <f t="shared" si="71"/>
        <v>862.24918756999989</v>
      </c>
      <c r="T1130" s="5">
        <v>383.75889886095638</v>
      </c>
      <c r="V1130" s="20">
        <f t="shared" si="72"/>
        <v>1246.0080864309562</v>
      </c>
      <c r="W1130" s="59">
        <f t="shared" si="70"/>
        <v>41141</v>
      </c>
      <c r="X1130" s="8">
        <v>150.7156042</v>
      </c>
      <c r="Y1130" s="35">
        <v>136.2281667</v>
      </c>
      <c r="Z1130" s="35"/>
      <c r="AA1130" s="35">
        <v>0</v>
      </c>
      <c r="AB1130" s="35">
        <v>218.3010208</v>
      </c>
      <c r="AC1130" s="35">
        <v>13.1421875</v>
      </c>
      <c r="AD1130" s="35">
        <v>135.18845830000001</v>
      </c>
      <c r="AE1130" s="35"/>
      <c r="AF1130" s="35"/>
      <c r="AG1130" s="35"/>
      <c r="AH1130" s="35">
        <v>0</v>
      </c>
      <c r="AI1130" s="35"/>
      <c r="AL1130" s="24">
        <f t="shared" si="74"/>
        <v>653.57543750000002</v>
      </c>
      <c r="AN1130" s="34">
        <v>761.44699999999989</v>
      </c>
      <c r="AP1130" s="20">
        <f t="shared" si="73"/>
        <v>1415.0224374999998</v>
      </c>
      <c r="AR1130" s="20"/>
    </row>
    <row r="1131" spans="1:44" x14ac:dyDescent="0.25">
      <c r="A1131" t="str">
        <f>VLOOKUP($B1131,'Cushing Balance'!$C$2:$E$500,3,TRUE)</f>
        <v>332012</v>
      </c>
      <c r="B1131" s="1">
        <v>41142</v>
      </c>
      <c r="C1131" s="31"/>
      <c r="D1131" s="8">
        <v>0</v>
      </c>
      <c r="E1131" s="35">
        <v>149.5653542</v>
      </c>
      <c r="F1131" s="35"/>
      <c r="G1131" s="26">
        <v>49.5</v>
      </c>
      <c r="H1131" s="35">
        <v>53.839500000000001</v>
      </c>
      <c r="I1131" s="35">
        <v>0</v>
      </c>
      <c r="J1131" s="26">
        <v>0</v>
      </c>
      <c r="K1131" s="35">
        <v>103.3604167</v>
      </c>
      <c r="L1131" s="35">
        <v>0</v>
      </c>
      <c r="M1131" s="35">
        <v>420.55604169999998</v>
      </c>
      <c r="N1131" s="35">
        <v>0</v>
      </c>
      <c r="O1131" s="35"/>
      <c r="P1131" s="35">
        <v>61.195916669999995</v>
      </c>
      <c r="R1131" s="24">
        <f t="shared" si="71"/>
        <v>838.01722927000003</v>
      </c>
      <c r="T1131" s="5">
        <v>383.75889886095638</v>
      </c>
      <c r="V1131" s="20">
        <f t="shared" si="72"/>
        <v>1221.7761281309563</v>
      </c>
      <c r="W1131" s="59">
        <f t="shared" si="70"/>
        <v>41142</v>
      </c>
      <c r="X1131" s="8">
        <v>150.96495830000001</v>
      </c>
      <c r="Y1131" s="35">
        <v>140.04262499999999</v>
      </c>
      <c r="Z1131" s="35"/>
      <c r="AA1131" s="35">
        <v>0</v>
      </c>
      <c r="AB1131" s="35">
        <v>219.92145830000001</v>
      </c>
      <c r="AC1131" s="35">
        <v>12.367041670000001</v>
      </c>
      <c r="AD1131" s="35">
        <v>74.877854170000006</v>
      </c>
      <c r="AE1131" s="35"/>
      <c r="AF1131" s="35"/>
      <c r="AG1131" s="35"/>
      <c r="AH1131" s="35">
        <v>0</v>
      </c>
      <c r="AI1131" s="35"/>
      <c r="AL1131" s="24">
        <f t="shared" si="74"/>
        <v>598.17393744000003</v>
      </c>
      <c r="AN1131" s="34">
        <v>761.44699999999989</v>
      </c>
      <c r="AP1131" s="20">
        <f t="shared" si="73"/>
        <v>1359.62093744</v>
      </c>
      <c r="AR1131" s="20"/>
    </row>
    <row r="1132" spans="1:44" x14ac:dyDescent="0.25">
      <c r="A1132" t="str">
        <f>VLOOKUP($B1132,'Cushing Balance'!$C$2:$E$500,3,TRUE)</f>
        <v>332012</v>
      </c>
      <c r="B1132" s="1">
        <v>41143</v>
      </c>
      <c r="C1132" s="31"/>
      <c r="D1132" s="8">
        <v>8.5775833329999998</v>
      </c>
      <c r="E1132" s="35">
        <v>47.15475</v>
      </c>
      <c r="F1132" s="35"/>
      <c r="G1132" s="26">
        <v>49.5</v>
      </c>
      <c r="H1132" s="35">
        <v>64.284479169999997</v>
      </c>
      <c r="I1132" s="35">
        <v>0</v>
      </c>
      <c r="J1132" s="26">
        <v>0</v>
      </c>
      <c r="K1132" s="35">
        <v>98.78414583</v>
      </c>
      <c r="L1132" s="35">
        <v>0</v>
      </c>
      <c r="M1132" s="35">
        <v>396.06993749999998</v>
      </c>
      <c r="N1132" s="35">
        <v>0</v>
      </c>
      <c r="O1132" s="35"/>
      <c r="P1132" s="35">
        <v>15.08535417</v>
      </c>
      <c r="R1132" s="24">
        <f t="shared" si="71"/>
        <v>679.45625000299992</v>
      </c>
      <c r="T1132" s="5">
        <v>383.75889886095638</v>
      </c>
      <c r="V1132" s="20">
        <f t="shared" si="72"/>
        <v>1063.2151488639563</v>
      </c>
      <c r="W1132" s="59">
        <f t="shared" si="70"/>
        <v>41143</v>
      </c>
      <c r="X1132" s="8">
        <v>144.5413542</v>
      </c>
      <c r="Y1132" s="35">
        <v>138.93608330000001</v>
      </c>
      <c r="Z1132" s="35"/>
      <c r="AA1132" s="35">
        <v>0</v>
      </c>
      <c r="AB1132" s="35">
        <v>155.20468750000001</v>
      </c>
      <c r="AC1132" s="35">
        <v>13.56304167</v>
      </c>
      <c r="AD1132" s="35">
        <v>151.5442917</v>
      </c>
      <c r="AE1132" s="35"/>
      <c r="AF1132" s="35"/>
      <c r="AG1132" s="35"/>
      <c r="AH1132" s="35">
        <v>0</v>
      </c>
      <c r="AI1132" s="35"/>
      <c r="AL1132" s="24">
        <f t="shared" si="74"/>
        <v>603.78945837000003</v>
      </c>
      <c r="AN1132" s="34">
        <v>761.44699999999989</v>
      </c>
      <c r="AP1132" s="20">
        <f t="shared" si="73"/>
        <v>1365.23645837</v>
      </c>
      <c r="AR1132" s="20"/>
    </row>
    <row r="1133" spans="1:44" x14ac:dyDescent="0.25">
      <c r="A1133" t="str">
        <f>VLOOKUP($B1133,'Cushing Balance'!$C$2:$E$500,3,TRUE)</f>
        <v>332012</v>
      </c>
      <c r="B1133" s="1">
        <v>41144</v>
      </c>
      <c r="C1133" s="31"/>
      <c r="D1133" s="8">
        <v>0</v>
      </c>
      <c r="E1133" s="35">
        <v>129.30060420000001</v>
      </c>
      <c r="F1133" s="35"/>
      <c r="G1133" s="26">
        <v>49.5</v>
      </c>
      <c r="H1133" s="35">
        <v>67.321437500000002</v>
      </c>
      <c r="I1133" s="35">
        <v>0</v>
      </c>
      <c r="J1133" s="26">
        <v>0</v>
      </c>
      <c r="K1133" s="35">
        <v>98.372166670000013</v>
      </c>
      <c r="L1133" s="35">
        <v>0</v>
      </c>
      <c r="M1133" s="35">
        <v>334.56233329999998</v>
      </c>
      <c r="N1133" s="35">
        <v>0</v>
      </c>
      <c r="O1133" s="35"/>
      <c r="P1133" s="35">
        <v>14.860958329999999</v>
      </c>
      <c r="R1133" s="24">
        <f t="shared" si="71"/>
        <v>693.91750000000002</v>
      </c>
      <c r="T1133" s="5">
        <v>383.75889886095638</v>
      </c>
      <c r="V1133" s="20">
        <f t="shared" si="72"/>
        <v>1077.6763988609564</v>
      </c>
      <c r="W1133" s="59">
        <f t="shared" si="70"/>
        <v>41144</v>
      </c>
      <c r="X1133" s="8">
        <v>150.39289579999999</v>
      </c>
      <c r="Y1133" s="35">
        <v>144.38556249999999</v>
      </c>
      <c r="Z1133" s="35"/>
      <c r="AA1133" s="35">
        <v>0</v>
      </c>
      <c r="AB1133" s="35">
        <v>214.80449999999999</v>
      </c>
      <c r="AC1133" s="35">
        <v>15.59429167</v>
      </c>
      <c r="AD1133" s="35">
        <v>151.79843750000001</v>
      </c>
      <c r="AE1133" s="35"/>
      <c r="AF1133" s="35"/>
      <c r="AG1133" s="35"/>
      <c r="AH1133" s="35">
        <v>0</v>
      </c>
      <c r="AI1133" s="35"/>
      <c r="AL1133" s="24">
        <f t="shared" si="74"/>
        <v>676.97568746999991</v>
      </c>
      <c r="AN1133" s="34">
        <v>761.44699999999989</v>
      </c>
      <c r="AP1133" s="20">
        <f t="shared" si="73"/>
        <v>1438.4226874699998</v>
      </c>
      <c r="AR1133" s="20"/>
    </row>
    <row r="1134" spans="1:44" x14ac:dyDescent="0.25">
      <c r="A1134" t="str">
        <f>VLOOKUP($B1134,'Cushing Balance'!$C$2:$E$500,3,TRUE)</f>
        <v>332012</v>
      </c>
      <c r="B1134" s="1">
        <v>41145</v>
      </c>
      <c r="C1134" s="31"/>
      <c r="D1134" s="8">
        <v>191.27604170000001</v>
      </c>
      <c r="E1134" s="35">
        <v>87.255520829999995</v>
      </c>
      <c r="F1134" s="35"/>
      <c r="G1134" s="26">
        <v>49.5</v>
      </c>
      <c r="H1134" s="35">
        <v>60.428791669999995</v>
      </c>
      <c r="I1134" s="35">
        <v>0</v>
      </c>
      <c r="J1134" s="26">
        <v>0</v>
      </c>
      <c r="K1134" s="35">
        <v>97.993562499999996</v>
      </c>
      <c r="L1134" s="35">
        <v>0</v>
      </c>
      <c r="M1134" s="35">
        <v>413.61122920000003</v>
      </c>
      <c r="N1134" s="35">
        <v>0</v>
      </c>
      <c r="O1134" s="35"/>
      <c r="P1134" s="35">
        <v>13.168374999999999</v>
      </c>
      <c r="R1134" s="24">
        <f t="shared" si="71"/>
        <v>913.23352090000003</v>
      </c>
      <c r="T1134" s="5">
        <v>383.75889886095638</v>
      </c>
      <c r="V1134" s="20">
        <f t="shared" si="72"/>
        <v>1296.9924197609564</v>
      </c>
      <c r="W1134" s="59">
        <f t="shared" si="70"/>
        <v>41145</v>
      </c>
      <c r="X1134" s="8">
        <v>151.69024999999999</v>
      </c>
      <c r="Y1134" s="35">
        <v>142.09537499999999</v>
      </c>
      <c r="Z1134" s="35"/>
      <c r="AA1134" s="35">
        <v>0</v>
      </c>
      <c r="AB1134" s="35">
        <v>219.54845829999999</v>
      </c>
      <c r="AC1134" s="35">
        <v>21.726270830000001</v>
      </c>
      <c r="AD1134" s="35">
        <v>155.01314579999999</v>
      </c>
      <c r="AE1134" s="35"/>
      <c r="AF1134" s="35"/>
      <c r="AG1134" s="35"/>
      <c r="AH1134" s="35">
        <v>0</v>
      </c>
      <c r="AI1134" s="35"/>
      <c r="AL1134" s="24">
        <f t="shared" si="74"/>
        <v>690.07349992999991</v>
      </c>
      <c r="AN1134" s="34">
        <v>761.44699999999989</v>
      </c>
      <c r="AP1134" s="20">
        <f t="shared" si="73"/>
        <v>1451.5204999299999</v>
      </c>
      <c r="AR1134" s="20"/>
    </row>
    <row r="1135" spans="1:44" x14ac:dyDescent="0.25">
      <c r="A1135" t="str">
        <f>VLOOKUP($B1135,'Cushing Balance'!$C$2:$E$500,3,TRUE)</f>
        <v>342012</v>
      </c>
      <c r="B1135" s="1">
        <v>41146</v>
      </c>
      <c r="C1135" s="31"/>
      <c r="D1135" s="8">
        <v>0</v>
      </c>
      <c r="E1135" s="35">
        <v>88.541895829999987</v>
      </c>
      <c r="F1135" s="35"/>
      <c r="G1135" s="26">
        <v>49.5</v>
      </c>
      <c r="H1135" s="35">
        <v>65.281958329999995</v>
      </c>
      <c r="I1135" s="35">
        <v>0</v>
      </c>
      <c r="J1135" s="26">
        <v>0</v>
      </c>
      <c r="K1135" s="35">
        <v>105.0611042</v>
      </c>
      <c r="L1135" s="35">
        <v>0</v>
      </c>
      <c r="M1135" s="35">
        <v>430.11931249999998</v>
      </c>
      <c r="N1135" s="35">
        <v>0</v>
      </c>
      <c r="O1135" s="35"/>
      <c r="P1135" s="35">
        <v>3.6642083329999999</v>
      </c>
      <c r="R1135" s="24">
        <f t="shared" si="71"/>
        <v>742.16847919299994</v>
      </c>
      <c r="T1135" s="5">
        <v>383.75889886095638</v>
      </c>
      <c r="V1135" s="20">
        <f t="shared" si="72"/>
        <v>1125.9273780539563</v>
      </c>
      <c r="W1135" s="59">
        <f t="shared" si="70"/>
        <v>41146</v>
      </c>
      <c r="X1135" s="8">
        <v>147.83016670000001</v>
      </c>
      <c r="Y1135" s="35">
        <v>138.72343749999999</v>
      </c>
      <c r="Z1135" s="35"/>
      <c r="AA1135" s="35">
        <v>0</v>
      </c>
      <c r="AB1135" s="35">
        <v>225.88835420000001</v>
      </c>
      <c r="AC1135" s="35">
        <v>20.526979169999997</v>
      </c>
      <c r="AD1135" s="35">
        <v>167.60491669999999</v>
      </c>
      <c r="AE1135" s="35"/>
      <c r="AF1135" s="35"/>
      <c r="AG1135" s="35"/>
      <c r="AH1135" s="35">
        <v>0</v>
      </c>
      <c r="AI1135" s="35"/>
      <c r="AL1135" s="24">
        <f t="shared" si="74"/>
        <v>700.57385426999997</v>
      </c>
      <c r="AN1135" s="34">
        <v>761.44699999999989</v>
      </c>
      <c r="AP1135" s="20">
        <f t="shared" si="73"/>
        <v>1462.0208542699997</v>
      </c>
      <c r="AR1135" s="20"/>
    </row>
    <row r="1136" spans="1:44" x14ac:dyDescent="0.25">
      <c r="A1136" t="str">
        <f>VLOOKUP($B1136,'Cushing Balance'!$C$2:$E$500,3,TRUE)</f>
        <v>342012</v>
      </c>
      <c r="B1136" s="1">
        <v>41147</v>
      </c>
      <c r="C1136" s="31"/>
      <c r="D1136" s="8">
        <v>0</v>
      </c>
      <c r="E1136" s="35">
        <v>41.329020830000005</v>
      </c>
      <c r="F1136" s="35"/>
      <c r="G1136" s="26">
        <v>49.5</v>
      </c>
      <c r="H1136" s="35">
        <v>36.741041670000001</v>
      </c>
      <c r="I1136" s="35">
        <v>0</v>
      </c>
      <c r="J1136" s="26">
        <v>0</v>
      </c>
      <c r="K1136" s="35">
        <v>101.9988333</v>
      </c>
      <c r="L1136" s="35">
        <v>0</v>
      </c>
      <c r="M1136" s="35">
        <v>432.44991670000002</v>
      </c>
      <c r="N1136" s="35">
        <v>0</v>
      </c>
      <c r="O1136" s="35"/>
      <c r="P1136" s="35">
        <v>6.4163750000000004</v>
      </c>
      <c r="R1136" s="24">
        <f t="shared" si="71"/>
        <v>668.43518749999998</v>
      </c>
      <c r="T1136" s="5">
        <v>383.75889886095638</v>
      </c>
      <c r="V1136" s="20">
        <f t="shared" si="72"/>
        <v>1052.1940863609564</v>
      </c>
      <c r="W1136" s="59">
        <f t="shared" si="70"/>
        <v>41147</v>
      </c>
      <c r="X1136" s="8">
        <v>143.59120830000001</v>
      </c>
      <c r="Y1136" s="35">
        <v>127.7954167</v>
      </c>
      <c r="Z1136" s="35"/>
      <c r="AA1136" s="35">
        <v>0</v>
      </c>
      <c r="AB1136" s="35">
        <v>203.8877292</v>
      </c>
      <c r="AC1136" s="35">
        <v>13.46645833</v>
      </c>
      <c r="AD1136" s="35">
        <v>144.9614583</v>
      </c>
      <c r="AE1136" s="35"/>
      <c r="AF1136" s="35"/>
      <c r="AG1136" s="35"/>
      <c r="AH1136" s="35">
        <v>0</v>
      </c>
      <c r="AI1136" s="35"/>
      <c r="AL1136" s="24">
        <f t="shared" si="74"/>
        <v>633.70227082999997</v>
      </c>
      <c r="AN1136" s="34">
        <v>761.44699999999989</v>
      </c>
      <c r="AP1136" s="20">
        <f t="shared" si="73"/>
        <v>1395.1492708299998</v>
      </c>
      <c r="AR1136" s="20"/>
    </row>
    <row r="1137" spans="1:44" x14ac:dyDescent="0.25">
      <c r="A1137" t="str">
        <f>VLOOKUP($B1137,'Cushing Balance'!$C$2:$E$500,3,TRUE)</f>
        <v>342012</v>
      </c>
      <c r="B1137" s="1">
        <v>41148</v>
      </c>
      <c r="C1137" s="31"/>
      <c r="D1137" s="8">
        <v>56.810520830000002</v>
      </c>
      <c r="E1137" s="35">
        <v>34.167000000000002</v>
      </c>
      <c r="F1137" s="35"/>
      <c r="G1137" s="26">
        <v>49.5</v>
      </c>
      <c r="H1137" s="35">
        <v>50.927687499999998</v>
      </c>
      <c r="I1137" s="35">
        <v>0</v>
      </c>
      <c r="J1137" s="26">
        <v>0</v>
      </c>
      <c r="K1137" s="35">
        <v>106.4904167</v>
      </c>
      <c r="L1137" s="35">
        <v>0</v>
      </c>
      <c r="M1137" s="35">
        <v>359.15212500000001</v>
      </c>
      <c r="N1137" s="35">
        <v>0</v>
      </c>
      <c r="O1137" s="35"/>
      <c r="P1137" s="35">
        <v>47.1439375</v>
      </c>
      <c r="R1137" s="24">
        <f t="shared" si="71"/>
        <v>704.19168753000008</v>
      </c>
      <c r="T1137" s="5">
        <v>383.75889886095638</v>
      </c>
      <c r="V1137" s="20">
        <f t="shared" si="72"/>
        <v>1087.9505863909565</v>
      </c>
      <c r="W1137" s="59">
        <f t="shared" si="70"/>
        <v>41148</v>
      </c>
      <c r="X1137" s="8">
        <v>150.31943749999999</v>
      </c>
      <c r="Y1137" s="35">
        <v>140.6143333</v>
      </c>
      <c r="Z1137" s="35"/>
      <c r="AA1137" s="35">
        <v>0</v>
      </c>
      <c r="AB1137" s="35">
        <v>216.0645208</v>
      </c>
      <c r="AC1137" s="35">
        <v>19.611499999999999</v>
      </c>
      <c r="AD1137" s="35">
        <v>177.4530833</v>
      </c>
      <c r="AE1137" s="35"/>
      <c r="AF1137" s="35"/>
      <c r="AG1137" s="35"/>
      <c r="AH1137" s="35">
        <v>0</v>
      </c>
      <c r="AI1137" s="35"/>
      <c r="AL1137" s="24">
        <f t="shared" si="74"/>
        <v>704.0628749</v>
      </c>
      <c r="AN1137" s="34">
        <v>761.44699999999989</v>
      </c>
      <c r="AP1137" s="20">
        <f t="shared" si="73"/>
        <v>1465.5098748999999</v>
      </c>
      <c r="AR1137" s="20"/>
    </row>
    <row r="1138" spans="1:44" x14ac:dyDescent="0.25">
      <c r="A1138" t="str">
        <f>VLOOKUP($B1138,'Cushing Balance'!$C$2:$E$500,3,TRUE)</f>
        <v>342012</v>
      </c>
      <c r="B1138" s="1">
        <v>41149</v>
      </c>
      <c r="C1138" s="31"/>
      <c r="D1138" s="8">
        <v>129.1680417</v>
      </c>
      <c r="E1138" s="35">
        <v>114.1480208</v>
      </c>
      <c r="F1138" s="35"/>
      <c r="G1138" s="26">
        <v>49.5</v>
      </c>
      <c r="H1138" s="35">
        <v>66.502958329999998</v>
      </c>
      <c r="I1138" s="35">
        <v>0</v>
      </c>
      <c r="J1138" s="26">
        <v>0</v>
      </c>
      <c r="K1138" s="35">
        <v>105.3534375</v>
      </c>
      <c r="L1138" s="35">
        <v>0</v>
      </c>
      <c r="M1138" s="35">
        <v>352.01127079999998</v>
      </c>
      <c r="N1138" s="35">
        <v>0</v>
      </c>
      <c r="O1138" s="35"/>
      <c r="P1138" s="35">
        <v>68.168875</v>
      </c>
      <c r="R1138" s="24">
        <f t="shared" si="71"/>
        <v>884.85260412999992</v>
      </c>
      <c r="T1138" s="5">
        <v>383.75889886095638</v>
      </c>
      <c r="V1138" s="20">
        <f t="shared" si="72"/>
        <v>1268.6115029909563</v>
      </c>
      <c r="W1138" s="59">
        <f t="shared" si="70"/>
        <v>41149</v>
      </c>
      <c r="X1138" s="8">
        <v>148.22049999999999</v>
      </c>
      <c r="Y1138" s="35">
        <v>140.55862500000001</v>
      </c>
      <c r="Z1138" s="35"/>
      <c r="AA1138" s="35">
        <v>0</v>
      </c>
      <c r="AB1138" s="35">
        <v>225.30500000000001</v>
      </c>
      <c r="AC1138" s="35">
        <v>21.9025</v>
      </c>
      <c r="AD1138" s="35">
        <v>177.27618749999999</v>
      </c>
      <c r="AE1138" s="35"/>
      <c r="AF1138" s="35"/>
      <c r="AG1138" s="35"/>
      <c r="AH1138" s="35">
        <v>0</v>
      </c>
      <c r="AI1138" s="35"/>
      <c r="AL1138" s="24">
        <f t="shared" si="74"/>
        <v>713.26281250000011</v>
      </c>
      <c r="AN1138" s="34">
        <v>761.44699999999989</v>
      </c>
      <c r="AP1138" s="20">
        <f t="shared" si="73"/>
        <v>1474.7098125</v>
      </c>
      <c r="AR1138" s="20"/>
    </row>
    <row r="1139" spans="1:44" x14ac:dyDescent="0.25">
      <c r="A1139" t="str">
        <f>VLOOKUP($B1139,'Cushing Balance'!$C$2:$E$500,3,TRUE)</f>
        <v>342012</v>
      </c>
      <c r="B1139" s="1">
        <v>41150</v>
      </c>
      <c r="C1139" s="31"/>
      <c r="D1139" s="8">
        <v>0</v>
      </c>
      <c r="E1139" s="35">
        <v>100.6021458</v>
      </c>
      <c r="F1139" s="35"/>
      <c r="G1139" s="26">
        <v>49.5</v>
      </c>
      <c r="H1139" s="35">
        <v>52.551166670000001</v>
      </c>
      <c r="I1139" s="35">
        <v>0</v>
      </c>
      <c r="J1139" s="26">
        <v>0</v>
      </c>
      <c r="K1139" s="35">
        <v>100.7518958</v>
      </c>
      <c r="L1139" s="35">
        <v>0</v>
      </c>
      <c r="M1139" s="35">
        <v>400.25493749999998</v>
      </c>
      <c r="N1139" s="35">
        <v>0</v>
      </c>
      <c r="O1139" s="35"/>
      <c r="P1139" s="35">
        <v>89.499416670000002</v>
      </c>
      <c r="R1139" s="24">
        <f t="shared" si="71"/>
        <v>793.15956243999995</v>
      </c>
      <c r="T1139" s="5">
        <v>383.75889886095638</v>
      </c>
      <c r="V1139" s="20">
        <f t="shared" si="72"/>
        <v>1176.9184613009563</v>
      </c>
      <c r="W1139" s="59">
        <f t="shared" si="70"/>
        <v>41150</v>
      </c>
      <c r="X1139" s="8">
        <v>151.07360420000001</v>
      </c>
      <c r="Y1139" s="35">
        <v>141.77975000000001</v>
      </c>
      <c r="Z1139" s="35"/>
      <c r="AA1139" s="35">
        <v>0</v>
      </c>
      <c r="AB1139" s="35">
        <v>210.5403542</v>
      </c>
      <c r="AC1139" s="35">
        <v>20.699187500000001</v>
      </c>
      <c r="AD1139" s="35">
        <v>169.52204169999999</v>
      </c>
      <c r="AE1139" s="35"/>
      <c r="AF1139" s="35"/>
      <c r="AG1139" s="35"/>
      <c r="AH1139" s="35">
        <v>0</v>
      </c>
      <c r="AI1139" s="35"/>
      <c r="AL1139" s="24">
        <f t="shared" si="74"/>
        <v>693.61493760000008</v>
      </c>
      <c r="AN1139" s="34">
        <v>761.44699999999989</v>
      </c>
      <c r="AP1139" s="20">
        <f t="shared" si="73"/>
        <v>1455.0619376</v>
      </c>
      <c r="AR1139" s="20"/>
    </row>
    <row r="1140" spans="1:44" x14ac:dyDescent="0.25">
      <c r="A1140" t="str">
        <f>VLOOKUP($B1140,'Cushing Balance'!$C$2:$E$500,3,TRUE)</f>
        <v>342012</v>
      </c>
      <c r="B1140" s="1">
        <v>41151</v>
      </c>
      <c r="C1140" s="31"/>
      <c r="D1140" s="8">
        <v>0</v>
      </c>
      <c r="E1140" s="35">
        <v>91.085499999999996</v>
      </c>
      <c r="F1140" s="35"/>
      <c r="G1140" s="26">
        <v>49.5</v>
      </c>
      <c r="H1140" s="35">
        <v>46.923187499999997</v>
      </c>
      <c r="I1140" s="35">
        <v>0</v>
      </c>
      <c r="J1140" s="26">
        <v>0</v>
      </c>
      <c r="K1140" s="35">
        <v>101.46297920000001</v>
      </c>
      <c r="L1140" s="35">
        <v>0</v>
      </c>
      <c r="M1140" s="35">
        <v>379.18533330000002</v>
      </c>
      <c r="N1140" s="35">
        <v>0</v>
      </c>
      <c r="O1140" s="35"/>
      <c r="P1140" s="35">
        <v>80.098958329999988</v>
      </c>
      <c r="R1140" s="24">
        <f t="shared" si="71"/>
        <v>748.25595833</v>
      </c>
      <c r="T1140" s="5">
        <v>383.75889886095638</v>
      </c>
      <c r="V1140" s="20">
        <f t="shared" si="72"/>
        <v>1132.0148571909563</v>
      </c>
      <c r="W1140" s="59">
        <f t="shared" si="70"/>
        <v>41151</v>
      </c>
      <c r="X1140" s="8">
        <v>151.19685419999999</v>
      </c>
      <c r="Y1140" s="35">
        <v>142.0387083</v>
      </c>
      <c r="Z1140" s="35"/>
      <c r="AA1140" s="35">
        <v>0</v>
      </c>
      <c r="AB1140" s="35">
        <v>193.46531250000001</v>
      </c>
      <c r="AC1140" s="35">
        <v>21.769291669999998</v>
      </c>
      <c r="AD1140" s="35">
        <v>159.9854167</v>
      </c>
      <c r="AE1140" s="35"/>
      <c r="AF1140" s="35"/>
      <c r="AG1140" s="35"/>
      <c r="AH1140" s="35">
        <v>0</v>
      </c>
      <c r="AI1140" s="35"/>
      <c r="AL1140" s="24">
        <f t="shared" si="74"/>
        <v>668.45558337</v>
      </c>
      <c r="AN1140" s="34">
        <v>761.44699999999989</v>
      </c>
      <c r="AP1140" s="20">
        <f t="shared" si="73"/>
        <v>1429.9025833699998</v>
      </c>
      <c r="AR1140" s="20"/>
    </row>
    <row r="1141" spans="1:44" x14ac:dyDescent="0.25">
      <c r="A1141" t="str">
        <f>VLOOKUP($B1141,'Cushing Balance'!$C$2:$E$500,3,TRUE)</f>
        <v>342012</v>
      </c>
      <c r="B1141" s="1">
        <v>41152</v>
      </c>
      <c r="C1141" s="31"/>
      <c r="D1141" s="8">
        <v>193.28899999999999</v>
      </c>
      <c r="E1141" s="35">
        <v>124.1978125</v>
      </c>
      <c r="F1141" s="35"/>
      <c r="G1141" s="26">
        <v>49.5</v>
      </c>
      <c r="H1141" s="35">
        <v>68.802562499999993</v>
      </c>
      <c r="I1141" s="35">
        <v>0</v>
      </c>
      <c r="J1141" s="26">
        <v>0</v>
      </c>
      <c r="K1141" s="35">
        <v>103.0059583</v>
      </c>
      <c r="L1141" s="35">
        <v>0</v>
      </c>
      <c r="M1141" s="35">
        <v>352.92797919999998</v>
      </c>
      <c r="N1141" s="35">
        <v>0</v>
      </c>
      <c r="O1141" s="35"/>
      <c r="P1141" s="35">
        <v>60.698895829999998</v>
      </c>
      <c r="R1141" s="24">
        <f t="shared" si="71"/>
        <v>952.42220832999988</v>
      </c>
      <c r="T1141" s="5">
        <v>383.75889886095638</v>
      </c>
      <c r="V1141" s="20">
        <f t="shared" si="72"/>
        <v>1336.1811071909563</v>
      </c>
      <c r="W1141" s="59">
        <f t="shared" si="70"/>
        <v>41152</v>
      </c>
      <c r="X1141" s="8">
        <v>151.36929169999999</v>
      </c>
      <c r="Y1141" s="35">
        <v>142.40695829999999</v>
      </c>
      <c r="Z1141" s="35"/>
      <c r="AA1141" s="35">
        <v>0</v>
      </c>
      <c r="AB1141" s="35">
        <v>196.08875</v>
      </c>
      <c r="AC1141" s="35">
        <v>25.72441667</v>
      </c>
      <c r="AD1141" s="35">
        <v>143.6010417</v>
      </c>
      <c r="AE1141" s="35"/>
      <c r="AF1141" s="35"/>
      <c r="AG1141" s="35"/>
      <c r="AH1141" s="35">
        <v>0</v>
      </c>
      <c r="AI1141" s="35"/>
      <c r="AL1141" s="24">
        <f t="shared" si="74"/>
        <v>659.19045836999999</v>
      </c>
      <c r="AN1141" s="34">
        <v>761.44699999999989</v>
      </c>
      <c r="AP1141" s="20">
        <f t="shared" si="73"/>
        <v>1420.6374583699999</v>
      </c>
      <c r="AR1141" s="20"/>
    </row>
    <row r="1142" spans="1:44" x14ac:dyDescent="0.25">
      <c r="A1142" t="str">
        <f>VLOOKUP($B1142,'Cushing Balance'!$C$2:$E$500,3,TRUE)</f>
        <v>352012</v>
      </c>
      <c r="B1142" s="1">
        <v>41153</v>
      </c>
      <c r="C1142" s="31"/>
      <c r="D1142" s="8">
        <v>0</v>
      </c>
      <c r="E1142" s="35">
        <v>117.1478333</v>
      </c>
      <c r="F1142" s="35"/>
      <c r="G1142" s="29">
        <v>88.846968215666664</v>
      </c>
      <c r="H1142" s="35">
        <v>74.549666670000008</v>
      </c>
      <c r="I1142" s="35">
        <v>0</v>
      </c>
      <c r="J1142" s="26">
        <v>0</v>
      </c>
      <c r="K1142" s="35">
        <v>103.1716875</v>
      </c>
      <c r="L1142" s="35">
        <v>0</v>
      </c>
      <c r="M1142" s="35">
        <v>352.8313958</v>
      </c>
      <c r="N1142" s="35">
        <v>0</v>
      </c>
      <c r="O1142" s="35"/>
      <c r="P1142" s="35">
        <v>50.509770830000001</v>
      </c>
      <c r="R1142" s="24">
        <f t="shared" si="71"/>
        <v>787.05732231566662</v>
      </c>
      <c r="T1142" s="5">
        <v>387.61425705782426</v>
      </c>
      <c r="V1142" s="20">
        <f t="shared" si="72"/>
        <v>1174.6715793734909</v>
      </c>
      <c r="W1142" s="59">
        <f t="shared" si="70"/>
        <v>41153</v>
      </c>
      <c r="X1142" s="8">
        <v>138.515625</v>
      </c>
      <c r="Y1142" s="35">
        <v>142.21674999999999</v>
      </c>
      <c r="Z1142" s="35"/>
      <c r="AA1142" s="35">
        <v>0</v>
      </c>
      <c r="AB1142" s="35">
        <v>201.64918750000001</v>
      </c>
      <c r="AC1142" s="35">
        <v>32.009854169999997</v>
      </c>
      <c r="AD1142" s="35">
        <v>144.71179169999999</v>
      </c>
      <c r="AE1142" s="35"/>
      <c r="AF1142" s="35"/>
      <c r="AG1142" s="35"/>
      <c r="AH1142" s="35">
        <v>0</v>
      </c>
      <c r="AI1142" s="35"/>
      <c r="AL1142" s="24">
        <f t="shared" si="74"/>
        <v>659.10320836999995</v>
      </c>
      <c r="AN1142" s="34">
        <v>725.34999999999991</v>
      </c>
      <c r="AP1142" s="20">
        <f t="shared" si="73"/>
        <v>1384.4532083699999</v>
      </c>
      <c r="AR1142" s="20"/>
    </row>
    <row r="1143" spans="1:44" x14ac:dyDescent="0.25">
      <c r="A1143" t="str">
        <f>VLOOKUP($B1143,'Cushing Balance'!$C$2:$E$500,3,TRUE)</f>
        <v>352012</v>
      </c>
      <c r="B1143" s="1">
        <v>41154</v>
      </c>
      <c r="C1143" s="31"/>
      <c r="D1143" s="8">
        <v>82.235208329999992</v>
      </c>
      <c r="E1143" s="35">
        <v>172.26060419999999</v>
      </c>
      <c r="F1143" s="35"/>
      <c r="G1143" s="29">
        <v>88.846968215666664</v>
      </c>
      <c r="H1143" s="35">
        <v>73.091229170000005</v>
      </c>
      <c r="I1143" s="35">
        <v>0</v>
      </c>
      <c r="J1143" s="26">
        <v>0</v>
      </c>
      <c r="K1143" s="35">
        <v>100.1214583</v>
      </c>
      <c r="L1143" s="35">
        <v>0</v>
      </c>
      <c r="M1143" s="35">
        <v>362.46699999999998</v>
      </c>
      <c r="N1143" s="35">
        <v>0</v>
      </c>
      <c r="O1143" s="35"/>
      <c r="P1143" s="35">
        <v>0</v>
      </c>
      <c r="R1143" s="24">
        <f t="shared" si="71"/>
        <v>879.02246821566666</v>
      </c>
      <c r="T1143" s="5">
        <v>387.61425705782426</v>
      </c>
      <c r="V1143" s="20">
        <f t="shared" si="72"/>
        <v>1266.6367252734908</v>
      </c>
      <c r="W1143" s="59">
        <f t="shared" si="70"/>
        <v>41154</v>
      </c>
      <c r="X1143" s="8">
        <v>130.55889579999999</v>
      </c>
      <c r="Y1143" s="35">
        <v>141.6664375</v>
      </c>
      <c r="Z1143" s="35"/>
      <c r="AA1143" s="35">
        <v>0</v>
      </c>
      <c r="AB1143" s="35">
        <v>192.29577079999999</v>
      </c>
      <c r="AC1143" s="35">
        <v>31.28008333</v>
      </c>
      <c r="AD1143" s="35">
        <v>150.4417292</v>
      </c>
      <c r="AE1143" s="35"/>
      <c r="AF1143" s="35"/>
      <c r="AG1143" s="35"/>
      <c r="AH1143" s="35">
        <v>0</v>
      </c>
      <c r="AI1143" s="35"/>
      <c r="AL1143" s="24">
        <f t="shared" si="74"/>
        <v>646.24291663000008</v>
      </c>
      <c r="AN1143" s="34">
        <v>725.34999999999991</v>
      </c>
      <c r="AP1143" s="20">
        <f t="shared" si="73"/>
        <v>1371.59291663</v>
      </c>
      <c r="AR1143" s="20"/>
    </row>
    <row r="1144" spans="1:44" x14ac:dyDescent="0.25">
      <c r="A1144" t="str">
        <f>VLOOKUP($B1144,'Cushing Balance'!$C$2:$E$500,3,TRUE)</f>
        <v>352012</v>
      </c>
      <c r="B1144" s="1">
        <v>41155</v>
      </c>
      <c r="C1144" s="31"/>
      <c r="D1144" s="8">
        <v>0</v>
      </c>
      <c r="E1144" s="35">
        <v>169.50122920000001</v>
      </c>
      <c r="F1144" s="35"/>
      <c r="G1144" s="29">
        <v>88.846968215666664</v>
      </c>
      <c r="H1144" s="35">
        <v>65.219645830000005</v>
      </c>
      <c r="I1144" s="35">
        <v>0</v>
      </c>
      <c r="J1144" s="26">
        <v>0</v>
      </c>
      <c r="K1144" s="35">
        <v>98.041104170000011</v>
      </c>
      <c r="L1144" s="35">
        <v>0</v>
      </c>
      <c r="M1144" s="35">
        <v>408.58995829999998</v>
      </c>
      <c r="N1144" s="35">
        <v>0</v>
      </c>
      <c r="O1144" s="35"/>
      <c r="P1144" s="35">
        <v>0</v>
      </c>
      <c r="R1144" s="24">
        <f t="shared" si="71"/>
        <v>830.19890571566657</v>
      </c>
      <c r="T1144" s="5">
        <v>387.61425705782426</v>
      </c>
      <c r="V1144" s="20">
        <f t="shared" si="72"/>
        <v>1217.8131627734908</v>
      </c>
      <c r="W1144" s="59">
        <f t="shared" si="70"/>
        <v>41155</v>
      </c>
      <c r="X1144" s="8">
        <v>130.80699999999999</v>
      </c>
      <c r="Y1144" s="35">
        <v>141.71906250000001</v>
      </c>
      <c r="Z1144" s="35"/>
      <c r="AA1144" s="35">
        <v>0</v>
      </c>
      <c r="AB1144" s="35">
        <v>190.71247919999999</v>
      </c>
      <c r="AC1144" s="35">
        <v>22.659791669999997</v>
      </c>
      <c r="AD1144" s="35">
        <v>156.58389579999999</v>
      </c>
      <c r="AE1144" s="35"/>
      <c r="AF1144" s="35"/>
      <c r="AG1144" s="35"/>
      <c r="AH1144" s="35">
        <v>0</v>
      </c>
      <c r="AI1144" s="35"/>
      <c r="AL1144" s="24">
        <f t="shared" si="74"/>
        <v>642.48222916999998</v>
      </c>
      <c r="AN1144" s="34">
        <v>725.34999999999991</v>
      </c>
      <c r="AP1144" s="20">
        <f t="shared" si="73"/>
        <v>1367.8322291699999</v>
      </c>
      <c r="AR1144" s="20"/>
    </row>
    <row r="1145" spans="1:44" x14ac:dyDescent="0.25">
      <c r="A1145" t="str">
        <f>VLOOKUP($B1145,'Cushing Balance'!$C$2:$E$500,3,TRUE)</f>
        <v>352012</v>
      </c>
      <c r="B1145" s="1">
        <v>41156</v>
      </c>
      <c r="C1145" s="31"/>
      <c r="D1145" s="8">
        <v>0</v>
      </c>
      <c r="E1145" s="35">
        <v>160.80933329999999</v>
      </c>
      <c r="F1145" s="35"/>
      <c r="G1145" s="29">
        <v>88.846968215666664</v>
      </c>
      <c r="H1145" s="35">
        <v>26.458458330000003</v>
      </c>
      <c r="I1145" s="35">
        <v>0</v>
      </c>
      <c r="J1145" s="26">
        <v>0</v>
      </c>
      <c r="K1145" s="35">
        <v>98.3798125</v>
      </c>
      <c r="L1145" s="35">
        <v>0</v>
      </c>
      <c r="M1145" s="35">
        <v>371.4476042</v>
      </c>
      <c r="N1145" s="35">
        <v>0</v>
      </c>
      <c r="O1145" s="35"/>
      <c r="P1145" s="35">
        <v>0</v>
      </c>
      <c r="R1145" s="24">
        <f t="shared" si="71"/>
        <v>745.9421765456666</v>
      </c>
      <c r="T1145" s="5">
        <v>387.61425705782426</v>
      </c>
      <c r="V1145" s="20">
        <f t="shared" si="72"/>
        <v>1133.5564336034909</v>
      </c>
      <c r="W1145" s="59">
        <f t="shared" si="70"/>
        <v>41156</v>
      </c>
      <c r="X1145" s="8">
        <v>130.58789580000001</v>
      </c>
      <c r="Y1145" s="35">
        <v>141.73116669999999</v>
      </c>
      <c r="Z1145" s="35"/>
      <c r="AA1145" s="35">
        <v>0</v>
      </c>
      <c r="AB1145" s="35">
        <v>181.93964579999999</v>
      </c>
      <c r="AC1145" s="35">
        <v>22.650854169999999</v>
      </c>
      <c r="AD1145" s="35">
        <v>165.79677079999999</v>
      </c>
      <c r="AE1145" s="35"/>
      <c r="AF1145" s="35"/>
      <c r="AG1145" s="35"/>
      <c r="AH1145" s="35">
        <v>0</v>
      </c>
      <c r="AI1145" s="35"/>
      <c r="AL1145" s="24">
        <f t="shared" si="74"/>
        <v>642.70633326999996</v>
      </c>
      <c r="AN1145" s="34">
        <v>725.34999999999991</v>
      </c>
      <c r="AP1145" s="20">
        <f t="shared" si="73"/>
        <v>1368.0563332699999</v>
      </c>
      <c r="AR1145" s="20"/>
    </row>
    <row r="1146" spans="1:44" x14ac:dyDescent="0.25">
      <c r="A1146" t="str">
        <f>VLOOKUP($B1146,'Cushing Balance'!$C$2:$E$500,3,TRUE)</f>
        <v>352012</v>
      </c>
      <c r="B1146" s="1">
        <v>41157</v>
      </c>
      <c r="C1146" s="31"/>
      <c r="D1146" s="8">
        <v>0</v>
      </c>
      <c r="E1146" s="35">
        <v>163.2105833</v>
      </c>
      <c r="F1146" s="35"/>
      <c r="G1146" s="29">
        <v>88.846968215666664</v>
      </c>
      <c r="H1146" s="35">
        <v>18.640499999999999</v>
      </c>
      <c r="I1146" s="35">
        <v>0</v>
      </c>
      <c r="J1146" s="26">
        <v>0</v>
      </c>
      <c r="K1146" s="35">
        <v>99.002499999999998</v>
      </c>
      <c r="L1146" s="35">
        <v>0</v>
      </c>
      <c r="M1146" s="35">
        <v>360.02681250000001</v>
      </c>
      <c r="N1146" s="35">
        <v>0</v>
      </c>
      <c r="O1146" s="35"/>
      <c r="P1146" s="35">
        <v>0</v>
      </c>
      <c r="R1146" s="24">
        <f t="shared" si="71"/>
        <v>729.72736401566658</v>
      </c>
      <c r="T1146" s="5">
        <v>387.61425705782426</v>
      </c>
      <c r="V1146" s="20">
        <f t="shared" si="72"/>
        <v>1117.3416210734908</v>
      </c>
      <c r="W1146" s="59">
        <f t="shared" si="70"/>
        <v>41157</v>
      </c>
      <c r="X1146" s="8">
        <v>130.03187500000001</v>
      </c>
      <c r="Y1146" s="35">
        <v>128.91408329999999</v>
      </c>
      <c r="Z1146" s="35"/>
      <c r="AA1146" s="35">
        <v>0</v>
      </c>
      <c r="AB1146" s="35">
        <v>194.01964580000001</v>
      </c>
      <c r="AC1146" s="35">
        <v>21.736374999999999</v>
      </c>
      <c r="AD1146" s="35">
        <v>155.68277079999999</v>
      </c>
      <c r="AE1146" s="35"/>
      <c r="AF1146" s="35"/>
      <c r="AG1146" s="35"/>
      <c r="AH1146" s="35">
        <v>0</v>
      </c>
      <c r="AI1146" s="35"/>
      <c r="AL1146" s="24">
        <f t="shared" si="74"/>
        <v>630.38474990000009</v>
      </c>
      <c r="AN1146" s="34">
        <v>725.34999999999991</v>
      </c>
      <c r="AP1146" s="20">
        <f t="shared" si="73"/>
        <v>1355.7347499</v>
      </c>
      <c r="AR1146" s="20"/>
    </row>
    <row r="1147" spans="1:44" x14ac:dyDescent="0.25">
      <c r="A1147" t="str">
        <f>VLOOKUP($B1147,'Cushing Balance'!$C$2:$E$500,3,TRUE)</f>
        <v>352012</v>
      </c>
      <c r="B1147" s="1">
        <v>41158</v>
      </c>
      <c r="C1147" s="31"/>
      <c r="D1147" s="8">
        <v>50.071854170000002</v>
      </c>
      <c r="E1147" s="35">
        <v>142.69999999999999</v>
      </c>
      <c r="F1147" s="35"/>
      <c r="G1147" s="29">
        <v>88.846968215666664</v>
      </c>
      <c r="H1147" s="35">
        <v>59.077312499999998</v>
      </c>
      <c r="I1147" s="35">
        <v>0</v>
      </c>
      <c r="J1147" s="26">
        <v>0</v>
      </c>
      <c r="K1147" s="35">
        <v>103.6221042</v>
      </c>
      <c r="L1147" s="35">
        <v>0</v>
      </c>
      <c r="M1147" s="35">
        <v>335.09949999999998</v>
      </c>
      <c r="N1147" s="35">
        <v>0</v>
      </c>
      <c r="O1147" s="35"/>
      <c r="P1147" s="35">
        <v>0</v>
      </c>
      <c r="R1147" s="24">
        <f t="shared" si="71"/>
        <v>779.41773908566665</v>
      </c>
      <c r="T1147" s="5">
        <v>387.61425705782426</v>
      </c>
      <c r="V1147" s="20">
        <f t="shared" si="72"/>
        <v>1167.0319961434909</v>
      </c>
      <c r="W1147" s="59">
        <f t="shared" si="70"/>
        <v>41158</v>
      </c>
      <c r="X1147" s="8">
        <v>130.3482917</v>
      </c>
      <c r="Y1147" s="35">
        <v>124.07062500000001</v>
      </c>
      <c r="Z1147" s="35"/>
      <c r="AA1147" s="35">
        <v>0</v>
      </c>
      <c r="AB1147" s="35">
        <v>192.30862500000001</v>
      </c>
      <c r="AC1147" s="35">
        <v>20.202104169999998</v>
      </c>
      <c r="AD1147" s="35">
        <v>183.33681250000001</v>
      </c>
      <c r="AE1147" s="35"/>
      <c r="AF1147" s="35"/>
      <c r="AG1147" s="35"/>
      <c r="AH1147" s="35">
        <v>0</v>
      </c>
      <c r="AI1147" s="35"/>
      <c r="AL1147" s="24">
        <f t="shared" si="74"/>
        <v>650.26645837000001</v>
      </c>
      <c r="AN1147" s="34">
        <v>725.34999999999991</v>
      </c>
      <c r="AP1147" s="20">
        <f t="shared" si="73"/>
        <v>1375.6164583699999</v>
      </c>
      <c r="AR1147" s="20"/>
    </row>
    <row r="1148" spans="1:44" x14ac:dyDescent="0.25">
      <c r="A1148" t="str">
        <f>VLOOKUP($B1148,'Cushing Balance'!$C$2:$E$500,3,TRUE)</f>
        <v>352012</v>
      </c>
      <c r="B1148" s="1">
        <v>41159</v>
      </c>
      <c r="C1148" s="31"/>
      <c r="D1148" s="8">
        <v>0</v>
      </c>
      <c r="E1148" s="35">
        <v>141.27745830000001</v>
      </c>
      <c r="F1148" s="35"/>
      <c r="G1148" s="29">
        <v>88.846968215666664</v>
      </c>
      <c r="H1148" s="35">
        <v>80</v>
      </c>
      <c r="I1148" s="35">
        <v>0</v>
      </c>
      <c r="J1148" s="26">
        <v>0</v>
      </c>
      <c r="K1148" s="35">
        <v>103.21841670000001</v>
      </c>
      <c r="L1148" s="35">
        <v>0</v>
      </c>
      <c r="M1148" s="35">
        <v>273.3433958</v>
      </c>
      <c r="N1148" s="35">
        <v>0</v>
      </c>
      <c r="O1148" s="35"/>
      <c r="P1148" s="35">
        <v>0</v>
      </c>
      <c r="R1148" s="24">
        <f t="shared" si="71"/>
        <v>686.68623901566662</v>
      </c>
      <c r="T1148" s="5">
        <v>387.61425705782426</v>
      </c>
      <c r="V1148" s="20">
        <f t="shared" si="72"/>
        <v>1074.3004960734909</v>
      </c>
      <c r="W1148" s="59">
        <f t="shared" si="70"/>
        <v>41159</v>
      </c>
      <c r="X1148" s="8">
        <v>131.69389580000001</v>
      </c>
      <c r="Y1148" s="35">
        <v>122.55258329999999</v>
      </c>
      <c r="Z1148" s="35"/>
      <c r="AA1148" s="35">
        <v>0</v>
      </c>
      <c r="AB1148" s="35">
        <v>176.61258330000001</v>
      </c>
      <c r="AC1148" s="35">
        <v>19.8769375</v>
      </c>
      <c r="AD1148" s="35">
        <v>173.81675000000001</v>
      </c>
      <c r="AE1148" s="35"/>
      <c r="AF1148" s="35"/>
      <c r="AG1148" s="35"/>
      <c r="AH1148" s="35">
        <v>0</v>
      </c>
      <c r="AI1148" s="35"/>
      <c r="AL1148" s="24">
        <f t="shared" si="74"/>
        <v>624.55274989999998</v>
      </c>
      <c r="AN1148" s="34">
        <v>725.34999999999991</v>
      </c>
      <c r="AP1148" s="20">
        <f t="shared" si="73"/>
        <v>1349.9027498999999</v>
      </c>
      <c r="AR1148" s="20"/>
    </row>
    <row r="1149" spans="1:44" x14ac:dyDescent="0.25">
      <c r="A1149" t="str">
        <f>VLOOKUP($B1149,'Cushing Balance'!$C$2:$E$500,3,TRUE)</f>
        <v>362012</v>
      </c>
      <c r="B1149" s="1">
        <v>41160</v>
      </c>
      <c r="C1149" s="31"/>
      <c r="D1149" s="8">
        <v>83.340500000000006</v>
      </c>
      <c r="E1149" s="35">
        <v>98.345145829999993</v>
      </c>
      <c r="F1149" s="35"/>
      <c r="G1149" s="29">
        <v>88.846968215666664</v>
      </c>
      <c r="H1149" s="35">
        <v>69.094750000000005</v>
      </c>
      <c r="I1149" s="35">
        <v>0</v>
      </c>
      <c r="J1149" s="26">
        <v>0</v>
      </c>
      <c r="K1149" s="35">
        <v>103.86395829999999</v>
      </c>
      <c r="L1149" s="35">
        <v>0</v>
      </c>
      <c r="M1149" s="35">
        <v>266.35370829999999</v>
      </c>
      <c r="N1149" s="35">
        <v>0</v>
      </c>
      <c r="O1149" s="35"/>
      <c r="P1149" s="35">
        <v>0</v>
      </c>
      <c r="R1149" s="24">
        <f t="shared" si="71"/>
        <v>709.84503064566661</v>
      </c>
      <c r="T1149" s="5">
        <v>387.61425705782426</v>
      </c>
      <c r="V1149" s="20">
        <f t="shared" si="72"/>
        <v>1097.4592877034909</v>
      </c>
      <c r="W1149" s="59">
        <f t="shared" si="70"/>
        <v>41160</v>
      </c>
      <c r="X1149" s="8">
        <v>149.99237500000001</v>
      </c>
      <c r="Y1149" s="35">
        <v>136.2036875</v>
      </c>
      <c r="Z1149" s="35"/>
      <c r="AA1149" s="35">
        <v>0</v>
      </c>
      <c r="AB1149" s="35">
        <v>192.8313958</v>
      </c>
      <c r="AC1149" s="35">
        <v>21.976333330000003</v>
      </c>
      <c r="AD1149" s="35">
        <v>176.8182917</v>
      </c>
      <c r="AE1149" s="35"/>
      <c r="AF1149" s="35"/>
      <c r="AG1149" s="35"/>
      <c r="AH1149" s="35">
        <v>0</v>
      </c>
      <c r="AI1149" s="35"/>
      <c r="AL1149" s="24">
        <f t="shared" si="74"/>
        <v>677.82208333000005</v>
      </c>
      <c r="AN1149" s="34">
        <v>725.34999999999991</v>
      </c>
      <c r="AP1149" s="20">
        <f t="shared" si="73"/>
        <v>1403.1720833300001</v>
      </c>
      <c r="AR1149" s="20"/>
    </row>
    <row r="1150" spans="1:44" x14ac:dyDescent="0.25">
      <c r="A1150" t="str">
        <f>VLOOKUP($B1150,'Cushing Balance'!$C$2:$E$500,3,TRUE)</f>
        <v>362012</v>
      </c>
      <c r="B1150" s="1">
        <v>41161</v>
      </c>
      <c r="C1150" s="31"/>
      <c r="D1150" s="8">
        <v>0</v>
      </c>
      <c r="E1150" s="35">
        <v>0.90518750000000003</v>
      </c>
      <c r="F1150" s="35"/>
      <c r="G1150" s="29">
        <v>88.846968215666664</v>
      </c>
      <c r="H1150" s="35">
        <v>15.631062500000001</v>
      </c>
      <c r="I1150" s="35">
        <v>0</v>
      </c>
      <c r="J1150" s="26">
        <v>0</v>
      </c>
      <c r="K1150" s="35">
        <v>103.1674167</v>
      </c>
      <c r="L1150" s="35">
        <v>0</v>
      </c>
      <c r="M1150" s="35">
        <v>349.56733329999997</v>
      </c>
      <c r="N1150" s="35">
        <v>0</v>
      </c>
      <c r="O1150" s="35"/>
      <c r="P1150" s="35">
        <v>0</v>
      </c>
      <c r="R1150" s="24">
        <f t="shared" si="71"/>
        <v>558.11796821566668</v>
      </c>
      <c r="T1150" s="5">
        <v>387.61425705782426</v>
      </c>
      <c r="V1150" s="20">
        <f t="shared" si="72"/>
        <v>945.73222527349094</v>
      </c>
      <c r="W1150" s="59">
        <f t="shared" si="70"/>
        <v>41161</v>
      </c>
      <c r="X1150" s="8">
        <v>150.778875</v>
      </c>
      <c r="Y1150" s="35">
        <v>141.8040417</v>
      </c>
      <c r="Z1150" s="35"/>
      <c r="AA1150" s="35">
        <v>0</v>
      </c>
      <c r="AB1150" s="35">
        <v>172.8607083</v>
      </c>
      <c r="AC1150" s="35">
        <v>20.111374999999999</v>
      </c>
      <c r="AD1150" s="35">
        <v>176.51160419999999</v>
      </c>
      <c r="AE1150" s="35"/>
      <c r="AF1150" s="35"/>
      <c r="AG1150" s="35"/>
      <c r="AH1150" s="35">
        <v>0</v>
      </c>
      <c r="AI1150" s="35"/>
      <c r="AL1150" s="24">
        <f t="shared" si="74"/>
        <v>662.06660420000003</v>
      </c>
      <c r="AN1150" s="34">
        <v>725.34999999999991</v>
      </c>
      <c r="AP1150" s="20">
        <f t="shared" si="73"/>
        <v>1387.4166041999999</v>
      </c>
      <c r="AR1150" s="20"/>
    </row>
    <row r="1151" spans="1:44" x14ac:dyDescent="0.25">
      <c r="A1151" t="str">
        <f>VLOOKUP($B1151,'Cushing Balance'!$C$2:$E$500,3,TRUE)</f>
        <v>362012</v>
      </c>
      <c r="B1151" s="1">
        <v>41162</v>
      </c>
      <c r="C1151" s="31"/>
      <c r="D1151" s="8">
        <v>143.237875</v>
      </c>
      <c r="E1151" s="35">
        <v>23.029145830000001</v>
      </c>
      <c r="F1151" s="35"/>
      <c r="G1151" s="29">
        <v>88.846968215666664</v>
      </c>
      <c r="H1151" s="35">
        <v>51.062979169999998</v>
      </c>
      <c r="I1151" s="35">
        <v>0</v>
      </c>
      <c r="J1151" s="26">
        <v>0</v>
      </c>
      <c r="K1151" s="35">
        <v>104.5367083</v>
      </c>
      <c r="L1151" s="35">
        <v>0</v>
      </c>
      <c r="M1151" s="35">
        <v>380.38387499999999</v>
      </c>
      <c r="N1151" s="35">
        <v>0</v>
      </c>
      <c r="O1151" s="35"/>
      <c r="P1151" s="35">
        <v>0</v>
      </c>
      <c r="R1151" s="24">
        <f t="shared" si="71"/>
        <v>791.09755151566662</v>
      </c>
      <c r="T1151" s="5">
        <v>387.61425705782426</v>
      </c>
      <c r="V1151" s="20">
        <f t="shared" si="72"/>
        <v>1178.711808573491</v>
      </c>
      <c r="W1151" s="59">
        <f t="shared" si="70"/>
        <v>41162</v>
      </c>
      <c r="X1151" s="8">
        <v>149.46087499999999</v>
      </c>
      <c r="Y1151" s="35">
        <v>139.93450000000001</v>
      </c>
      <c r="Z1151" s="35"/>
      <c r="AA1151" s="35">
        <v>0</v>
      </c>
      <c r="AB1151" s="35">
        <v>195.56447919999999</v>
      </c>
      <c r="AC1151" s="35">
        <v>22.683583330000001</v>
      </c>
      <c r="AD1151" s="35">
        <v>165.75187500000001</v>
      </c>
      <c r="AE1151" s="35"/>
      <c r="AF1151" s="35"/>
      <c r="AG1151" s="35"/>
      <c r="AH1151" s="35">
        <v>0</v>
      </c>
      <c r="AI1151" s="35"/>
      <c r="AL1151" s="24">
        <f t="shared" si="74"/>
        <v>673.39531252999996</v>
      </c>
      <c r="AN1151" s="34">
        <v>725.34999999999991</v>
      </c>
      <c r="AP1151" s="20">
        <f t="shared" si="73"/>
        <v>1398.7453125299999</v>
      </c>
      <c r="AR1151" s="20"/>
    </row>
    <row r="1152" spans="1:44" x14ac:dyDescent="0.25">
      <c r="A1152" t="str">
        <f>VLOOKUP($B1152,'Cushing Balance'!$C$2:$E$500,3,TRUE)</f>
        <v>362012</v>
      </c>
      <c r="B1152" s="1">
        <v>41163</v>
      </c>
      <c r="C1152" s="31"/>
      <c r="D1152" s="8">
        <v>0</v>
      </c>
      <c r="E1152" s="35">
        <v>130.0811042</v>
      </c>
      <c r="F1152" s="35"/>
      <c r="G1152" s="29">
        <v>88.846968215666664</v>
      </c>
      <c r="H1152" s="35">
        <v>73.343625000000003</v>
      </c>
      <c r="I1152" s="35">
        <v>0</v>
      </c>
      <c r="J1152" s="26">
        <v>0</v>
      </c>
      <c r="K1152" s="35">
        <v>102.5621458</v>
      </c>
      <c r="L1152" s="35">
        <v>0</v>
      </c>
      <c r="M1152" s="35">
        <v>352.27775000000003</v>
      </c>
      <c r="N1152" s="35">
        <v>0</v>
      </c>
      <c r="O1152" s="35"/>
      <c r="P1152" s="35">
        <v>0</v>
      </c>
      <c r="R1152" s="24">
        <f t="shared" si="71"/>
        <v>747.11159321566674</v>
      </c>
      <c r="T1152" s="5">
        <v>387.61425705782426</v>
      </c>
      <c r="V1152" s="20">
        <f t="shared" si="72"/>
        <v>1134.725850273491</v>
      </c>
      <c r="W1152" s="59">
        <f t="shared" si="70"/>
        <v>41163</v>
      </c>
      <c r="X1152" s="8">
        <v>150.42260419999999</v>
      </c>
      <c r="Y1152" s="35">
        <v>134.06783329999999</v>
      </c>
      <c r="Z1152" s="35"/>
      <c r="AA1152" s="35">
        <v>0</v>
      </c>
      <c r="AB1152" s="35">
        <v>197.13141669999999</v>
      </c>
      <c r="AC1152" s="35">
        <v>23.091374999999999</v>
      </c>
      <c r="AD1152" s="35">
        <v>160.87268750000001</v>
      </c>
      <c r="AE1152" s="35"/>
      <c r="AF1152" s="35"/>
      <c r="AG1152" s="35"/>
      <c r="AH1152" s="35">
        <v>0</v>
      </c>
      <c r="AI1152" s="35"/>
      <c r="AL1152" s="24">
        <f t="shared" si="74"/>
        <v>665.58591669999998</v>
      </c>
      <c r="AN1152" s="34">
        <v>725.34999999999991</v>
      </c>
      <c r="AP1152" s="20">
        <f t="shared" si="73"/>
        <v>1390.9359166999998</v>
      </c>
      <c r="AR1152" s="20"/>
    </row>
    <row r="1153" spans="1:44" x14ac:dyDescent="0.25">
      <c r="A1153" t="str">
        <f>VLOOKUP($B1153,'Cushing Balance'!$C$2:$E$500,3,TRUE)</f>
        <v>362012</v>
      </c>
      <c r="B1153" s="1">
        <v>41164</v>
      </c>
      <c r="C1153" s="31"/>
      <c r="D1153" s="8">
        <v>80.046812500000001</v>
      </c>
      <c r="E1153" s="35">
        <v>121.64687499999999</v>
      </c>
      <c r="F1153" s="35"/>
      <c r="G1153" s="29">
        <v>88.846968215666664</v>
      </c>
      <c r="H1153" s="35">
        <v>75.424750000000003</v>
      </c>
      <c r="I1153" s="35">
        <v>0</v>
      </c>
      <c r="J1153" s="26">
        <v>0</v>
      </c>
      <c r="K1153" s="35">
        <v>98.782250000000005</v>
      </c>
      <c r="L1153" s="35">
        <v>0</v>
      </c>
      <c r="M1153" s="35">
        <v>438.81156249999998</v>
      </c>
      <c r="N1153" s="35">
        <v>0</v>
      </c>
      <c r="O1153" s="35"/>
      <c r="P1153" s="35">
        <v>0</v>
      </c>
      <c r="R1153" s="24">
        <f t="shared" si="71"/>
        <v>903.55921821566676</v>
      </c>
      <c r="T1153" s="5">
        <v>387.61425705782426</v>
      </c>
      <c r="V1153" s="20">
        <f t="shared" si="72"/>
        <v>1291.173475273491</v>
      </c>
      <c r="W1153" s="59">
        <f t="shared" si="70"/>
        <v>41164</v>
      </c>
      <c r="X1153" s="8">
        <v>151.33664579999999</v>
      </c>
      <c r="Y1153" s="35">
        <v>90.93558333</v>
      </c>
      <c r="Z1153" s="35"/>
      <c r="AA1153" s="35">
        <v>0</v>
      </c>
      <c r="AB1153" s="35">
        <v>193.4852917</v>
      </c>
      <c r="AC1153" s="35">
        <v>22.525625000000002</v>
      </c>
      <c r="AD1153" s="35">
        <v>86.528729170000005</v>
      </c>
      <c r="AE1153" s="35"/>
      <c r="AF1153" s="35"/>
      <c r="AG1153" s="35"/>
      <c r="AH1153" s="35">
        <v>0</v>
      </c>
      <c r="AI1153" s="35"/>
      <c r="AL1153" s="24">
        <f t="shared" si="74"/>
        <v>544.81187499999999</v>
      </c>
      <c r="AN1153" s="34">
        <v>725.34999999999991</v>
      </c>
      <c r="AP1153" s="20">
        <f t="shared" si="73"/>
        <v>1270.1618749999998</v>
      </c>
      <c r="AR1153" s="20"/>
    </row>
    <row r="1154" spans="1:44" x14ac:dyDescent="0.25">
      <c r="A1154" t="str">
        <f>VLOOKUP($B1154,'Cushing Balance'!$C$2:$E$500,3,TRUE)</f>
        <v>362012</v>
      </c>
      <c r="B1154" s="1">
        <v>41165</v>
      </c>
      <c r="C1154" s="31"/>
      <c r="D1154" s="8">
        <v>45.290604170000002</v>
      </c>
      <c r="E1154" s="35">
        <v>53.335333330000005</v>
      </c>
      <c r="F1154" s="35"/>
      <c r="G1154" s="29">
        <v>88.846968215666664</v>
      </c>
      <c r="H1154" s="35">
        <v>76.81402082999999</v>
      </c>
      <c r="I1154" s="35">
        <v>0</v>
      </c>
      <c r="J1154" s="26">
        <v>0</v>
      </c>
      <c r="K1154" s="35">
        <v>96.661729170000001</v>
      </c>
      <c r="L1154" s="35">
        <v>0</v>
      </c>
      <c r="M1154" s="35">
        <v>447.97025000000002</v>
      </c>
      <c r="N1154" s="35">
        <v>0</v>
      </c>
      <c r="O1154" s="35"/>
      <c r="P1154" s="35">
        <v>0</v>
      </c>
      <c r="R1154" s="24">
        <f t="shared" si="71"/>
        <v>808.91890571566671</v>
      </c>
      <c r="T1154" s="5">
        <v>387.61425705782426</v>
      </c>
      <c r="V1154" s="20">
        <f t="shared" si="72"/>
        <v>1196.5331627734909</v>
      </c>
      <c r="W1154" s="59">
        <f t="shared" si="70"/>
        <v>41165</v>
      </c>
      <c r="X1154" s="8">
        <v>148.59720830000001</v>
      </c>
      <c r="Y1154" s="35">
        <v>89.516770829999999</v>
      </c>
      <c r="Z1154" s="35"/>
      <c r="AA1154" s="35">
        <v>0</v>
      </c>
      <c r="AB1154" s="35">
        <v>191.61449999999999</v>
      </c>
      <c r="AC1154" s="35">
        <v>22.029958330000003</v>
      </c>
      <c r="AD1154" s="35">
        <v>137.79056249999999</v>
      </c>
      <c r="AE1154" s="35"/>
      <c r="AF1154" s="35"/>
      <c r="AG1154" s="35"/>
      <c r="AH1154" s="35">
        <v>0</v>
      </c>
      <c r="AI1154" s="35"/>
      <c r="AL1154" s="24">
        <f t="shared" si="74"/>
        <v>589.54899995999995</v>
      </c>
      <c r="AN1154" s="34">
        <v>725.34999999999991</v>
      </c>
      <c r="AP1154" s="20">
        <f t="shared" si="73"/>
        <v>1314.8989999599999</v>
      </c>
      <c r="AR1154" s="20"/>
    </row>
    <row r="1155" spans="1:44" x14ac:dyDescent="0.25">
      <c r="A1155" t="str">
        <f>VLOOKUP($B1155,'Cushing Balance'!$C$2:$E$500,3,TRUE)</f>
        <v>362012</v>
      </c>
      <c r="B1155" s="1">
        <v>41166</v>
      </c>
      <c r="C1155" s="31"/>
      <c r="D1155" s="8">
        <v>144.57706250000001</v>
      </c>
      <c r="E1155" s="35">
        <v>10.79885417</v>
      </c>
      <c r="F1155" s="35"/>
      <c r="G1155" s="29">
        <v>88.846968215666664</v>
      </c>
      <c r="H1155" s="35">
        <v>34.62427083</v>
      </c>
      <c r="I1155" s="35">
        <v>0</v>
      </c>
      <c r="J1155" s="26">
        <v>0</v>
      </c>
      <c r="K1155" s="35">
        <v>95.689625000000007</v>
      </c>
      <c r="L1155" s="35">
        <v>0</v>
      </c>
      <c r="M1155" s="35">
        <v>455.0805833</v>
      </c>
      <c r="N1155" s="35">
        <v>0</v>
      </c>
      <c r="O1155" s="35"/>
      <c r="P1155" s="35">
        <v>0</v>
      </c>
      <c r="R1155" s="24">
        <f t="shared" si="71"/>
        <v>829.61736401566668</v>
      </c>
      <c r="T1155" s="5">
        <v>387.61425705782426</v>
      </c>
      <c r="V1155" s="20">
        <f t="shared" si="72"/>
        <v>1217.2316210734909</v>
      </c>
      <c r="W1155" s="59">
        <f t="shared" si="70"/>
        <v>41166</v>
      </c>
      <c r="X1155" s="8">
        <v>149.0735833</v>
      </c>
      <c r="Y1155" s="35">
        <v>129.79645830000001</v>
      </c>
      <c r="Z1155" s="35"/>
      <c r="AA1155" s="35">
        <v>0</v>
      </c>
      <c r="AB1155" s="35">
        <v>205.4184583</v>
      </c>
      <c r="AC1155" s="35">
        <v>16.020875</v>
      </c>
      <c r="AD1155" s="35">
        <v>86.685937499999994</v>
      </c>
      <c r="AE1155" s="35"/>
      <c r="AF1155" s="35"/>
      <c r="AG1155" s="35"/>
      <c r="AH1155" s="35">
        <v>0</v>
      </c>
      <c r="AI1155" s="35"/>
      <c r="AL1155" s="24">
        <f t="shared" si="74"/>
        <v>586.99531239999999</v>
      </c>
      <c r="AN1155" s="34">
        <v>725.34999999999991</v>
      </c>
      <c r="AP1155" s="20">
        <f t="shared" si="73"/>
        <v>1312.3453123999998</v>
      </c>
      <c r="AR1155" s="20"/>
    </row>
    <row r="1156" spans="1:44" x14ac:dyDescent="0.25">
      <c r="A1156" t="str">
        <f>VLOOKUP($B1156,'Cushing Balance'!$C$2:$E$500,3,TRUE)</f>
        <v>372012</v>
      </c>
      <c r="B1156" s="1">
        <v>41167</v>
      </c>
      <c r="C1156" s="31"/>
      <c r="D1156" s="8">
        <v>78.871229170000007</v>
      </c>
      <c r="E1156" s="35">
        <v>72.521187499999996</v>
      </c>
      <c r="F1156" s="35"/>
      <c r="G1156" s="29">
        <v>88.846968215666664</v>
      </c>
      <c r="H1156" s="35">
        <v>58.129895830000002</v>
      </c>
      <c r="I1156" s="35">
        <v>0</v>
      </c>
      <c r="J1156" s="26">
        <v>0</v>
      </c>
      <c r="K1156" s="35">
        <v>98.412999999999997</v>
      </c>
      <c r="L1156" s="35">
        <v>0</v>
      </c>
      <c r="M1156" s="35">
        <v>457.13533330000001</v>
      </c>
      <c r="N1156" s="35">
        <v>0</v>
      </c>
      <c r="O1156" s="35"/>
      <c r="P1156" s="35">
        <v>0</v>
      </c>
      <c r="R1156" s="24">
        <f t="shared" si="71"/>
        <v>853.91761401566669</v>
      </c>
      <c r="T1156" s="5">
        <v>387.61425705782426</v>
      </c>
      <c r="V1156" s="20">
        <f t="shared" si="72"/>
        <v>1241.5318710734909</v>
      </c>
      <c r="W1156" s="59">
        <f t="shared" si="70"/>
        <v>41167</v>
      </c>
      <c r="X1156" s="8">
        <v>149.34937500000001</v>
      </c>
      <c r="Y1156" s="35">
        <v>138.31989580000001</v>
      </c>
      <c r="Z1156" s="35"/>
      <c r="AA1156" s="35">
        <v>0</v>
      </c>
      <c r="AB1156" s="35">
        <v>225.5508542</v>
      </c>
      <c r="AC1156" s="35">
        <v>14.686937500000001</v>
      </c>
      <c r="AD1156" s="35">
        <v>79.101833329999991</v>
      </c>
      <c r="AE1156" s="35"/>
      <c r="AF1156" s="35"/>
      <c r="AG1156" s="35"/>
      <c r="AH1156" s="35">
        <v>0</v>
      </c>
      <c r="AI1156" s="35"/>
      <c r="AL1156" s="24">
        <f t="shared" si="74"/>
        <v>607.00889583000003</v>
      </c>
      <c r="AN1156" s="34">
        <v>725.34999999999991</v>
      </c>
      <c r="AP1156" s="20">
        <f t="shared" si="73"/>
        <v>1332.3588958299999</v>
      </c>
      <c r="AR1156" s="20"/>
    </row>
    <row r="1157" spans="1:44" x14ac:dyDescent="0.25">
      <c r="A1157" t="str">
        <f>VLOOKUP($B1157,'Cushing Balance'!$C$2:$E$500,3,TRUE)</f>
        <v>372012</v>
      </c>
      <c r="B1157" s="1">
        <v>41168</v>
      </c>
      <c r="C1157" s="31"/>
      <c r="D1157" s="8">
        <v>90.706000000000003</v>
      </c>
      <c r="E1157" s="35">
        <v>113.7325625</v>
      </c>
      <c r="F1157" s="35"/>
      <c r="G1157" s="29">
        <v>88.846968215666664</v>
      </c>
      <c r="H1157" s="35">
        <v>29.179604169999998</v>
      </c>
      <c r="I1157" s="35">
        <v>0</v>
      </c>
      <c r="J1157" s="26">
        <v>0</v>
      </c>
      <c r="K1157" s="35">
        <v>98.466916670000003</v>
      </c>
      <c r="L1157" s="35">
        <v>0</v>
      </c>
      <c r="M1157" s="35">
        <v>336.57608329999999</v>
      </c>
      <c r="N1157" s="35">
        <v>0</v>
      </c>
      <c r="O1157" s="35"/>
      <c r="P1157" s="35">
        <v>0</v>
      </c>
      <c r="R1157" s="24">
        <f t="shared" si="71"/>
        <v>757.50813485566664</v>
      </c>
      <c r="T1157" s="5">
        <v>387.61425705782426</v>
      </c>
      <c r="V1157" s="20">
        <f t="shared" si="72"/>
        <v>1145.1223919134909</v>
      </c>
      <c r="W1157" s="59">
        <f t="shared" si="70"/>
        <v>41168</v>
      </c>
      <c r="X1157" s="8">
        <v>146.18168750000001</v>
      </c>
      <c r="Y1157" s="35">
        <v>139.4275208</v>
      </c>
      <c r="Z1157" s="35"/>
      <c r="AA1157" s="35">
        <v>0</v>
      </c>
      <c r="AB1157" s="35">
        <v>199.12843749999999</v>
      </c>
      <c r="AC1157" s="35">
        <v>13.507625000000001</v>
      </c>
      <c r="AD1157" s="35">
        <v>89.482500000000002</v>
      </c>
      <c r="AE1157" s="35"/>
      <c r="AF1157" s="35"/>
      <c r="AG1157" s="35"/>
      <c r="AH1157" s="35">
        <v>0</v>
      </c>
      <c r="AI1157" s="35"/>
      <c r="AL1157" s="24">
        <f t="shared" si="74"/>
        <v>587.72777080000003</v>
      </c>
      <c r="AN1157" s="34">
        <v>725.34999999999991</v>
      </c>
      <c r="AP1157" s="20">
        <f t="shared" si="73"/>
        <v>1313.0777708000001</v>
      </c>
      <c r="AR1157" s="20"/>
    </row>
    <row r="1158" spans="1:44" x14ac:dyDescent="0.25">
      <c r="A1158" t="str">
        <f>VLOOKUP($B1158,'Cushing Balance'!$C$2:$E$500,3,TRUE)</f>
        <v>372012</v>
      </c>
      <c r="B1158" s="1">
        <v>41169</v>
      </c>
      <c r="C1158" s="31"/>
      <c r="D1158" s="8">
        <v>35.337708329999998</v>
      </c>
      <c r="E1158" s="35">
        <v>167.26414579999999</v>
      </c>
      <c r="F1158" s="35"/>
      <c r="G1158" s="29">
        <v>88.846968215666664</v>
      </c>
      <c r="H1158" s="35">
        <v>59.318854170000002</v>
      </c>
      <c r="I1158" s="35">
        <v>0</v>
      </c>
      <c r="J1158" s="26">
        <v>0</v>
      </c>
      <c r="K1158" s="35">
        <v>93.3389375</v>
      </c>
      <c r="L1158" s="35">
        <v>0</v>
      </c>
      <c r="M1158" s="35">
        <v>365.12018749999999</v>
      </c>
      <c r="N1158" s="35">
        <v>0</v>
      </c>
      <c r="O1158" s="35"/>
      <c r="P1158" s="35">
        <v>0</v>
      </c>
      <c r="R1158" s="24">
        <f t="shared" si="71"/>
        <v>809.22680151566669</v>
      </c>
      <c r="T1158" s="5">
        <v>387.61425705782426</v>
      </c>
      <c r="V1158" s="20">
        <f t="shared" si="72"/>
        <v>1196.841058573491</v>
      </c>
      <c r="W1158" s="59">
        <f t="shared" si="70"/>
        <v>41169</v>
      </c>
      <c r="X1158" s="8">
        <v>134.6603125</v>
      </c>
      <c r="Y1158" s="35">
        <v>140.3376667</v>
      </c>
      <c r="Z1158" s="35"/>
      <c r="AA1158" s="35">
        <v>0</v>
      </c>
      <c r="AB1158" s="35">
        <v>195.02962500000001</v>
      </c>
      <c r="AC1158" s="35">
        <v>14.048999999999999</v>
      </c>
      <c r="AD1158" s="35">
        <v>86.692354170000002</v>
      </c>
      <c r="AE1158" s="35"/>
      <c r="AF1158" s="35"/>
      <c r="AG1158" s="35"/>
      <c r="AH1158" s="35">
        <v>0</v>
      </c>
      <c r="AI1158" s="35"/>
      <c r="AL1158" s="24">
        <f t="shared" si="74"/>
        <v>570.76895837000006</v>
      </c>
      <c r="AN1158" s="34">
        <v>725.34999999999991</v>
      </c>
      <c r="AP1158" s="20">
        <f t="shared" si="73"/>
        <v>1296.11895837</v>
      </c>
      <c r="AR1158" s="20"/>
    </row>
    <row r="1159" spans="1:44" x14ac:dyDescent="0.25">
      <c r="A1159" t="str">
        <f>VLOOKUP($B1159,'Cushing Balance'!$C$2:$E$500,3,TRUE)</f>
        <v>372012</v>
      </c>
      <c r="B1159" s="1">
        <v>41170</v>
      </c>
      <c r="C1159" s="31"/>
      <c r="D1159" s="8">
        <v>71.245708329999999</v>
      </c>
      <c r="E1159" s="35">
        <v>132.98706250000001</v>
      </c>
      <c r="F1159" s="35"/>
      <c r="G1159" s="29">
        <v>88.846968215666664</v>
      </c>
      <c r="H1159" s="35">
        <v>75.873125000000002</v>
      </c>
      <c r="I1159" s="35">
        <v>0</v>
      </c>
      <c r="J1159" s="26">
        <v>0</v>
      </c>
      <c r="K1159" s="35">
        <v>90.634479170000006</v>
      </c>
      <c r="L1159" s="35">
        <v>0</v>
      </c>
      <c r="M1159" s="35">
        <v>445.070875</v>
      </c>
      <c r="N1159" s="35">
        <v>0</v>
      </c>
      <c r="O1159" s="35"/>
      <c r="P1159" s="35">
        <v>0</v>
      </c>
      <c r="R1159" s="24">
        <f t="shared" si="71"/>
        <v>904.65821821566669</v>
      </c>
      <c r="T1159" s="5">
        <v>387.61425705782426</v>
      </c>
      <c r="V1159" s="20">
        <f t="shared" si="72"/>
        <v>1292.272475273491</v>
      </c>
      <c r="W1159" s="59">
        <f t="shared" si="70"/>
        <v>41170</v>
      </c>
      <c r="X1159" s="8">
        <v>149.2740417</v>
      </c>
      <c r="Y1159" s="35">
        <v>108.2132917</v>
      </c>
      <c r="Z1159" s="35"/>
      <c r="AA1159" s="35">
        <v>0</v>
      </c>
      <c r="AB1159" s="35">
        <v>196.8213125</v>
      </c>
      <c r="AC1159" s="35">
        <v>13.676770829999999</v>
      </c>
      <c r="AD1159" s="35">
        <v>113.6945417</v>
      </c>
      <c r="AE1159" s="35"/>
      <c r="AF1159" s="35"/>
      <c r="AG1159" s="35"/>
      <c r="AH1159" s="35">
        <v>0</v>
      </c>
      <c r="AI1159" s="35"/>
      <c r="AL1159" s="24">
        <f t="shared" si="74"/>
        <v>581.67995842999994</v>
      </c>
      <c r="AN1159" s="34">
        <v>725.34999999999991</v>
      </c>
      <c r="AP1159" s="20">
        <f t="shared" si="73"/>
        <v>1307.0299584299999</v>
      </c>
      <c r="AR1159" s="20"/>
    </row>
    <row r="1160" spans="1:44" x14ac:dyDescent="0.25">
      <c r="A1160" t="str">
        <f>VLOOKUP($B1160,'Cushing Balance'!$C$2:$E$500,3,TRUE)</f>
        <v>372012</v>
      </c>
      <c r="B1160" s="1">
        <v>41171</v>
      </c>
      <c r="C1160" s="31"/>
      <c r="D1160" s="8">
        <v>169.123625</v>
      </c>
      <c r="E1160" s="35">
        <v>157.99120830000001</v>
      </c>
      <c r="F1160" s="35"/>
      <c r="G1160" s="29">
        <v>88.846968215666664</v>
      </c>
      <c r="H1160" s="35">
        <v>65.488</v>
      </c>
      <c r="I1160" s="35">
        <v>0</v>
      </c>
      <c r="J1160" s="26">
        <v>0</v>
      </c>
      <c r="K1160" s="35">
        <v>95.719812500000003</v>
      </c>
      <c r="L1160" s="35">
        <v>0</v>
      </c>
      <c r="M1160" s="35">
        <v>437.85658330000001</v>
      </c>
      <c r="N1160" s="35">
        <v>0</v>
      </c>
      <c r="O1160" s="35"/>
      <c r="P1160" s="35">
        <v>0</v>
      </c>
      <c r="R1160" s="24">
        <f t="shared" si="71"/>
        <v>1015.0261973156666</v>
      </c>
      <c r="T1160" s="5">
        <v>387.61425705782426</v>
      </c>
      <c r="V1160" s="20">
        <f t="shared" si="72"/>
        <v>1402.6404543734909</v>
      </c>
      <c r="W1160" s="59">
        <f t="shared" ref="W1160:W1223" si="75">B1160</f>
        <v>41171</v>
      </c>
      <c r="X1160" s="8">
        <v>138.6341042</v>
      </c>
      <c r="Y1160" s="35">
        <v>128.346</v>
      </c>
      <c r="Z1160" s="35"/>
      <c r="AA1160" s="35">
        <v>0</v>
      </c>
      <c r="AB1160" s="35">
        <v>214.5308958</v>
      </c>
      <c r="AC1160" s="35">
        <v>13.89014583</v>
      </c>
      <c r="AD1160" s="35">
        <v>169.4741875</v>
      </c>
      <c r="AE1160" s="35"/>
      <c r="AF1160" s="35"/>
      <c r="AG1160" s="35"/>
      <c r="AH1160" s="35">
        <v>0</v>
      </c>
      <c r="AI1160" s="35"/>
      <c r="AL1160" s="24">
        <f t="shared" si="74"/>
        <v>664.87533332999999</v>
      </c>
      <c r="AN1160" s="34">
        <v>725.34999999999991</v>
      </c>
      <c r="AP1160" s="20">
        <f t="shared" si="73"/>
        <v>1390.22533333</v>
      </c>
      <c r="AR1160" s="20"/>
    </row>
    <row r="1161" spans="1:44" x14ac:dyDescent="0.25">
      <c r="A1161" t="str">
        <f>VLOOKUP($B1161,'Cushing Balance'!$C$2:$E$500,3,TRUE)</f>
        <v>372012</v>
      </c>
      <c r="B1161" s="1">
        <v>41172</v>
      </c>
      <c r="C1161" s="31"/>
      <c r="D1161" s="8">
        <v>0</v>
      </c>
      <c r="E1161" s="35">
        <v>166.87679170000001</v>
      </c>
      <c r="F1161" s="35"/>
      <c r="G1161" s="29">
        <v>88.846968215666664</v>
      </c>
      <c r="H1161" s="35">
        <v>64.581458330000004</v>
      </c>
      <c r="I1161" s="35">
        <v>0</v>
      </c>
      <c r="J1161" s="26">
        <v>0</v>
      </c>
      <c r="K1161" s="35">
        <v>93.454729170000007</v>
      </c>
      <c r="L1161" s="35">
        <v>0</v>
      </c>
      <c r="M1161" s="35">
        <v>430.95518750000002</v>
      </c>
      <c r="N1161" s="35">
        <v>0</v>
      </c>
      <c r="O1161" s="35"/>
      <c r="P1161" s="35">
        <v>0</v>
      </c>
      <c r="R1161" s="24">
        <f t="shared" si="71"/>
        <v>844.71513491566668</v>
      </c>
      <c r="T1161" s="5">
        <v>387.61425705782426</v>
      </c>
      <c r="V1161" s="20">
        <f t="shared" si="72"/>
        <v>1232.3293919734911</v>
      </c>
      <c r="W1161" s="59">
        <f t="shared" si="75"/>
        <v>41172</v>
      </c>
      <c r="X1161" s="8">
        <v>138.1808125</v>
      </c>
      <c r="Y1161" s="35">
        <v>119.72616670000001</v>
      </c>
      <c r="Z1161" s="35"/>
      <c r="AA1161" s="35">
        <v>0</v>
      </c>
      <c r="AB1161" s="35">
        <v>204.0151875</v>
      </c>
      <c r="AC1161" s="35">
        <v>12.72710417</v>
      </c>
      <c r="AD1161" s="35">
        <v>151.70635419999999</v>
      </c>
      <c r="AE1161" s="35"/>
      <c r="AF1161" s="35"/>
      <c r="AG1161" s="35"/>
      <c r="AH1161" s="35">
        <v>0</v>
      </c>
      <c r="AI1161" s="35"/>
      <c r="AL1161" s="24">
        <f t="shared" si="74"/>
        <v>626.35562507000009</v>
      </c>
      <c r="AN1161" s="34">
        <v>725.34999999999991</v>
      </c>
      <c r="AP1161" s="20">
        <f t="shared" si="73"/>
        <v>1351.70562507</v>
      </c>
      <c r="AR1161" s="20"/>
    </row>
    <row r="1162" spans="1:44" x14ac:dyDescent="0.25">
      <c r="A1162" t="str">
        <f>VLOOKUP($B1162,'Cushing Balance'!$C$2:$E$500,3,TRUE)</f>
        <v>372012</v>
      </c>
      <c r="B1162" s="1">
        <v>41173</v>
      </c>
      <c r="C1162" s="31"/>
      <c r="D1162" s="8">
        <v>100.5651489</v>
      </c>
      <c r="E1162" s="35">
        <v>140.98451060000002</v>
      </c>
      <c r="F1162" s="35"/>
      <c r="G1162" s="29">
        <v>88.846968215666664</v>
      </c>
      <c r="H1162" s="35">
        <v>77.543297869999989</v>
      </c>
      <c r="I1162" s="35">
        <v>0</v>
      </c>
      <c r="J1162" s="26">
        <v>0</v>
      </c>
      <c r="K1162" s="35">
        <v>96.223249999999993</v>
      </c>
      <c r="L1162" s="35">
        <v>0</v>
      </c>
      <c r="M1162" s="35">
        <v>375.37720830000001</v>
      </c>
      <c r="N1162" s="35">
        <v>0</v>
      </c>
      <c r="O1162" s="35"/>
      <c r="P1162" s="35">
        <v>0</v>
      </c>
      <c r="R1162" s="24">
        <f t="shared" ref="R1162:R1225" si="76">SUM(D1162:P1162)</f>
        <v>879.54038388566664</v>
      </c>
      <c r="T1162" s="5">
        <v>387.61425705782426</v>
      </c>
      <c r="V1162" s="20">
        <f t="shared" ref="V1162:V1225" si="77">T1162+R1162</f>
        <v>1267.1546409434909</v>
      </c>
      <c r="W1162" s="59">
        <f t="shared" si="75"/>
        <v>41173</v>
      </c>
      <c r="X1162" s="8">
        <v>150.43661700000001</v>
      </c>
      <c r="Y1162" s="35">
        <v>130.5738298</v>
      </c>
      <c r="Z1162" s="35"/>
      <c r="AA1162" s="35">
        <v>0</v>
      </c>
      <c r="AB1162" s="35">
        <v>212.8879149</v>
      </c>
      <c r="AC1162" s="35">
        <v>12.478</v>
      </c>
      <c r="AD1162" s="35">
        <v>148.31468749999999</v>
      </c>
      <c r="AE1162" s="35"/>
      <c r="AF1162" s="35"/>
      <c r="AG1162" s="35"/>
      <c r="AH1162" s="35">
        <v>0</v>
      </c>
      <c r="AI1162" s="35"/>
      <c r="AL1162" s="24">
        <f t="shared" si="74"/>
        <v>654.69104919999995</v>
      </c>
      <c r="AN1162" s="34">
        <v>725.34999999999991</v>
      </c>
      <c r="AP1162" s="20">
        <f t="shared" ref="AP1162:AP1225" si="78">AN1162+AL1162</f>
        <v>1380.0410491999999</v>
      </c>
      <c r="AR1162" s="20"/>
    </row>
    <row r="1163" spans="1:44" x14ac:dyDescent="0.25">
      <c r="A1163" t="str">
        <f>VLOOKUP($B1163,'Cushing Balance'!$C$2:$E$500,3,TRUE)</f>
        <v>382012</v>
      </c>
      <c r="B1163" s="1">
        <v>41174</v>
      </c>
      <c r="C1163" s="31"/>
      <c r="D1163" s="8">
        <v>0</v>
      </c>
      <c r="E1163" s="35">
        <v>55.489062500000003</v>
      </c>
      <c r="F1163" s="35"/>
      <c r="G1163" s="29">
        <v>88.846968215666664</v>
      </c>
      <c r="H1163" s="35">
        <v>71.213333329999998</v>
      </c>
      <c r="I1163" s="35">
        <v>0</v>
      </c>
      <c r="J1163" s="26">
        <v>0</v>
      </c>
      <c r="K1163" s="35">
        <v>97.418333329999996</v>
      </c>
      <c r="L1163" s="35">
        <v>0</v>
      </c>
      <c r="M1163" s="35">
        <v>388.5725625</v>
      </c>
      <c r="N1163" s="35">
        <v>0</v>
      </c>
      <c r="O1163" s="35"/>
      <c r="P1163" s="35">
        <v>0</v>
      </c>
      <c r="R1163" s="24">
        <f t="shared" si="76"/>
        <v>701.54025987566661</v>
      </c>
      <c r="T1163" s="5">
        <v>387.61425705782426</v>
      </c>
      <c r="V1163" s="20">
        <f t="shared" si="77"/>
        <v>1089.1545169334909</v>
      </c>
      <c r="W1163" s="59">
        <f t="shared" si="75"/>
        <v>41174</v>
      </c>
      <c r="X1163" s="8">
        <v>150.13918749999999</v>
      </c>
      <c r="Y1163" s="35">
        <v>141.9254167</v>
      </c>
      <c r="Z1163" s="35"/>
      <c r="AA1163" s="35">
        <v>0</v>
      </c>
      <c r="AB1163" s="35">
        <v>215.32235420000001</v>
      </c>
      <c r="AC1163" s="35">
        <v>13.326874999999999</v>
      </c>
      <c r="AD1163" s="35">
        <v>144.2976458</v>
      </c>
      <c r="AE1163" s="35"/>
      <c r="AF1163" s="35"/>
      <c r="AG1163" s="35"/>
      <c r="AH1163" s="35">
        <v>0</v>
      </c>
      <c r="AI1163" s="35"/>
      <c r="AL1163" s="24">
        <f t="shared" ref="AL1163:AL1226" si="79">SUM(X1163:AJ1163)</f>
        <v>665.01147919999994</v>
      </c>
      <c r="AN1163" s="34">
        <v>725.34999999999991</v>
      </c>
      <c r="AP1163" s="20">
        <f t="shared" si="78"/>
        <v>1390.3614791999998</v>
      </c>
      <c r="AR1163" s="20"/>
    </row>
    <row r="1164" spans="1:44" x14ac:dyDescent="0.25">
      <c r="A1164" t="str">
        <f>VLOOKUP($B1164,'Cushing Balance'!$C$2:$E$500,3,TRUE)</f>
        <v>382012</v>
      </c>
      <c r="B1164" s="1">
        <v>41175</v>
      </c>
      <c r="C1164" s="31"/>
      <c r="D1164" s="8">
        <v>0</v>
      </c>
      <c r="E1164" s="35">
        <v>64.618687499999993</v>
      </c>
      <c r="F1164" s="35"/>
      <c r="G1164" s="29">
        <v>88.846968215666664</v>
      </c>
      <c r="H1164" s="35">
        <v>65.852500000000006</v>
      </c>
      <c r="I1164" s="35">
        <v>0</v>
      </c>
      <c r="J1164" s="26">
        <v>0</v>
      </c>
      <c r="K1164" s="35">
        <v>96.152895829999991</v>
      </c>
      <c r="L1164" s="35">
        <v>0</v>
      </c>
      <c r="M1164" s="35">
        <v>434.10729170000002</v>
      </c>
      <c r="N1164" s="35">
        <v>0</v>
      </c>
      <c r="O1164" s="35"/>
      <c r="P1164" s="35">
        <v>0</v>
      </c>
      <c r="R1164" s="24">
        <f t="shared" si="76"/>
        <v>749.5783432456667</v>
      </c>
      <c r="T1164" s="5">
        <v>387.61425705782426</v>
      </c>
      <c r="V1164" s="20">
        <f t="shared" si="77"/>
        <v>1137.192600303491</v>
      </c>
      <c r="W1164" s="59">
        <f t="shared" si="75"/>
        <v>41175</v>
      </c>
      <c r="X1164" s="8">
        <v>150.11775</v>
      </c>
      <c r="Y1164" s="35">
        <v>138.45422920000001</v>
      </c>
      <c r="Z1164" s="35"/>
      <c r="AA1164" s="35">
        <v>0</v>
      </c>
      <c r="AB1164" s="35">
        <v>228.98593750000001</v>
      </c>
      <c r="AC1164" s="35">
        <v>13.389791670000001</v>
      </c>
      <c r="AD1164" s="35">
        <v>158.2626875</v>
      </c>
      <c r="AE1164" s="35"/>
      <c r="AF1164" s="35"/>
      <c r="AG1164" s="35"/>
      <c r="AH1164" s="35">
        <v>0</v>
      </c>
      <c r="AI1164" s="35"/>
      <c r="AL1164" s="24">
        <f t="shared" si="79"/>
        <v>689.21039586999996</v>
      </c>
      <c r="AN1164" s="34">
        <v>725.34999999999991</v>
      </c>
      <c r="AP1164" s="20">
        <f t="shared" si="78"/>
        <v>1414.5603958699999</v>
      </c>
      <c r="AR1164" s="20"/>
    </row>
    <row r="1165" spans="1:44" x14ac:dyDescent="0.25">
      <c r="A1165" t="str">
        <f>VLOOKUP($B1165,'Cushing Balance'!$C$2:$E$500,3,TRUE)</f>
        <v>382012</v>
      </c>
      <c r="B1165" s="1">
        <v>41176</v>
      </c>
      <c r="C1165" s="31"/>
      <c r="D1165" s="8">
        <v>236.88814579999999</v>
      </c>
      <c r="E1165" s="35">
        <v>149.18845830000001</v>
      </c>
      <c r="F1165" s="35"/>
      <c r="G1165" s="29">
        <v>88.846968215666664</v>
      </c>
      <c r="H1165" s="35">
        <v>29.812041669999999</v>
      </c>
      <c r="I1165" s="35">
        <v>0</v>
      </c>
      <c r="J1165" s="26">
        <v>0</v>
      </c>
      <c r="K1165" s="35">
        <v>98.51229167000001</v>
      </c>
      <c r="L1165" s="35">
        <v>0</v>
      </c>
      <c r="M1165" s="35">
        <v>377.53954170000003</v>
      </c>
      <c r="N1165" s="35">
        <v>0</v>
      </c>
      <c r="O1165" s="35"/>
      <c r="P1165" s="35">
        <v>0</v>
      </c>
      <c r="R1165" s="24">
        <f t="shared" si="76"/>
        <v>980.7874473556667</v>
      </c>
      <c r="T1165" s="5">
        <v>387.61425705782426</v>
      </c>
      <c r="V1165" s="20">
        <f t="shared" si="77"/>
        <v>1368.401704413491</v>
      </c>
      <c r="W1165" s="59">
        <f t="shared" si="75"/>
        <v>41176</v>
      </c>
      <c r="X1165" s="8">
        <v>150.54231250000001</v>
      </c>
      <c r="Y1165" s="35">
        <v>138.47737499999999</v>
      </c>
      <c r="Z1165" s="35"/>
      <c r="AA1165" s="35">
        <v>0</v>
      </c>
      <c r="AB1165" s="35">
        <v>183.4788958</v>
      </c>
      <c r="AC1165" s="35">
        <v>14.125729170000001</v>
      </c>
      <c r="AD1165" s="35">
        <v>134.77087499999999</v>
      </c>
      <c r="AE1165" s="35"/>
      <c r="AF1165" s="35"/>
      <c r="AG1165" s="35"/>
      <c r="AH1165" s="35">
        <v>0</v>
      </c>
      <c r="AI1165" s="35"/>
      <c r="AL1165" s="24">
        <f t="shared" si="79"/>
        <v>621.39518747000011</v>
      </c>
      <c r="AN1165" s="34">
        <v>725.34999999999991</v>
      </c>
      <c r="AP1165" s="20">
        <f t="shared" si="78"/>
        <v>1346.74518747</v>
      </c>
      <c r="AR1165" s="20"/>
    </row>
    <row r="1166" spans="1:44" x14ac:dyDescent="0.25">
      <c r="A1166" t="str">
        <f>VLOOKUP($B1166,'Cushing Balance'!$C$2:$E$500,3,TRUE)</f>
        <v>382012</v>
      </c>
      <c r="B1166" s="1">
        <v>41177</v>
      </c>
      <c r="C1166" s="31"/>
      <c r="D1166" s="8">
        <v>0</v>
      </c>
      <c r="E1166" s="35">
        <v>161.70206250000001</v>
      </c>
      <c r="F1166" s="35"/>
      <c r="G1166" s="29">
        <v>88.846968215666664</v>
      </c>
      <c r="H1166" s="35">
        <v>41.345541669999996</v>
      </c>
      <c r="I1166" s="35">
        <v>0</v>
      </c>
      <c r="J1166" s="26">
        <v>0</v>
      </c>
      <c r="K1166" s="35">
        <v>92.158666670000002</v>
      </c>
      <c r="L1166" s="35">
        <v>0</v>
      </c>
      <c r="M1166" s="35">
        <v>414.87977080000002</v>
      </c>
      <c r="N1166" s="35">
        <v>0</v>
      </c>
      <c r="O1166" s="35"/>
      <c r="P1166" s="35">
        <v>0</v>
      </c>
      <c r="R1166" s="24">
        <f t="shared" si="76"/>
        <v>798.93300985566668</v>
      </c>
      <c r="T1166" s="5">
        <v>387.61425705782426</v>
      </c>
      <c r="V1166" s="20">
        <f t="shared" si="77"/>
        <v>1186.5472669134911</v>
      </c>
      <c r="W1166" s="59">
        <f t="shared" si="75"/>
        <v>41177</v>
      </c>
      <c r="X1166" s="8">
        <v>148.9298125</v>
      </c>
      <c r="Y1166" s="35">
        <v>139.07529170000001</v>
      </c>
      <c r="Z1166" s="35"/>
      <c r="AA1166" s="35">
        <v>0</v>
      </c>
      <c r="AB1166" s="35">
        <v>204.07487499999999</v>
      </c>
      <c r="AC1166" s="35">
        <v>16.821124999999999</v>
      </c>
      <c r="AD1166" s="35">
        <v>153.69810419999999</v>
      </c>
      <c r="AE1166" s="35"/>
      <c r="AF1166" s="35"/>
      <c r="AG1166" s="35"/>
      <c r="AH1166" s="35">
        <v>0</v>
      </c>
      <c r="AI1166" s="35"/>
      <c r="AL1166" s="24">
        <f t="shared" si="79"/>
        <v>662.59920839999995</v>
      </c>
      <c r="AN1166" s="34">
        <v>725.34999999999991</v>
      </c>
      <c r="AP1166" s="20">
        <f t="shared" si="78"/>
        <v>1387.9492083999999</v>
      </c>
      <c r="AR1166" s="20"/>
    </row>
    <row r="1167" spans="1:44" x14ac:dyDescent="0.25">
      <c r="A1167" t="str">
        <f>VLOOKUP($B1167,'Cushing Balance'!$C$2:$E$500,3,TRUE)</f>
        <v>382012</v>
      </c>
      <c r="B1167" s="1">
        <v>41178</v>
      </c>
      <c r="C1167" s="31"/>
      <c r="D1167" s="8">
        <v>0</v>
      </c>
      <c r="E1167" s="35">
        <v>177.3131458</v>
      </c>
      <c r="F1167" s="35"/>
      <c r="G1167" s="29">
        <v>88.846968215666664</v>
      </c>
      <c r="H1167" s="35">
        <v>45.662729169999999</v>
      </c>
      <c r="I1167" s="35">
        <v>0</v>
      </c>
      <c r="J1167" s="26">
        <v>0</v>
      </c>
      <c r="K1167" s="35">
        <v>74.248125000000002</v>
      </c>
      <c r="L1167" s="35">
        <v>0</v>
      </c>
      <c r="M1167" s="35">
        <v>421.65441670000001</v>
      </c>
      <c r="N1167" s="35">
        <v>0</v>
      </c>
      <c r="O1167" s="35"/>
      <c r="P1167" s="35">
        <v>0</v>
      </c>
      <c r="R1167" s="24">
        <f t="shared" si="76"/>
        <v>807.7253848856667</v>
      </c>
      <c r="T1167" s="5">
        <v>387.61425705782426</v>
      </c>
      <c r="V1167" s="20">
        <f t="shared" si="77"/>
        <v>1195.339641943491</v>
      </c>
      <c r="W1167" s="59">
        <f t="shared" si="75"/>
        <v>41178</v>
      </c>
      <c r="X1167" s="8">
        <v>130.8240208</v>
      </c>
      <c r="Y1167" s="35">
        <v>139.52027079999999</v>
      </c>
      <c r="Z1167" s="35"/>
      <c r="AA1167" s="35">
        <v>0</v>
      </c>
      <c r="AB1167" s="35">
        <v>199.76716669999999</v>
      </c>
      <c r="AC1167" s="35">
        <v>15.149541670000001</v>
      </c>
      <c r="AD1167" s="35">
        <v>181.63943750000001</v>
      </c>
      <c r="AE1167" s="35"/>
      <c r="AF1167" s="35"/>
      <c r="AG1167" s="35"/>
      <c r="AH1167" s="35">
        <v>0</v>
      </c>
      <c r="AI1167" s="35"/>
      <c r="AL1167" s="24">
        <f t="shared" si="79"/>
        <v>666.90043747000004</v>
      </c>
      <c r="AN1167" s="34">
        <v>725.34999999999991</v>
      </c>
      <c r="AP1167" s="20">
        <f t="shared" si="78"/>
        <v>1392.25043747</v>
      </c>
      <c r="AR1167" s="20"/>
    </row>
    <row r="1168" spans="1:44" x14ac:dyDescent="0.25">
      <c r="A1168" t="str">
        <f>VLOOKUP($B1168,'Cushing Balance'!$C$2:$E$500,3,TRUE)</f>
        <v>382012</v>
      </c>
      <c r="B1168" s="1">
        <v>41179</v>
      </c>
      <c r="C1168" s="31"/>
      <c r="D1168" s="8">
        <v>320.6715208</v>
      </c>
      <c r="E1168" s="35">
        <v>167.66666670000001</v>
      </c>
      <c r="F1168" s="35"/>
      <c r="G1168" s="29">
        <v>88.846968215666664</v>
      </c>
      <c r="H1168" s="35">
        <v>63.691812499999997</v>
      </c>
      <c r="I1168" s="35">
        <v>0</v>
      </c>
      <c r="J1168" s="26">
        <v>0</v>
      </c>
      <c r="K1168" s="35">
        <v>70.876125000000002</v>
      </c>
      <c r="L1168" s="35">
        <v>0</v>
      </c>
      <c r="M1168" s="35">
        <v>418.0906458</v>
      </c>
      <c r="N1168" s="35">
        <v>0</v>
      </c>
      <c r="O1168" s="35"/>
      <c r="P1168" s="35">
        <v>0</v>
      </c>
      <c r="R1168" s="24">
        <f t="shared" si="76"/>
        <v>1129.8437390156666</v>
      </c>
      <c r="T1168" s="5">
        <v>387.61425705782426</v>
      </c>
      <c r="V1168" s="20">
        <f t="shared" si="77"/>
        <v>1517.4579960734909</v>
      </c>
      <c r="W1168" s="59">
        <f t="shared" si="75"/>
        <v>41179</v>
      </c>
      <c r="X1168" s="8">
        <v>141.1692917</v>
      </c>
      <c r="Y1168" s="35">
        <v>140.86150000000001</v>
      </c>
      <c r="Z1168" s="35"/>
      <c r="AA1168" s="35">
        <v>0</v>
      </c>
      <c r="AB1168" s="35">
        <v>197.20064579999999</v>
      </c>
      <c r="AC1168" s="35">
        <v>14.836291670000001</v>
      </c>
      <c r="AD1168" s="35">
        <v>177.1872917</v>
      </c>
      <c r="AE1168" s="35"/>
      <c r="AF1168" s="35"/>
      <c r="AG1168" s="35"/>
      <c r="AH1168" s="35">
        <v>0</v>
      </c>
      <c r="AI1168" s="35"/>
      <c r="AL1168" s="24">
        <f t="shared" si="79"/>
        <v>671.25502086999995</v>
      </c>
      <c r="AN1168" s="34">
        <v>725.34999999999991</v>
      </c>
      <c r="AP1168" s="20">
        <f t="shared" si="78"/>
        <v>1396.6050208699999</v>
      </c>
      <c r="AR1168" s="20"/>
    </row>
    <row r="1169" spans="1:44" x14ac:dyDescent="0.25">
      <c r="A1169" t="str">
        <f>VLOOKUP($B1169,'Cushing Balance'!$C$2:$E$500,3,TRUE)</f>
        <v>382012</v>
      </c>
      <c r="B1169" s="1">
        <v>41180</v>
      </c>
      <c r="C1169" s="31"/>
      <c r="D1169" s="8">
        <v>0</v>
      </c>
      <c r="E1169" s="35">
        <v>88.057645829999998</v>
      </c>
      <c r="F1169" s="35"/>
      <c r="G1169" s="29">
        <v>88.846968215666664</v>
      </c>
      <c r="H1169" s="35">
        <v>56.540541669999996</v>
      </c>
      <c r="I1169" s="35">
        <v>0</v>
      </c>
      <c r="J1169" s="26">
        <v>0</v>
      </c>
      <c r="K1169" s="35">
        <v>81.654666670000012</v>
      </c>
      <c r="L1169" s="35">
        <v>0</v>
      </c>
      <c r="M1169" s="35">
        <v>347.88989579999998</v>
      </c>
      <c r="N1169" s="35">
        <v>0</v>
      </c>
      <c r="O1169" s="35"/>
      <c r="P1169" s="35">
        <v>0</v>
      </c>
      <c r="R1169" s="24">
        <f t="shared" si="76"/>
        <v>662.98971818566667</v>
      </c>
      <c r="T1169" s="5">
        <v>387.61425705782426</v>
      </c>
      <c r="V1169" s="20">
        <f t="shared" si="77"/>
        <v>1050.6039752434908</v>
      </c>
      <c r="W1169" s="59">
        <f t="shared" si="75"/>
        <v>41180</v>
      </c>
      <c r="X1169" s="8">
        <v>147.5150625</v>
      </c>
      <c r="Y1169" s="35">
        <v>139.54358329999999</v>
      </c>
      <c r="Z1169" s="35"/>
      <c r="AA1169" s="35">
        <v>0</v>
      </c>
      <c r="AB1169" s="35">
        <v>186.83970830000001</v>
      </c>
      <c r="AC1169" s="35">
        <v>14.39004167</v>
      </c>
      <c r="AD1169" s="35">
        <v>177.8547083</v>
      </c>
      <c r="AE1169" s="35"/>
      <c r="AF1169" s="35"/>
      <c r="AG1169" s="35"/>
      <c r="AH1169" s="35">
        <v>0</v>
      </c>
      <c r="AI1169" s="35"/>
      <c r="AL1169" s="24">
        <f t="shared" si="79"/>
        <v>666.14310407000005</v>
      </c>
      <c r="AN1169" s="34">
        <v>725.34999999999991</v>
      </c>
      <c r="AP1169" s="20">
        <f t="shared" si="78"/>
        <v>1391.4931040699998</v>
      </c>
      <c r="AR1169" s="20"/>
    </row>
    <row r="1170" spans="1:44" x14ac:dyDescent="0.25">
      <c r="A1170" t="str">
        <f>VLOOKUP($B1170,'Cushing Balance'!$C$2:$E$500,3,TRUE)</f>
        <v>392012</v>
      </c>
      <c r="B1170" s="1">
        <v>41181</v>
      </c>
      <c r="C1170" s="31"/>
      <c r="D1170" s="8">
        <v>0</v>
      </c>
      <c r="E1170" s="35">
        <v>80.980020830000001</v>
      </c>
      <c r="F1170" s="35"/>
      <c r="G1170" s="29">
        <v>88.846968215666664</v>
      </c>
      <c r="H1170" s="35">
        <v>67.931708329999992</v>
      </c>
      <c r="I1170" s="35">
        <v>0</v>
      </c>
      <c r="J1170" s="26">
        <v>0</v>
      </c>
      <c r="K1170" s="35">
        <v>78.910749999999993</v>
      </c>
      <c r="L1170" s="35">
        <v>0</v>
      </c>
      <c r="M1170" s="35">
        <v>351.53156250000001</v>
      </c>
      <c r="N1170" s="35">
        <v>0</v>
      </c>
      <c r="O1170" s="35"/>
      <c r="P1170" s="35">
        <v>0</v>
      </c>
      <c r="R1170" s="24">
        <f t="shared" si="76"/>
        <v>668.20100987566661</v>
      </c>
      <c r="T1170" s="5">
        <v>387.61425705782426</v>
      </c>
      <c r="V1170" s="20">
        <f t="shared" si="77"/>
        <v>1055.8152669334909</v>
      </c>
      <c r="W1170" s="59">
        <f t="shared" si="75"/>
        <v>41181</v>
      </c>
      <c r="X1170" s="8">
        <v>149.3640417</v>
      </c>
      <c r="Y1170" s="35">
        <v>136.78993750000001</v>
      </c>
      <c r="Z1170" s="35"/>
      <c r="AA1170" s="35">
        <v>0</v>
      </c>
      <c r="AB1170" s="35">
        <v>173.09587500000001</v>
      </c>
      <c r="AC1170" s="35">
        <v>13.528437500000001</v>
      </c>
      <c r="AD1170" s="35">
        <v>166.12877080000001</v>
      </c>
      <c r="AE1170" s="35"/>
      <c r="AF1170" s="35"/>
      <c r="AG1170" s="35"/>
      <c r="AH1170" s="35">
        <v>0</v>
      </c>
      <c r="AI1170" s="35"/>
      <c r="AL1170" s="24">
        <f t="shared" si="79"/>
        <v>638.90706249999994</v>
      </c>
      <c r="AN1170" s="34">
        <v>725.34999999999991</v>
      </c>
      <c r="AP1170" s="20">
        <f t="shared" si="78"/>
        <v>1364.2570624999998</v>
      </c>
      <c r="AR1170" s="20"/>
    </row>
    <row r="1171" spans="1:44" x14ac:dyDescent="0.25">
      <c r="A1171" t="str">
        <f>VLOOKUP($B1171,'Cushing Balance'!$C$2:$E$500,3,TRUE)</f>
        <v>392012</v>
      </c>
      <c r="B1171" s="1">
        <v>41182</v>
      </c>
      <c r="C1171" s="31"/>
      <c r="D1171" s="8">
        <v>0</v>
      </c>
      <c r="E1171" s="35">
        <v>121.5824583</v>
      </c>
      <c r="F1171" s="35"/>
      <c r="G1171" s="29">
        <v>88.846968215666664</v>
      </c>
      <c r="H1171" s="35">
        <v>45.104854169999996</v>
      </c>
      <c r="I1171" s="35">
        <v>0</v>
      </c>
      <c r="J1171" s="26">
        <v>0</v>
      </c>
      <c r="K1171" s="35">
        <v>77.718405410000003</v>
      </c>
      <c r="L1171" s="35">
        <v>0</v>
      </c>
      <c r="M1171" s="35">
        <v>312.46464579999997</v>
      </c>
      <c r="N1171" s="35">
        <v>0</v>
      </c>
      <c r="O1171" s="35"/>
      <c r="P1171" s="35">
        <v>0</v>
      </c>
      <c r="R1171" s="24">
        <f t="shared" si="76"/>
        <v>645.71733189566658</v>
      </c>
      <c r="T1171" s="5">
        <v>387.61425705782426</v>
      </c>
      <c r="V1171" s="20">
        <f t="shared" si="77"/>
        <v>1033.3315889534908</v>
      </c>
      <c r="W1171" s="59">
        <f t="shared" si="75"/>
        <v>41182</v>
      </c>
      <c r="X1171" s="8">
        <v>148.23560420000001</v>
      </c>
      <c r="Y1171" s="35">
        <v>136.14508330000001</v>
      </c>
      <c r="Z1171" s="35"/>
      <c r="AA1171" s="35">
        <v>0</v>
      </c>
      <c r="AB1171" s="35">
        <v>146.1891875</v>
      </c>
      <c r="AC1171" s="35">
        <v>15.667895829999999</v>
      </c>
      <c r="AD1171" s="35">
        <v>168.05833329999999</v>
      </c>
      <c r="AE1171" s="35"/>
      <c r="AF1171" s="35"/>
      <c r="AG1171" s="35"/>
      <c r="AH1171" s="35">
        <v>0</v>
      </c>
      <c r="AI1171" s="35"/>
      <c r="AL1171" s="24">
        <f t="shared" si="79"/>
        <v>614.29610413</v>
      </c>
      <c r="AN1171" s="34">
        <v>725.34999999999991</v>
      </c>
      <c r="AP1171" s="20">
        <f t="shared" si="78"/>
        <v>1339.6461041299999</v>
      </c>
      <c r="AR1171" s="20"/>
    </row>
    <row r="1172" spans="1:44" x14ac:dyDescent="0.25">
      <c r="A1172" t="str">
        <f>VLOOKUP($B1172,'Cushing Balance'!$C$2:$E$500,3,TRUE)</f>
        <v>392012</v>
      </c>
      <c r="B1172" s="1">
        <v>41183</v>
      </c>
      <c r="C1172" s="31"/>
      <c r="D1172" s="8">
        <v>103.6311458</v>
      </c>
      <c r="E1172" s="35">
        <v>160.3452083</v>
      </c>
      <c r="F1172" s="35"/>
      <c r="G1172" s="29">
        <v>100.41927634096774</v>
      </c>
      <c r="H1172" s="35">
        <v>40.441375000000001</v>
      </c>
      <c r="I1172" s="35">
        <v>0</v>
      </c>
      <c r="J1172" s="26">
        <v>0</v>
      </c>
      <c r="K1172" s="35">
        <v>88.733791670000002</v>
      </c>
      <c r="L1172" s="35">
        <v>0</v>
      </c>
      <c r="M1172" s="35">
        <v>344.63556249999999</v>
      </c>
      <c r="N1172" s="35">
        <v>0</v>
      </c>
      <c r="O1172" s="35"/>
      <c r="P1172" s="35">
        <v>0</v>
      </c>
      <c r="R1172" s="24">
        <f t="shared" si="76"/>
        <v>838.20635961096764</v>
      </c>
      <c r="T1172" s="5">
        <v>375.31551615621061</v>
      </c>
      <c r="V1172" s="20">
        <f t="shared" si="77"/>
        <v>1213.5218757671782</v>
      </c>
      <c r="W1172" s="59">
        <f t="shared" si="75"/>
        <v>41183</v>
      </c>
      <c r="X1172" s="8">
        <v>149.48906249999999</v>
      </c>
      <c r="Y1172" s="35">
        <v>137.69504169999999</v>
      </c>
      <c r="Z1172" s="35"/>
      <c r="AA1172" s="35">
        <v>0</v>
      </c>
      <c r="AB1172" s="35">
        <v>177.91364580000001</v>
      </c>
      <c r="AC1172" s="35">
        <v>15.31270833</v>
      </c>
      <c r="AD1172" s="35">
        <v>181.40222919999999</v>
      </c>
      <c r="AE1172" s="35"/>
      <c r="AF1172" s="35"/>
      <c r="AG1172" s="35"/>
      <c r="AH1172" s="35">
        <v>0</v>
      </c>
      <c r="AI1172" s="35"/>
      <c r="AL1172" s="24">
        <f t="shared" si="79"/>
        <v>661.81268753000006</v>
      </c>
      <c r="AN1172" s="34">
        <v>640</v>
      </c>
      <c r="AP1172" s="20">
        <f t="shared" si="78"/>
        <v>1301.8126875299999</v>
      </c>
      <c r="AR1172" s="20"/>
    </row>
    <row r="1173" spans="1:44" x14ac:dyDescent="0.25">
      <c r="A1173" t="str">
        <f>VLOOKUP($B1173,'Cushing Balance'!$C$2:$E$500,3,TRUE)</f>
        <v>392012</v>
      </c>
      <c r="B1173" s="1">
        <v>41184</v>
      </c>
      <c r="C1173" s="31"/>
      <c r="D1173" s="8">
        <v>2.724395833</v>
      </c>
      <c r="E1173" s="35">
        <v>145.20656249999999</v>
      </c>
      <c r="F1173" s="35"/>
      <c r="G1173" s="29">
        <v>100.41927634096774</v>
      </c>
      <c r="H1173" s="35">
        <v>56.22516667</v>
      </c>
      <c r="I1173" s="35">
        <v>0</v>
      </c>
      <c r="J1173" s="26">
        <v>0</v>
      </c>
      <c r="K1173" s="35">
        <v>97.144604170000008</v>
      </c>
      <c r="L1173" s="35">
        <v>0</v>
      </c>
      <c r="M1173" s="35">
        <v>421.93324999999999</v>
      </c>
      <c r="N1173" s="35">
        <v>0</v>
      </c>
      <c r="O1173" s="35"/>
      <c r="P1173" s="35">
        <v>0</v>
      </c>
      <c r="R1173" s="24">
        <f t="shared" si="76"/>
        <v>823.65325551396768</v>
      </c>
      <c r="T1173" s="5">
        <v>375.31551615621061</v>
      </c>
      <c r="V1173" s="20">
        <f t="shared" si="77"/>
        <v>1198.9687716701783</v>
      </c>
      <c r="W1173" s="59">
        <f t="shared" si="75"/>
        <v>41184</v>
      </c>
      <c r="X1173" s="8">
        <v>148.96739579999999</v>
      </c>
      <c r="Y1173" s="35">
        <v>140.6143333</v>
      </c>
      <c r="Z1173" s="35"/>
      <c r="AA1173" s="35">
        <v>0</v>
      </c>
      <c r="AB1173" s="35">
        <v>141.69139580000001</v>
      </c>
      <c r="AC1173" s="35">
        <v>14.035375</v>
      </c>
      <c r="AD1173" s="35">
        <v>116.7431875</v>
      </c>
      <c r="AE1173" s="35"/>
      <c r="AF1173" s="35"/>
      <c r="AG1173" s="35"/>
      <c r="AH1173" s="35">
        <v>0</v>
      </c>
      <c r="AI1173" s="35"/>
      <c r="AL1173" s="24">
        <f t="shared" si="79"/>
        <v>562.05168739999999</v>
      </c>
      <c r="AN1173" s="34">
        <v>640</v>
      </c>
      <c r="AP1173" s="20">
        <f t="shared" si="78"/>
        <v>1202.0516874</v>
      </c>
      <c r="AR1173" s="20"/>
    </row>
    <row r="1174" spans="1:44" x14ac:dyDescent="0.25">
      <c r="A1174" t="str">
        <f>VLOOKUP($B1174,'Cushing Balance'!$C$2:$E$500,3,TRUE)</f>
        <v>392012</v>
      </c>
      <c r="B1174" s="1">
        <v>41185</v>
      </c>
      <c r="C1174" s="31"/>
      <c r="D1174" s="8">
        <v>95.476187499999995</v>
      </c>
      <c r="E1174" s="35">
        <v>150.65406250000001</v>
      </c>
      <c r="F1174" s="35"/>
      <c r="G1174" s="29">
        <v>100.41927634096774</v>
      </c>
      <c r="H1174" s="35">
        <v>67.668229170000004</v>
      </c>
      <c r="I1174" s="35">
        <v>0</v>
      </c>
      <c r="J1174" s="26">
        <v>0</v>
      </c>
      <c r="K1174" s="35">
        <v>95.981104170000009</v>
      </c>
      <c r="L1174" s="35">
        <v>0</v>
      </c>
      <c r="M1174" s="35">
        <v>427.50320829999998</v>
      </c>
      <c r="N1174" s="35">
        <v>0</v>
      </c>
      <c r="O1174" s="35"/>
      <c r="P1174" s="35">
        <v>0</v>
      </c>
      <c r="R1174" s="24">
        <f t="shared" si="76"/>
        <v>937.70206798096774</v>
      </c>
      <c r="T1174" s="5">
        <v>375.31551615621061</v>
      </c>
      <c r="V1174" s="20">
        <f t="shared" si="77"/>
        <v>1313.0175841371783</v>
      </c>
      <c r="W1174" s="59">
        <f t="shared" si="75"/>
        <v>41185</v>
      </c>
      <c r="X1174" s="8">
        <v>150.3919167</v>
      </c>
      <c r="Y1174" s="35">
        <v>130.10197919999999</v>
      </c>
      <c r="Z1174" s="35"/>
      <c r="AA1174" s="35">
        <v>0</v>
      </c>
      <c r="AB1174" s="35">
        <v>100.8811875</v>
      </c>
      <c r="AC1174" s="35">
        <v>14.5105</v>
      </c>
      <c r="AD1174" s="35">
        <v>181.43187499999999</v>
      </c>
      <c r="AE1174" s="35"/>
      <c r="AF1174" s="35"/>
      <c r="AG1174" s="35"/>
      <c r="AH1174" s="35">
        <v>0</v>
      </c>
      <c r="AI1174" s="35"/>
      <c r="AL1174" s="24">
        <f t="shared" si="79"/>
        <v>577.31745839999996</v>
      </c>
      <c r="AN1174" s="34">
        <v>640</v>
      </c>
      <c r="AP1174" s="20">
        <f t="shared" si="78"/>
        <v>1217.3174583999999</v>
      </c>
      <c r="AR1174" s="20"/>
    </row>
    <row r="1175" spans="1:44" x14ac:dyDescent="0.25">
      <c r="A1175" t="str">
        <f>VLOOKUP($B1175,'Cushing Balance'!$C$2:$E$500,3,TRUE)</f>
        <v>392012</v>
      </c>
      <c r="B1175" s="1">
        <v>41186</v>
      </c>
      <c r="C1175" s="31"/>
      <c r="D1175" s="8">
        <v>197.34239579999999</v>
      </c>
      <c r="E1175" s="35">
        <v>166.07660419999999</v>
      </c>
      <c r="F1175" s="35"/>
      <c r="G1175" s="29">
        <v>100.41927634096774</v>
      </c>
      <c r="H1175" s="35">
        <v>65.199916669999993</v>
      </c>
      <c r="I1175" s="35">
        <v>0</v>
      </c>
      <c r="J1175" s="26">
        <v>0</v>
      </c>
      <c r="K1175" s="35">
        <v>95.571937500000004</v>
      </c>
      <c r="L1175" s="35">
        <v>0</v>
      </c>
      <c r="M1175" s="35">
        <v>425.0055625</v>
      </c>
      <c r="N1175" s="35">
        <v>0</v>
      </c>
      <c r="O1175" s="35"/>
      <c r="P1175" s="35">
        <v>0</v>
      </c>
      <c r="R1175" s="24">
        <f t="shared" si="76"/>
        <v>1049.6156930109678</v>
      </c>
      <c r="T1175" s="5">
        <v>375.31551615621061</v>
      </c>
      <c r="V1175" s="20">
        <f t="shared" si="77"/>
        <v>1424.9312091671784</v>
      </c>
      <c r="W1175" s="59">
        <f t="shared" si="75"/>
        <v>41186</v>
      </c>
      <c r="X1175" s="8">
        <v>149.70474999999999</v>
      </c>
      <c r="Y1175" s="35">
        <v>138.26254170000001</v>
      </c>
      <c r="Z1175" s="35"/>
      <c r="AA1175" s="35">
        <v>0</v>
      </c>
      <c r="AB1175" s="35">
        <v>191.3213542</v>
      </c>
      <c r="AC1175" s="35">
        <v>15.645416670000001</v>
      </c>
      <c r="AD1175" s="35">
        <v>184.7530208</v>
      </c>
      <c r="AE1175" s="35"/>
      <c r="AF1175" s="35"/>
      <c r="AG1175" s="35"/>
      <c r="AH1175" s="35">
        <v>0</v>
      </c>
      <c r="AI1175" s="35"/>
      <c r="AL1175" s="24">
        <f t="shared" si="79"/>
        <v>679.68708336999998</v>
      </c>
      <c r="AN1175" s="34">
        <v>640</v>
      </c>
      <c r="AP1175" s="20">
        <f t="shared" si="78"/>
        <v>1319.68708337</v>
      </c>
      <c r="AR1175" s="20"/>
    </row>
    <row r="1176" spans="1:44" x14ac:dyDescent="0.25">
      <c r="A1176" t="str">
        <f>VLOOKUP($B1176,'Cushing Balance'!$C$2:$E$500,3,TRUE)</f>
        <v>392012</v>
      </c>
      <c r="B1176" s="1">
        <v>41187</v>
      </c>
      <c r="C1176" s="31"/>
      <c r="D1176" s="8">
        <v>0</v>
      </c>
      <c r="E1176" s="35">
        <v>166.88956250000001</v>
      </c>
      <c r="F1176" s="35"/>
      <c r="G1176" s="29">
        <v>100.41927634096774</v>
      </c>
      <c r="H1176" s="35">
        <v>65.246416670000002</v>
      </c>
      <c r="I1176" s="35">
        <v>0</v>
      </c>
      <c r="J1176" s="26">
        <v>0</v>
      </c>
      <c r="K1176" s="35">
        <v>86.878124999999997</v>
      </c>
      <c r="L1176" s="35">
        <v>0</v>
      </c>
      <c r="M1176" s="35">
        <v>406.63718749999998</v>
      </c>
      <c r="N1176" s="35">
        <v>0</v>
      </c>
      <c r="O1176" s="35"/>
      <c r="P1176" s="35">
        <v>0</v>
      </c>
      <c r="R1176" s="24">
        <f t="shared" si="76"/>
        <v>826.07056801096769</v>
      </c>
      <c r="T1176" s="5">
        <v>375.31551615621061</v>
      </c>
      <c r="V1176" s="20">
        <f t="shared" si="77"/>
        <v>1201.3860841671783</v>
      </c>
      <c r="W1176" s="59">
        <f t="shared" si="75"/>
        <v>41187</v>
      </c>
      <c r="X1176" s="8">
        <v>149.45168749999999</v>
      </c>
      <c r="Y1176" s="35">
        <v>137.44208330000001</v>
      </c>
      <c r="Z1176" s="35"/>
      <c r="AA1176" s="35">
        <v>0</v>
      </c>
      <c r="AB1176" s="35">
        <v>180.0945208</v>
      </c>
      <c r="AC1176" s="35">
        <v>16.427916669999998</v>
      </c>
      <c r="AD1176" s="35">
        <v>185.8263958</v>
      </c>
      <c r="AE1176" s="35"/>
      <c r="AF1176" s="35"/>
      <c r="AG1176" s="35"/>
      <c r="AH1176" s="35">
        <v>0</v>
      </c>
      <c r="AI1176" s="35"/>
      <c r="AL1176" s="24">
        <f t="shared" si="79"/>
        <v>669.24260406999997</v>
      </c>
      <c r="AN1176" s="34">
        <v>640</v>
      </c>
      <c r="AP1176" s="20">
        <f t="shared" si="78"/>
        <v>1309.24260407</v>
      </c>
      <c r="AR1176" s="20"/>
    </row>
    <row r="1177" spans="1:44" x14ac:dyDescent="0.25">
      <c r="A1177" t="str">
        <f>VLOOKUP($B1177,'Cushing Balance'!$C$2:$E$500,3,TRUE)</f>
        <v>402012</v>
      </c>
      <c r="B1177" s="1">
        <v>41188</v>
      </c>
      <c r="C1177" s="31"/>
      <c r="D1177" s="8">
        <v>0</v>
      </c>
      <c r="E1177" s="35">
        <v>128.98047919999999</v>
      </c>
      <c r="F1177" s="35"/>
      <c r="G1177" s="29">
        <v>100.41927634096774</v>
      </c>
      <c r="H1177" s="35">
        <v>64.164416669999994</v>
      </c>
      <c r="I1177" s="35">
        <v>0</v>
      </c>
      <c r="J1177" s="26">
        <v>0</v>
      </c>
      <c r="K1177" s="35">
        <v>99.999458329999996</v>
      </c>
      <c r="L1177" s="35">
        <v>0</v>
      </c>
      <c r="M1177" s="35">
        <v>433.0388542</v>
      </c>
      <c r="N1177" s="35">
        <v>0</v>
      </c>
      <c r="O1177" s="35"/>
      <c r="P1177" s="35">
        <v>0</v>
      </c>
      <c r="R1177" s="24">
        <f t="shared" si="76"/>
        <v>826.60248474096772</v>
      </c>
      <c r="T1177" s="5">
        <v>375.31551615621061</v>
      </c>
      <c r="V1177" s="20">
        <f t="shared" si="77"/>
        <v>1201.9180008971784</v>
      </c>
      <c r="W1177" s="59">
        <f t="shared" si="75"/>
        <v>41188</v>
      </c>
      <c r="X1177" s="8">
        <v>148.67068750000001</v>
      </c>
      <c r="Y1177" s="35">
        <v>129.53920829999998</v>
      </c>
      <c r="Z1177" s="35"/>
      <c r="AA1177" s="35">
        <v>0</v>
      </c>
      <c r="AB1177" s="35">
        <v>187.0149375</v>
      </c>
      <c r="AC1177" s="35">
        <v>15.717124999999999</v>
      </c>
      <c r="AD1177" s="35">
        <v>186.2140833</v>
      </c>
      <c r="AE1177" s="35"/>
      <c r="AF1177" s="35"/>
      <c r="AG1177" s="35"/>
      <c r="AH1177" s="35">
        <v>0</v>
      </c>
      <c r="AI1177" s="35"/>
      <c r="AL1177" s="24">
        <f t="shared" si="79"/>
        <v>667.15604159999998</v>
      </c>
      <c r="AN1177" s="34">
        <v>640</v>
      </c>
      <c r="AP1177" s="20">
        <f t="shared" si="78"/>
        <v>1307.1560416</v>
      </c>
      <c r="AR1177" s="20"/>
    </row>
    <row r="1178" spans="1:44" x14ac:dyDescent="0.25">
      <c r="A1178" t="str">
        <f>VLOOKUP($B1178,'Cushing Balance'!$C$2:$E$500,3,TRUE)</f>
        <v>402012</v>
      </c>
      <c r="B1178" s="1">
        <v>41189</v>
      </c>
      <c r="C1178" s="31"/>
      <c r="D1178" s="8">
        <v>0</v>
      </c>
      <c r="E1178" s="35">
        <v>179.97529170000001</v>
      </c>
      <c r="F1178" s="35"/>
      <c r="G1178" s="29">
        <v>100.41927634096774</v>
      </c>
      <c r="H1178" s="35">
        <v>56.385833330000004</v>
      </c>
      <c r="I1178" s="35">
        <v>0</v>
      </c>
      <c r="J1178" s="26">
        <v>0</v>
      </c>
      <c r="K1178" s="35">
        <v>100.1605417</v>
      </c>
      <c r="L1178" s="35">
        <v>0</v>
      </c>
      <c r="M1178" s="35">
        <v>414.9740625</v>
      </c>
      <c r="N1178" s="35">
        <v>0</v>
      </c>
      <c r="O1178" s="35"/>
      <c r="P1178" s="35">
        <v>0</v>
      </c>
      <c r="R1178" s="24">
        <f t="shared" si="76"/>
        <v>851.91500557096788</v>
      </c>
      <c r="T1178" s="5">
        <v>375.31551615621061</v>
      </c>
      <c r="V1178" s="20">
        <f t="shared" si="77"/>
        <v>1227.2305217271785</v>
      </c>
      <c r="W1178" s="59">
        <f t="shared" si="75"/>
        <v>41189</v>
      </c>
      <c r="X1178" s="8">
        <v>148.06283329999999</v>
      </c>
      <c r="Y1178" s="35">
        <v>137.92897920000001</v>
      </c>
      <c r="Z1178" s="35"/>
      <c r="AA1178" s="35">
        <v>0</v>
      </c>
      <c r="AB1178" s="35">
        <v>179.12872920000001</v>
      </c>
      <c r="AC1178" s="35">
        <v>13.64254167</v>
      </c>
      <c r="AD1178" s="35">
        <v>182.993875</v>
      </c>
      <c r="AE1178" s="35"/>
      <c r="AF1178" s="35"/>
      <c r="AG1178" s="35"/>
      <c r="AH1178" s="35">
        <v>0</v>
      </c>
      <c r="AI1178" s="35"/>
      <c r="AL1178" s="24">
        <f t="shared" si="79"/>
        <v>661.75695837000012</v>
      </c>
      <c r="AN1178" s="34">
        <v>640</v>
      </c>
      <c r="AP1178" s="20">
        <f t="shared" si="78"/>
        <v>1301.7569583700001</v>
      </c>
      <c r="AR1178" s="20"/>
    </row>
    <row r="1179" spans="1:44" x14ac:dyDescent="0.25">
      <c r="A1179" t="str">
        <f>VLOOKUP($B1179,'Cushing Balance'!$C$2:$E$500,3,TRUE)</f>
        <v>402012</v>
      </c>
      <c r="B1179" s="1">
        <v>41190</v>
      </c>
      <c r="C1179" s="31"/>
      <c r="D1179" s="8">
        <v>98.865833330000001</v>
      </c>
      <c r="E1179" s="35">
        <v>165.11514579999999</v>
      </c>
      <c r="F1179" s="35"/>
      <c r="G1179" s="29">
        <v>100.41927634096774</v>
      </c>
      <c r="H1179" s="35">
        <v>60.066208330000002</v>
      </c>
      <c r="I1179" s="35">
        <v>0</v>
      </c>
      <c r="J1179" s="26">
        <v>0</v>
      </c>
      <c r="K1179" s="35">
        <v>98.610979170000007</v>
      </c>
      <c r="L1179" s="35">
        <v>0</v>
      </c>
      <c r="M1179" s="35">
        <v>428.48308329999998</v>
      </c>
      <c r="N1179" s="35">
        <v>0</v>
      </c>
      <c r="O1179" s="35"/>
      <c r="P1179" s="35">
        <v>0</v>
      </c>
      <c r="R1179" s="24">
        <f t="shared" si="76"/>
        <v>951.56052627096767</v>
      </c>
      <c r="T1179" s="5">
        <v>375.31551615621061</v>
      </c>
      <c r="V1179" s="20">
        <f t="shared" si="77"/>
        <v>1326.8760424271782</v>
      </c>
      <c r="W1179" s="59">
        <f t="shared" si="75"/>
        <v>41190</v>
      </c>
      <c r="X1179" s="8">
        <v>147.62860420000001</v>
      </c>
      <c r="Y1179" s="35">
        <v>137.766625</v>
      </c>
      <c r="Z1179" s="35"/>
      <c r="AA1179" s="35">
        <v>0</v>
      </c>
      <c r="AB1179" s="35">
        <v>182.73477080000001</v>
      </c>
      <c r="AC1179" s="35">
        <v>14.186520829999999</v>
      </c>
      <c r="AD1179" s="35">
        <v>186.636</v>
      </c>
      <c r="AE1179" s="35"/>
      <c r="AF1179" s="35"/>
      <c r="AG1179" s="35"/>
      <c r="AH1179" s="35">
        <v>0</v>
      </c>
      <c r="AI1179" s="35"/>
      <c r="AL1179" s="24">
        <f t="shared" si="79"/>
        <v>668.95252083000003</v>
      </c>
      <c r="AN1179" s="34">
        <v>640</v>
      </c>
      <c r="AP1179" s="20">
        <f t="shared" si="78"/>
        <v>1308.9525208300001</v>
      </c>
      <c r="AR1179" s="20"/>
    </row>
    <row r="1180" spans="1:44" x14ac:dyDescent="0.25">
      <c r="A1180" t="str">
        <f>VLOOKUP($B1180,'Cushing Balance'!$C$2:$E$500,3,TRUE)</f>
        <v>402012</v>
      </c>
      <c r="B1180" s="1">
        <v>41191</v>
      </c>
      <c r="C1180" s="31"/>
      <c r="D1180" s="8">
        <v>4.450583333</v>
      </c>
      <c r="E1180" s="35">
        <v>36.154375000000002</v>
      </c>
      <c r="F1180" s="35"/>
      <c r="G1180" s="29">
        <v>100.41927634096774</v>
      </c>
      <c r="H1180" s="35">
        <v>63.448083330000003</v>
      </c>
      <c r="I1180" s="35">
        <v>0</v>
      </c>
      <c r="J1180" s="26">
        <v>0</v>
      </c>
      <c r="K1180" s="35">
        <v>99.532666670000012</v>
      </c>
      <c r="L1180" s="35">
        <v>0</v>
      </c>
      <c r="M1180" s="35">
        <v>412.78537499999999</v>
      </c>
      <c r="N1180" s="35">
        <v>0</v>
      </c>
      <c r="O1180" s="35"/>
      <c r="P1180" s="35">
        <v>0</v>
      </c>
      <c r="R1180" s="24">
        <f t="shared" si="76"/>
        <v>716.79035967396771</v>
      </c>
      <c r="T1180" s="5">
        <v>375.31551615621061</v>
      </c>
      <c r="V1180" s="20">
        <f t="shared" si="77"/>
        <v>1092.1058758301783</v>
      </c>
      <c r="W1180" s="59">
        <f t="shared" si="75"/>
        <v>41191</v>
      </c>
      <c r="X1180" s="8">
        <v>149.63629170000002</v>
      </c>
      <c r="Y1180" s="35">
        <v>137.61675</v>
      </c>
      <c r="Z1180" s="35"/>
      <c r="AA1180" s="35">
        <v>0</v>
      </c>
      <c r="AB1180" s="35">
        <v>189.72475</v>
      </c>
      <c r="AC1180" s="35">
        <v>16.091958330000001</v>
      </c>
      <c r="AD1180" s="35">
        <v>181.3302917</v>
      </c>
      <c r="AE1180" s="35"/>
      <c r="AF1180" s="35"/>
      <c r="AG1180" s="35"/>
      <c r="AH1180" s="35">
        <v>0</v>
      </c>
      <c r="AI1180" s="35"/>
      <c r="AL1180" s="24">
        <f t="shared" si="79"/>
        <v>674.40004173</v>
      </c>
      <c r="AN1180" s="34">
        <v>640</v>
      </c>
      <c r="AP1180" s="20">
        <f t="shared" si="78"/>
        <v>1314.4000417299999</v>
      </c>
      <c r="AR1180" s="20"/>
    </row>
    <row r="1181" spans="1:44" x14ac:dyDescent="0.25">
      <c r="A1181" t="str">
        <f>VLOOKUP($B1181,'Cushing Balance'!$C$2:$E$500,3,TRUE)</f>
        <v>402012</v>
      </c>
      <c r="B1181" s="1">
        <v>41192</v>
      </c>
      <c r="C1181" s="31"/>
      <c r="D1181" s="8">
        <v>195.03991669999999</v>
      </c>
      <c r="E1181" s="35">
        <v>156.1941875</v>
      </c>
      <c r="F1181" s="35"/>
      <c r="G1181" s="29">
        <v>100.41927634096774</v>
      </c>
      <c r="H1181" s="35">
        <v>23.064687500000002</v>
      </c>
      <c r="I1181" s="35">
        <v>0</v>
      </c>
      <c r="J1181" s="26">
        <v>0</v>
      </c>
      <c r="K1181" s="35">
        <v>95.114854170000001</v>
      </c>
      <c r="L1181" s="35">
        <v>0</v>
      </c>
      <c r="M1181" s="35">
        <v>406.27554170000002</v>
      </c>
      <c r="N1181" s="35">
        <v>0</v>
      </c>
      <c r="O1181" s="35"/>
      <c r="P1181" s="35">
        <v>0</v>
      </c>
      <c r="R1181" s="24">
        <f t="shared" si="76"/>
        <v>976.10846391096788</v>
      </c>
      <c r="T1181" s="5">
        <v>375.31551615621061</v>
      </c>
      <c r="V1181" s="20">
        <f t="shared" si="77"/>
        <v>1351.4239800671785</v>
      </c>
      <c r="W1181" s="59">
        <f t="shared" si="75"/>
        <v>41192</v>
      </c>
      <c r="X1181" s="8">
        <v>145.79525000000001</v>
      </c>
      <c r="Y1181" s="35">
        <v>137.68618749999999</v>
      </c>
      <c r="Z1181" s="35"/>
      <c r="AA1181" s="35">
        <v>0</v>
      </c>
      <c r="AB1181" s="35">
        <v>188.92137500000001</v>
      </c>
      <c r="AC1181" s="35">
        <v>15.282375</v>
      </c>
      <c r="AD1181" s="35">
        <v>177.30443750000001</v>
      </c>
      <c r="AE1181" s="35"/>
      <c r="AF1181" s="35"/>
      <c r="AG1181" s="35"/>
      <c r="AH1181" s="35">
        <v>0</v>
      </c>
      <c r="AI1181" s="35"/>
      <c r="AL1181" s="24">
        <f t="shared" si="79"/>
        <v>664.98962499999993</v>
      </c>
      <c r="AN1181" s="34">
        <v>640</v>
      </c>
      <c r="AP1181" s="20">
        <f t="shared" si="78"/>
        <v>1304.9896249999999</v>
      </c>
      <c r="AR1181" s="20"/>
    </row>
    <row r="1182" spans="1:44" x14ac:dyDescent="0.25">
      <c r="A1182" t="str">
        <f>VLOOKUP($B1182,'Cushing Balance'!$C$2:$E$500,3,TRUE)</f>
        <v>402012</v>
      </c>
      <c r="B1182" s="1">
        <v>41193</v>
      </c>
      <c r="C1182" s="31"/>
      <c r="D1182" s="8">
        <v>29.638020830000002</v>
      </c>
      <c r="E1182" s="35">
        <v>173.74416669999999</v>
      </c>
      <c r="F1182" s="35"/>
      <c r="G1182" s="29">
        <v>100.41927634096774</v>
      </c>
      <c r="H1182" s="35">
        <v>53.612166670000001</v>
      </c>
      <c r="I1182" s="35">
        <v>0</v>
      </c>
      <c r="J1182" s="26">
        <v>0</v>
      </c>
      <c r="K1182" s="35">
        <v>103.3811042</v>
      </c>
      <c r="L1182" s="35">
        <v>0</v>
      </c>
      <c r="M1182" s="35">
        <v>408.89887499999998</v>
      </c>
      <c r="N1182" s="35">
        <v>0</v>
      </c>
      <c r="O1182" s="35"/>
      <c r="P1182" s="35">
        <v>0</v>
      </c>
      <c r="R1182" s="24">
        <f t="shared" si="76"/>
        <v>869.69360974096776</v>
      </c>
      <c r="T1182" s="5">
        <v>375.31551615621061</v>
      </c>
      <c r="V1182" s="20">
        <f t="shared" si="77"/>
        <v>1245.0091258971784</v>
      </c>
      <c r="W1182" s="59">
        <f t="shared" si="75"/>
        <v>41193</v>
      </c>
      <c r="X1182" s="8">
        <v>150.2578125</v>
      </c>
      <c r="Y1182" s="35">
        <v>139.53274999999999</v>
      </c>
      <c r="Z1182" s="35"/>
      <c r="AA1182" s="35">
        <v>0</v>
      </c>
      <c r="AB1182" s="35">
        <v>183.63545830000001</v>
      </c>
      <c r="AC1182" s="35">
        <v>16.895916669999998</v>
      </c>
      <c r="AD1182" s="35">
        <v>174.4928333</v>
      </c>
      <c r="AE1182" s="35"/>
      <c r="AF1182" s="35"/>
      <c r="AG1182" s="35"/>
      <c r="AH1182" s="35">
        <v>0</v>
      </c>
      <c r="AI1182" s="35"/>
      <c r="AL1182" s="24">
        <f t="shared" si="79"/>
        <v>664.81477077</v>
      </c>
      <c r="AN1182" s="34">
        <v>640</v>
      </c>
      <c r="AP1182" s="20">
        <f t="shared" si="78"/>
        <v>1304.81477077</v>
      </c>
      <c r="AR1182" s="20"/>
    </row>
    <row r="1183" spans="1:44" x14ac:dyDescent="0.25">
      <c r="A1183" t="str">
        <f>VLOOKUP($B1183,'Cushing Balance'!$C$2:$E$500,3,TRUE)</f>
        <v>402012</v>
      </c>
      <c r="B1183" s="1">
        <v>41194</v>
      </c>
      <c r="C1183" s="31"/>
      <c r="D1183" s="8">
        <v>108.8213125</v>
      </c>
      <c r="E1183" s="35">
        <v>149.79714580000001</v>
      </c>
      <c r="F1183" s="35"/>
      <c r="G1183" s="29">
        <v>100.41927634096774</v>
      </c>
      <c r="H1183" s="35">
        <v>52.180166669999998</v>
      </c>
      <c r="I1183" s="35">
        <v>0</v>
      </c>
      <c r="J1183" s="26">
        <v>0</v>
      </c>
      <c r="K1183" s="35">
        <v>103.8894792</v>
      </c>
      <c r="L1183" s="35">
        <v>0</v>
      </c>
      <c r="M1183" s="35">
        <v>392.4491458</v>
      </c>
      <c r="N1183" s="35">
        <v>0</v>
      </c>
      <c r="O1183" s="35"/>
      <c r="P1183" s="35">
        <v>0</v>
      </c>
      <c r="R1183" s="24">
        <f t="shared" si="76"/>
        <v>907.5565263109678</v>
      </c>
      <c r="T1183" s="5">
        <v>375.31551615621061</v>
      </c>
      <c r="V1183" s="20">
        <f t="shared" si="77"/>
        <v>1282.8720424671783</v>
      </c>
      <c r="W1183" s="59">
        <f t="shared" si="75"/>
        <v>41194</v>
      </c>
      <c r="X1183" s="8">
        <v>149.212625</v>
      </c>
      <c r="Y1183" s="35">
        <v>137.57806249999999</v>
      </c>
      <c r="Z1183" s="35"/>
      <c r="AA1183" s="35">
        <v>0</v>
      </c>
      <c r="AB1183" s="35">
        <v>175.13552079999999</v>
      </c>
      <c r="AC1183" s="35">
        <v>13.40147917</v>
      </c>
      <c r="AD1183" s="35">
        <v>172.21554169999999</v>
      </c>
      <c r="AE1183" s="35"/>
      <c r="AF1183" s="35"/>
      <c r="AG1183" s="35"/>
      <c r="AH1183" s="35">
        <v>0</v>
      </c>
      <c r="AI1183" s="35"/>
      <c r="AL1183" s="24">
        <f t="shared" si="79"/>
        <v>647.54322917000002</v>
      </c>
      <c r="AN1183" s="34">
        <v>640</v>
      </c>
      <c r="AP1183" s="20">
        <f t="shared" si="78"/>
        <v>1287.5432291699999</v>
      </c>
      <c r="AR1183" s="20"/>
    </row>
    <row r="1184" spans="1:44" x14ac:dyDescent="0.25">
      <c r="A1184" t="str">
        <f>VLOOKUP($B1184,'Cushing Balance'!$C$2:$E$500,3,TRUE)</f>
        <v>412012</v>
      </c>
      <c r="B1184" s="1">
        <v>41195</v>
      </c>
      <c r="C1184" s="31"/>
      <c r="D1184" s="8">
        <v>96.49970832999999</v>
      </c>
      <c r="E1184" s="35">
        <v>127.7608333</v>
      </c>
      <c r="F1184" s="35"/>
      <c r="G1184" s="29">
        <v>100.41927634096774</v>
      </c>
      <c r="H1184" s="35">
        <v>77.915416669999999</v>
      </c>
      <c r="I1184" s="35">
        <v>0</v>
      </c>
      <c r="J1184" s="26">
        <v>0</v>
      </c>
      <c r="K1184" s="35">
        <v>96.548749999999998</v>
      </c>
      <c r="L1184" s="35">
        <v>0</v>
      </c>
      <c r="M1184" s="35">
        <v>407.7535833</v>
      </c>
      <c r="N1184" s="35">
        <v>0</v>
      </c>
      <c r="O1184" s="35"/>
      <c r="P1184" s="35">
        <v>0</v>
      </c>
      <c r="R1184" s="24">
        <f t="shared" si="76"/>
        <v>906.89756794096775</v>
      </c>
      <c r="T1184" s="5">
        <v>375.31551615621061</v>
      </c>
      <c r="V1184" s="20">
        <f t="shared" si="77"/>
        <v>1282.2130840971784</v>
      </c>
      <c r="W1184" s="59">
        <f t="shared" si="75"/>
        <v>41195</v>
      </c>
      <c r="X1184" s="8">
        <v>147.47283329999999</v>
      </c>
      <c r="Y1184" s="35">
        <v>137.23060419999999</v>
      </c>
      <c r="Z1184" s="35"/>
      <c r="AA1184" s="35">
        <v>0</v>
      </c>
      <c r="AB1184" s="35">
        <v>183.60225</v>
      </c>
      <c r="AC1184" s="35">
        <v>14.99791667</v>
      </c>
      <c r="AD1184" s="35">
        <v>155.39881249999999</v>
      </c>
      <c r="AE1184" s="35"/>
      <c r="AF1184" s="35"/>
      <c r="AG1184" s="35"/>
      <c r="AH1184" s="35">
        <v>0</v>
      </c>
      <c r="AI1184" s="35"/>
      <c r="AL1184" s="24">
        <f t="shared" si="79"/>
        <v>638.70241666999993</v>
      </c>
      <c r="AN1184" s="34">
        <v>640</v>
      </c>
      <c r="AP1184" s="20">
        <f t="shared" si="78"/>
        <v>1278.7024166699998</v>
      </c>
      <c r="AR1184" s="20"/>
    </row>
    <row r="1185" spans="1:44" x14ac:dyDescent="0.25">
      <c r="A1185" t="str">
        <f>VLOOKUP($B1185,'Cushing Balance'!$C$2:$E$500,3,TRUE)</f>
        <v>412012</v>
      </c>
      <c r="B1185" s="1">
        <v>41196</v>
      </c>
      <c r="C1185" s="31"/>
      <c r="D1185" s="8">
        <v>0</v>
      </c>
      <c r="E1185" s="35">
        <v>184.77845830000001</v>
      </c>
      <c r="F1185" s="35"/>
      <c r="G1185" s="29">
        <v>100.41927634096774</v>
      </c>
      <c r="H1185" s="35">
        <v>55.994833329999999</v>
      </c>
      <c r="I1185" s="35">
        <v>0</v>
      </c>
      <c r="J1185" s="26">
        <v>0</v>
      </c>
      <c r="K1185" s="35">
        <v>93.646666670000002</v>
      </c>
      <c r="L1185" s="35">
        <v>0</v>
      </c>
      <c r="M1185" s="35">
        <v>388.23537499999998</v>
      </c>
      <c r="N1185" s="35">
        <v>0</v>
      </c>
      <c r="O1185" s="35"/>
      <c r="P1185" s="35">
        <v>0</v>
      </c>
      <c r="R1185" s="24">
        <f t="shared" si="76"/>
        <v>823.07460964096776</v>
      </c>
      <c r="T1185" s="5">
        <v>375.31551615621061</v>
      </c>
      <c r="V1185" s="20">
        <f t="shared" si="77"/>
        <v>1198.3901257971784</v>
      </c>
      <c r="W1185" s="59">
        <f t="shared" si="75"/>
        <v>41196</v>
      </c>
      <c r="X1185" s="8">
        <v>149.12316670000001</v>
      </c>
      <c r="Y1185" s="35">
        <v>137.38141669999999</v>
      </c>
      <c r="Z1185" s="35"/>
      <c r="AA1185" s="35">
        <v>0</v>
      </c>
      <c r="AB1185" s="35">
        <v>189.4981042</v>
      </c>
      <c r="AC1185" s="35">
        <v>14.77627083</v>
      </c>
      <c r="AD1185" s="35">
        <v>155.99614579999999</v>
      </c>
      <c r="AE1185" s="35"/>
      <c r="AF1185" s="35"/>
      <c r="AG1185" s="35"/>
      <c r="AH1185" s="35">
        <v>0</v>
      </c>
      <c r="AI1185" s="35"/>
      <c r="AL1185" s="24">
        <f t="shared" si="79"/>
        <v>646.77510423000001</v>
      </c>
      <c r="AN1185" s="34">
        <v>640</v>
      </c>
      <c r="AP1185" s="20">
        <f t="shared" si="78"/>
        <v>1286.7751042300001</v>
      </c>
      <c r="AR1185" s="20"/>
    </row>
    <row r="1186" spans="1:44" x14ac:dyDescent="0.25">
      <c r="A1186" t="str">
        <f>VLOOKUP($B1186,'Cushing Balance'!$C$2:$E$500,3,TRUE)</f>
        <v>412012</v>
      </c>
      <c r="B1186" s="1">
        <v>41197</v>
      </c>
      <c r="C1186" s="31"/>
      <c r="D1186" s="8">
        <v>0</v>
      </c>
      <c r="E1186" s="35">
        <v>141.08331250000001</v>
      </c>
      <c r="F1186" s="35"/>
      <c r="G1186" s="29">
        <v>100.41927634096774</v>
      </c>
      <c r="H1186" s="35">
        <v>47.987604169999997</v>
      </c>
      <c r="I1186" s="35">
        <v>0</v>
      </c>
      <c r="J1186" s="26">
        <v>0</v>
      </c>
      <c r="K1186" s="35">
        <v>92.418645829999988</v>
      </c>
      <c r="L1186" s="35">
        <v>0</v>
      </c>
      <c r="M1186" s="35">
        <v>403.43870829999997</v>
      </c>
      <c r="N1186" s="35">
        <v>0</v>
      </c>
      <c r="O1186" s="35"/>
      <c r="P1186" s="35">
        <v>0</v>
      </c>
      <c r="R1186" s="24">
        <f t="shared" si="76"/>
        <v>785.34754714096766</v>
      </c>
      <c r="T1186" s="5">
        <v>375.31551615621061</v>
      </c>
      <c r="V1186" s="20">
        <f t="shared" si="77"/>
        <v>1160.6630632971783</v>
      </c>
      <c r="W1186" s="59">
        <f t="shared" si="75"/>
        <v>41197</v>
      </c>
      <c r="X1186" s="8">
        <v>149.5653958</v>
      </c>
      <c r="Y1186" s="35">
        <v>136.2661458</v>
      </c>
      <c r="Z1186" s="35"/>
      <c r="AA1186" s="35">
        <v>0</v>
      </c>
      <c r="AB1186" s="35">
        <v>190.46370830000001</v>
      </c>
      <c r="AC1186" s="35">
        <v>14.27279167</v>
      </c>
      <c r="AD1186" s="35">
        <v>155.8943333</v>
      </c>
      <c r="AE1186" s="35"/>
      <c r="AF1186" s="35"/>
      <c r="AG1186" s="35"/>
      <c r="AH1186" s="35">
        <v>0</v>
      </c>
      <c r="AI1186" s="35"/>
      <c r="AL1186" s="24">
        <f t="shared" si="79"/>
        <v>646.46237487000008</v>
      </c>
      <c r="AN1186" s="34">
        <v>640</v>
      </c>
      <c r="AP1186" s="20">
        <f t="shared" si="78"/>
        <v>1286.4623748700001</v>
      </c>
      <c r="AR1186" s="20"/>
    </row>
    <row r="1187" spans="1:44" x14ac:dyDescent="0.25">
      <c r="A1187" t="str">
        <f>VLOOKUP($B1187,'Cushing Balance'!$C$2:$E$500,3,TRUE)</f>
        <v>412012</v>
      </c>
      <c r="B1187" s="1">
        <v>41198</v>
      </c>
      <c r="C1187" s="31"/>
      <c r="D1187" s="8">
        <v>84.289812499999996</v>
      </c>
      <c r="E1187" s="35">
        <v>152.5865</v>
      </c>
      <c r="F1187" s="35"/>
      <c r="G1187" s="29">
        <v>100.41927634096774</v>
      </c>
      <c r="H1187" s="35">
        <v>59.199979169999999</v>
      </c>
      <c r="I1187" s="35">
        <v>0</v>
      </c>
      <c r="J1187" s="26">
        <v>0</v>
      </c>
      <c r="K1187" s="35">
        <v>93.612791670000007</v>
      </c>
      <c r="L1187" s="35">
        <v>0</v>
      </c>
      <c r="M1187" s="35">
        <v>413.83989580000002</v>
      </c>
      <c r="N1187" s="35">
        <v>0</v>
      </c>
      <c r="O1187" s="35"/>
      <c r="P1187" s="35">
        <v>0</v>
      </c>
      <c r="R1187" s="24">
        <f t="shared" si="76"/>
        <v>903.94825548096776</v>
      </c>
      <c r="T1187" s="5">
        <v>375.31551615621061</v>
      </c>
      <c r="V1187" s="20">
        <f t="shared" si="77"/>
        <v>1279.2637716371783</v>
      </c>
      <c r="W1187" s="59">
        <f t="shared" si="75"/>
        <v>41198</v>
      </c>
      <c r="X1187" s="8">
        <v>146.95158330000001</v>
      </c>
      <c r="Y1187" s="35">
        <v>128.820875</v>
      </c>
      <c r="Z1187" s="35"/>
      <c r="AA1187" s="35">
        <v>0</v>
      </c>
      <c r="AB1187" s="35">
        <v>197.19200000000001</v>
      </c>
      <c r="AC1187" s="35">
        <v>14.54516667</v>
      </c>
      <c r="AD1187" s="35">
        <v>153.6508125</v>
      </c>
      <c r="AE1187" s="35"/>
      <c r="AF1187" s="35"/>
      <c r="AG1187" s="35"/>
      <c r="AH1187" s="35">
        <v>0</v>
      </c>
      <c r="AI1187" s="35"/>
      <c r="AL1187" s="24">
        <f t="shared" si="79"/>
        <v>641.16043747000003</v>
      </c>
      <c r="AN1187" s="34">
        <v>640</v>
      </c>
      <c r="AP1187" s="20">
        <f t="shared" si="78"/>
        <v>1281.16043747</v>
      </c>
      <c r="AR1187" s="20"/>
    </row>
    <row r="1188" spans="1:44" x14ac:dyDescent="0.25">
      <c r="A1188" t="str">
        <f>VLOOKUP($B1188,'Cushing Balance'!$C$2:$E$500,3,TRUE)</f>
        <v>412012</v>
      </c>
      <c r="B1188" s="1">
        <v>41199</v>
      </c>
      <c r="C1188" s="31"/>
      <c r="D1188" s="8">
        <v>0</v>
      </c>
      <c r="E1188" s="35">
        <v>173.74245830000001</v>
      </c>
      <c r="F1188" s="35"/>
      <c r="G1188" s="29">
        <v>100.41927634096774</v>
      </c>
      <c r="H1188" s="35">
        <v>51.509333330000004</v>
      </c>
      <c r="I1188" s="35">
        <v>0</v>
      </c>
      <c r="J1188" s="26">
        <v>0</v>
      </c>
      <c r="K1188" s="35">
        <v>96.766999999999996</v>
      </c>
      <c r="L1188" s="35">
        <v>0</v>
      </c>
      <c r="M1188" s="35">
        <v>412.70343750000001</v>
      </c>
      <c r="N1188" s="35">
        <v>0</v>
      </c>
      <c r="O1188" s="35"/>
      <c r="P1188" s="35">
        <v>0</v>
      </c>
      <c r="R1188" s="24">
        <f t="shared" si="76"/>
        <v>835.14150547096779</v>
      </c>
      <c r="T1188" s="5">
        <v>375.31551615621061</v>
      </c>
      <c r="V1188" s="20">
        <f t="shared" si="77"/>
        <v>1210.4570216271784</v>
      </c>
      <c r="W1188" s="59">
        <f t="shared" si="75"/>
        <v>41199</v>
      </c>
      <c r="X1188" s="8">
        <v>149.464125</v>
      </c>
      <c r="Y1188" s="35">
        <v>139.86639579999999</v>
      </c>
      <c r="Z1188" s="35"/>
      <c r="AA1188" s="35">
        <v>0</v>
      </c>
      <c r="AB1188" s="35">
        <v>135.66825</v>
      </c>
      <c r="AC1188" s="35">
        <v>16.154062499999998</v>
      </c>
      <c r="AD1188" s="35">
        <v>167.23500000000001</v>
      </c>
      <c r="AE1188" s="35"/>
      <c r="AF1188" s="35"/>
      <c r="AG1188" s="35"/>
      <c r="AH1188" s="35">
        <v>0</v>
      </c>
      <c r="AI1188" s="35"/>
      <c r="AL1188" s="24">
        <f t="shared" si="79"/>
        <v>608.38783330000001</v>
      </c>
      <c r="AN1188" s="34">
        <v>640</v>
      </c>
      <c r="AP1188" s="20">
        <f t="shared" si="78"/>
        <v>1248.3878333</v>
      </c>
      <c r="AR1188" s="20"/>
    </row>
    <row r="1189" spans="1:44" x14ac:dyDescent="0.25">
      <c r="A1189" t="str">
        <f>VLOOKUP($B1189,'Cushing Balance'!$C$2:$E$500,3,TRUE)</f>
        <v>412012</v>
      </c>
      <c r="B1189" s="1">
        <v>41200</v>
      </c>
      <c r="C1189" s="31"/>
      <c r="D1189" s="8">
        <v>0</v>
      </c>
      <c r="E1189" s="35">
        <v>186.0776596</v>
      </c>
      <c r="F1189" s="35"/>
      <c r="G1189" s="29">
        <v>100.41927634096774</v>
      </c>
      <c r="H1189" s="35">
        <v>53.148170209999996</v>
      </c>
      <c r="I1189" s="35">
        <v>0</v>
      </c>
      <c r="J1189" s="26">
        <v>0</v>
      </c>
      <c r="K1189" s="35">
        <v>93.443687499999996</v>
      </c>
      <c r="L1189" s="35">
        <v>0</v>
      </c>
      <c r="M1189" s="35">
        <v>397.8011042</v>
      </c>
      <c r="N1189" s="35">
        <v>0</v>
      </c>
      <c r="O1189" s="35"/>
      <c r="P1189" s="35">
        <v>0</v>
      </c>
      <c r="R1189" s="24">
        <f t="shared" si="76"/>
        <v>830.88989785096783</v>
      </c>
      <c r="T1189" s="5">
        <v>375.31551615621061</v>
      </c>
      <c r="V1189" s="20">
        <f t="shared" si="77"/>
        <v>1206.2054140071784</v>
      </c>
      <c r="W1189" s="59">
        <f t="shared" si="75"/>
        <v>41200</v>
      </c>
      <c r="X1189" s="8">
        <v>147.39993619999998</v>
      </c>
      <c r="Y1189" s="35">
        <v>132.63308509999999</v>
      </c>
      <c r="Z1189" s="35"/>
      <c r="AA1189" s="35">
        <v>0</v>
      </c>
      <c r="AB1189" s="35">
        <v>212.21468090000002</v>
      </c>
      <c r="AC1189" s="35">
        <v>15.274617019999999</v>
      </c>
      <c r="AD1189" s="35">
        <v>173.32914579999999</v>
      </c>
      <c r="AE1189" s="35"/>
      <c r="AF1189" s="35"/>
      <c r="AG1189" s="35"/>
      <c r="AH1189" s="35">
        <v>0</v>
      </c>
      <c r="AI1189" s="35"/>
      <c r="AL1189" s="24">
        <f t="shared" si="79"/>
        <v>680.85146501999998</v>
      </c>
      <c r="AN1189" s="34">
        <v>640</v>
      </c>
      <c r="AP1189" s="20">
        <f t="shared" si="78"/>
        <v>1320.85146502</v>
      </c>
      <c r="AR1189" s="20"/>
    </row>
    <row r="1190" spans="1:44" x14ac:dyDescent="0.25">
      <c r="A1190" t="str">
        <f>VLOOKUP($B1190,'Cushing Balance'!$C$2:$E$500,3,TRUE)</f>
        <v>412012</v>
      </c>
      <c r="B1190" s="1">
        <v>41201</v>
      </c>
      <c r="C1190" s="31"/>
      <c r="D1190" s="8">
        <v>154.488</v>
      </c>
      <c r="E1190" s="35">
        <v>142.55683329999999</v>
      </c>
      <c r="F1190" s="35"/>
      <c r="G1190" s="29">
        <v>100.41927634096774</v>
      </c>
      <c r="H1190" s="35">
        <v>72.395833329999988</v>
      </c>
      <c r="I1190" s="35">
        <v>0</v>
      </c>
      <c r="J1190" s="26">
        <v>0</v>
      </c>
      <c r="K1190" s="35">
        <v>98.797687499999995</v>
      </c>
      <c r="L1190" s="35">
        <v>0</v>
      </c>
      <c r="M1190" s="35">
        <v>388.72481249999998</v>
      </c>
      <c r="N1190" s="35">
        <v>0</v>
      </c>
      <c r="O1190" s="35"/>
      <c r="P1190" s="35">
        <v>0</v>
      </c>
      <c r="R1190" s="24">
        <f t="shared" si="76"/>
        <v>957.38244297096765</v>
      </c>
      <c r="T1190" s="5">
        <v>375.31551615621061</v>
      </c>
      <c r="V1190" s="20">
        <f t="shared" si="77"/>
        <v>1332.6979591271784</v>
      </c>
      <c r="W1190" s="59">
        <f t="shared" si="75"/>
        <v>41201</v>
      </c>
      <c r="X1190" s="8">
        <v>148.57943750000001</v>
      </c>
      <c r="Y1190" s="35">
        <v>138.14993749999999</v>
      </c>
      <c r="Z1190" s="35"/>
      <c r="AA1190" s="35">
        <v>0</v>
      </c>
      <c r="AB1190" s="35">
        <v>209.6596667</v>
      </c>
      <c r="AC1190" s="35">
        <v>14.797020829999999</v>
      </c>
      <c r="AD1190" s="35">
        <v>175.73325</v>
      </c>
      <c r="AE1190" s="35"/>
      <c r="AF1190" s="35"/>
      <c r="AG1190" s="35"/>
      <c r="AH1190" s="35">
        <v>0</v>
      </c>
      <c r="AI1190" s="35"/>
      <c r="AL1190" s="24">
        <f t="shared" si="79"/>
        <v>686.91931253000007</v>
      </c>
      <c r="AN1190" s="34">
        <v>640</v>
      </c>
      <c r="AP1190" s="20">
        <f t="shared" si="78"/>
        <v>1326.9193125300001</v>
      </c>
      <c r="AR1190" s="20"/>
    </row>
    <row r="1191" spans="1:44" x14ac:dyDescent="0.25">
      <c r="A1191" t="str">
        <f>VLOOKUP($B1191,'Cushing Balance'!$C$2:$E$500,3,TRUE)</f>
        <v>422012</v>
      </c>
      <c r="B1191" s="1">
        <v>41202</v>
      </c>
      <c r="C1191" s="31"/>
      <c r="D1191" s="8">
        <v>0</v>
      </c>
      <c r="E1191" s="35">
        <v>177.8869167</v>
      </c>
      <c r="F1191" s="35"/>
      <c r="G1191" s="29">
        <v>100.41927634096774</v>
      </c>
      <c r="H1191" s="35">
        <v>40.6691875</v>
      </c>
      <c r="I1191" s="35">
        <v>0</v>
      </c>
      <c r="J1191" s="26">
        <v>0</v>
      </c>
      <c r="K1191" s="35">
        <v>97.179895829999992</v>
      </c>
      <c r="L1191" s="35">
        <v>0</v>
      </c>
      <c r="M1191" s="35">
        <v>398.93541670000002</v>
      </c>
      <c r="N1191" s="35">
        <v>0</v>
      </c>
      <c r="O1191" s="35"/>
      <c r="P1191" s="35">
        <v>0</v>
      </c>
      <c r="R1191" s="24">
        <f t="shared" si="76"/>
        <v>815.09069307096775</v>
      </c>
      <c r="T1191" s="5">
        <v>375.31551615621061</v>
      </c>
      <c r="V1191" s="20">
        <f t="shared" si="77"/>
        <v>1190.4062092271784</v>
      </c>
      <c r="W1191" s="59">
        <f t="shared" si="75"/>
        <v>41202</v>
      </c>
      <c r="X1191" s="8">
        <v>150.22783329999999</v>
      </c>
      <c r="Y1191" s="35">
        <v>137.6740417</v>
      </c>
      <c r="Z1191" s="35"/>
      <c r="AA1191" s="35">
        <v>0</v>
      </c>
      <c r="AB1191" s="35">
        <v>216.95310420000001</v>
      </c>
      <c r="AC1191" s="35">
        <v>14.081145829999999</v>
      </c>
      <c r="AD1191" s="35">
        <v>176.44033329999999</v>
      </c>
      <c r="AE1191" s="35"/>
      <c r="AF1191" s="35"/>
      <c r="AG1191" s="35"/>
      <c r="AH1191" s="35">
        <v>0</v>
      </c>
      <c r="AI1191" s="35"/>
      <c r="AL1191" s="24">
        <f t="shared" si="79"/>
        <v>695.37645832999999</v>
      </c>
      <c r="AN1191" s="34">
        <v>640</v>
      </c>
      <c r="AP1191" s="20">
        <f t="shared" si="78"/>
        <v>1335.3764583299999</v>
      </c>
      <c r="AR1191" s="20"/>
    </row>
    <row r="1192" spans="1:44" x14ac:dyDescent="0.25">
      <c r="A1192" t="str">
        <f>VLOOKUP($B1192,'Cushing Balance'!$C$2:$E$500,3,TRUE)</f>
        <v>422012</v>
      </c>
      <c r="B1192" s="1">
        <v>41203</v>
      </c>
      <c r="C1192" s="31"/>
      <c r="D1192" s="8">
        <v>0</v>
      </c>
      <c r="E1192" s="35">
        <v>120.3258333</v>
      </c>
      <c r="F1192" s="35"/>
      <c r="G1192" s="29">
        <v>100.41927634096774</v>
      </c>
      <c r="H1192" s="35">
        <v>32.059062500000003</v>
      </c>
      <c r="I1192" s="35">
        <v>0</v>
      </c>
      <c r="J1192" s="26">
        <v>0</v>
      </c>
      <c r="K1192" s="35">
        <v>97.611854170000001</v>
      </c>
      <c r="L1192" s="35">
        <v>0</v>
      </c>
      <c r="M1192" s="35">
        <v>425.34110420000002</v>
      </c>
      <c r="N1192" s="35">
        <v>0</v>
      </c>
      <c r="O1192" s="35"/>
      <c r="P1192" s="35">
        <v>0</v>
      </c>
      <c r="R1192" s="24">
        <f t="shared" si="76"/>
        <v>775.75713051096773</v>
      </c>
      <c r="T1192" s="5">
        <v>375.31551615621061</v>
      </c>
      <c r="V1192" s="20">
        <f t="shared" si="77"/>
        <v>1151.0726466671783</v>
      </c>
      <c r="W1192" s="59">
        <f t="shared" si="75"/>
        <v>41203</v>
      </c>
      <c r="X1192" s="8">
        <v>151.05547920000001</v>
      </c>
      <c r="Y1192" s="35">
        <v>138.57483329999999</v>
      </c>
      <c r="Z1192" s="35"/>
      <c r="AA1192" s="35">
        <v>0</v>
      </c>
      <c r="AB1192" s="35">
        <v>216.59147920000001</v>
      </c>
      <c r="AC1192" s="35">
        <v>16.44852083</v>
      </c>
      <c r="AD1192" s="35">
        <v>177.1651875</v>
      </c>
      <c r="AE1192" s="35"/>
      <c r="AF1192" s="35"/>
      <c r="AG1192" s="35"/>
      <c r="AH1192" s="35">
        <v>0</v>
      </c>
      <c r="AI1192" s="35"/>
      <c r="AL1192" s="24">
        <f t="shared" si="79"/>
        <v>699.83550003000005</v>
      </c>
      <c r="AN1192" s="34">
        <v>640</v>
      </c>
      <c r="AP1192" s="20">
        <f t="shared" si="78"/>
        <v>1339.83550003</v>
      </c>
      <c r="AR1192" s="20"/>
    </row>
    <row r="1193" spans="1:44" x14ac:dyDescent="0.25">
      <c r="A1193" t="str">
        <f>VLOOKUP($B1193,'Cushing Balance'!$C$2:$E$500,3,TRUE)</f>
        <v>422012</v>
      </c>
      <c r="B1193" s="1">
        <v>41204</v>
      </c>
      <c r="C1193" s="31"/>
      <c r="D1193" s="8">
        <v>6.2093541670000008</v>
      </c>
      <c r="E1193" s="35">
        <v>140.26456250000001</v>
      </c>
      <c r="F1193" s="35"/>
      <c r="G1193" s="29">
        <v>100.41927634096774</v>
      </c>
      <c r="H1193" s="35">
        <v>50.946458329999999</v>
      </c>
      <c r="I1193" s="35">
        <v>0</v>
      </c>
      <c r="J1193" s="26">
        <v>0</v>
      </c>
      <c r="K1193" s="35">
        <v>98.391291670000001</v>
      </c>
      <c r="L1193" s="35">
        <v>0</v>
      </c>
      <c r="M1193" s="35">
        <v>414.25291670000001</v>
      </c>
      <c r="N1193" s="35">
        <v>0</v>
      </c>
      <c r="O1193" s="35"/>
      <c r="P1193" s="35">
        <v>0</v>
      </c>
      <c r="R1193" s="24">
        <f t="shared" si="76"/>
        <v>810.48385970796778</v>
      </c>
      <c r="T1193" s="5">
        <v>375.31551615621061</v>
      </c>
      <c r="V1193" s="20">
        <f t="shared" si="77"/>
        <v>1185.7993758641783</v>
      </c>
      <c r="W1193" s="59">
        <f t="shared" si="75"/>
        <v>41204</v>
      </c>
      <c r="X1193" s="8">
        <v>145.06087500000001</v>
      </c>
      <c r="Y1193" s="35">
        <v>140.6143333</v>
      </c>
      <c r="Z1193" s="35"/>
      <c r="AA1193" s="35">
        <v>0</v>
      </c>
      <c r="AB1193" s="35">
        <v>203.606875</v>
      </c>
      <c r="AC1193" s="35">
        <v>14.3695</v>
      </c>
      <c r="AD1193" s="35">
        <v>184.1839583</v>
      </c>
      <c r="AE1193" s="35"/>
      <c r="AF1193" s="35"/>
      <c r="AG1193" s="35"/>
      <c r="AH1193" s="35">
        <v>0</v>
      </c>
      <c r="AI1193" s="35"/>
      <c r="AL1193" s="24">
        <f t="shared" si="79"/>
        <v>687.83554160000006</v>
      </c>
      <c r="AN1193" s="34">
        <v>640</v>
      </c>
      <c r="AP1193" s="20">
        <f t="shared" si="78"/>
        <v>1327.8355415999999</v>
      </c>
      <c r="AR1193" s="20"/>
    </row>
    <row r="1194" spans="1:44" x14ac:dyDescent="0.25">
      <c r="A1194" t="str">
        <f>VLOOKUP($B1194,'Cushing Balance'!$C$2:$E$500,3,TRUE)</f>
        <v>422012</v>
      </c>
      <c r="B1194" s="1">
        <v>41205</v>
      </c>
      <c r="C1194" s="31"/>
      <c r="D1194" s="8">
        <v>0</v>
      </c>
      <c r="E1194" s="35">
        <v>118.2739167</v>
      </c>
      <c r="F1194" s="35"/>
      <c r="G1194" s="29">
        <v>100.41927634096774</v>
      </c>
      <c r="H1194" s="35">
        <v>47.072062500000001</v>
      </c>
      <c r="I1194" s="35">
        <v>0</v>
      </c>
      <c r="J1194" s="26">
        <v>0</v>
      </c>
      <c r="K1194" s="35">
        <v>99.85545832999999</v>
      </c>
      <c r="L1194" s="35">
        <v>0</v>
      </c>
      <c r="M1194" s="35">
        <v>405.74579169999998</v>
      </c>
      <c r="N1194" s="35">
        <v>0</v>
      </c>
      <c r="O1194" s="35"/>
      <c r="P1194" s="35">
        <v>0</v>
      </c>
      <c r="R1194" s="24">
        <f t="shared" si="76"/>
        <v>771.36650557096777</v>
      </c>
      <c r="T1194" s="5">
        <v>375.31551615621061</v>
      </c>
      <c r="V1194" s="20">
        <f t="shared" si="77"/>
        <v>1146.6820217271784</v>
      </c>
      <c r="W1194" s="59">
        <f t="shared" si="75"/>
        <v>41205</v>
      </c>
      <c r="X1194" s="8">
        <v>151.01822920000001</v>
      </c>
      <c r="Y1194" s="35">
        <v>139.2158125</v>
      </c>
      <c r="Z1194" s="35"/>
      <c r="AA1194" s="35">
        <v>0</v>
      </c>
      <c r="AB1194" s="35">
        <v>204.91491669999999</v>
      </c>
      <c r="AC1194" s="35">
        <v>16.673312500000002</v>
      </c>
      <c r="AD1194" s="35">
        <v>194.7992917</v>
      </c>
      <c r="AE1194" s="35"/>
      <c r="AF1194" s="35"/>
      <c r="AG1194" s="35"/>
      <c r="AH1194" s="35">
        <v>0</v>
      </c>
      <c r="AI1194" s="35"/>
      <c r="AL1194" s="24">
        <f t="shared" si="79"/>
        <v>706.62156260000006</v>
      </c>
      <c r="AN1194" s="34">
        <v>640</v>
      </c>
      <c r="AP1194" s="20">
        <f t="shared" si="78"/>
        <v>1346.6215626000001</v>
      </c>
      <c r="AR1194" s="20"/>
    </row>
    <row r="1195" spans="1:44" x14ac:dyDescent="0.25">
      <c r="A1195" t="str">
        <f>VLOOKUP($B1195,'Cushing Balance'!$C$2:$E$500,3,TRUE)</f>
        <v>422012</v>
      </c>
      <c r="B1195" s="1">
        <v>41206</v>
      </c>
      <c r="C1195" s="31"/>
      <c r="D1195" s="8">
        <v>0</v>
      </c>
      <c r="E1195" s="35">
        <v>124.0433333</v>
      </c>
      <c r="F1195" s="35"/>
      <c r="G1195" s="29">
        <v>100.41927634096774</v>
      </c>
      <c r="H1195" s="35">
        <v>50.784083330000001</v>
      </c>
      <c r="I1195" s="35">
        <v>0</v>
      </c>
      <c r="J1195" s="26">
        <v>0</v>
      </c>
      <c r="K1195" s="35">
        <v>96.730687500000002</v>
      </c>
      <c r="L1195" s="35">
        <v>0</v>
      </c>
      <c r="M1195" s="35">
        <v>419.66620829999999</v>
      </c>
      <c r="N1195" s="35">
        <v>0</v>
      </c>
      <c r="O1195" s="35"/>
      <c r="P1195" s="35">
        <v>0</v>
      </c>
      <c r="R1195" s="24">
        <f t="shared" si="76"/>
        <v>791.64358877096765</v>
      </c>
      <c r="T1195" s="5">
        <v>375.31551615621061</v>
      </c>
      <c r="V1195" s="20">
        <f t="shared" si="77"/>
        <v>1166.9591049271783</v>
      </c>
      <c r="W1195" s="59">
        <f t="shared" si="75"/>
        <v>41206</v>
      </c>
      <c r="X1195" s="8">
        <v>150.9661667</v>
      </c>
      <c r="Y1195" s="35">
        <v>139.18035420000001</v>
      </c>
      <c r="Z1195" s="35"/>
      <c r="AA1195" s="35">
        <v>0</v>
      </c>
      <c r="AB1195" s="35">
        <v>209.29297919999999</v>
      </c>
      <c r="AC1195" s="35">
        <v>14.777104170000001</v>
      </c>
      <c r="AD1195" s="35">
        <v>193.91564579999999</v>
      </c>
      <c r="AE1195" s="35"/>
      <c r="AF1195" s="35"/>
      <c r="AG1195" s="35"/>
      <c r="AH1195" s="35">
        <v>0</v>
      </c>
      <c r="AI1195" s="35"/>
      <c r="AL1195" s="24">
        <f t="shared" si="79"/>
        <v>708.13225007000005</v>
      </c>
      <c r="AN1195" s="34">
        <v>640</v>
      </c>
      <c r="AP1195" s="20">
        <f t="shared" si="78"/>
        <v>1348.1322500700001</v>
      </c>
      <c r="AR1195" s="20"/>
    </row>
    <row r="1196" spans="1:44" x14ac:dyDescent="0.25">
      <c r="A1196" t="str">
        <f>VLOOKUP($B1196,'Cushing Balance'!$C$2:$E$500,3,TRUE)</f>
        <v>422012</v>
      </c>
      <c r="B1196" s="1">
        <v>41207</v>
      </c>
      <c r="C1196" s="31"/>
      <c r="D1196" s="8">
        <v>0</v>
      </c>
      <c r="E1196" s="35">
        <v>127.4813958</v>
      </c>
      <c r="F1196" s="35"/>
      <c r="G1196" s="29">
        <v>100.41927634096774</v>
      </c>
      <c r="H1196" s="35">
        <v>50.018000000000001</v>
      </c>
      <c r="I1196" s="35">
        <v>0</v>
      </c>
      <c r="J1196" s="26">
        <v>0</v>
      </c>
      <c r="K1196" s="35">
        <v>98.779666670000012</v>
      </c>
      <c r="L1196" s="35">
        <v>0</v>
      </c>
      <c r="M1196" s="35">
        <v>419.49372920000002</v>
      </c>
      <c r="N1196" s="35">
        <v>0</v>
      </c>
      <c r="O1196" s="35"/>
      <c r="P1196" s="35">
        <v>0</v>
      </c>
      <c r="R1196" s="24">
        <f t="shared" si="76"/>
        <v>796.19206801096766</v>
      </c>
      <c r="T1196" s="5">
        <v>375.31551615621061</v>
      </c>
      <c r="V1196" s="20">
        <f t="shared" si="77"/>
        <v>1171.5075841671783</v>
      </c>
      <c r="W1196" s="59">
        <f t="shared" si="75"/>
        <v>41207</v>
      </c>
      <c r="X1196" s="8">
        <v>149.05229170000001</v>
      </c>
      <c r="Y1196" s="35">
        <v>139.53274999999999</v>
      </c>
      <c r="Z1196" s="35"/>
      <c r="AA1196" s="35">
        <v>0</v>
      </c>
      <c r="AB1196" s="35">
        <v>204.6058333</v>
      </c>
      <c r="AC1196" s="35">
        <v>16.8426875</v>
      </c>
      <c r="AD1196" s="35">
        <v>190.6891042</v>
      </c>
      <c r="AE1196" s="35"/>
      <c r="AF1196" s="35"/>
      <c r="AG1196" s="35"/>
      <c r="AH1196" s="35">
        <v>0</v>
      </c>
      <c r="AI1196" s="35"/>
      <c r="AL1196" s="24">
        <f t="shared" si="79"/>
        <v>700.72266669999999</v>
      </c>
      <c r="AN1196" s="34">
        <v>640</v>
      </c>
      <c r="AP1196" s="20">
        <f t="shared" si="78"/>
        <v>1340.7226667</v>
      </c>
      <c r="AR1196" s="20"/>
    </row>
    <row r="1197" spans="1:44" x14ac:dyDescent="0.25">
      <c r="A1197" t="str">
        <f>VLOOKUP($B1197,'Cushing Balance'!$C$2:$E$500,3,TRUE)</f>
        <v>422012</v>
      </c>
      <c r="B1197" s="1">
        <v>41208</v>
      </c>
      <c r="C1197" s="31"/>
      <c r="D1197" s="8">
        <v>24.0591875</v>
      </c>
      <c r="E1197" s="35">
        <v>119.00339579999999</v>
      </c>
      <c r="F1197" s="35"/>
      <c r="G1197" s="29">
        <v>100.41927634096774</v>
      </c>
      <c r="H1197" s="35">
        <v>38.953166670000002</v>
      </c>
      <c r="I1197" s="35">
        <v>0</v>
      </c>
      <c r="J1197" s="26">
        <v>0</v>
      </c>
      <c r="K1197" s="35">
        <v>101.07368750000001</v>
      </c>
      <c r="L1197" s="35">
        <v>0</v>
      </c>
      <c r="M1197" s="35">
        <v>401.73316670000003</v>
      </c>
      <c r="N1197" s="35">
        <v>0</v>
      </c>
      <c r="O1197" s="35"/>
      <c r="P1197" s="35">
        <v>0</v>
      </c>
      <c r="R1197" s="24">
        <f t="shared" si="76"/>
        <v>785.2418805109678</v>
      </c>
      <c r="T1197" s="5">
        <v>375.31551615621061</v>
      </c>
      <c r="V1197" s="20">
        <f t="shared" si="77"/>
        <v>1160.5573966671784</v>
      </c>
      <c r="W1197" s="59">
        <f t="shared" si="75"/>
        <v>41208</v>
      </c>
      <c r="X1197" s="8">
        <v>148.51741670000001</v>
      </c>
      <c r="Y1197" s="35">
        <v>139.163625</v>
      </c>
      <c r="Z1197" s="35"/>
      <c r="AA1197" s="35">
        <v>0</v>
      </c>
      <c r="AB1197" s="35">
        <v>203.79624999999999</v>
      </c>
      <c r="AC1197" s="35">
        <v>17.071312500000001</v>
      </c>
      <c r="AD1197" s="35">
        <v>199.4398511</v>
      </c>
      <c r="AE1197" s="35"/>
      <c r="AF1197" s="35"/>
      <c r="AG1197" s="35"/>
      <c r="AH1197" s="35">
        <v>0</v>
      </c>
      <c r="AI1197" s="35"/>
      <c r="AL1197" s="24">
        <f t="shared" si="79"/>
        <v>707.98845529999994</v>
      </c>
      <c r="AN1197" s="34">
        <v>640</v>
      </c>
      <c r="AP1197" s="20">
        <f t="shared" si="78"/>
        <v>1347.9884552999999</v>
      </c>
      <c r="AR1197" s="20"/>
    </row>
    <row r="1198" spans="1:44" x14ac:dyDescent="0.25">
      <c r="A1198" t="str">
        <f>VLOOKUP($B1198,'Cushing Balance'!$C$2:$E$500,3,TRUE)</f>
        <v>432012</v>
      </c>
      <c r="B1198" s="1">
        <v>41209</v>
      </c>
      <c r="C1198" s="31"/>
      <c r="D1198" s="8">
        <v>76.722416670000001</v>
      </c>
      <c r="E1198" s="35">
        <v>102.67175</v>
      </c>
      <c r="F1198" s="35"/>
      <c r="G1198" s="29">
        <v>100.41927634096774</v>
      </c>
      <c r="H1198" s="35">
        <v>50.898104169999996</v>
      </c>
      <c r="I1198" s="35">
        <v>0</v>
      </c>
      <c r="J1198" s="26">
        <v>0</v>
      </c>
      <c r="K1198" s="35">
        <v>97.607979170000007</v>
      </c>
      <c r="L1198" s="35">
        <v>0</v>
      </c>
      <c r="M1198" s="35">
        <v>393.4340833</v>
      </c>
      <c r="N1198" s="35">
        <v>0</v>
      </c>
      <c r="O1198" s="35"/>
      <c r="P1198" s="35">
        <v>0</v>
      </c>
      <c r="R1198" s="24">
        <f t="shared" si="76"/>
        <v>821.75360965096775</v>
      </c>
      <c r="T1198" s="5">
        <v>375.31551615621061</v>
      </c>
      <c r="V1198" s="20">
        <f t="shared" si="77"/>
        <v>1197.0691258071784</v>
      </c>
      <c r="W1198" s="59">
        <f t="shared" si="75"/>
        <v>41209</v>
      </c>
      <c r="X1198" s="8">
        <v>147.36033330000001</v>
      </c>
      <c r="Y1198" s="35">
        <v>140.35939579999999</v>
      </c>
      <c r="Z1198" s="35"/>
      <c r="AA1198" s="35">
        <v>0</v>
      </c>
      <c r="AB1198" s="35">
        <v>208.84581249999999</v>
      </c>
      <c r="AC1198" s="35">
        <v>14.70275</v>
      </c>
      <c r="AD1198" s="35">
        <v>187.47083330000001</v>
      </c>
      <c r="AE1198" s="35"/>
      <c r="AF1198" s="35"/>
      <c r="AG1198" s="35"/>
      <c r="AH1198" s="35">
        <v>0</v>
      </c>
      <c r="AI1198" s="35"/>
      <c r="AL1198" s="24">
        <f t="shared" si="79"/>
        <v>698.73912489999998</v>
      </c>
      <c r="AN1198" s="34">
        <v>640</v>
      </c>
      <c r="AP1198" s="20">
        <f t="shared" si="78"/>
        <v>1338.7391249</v>
      </c>
      <c r="AR1198" s="20"/>
    </row>
    <row r="1199" spans="1:44" x14ac:dyDescent="0.25">
      <c r="A1199" t="str">
        <f>VLOOKUP($B1199,'Cushing Balance'!$C$2:$E$500,3,TRUE)</f>
        <v>432012</v>
      </c>
      <c r="B1199" s="1">
        <v>41210</v>
      </c>
      <c r="C1199" s="31"/>
      <c r="D1199" s="8">
        <v>0</v>
      </c>
      <c r="E1199" s="35">
        <v>0.4428541667</v>
      </c>
      <c r="F1199" s="35"/>
      <c r="G1199" s="29">
        <v>100.41927634096774</v>
      </c>
      <c r="H1199" s="35">
        <v>60.9345</v>
      </c>
      <c r="I1199" s="35">
        <v>0</v>
      </c>
      <c r="J1199" s="26">
        <v>0</v>
      </c>
      <c r="K1199" s="35">
        <v>98.504874999999998</v>
      </c>
      <c r="L1199" s="35">
        <v>0</v>
      </c>
      <c r="M1199" s="35">
        <v>404.0767917</v>
      </c>
      <c r="N1199" s="35">
        <v>0</v>
      </c>
      <c r="O1199" s="35"/>
      <c r="P1199" s="35">
        <v>0</v>
      </c>
      <c r="R1199" s="24">
        <f t="shared" si="76"/>
        <v>664.37829720766774</v>
      </c>
      <c r="T1199" s="5">
        <v>375.31551615621061</v>
      </c>
      <c r="V1199" s="20">
        <f t="shared" si="77"/>
        <v>1039.6938133638782</v>
      </c>
      <c r="W1199" s="59">
        <f t="shared" si="75"/>
        <v>41210</v>
      </c>
      <c r="X1199" s="8">
        <v>149.01249999999999</v>
      </c>
      <c r="Y1199" s="35">
        <v>139.50960420000001</v>
      </c>
      <c r="Z1199" s="35"/>
      <c r="AA1199" s="35">
        <v>0</v>
      </c>
      <c r="AB1199" s="35">
        <v>223.36075</v>
      </c>
      <c r="AC1199" s="35">
        <v>14.3415625</v>
      </c>
      <c r="AD1199" s="35">
        <v>192.20881249999999</v>
      </c>
      <c r="AE1199" s="35"/>
      <c r="AF1199" s="35"/>
      <c r="AG1199" s="35"/>
      <c r="AH1199" s="35">
        <v>0</v>
      </c>
      <c r="AI1199" s="35"/>
      <c r="AL1199" s="24">
        <f t="shared" si="79"/>
        <v>718.43322920000003</v>
      </c>
      <c r="AN1199" s="34">
        <v>640</v>
      </c>
      <c r="AP1199" s="20">
        <f t="shared" si="78"/>
        <v>1358.4332291999999</v>
      </c>
      <c r="AR1199" s="20"/>
    </row>
    <row r="1200" spans="1:44" x14ac:dyDescent="0.25">
      <c r="A1200" t="str">
        <f>VLOOKUP($B1200,'Cushing Balance'!$C$2:$E$500,3,TRUE)</f>
        <v>432012</v>
      </c>
      <c r="B1200" s="1">
        <v>41211</v>
      </c>
      <c r="C1200" s="31"/>
      <c r="D1200" s="8">
        <v>0</v>
      </c>
      <c r="E1200" s="35">
        <v>10.647333329999999</v>
      </c>
      <c r="F1200" s="35"/>
      <c r="G1200" s="29">
        <v>100.41927634096774</v>
      </c>
      <c r="H1200" s="35">
        <v>60.21714583</v>
      </c>
      <c r="I1200" s="35">
        <v>0</v>
      </c>
      <c r="J1200" s="26">
        <v>0</v>
      </c>
      <c r="K1200" s="35">
        <v>99.431687499999995</v>
      </c>
      <c r="L1200" s="35">
        <v>0</v>
      </c>
      <c r="M1200" s="35">
        <v>403.09674999999999</v>
      </c>
      <c r="N1200" s="35">
        <v>0</v>
      </c>
      <c r="O1200" s="35"/>
      <c r="P1200" s="35">
        <v>0</v>
      </c>
      <c r="R1200" s="24">
        <f t="shared" si="76"/>
        <v>673.81219300096768</v>
      </c>
      <c r="T1200" s="5">
        <v>375.31551615621061</v>
      </c>
      <c r="V1200" s="20">
        <f t="shared" si="77"/>
        <v>1049.1277091571783</v>
      </c>
      <c r="W1200" s="59">
        <f t="shared" si="75"/>
        <v>41211</v>
      </c>
      <c r="X1200" s="8">
        <v>148.2043333</v>
      </c>
      <c r="Y1200" s="35">
        <v>138.108125</v>
      </c>
      <c r="Z1200" s="35"/>
      <c r="AA1200" s="35">
        <v>0</v>
      </c>
      <c r="AB1200" s="35">
        <v>210.0826667</v>
      </c>
      <c r="AC1200" s="35">
        <v>14.408520829999999</v>
      </c>
      <c r="AD1200" s="35">
        <v>196.34583330000001</v>
      </c>
      <c r="AE1200" s="35"/>
      <c r="AF1200" s="35"/>
      <c r="AG1200" s="35"/>
      <c r="AH1200" s="35">
        <v>0</v>
      </c>
      <c r="AI1200" s="35"/>
      <c r="AL1200" s="24">
        <f t="shared" si="79"/>
        <v>707.14947913000003</v>
      </c>
      <c r="AN1200" s="34">
        <v>640</v>
      </c>
      <c r="AP1200" s="20">
        <f t="shared" si="78"/>
        <v>1347.1494791300001</v>
      </c>
      <c r="AR1200" s="20"/>
    </row>
    <row r="1201" spans="1:44" x14ac:dyDescent="0.25">
      <c r="A1201" t="str">
        <f>VLOOKUP($B1201,'Cushing Balance'!$C$2:$E$500,3,TRUE)</f>
        <v>432012</v>
      </c>
      <c r="B1201" s="1">
        <v>41212</v>
      </c>
      <c r="C1201" s="31"/>
      <c r="D1201" s="8">
        <v>89.870791670000003</v>
      </c>
      <c r="E1201" s="35">
        <v>129.00937500000001</v>
      </c>
      <c r="F1201" s="35"/>
      <c r="G1201" s="29">
        <v>100.41927634096774</v>
      </c>
      <c r="H1201" s="35">
        <v>6.8657916670000008</v>
      </c>
      <c r="I1201" s="35">
        <v>0</v>
      </c>
      <c r="J1201" s="26">
        <v>0</v>
      </c>
      <c r="K1201" s="35">
        <v>95.005541669999999</v>
      </c>
      <c r="L1201" s="35">
        <v>0</v>
      </c>
      <c r="M1201" s="35">
        <v>400.27143749999999</v>
      </c>
      <c r="N1201" s="35">
        <v>0</v>
      </c>
      <c r="O1201" s="35"/>
      <c r="P1201" s="35">
        <v>0</v>
      </c>
      <c r="R1201" s="24">
        <f t="shared" si="76"/>
        <v>821.44221384796765</v>
      </c>
      <c r="T1201" s="5">
        <v>375.31551615621061</v>
      </c>
      <c r="V1201" s="20">
        <f t="shared" si="77"/>
        <v>1196.7577300041783</v>
      </c>
      <c r="W1201" s="59">
        <f t="shared" si="75"/>
        <v>41212</v>
      </c>
      <c r="X1201" s="8">
        <v>147.58135419999999</v>
      </c>
      <c r="Y1201" s="35">
        <v>138.96710419999999</v>
      </c>
      <c r="Z1201" s="35"/>
      <c r="AA1201" s="35">
        <v>0</v>
      </c>
      <c r="AB1201" s="35">
        <v>211.01754170000001</v>
      </c>
      <c r="AC1201" s="35">
        <v>14.3330625</v>
      </c>
      <c r="AD1201" s="35">
        <v>170.59110419999999</v>
      </c>
      <c r="AE1201" s="35"/>
      <c r="AF1201" s="35"/>
      <c r="AG1201" s="35"/>
      <c r="AH1201" s="35">
        <v>0</v>
      </c>
      <c r="AI1201" s="35"/>
      <c r="AL1201" s="24">
        <f t="shared" si="79"/>
        <v>682.4901668</v>
      </c>
      <c r="AN1201" s="34">
        <v>640</v>
      </c>
      <c r="AP1201" s="20">
        <f t="shared" si="78"/>
        <v>1322.4901668</v>
      </c>
      <c r="AR1201" s="20"/>
    </row>
    <row r="1202" spans="1:44" x14ac:dyDescent="0.25">
      <c r="A1202" t="str">
        <f>VLOOKUP($B1202,'Cushing Balance'!$C$2:$E$500,3,TRUE)</f>
        <v>432012</v>
      </c>
      <c r="B1202" s="1">
        <v>41213</v>
      </c>
      <c r="C1202" s="31"/>
      <c r="D1202" s="8">
        <v>140.85612499999999</v>
      </c>
      <c r="E1202" s="35">
        <v>61.874187499999998</v>
      </c>
      <c r="F1202" s="35"/>
      <c r="G1202" s="29">
        <v>100.41927634096774</v>
      </c>
      <c r="H1202" s="35">
        <v>49.031062499999997</v>
      </c>
      <c r="I1202" s="35">
        <v>0</v>
      </c>
      <c r="J1202" s="26">
        <v>0</v>
      </c>
      <c r="K1202" s="35">
        <v>99.677854170000003</v>
      </c>
      <c r="L1202" s="35">
        <v>0</v>
      </c>
      <c r="M1202" s="35">
        <v>378.68312500000002</v>
      </c>
      <c r="N1202" s="35">
        <v>0</v>
      </c>
      <c r="O1202" s="35"/>
      <c r="P1202" s="35">
        <v>0</v>
      </c>
      <c r="R1202" s="24">
        <f t="shared" si="76"/>
        <v>830.54163051096771</v>
      </c>
      <c r="T1202" s="5">
        <v>375.31551615621061</v>
      </c>
      <c r="V1202" s="20">
        <f t="shared" si="77"/>
        <v>1205.8571466671783</v>
      </c>
      <c r="W1202" s="59">
        <f t="shared" si="75"/>
        <v>41213</v>
      </c>
      <c r="X1202" s="8">
        <v>149.697125</v>
      </c>
      <c r="Y1202" s="35">
        <v>138.5052292</v>
      </c>
      <c r="Z1202" s="35"/>
      <c r="AA1202" s="35">
        <v>0</v>
      </c>
      <c r="AB1202" s="35">
        <v>214.04106250000001</v>
      </c>
      <c r="AC1202" s="35">
        <v>17.008749999999999</v>
      </c>
      <c r="AD1202" s="35">
        <v>186.31964579999999</v>
      </c>
      <c r="AE1202" s="35"/>
      <c r="AF1202" s="35"/>
      <c r="AG1202" s="35"/>
      <c r="AH1202" s="35">
        <v>0</v>
      </c>
      <c r="AI1202" s="35"/>
      <c r="AL1202" s="24">
        <f t="shared" si="79"/>
        <v>705.57181249999996</v>
      </c>
      <c r="AN1202" s="34">
        <v>640</v>
      </c>
      <c r="AP1202" s="20">
        <f t="shared" si="78"/>
        <v>1345.5718124999999</v>
      </c>
      <c r="AR1202" s="20"/>
    </row>
    <row r="1203" spans="1:44" x14ac:dyDescent="0.25">
      <c r="A1203" t="str">
        <f>VLOOKUP($B1203,'Cushing Balance'!$C$2:$E$500,3,TRUE)</f>
        <v>432012</v>
      </c>
      <c r="B1203" s="1">
        <v>41214</v>
      </c>
      <c r="C1203" s="31"/>
      <c r="D1203" s="8">
        <v>96.331354170000012</v>
      </c>
      <c r="E1203" s="35">
        <v>102.29875</v>
      </c>
      <c r="F1203" s="35"/>
      <c r="G1203" s="29">
        <v>96.174212503833331</v>
      </c>
      <c r="H1203" s="35">
        <v>41.307124999999999</v>
      </c>
      <c r="I1203" s="35">
        <v>0</v>
      </c>
      <c r="J1203" s="26">
        <v>0</v>
      </c>
      <c r="K1203" s="35">
        <v>96.180125000000004</v>
      </c>
      <c r="L1203" s="35">
        <v>0</v>
      </c>
      <c r="M1203" s="35">
        <v>380.40158329999997</v>
      </c>
      <c r="N1203" s="35">
        <v>0</v>
      </c>
      <c r="O1203" s="35"/>
      <c r="P1203" s="35">
        <v>0</v>
      </c>
      <c r="R1203" s="24">
        <f t="shared" si="76"/>
        <v>812.69314997383333</v>
      </c>
      <c r="T1203" s="5">
        <v>376.51780065893047</v>
      </c>
      <c r="V1203" s="20">
        <f t="shared" si="77"/>
        <v>1189.2109506327638</v>
      </c>
      <c r="W1203" s="59">
        <f t="shared" si="75"/>
        <v>41214</v>
      </c>
      <c r="X1203" s="8">
        <v>148.92177079999999</v>
      </c>
      <c r="Y1203" s="35">
        <v>138.75545829999999</v>
      </c>
      <c r="Z1203" s="35"/>
      <c r="AA1203" s="35">
        <v>0</v>
      </c>
      <c r="AB1203" s="35">
        <v>210.82368750000001</v>
      </c>
      <c r="AC1203" s="35">
        <v>13.90591667</v>
      </c>
      <c r="AD1203" s="35">
        <v>195.8288958</v>
      </c>
      <c r="AE1203" s="35"/>
      <c r="AF1203" s="35"/>
      <c r="AG1203" s="35"/>
      <c r="AH1203" s="35">
        <v>0</v>
      </c>
      <c r="AI1203" s="35"/>
      <c r="AL1203" s="24">
        <f t="shared" si="79"/>
        <v>708.23572906999993</v>
      </c>
      <c r="AN1203" s="34">
        <v>673.45500000000004</v>
      </c>
      <c r="AP1203" s="20">
        <f t="shared" si="78"/>
        <v>1381.6907290700001</v>
      </c>
      <c r="AR1203" s="20"/>
    </row>
    <row r="1204" spans="1:44" x14ac:dyDescent="0.25">
      <c r="A1204" t="str">
        <f>VLOOKUP($B1204,'Cushing Balance'!$C$2:$E$500,3,TRUE)</f>
        <v>432012</v>
      </c>
      <c r="B1204" s="1">
        <v>41215</v>
      </c>
      <c r="C1204" s="31"/>
      <c r="D1204" s="8">
        <v>67.416499999999999</v>
      </c>
      <c r="E1204" s="35">
        <v>132.5798125</v>
      </c>
      <c r="F1204" s="35"/>
      <c r="G1204" s="29">
        <v>96.174212503833331</v>
      </c>
      <c r="H1204" s="35">
        <v>40.915166669999998</v>
      </c>
      <c r="I1204" s="35">
        <v>0</v>
      </c>
      <c r="J1204" s="26">
        <v>0</v>
      </c>
      <c r="K1204" s="35">
        <v>97.216916670000003</v>
      </c>
      <c r="L1204" s="35">
        <v>0</v>
      </c>
      <c r="M1204" s="35">
        <v>393.712875</v>
      </c>
      <c r="N1204" s="35">
        <v>0</v>
      </c>
      <c r="O1204" s="35"/>
      <c r="P1204" s="35">
        <v>0</v>
      </c>
      <c r="R1204" s="24">
        <f t="shared" si="76"/>
        <v>828.01548334383324</v>
      </c>
      <c r="T1204" s="5">
        <v>376.51780065893047</v>
      </c>
      <c r="V1204" s="20">
        <f t="shared" si="77"/>
        <v>1204.5332840027636</v>
      </c>
      <c r="W1204" s="59">
        <f t="shared" si="75"/>
        <v>41215</v>
      </c>
      <c r="X1204" s="8">
        <v>150.2945</v>
      </c>
      <c r="Y1204" s="35">
        <v>140.07124999999999</v>
      </c>
      <c r="Z1204" s="35"/>
      <c r="AA1204" s="35">
        <v>0</v>
      </c>
      <c r="AB1204" s="35">
        <v>214.41743750000001</v>
      </c>
      <c r="AC1204" s="35">
        <v>14.671208329999999</v>
      </c>
      <c r="AD1204" s="35">
        <v>188.6645417</v>
      </c>
      <c r="AE1204" s="35"/>
      <c r="AF1204" s="35"/>
      <c r="AG1204" s="35"/>
      <c r="AH1204" s="35">
        <v>0</v>
      </c>
      <c r="AI1204" s="35"/>
      <c r="AL1204" s="24">
        <f t="shared" si="79"/>
        <v>708.11893752999993</v>
      </c>
      <c r="AN1204" s="34">
        <v>673.45500000000004</v>
      </c>
      <c r="AP1204" s="20">
        <f t="shared" si="78"/>
        <v>1381.57393753</v>
      </c>
      <c r="AR1204" s="20"/>
    </row>
    <row r="1205" spans="1:44" x14ac:dyDescent="0.25">
      <c r="A1205" t="str">
        <f>VLOOKUP($B1205,'Cushing Balance'!$C$2:$E$500,3,TRUE)</f>
        <v>442012</v>
      </c>
      <c r="B1205" s="1">
        <v>41216</v>
      </c>
      <c r="C1205" s="31"/>
      <c r="D1205" s="8">
        <v>78.719875000000002</v>
      </c>
      <c r="E1205" s="35">
        <v>129.76279170000001</v>
      </c>
      <c r="F1205" s="35"/>
      <c r="G1205" s="29">
        <v>96.174212503833331</v>
      </c>
      <c r="H1205" s="35">
        <v>47.190458329999998</v>
      </c>
      <c r="I1205" s="35">
        <v>0</v>
      </c>
      <c r="J1205" s="26">
        <v>0</v>
      </c>
      <c r="K1205" s="35">
        <v>97.067229170000005</v>
      </c>
      <c r="L1205" s="35">
        <v>0</v>
      </c>
      <c r="M1205" s="35">
        <v>408.30079169999999</v>
      </c>
      <c r="N1205" s="35">
        <v>0</v>
      </c>
      <c r="O1205" s="35"/>
      <c r="P1205" s="35">
        <v>0</v>
      </c>
      <c r="R1205" s="24">
        <f t="shared" si="76"/>
        <v>857.21535840383331</v>
      </c>
      <c r="T1205" s="5">
        <v>376.51780065893047</v>
      </c>
      <c r="V1205" s="20">
        <f t="shared" si="77"/>
        <v>1233.7331590627637</v>
      </c>
      <c r="W1205" s="59">
        <f t="shared" si="75"/>
        <v>41216</v>
      </c>
      <c r="X1205" s="8">
        <v>150.20720829999999</v>
      </c>
      <c r="Y1205" s="35">
        <v>137.26577079999998</v>
      </c>
      <c r="Z1205" s="35"/>
      <c r="AA1205" s="35">
        <v>0</v>
      </c>
      <c r="AB1205" s="35">
        <v>219.23508329999999</v>
      </c>
      <c r="AC1205" s="35">
        <v>15.39470833</v>
      </c>
      <c r="AD1205" s="35">
        <v>126.9048542</v>
      </c>
      <c r="AE1205" s="35"/>
      <c r="AF1205" s="35"/>
      <c r="AG1205" s="35"/>
      <c r="AH1205" s="35">
        <v>0</v>
      </c>
      <c r="AI1205" s="35"/>
      <c r="AL1205" s="24">
        <f t="shared" si="79"/>
        <v>649.00762493000002</v>
      </c>
      <c r="AN1205" s="34">
        <v>673.45500000000004</v>
      </c>
      <c r="AP1205" s="20">
        <f t="shared" si="78"/>
        <v>1322.4626249299999</v>
      </c>
      <c r="AR1205" s="20"/>
    </row>
    <row r="1206" spans="1:44" x14ac:dyDescent="0.25">
      <c r="A1206" t="str">
        <f>VLOOKUP($B1206,'Cushing Balance'!$C$2:$E$500,3,TRUE)</f>
        <v>442012</v>
      </c>
      <c r="B1206" s="1">
        <v>41217</v>
      </c>
      <c r="C1206" s="31"/>
      <c r="D1206" s="8">
        <v>0</v>
      </c>
      <c r="E1206" s="35">
        <v>119.59497560000001</v>
      </c>
      <c r="F1206" s="35"/>
      <c r="G1206" s="29">
        <v>96.174212503833331</v>
      </c>
      <c r="H1206" s="35">
        <v>54.923829269999999</v>
      </c>
      <c r="I1206" s="35">
        <v>0</v>
      </c>
      <c r="J1206" s="26">
        <v>0</v>
      </c>
      <c r="K1206" s="35">
        <v>98.272555559999986</v>
      </c>
      <c r="L1206" s="35">
        <v>0</v>
      </c>
      <c r="M1206" s="35">
        <v>417.32043479999999</v>
      </c>
      <c r="N1206" s="35">
        <v>0</v>
      </c>
      <c r="O1206" s="35"/>
      <c r="P1206" s="35">
        <v>0</v>
      </c>
      <c r="R1206" s="24">
        <f t="shared" si="76"/>
        <v>786.28600773383334</v>
      </c>
      <c r="T1206" s="5">
        <v>376.51780065893047</v>
      </c>
      <c r="V1206" s="20">
        <f t="shared" si="77"/>
        <v>1162.8038083927638</v>
      </c>
      <c r="W1206" s="59">
        <f t="shared" si="75"/>
        <v>41217</v>
      </c>
      <c r="X1206" s="8">
        <v>148.7246585</v>
      </c>
      <c r="Y1206" s="35">
        <v>137.31036589999999</v>
      </c>
      <c r="Z1206" s="35"/>
      <c r="AA1206" s="35">
        <v>0</v>
      </c>
      <c r="AB1206" s="35">
        <v>218.0539512</v>
      </c>
      <c r="AC1206" s="35">
        <v>14.329756100000001</v>
      </c>
      <c r="AD1206" s="35">
        <v>82.164456520000002</v>
      </c>
      <c r="AE1206" s="35"/>
      <c r="AF1206" s="35"/>
      <c r="AG1206" s="35"/>
      <c r="AH1206" s="35">
        <v>0</v>
      </c>
      <c r="AI1206" s="35"/>
      <c r="AL1206" s="24">
        <f t="shared" si="79"/>
        <v>600.58318822000012</v>
      </c>
      <c r="AN1206" s="34">
        <v>673.45500000000004</v>
      </c>
      <c r="AP1206" s="20">
        <f t="shared" si="78"/>
        <v>1274.0381882200002</v>
      </c>
      <c r="AR1206" s="20"/>
    </row>
    <row r="1207" spans="1:44" x14ac:dyDescent="0.25">
      <c r="A1207" t="str">
        <f>VLOOKUP($B1207,'Cushing Balance'!$C$2:$E$500,3,TRUE)</f>
        <v>442012</v>
      </c>
      <c r="B1207" s="1">
        <v>41218</v>
      </c>
      <c r="C1207" s="31"/>
      <c r="D1207" s="8">
        <v>3.7391458330000003</v>
      </c>
      <c r="E1207" s="35">
        <v>107.9236667</v>
      </c>
      <c r="F1207" s="35"/>
      <c r="G1207" s="29">
        <v>96.174212503833331</v>
      </c>
      <c r="H1207" s="35">
        <v>49.187145829999999</v>
      </c>
      <c r="I1207" s="35">
        <v>0</v>
      </c>
      <c r="J1207" s="26">
        <v>0</v>
      </c>
      <c r="K1207" s="35">
        <v>92.48104167000001</v>
      </c>
      <c r="L1207" s="35">
        <v>0</v>
      </c>
      <c r="M1207" s="35">
        <v>409.3312292</v>
      </c>
      <c r="N1207" s="35">
        <v>0</v>
      </c>
      <c r="O1207" s="35"/>
      <c r="P1207" s="35">
        <v>0</v>
      </c>
      <c r="R1207" s="24">
        <f t="shared" si="76"/>
        <v>758.83644173683342</v>
      </c>
      <c r="T1207" s="5">
        <v>376.51780065893047</v>
      </c>
      <c r="V1207" s="20">
        <f t="shared" si="77"/>
        <v>1135.3542423957638</v>
      </c>
      <c r="W1207" s="59">
        <f t="shared" si="75"/>
        <v>41218</v>
      </c>
      <c r="X1207" s="8">
        <v>148.3319583</v>
      </c>
      <c r="Y1207" s="35">
        <v>137.56252079999999</v>
      </c>
      <c r="Z1207" s="35"/>
      <c r="AA1207" s="35">
        <v>0</v>
      </c>
      <c r="AB1207" s="35">
        <v>217.76362499999999</v>
      </c>
      <c r="AC1207" s="35">
        <v>15.771333329999999</v>
      </c>
      <c r="AD1207" s="35">
        <v>33.87960417</v>
      </c>
      <c r="AE1207" s="35"/>
      <c r="AF1207" s="35"/>
      <c r="AG1207" s="35"/>
      <c r="AH1207" s="35">
        <v>0</v>
      </c>
      <c r="AI1207" s="35"/>
      <c r="AL1207" s="24">
        <f t="shared" si="79"/>
        <v>553.3090416</v>
      </c>
      <c r="AN1207" s="34">
        <v>673.45500000000004</v>
      </c>
      <c r="AP1207" s="20">
        <f t="shared" si="78"/>
        <v>1226.7640415999999</v>
      </c>
      <c r="AR1207" s="20"/>
    </row>
    <row r="1208" spans="1:44" x14ac:dyDescent="0.25">
      <c r="A1208" t="str">
        <f>VLOOKUP($B1208,'Cushing Balance'!$C$2:$E$500,3,TRUE)</f>
        <v>442012</v>
      </c>
      <c r="B1208" s="1">
        <v>41219</v>
      </c>
      <c r="C1208" s="31"/>
      <c r="D1208" s="8">
        <v>107.43433329999999</v>
      </c>
      <c r="E1208" s="35">
        <v>92.921499999999995</v>
      </c>
      <c r="F1208" s="35"/>
      <c r="G1208" s="29">
        <v>96.174212503833331</v>
      </c>
      <c r="H1208" s="35">
        <v>49.230520830000003</v>
      </c>
      <c r="I1208" s="35">
        <v>0</v>
      </c>
      <c r="J1208" s="26">
        <v>0</v>
      </c>
      <c r="K1208" s="35">
        <v>92.83985417000001</v>
      </c>
      <c r="L1208" s="35">
        <v>0</v>
      </c>
      <c r="M1208" s="35">
        <v>416.72452079999999</v>
      </c>
      <c r="N1208" s="35">
        <v>0</v>
      </c>
      <c r="O1208" s="35"/>
      <c r="P1208" s="35">
        <v>0</v>
      </c>
      <c r="R1208" s="24">
        <f t="shared" si="76"/>
        <v>855.32494160383339</v>
      </c>
      <c r="T1208" s="5">
        <v>376.51780065893047</v>
      </c>
      <c r="V1208" s="20">
        <f t="shared" si="77"/>
        <v>1231.8427422627637</v>
      </c>
      <c r="W1208" s="59">
        <f t="shared" si="75"/>
        <v>41219</v>
      </c>
      <c r="X1208" s="8">
        <v>144.0849375</v>
      </c>
      <c r="Y1208" s="35">
        <v>138.34820830000001</v>
      </c>
      <c r="Z1208" s="35"/>
      <c r="AA1208" s="35">
        <v>0</v>
      </c>
      <c r="AB1208" s="35">
        <v>223.71056250000001</v>
      </c>
      <c r="AC1208" s="35">
        <v>14.24475</v>
      </c>
      <c r="AD1208" s="35">
        <v>23.614625</v>
      </c>
      <c r="AE1208" s="35"/>
      <c r="AF1208" s="35"/>
      <c r="AG1208" s="35"/>
      <c r="AH1208" s="35">
        <v>0</v>
      </c>
      <c r="AI1208" s="35"/>
      <c r="AL1208" s="24">
        <f t="shared" si="79"/>
        <v>544.00308330000007</v>
      </c>
      <c r="AN1208" s="34">
        <v>673.45500000000004</v>
      </c>
      <c r="AP1208" s="20">
        <f t="shared" si="78"/>
        <v>1217.4580833</v>
      </c>
      <c r="AR1208" s="20"/>
    </row>
    <row r="1209" spans="1:44" x14ac:dyDescent="0.25">
      <c r="A1209" t="str">
        <f>VLOOKUP($B1209,'Cushing Balance'!$C$2:$E$500,3,TRUE)</f>
        <v>442012</v>
      </c>
      <c r="B1209" s="1">
        <v>41220</v>
      </c>
      <c r="C1209" s="31"/>
      <c r="D1209" s="8">
        <v>0</v>
      </c>
      <c r="E1209" s="35">
        <v>68.940729170000012</v>
      </c>
      <c r="F1209" s="35"/>
      <c r="G1209" s="29">
        <v>96.174212503833331</v>
      </c>
      <c r="H1209" s="35">
        <v>60.848604170000002</v>
      </c>
      <c r="I1209" s="35">
        <v>0</v>
      </c>
      <c r="J1209" s="26">
        <v>0</v>
      </c>
      <c r="K1209" s="35">
        <v>100.4950833</v>
      </c>
      <c r="L1209" s="35">
        <v>16.67478947</v>
      </c>
      <c r="M1209" s="35">
        <v>353.16493750000001</v>
      </c>
      <c r="N1209" s="35">
        <v>0</v>
      </c>
      <c r="O1209" s="35"/>
      <c r="P1209" s="35">
        <v>0</v>
      </c>
      <c r="R1209" s="24">
        <f t="shared" si="76"/>
        <v>696.29835611383339</v>
      </c>
      <c r="T1209" s="5">
        <v>376.51780065893047</v>
      </c>
      <c r="V1209" s="20">
        <f t="shared" si="77"/>
        <v>1072.8161567727639</v>
      </c>
      <c r="W1209" s="59">
        <f t="shared" si="75"/>
        <v>41220</v>
      </c>
      <c r="X1209" s="8">
        <v>145.75493750000001</v>
      </c>
      <c r="Y1209" s="35">
        <v>139.20672920000001</v>
      </c>
      <c r="Z1209" s="35"/>
      <c r="AA1209" s="35">
        <v>0</v>
      </c>
      <c r="AB1209" s="35">
        <v>225.27910420000001</v>
      </c>
      <c r="AC1209" s="35">
        <v>13.59122917</v>
      </c>
      <c r="AD1209" s="35">
        <v>23.674833330000002</v>
      </c>
      <c r="AE1209" s="35"/>
      <c r="AF1209" s="35"/>
      <c r="AG1209" s="35"/>
      <c r="AH1209" s="35">
        <v>0</v>
      </c>
      <c r="AI1209" s="35"/>
      <c r="AL1209" s="24">
        <f t="shared" si="79"/>
        <v>547.5068334</v>
      </c>
      <c r="AN1209" s="34">
        <v>673.45500000000004</v>
      </c>
      <c r="AP1209" s="20">
        <f t="shared" si="78"/>
        <v>1220.9618334000002</v>
      </c>
      <c r="AR1209" s="20"/>
    </row>
    <row r="1210" spans="1:44" x14ac:dyDescent="0.25">
      <c r="A1210" t="str">
        <f>VLOOKUP($B1210,'Cushing Balance'!$C$2:$E$500,3,TRUE)</f>
        <v>442012</v>
      </c>
      <c r="B1210" s="1">
        <v>41221</v>
      </c>
      <c r="C1210" s="31"/>
      <c r="D1210" s="8">
        <v>0</v>
      </c>
      <c r="E1210" s="35">
        <v>13.928166670000001</v>
      </c>
      <c r="F1210" s="35"/>
      <c r="G1210" s="29">
        <v>96.174212503833331</v>
      </c>
      <c r="H1210" s="35">
        <v>54.575104169999996</v>
      </c>
      <c r="I1210" s="35">
        <v>0</v>
      </c>
      <c r="J1210" s="26">
        <v>0</v>
      </c>
      <c r="K1210" s="35">
        <v>99.969875000000002</v>
      </c>
      <c r="L1210" s="35">
        <v>19.734145830000003</v>
      </c>
      <c r="M1210" s="35">
        <v>420.17762499999998</v>
      </c>
      <c r="N1210" s="35">
        <v>0</v>
      </c>
      <c r="O1210" s="35"/>
      <c r="P1210" s="35">
        <v>0</v>
      </c>
      <c r="R1210" s="24">
        <f t="shared" si="76"/>
        <v>704.5591291738333</v>
      </c>
      <c r="T1210" s="5">
        <v>376.51780065893047</v>
      </c>
      <c r="V1210" s="20">
        <f t="shared" si="77"/>
        <v>1081.0769298327637</v>
      </c>
      <c r="W1210" s="59">
        <f t="shared" si="75"/>
        <v>41221</v>
      </c>
      <c r="X1210" s="8">
        <v>149.7086875</v>
      </c>
      <c r="Y1210" s="35">
        <v>140.8773333</v>
      </c>
      <c r="Z1210" s="35"/>
      <c r="AA1210" s="35">
        <v>0</v>
      </c>
      <c r="AB1210" s="35">
        <v>223.85235420000001</v>
      </c>
      <c r="AC1210" s="35">
        <v>16.729479169999998</v>
      </c>
      <c r="AD1210" s="35">
        <v>49.37572917</v>
      </c>
      <c r="AE1210" s="35"/>
      <c r="AF1210" s="35"/>
      <c r="AG1210" s="35"/>
      <c r="AH1210" s="35">
        <v>0</v>
      </c>
      <c r="AI1210" s="35"/>
      <c r="AL1210" s="24">
        <f t="shared" si="79"/>
        <v>580.54358334000005</v>
      </c>
      <c r="AN1210" s="34">
        <v>673.45500000000004</v>
      </c>
      <c r="AP1210" s="20">
        <f t="shared" si="78"/>
        <v>1253.9985833400001</v>
      </c>
      <c r="AR1210" s="20"/>
    </row>
    <row r="1211" spans="1:44" x14ac:dyDescent="0.25">
      <c r="A1211" t="str">
        <f>VLOOKUP($B1211,'Cushing Balance'!$C$2:$E$500,3,TRUE)</f>
        <v>442012</v>
      </c>
      <c r="B1211" s="1">
        <v>41222</v>
      </c>
      <c r="C1211" s="31"/>
      <c r="D1211" s="8">
        <v>121.3035</v>
      </c>
      <c r="E1211" s="35">
        <v>120.03687499999999</v>
      </c>
      <c r="F1211" s="35"/>
      <c r="G1211" s="29">
        <v>96.174212503833331</v>
      </c>
      <c r="H1211" s="35">
        <v>57.818479169999996</v>
      </c>
      <c r="I1211" s="35">
        <v>0</v>
      </c>
      <c r="J1211" s="26">
        <v>0</v>
      </c>
      <c r="K1211" s="35">
        <v>97.389020829999993</v>
      </c>
      <c r="L1211" s="35">
        <v>19.797770830000001</v>
      </c>
      <c r="M1211" s="35">
        <v>421.46110420000002</v>
      </c>
      <c r="N1211" s="35">
        <v>0</v>
      </c>
      <c r="O1211" s="35"/>
      <c r="P1211" s="35">
        <v>0</v>
      </c>
      <c r="R1211" s="24">
        <f t="shared" si="76"/>
        <v>933.98096253383335</v>
      </c>
      <c r="T1211" s="5">
        <v>376.51780065893047</v>
      </c>
      <c r="V1211" s="20">
        <f t="shared" si="77"/>
        <v>1310.4987631927638</v>
      </c>
      <c r="W1211" s="59">
        <f t="shared" si="75"/>
        <v>41222</v>
      </c>
      <c r="X1211" s="8">
        <v>151.79947920000001</v>
      </c>
      <c r="Y1211" s="35">
        <v>137.39133329999999</v>
      </c>
      <c r="Z1211" s="35"/>
      <c r="AA1211" s="35">
        <v>0</v>
      </c>
      <c r="AB1211" s="35">
        <v>205.27804169999999</v>
      </c>
      <c r="AC1211" s="35">
        <v>17.071625000000001</v>
      </c>
      <c r="AD1211" s="35">
        <v>85.859312500000001</v>
      </c>
      <c r="AE1211" s="35"/>
      <c r="AF1211" s="35"/>
      <c r="AG1211" s="35"/>
      <c r="AH1211" s="35">
        <v>0</v>
      </c>
      <c r="AI1211" s="35"/>
      <c r="AL1211" s="24">
        <f t="shared" si="79"/>
        <v>597.39979170000004</v>
      </c>
      <c r="AN1211" s="34">
        <v>673.45500000000004</v>
      </c>
      <c r="AP1211" s="20">
        <f t="shared" si="78"/>
        <v>1270.8547917000001</v>
      </c>
      <c r="AR1211" s="20"/>
    </row>
    <row r="1212" spans="1:44" x14ac:dyDescent="0.25">
      <c r="A1212" t="str">
        <f>VLOOKUP($B1212,'Cushing Balance'!$C$2:$E$500,3,TRUE)</f>
        <v>452012</v>
      </c>
      <c r="B1212" s="1">
        <v>41223</v>
      </c>
      <c r="C1212" s="31"/>
      <c r="D1212" s="8">
        <v>236.16445830000001</v>
      </c>
      <c r="E1212" s="35">
        <v>44.378500000000003</v>
      </c>
      <c r="F1212" s="35"/>
      <c r="G1212" s="29">
        <v>96.174212503833331</v>
      </c>
      <c r="H1212" s="35">
        <v>55.502916669999998</v>
      </c>
      <c r="I1212" s="35">
        <v>0</v>
      </c>
      <c r="J1212" s="26">
        <v>0</v>
      </c>
      <c r="K1212" s="35">
        <v>97.330812499999993</v>
      </c>
      <c r="L1212" s="35">
        <v>20.319520830000002</v>
      </c>
      <c r="M1212" s="35">
        <v>422.407625</v>
      </c>
      <c r="N1212" s="35">
        <v>0</v>
      </c>
      <c r="O1212" s="35"/>
      <c r="P1212" s="35">
        <v>0</v>
      </c>
      <c r="R1212" s="24">
        <f t="shared" si="76"/>
        <v>972.27804580383327</v>
      </c>
      <c r="T1212" s="5">
        <v>376.51780065893047</v>
      </c>
      <c r="V1212" s="20">
        <f t="shared" si="77"/>
        <v>1348.7958464627636</v>
      </c>
      <c r="W1212" s="59">
        <f t="shared" si="75"/>
        <v>41223</v>
      </c>
      <c r="X1212" s="8">
        <v>150.5703958</v>
      </c>
      <c r="Y1212" s="35">
        <v>138.39687499999999</v>
      </c>
      <c r="Z1212" s="35"/>
      <c r="AA1212" s="35">
        <v>0</v>
      </c>
      <c r="AB1212" s="35">
        <v>200.92599999999999</v>
      </c>
      <c r="AC1212" s="35">
        <v>17.740979169999999</v>
      </c>
      <c r="AD1212" s="35">
        <v>27.425416669999997</v>
      </c>
      <c r="AE1212" s="35"/>
      <c r="AF1212" s="35"/>
      <c r="AG1212" s="35"/>
      <c r="AH1212" s="35">
        <v>0</v>
      </c>
      <c r="AI1212" s="35"/>
      <c r="AL1212" s="24">
        <f t="shared" si="79"/>
        <v>535.05966663999993</v>
      </c>
      <c r="AN1212" s="34">
        <v>673.45500000000004</v>
      </c>
      <c r="AP1212" s="20">
        <f t="shared" si="78"/>
        <v>1208.5146666400001</v>
      </c>
      <c r="AR1212" s="20"/>
    </row>
    <row r="1213" spans="1:44" x14ac:dyDescent="0.25">
      <c r="A1213" t="str">
        <f>VLOOKUP($B1213,'Cushing Balance'!$C$2:$E$500,3,TRUE)</f>
        <v>452012</v>
      </c>
      <c r="B1213" s="1">
        <v>41224</v>
      </c>
      <c r="C1213" s="31"/>
      <c r="D1213" s="8">
        <v>0</v>
      </c>
      <c r="E1213" s="35">
        <v>21.78360417</v>
      </c>
      <c r="F1213" s="35"/>
      <c r="G1213" s="29">
        <v>96.174212503833331</v>
      </c>
      <c r="H1213" s="35">
        <v>56.35425</v>
      </c>
      <c r="I1213" s="35">
        <v>0</v>
      </c>
      <c r="J1213" s="26">
        <v>0</v>
      </c>
      <c r="K1213" s="35">
        <v>84.09483333</v>
      </c>
      <c r="L1213" s="35">
        <v>11.19285417</v>
      </c>
      <c r="M1213" s="35">
        <v>399.61866670000001</v>
      </c>
      <c r="N1213" s="35">
        <v>0</v>
      </c>
      <c r="O1213" s="35"/>
      <c r="P1213" s="35">
        <v>0</v>
      </c>
      <c r="R1213" s="24">
        <f t="shared" si="76"/>
        <v>669.21842087383334</v>
      </c>
      <c r="T1213" s="5">
        <v>376.51780065893047</v>
      </c>
      <c r="V1213" s="20">
        <f t="shared" si="77"/>
        <v>1045.7362215327639</v>
      </c>
      <c r="W1213" s="59">
        <f t="shared" si="75"/>
        <v>41224</v>
      </c>
      <c r="X1213" s="8">
        <v>143.88170829999999</v>
      </c>
      <c r="Y1213" s="35">
        <v>137.48383329999999</v>
      </c>
      <c r="Z1213" s="35"/>
      <c r="AA1213" s="35">
        <v>0</v>
      </c>
      <c r="AB1213" s="35">
        <v>192.93297920000001</v>
      </c>
      <c r="AC1213" s="35">
        <v>15.95345833</v>
      </c>
      <c r="AD1213" s="35">
        <v>24.318854169999998</v>
      </c>
      <c r="AE1213" s="35"/>
      <c r="AF1213" s="35"/>
      <c r="AG1213" s="35"/>
      <c r="AH1213" s="35">
        <v>0</v>
      </c>
      <c r="AI1213" s="35"/>
      <c r="AL1213" s="24">
        <f t="shared" si="79"/>
        <v>514.5708333</v>
      </c>
      <c r="AN1213" s="34">
        <v>673.45500000000004</v>
      </c>
      <c r="AP1213" s="20">
        <f t="shared" si="78"/>
        <v>1188.0258333000002</v>
      </c>
      <c r="AR1213" s="20"/>
    </row>
    <row r="1214" spans="1:44" x14ac:dyDescent="0.25">
      <c r="A1214" t="str">
        <f>VLOOKUP($B1214,'Cushing Balance'!$C$2:$E$500,3,TRUE)</f>
        <v>452012</v>
      </c>
      <c r="B1214" s="1">
        <v>41225</v>
      </c>
      <c r="C1214" s="31"/>
      <c r="D1214" s="8">
        <v>0</v>
      </c>
      <c r="E1214" s="35">
        <v>135.88472920000001</v>
      </c>
      <c r="F1214" s="35"/>
      <c r="G1214" s="29">
        <v>96.174212503833331</v>
      </c>
      <c r="H1214" s="35">
        <v>42.259687499999998</v>
      </c>
      <c r="I1214" s="35">
        <v>0</v>
      </c>
      <c r="J1214" s="26">
        <v>0</v>
      </c>
      <c r="K1214" s="35">
        <v>85.942583329999991</v>
      </c>
      <c r="L1214" s="35">
        <v>10.503604170000001</v>
      </c>
      <c r="M1214" s="35">
        <v>431.186125</v>
      </c>
      <c r="N1214" s="35">
        <v>0</v>
      </c>
      <c r="O1214" s="35"/>
      <c r="P1214" s="35">
        <v>0</v>
      </c>
      <c r="R1214" s="24">
        <f t="shared" si="76"/>
        <v>801.95094170383334</v>
      </c>
      <c r="T1214" s="5">
        <v>376.51780065893047</v>
      </c>
      <c r="V1214" s="20">
        <f t="shared" si="77"/>
        <v>1178.4687423627638</v>
      </c>
      <c r="W1214" s="59">
        <f t="shared" si="75"/>
        <v>41225</v>
      </c>
      <c r="X1214" s="8">
        <v>139.22683330000001</v>
      </c>
      <c r="Y1214" s="35">
        <v>123.9202708</v>
      </c>
      <c r="Z1214" s="35"/>
      <c r="AA1214" s="35">
        <v>0</v>
      </c>
      <c r="AB1214" s="35">
        <v>192.04229169999999</v>
      </c>
      <c r="AC1214" s="35">
        <v>14.901125</v>
      </c>
      <c r="AD1214" s="35">
        <v>59.096312500000003</v>
      </c>
      <c r="AE1214" s="35"/>
      <c r="AF1214" s="35"/>
      <c r="AG1214" s="35"/>
      <c r="AH1214" s="35">
        <v>0</v>
      </c>
      <c r="AI1214" s="35"/>
      <c r="AL1214" s="24">
        <f t="shared" si="79"/>
        <v>529.18683329999988</v>
      </c>
      <c r="AN1214" s="34">
        <v>673.45500000000004</v>
      </c>
      <c r="AP1214" s="20">
        <f t="shared" si="78"/>
        <v>1202.6418332999999</v>
      </c>
      <c r="AR1214" s="20"/>
    </row>
    <row r="1215" spans="1:44" x14ac:dyDescent="0.25">
      <c r="A1215" t="str">
        <f>VLOOKUP($B1215,'Cushing Balance'!$C$2:$E$500,3,TRUE)</f>
        <v>452012</v>
      </c>
      <c r="B1215" s="1">
        <v>41226</v>
      </c>
      <c r="C1215" s="31"/>
      <c r="D1215" s="8">
        <v>0</v>
      </c>
      <c r="E1215" s="35">
        <v>117.2294792</v>
      </c>
      <c r="F1215" s="35"/>
      <c r="G1215" s="29">
        <v>96.174212503833331</v>
      </c>
      <c r="H1215" s="35">
        <v>53.629624999999997</v>
      </c>
      <c r="I1215" s="35">
        <v>0</v>
      </c>
      <c r="J1215" s="26">
        <v>0</v>
      </c>
      <c r="K1215" s="35">
        <v>96.40925</v>
      </c>
      <c r="L1215" s="35">
        <v>11.61204167</v>
      </c>
      <c r="M1215" s="35">
        <v>433.12033329999997</v>
      </c>
      <c r="N1215" s="35">
        <v>0</v>
      </c>
      <c r="O1215" s="35"/>
      <c r="P1215" s="35">
        <v>0</v>
      </c>
      <c r="R1215" s="24">
        <f t="shared" si="76"/>
        <v>808.17494167383325</v>
      </c>
      <c r="T1215" s="5">
        <v>376.51780065893047</v>
      </c>
      <c r="V1215" s="20">
        <f t="shared" si="77"/>
        <v>1184.6927423327638</v>
      </c>
      <c r="W1215" s="59">
        <f t="shared" si="75"/>
        <v>41226</v>
      </c>
      <c r="X1215" s="8">
        <v>146.53912500000001</v>
      </c>
      <c r="Y1215" s="35">
        <v>141.97399999999999</v>
      </c>
      <c r="Z1215" s="35"/>
      <c r="AA1215" s="35">
        <v>0</v>
      </c>
      <c r="AB1215" s="35">
        <v>175.8935625</v>
      </c>
      <c r="AC1215" s="35">
        <v>15.783791670000001</v>
      </c>
      <c r="AD1215" s="35">
        <v>64.474374999999995</v>
      </c>
      <c r="AE1215" s="35"/>
      <c r="AF1215" s="35"/>
      <c r="AG1215" s="35"/>
      <c r="AH1215" s="35">
        <v>0</v>
      </c>
      <c r="AI1215" s="35"/>
      <c r="AL1215" s="24">
        <f t="shared" si="79"/>
        <v>544.66485417000001</v>
      </c>
      <c r="AN1215" s="34">
        <v>673.45500000000004</v>
      </c>
      <c r="AP1215" s="20">
        <f t="shared" si="78"/>
        <v>1218.1198541700001</v>
      </c>
      <c r="AR1215" s="20"/>
    </row>
    <row r="1216" spans="1:44" x14ac:dyDescent="0.25">
      <c r="A1216" t="str">
        <f>VLOOKUP($B1216,'Cushing Balance'!$C$2:$E$500,3,TRUE)</f>
        <v>452012</v>
      </c>
      <c r="B1216" s="1">
        <v>41227</v>
      </c>
      <c r="C1216" s="31"/>
      <c r="D1216" s="8">
        <v>133.94399999999999</v>
      </c>
      <c r="E1216" s="35">
        <v>72.647000000000006</v>
      </c>
      <c r="F1216" s="35"/>
      <c r="G1216" s="29">
        <v>96.174212503833331</v>
      </c>
      <c r="H1216" s="35">
        <v>75.108916669999999</v>
      </c>
      <c r="I1216" s="35">
        <v>0</v>
      </c>
      <c r="J1216" s="26">
        <v>0</v>
      </c>
      <c r="K1216" s="35">
        <v>98.463229170000005</v>
      </c>
      <c r="L1216" s="35">
        <v>12.35595833</v>
      </c>
      <c r="M1216" s="35">
        <v>422.9986667</v>
      </c>
      <c r="N1216" s="35">
        <v>0</v>
      </c>
      <c r="O1216" s="35"/>
      <c r="P1216" s="35">
        <v>0</v>
      </c>
      <c r="R1216" s="24">
        <f t="shared" si="76"/>
        <v>911.69198337383341</v>
      </c>
      <c r="T1216" s="5">
        <v>376.51780065893047</v>
      </c>
      <c r="V1216" s="20">
        <f t="shared" si="77"/>
        <v>1288.2097840327638</v>
      </c>
      <c r="W1216" s="59">
        <f t="shared" si="75"/>
        <v>41227</v>
      </c>
      <c r="X1216" s="8">
        <v>149.22981250000001</v>
      </c>
      <c r="Y1216" s="35">
        <v>128.9722917</v>
      </c>
      <c r="Z1216" s="35"/>
      <c r="AA1216" s="35">
        <v>0</v>
      </c>
      <c r="AB1216" s="35">
        <v>196.2560833</v>
      </c>
      <c r="AC1216" s="35">
        <v>15.046479170000001</v>
      </c>
      <c r="AD1216" s="35">
        <v>64.551208329999994</v>
      </c>
      <c r="AE1216" s="35"/>
      <c r="AF1216" s="35"/>
      <c r="AG1216" s="35"/>
      <c r="AH1216" s="35">
        <v>0</v>
      </c>
      <c r="AI1216" s="35"/>
      <c r="AL1216" s="24">
        <f t="shared" si="79"/>
        <v>554.05587500000001</v>
      </c>
      <c r="AN1216" s="34">
        <v>673.45500000000004</v>
      </c>
      <c r="AP1216" s="20">
        <f t="shared" si="78"/>
        <v>1227.5108749999999</v>
      </c>
      <c r="AR1216" s="20"/>
    </row>
    <row r="1217" spans="1:44" x14ac:dyDescent="0.25">
      <c r="A1217" t="str">
        <f>VLOOKUP($B1217,'Cushing Balance'!$C$2:$E$500,3,TRUE)</f>
        <v>452012</v>
      </c>
      <c r="B1217" s="1">
        <v>41228</v>
      </c>
      <c r="C1217" s="31"/>
      <c r="D1217" s="8">
        <v>200.36497919999999</v>
      </c>
      <c r="E1217" s="35">
        <v>131.58112499999999</v>
      </c>
      <c r="F1217" s="35"/>
      <c r="G1217" s="29">
        <v>96.174212503833331</v>
      </c>
      <c r="H1217" s="35">
        <v>69.203625000000002</v>
      </c>
      <c r="I1217" s="35">
        <v>0</v>
      </c>
      <c r="J1217" s="26">
        <v>0</v>
      </c>
      <c r="K1217" s="35">
        <v>90.215312499999996</v>
      </c>
      <c r="L1217" s="35">
        <v>14.71427083</v>
      </c>
      <c r="M1217" s="35">
        <v>400.89383329999998</v>
      </c>
      <c r="N1217" s="35">
        <v>0</v>
      </c>
      <c r="O1217" s="35"/>
      <c r="P1217" s="35">
        <v>0</v>
      </c>
      <c r="R1217" s="24">
        <f t="shared" si="76"/>
        <v>1003.1473583338333</v>
      </c>
      <c r="T1217" s="5">
        <v>376.51780065893047</v>
      </c>
      <c r="V1217" s="20">
        <f t="shared" si="77"/>
        <v>1379.6651589927637</v>
      </c>
      <c r="W1217" s="59">
        <f t="shared" si="75"/>
        <v>41228</v>
      </c>
      <c r="X1217" s="8">
        <v>149.18662499999999</v>
      </c>
      <c r="Y1217" s="35">
        <v>141.71906250000001</v>
      </c>
      <c r="Z1217" s="35"/>
      <c r="AA1217" s="35">
        <v>0</v>
      </c>
      <c r="AB1217" s="35">
        <v>222.3593333</v>
      </c>
      <c r="AC1217" s="35">
        <v>15.29083333</v>
      </c>
      <c r="AD1217" s="35">
        <v>24.510625000000001</v>
      </c>
      <c r="AE1217" s="35"/>
      <c r="AF1217" s="35"/>
      <c r="AG1217" s="35"/>
      <c r="AH1217" s="35">
        <v>0</v>
      </c>
      <c r="AI1217" s="35"/>
      <c r="AL1217" s="24">
        <f t="shared" si="79"/>
        <v>553.06647913000006</v>
      </c>
      <c r="AN1217" s="34">
        <v>673.45500000000004</v>
      </c>
      <c r="AP1217" s="20">
        <f t="shared" si="78"/>
        <v>1226.52147913</v>
      </c>
      <c r="AR1217" s="20"/>
    </row>
    <row r="1218" spans="1:44" x14ac:dyDescent="0.25">
      <c r="A1218" t="str">
        <f>VLOOKUP($B1218,'Cushing Balance'!$C$2:$E$500,3,TRUE)</f>
        <v>452012</v>
      </c>
      <c r="B1218" s="1">
        <v>41229</v>
      </c>
      <c r="C1218" s="31"/>
      <c r="D1218" s="8">
        <v>0</v>
      </c>
      <c r="E1218" s="35">
        <v>111.2780625</v>
      </c>
      <c r="F1218" s="35"/>
      <c r="G1218" s="29">
        <v>96.174212503833331</v>
      </c>
      <c r="H1218" s="35">
        <v>60.233729169999997</v>
      </c>
      <c r="I1218" s="35">
        <v>0</v>
      </c>
      <c r="J1218" s="26">
        <v>0</v>
      </c>
      <c r="K1218" s="35">
        <v>87.02525</v>
      </c>
      <c r="L1218" s="35">
        <v>20.116041669999998</v>
      </c>
      <c r="M1218" s="35">
        <v>419.50081249999999</v>
      </c>
      <c r="N1218" s="35">
        <v>0</v>
      </c>
      <c r="O1218" s="35"/>
      <c r="P1218" s="35">
        <v>0</v>
      </c>
      <c r="R1218" s="24">
        <f t="shared" si="76"/>
        <v>794.32810834383338</v>
      </c>
      <c r="T1218" s="5">
        <v>376.51780065893047</v>
      </c>
      <c r="V1218" s="20">
        <f t="shared" si="77"/>
        <v>1170.8459090027638</v>
      </c>
      <c r="W1218" s="59">
        <f t="shared" si="75"/>
        <v>41229</v>
      </c>
      <c r="X1218" s="8">
        <v>148.36897920000001</v>
      </c>
      <c r="Y1218" s="35">
        <v>142.03468749999999</v>
      </c>
      <c r="Z1218" s="35"/>
      <c r="AA1218" s="35">
        <v>0</v>
      </c>
      <c r="AB1218" s="35">
        <v>230.2627292</v>
      </c>
      <c r="AC1218" s="35">
        <v>15.214708329999999</v>
      </c>
      <c r="AD1218" s="35">
        <v>72.063729170000002</v>
      </c>
      <c r="AE1218" s="35"/>
      <c r="AF1218" s="35"/>
      <c r="AG1218" s="35"/>
      <c r="AH1218" s="35">
        <v>0</v>
      </c>
      <c r="AI1218" s="35"/>
      <c r="AL1218" s="24">
        <f t="shared" si="79"/>
        <v>607.94483339999999</v>
      </c>
      <c r="AN1218" s="34">
        <v>673.45500000000004</v>
      </c>
      <c r="AP1218" s="20">
        <f t="shared" si="78"/>
        <v>1281.3998334</v>
      </c>
      <c r="AR1218" s="20"/>
    </row>
    <row r="1219" spans="1:44" x14ac:dyDescent="0.25">
      <c r="A1219" t="str">
        <f>VLOOKUP($B1219,'Cushing Balance'!$C$2:$E$500,3,TRUE)</f>
        <v>462012</v>
      </c>
      <c r="B1219" s="1">
        <v>41230</v>
      </c>
      <c r="C1219" s="31"/>
      <c r="D1219" s="8">
        <v>230.91270829999999</v>
      </c>
      <c r="E1219" s="35">
        <v>54.558500000000002</v>
      </c>
      <c r="F1219" s="35"/>
      <c r="G1219" s="29">
        <v>96.174212503833331</v>
      </c>
      <c r="H1219" s="35">
        <v>75.397562500000006</v>
      </c>
      <c r="I1219" s="35">
        <v>0</v>
      </c>
      <c r="J1219" s="26">
        <v>0</v>
      </c>
      <c r="K1219" s="35">
        <v>101.3886042</v>
      </c>
      <c r="L1219" s="35">
        <v>20.04516667</v>
      </c>
      <c r="M1219" s="35">
        <v>430.90354170000001</v>
      </c>
      <c r="N1219" s="35">
        <v>0</v>
      </c>
      <c r="O1219" s="35"/>
      <c r="P1219" s="35">
        <v>0</v>
      </c>
      <c r="R1219" s="24">
        <f t="shared" si="76"/>
        <v>1009.3802958738332</v>
      </c>
      <c r="T1219" s="5">
        <v>376.51780065893047</v>
      </c>
      <c r="V1219" s="20">
        <f t="shared" si="77"/>
        <v>1385.8980965327637</v>
      </c>
      <c r="W1219" s="59">
        <f t="shared" si="75"/>
        <v>41230</v>
      </c>
      <c r="X1219" s="8">
        <v>149.03852079999999</v>
      </c>
      <c r="Y1219" s="35">
        <v>137.85487499999999</v>
      </c>
      <c r="Z1219" s="35"/>
      <c r="AA1219" s="35">
        <v>0</v>
      </c>
      <c r="AB1219" s="35">
        <v>221.85410419999999</v>
      </c>
      <c r="AC1219" s="35">
        <v>14.68302083</v>
      </c>
      <c r="AD1219" s="35">
        <v>53.617708329999999</v>
      </c>
      <c r="AE1219" s="35"/>
      <c r="AF1219" s="35"/>
      <c r="AG1219" s="35"/>
      <c r="AH1219" s="35">
        <v>0</v>
      </c>
      <c r="AI1219" s="35"/>
      <c r="AL1219" s="24">
        <f t="shared" si="79"/>
        <v>577.04822916000001</v>
      </c>
      <c r="AN1219" s="34">
        <v>673.45500000000004</v>
      </c>
      <c r="AP1219" s="20">
        <f t="shared" si="78"/>
        <v>1250.50322916</v>
      </c>
      <c r="AR1219" s="20"/>
    </row>
    <row r="1220" spans="1:44" x14ac:dyDescent="0.25">
      <c r="A1220" t="str">
        <f>VLOOKUP($B1220,'Cushing Balance'!$C$2:$E$500,3,TRUE)</f>
        <v>462012</v>
      </c>
      <c r="B1220" s="1">
        <v>41231</v>
      </c>
      <c r="C1220" s="31"/>
      <c r="D1220" s="8">
        <v>0</v>
      </c>
      <c r="E1220" s="35">
        <v>101.8136458</v>
      </c>
      <c r="F1220" s="35"/>
      <c r="G1220" s="29">
        <v>96.174212503833331</v>
      </c>
      <c r="H1220" s="35">
        <v>66.840812499999998</v>
      </c>
      <c r="I1220" s="35">
        <v>0</v>
      </c>
      <c r="J1220" s="26">
        <v>0</v>
      </c>
      <c r="K1220" s="35">
        <v>101.48043749999999</v>
      </c>
      <c r="L1220" s="35">
        <v>20.483000000000001</v>
      </c>
      <c r="M1220" s="35">
        <v>423.65147919999998</v>
      </c>
      <c r="N1220" s="35">
        <v>0</v>
      </c>
      <c r="O1220" s="35"/>
      <c r="P1220" s="35">
        <v>0</v>
      </c>
      <c r="R1220" s="24">
        <f t="shared" si="76"/>
        <v>810.44358750383333</v>
      </c>
      <c r="T1220" s="5">
        <v>376.51780065893047</v>
      </c>
      <c r="V1220" s="20">
        <f t="shared" si="77"/>
        <v>1186.9613881627638</v>
      </c>
      <c r="W1220" s="59">
        <f t="shared" si="75"/>
        <v>41231</v>
      </c>
      <c r="X1220" s="8">
        <v>149.6404167</v>
      </c>
      <c r="Y1220" s="35">
        <v>141.97399999999999</v>
      </c>
      <c r="Z1220" s="35"/>
      <c r="AA1220" s="35">
        <v>0</v>
      </c>
      <c r="AB1220" s="35">
        <v>225.16256250000001</v>
      </c>
      <c r="AC1220" s="35">
        <v>17.363291669999999</v>
      </c>
      <c r="AD1220" s="35">
        <v>77.733604170000007</v>
      </c>
      <c r="AE1220" s="35"/>
      <c r="AF1220" s="35"/>
      <c r="AG1220" s="35"/>
      <c r="AH1220" s="35">
        <v>0</v>
      </c>
      <c r="AI1220" s="35"/>
      <c r="AL1220" s="24">
        <f t="shared" si="79"/>
        <v>611.87387504000003</v>
      </c>
      <c r="AN1220" s="34">
        <v>673.45500000000004</v>
      </c>
      <c r="AP1220" s="20">
        <f t="shared" si="78"/>
        <v>1285.3288750400002</v>
      </c>
      <c r="AR1220" s="20"/>
    </row>
    <row r="1221" spans="1:44" x14ac:dyDescent="0.25">
      <c r="A1221" t="str">
        <f>VLOOKUP($B1221,'Cushing Balance'!$C$2:$E$500,3,TRUE)</f>
        <v>462012</v>
      </c>
      <c r="B1221" s="1">
        <v>41232</v>
      </c>
      <c r="C1221" s="31"/>
      <c r="D1221" s="8">
        <v>0</v>
      </c>
      <c r="E1221" s="35">
        <v>16.362208329999998</v>
      </c>
      <c r="F1221" s="35"/>
      <c r="G1221" s="29">
        <v>96.174212503833331</v>
      </c>
      <c r="H1221" s="35">
        <v>43.485708330000001</v>
      </c>
      <c r="I1221" s="35">
        <v>0</v>
      </c>
      <c r="J1221" s="26">
        <v>0</v>
      </c>
      <c r="K1221" s="35">
        <v>102.548875</v>
      </c>
      <c r="L1221" s="35">
        <v>20.03489583</v>
      </c>
      <c r="M1221" s="35">
        <v>422.90504170000003</v>
      </c>
      <c r="N1221" s="35">
        <v>0</v>
      </c>
      <c r="O1221" s="35"/>
      <c r="P1221" s="35">
        <v>0</v>
      </c>
      <c r="R1221" s="24">
        <f t="shared" si="76"/>
        <v>701.51094169383327</v>
      </c>
      <c r="T1221" s="5">
        <v>376.51780065893047</v>
      </c>
      <c r="V1221" s="20">
        <f t="shared" si="77"/>
        <v>1078.0287423527639</v>
      </c>
      <c r="W1221" s="59">
        <f t="shared" si="75"/>
        <v>41232</v>
      </c>
      <c r="X1221" s="8">
        <v>149.5043125</v>
      </c>
      <c r="Y1221" s="35">
        <v>141.71906250000001</v>
      </c>
      <c r="Z1221" s="35"/>
      <c r="AA1221" s="35">
        <v>0</v>
      </c>
      <c r="AB1221" s="35">
        <v>223.31956249999999</v>
      </c>
      <c r="AC1221" s="35">
        <v>14.92572917</v>
      </c>
      <c r="AD1221" s="35">
        <v>126.3507292</v>
      </c>
      <c r="AE1221" s="35"/>
      <c r="AF1221" s="35"/>
      <c r="AG1221" s="35"/>
      <c r="AH1221" s="35">
        <v>0</v>
      </c>
      <c r="AI1221" s="35"/>
      <c r="AL1221" s="24">
        <f t="shared" si="79"/>
        <v>655.81939586999999</v>
      </c>
      <c r="AN1221" s="34">
        <v>673.45500000000004</v>
      </c>
      <c r="AP1221" s="20">
        <f t="shared" si="78"/>
        <v>1329.27439587</v>
      </c>
      <c r="AR1221" s="20"/>
    </row>
    <row r="1222" spans="1:44" x14ac:dyDescent="0.25">
      <c r="A1222" t="str">
        <f>VLOOKUP($B1222,'Cushing Balance'!$C$2:$E$500,3,TRUE)</f>
        <v>462012</v>
      </c>
      <c r="B1222" s="1">
        <v>41233</v>
      </c>
      <c r="C1222" s="31"/>
      <c r="D1222" s="8">
        <v>0</v>
      </c>
      <c r="E1222" s="35">
        <v>134.0955625</v>
      </c>
      <c r="F1222" s="35"/>
      <c r="G1222" s="29">
        <v>96.174212503833331</v>
      </c>
      <c r="H1222" s="35">
        <v>51.14352083</v>
      </c>
      <c r="I1222" s="35">
        <v>0</v>
      </c>
      <c r="J1222" s="26">
        <v>0</v>
      </c>
      <c r="K1222" s="35">
        <v>107.18049999999999</v>
      </c>
      <c r="L1222" s="35">
        <v>20.003217390000003</v>
      </c>
      <c r="M1222" s="35">
        <v>417.31883329999999</v>
      </c>
      <c r="N1222" s="35">
        <v>0</v>
      </c>
      <c r="O1222" s="35"/>
      <c r="P1222" s="35">
        <v>0</v>
      </c>
      <c r="R1222" s="24">
        <f t="shared" si="76"/>
        <v>825.91584652383335</v>
      </c>
      <c r="T1222" s="5">
        <v>376.51780065893047</v>
      </c>
      <c r="V1222" s="20">
        <f t="shared" si="77"/>
        <v>1202.4336471827637</v>
      </c>
      <c r="W1222" s="59">
        <f t="shared" si="75"/>
        <v>41233</v>
      </c>
      <c r="X1222" s="8">
        <v>148.66999999999999</v>
      </c>
      <c r="Y1222" s="35">
        <v>141.63408329999999</v>
      </c>
      <c r="Z1222" s="35"/>
      <c r="AA1222" s="35">
        <v>0</v>
      </c>
      <c r="AB1222" s="35">
        <v>230.3575625</v>
      </c>
      <c r="AC1222" s="35">
        <v>13.017374999999999</v>
      </c>
      <c r="AD1222" s="35">
        <v>95.949916670000007</v>
      </c>
      <c r="AE1222" s="35"/>
      <c r="AF1222" s="35"/>
      <c r="AG1222" s="35"/>
      <c r="AH1222" s="35">
        <v>0</v>
      </c>
      <c r="AI1222" s="35"/>
      <c r="AL1222" s="24">
        <f t="shared" si="79"/>
        <v>629.62893746999998</v>
      </c>
      <c r="AN1222" s="34">
        <v>673.45500000000004</v>
      </c>
      <c r="AP1222" s="20">
        <f t="shared" si="78"/>
        <v>1303.0839374699999</v>
      </c>
      <c r="AR1222" s="20"/>
    </row>
    <row r="1223" spans="1:44" x14ac:dyDescent="0.25">
      <c r="A1223" t="str">
        <f>VLOOKUP($B1223,'Cushing Balance'!$C$2:$E$500,3,TRUE)</f>
        <v>462012</v>
      </c>
      <c r="B1223" s="1">
        <v>41234</v>
      </c>
      <c r="C1223" s="31"/>
      <c r="D1223" s="8">
        <v>84.174499999999995</v>
      </c>
      <c r="E1223" s="35">
        <v>102.7663333</v>
      </c>
      <c r="F1223" s="35"/>
      <c r="G1223" s="29">
        <v>96.174212503833331</v>
      </c>
      <c r="H1223" s="35">
        <v>79.476687499999997</v>
      </c>
      <c r="I1223" s="35">
        <v>0</v>
      </c>
      <c r="J1223" s="26">
        <v>0</v>
      </c>
      <c r="K1223" s="35">
        <v>112.8911458</v>
      </c>
      <c r="L1223" s="35">
        <v>20.058562500000001</v>
      </c>
      <c r="M1223" s="35">
        <v>419.75324999999998</v>
      </c>
      <c r="N1223" s="35">
        <v>0</v>
      </c>
      <c r="O1223" s="35"/>
      <c r="P1223" s="35">
        <v>0</v>
      </c>
      <c r="R1223" s="24">
        <f t="shared" si="76"/>
        <v>915.29469160383337</v>
      </c>
      <c r="T1223" s="5">
        <v>376.51780065893047</v>
      </c>
      <c r="V1223" s="20">
        <f t="shared" si="77"/>
        <v>1291.812492262764</v>
      </c>
      <c r="W1223" s="59">
        <f t="shared" si="75"/>
        <v>41234</v>
      </c>
      <c r="X1223" s="8">
        <v>149.43195829999999</v>
      </c>
      <c r="Y1223" s="35">
        <v>141.0149375</v>
      </c>
      <c r="Z1223" s="35"/>
      <c r="AA1223" s="35">
        <v>0</v>
      </c>
      <c r="AB1223" s="35">
        <v>225.77018749999999</v>
      </c>
      <c r="AC1223" s="35">
        <v>14.280749999999999</v>
      </c>
      <c r="AD1223" s="35">
        <v>137.44183329999998</v>
      </c>
      <c r="AE1223" s="35"/>
      <c r="AF1223" s="35"/>
      <c r="AG1223" s="35"/>
      <c r="AH1223" s="35">
        <v>0</v>
      </c>
      <c r="AI1223" s="35"/>
      <c r="AL1223" s="24">
        <f t="shared" si="79"/>
        <v>667.93966660000001</v>
      </c>
      <c r="AN1223" s="34">
        <v>673.45500000000004</v>
      </c>
      <c r="AP1223" s="20">
        <f t="shared" si="78"/>
        <v>1341.3946666000002</v>
      </c>
      <c r="AR1223" s="20"/>
    </row>
    <row r="1224" spans="1:44" x14ac:dyDescent="0.25">
      <c r="A1224" t="str">
        <f>VLOOKUP($B1224,'Cushing Balance'!$C$2:$E$500,3,TRUE)</f>
        <v>462012</v>
      </c>
      <c r="B1224" s="1">
        <v>41235</v>
      </c>
      <c r="C1224" s="31"/>
      <c r="D1224" s="8">
        <v>0</v>
      </c>
      <c r="E1224" s="35">
        <v>51.868000000000002</v>
      </c>
      <c r="F1224" s="35"/>
      <c r="G1224" s="29">
        <v>96.174212503833331</v>
      </c>
      <c r="H1224" s="35">
        <v>75.55960417</v>
      </c>
      <c r="I1224" s="35">
        <v>0</v>
      </c>
      <c r="J1224" s="26">
        <v>0</v>
      </c>
      <c r="K1224" s="35">
        <v>110.97560420000001</v>
      </c>
      <c r="L1224" s="35">
        <v>19.973937500000002</v>
      </c>
      <c r="M1224" s="35">
        <v>423.44685420000002</v>
      </c>
      <c r="N1224" s="35">
        <v>0</v>
      </c>
      <c r="O1224" s="35"/>
      <c r="P1224" s="35">
        <v>0</v>
      </c>
      <c r="R1224" s="24">
        <f t="shared" si="76"/>
        <v>777.99821257383337</v>
      </c>
      <c r="T1224" s="5">
        <v>376.51780065893047</v>
      </c>
      <c r="V1224" s="20">
        <f t="shared" si="77"/>
        <v>1154.5160132327637</v>
      </c>
      <c r="W1224" s="59">
        <f t="shared" ref="W1224:W1287" si="80">B1224</f>
        <v>41235</v>
      </c>
      <c r="X1224" s="8">
        <v>150.40497920000001</v>
      </c>
      <c r="Y1224" s="35">
        <v>140.7255208</v>
      </c>
      <c r="Z1224" s="35"/>
      <c r="AA1224" s="35">
        <v>0</v>
      </c>
      <c r="AB1224" s="35">
        <v>224.4144167</v>
      </c>
      <c r="AC1224" s="35">
        <v>16.74852083</v>
      </c>
      <c r="AD1224" s="35">
        <v>110.32356249999999</v>
      </c>
      <c r="AE1224" s="35"/>
      <c r="AF1224" s="35"/>
      <c r="AG1224" s="35"/>
      <c r="AH1224" s="35">
        <v>0</v>
      </c>
      <c r="AI1224" s="35"/>
      <c r="AL1224" s="24">
        <f t="shared" si="79"/>
        <v>642.61700002999987</v>
      </c>
      <c r="AN1224" s="34">
        <v>673.45500000000004</v>
      </c>
      <c r="AP1224" s="20">
        <f t="shared" si="78"/>
        <v>1316.0720000299998</v>
      </c>
      <c r="AR1224" s="20"/>
    </row>
    <row r="1225" spans="1:44" x14ac:dyDescent="0.25">
      <c r="A1225" t="str">
        <f>VLOOKUP($B1225,'Cushing Balance'!$C$2:$E$500,3,TRUE)</f>
        <v>462012</v>
      </c>
      <c r="B1225" s="1">
        <v>41236</v>
      </c>
      <c r="C1225" s="31"/>
      <c r="D1225" s="8">
        <v>178.85202079999999</v>
      </c>
      <c r="E1225" s="35">
        <v>122.8557083</v>
      </c>
      <c r="F1225" s="35"/>
      <c r="G1225" s="29">
        <v>96.174212503833331</v>
      </c>
      <c r="H1225" s="35">
        <v>57.907312500000003</v>
      </c>
      <c r="I1225" s="35">
        <v>0</v>
      </c>
      <c r="J1225" s="26">
        <v>0</v>
      </c>
      <c r="K1225" s="35">
        <v>112.0997708</v>
      </c>
      <c r="L1225" s="35">
        <v>13.062895829999999</v>
      </c>
      <c r="M1225" s="35">
        <v>421.2266042</v>
      </c>
      <c r="N1225" s="35">
        <v>0</v>
      </c>
      <c r="O1225" s="35"/>
      <c r="P1225" s="35">
        <v>0</v>
      </c>
      <c r="R1225" s="24">
        <f t="shared" si="76"/>
        <v>1002.1785249338333</v>
      </c>
      <c r="T1225" s="5">
        <v>376.51780065893047</v>
      </c>
      <c r="V1225" s="20">
        <f t="shared" si="77"/>
        <v>1378.6963255927637</v>
      </c>
      <c r="W1225" s="59">
        <f t="shared" si="80"/>
        <v>41236</v>
      </c>
      <c r="X1225" s="8">
        <v>147.66787500000001</v>
      </c>
      <c r="Y1225" s="35">
        <v>139.4770417</v>
      </c>
      <c r="Z1225" s="35"/>
      <c r="AA1225" s="35">
        <v>0</v>
      </c>
      <c r="AB1225" s="35">
        <v>228.04591669999999</v>
      </c>
      <c r="AC1225" s="35">
        <v>16.014041670000001</v>
      </c>
      <c r="AD1225" s="35">
        <v>142.9058125</v>
      </c>
      <c r="AE1225" s="35"/>
      <c r="AF1225" s="35"/>
      <c r="AG1225" s="35"/>
      <c r="AH1225" s="35">
        <v>0</v>
      </c>
      <c r="AI1225" s="35"/>
      <c r="AL1225" s="24">
        <f t="shared" si="79"/>
        <v>674.11068756999998</v>
      </c>
      <c r="AN1225" s="34">
        <v>673.45500000000004</v>
      </c>
      <c r="AP1225" s="20">
        <f t="shared" si="78"/>
        <v>1347.5656875700001</v>
      </c>
      <c r="AR1225" s="20"/>
    </row>
    <row r="1226" spans="1:44" x14ac:dyDescent="0.25">
      <c r="A1226" t="str">
        <f>VLOOKUP($B1226,'Cushing Balance'!$C$2:$E$500,3,TRUE)</f>
        <v>472012</v>
      </c>
      <c r="B1226" s="1">
        <v>41237</v>
      </c>
      <c r="C1226" s="31"/>
      <c r="D1226" s="8">
        <v>84.343145829999997</v>
      </c>
      <c r="E1226" s="35">
        <v>124.77006249999999</v>
      </c>
      <c r="F1226" s="35"/>
      <c r="G1226" s="29">
        <v>96.174212503833331</v>
      </c>
      <c r="H1226" s="35">
        <v>36.993916669999997</v>
      </c>
      <c r="I1226" s="35">
        <v>0</v>
      </c>
      <c r="J1226" s="26">
        <v>0</v>
      </c>
      <c r="K1226" s="35">
        <v>109.6559792</v>
      </c>
      <c r="L1226" s="35">
        <v>14.239770829999999</v>
      </c>
      <c r="M1226" s="35">
        <v>434.75660420000003</v>
      </c>
      <c r="N1226" s="35">
        <v>0</v>
      </c>
      <c r="O1226" s="35"/>
      <c r="P1226" s="35">
        <v>0</v>
      </c>
      <c r="R1226" s="24">
        <f t="shared" ref="R1226:R1289" si="81">SUM(D1226:P1226)</f>
        <v>900.93369173383326</v>
      </c>
      <c r="T1226" s="5">
        <v>376.51780065893047</v>
      </c>
      <c r="V1226" s="20">
        <f t="shared" ref="V1226:V1289" si="82">T1226+R1226</f>
        <v>1277.4514923927636</v>
      </c>
      <c r="W1226" s="59">
        <f t="shared" si="80"/>
        <v>41237</v>
      </c>
      <c r="X1226" s="8">
        <v>148.45302079999999</v>
      </c>
      <c r="Y1226" s="35">
        <v>140.45050000000001</v>
      </c>
      <c r="Z1226" s="35"/>
      <c r="AA1226" s="35">
        <v>0</v>
      </c>
      <c r="AB1226" s="35">
        <v>231.32585420000001</v>
      </c>
      <c r="AC1226" s="35">
        <v>15.152958329999999</v>
      </c>
      <c r="AD1226" s="35">
        <v>143.2022083</v>
      </c>
      <c r="AE1226" s="35"/>
      <c r="AF1226" s="35"/>
      <c r="AG1226" s="35"/>
      <c r="AH1226" s="35">
        <v>0</v>
      </c>
      <c r="AI1226" s="35"/>
      <c r="AL1226" s="24">
        <f t="shared" si="79"/>
        <v>678.5845416300001</v>
      </c>
      <c r="AN1226" s="34">
        <v>673.45500000000004</v>
      </c>
      <c r="AP1226" s="20">
        <f t="shared" ref="AP1226:AP1289" si="83">AN1226+AL1226</f>
        <v>1352.0395416300003</v>
      </c>
      <c r="AR1226" s="20"/>
    </row>
    <row r="1227" spans="1:44" x14ac:dyDescent="0.25">
      <c r="A1227" t="str">
        <f>VLOOKUP($B1227,'Cushing Balance'!$C$2:$E$500,3,TRUE)</f>
        <v>472012</v>
      </c>
      <c r="B1227" s="1">
        <v>41238</v>
      </c>
      <c r="C1227" s="31"/>
      <c r="D1227" s="8">
        <v>96.188249999999996</v>
      </c>
      <c r="E1227" s="35">
        <v>114.084125</v>
      </c>
      <c r="F1227" s="35"/>
      <c r="G1227" s="29">
        <v>96.174212503833331</v>
      </c>
      <c r="H1227" s="35">
        <v>67.933895829999997</v>
      </c>
      <c r="I1227" s="35">
        <v>0</v>
      </c>
      <c r="J1227" s="26">
        <v>0</v>
      </c>
      <c r="K1227" s="35">
        <v>105.74564580000001</v>
      </c>
      <c r="L1227" s="35">
        <v>20.006770830000001</v>
      </c>
      <c r="M1227" s="35">
        <v>420.03316669999998</v>
      </c>
      <c r="N1227" s="35">
        <v>0</v>
      </c>
      <c r="O1227" s="35"/>
      <c r="P1227" s="35">
        <v>0</v>
      </c>
      <c r="R1227" s="24">
        <f t="shared" si="81"/>
        <v>920.16606666383336</v>
      </c>
      <c r="T1227" s="5">
        <v>376.51780065893047</v>
      </c>
      <c r="V1227" s="20">
        <f t="shared" si="82"/>
        <v>1296.6838673227639</v>
      </c>
      <c r="W1227" s="59">
        <f t="shared" si="80"/>
        <v>41238</v>
      </c>
      <c r="X1227" s="8">
        <v>149.56985420000001</v>
      </c>
      <c r="Y1227" s="35">
        <v>140.6143333</v>
      </c>
      <c r="Z1227" s="35"/>
      <c r="AA1227" s="35">
        <v>0</v>
      </c>
      <c r="AB1227" s="35">
        <v>230.6391667</v>
      </c>
      <c r="AC1227" s="35">
        <v>15.243020829999999</v>
      </c>
      <c r="AD1227" s="35">
        <v>131.2112917</v>
      </c>
      <c r="AE1227" s="35"/>
      <c r="AF1227" s="35"/>
      <c r="AG1227" s="35"/>
      <c r="AH1227" s="35">
        <v>0</v>
      </c>
      <c r="AI1227" s="35"/>
      <c r="AL1227" s="24">
        <f t="shared" ref="AL1227:AL1290" si="84">SUM(X1227:AJ1227)</f>
        <v>667.27766672999996</v>
      </c>
      <c r="AN1227" s="34">
        <v>673.45500000000004</v>
      </c>
      <c r="AP1227" s="20">
        <f t="shared" si="83"/>
        <v>1340.7326667299999</v>
      </c>
      <c r="AR1227" s="20"/>
    </row>
    <row r="1228" spans="1:44" x14ac:dyDescent="0.25">
      <c r="A1228" t="str">
        <f>VLOOKUP($B1228,'Cushing Balance'!$C$2:$E$500,3,TRUE)</f>
        <v>472012</v>
      </c>
      <c r="B1228" s="1">
        <v>41239</v>
      </c>
      <c r="C1228" s="31"/>
      <c r="D1228" s="8">
        <v>0</v>
      </c>
      <c r="E1228" s="35">
        <v>63.519958330000001</v>
      </c>
      <c r="F1228" s="35"/>
      <c r="G1228" s="29">
        <v>96.174212503833331</v>
      </c>
      <c r="H1228" s="35">
        <v>37.252749999999999</v>
      </c>
      <c r="I1228" s="35">
        <v>0</v>
      </c>
      <c r="J1228" s="26">
        <v>0</v>
      </c>
      <c r="K1228" s="35">
        <v>97.678062499999996</v>
      </c>
      <c r="L1228" s="35">
        <v>12.870625</v>
      </c>
      <c r="M1228" s="35">
        <v>429.22752079999998</v>
      </c>
      <c r="N1228" s="35">
        <v>0</v>
      </c>
      <c r="O1228" s="35"/>
      <c r="P1228" s="35">
        <v>0</v>
      </c>
      <c r="R1228" s="24">
        <f t="shared" si="81"/>
        <v>736.72312913383325</v>
      </c>
      <c r="T1228" s="5">
        <v>376.51780065893047</v>
      </c>
      <c r="V1228" s="20">
        <f t="shared" si="82"/>
        <v>1113.2409297927638</v>
      </c>
      <c r="W1228" s="59">
        <f t="shared" si="80"/>
        <v>41239</v>
      </c>
      <c r="X1228" s="8">
        <v>148.0468333</v>
      </c>
      <c r="Y1228" s="35">
        <v>140.15845830000001</v>
      </c>
      <c r="Z1228" s="35"/>
      <c r="AA1228" s="35">
        <v>0</v>
      </c>
      <c r="AB1228" s="35">
        <v>233.1425625</v>
      </c>
      <c r="AC1228" s="35">
        <v>17.874937500000001</v>
      </c>
      <c r="AD1228" s="35">
        <v>101.332375</v>
      </c>
      <c r="AE1228" s="35"/>
      <c r="AF1228" s="35"/>
      <c r="AG1228" s="35"/>
      <c r="AH1228" s="35">
        <v>0</v>
      </c>
      <c r="AI1228" s="35"/>
      <c r="AL1228" s="24">
        <f t="shared" si="84"/>
        <v>640.55516659999989</v>
      </c>
      <c r="AN1228" s="34">
        <v>673.45500000000004</v>
      </c>
      <c r="AP1228" s="20">
        <f t="shared" si="83"/>
        <v>1314.0101666</v>
      </c>
      <c r="AR1228" s="20"/>
    </row>
    <row r="1229" spans="1:44" x14ac:dyDescent="0.25">
      <c r="A1229" t="str">
        <f>VLOOKUP($B1229,'Cushing Balance'!$C$2:$E$500,3,TRUE)</f>
        <v>472012</v>
      </c>
      <c r="B1229" s="1">
        <v>41240</v>
      </c>
      <c r="C1229" s="31"/>
      <c r="D1229" s="8">
        <v>0</v>
      </c>
      <c r="E1229" s="35">
        <v>37.7458125</v>
      </c>
      <c r="F1229" s="35"/>
      <c r="G1229" s="29">
        <v>96.174212503833331</v>
      </c>
      <c r="H1229" s="35">
        <v>46.237187499999997</v>
      </c>
      <c r="I1229" s="35">
        <v>0</v>
      </c>
      <c r="J1229" s="26">
        <v>0</v>
      </c>
      <c r="K1229" s="35">
        <v>105.989875</v>
      </c>
      <c r="L1229" s="35">
        <v>16.153770829999999</v>
      </c>
      <c r="M1229" s="35">
        <v>443.9121667</v>
      </c>
      <c r="N1229" s="35">
        <v>0</v>
      </c>
      <c r="O1229" s="35"/>
      <c r="P1229" s="35">
        <v>0</v>
      </c>
      <c r="R1229" s="24">
        <f t="shared" si="81"/>
        <v>746.21302503383333</v>
      </c>
      <c r="T1229" s="5">
        <v>376.51780065893047</v>
      </c>
      <c r="V1229" s="20">
        <f t="shared" si="82"/>
        <v>1122.7308256927638</v>
      </c>
      <c r="W1229" s="59">
        <f t="shared" si="80"/>
        <v>41240</v>
      </c>
      <c r="X1229" s="8">
        <v>148.09277080000001</v>
      </c>
      <c r="Y1229" s="35">
        <v>140.69931249999999</v>
      </c>
      <c r="Z1229" s="35"/>
      <c r="AA1229" s="35">
        <v>0</v>
      </c>
      <c r="AB1229" s="35">
        <v>228.1550833</v>
      </c>
      <c r="AC1229" s="35">
        <v>15.339</v>
      </c>
      <c r="AD1229" s="35">
        <v>121.69910420000001</v>
      </c>
      <c r="AE1229" s="35"/>
      <c r="AF1229" s="35"/>
      <c r="AG1229" s="35"/>
      <c r="AH1229" s="35">
        <v>0</v>
      </c>
      <c r="AI1229" s="35"/>
      <c r="AL1229" s="24">
        <f t="shared" si="84"/>
        <v>653.98527079999997</v>
      </c>
      <c r="AN1229" s="34">
        <v>673.45500000000004</v>
      </c>
      <c r="AP1229" s="20">
        <f t="shared" si="83"/>
        <v>1327.4402708</v>
      </c>
      <c r="AR1229" s="20"/>
    </row>
    <row r="1230" spans="1:44" x14ac:dyDescent="0.25">
      <c r="A1230" t="str">
        <f>VLOOKUP($B1230,'Cushing Balance'!$C$2:$E$500,3,TRUE)</f>
        <v>472012</v>
      </c>
      <c r="B1230" s="1">
        <v>41241</v>
      </c>
      <c r="C1230" s="31"/>
      <c r="D1230" s="8">
        <v>18.232125</v>
      </c>
      <c r="E1230" s="35">
        <v>123.4991667</v>
      </c>
      <c r="F1230" s="35"/>
      <c r="G1230" s="29">
        <v>96.174212503833331</v>
      </c>
      <c r="H1230" s="35">
        <v>47.929645829999998</v>
      </c>
      <c r="I1230" s="35">
        <v>0</v>
      </c>
      <c r="J1230" s="26">
        <v>0</v>
      </c>
      <c r="K1230" s="35">
        <v>107.0032083</v>
      </c>
      <c r="L1230" s="35">
        <v>19.6751875</v>
      </c>
      <c r="M1230" s="35">
        <v>454.06631249999998</v>
      </c>
      <c r="N1230" s="35">
        <v>0</v>
      </c>
      <c r="O1230" s="35"/>
      <c r="P1230" s="35">
        <v>0</v>
      </c>
      <c r="R1230" s="24">
        <f t="shared" si="81"/>
        <v>866.57985833383327</v>
      </c>
      <c r="T1230" s="5">
        <v>376.51780065893047</v>
      </c>
      <c r="V1230" s="20">
        <f t="shared" si="82"/>
        <v>1243.0976589927636</v>
      </c>
      <c r="W1230" s="59">
        <f t="shared" si="80"/>
        <v>41241</v>
      </c>
      <c r="X1230" s="8">
        <v>146.90397920000001</v>
      </c>
      <c r="Y1230" s="35">
        <v>123.77310420000001</v>
      </c>
      <c r="Z1230" s="35"/>
      <c r="AA1230" s="35">
        <v>0</v>
      </c>
      <c r="AB1230" s="35">
        <v>222.75425000000001</v>
      </c>
      <c r="AC1230" s="35">
        <v>15.004041670000001</v>
      </c>
      <c r="AD1230" s="35">
        <v>100.001</v>
      </c>
      <c r="AE1230" s="35"/>
      <c r="AF1230" s="35"/>
      <c r="AG1230" s="35"/>
      <c r="AH1230" s="35">
        <v>0</v>
      </c>
      <c r="AI1230" s="35"/>
      <c r="AL1230" s="24">
        <f t="shared" si="84"/>
        <v>608.43637507000005</v>
      </c>
      <c r="AN1230" s="34">
        <v>673.45500000000004</v>
      </c>
      <c r="AP1230" s="20">
        <f t="shared" si="83"/>
        <v>1281.8913750700001</v>
      </c>
      <c r="AR1230" s="20"/>
    </row>
    <row r="1231" spans="1:44" x14ac:dyDescent="0.25">
      <c r="A1231" t="str">
        <f>VLOOKUP($B1231,'Cushing Balance'!$C$2:$E$500,3,TRUE)</f>
        <v>472012</v>
      </c>
      <c r="B1231" s="1">
        <v>41242</v>
      </c>
      <c r="C1231" s="31"/>
      <c r="D1231" s="8">
        <v>71.941249999999997</v>
      </c>
      <c r="E1231" s="35">
        <v>129.8172917</v>
      </c>
      <c r="F1231" s="35"/>
      <c r="G1231" s="29">
        <v>96.174212503833331</v>
      </c>
      <c r="H1231" s="35">
        <v>55.107333330000003</v>
      </c>
      <c r="I1231" s="35">
        <v>0</v>
      </c>
      <c r="J1231" s="26">
        <v>0</v>
      </c>
      <c r="K1231" s="35">
        <v>105.5660625</v>
      </c>
      <c r="L1231" s="35">
        <v>19.993208330000002</v>
      </c>
      <c r="M1231" s="35">
        <v>409.65216670000001</v>
      </c>
      <c r="N1231" s="35">
        <v>0</v>
      </c>
      <c r="O1231" s="35"/>
      <c r="P1231" s="35">
        <v>0</v>
      </c>
      <c r="R1231" s="24">
        <f t="shared" si="81"/>
        <v>888.25152506383336</v>
      </c>
      <c r="T1231" s="5">
        <v>376.51780065893047</v>
      </c>
      <c r="V1231" s="20">
        <f t="shared" si="82"/>
        <v>1264.7693257227638</v>
      </c>
      <c r="W1231" s="59">
        <f t="shared" si="80"/>
        <v>41242</v>
      </c>
      <c r="X1231" s="8">
        <v>149.33160420000002</v>
      </c>
      <c r="Y1231" s="35">
        <v>140.8414167</v>
      </c>
      <c r="Z1231" s="35"/>
      <c r="AA1231" s="35">
        <v>0</v>
      </c>
      <c r="AB1231" s="35">
        <v>227.91858329999999</v>
      </c>
      <c r="AC1231" s="35">
        <v>16.657374999999998</v>
      </c>
      <c r="AD1231" s="35">
        <v>100.86993750000001</v>
      </c>
      <c r="AE1231" s="35"/>
      <c r="AF1231" s="35"/>
      <c r="AG1231" s="35"/>
      <c r="AH1231" s="35">
        <v>0</v>
      </c>
      <c r="AI1231" s="35"/>
      <c r="AL1231" s="24">
        <f t="shared" si="84"/>
        <v>635.6189167</v>
      </c>
      <c r="AN1231" s="34">
        <v>673.45500000000004</v>
      </c>
      <c r="AP1231" s="20">
        <f t="shared" si="83"/>
        <v>1309.0739167000002</v>
      </c>
      <c r="AR1231" s="20"/>
    </row>
    <row r="1232" spans="1:44" x14ac:dyDescent="0.25">
      <c r="A1232" t="str">
        <f>VLOOKUP($B1232,'Cushing Balance'!$C$2:$E$500,3,TRUE)</f>
        <v>472012</v>
      </c>
      <c r="B1232" s="1">
        <v>41243</v>
      </c>
      <c r="C1232" s="31"/>
      <c r="D1232" s="8">
        <v>0</v>
      </c>
      <c r="E1232" s="35">
        <v>13.329416670000001</v>
      </c>
      <c r="F1232" s="35"/>
      <c r="G1232" s="29">
        <v>96.174212503833331</v>
      </c>
      <c r="H1232" s="35">
        <v>37.263333330000002</v>
      </c>
      <c r="I1232" s="35">
        <v>0</v>
      </c>
      <c r="J1232" s="26">
        <v>0</v>
      </c>
      <c r="K1232" s="35">
        <v>104.4640208</v>
      </c>
      <c r="L1232" s="35">
        <v>19.132416669999998</v>
      </c>
      <c r="M1232" s="35">
        <v>446.21993750000001</v>
      </c>
      <c r="N1232" s="35">
        <v>0</v>
      </c>
      <c r="O1232" s="35"/>
      <c r="P1232" s="35">
        <v>0</v>
      </c>
      <c r="R1232" s="24">
        <f t="shared" si="81"/>
        <v>716.58333747383335</v>
      </c>
      <c r="T1232" s="5">
        <v>376.51780065893047</v>
      </c>
      <c r="V1232" s="20">
        <f t="shared" si="82"/>
        <v>1093.1011381327639</v>
      </c>
      <c r="W1232" s="59">
        <f t="shared" si="80"/>
        <v>41243</v>
      </c>
      <c r="X1232" s="8">
        <v>149.89289579999999</v>
      </c>
      <c r="Y1232" s="35">
        <v>140.78429170000001</v>
      </c>
      <c r="Z1232" s="35"/>
      <c r="AA1232" s="35">
        <v>0</v>
      </c>
      <c r="AB1232" s="35">
        <v>224.57149999999999</v>
      </c>
      <c r="AC1232" s="35">
        <v>17.46908333</v>
      </c>
      <c r="AD1232" s="35">
        <v>140.81727079999999</v>
      </c>
      <c r="AE1232" s="35"/>
      <c r="AF1232" s="35"/>
      <c r="AG1232" s="35"/>
      <c r="AH1232" s="35">
        <v>0</v>
      </c>
      <c r="AI1232" s="35"/>
      <c r="AL1232" s="24">
        <f t="shared" si="84"/>
        <v>673.53504162999991</v>
      </c>
      <c r="AN1232" s="34">
        <v>673.45500000000004</v>
      </c>
      <c r="AP1232" s="20">
        <f t="shared" si="83"/>
        <v>1346.99004163</v>
      </c>
      <c r="AR1232" s="20"/>
    </row>
    <row r="1233" spans="1:44" x14ac:dyDescent="0.25">
      <c r="A1233" t="str">
        <f>VLOOKUP($B1233,'Cushing Balance'!$C$2:$E$500,3,TRUE)</f>
        <v>482012</v>
      </c>
      <c r="B1233" s="1">
        <v>41244</v>
      </c>
      <c r="C1233" s="31"/>
      <c r="D1233" s="8">
        <v>0</v>
      </c>
      <c r="E1233" s="35">
        <v>135.8771667</v>
      </c>
      <c r="F1233" s="35"/>
      <c r="G1233" s="29">
        <v>89.327584674193545</v>
      </c>
      <c r="H1233" s="35">
        <v>53.235166669999998</v>
      </c>
      <c r="I1233" s="35">
        <v>0</v>
      </c>
      <c r="J1233" s="26">
        <v>0</v>
      </c>
      <c r="K1233" s="35">
        <v>96.158770829999995</v>
      </c>
      <c r="L1233" s="35">
        <v>18.444645830000002</v>
      </c>
      <c r="M1233" s="35">
        <v>418.66360420000001</v>
      </c>
      <c r="N1233" s="35">
        <v>0</v>
      </c>
      <c r="O1233" s="35"/>
      <c r="P1233" s="35">
        <v>0</v>
      </c>
      <c r="R1233" s="24">
        <f t="shared" si="81"/>
        <v>811.70693890419352</v>
      </c>
      <c r="T1233" s="5">
        <v>377.39100346893395</v>
      </c>
      <c r="V1233" s="20">
        <f t="shared" si="82"/>
        <v>1189.0979423731274</v>
      </c>
      <c r="W1233" s="59">
        <f t="shared" si="80"/>
        <v>41244</v>
      </c>
      <c r="X1233" s="8">
        <v>146.09035420000001</v>
      </c>
      <c r="Y1233" s="35">
        <v>141.71906250000001</v>
      </c>
      <c r="Z1233" s="35"/>
      <c r="AA1233" s="35">
        <v>0</v>
      </c>
      <c r="AB1233" s="35">
        <v>223.72791670000001</v>
      </c>
      <c r="AC1233" s="35">
        <v>22.690333330000001</v>
      </c>
      <c r="AD1233" s="35">
        <v>83.930875</v>
      </c>
      <c r="AE1233" s="35"/>
      <c r="AF1233" s="35"/>
      <c r="AG1233" s="35"/>
      <c r="AH1233" s="35">
        <v>0</v>
      </c>
      <c r="AI1233" s="35"/>
      <c r="AL1233" s="24">
        <f t="shared" si="84"/>
        <v>618.15854173000014</v>
      </c>
      <c r="AN1233" s="34">
        <v>738.86249999999995</v>
      </c>
      <c r="AP1233" s="20">
        <f t="shared" si="83"/>
        <v>1357.02104173</v>
      </c>
      <c r="AR1233" s="20"/>
    </row>
    <row r="1234" spans="1:44" x14ac:dyDescent="0.25">
      <c r="A1234" t="str">
        <f>VLOOKUP($B1234,'Cushing Balance'!$C$2:$E$500,3,TRUE)</f>
        <v>482012</v>
      </c>
      <c r="B1234" s="1">
        <v>41245</v>
      </c>
      <c r="C1234" s="31"/>
      <c r="D1234" s="8">
        <v>71.925583329999995</v>
      </c>
      <c r="E1234" s="35">
        <v>170.71695829999999</v>
      </c>
      <c r="F1234" s="35"/>
      <c r="G1234" s="29">
        <v>89.327584674193545</v>
      </c>
      <c r="H1234" s="35">
        <v>48.625083330000002</v>
      </c>
      <c r="I1234" s="35">
        <v>0</v>
      </c>
      <c r="J1234" s="26">
        <v>0</v>
      </c>
      <c r="K1234" s="35">
        <v>97.505791670000008</v>
      </c>
      <c r="L1234" s="35">
        <v>20.033625000000001</v>
      </c>
      <c r="M1234" s="35">
        <v>361.8225625</v>
      </c>
      <c r="N1234" s="35">
        <v>0</v>
      </c>
      <c r="O1234" s="35"/>
      <c r="P1234" s="35">
        <v>0</v>
      </c>
      <c r="R1234" s="24">
        <f t="shared" si="81"/>
        <v>859.95718880419349</v>
      </c>
      <c r="T1234" s="5">
        <v>377.39100346893395</v>
      </c>
      <c r="V1234" s="20">
        <f t="shared" si="82"/>
        <v>1237.3481922731276</v>
      </c>
      <c r="W1234" s="59">
        <f t="shared" si="80"/>
        <v>41245</v>
      </c>
      <c r="X1234" s="8">
        <v>132.84847920000001</v>
      </c>
      <c r="Y1234" s="35">
        <v>141.71906250000001</v>
      </c>
      <c r="Z1234" s="35"/>
      <c r="AA1234" s="35">
        <v>0</v>
      </c>
      <c r="AB1234" s="35">
        <v>230.2654167</v>
      </c>
      <c r="AC1234" s="35">
        <v>21.93064583</v>
      </c>
      <c r="AD1234" s="35">
        <v>74.998416670000012</v>
      </c>
      <c r="AE1234" s="35"/>
      <c r="AF1234" s="35"/>
      <c r="AG1234" s="35"/>
      <c r="AH1234" s="35">
        <v>0</v>
      </c>
      <c r="AI1234" s="35"/>
      <c r="AL1234" s="24">
        <f t="shared" si="84"/>
        <v>601.76202089999992</v>
      </c>
      <c r="AN1234" s="34">
        <v>738.86249999999995</v>
      </c>
      <c r="AP1234" s="20">
        <f t="shared" si="83"/>
        <v>1340.6245208999999</v>
      </c>
      <c r="AR1234" s="20"/>
    </row>
    <row r="1235" spans="1:44" x14ac:dyDescent="0.25">
      <c r="A1235" t="str">
        <f>VLOOKUP($B1235,'Cushing Balance'!$C$2:$E$500,3,TRUE)</f>
        <v>482012</v>
      </c>
      <c r="B1235" s="1">
        <v>41246</v>
      </c>
      <c r="C1235" s="31"/>
      <c r="D1235" s="8">
        <v>178.24570829999999</v>
      </c>
      <c r="E1235" s="35">
        <v>188.37756250000001</v>
      </c>
      <c r="F1235" s="35"/>
      <c r="G1235" s="29">
        <v>89.327584674193545</v>
      </c>
      <c r="H1235" s="35">
        <v>64.420041670000003</v>
      </c>
      <c r="I1235" s="35">
        <v>0</v>
      </c>
      <c r="J1235" s="26">
        <v>0</v>
      </c>
      <c r="K1235" s="35">
        <v>97.11729167</v>
      </c>
      <c r="L1235" s="35">
        <v>20.11752083</v>
      </c>
      <c r="M1235" s="35">
        <v>436.7344167</v>
      </c>
      <c r="N1235" s="35">
        <v>0</v>
      </c>
      <c r="O1235" s="35"/>
      <c r="P1235" s="35">
        <v>0</v>
      </c>
      <c r="R1235" s="24">
        <f t="shared" si="81"/>
        <v>1074.3401263441935</v>
      </c>
      <c r="T1235" s="5">
        <v>377.39100346893395</v>
      </c>
      <c r="V1235" s="20">
        <f t="shared" si="82"/>
        <v>1451.7311298131276</v>
      </c>
      <c r="W1235" s="59">
        <f t="shared" si="80"/>
        <v>41246</v>
      </c>
      <c r="X1235" s="8">
        <v>149.40125</v>
      </c>
      <c r="Y1235" s="35">
        <v>140.80856249999999</v>
      </c>
      <c r="Z1235" s="35"/>
      <c r="AA1235" s="35">
        <v>0</v>
      </c>
      <c r="AB1235" s="35">
        <v>224.63320830000001</v>
      </c>
      <c r="AC1235" s="35">
        <v>18.296833330000002</v>
      </c>
      <c r="AD1235" s="35">
        <v>101.9677083</v>
      </c>
      <c r="AE1235" s="35"/>
      <c r="AF1235" s="35"/>
      <c r="AG1235" s="35"/>
      <c r="AH1235" s="35">
        <v>0</v>
      </c>
      <c r="AI1235" s="35"/>
      <c r="AL1235" s="24">
        <f t="shared" si="84"/>
        <v>635.10756243000003</v>
      </c>
      <c r="AN1235" s="34">
        <v>738.86249999999995</v>
      </c>
      <c r="AP1235" s="20">
        <f t="shared" si="83"/>
        <v>1373.9700624299999</v>
      </c>
      <c r="AR1235" s="20"/>
    </row>
    <row r="1236" spans="1:44" x14ac:dyDescent="0.25">
      <c r="A1236" t="str">
        <f>VLOOKUP($B1236,'Cushing Balance'!$C$2:$E$500,3,TRUE)</f>
        <v>482012</v>
      </c>
      <c r="B1236" s="1">
        <v>41247</v>
      </c>
      <c r="C1236" s="31"/>
      <c r="D1236" s="8">
        <v>0</v>
      </c>
      <c r="E1236" s="35">
        <v>180.08010419999999</v>
      </c>
      <c r="F1236" s="35"/>
      <c r="G1236" s="29">
        <v>89.327584674193545</v>
      </c>
      <c r="H1236" s="35">
        <v>38.797333330000001</v>
      </c>
      <c r="I1236" s="35">
        <v>0</v>
      </c>
      <c r="J1236" s="26">
        <v>0</v>
      </c>
      <c r="K1236" s="35">
        <v>97.32960417000001</v>
      </c>
      <c r="L1236" s="35">
        <v>20.067895830000001</v>
      </c>
      <c r="M1236" s="35">
        <v>455.8504375</v>
      </c>
      <c r="N1236" s="35">
        <v>0</v>
      </c>
      <c r="O1236" s="35"/>
      <c r="P1236" s="35">
        <v>0</v>
      </c>
      <c r="R1236" s="24">
        <f t="shared" si="81"/>
        <v>881.45295970419352</v>
      </c>
      <c r="T1236" s="5">
        <v>377.39100346893395</v>
      </c>
      <c r="V1236" s="20">
        <f t="shared" si="82"/>
        <v>1258.8439631731276</v>
      </c>
      <c r="W1236" s="59">
        <f t="shared" si="80"/>
        <v>41247</v>
      </c>
      <c r="X1236" s="8">
        <v>148.09404169999999</v>
      </c>
      <c r="Y1236" s="35">
        <v>140.37941670000001</v>
      </c>
      <c r="Z1236" s="35"/>
      <c r="AA1236" s="35">
        <v>0</v>
      </c>
      <c r="AB1236" s="35">
        <v>233.8460417</v>
      </c>
      <c r="AC1236" s="35">
        <v>15.6930625</v>
      </c>
      <c r="AD1236" s="35">
        <v>126.8905625</v>
      </c>
      <c r="AE1236" s="35"/>
      <c r="AF1236" s="35"/>
      <c r="AG1236" s="35"/>
      <c r="AH1236" s="35">
        <v>0</v>
      </c>
      <c r="AI1236" s="35"/>
      <c r="AL1236" s="24">
        <f t="shared" si="84"/>
        <v>664.90312510000001</v>
      </c>
      <c r="AN1236" s="34">
        <v>738.86249999999995</v>
      </c>
      <c r="AP1236" s="20">
        <f t="shared" si="83"/>
        <v>1403.7656250999999</v>
      </c>
      <c r="AR1236" s="20"/>
    </row>
    <row r="1237" spans="1:44" x14ac:dyDescent="0.25">
      <c r="A1237" t="str">
        <f>VLOOKUP($B1237,'Cushing Balance'!$C$2:$E$500,3,TRUE)</f>
        <v>482012</v>
      </c>
      <c r="B1237" s="1">
        <v>41248</v>
      </c>
      <c r="C1237" s="31"/>
      <c r="D1237" s="8">
        <v>104.770875</v>
      </c>
      <c r="E1237" s="35">
        <v>135.36383330000001</v>
      </c>
      <c r="F1237" s="35"/>
      <c r="G1237" s="29">
        <v>89.327584674193545</v>
      </c>
      <c r="H1237" s="35">
        <v>51.481291669999997</v>
      </c>
      <c r="I1237" s="35">
        <v>0</v>
      </c>
      <c r="J1237" s="26">
        <v>0</v>
      </c>
      <c r="K1237" s="35">
        <v>101.85122920000001</v>
      </c>
      <c r="L1237" s="35">
        <v>19.712270830000001</v>
      </c>
      <c r="M1237" s="35">
        <v>408.66943750000002</v>
      </c>
      <c r="N1237" s="35">
        <v>0</v>
      </c>
      <c r="O1237" s="35"/>
      <c r="P1237" s="35">
        <v>0</v>
      </c>
      <c r="R1237" s="24">
        <f t="shared" si="81"/>
        <v>911.17652217419356</v>
      </c>
      <c r="T1237" s="5">
        <v>377.39100346893395</v>
      </c>
      <c r="V1237" s="20">
        <f t="shared" si="82"/>
        <v>1288.5675256431275</v>
      </c>
      <c r="W1237" s="59">
        <f t="shared" si="80"/>
        <v>41248</v>
      </c>
      <c r="X1237" s="8">
        <v>147.76958329999999</v>
      </c>
      <c r="Y1237" s="35">
        <v>141.24316669999999</v>
      </c>
      <c r="Z1237" s="35"/>
      <c r="AA1237" s="35">
        <v>0</v>
      </c>
      <c r="AB1237" s="35">
        <v>223.773875</v>
      </c>
      <c r="AC1237" s="35">
        <v>14.239750000000001</v>
      </c>
      <c r="AD1237" s="35">
        <v>39.175729169999997</v>
      </c>
      <c r="AE1237" s="35"/>
      <c r="AF1237" s="35"/>
      <c r="AG1237" s="35"/>
      <c r="AH1237" s="35">
        <v>0</v>
      </c>
      <c r="AI1237" s="35"/>
      <c r="AL1237" s="24">
        <f t="shared" si="84"/>
        <v>566.20210416999987</v>
      </c>
      <c r="AN1237" s="34">
        <v>738.86249999999995</v>
      </c>
      <c r="AP1237" s="20">
        <f t="shared" si="83"/>
        <v>1305.0646041699997</v>
      </c>
      <c r="AR1237" s="20"/>
    </row>
    <row r="1238" spans="1:44" x14ac:dyDescent="0.25">
      <c r="A1238" t="str">
        <f>VLOOKUP($B1238,'Cushing Balance'!$C$2:$E$500,3,TRUE)</f>
        <v>482012</v>
      </c>
      <c r="B1238" s="1">
        <v>41249</v>
      </c>
      <c r="C1238" s="31"/>
      <c r="D1238" s="8">
        <v>3.2115833330000001</v>
      </c>
      <c r="E1238" s="35">
        <v>150.32983329999999</v>
      </c>
      <c r="F1238" s="35"/>
      <c r="G1238" s="29">
        <v>89.327584674193545</v>
      </c>
      <c r="H1238" s="35">
        <v>42.908541669999998</v>
      </c>
      <c r="I1238" s="35">
        <v>0</v>
      </c>
      <c r="J1238" s="26">
        <v>0</v>
      </c>
      <c r="K1238" s="35">
        <v>99.357937500000006</v>
      </c>
      <c r="L1238" s="35">
        <v>20.221499999999999</v>
      </c>
      <c r="M1238" s="35">
        <v>459.96481249999999</v>
      </c>
      <c r="N1238" s="35">
        <v>0</v>
      </c>
      <c r="O1238" s="35"/>
      <c r="P1238" s="35">
        <v>0</v>
      </c>
      <c r="R1238" s="24">
        <f t="shared" si="81"/>
        <v>865.32179297719347</v>
      </c>
      <c r="T1238" s="5">
        <v>377.39100346893395</v>
      </c>
      <c r="V1238" s="20">
        <f t="shared" si="82"/>
        <v>1242.7127964461274</v>
      </c>
      <c r="W1238" s="59">
        <f t="shared" si="80"/>
        <v>41249</v>
      </c>
      <c r="X1238" s="8">
        <v>149.41743750000001</v>
      </c>
      <c r="Y1238" s="35">
        <v>140.07660419999999</v>
      </c>
      <c r="Z1238" s="35"/>
      <c r="AA1238" s="35">
        <v>0</v>
      </c>
      <c r="AB1238" s="35">
        <v>215.5122083</v>
      </c>
      <c r="AC1238" s="35">
        <v>20.610687500000001</v>
      </c>
      <c r="AD1238" s="35">
        <v>25.856833330000001</v>
      </c>
      <c r="AE1238" s="35"/>
      <c r="AF1238" s="35"/>
      <c r="AG1238" s="35"/>
      <c r="AH1238" s="35">
        <v>0</v>
      </c>
      <c r="AI1238" s="35"/>
      <c r="AL1238" s="24">
        <f t="shared" si="84"/>
        <v>551.47377083000003</v>
      </c>
      <c r="AN1238" s="34">
        <v>738.86249999999995</v>
      </c>
      <c r="AP1238" s="20">
        <f t="shared" si="83"/>
        <v>1290.3362708300001</v>
      </c>
      <c r="AR1238" s="20"/>
    </row>
    <row r="1239" spans="1:44" x14ac:dyDescent="0.25">
      <c r="A1239" t="str">
        <f>VLOOKUP($B1239,'Cushing Balance'!$C$2:$E$500,3,TRUE)</f>
        <v>482012</v>
      </c>
      <c r="B1239" s="1">
        <v>41250</v>
      </c>
      <c r="C1239" s="31"/>
      <c r="D1239" s="8">
        <v>11.251791670000001</v>
      </c>
      <c r="E1239" s="35">
        <v>190.01075</v>
      </c>
      <c r="F1239" s="35"/>
      <c r="G1239" s="29">
        <v>89.327584674193545</v>
      </c>
      <c r="H1239" s="35">
        <v>50.34266667</v>
      </c>
      <c r="I1239" s="35">
        <v>0</v>
      </c>
      <c r="J1239" s="26">
        <v>0</v>
      </c>
      <c r="K1239" s="35">
        <v>99.898499999999999</v>
      </c>
      <c r="L1239" s="35">
        <v>19.290624999999999</v>
      </c>
      <c r="M1239" s="35">
        <v>458.05016669999998</v>
      </c>
      <c r="N1239" s="35">
        <v>0</v>
      </c>
      <c r="O1239" s="35"/>
      <c r="P1239" s="35">
        <v>0</v>
      </c>
      <c r="R1239" s="24">
        <f t="shared" si="81"/>
        <v>918.17208471419349</v>
      </c>
      <c r="T1239" s="5">
        <v>377.39100346893395</v>
      </c>
      <c r="V1239" s="20">
        <f t="shared" si="82"/>
        <v>1295.5630881831275</v>
      </c>
      <c r="W1239" s="59">
        <f t="shared" si="80"/>
        <v>41250</v>
      </c>
      <c r="X1239" s="8">
        <v>148.92931250000001</v>
      </c>
      <c r="Y1239" s="35">
        <v>140.5293542</v>
      </c>
      <c r="Z1239" s="35"/>
      <c r="AA1239" s="35">
        <v>0</v>
      </c>
      <c r="AB1239" s="35">
        <v>225.87631250000001</v>
      </c>
      <c r="AC1239" s="35">
        <v>22.578187499999999</v>
      </c>
      <c r="AD1239" s="35">
        <v>91.473937500000005</v>
      </c>
      <c r="AE1239" s="35"/>
      <c r="AF1239" s="35"/>
      <c r="AG1239" s="35"/>
      <c r="AH1239" s="35">
        <v>0</v>
      </c>
      <c r="AI1239" s="35"/>
      <c r="AL1239" s="24">
        <f t="shared" si="84"/>
        <v>629.38710420000007</v>
      </c>
      <c r="AN1239" s="34">
        <v>738.86249999999995</v>
      </c>
      <c r="AP1239" s="20">
        <f t="shared" si="83"/>
        <v>1368.2496042</v>
      </c>
      <c r="AR1239" s="20"/>
    </row>
    <row r="1240" spans="1:44" x14ac:dyDescent="0.25">
      <c r="A1240" t="str">
        <f>VLOOKUP($B1240,'Cushing Balance'!$C$2:$E$500,3,TRUE)</f>
        <v>492012</v>
      </c>
      <c r="B1240" s="1">
        <v>41251</v>
      </c>
      <c r="C1240" s="31"/>
      <c r="D1240" s="8">
        <v>66.3125</v>
      </c>
      <c r="E1240" s="35">
        <v>155.3863125</v>
      </c>
      <c r="F1240" s="35"/>
      <c r="G1240" s="29">
        <v>89.327584674193545</v>
      </c>
      <c r="H1240" s="35">
        <v>50.122354170000001</v>
      </c>
      <c r="I1240" s="35">
        <v>0</v>
      </c>
      <c r="J1240" s="26">
        <v>0</v>
      </c>
      <c r="K1240" s="35">
        <v>109.6667083</v>
      </c>
      <c r="L1240" s="35">
        <v>19.506083330000003</v>
      </c>
      <c r="M1240" s="35">
        <v>365.88368750000001</v>
      </c>
      <c r="N1240" s="35">
        <v>0</v>
      </c>
      <c r="O1240" s="35"/>
      <c r="P1240" s="35">
        <v>0</v>
      </c>
      <c r="R1240" s="24">
        <f t="shared" si="81"/>
        <v>856.20523047419351</v>
      </c>
      <c r="T1240" s="5">
        <v>377.39100346893395</v>
      </c>
      <c r="V1240" s="20">
        <f t="shared" si="82"/>
        <v>1233.5962339431276</v>
      </c>
      <c r="W1240" s="59">
        <f t="shared" si="80"/>
        <v>41251</v>
      </c>
      <c r="X1240" s="8">
        <v>147.7150417</v>
      </c>
      <c r="Y1240" s="35">
        <v>138.5</v>
      </c>
      <c r="Z1240" s="35"/>
      <c r="AA1240" s="35">
        <v>0</v>
      </c>
      <c r="AB1240" s="35">
        <v>231.37899999999999</v>
      </c>
      <c r="AC1240" s="35">
        <v>15.031812499999999</v>
      </c>
      <c r="AD1240" s="35">
        <v>100.0476458</v>
      </c>
      <c r="AE1240" s="35"/>
      <c r="AF1240" s="35"/>
      <c r="AG1240" s="35"/>
      <c r="AH1240" s="35">
        <v>0</v>
      </c>
      <c r="AI1240" s="35"/>
      <c r="AL1240" s="24">
        <f t="shared" si="84"/>
        <v>632.6735000000001</v>
      </c>
      <c r="AN1240" s="34">
        <v>738.86249999999995</v>
      </c>
      <c r="AP1240" s="20">
        <f t="shared" si="83"/>
        <v>1371.5360000000001</v>
      </c>
      <c r="AR1240" s="20"/>
    </row>
    <row r="1241" spans="1:44" x14ac:dyDescent="0.25">
      <c r="A1241" t="str">
        <f>VLOOKUP($B1241,'Cushing Balance'!$C$2:$E$500,3,TRUE)</f>
        <v>492012</v>
      </c>
      <c r="B1241" s="1">
        <v>41252</v>
      </c>
      <c r="C1241" s="31"/>
      <c r="D1241" s="8">
        <v>76.63914582999999</v>
      </c>
      <c r="E1241" s="35">
        <v>147.58393749999999</v>
      </c>
      <c r="F1241" s="35"/>
      <c r="G1241" s="29">
        <v>89.327584674193545</v>
      </c>
      <c r="H1241" s="35">
        <v>61.312791669999996</v>
      </c>
      <c r="I1241" s="35">
        <v>0</v>
      </c>
      <c r="J1241" s="26">
        <v>0</v>
      </c>
      <c r="K1241" s="35">
        <v>112.2125625</v>
      </c>
      <c r="L1241" s="35">
        <v>15.66839583</v>
      </c>
      <c r="M1241" s="35">
        <v>433.30262499999998</v>
      </c>
      <c r="N1241" s="35">
        <v>0</v>
      </c>
      <c r="O1241" s="35"/>
      <c r="P1241" s="35">
        <v>0</v>
      </c>
      <c r="R1241" s="24">
        <f t="shared" si="81"/>
        <v>936.04704300419348</v>
      </c>
      <c r="T1241" s="5">
        <v>377.39100346893395</v>
      </c>
      <c r="V1241" s="20">
        <f t="shared" si="82"/>
        <v>1313.4380464731275</v>
      </c>
      <c r="W1241" s="59">
        <f t="shared" si="80"/>
        <v>41252</v>
      </c>
      <c r="X1241" s="8">
        <v>147.32754170000001</v>
      </c>
      <c r="Y1241" s="35">
        <v>140.57252080000001</v>
      </c>
      <c r="Z1241" s="35"/>
      <c r="AA1241" s="35">
        <v>0</v>
      </c>
      <c r="AB1241" s="35">
        <v>232.4573125</v>
      </c>
      <c r="AC1241" s="35">
        <v>16.875291669999999</v>
      </c>
      <c r="AD1241" s="35">
        <v>145.32479169999999</v>
      </c>
      <c r="AE1241" s="35"/>
      <c r="AF1241" s="35"/>
      <c r="AG1241" s="35"/>
      <c r="AH1241" s="35">
        <v>0</v>
      </c>
      <c r="AI1241" s="35"/>
      <c r="AL1241" s="24">
        <f t="shared" si="84"/>
        <v>682.55745837000006</v>
      </c>
      <c r="AN1241" s="34">
        <v>738.86249999999995</v>
      </c>
      <c r="AP1241" s="20">
        <f t="shared" si="83"/>
        <v>1421.4199583700001</v>
      </c>
      <c r="AR1241" s="20"/>
    </row>
    <row r="1242" spans="1:44" x14ac:dyDescent="0.25">
      <c r="A1242" t="str">
        <f>VLOOKUP($B1242,'Cushing Balance'!$C$2:$E$500,3,TRUE)</f>
        <v>492012</v>
      </c>
      <c r="B1242" s="1">
        <v>41253</v>
      </c>
      <c r="C1242" s="31"/>
      <c r="D1242" s="8">
        <v>0</v>
      </c>
      <c r="E1242" s="35">
        <v>170.8143958</v>
      </c>
      <c r="F1242" s="35"/>
      <c r="G1242" s="29">
        <v>89.327584674193545</v>
      </c>
      <c r="H1242" s="35">
        <v>43.981583329999999</v>
      </c>
      <c r="I1242" s="35">
        <v>0</v>
      </c>
      <c r="J1242" s="26">
        <v>0</v>
      </c>
      <c r="K1242" s="35">
        <v>106.3196875</v>
      </c>
      <c r="L1242" s="35">
        <v>12.685229170000001</v>
      </c>
      <c r="M1242" s="35">
        <v>451.61637500000001</v>
      </c>
      <c r="N1242" s="35">
        <v>0</v>
      </c>
      <c r="O1242" s="35"/>
      <c r="P1242" s="35">
        <v>0</v>
      </c>
      <c r="R1242" s="24">
        <f t="shared" si="81"/>
        <v>874.74485547419351</v>
      </c>
      <c r="T1242" s="5">
        <v>377.39100346893395</v>
      </c>
      <c r="V1242" s="20">
        <f t="shared" si="82"/>
        <v>1252.1358589431275</v>
      </c>
      <c r="W1242" s="59">
        <f t="shared" si="80"/>
        <v>41253</v>
      </c>
      <c r="X1242" s="8">
        <v>147.376375</v>
      </c>
      <c r="Y1242" s="35">
        <v>134.09308329999999</v>
      </c>
      <c r="Z1242" s="35"/>
      <c r="AA1242" s="35">
        <v>0</v>
      </c>
      <c r="AB1242" s="35">
        <v>215.38525000000001</v>
      </c>
      <c r="AC1242" s="35">
        <v>15.13929167</v>
      </c>
      <c r="AD1242" s="35">
        <v>54.494020830000004</v>
      </c>
      <c r="AE1242" s="35"/>
      <c r="AF1242" s="35"/>
      <c r="AG1242" s="35"/>
      <c r="AH1242" s="35">
        <v>0</v>
      </c>
      <c r="AI1242" s="35"/>
      <c r="AL1242" s="24">
        <f t="shared" si="84"/>
        <v>566.48802079999996</v>
      </c>
      <c r="AN1242" s="34">
        <v>738.86249999999995</v>
      </c>
      <c r="AP1242" s="20">
        <f t="shared" si="83"/>
        <v>1305.3505207999999</v>
      </c>
      <c r="AR1242" s="20"/>
    </row>
    <row r="1243" spans="1:44" x14ac:dyDescent="0.25">
      <c r="A1243" t="str">
        <f>VLOOKUP($B1243,'Cushing Balance'!$C$2:$E$500,3,TRUE)</f>
        <v>492012</v>
      </c>
      <c r="B1243" s="1">
        <v>41254</v>
      </c>
      <c r="C1243" s="31"/>
      <c r="D1243" s="8">
        <v>0</v>
      </c>
      <c r="E1243" s="35">
        <v>172.37933329999998</v>
      </c>
      <c r="F1243" s="35"/>
      <c r="G1243" s="29">
        <v>89.327584674193545</v>
      </c>
      <c r="H1243" s="35">
        <v>50.266520830000005</v>
      </c>
      <c r="I1243" s="35">
        <v>0</v>
      </c>
      <c r="J1243" s="26">
        <v>0</v>
      </c>
      <c r="K1243" s="35">
        <v>93.636750000000006</v>
      </c>
      <c r="L1243" s="35">
        <v>15.315666670000001</v>
      </c>
      <c r="M1243" s="35">
        <v>429.30997919999999</v>
      </c>
      <c r="N1243" s="35">
        <v>0</v>
      </c>
      <c r="O1243" s="35"/>
      <c r="P1243" s="35">
        <v>0</v>
      </c>
      <c r="R1243" s="24">
        <f t="shared" si="81"/>
        <v>850.23583467419348</v>
      </c>
      <c r="T1243" s="5">
        <v>377.39100346893395</v>
      </c>
      <c r="V1243" s="20">
        <f t="shared" si="82"/>
        <v>1227.6268381431273</v>
      </c>
      <c r="W1243" s="59">
        <f t="shared" si="80"/>
        <v>41254</v>
      </c>
      <c r="X1243" s="8">
        <v>148.6231458</v>
      </c>
      <c r="Y1243" s="35">
        <v>129.59654169999999</v>
      </c>
      <c r="Z1243" s="35"/>
      <c r="AA1243" s="35">
        <v>0</v>
      </c>
      <c r="AB1243" s="35">
        <v>230.3269167</v>
      </c>
      <c r="AC1243" s="35">
        <v>18.645833330000002</v>
      </c>
      <c r="AD1243" s="35">
        <v>67.857520829999999</v>
      </c>
      <c r="AE1243" s="35"/>
      <c r="AF1243" s="35"/>
      <c r="AG1243" s="35"/>
      <c r="AH1243" s="35">
        <v>0</v>
      </c>
      <c r="AI1243" s="35"/>
      <c r="AL1243" s="24">
        <f t="shared" si="84"/>
        <v>595.04995835999989</v>
      </c>
      <c r="AN1243" s="34">
        <v>738.86249999999995</v>
      </c>
      <c r="AP1243" s="20">
        <f t="shared" si="83"/>
        <v>1333.9124583599998</v>
      </c>
      <c r="AR1243" s="20"/>
    </row>
    <row r="1244" spans="1:44" x14ac:dyDescent="0.25">
      <c r="A1244" t="str">
        <f>VLOOKUP($B1244,'Cushing Balance'!$C$2:$E$500,3,TRUE)</f>
        <v>492012</v>
      </c>
      <c r="B1244" s="1">
        <v>41255</v>
      </c>
      <c r="C1244" s="31"/>
      <c r="D1244" s="8">
        <v>0</v>
      </c>
      <c r="E1244" s="35">
        <v>170.16564579999999</v>
      </c>
      <c r="F1244" s="35"/>
      <c r="G1244" s="29">
        <v>89.327584674193545</v>
      </c>
      <c r="H1244" s="35">
        <v>61.540125000000003</v>
      </c>
      <c r="I1244" s="35">
        <v>0</v>
      </c>
      <c r="J1244" s="26">
        <v>0</v>
      </c>
      <c r="K1244" s="35">
        <v>115.9882708</v>
      </c>
      <c r="L1244" s="35">
        <v>20.522333330000002</v>
      </c>
      <c r="M1244" s="35">
        <v>449.48422920000002</v>
      </c>
      <c r="N1244" s="35">
        <v>0</v>
      </c>
      <c r="O1244" s="35"/>
      <c r="P1244" s="35">
        <v>0</v>
      </c>
      <c r="R1244" s="24">
        <f t="shared" si="81"/>
        <v>907.02818880419352</v>
      </c>
      <c r="T1244" s="5">
        <v>377.39100346893395</v>
      </c>
      <c r="V1244" s="20">
        <f t="shared" si="82"/>
        <v>1284.4191922731275</v>
      </c>
      <c r="W1244" s="59">
        <f t="shared" si="80"/>
        <v>41255</v>
      </c>
      <c r="X1244" s="8">
        <v>135.224625</v>
      </c>
      <c r="Y1244" s="35">
        <v>134.69758329999999</v>
      </c>
      <c r="Z1244" s="35"/>
      <c r="AA1244" s="35">
        <v>0</v>
      </c>
      <c r="AB1244" s="35">
        <v>208.07331249999999</v>
      </c>
      <c r="AC1244" s="35">
        <v>25.387083330000003</v>
      </c>
      <c r="AD1244" s="35">
        <v>106.4313125</v>
      </c>
      <c r="AE1244" s="35"/>
      <c r="AF1244" s="35"/>
      <c r="AG1244" s="35"/>
      <c r="AH1244" s="35">
        <v>0</v>
      </c>
      <c r="AI1244" s="35"/>
      <c r="AL1244" s="24">
        <f t="shared" si="84"/>
        <v>609.81391662999999</v>
      </c>
      <c r="AN1244" s="34">
        <v>738.86249999999995</v>
      </c>
      <c r="AP1244" s="20">
        <f t="shared" si="83"/>
        <v>1348.6764166299999</v>
      </c>
      <c r="AR1244" s="20"/>
    </row>
    <row r="1245" spans="1:44" x14ac:dyDescent="0.25">
      <c r="A1245" t="str">
        <f>VLOOKUP($B1245,'Cushing Balance'!$C$2:$E$500,3,TRUE)</f>
        <v>492012</v>
      </c>
      <c r="B1245" s="1">
        <v>41256</v>
      </c>
      <c r="C1245" s="31"/>
      <c r="D1245" s="8">
        <v>0</v>
      </c>
      <c r="E1245" s="35">
        <v>177.78652080000001</v>
      </c>
      <c r="F1245" s="35"/>
      <c r="G1245" s="29">
        <v>89.327584674193545</v>
      </c>
      <c r="H1245" s="35">
        <v>57.670124999999999</v>
      </c>
      <c r="I1245" s="35">
        <v>0</v>
      </c>
      <c r="J1245" s="26">
        <v>0</v>
      </c>
      <c r="K1245" s="35">
        <v>113.49547920000001</v>
      </c>
      <c r="L1245" s="35">
        <v>20.18377083</v>
      </c>
      <c r="M1245" s="35">
        <v>425.87539579999998</v>
      </c>
      <c r="N1245" s="35">
        <v>0</v>
      </c>
      <c r="O1245" s="35"/>
      <c r="P1245" s="35">
        <v>0</v>
      </c>
      <c r="R1245" s="24">
        <f t="shared" si="81"/>
        <v>884.33887630419349</v>
      </c>
      <c r="T1245" s="5">
        <v>377.39100346893395</v>
      </c>
      <c r="V1245" s="20">
        <f t="shared" si="82"/>
        <v>1261.7298797731273</v>
      </c>
      <c r="W1245" s="59">
        <f t="shared" si="80"/>
        <v>41256</v>
      </c>
      <c r="X1245" s="8">
        <v>145.200625</v>
      </c>
      <c r="Y1245" s="35">
        <v>140.86927080000001</v>
      </c>
      <c r="Z1245" s="35"/>
      <c r="AA1245" s="35">
        <v>0</v>
      </c>
      <c r="AB1245" s="35">
        <v>230.07447920000001</v>
      </c>
      <c r="AC1245" s="35">
        <v>18.22027083</v>
      </c>
      <c r="AD1245" s="35">
        <v>109.0906458</v>
      </c>
      <c r="AE1245" s="35"/>
      <c r="AF1245" s="35"/>
      <c r="AG1245" s="35"/>
      <c r="AH1245" s="35">
        <v>0</v>
      </c>
      <c r="AI1245" s="35"/>
      <c r="AL1245" s="24">
        <f t="shared" si="84"/>
        <v>643.45529163000015</v>
      </c>
      <c r="AN1245" s="34">
        <v>738.86249999999995</v>
      </c>
      <c r="AP1245" s="20">
        <f t="shared" si="83"/>
        <v>1382.3177916300001</v>
      </c>
      <c r="AR1245" s="20"/>
    </row>
    <row r="1246" spans="1:44" x14ac:dyDescent="0.25">
      <c r="A1246" t="str">
        <f>VLOOKUP($B1246,'Cushing Balance'!$C$2:$E$500,3,TRUE)</f>
        <v>492012</v>
      </c>
      <c r="B1246" s="1">
        <v>41257</v>
      </c>
      <c r="C1246" s="31"/>
      <c r="D1246" s="8">
        <v>172.82731250000001</v>
      </c>
      <c r="E1246" s="35">
        <v>183.21704170000001</v>
      </c>
      <c r="F1246" s="35"/>
      <c r="G1246" s="29">
        <v>89.327584674193545</v>
      </c>
      <c r="H1246" s="35">
        <v>44.008208330000002</v>
      </c>
      <c r="I1246" s="35">
        <v>0</v>
      </c>
      <c r="J1246" s="26">
        <v>0</v>
      </c>
      <c r="K1246" s="35">
        <v>110.9945625</v>
      </c>
      <c r="L1246" s="35">
        <v>19.969312500000001</v>
      </c>
      <c r="M1246" s="35">
        <v>458.64141669999998</v>
      </c>
      <c r="N1246" s="35">
        <v>0</v>
      </c>
      <c r="O1246" s="35"/>
      <c r="P1246" s="35">
        <v>0</v>
      </c>
      <c r="R1246" s="24">
        <f t="shared" si="81"/>
        <v>1078.9854389041936</v>
      </c>
      <c r="T1246" s="5">
        <v>377.39100346893395</v>
      </c>
      <c r="V1246" s="20">
        <f t="shared" si="82"/>
        <v>1456.3764423731277</v>
      </c>
      <c r="W1246" s="59">
        <f t="shared" si="80"/>
        <v>41257</v>
      </c>
      <c r="X1246" s="8">
        <v>148.34360420000002</v>
      </c>
      <c r="Y1246" s="35">
        <v>140.44679170000001</v>
      </c>
      <c r="Z1246" s="35"/>
      <c r="AA1246" s="35">
        <v>0</v>
      </c>
      <c r="AB1246" s="35">
        <v>233.7494375</v>
      </c>
      <c r="AC1246" s="35">
        <v>17.84620833</v>
      </c>
      <c r="AD1246" s="35">
        <v>88.684416670000005</v>
      </c>
      <c r="AE1246" s="35"/>
      <c r="AF1246" s="35"/>
      <c r="AG1246" s="35"/>
      <c r="AH1246" s="35">
        <v>0</v>
      </c>
      <c r="AI1246" s="35"/>
      <c r="AL1246" s="24">
        <f t="shared" si="84"/>
        <v>629.07045840000001</v>
      </c>
      <c r="AN1246" s="34">
        <v>738.86249999999995</v>
      </c>
      <c r="AP1246" s="20">
        <f t="shared" si="83"/>
        <v>1367.9329584</v>
      </c>
      <c r="AR1246" s="20"/>
    </row>
    <row r="1247" spans="1:44" x14ac:dyDescent="0.25">
      <c r="A1247" t="str">
        <f>VLOOKUP($B1247,'Cushing Balance'!$C$2:$E$500,3,TRUE)</f>
        <v>502012</v>
      </c>
      <c r="B1247" s="1">
        <v>41258</v>
      </c>
      <c r="C1247" s="31"/>
      <c r="D1247" s="8">
        <v>382.56379170000002</v>
      </c>
      <c r="E1247" s="35">
        <v>173.75560419999999</v>
      </c>
      <c r="F1247" s="35"/>
      <c r="G1247" s="29">
        <v>89.327584674193545</v>
      </c>
      <c r="H1247" s="35">
        <v>40.466604169999997</v>
      </c>
      <c r="I1247" s="35">
        <v>0</v>
      </c>
      <c r="J1247" s="26">
        <v>0</v>
      </c>
      <c r="K1247" s="35">
        <v>108.7884583</v>
      </c>
      <c r="L1247" s="35">
        <v>17.482604169999998</v>
      </c>
      <c r="M1247" s="35">
        <v>381.88897919999999</v>
      </c>
      <c r="N1247" s="35">
        <v>0</v>
      </c>
      <c r="O1247" s="35"/>
      <c r="P1247" s="35">
        <v>0</v>
      </c>
      <c r="R1247" s="24">
        <f t="shared" si="81"/>
        <v>1194.2736264141936</v>
      </c>
      <c r="T1247" s="5">
        <v>377.39100346893395</v>
      </c>
      <c r="V1247" s="20">
        <f t="shared" si="82"/>
        <v>1571.6646298831274</v>
      </c>
      <c r="W1247" s="59">
        <f t="shared" si="80"/>
        <v>41258</v>
      </c>
      <c r="X1247" s="8">
        <v>149.79047919999999</v>
      </c>
      <c r="Y1247" s="35">
        <v>139.30856249999999</v>
      </c>
      <c r="Z1247" s="35"/>
      <c r="AA1247" s="35">
        <v>0</v>
      </c>
      <c r="AB1247" s="35">
        <v>225.15225000000001</v>
      </c>
      <c r="AC1247" s="35">
        <v>21.139812500000001</v>
      </c>
      <c r="AD1247" s="35">
        <v>28.377604169999998</v>
      </c>
      <c r="AE1247" s="35"/>
      <c r="AF1247" s="35"/>
      <c r="AG1247" s="35"/>
      <c r="AH1247" s="35">
        <v>0</v>
      </c>
      <c r="AI1247" s="35"/>
      <c r="AL1247" s="24">
        <f t="shared" si="84"/>
        <v>563.76870837000001</v>
      </c>
      <c r="AN1247" s="34">
        <v>738.86249999999995</v>
      </c>
      <c r="AP1247" s="20">
        <f t="shared" si="83"/>
        <v>1302.63120837</v>
      </c>
      <c r="AR1247" s="20"/>
    </row>
    <row r="1248" spans="1:44" x14ac:dyDescent="0.25">
      <c r="A1248" t="str">
        <f>VLOOKUP($B1248,'Cushing Balance'!$C$2:$E$500,3,TRUE)</f>
        <v>502012</v>
      </c>
      <c r="B1248" s="1">
        <v>41259</v>
      </c>
      <c r="C1248" s="31"/>
      <c r="D1248" s="8">
        <v>33.637083330000003</v>
      </c>
      <c r="E1248" s="35">
        <v>148.57939579999999</v>
      </c>
      <c r="F1248" s="35"/>
      <c r="G1248" s="29">
        <v>89.327584674193545</v>
      </c>
      <c r="H1248" s="35">
        <v>46.968166670000002</v>
      </c>
      <c r="I1248" s="35">
        <v>0</v>
      </c>
      <c r="J1248" s="26">
        <v>0</v>
      </c>
      <c r="K1248" s="35">
        <v>113.2479792</v>
      </c>
      <c r="L1248" s="35">
        <v>20.227479169999999</v>
      </c>
      <c r="M1248" s="35">
        <v>438.55220830000002</v>
      </c>
      <c r="N1248" s="35">
        <v>0</v>
      </c>
      <c r="O1248" s="35"/>
      <c r="P1248" s="35">
        <v>0</v>
      </c>
      <c r="R1248" s="24">
        <f t="shared" si="81"/>
        <v>890.53989714419356</v>
      </c>
      <c r="T1248" s="5">
        <v>377.39100346893395</v>
      </c>
      <c r="V1248" s="20">
        <f t="shared" si="82"/>
        <v>1267.9309006131275</v>
      </c>
      <c r="W1248" s="59">
        <f t="shared" si="80"/>
        <v>41259</v>
      </c>
      <c r="X1248" s="8">
        <v>145.59575000000001</v>
      </c>
      <c r="Y1248" s="35">
        <v>141.21225000000001</v>
      </c>
      <c r="Z1248" s="35"/>
      <c r="AA1248" s="35">
        <v>0</v>
      </c>
      <c r="AB1248" s="35">
        <v>227.0337083</v>
      </c>
      <c r="AC1248" s="35">
        <v>17.316604169999998</v>
      </c>
      <c r="AD1248" s="35">
        <v>24.17485417</v>
      </c>
      <c r="AE1248" s="35"/>
      <c r="AF1248" s="35"/>
      <c r="AG1248" s="35"/>
      <c r="AH1248" s="35">
        <v>0</v>
      </c>
      <c r="AI1248" s="35"/>
      <c r="AL1248" s="24">
        <f t="shared" si="84"/>
        <v>555.33316663999994</v>
      </c>
      <c r="AN1248" s="34">
        <v>738.86249999999995</v>
      </c>
      <c r="AP1248" s="20">
        <f t="shared" si="83"/>
        <v>1294.1956666399999</v>
      </c>
      <c r="AR1248" s="20"/>
    </row>
    <row r="1249" spans="1:44" x14ac:dyDescent="0.25">
      <c r="A1249" t="str">
        <f>VLOOKUP($B1249,'Cushing Balance'!$C$2:$E$500,3,TRUE)</f>
        <v>502012</v>
      </c>
      <c r="B1249" s="1">
        <v>41260</v>
      </c>
      <c r="C1249" s="31"/>
      <c r="D1249" s="8">
        <v>44.975770830000002</v>
      </c>
      <c r="E1249" s="35">
        <v>180.4711667</v>
      </c>
      <c r="F1249" s="35"/>
      <c r="G1249" s="29">
        <v>89.327584674193545</v>
      </c>
      <c r="H1249" s="35">
        <v>53.6328125</v>
      </c>
      <c r="I1249" s="35">
        <v>0</v>
      </c>
      <c r="J1249" s="26">
        <v>0</v>
      </c>
      <c r="K1249" s="35">
        <v>115.7655833</v>
      </c>
      <c r="L1249" s="35">
        <v>19.393041669999999</v>
      </c>
      <c r="M1249" s="35">
        <v>423.45422919999999</v>
      </c>
      <c r="N1249" s="35">
        <v>0</v>
      </c>
      <c r="O1249" s="35"/>
      <c r="P1249" s="35">
        <v>0</v>
      </c>
      <c r="R1249" s="24">
        <f t="shared" si="81"/>
        <v>927.02018887419354</v>
      </c>
      <c r="T1249" s="5">
        <v>377.39100346893395</v>
      </c>
      <c r="V1249" s="20">
        <f t="shared" si="82"/>
        <v>1304.4111923431274</v>
      </c>
      <c r="W1249" s="59">
        <f t="shared" si="80"/>
        <v>41260</v>
      </c>
      <c r="X1249" s="8">
        <v>147.6070833</v>
      </c>
      <c r="Y1249" s="35">
        <v>142.0710833</v>
      </c>
      <c r="Z1249" s="35"/>
      <c r="AA1249" s="35">
        <v>0</v>
      </c>
      <c r="AB1249" s="35">
        <v>215.7101667</v>
      </c>
      <c r="AC1249" s="35">
        <v>15.025124999999999</v>
      </c>
      <c r="AD1249" s="35">
        <v>69.43416667000001</v>
      </c>
      <c r="AE1249" s="35"/>
      <c r="AF1249" s="35"/>
      <c r="AG1249" s="35"/>
      <c r="AH1249" s="35">
        <v>0</v>
      </c>
      <c r="AI1249" s="35"/>
      <c r="AL1249" s="24">
        <f t="shared" si="84"/>
        <v>589.84762496999997</v>
      </c>
      <c r="AN1249" s="34">
        <v>738.86249999999995</v>
      </c>
      <c r="AP1249" s="20">
        <f t="shared" si="83"/>
        <v>1328.7101249699999</v>
      </c>
      <c r="AR1249" s="20"/>
    </row>
    <row r="1250" spans="1:44" x14ac:dyDescent="0.25">
      <c r="A1250" t="str">
        <f>VLOOKUP($B1250,'Cushing Balance'!$C$2:$E$500,3,TRUE)</f>
        <v>502012</v>
      </c>
      <c r="B1250" s="1">
        <v>41261</v>
      </c>
      <c r="C1250" s="31"/>
      <c r="D1250" s="8">
        <v>0</v>
      </c>
      <c r="E1250" s="35">
        <v>131.274125</v>
      </c>
      <c r="F1250" s="35"/>
      <c r="G1250" s="29">
        <v>89.327584674193545</v>
      </c>
      <c r="H1250" s="35">
        <v>59.239708329999999</v>
      </c>
      <c r="I1250" s="35">
        <v>0</v>
      </c>
      <c r="J1250" s="26">
        <v>0</v>
      </c>
      <c r="K1250" s="35">
        <v>109.9150625</v>
      </c>
      <c r="L1250" s="35">
        <v>20.275062500000001</v>
      </c>
      <c r="M1250" s="35">
        <v>417.27908330000002</v>
      </c>
      <c r="N1250" s="35">
        <v>0</v>
      </c>
      <c r="O1250" s="35"/>
      <c r="P1250" s="35">
        <v>0</v>
      </c>
      <c r="R1250" s="24">
        <f t="shared" si="81"/>
        <v>827.31062630419353</v>
      </c>
      <c r="T1250" s="5">
        <v>377.39100346893395</v>
      </c>
      <c r="V1250" s="20">
        <f t="shared" si="82"/>
        <v>1204.7016297731275</v>
      </c>
      <c r="W1250" s="59">
        <f t="shared" si="80"/>
        <v>41261</v>
      </c>
      <c r="X1250" s="8">
        <v>149.70641670000001</v>
      </c>
      <c r="Y1250" s="35">
        <v>141.97399999999999</v>
      </c>
      <c r="Z1250" s="35"/>
      <c r="AA1250" s="35">
        <v>0</v>
      </c>
      <c r="AB1250" s="35">
        <v>228.42202079999998</v>
      </c>
      <c r="AC1250" s="35">
        <v>21.502062500000001</v>
      </c>
      <c r="AD1250" s="35">
        <v>83.289708329999996</v>
      </c>
      <c r="AE1250" s="35"/>
      <c r="AF1250" s="35"/>
      <c r="AG1250" s="35"/>
      <c r="AH1250" s="35">
        <v>0</v>
      </c>
      <c r="AI1250" s="35"/>
      <c r="AL1250" s="24">
        <f t="shared" si="84"/>
        <v>624.89420832999986</v>
      </c>
      <c r="AN1250" s="34">
        <v>738.86249999999995</v>
      </c>
      <c r="AP1250" s="20">
        <f t="shared" si="83"/>
        <v>1363.7567083299998</v>
      </c>
      <c r="AR1250" s="20"/>
    </row>
    <row r="1251" spans="1:44" x14ac:dyDescent="0.25">
      <c r="A1251" t="str">
        <f>VLOOKUP($B1251,'Cushing Balance'!$C$2:$E$500,3,TRUE)</f>
        <v>502012</v>
      </c>
      <c r="B1251" s="1">
        <v>41262</v>
      </c>
      <c r="C1251" s="31"/>
      <c r="D1251" s="8">
        <v>227.41550000000001</v>
      </c>
      <c r="E1251" s="35">
        <v>191.1639375</v>
      </c>
      <c r="F1251" s="35"/>
      <c r="G1251" s="29">
        <v>89.327584674193545</v>
      </c>
      <c r="H1251" s="35">
        <v>34.559312499999997</v>
      </c>
      <c r="I1251" s="35">
        <v>0</v>
      </c>
      <c r="J1251" s="26">
        <v>0</v>
      </c>
      <c r="K1251" s="35">
        <v>102.4791458</v>
      </c>
      <c r="L1251" s="35">
        <v>20.358895830000002</v>
      </c>
      <c r="M1251" s="35">
        <v>449.49708329999999</v>
      </c>
      <c r="N1251" s="35">
        <v>0</v>
      </c>
      <c r="O1251" s="35"/>
      <c r="P1251" s="35">
        <v>0</v>
      </c>
      <c r="R1251" s="24">
        <f t="shared" si="81"/>
        <v>1114.8014596041935</v>
      </c>
      <c r="T1251" s="5">
        <v>377.39100346893395</v>
      </c>
      <c r="V1251" s="20">
        <f t="shared" si="82"/>
        <v>1492.1924630731273</v>
      </c>
      <c r="W1251" s="59">
        <f t="shared" si="80"/>
        <v>41262</v>
      </c>
      <c r="X1251" s="8">
        <v>149.1040208</v>
      </c>
      <c r="Y1251" s="35">
        <v>142.03468749999999</v>
      </c>
      <c r="Z1251" s="35"/>
      <c r="AA1251" s="35">
        <v>0</v>
      </c>
      <c r="AB1251" s="35">
        <v>128.6886667</v>
      </c>
      <c r="AC1251" s="35">
        <v>23.18641667</v>
      </c>
      <c r="AD1251" s="35">
        <v>91.123333329999994</v>
      </c>
      <c r="AE1251" s="35"/>
      <c r="AF1251" s="35"/>
      <c r="AG1251" s="35"/>
      <c r="AH1251" s="35">
        <v>0</v>
      </c>
      <c r="AI1251" s="35"/>
      <c r="AL1251" s="24">
        <f t="shared" si="84"/>
        <v>534.13712499999997</v>
      </c>
      <c r="AN1251" s="34">
        <v>738.86249999999995</v>
      </c>
      <c r="AP1251" s="20">
        <f t="shared" si="83"/>
        <v>1272.9996249999999</v>
      </c>
      <c r="AR1251" s="20"/>
    </row>
    <row r="1252" spans="1:44" x14ac:dyDescent="0.25">
      <c r="A1252" t="str">
        <f>VLOOKUP($B1252,'Cushing Balance'!$C$2:$E$500,3,TRUE)</f>
        <v>502012</v>
      </c>
      <c r="B1252" s="1">
        <v>41263</v>
      </c>
      <c r="C1252" s="31"/>
      <c r="D1252" s="8">
        <v>0</v>
      </c>
      <c r="E1252" s="35">
        <v>175.34204170000001</v>
      </c>
      <c r="F1252" s="35"/>
      <c r="G1252" s="29">
        <v>89.327584674193545</v>
      </c>
      <c r="H1252" s="35">
        <v>70.407375000000002</v>
      </c>
      <c r="I1252" s="35">
        <v>0</v>
      </c>
      <c r="J1252" s="26">
        <v>0</v>
      </c>
      <c r="K1252" s="35">
        <v>103.8018333</v>
      </c>
      <c r="L1252" s="35">
        <v>20.965937499999999</v>
      </c>
      <c r="M1252" s="35">
        <v>446.32345829999997</v>
      </c>
      <c r="N1252" s="35">
        <v>0</v>
      </c>
      <c r="O1252" s="35"/>
      <c r="P1252" s="35">
        <v>0</v>
      </c>
      <c r="R1252" s="24">
        <f t="shared" si="81"/>
        <v>906.16823047419348</v>
      </c>
      <c r="T1252" s="5">
        <v>377.39100346893395</v>
      </c>
      <c r="V1252" s="20">
        <f t="shared" si="82"/>
        <v>1283.5592339431273</v>
      </c>
      <c r="W1252" s="59">
        <f t="shared" si="80"/>
        <v>41263</v>
      </c>
      <c r="X1252" s="8">
        <v>142.62350000000001</v>
      </c>
      <c r="Y1252" s="35">
        <v>140.5069167</v>
      </c>
      <c r="Z1252" s="35"/>
      <c r="AA1252" s="35">
        <v>0</v>
      </c>
      <c r="AB1252" s="35">
        <v>234.6812917</v>
      </c>
      <c r="AC1252" s="35">
        <v>22.586208330000002</v>
      </c>
      <c r="AD1252" s="35">
        <v>90.104375000000005</v>
      </c>
      <c r="AE1252" s="35"/>
      <c r="AF1252" s="35"/>
      <c r="AG1252" s="35"/>
      <c r="AH1252" s="35">
        <v>0</v>
      </c>
      <c r="AI1252" s="35"/>
      <c r="AL1252" s="24">
        <f t="shared" si="84"/>
        <v>630.50229173000002</v>
      </c>
      <c r="AN1252" s="34">
        <v>738.86249999999995</v>
      </c>
      <c r="AP1252" s="20">
        <f t="shared" si="83"/>
        <v>1369.36479173</v>
      </c>
      <c r="AR1252" s="20"/>
    </row>
    <row r="1253" spans="1:44" x14ac:dyDescent="0.25">
      <c r="A1253" t="str">
        <f>VLOOKUP($B1253,'Cushing Balance'!$C$2:$E$500,3,TRUE)</f>
        <v>502012</v>
      </c>
      <c r="B1253" s="1">
        <v>41264</v>
      </c>
      <c r="C1253" s="31"/>
      <c r="D1253" s="8">
        <v>119.99004170000001</v>
      </c>
      <c r="E1253" s="35">
        <v>153.93656250000001</v>
      </c>
      <c r="F1253" s="35"/>
      <c r="G1253" s="29">
        <v>89.327584674193545</v>
      </c>
      <c r="H1253" s="35">
        <v>40.981291669999997</v>
      </c>
      <c r="I1253" s="35">
        <v>0</v>
      </c>
      <c r="J1253" s="26">
        <v>0</v>
      </c>
      <c r="K1253" s="35">
        <v>102.0415625</v>
      </c>
      <c r="L1253" s="35">
        <v>19.245979169999998</v>
      </c>
      <c r="M1253" s="35">
        <v>433.0139375</v>
      </c>
      <c r="N1253" s="35">
        <v>0</v>
      </c>
      <c r="O1253" s="35"/>
      <c r="P1253" s="35">
        <v>0</v>
      </c>
      <c r="R1253" s="24">
        <f t="shared" si="81"/>
        <v>958.53695971419359</v>
      </c>
      <c r="T1253" s="5">
        <v>377.39100346893395</v>
      </c>
      <c r="V1253" s="20">
        <f t="shared" si="82"/>
        <v>1335.9279631831275</v>
      </c>
      <c r="W1253" s="59">
        <f t="shared" si="80"/>
        <v>41264</v>
      </c>
      <c r="X1253" s="8">
        <v>148.63016669999999</v>
      </c>
      <c r="Y1253" s="35">
        <v>123.6303125</v>
      </c>
      <c r="Z1253" s="35"/>
      <c r="AA1253" s="35">
        <v>0</v>
      </c>
      <c r="AB1253" s="35">
        <v>224.79008329999999</v>
      </c>
      <c r="AC1253" s="35">
        <v>18.955916669999997</v>
      </c>
      <c r="AD1253" s="35">
        <v>35.221145830000005</v>
      </c>
      <c r="AE1253" s="35"/>
      <c r="AF1253" s="35"/>
      <c r="AG1253" s="35"/>
      <c r="AH1253" s="35">
        <v>0</v>
      </c>
      <c r="AI1253" s="35"/>
      <c r="AL1253" s="24">
        <f t="shared" si="84"/>
        <v>551.22762499999988</v>
      </c>
      <c r="AN1253" s="34">
        <v>738.86249999999995</v>
      </c>
      <c r="AP1253" s="20">
        <f t="shared" si="83"/>
        <v>1290.0901249999997</v>
      </c>
      <c r="AR1253" s="20"/>
    </row>
    <row r="1254" spans="1:44" x14ac:dyDescent="0.25">
      <c r="A1254" t="str">
        <f>VLOOKUP($B1254,'Cushing Balance'!$C$2:$E$500,3,TRUE)</f>
        <v>512012</v>
      </c>
      <c r="B1254" s="1">
        <v>41265</v>
      </c>
      <c r="C1254" s="31"/>
      <c r="D1254" s="8">
        <v>83.4705625</v>
      </c>
      <c r="E1254" s="35">
        <v>136.93700000000001</v>
      </c>
      <c r="F1254" s="35"/>
      <c r="G1254" s="29">
        <v>89.327584674193545</v>
      </c>
      <c r="H1254" s="35">
        <v>51.927687499999998</v>
      </c>
      <c r="I1254" s="35">
        <v>0</v>
      </c>
      <c r="J1254" s="26">
        <v>0</v>
      </c>
      <c r="K1254" s="35">
        <v>105.87895829999999</v>
      </c>
      <c r="L1254" s="35">
        <v>22.309104169999998</v>
      </c>
      <c r="M1254" s="35">
        <v>431.00714579999999</v>
      </c>
      <c r="N1254" s="35">
        <v>0</v>
      </c>
      <c r="O1254" s="35"/>
      <c r="P1254" s="35">
        <v>0</v>
      </c>
      <c r="R1254" s="24">
        <f t="shared" si="81"/>
        <v>920.85804294419358</v>
      </c>
      <c r="T1254" s="5">
        <v>377.39100346893395</v>
      </c>
      <c r="V1254" s="20">
        <f t="shared" si="82"/>
        <v>1298.2490464131274</v>
      </c>
      <c r="W1254" s="59">
        <f t="shared" si="80"/>
        <v>41265</v>
      </c>
      <c r="X1254" s="8">
        <v>148.90483330000001</v>
      </c>
      <c r="Y1254" s="35">
        <v>141.464125</v>
      </c>
      <c r="Z1254" s="35"/>
      <c r="AA1254" s="35">
        <v>0</v>
      </c>
      <c r="AB1254" s="35">
        <v>231.85499999999999</v>
      </c>
      <c r="AC1254" s="35">
        <v>16.190041669999999</v>
      </c>
      <c r="AD1254" s="35">
        <v>32.874958329999998</v>
      </c>
      <c r="AE1254" s="35"/>
      <c r="AF1254" s="35"/>
      <c r="AG1254" s="35"/>
      <c r="AH1254" s="35">
        <v>0</v>
      </c>
      <c r="AI1254" s="35"/>
      <c r="AL1254" s="24">
        <f t="shared" si="84"/>
        <v>571.2889583000001</v>
      </c>
      <c r="AN1254" s="34">
        <v>738.86249999999995</v>
      </c>
      <c r="AP1254" s="20">
        <f t="shared" si="83"/>
        <v>1310.1514583000001</v>
      </c>
      <c r="AR1254" s="20"/>
    </row>
    <row r="1255" spans="1:44" x14ac:dyDescent="0.25">
      <c r="A1255" t="str">
        <f>VLOOKUP($B1255,'Cushing Balance'!$C$2:$E$500,3,TRUE)</f>
        <v>512012</v>
      </c>
      <c r="B1255" s="1">
        <v>41266</v>
      </c>
      <c r="C1255" s="31"/>
      <c r="D1255" s="8">
        <v>95.909791670000004</v>
      </c>
      <c r="E1255" s="35">
        <v>191.50464579999999</v>
      </c>
      <c r="F1255" s="35"/>
      <c r="G1255" s="29">
        <v>89.327584674193545</v>
      </c>
      <c r="H1255" s="35">
        <v>46.626416669999998</v>
      </c>
      <c r="I1255" s="35">
        <v>0</v>
      </c>
      <c r="J1255" s="26">
        <v>0</v>
      </c>
      <c r="K1255" s="35">
        <v>102.37635420000001</v>
      </c>
      <c r="L1255" s="35">
        <v>22.195395830000002</v>
      </c>
      <c r="M1255" s="35">
        <v>404.31243749999999</v>
      </c>
      <c r="N1255" s="35">
        <v>0</v>
      </c>
      <c r="O1255" s="35"/>
      <c r="P1255" s="35">
        <v>0</v>
      </c>
      <c r="R1255" s="24">
        <f t="shared" si="81"/>
        <v>952.25262634419357</v>
      </c>
      <c r="T1255" s="5">
        <v>377.39100346893395</v>
      </c>
      <c r="V1255" s="20">
        <f t="shared" si="82"/>
        <v>1329.6436298131275</v>
      </c>
      <c r="W1255" s="59">
        <f t="shared" si="80"/>
        <v>41266</v>
      </c>
      <c r="X1255" s="8">
        <v>148.23572920000001</v>
      </c>
      <c r="Y1255" s="35">
        <v>141.97399999999999</v>
      </c>
      <c r="Z1255" s="35"/>
      <c r="AA1255" s="35">
        <v>0</v>
      </c>
      <c r="AB1255" s="35">
        <v>226.09154169999999</v>
      </c>
      <c r="AC1255" s="35">
        <v>18.937416669999998</v>
      </c>
      <c r="AD1255" s="35">
        <v>62.451645830000004</v>
      </c>
      <c r="AE1255" s="35"/>
      <c r="AF1255" s="35"/>
      <c r="AG1255" s="35"/>
      <c r="AH1255" s="35">
        <v>0</v>
      </c>
      <c r="AI1255" s="35"/>
      <c r="AL1255" s="24">
        <f t="shared" si="84"/>
        <v>597.69033339999987</v>
      </c>
      <c r="AN1255" s="34">
        <v>738.86249999999995</v>
      </c>
      <c r="AP1255" s="20">
        <f t="shared" si="83"/>
        <v>1336.5528333999998</v>
      </c>
      <c r="AR1255" s="20"/>
    </row>
    <row r="1256" spans="1:44" x14ac:dyDescent="0.25">
      <c r="A1256" t="str">
        <f>VLOOKUP($B1256,'Cushing Balance'!$C$2:$E$500,3,TRUE)</f>
        <v>512012</v>
      </c>
      <c r="B1256" s="1">
        <v>41267</v>
      </c>
      <c r="C1256" s="31"/>
      <c r="D1256" s="8">
        <v>0</v>
      </c>
      <c r="E1256" s="35">
        <v>185.78887499999999</v>
      </c>
      <c r="F1256" s="35"/>
      <c r="G1256" s="29">
        <v>89.327584674193545</v>
      </c>
      <c r="H1256" s="35">
        <v>52.574562499999999</v>
      </c>
      <c r="I1256" s="35">
        <v>0</v>
      </c>
      <c r="J1256" s="26">
        <v>0</v>
      </c>
      <c r="K1256" s="35">
        <v>100.7547292</v>
      </c>
      <c r="L1256" s="35">
        <v>21.7958125</v>
      </c>
      <c r="M1256" s="35">
        <v>455.22379169999999</v>
      </c>
      <c r="N1256" s="35">
        <v>0</v>
      </c>
      <c r="O1256" s="35"/>
      <c r="P1256" s="35">
        <v>0</v>
      </c>
      <c r="R1256" s="24">
        <f t="shared" si="81"/>
        <v>905.46535557419361</v>
      </c>
      <c r="T1256" s="5">
        <v>377.39100346893395</v>
      </c>
      <c r="V1256" s="20">
        <f t="shared" si="82"/>
        <v>1282.8563590431277</v>
      </c>
      <c r="W1256" s="59">
        <f t="shared" si="80"/>
        <v>41267</v>
      </c>
      <c r="X1256" s="8">
        <v>147.03527080000001</v>
      </c>
      <c r="Y1256" s="35">
        <v>138.5407917</v>
      </c>
      <c r="Z1256" s="35"/>
      <c r="AA1256" s="35">
        <v>0</v>
      </c>
      <c r="AB1256" s="35">
        <v>228.73681250000001</v>
      </c>
      <c r="AC1256" s="35">
        <v>21.225104169999998</v>
      </c>
      <c r="AD1256" s="35">
        <v>104.830125</v>
      </c>
      <c r="AE1256" s="35"/>
      <c r="AF1256" s="35"/>
      <c r="AG1256" s="35"/>
      <c r="AH1256" s="35">
        <v>0</v>
      </c>
      <c r="AI1256" s="35"/>
      <c r="AL1256" s="24">
        <f t="shared" si="84"/>
        <v>640.36810417000004</v>
      </c>
      <c r="AN1256" s="34">
        <v>738.86249999999995</v>
      </c>
      <c r="AP1256" s="20">
        <f t="shared" si="83"/>
        <v>1379.2306041699999</v>
      </c>
      <c r="AR1256" s="20"/>
    </row>
    <row r="1257" spans="1:44" x14ac:dyDescent="0.25">
      <c r="A1257" t="str">
        <f>VLOOKUP($B1257,'Cushing Balance'!$C$2:$E$500,3,TRUE)</f>
        <v>512012</v>
      </c>
      <c r="B1257" s="1">
        <v>41268</v>
      </c>
      <c r="C1257" s="31"/>
      <c r="D1257" s="8">
        <v>83.96885417</v>
      </c>
      <c r="E1257" s="35">
        <v>178.25066670000001</v>
      </c>
      <c r="F1257" s="35"/>
      <c r="G1257" s="29">
        <v>89.327584674193545</v>
      </c>
      <c r="H1257" s="35">
        <v>43.416187499999999</v>
      </c>
      <c r="I1257" s="35">
        <v>0</v>
      </c>
      <c r="J1257" s="26">
        <v>0</v>
      </c>
      <c r="K1257" s="35">
        <v>105.8856875</v>
      </c>
      <c r="L1257" s="35">
        <v>22.6878125</v>
      </c>
      <c r="M1257" s="35">
        <v>455.55627079999999</v>
      </c>
      <c r="N1257" s="35">
        <v>0</v>
      </c>
      <c r="O1257" s="35"/>
      <c r="P1257" s="35">
        <v>0</v>
      </c>
      <c r="R1257" s="24">
        <f t="shared" si="81"/>
        <v>979.09306384419347</v>
      </c>
      <c r="T1257" s="5">
        <v>377.39100346893395</v>
      </c>
      <c r="V1257" s="20">
        <f t="shared" si="82"/>
        <v>1356.4840673131275</v>
      </c>
      <c r="W1257" s="59">
        <f t="shared" si="80"/>
        <v>41268</v>
      </c>
      <c r="X1257" s="8">
        <v>147.4034375</v>
      </c>
      <c r="Y1257" s="35">
        <v>138.96716670000001</v>
      </c>
      <c r="Z1257" s="35"/>
      <c r="AA1257" s="35">
        <v>0</v>
      </c>
      <c r="AB1257" s="35">
        <v>230.36745830000001</v>
      </c>
      <c r="AC1257" s="35">
        <v>21.478958330000001</v>
      </c>
      <c r="AD1257" s="35">
        <v>90.917249999999996</v>
      </c>
      <c r="AE1257" s="35"/>
      <c r="AF1257" s="35"/>
      <c r="AG1257" s="35"/>
      <c r="AH1257" s="35">
        <v>0</v>
      </c>
      <c r="AI1257" s="35"/>
      <c r="AL1257" s="24">
        <f t="shared" si="84"/>
        <v>629.13427082999999</v>
      </c>
      <c r="AN1257" s="34">
        <v>738.86249999999995</v>
      </c>
      <c r="AP1257" s="20">
        <f t="shared" si="83"/>
        <v>1367.9967708300001</v>
      </c>
      <c r="AR1257" s="20"/>
    </row>
    <row r="1258" spans="1:44" x14ac:dyDescent="0.25">
      <c r="A1258" t="str">
        <f>VLOOKUP($B1258,'Cushing Balance'!$C$2:$E$500,3,TRUE)</f>
        <v>512012</v>
      </c>
      <c r="B1258" s="1">
        <v>41269</v>
      </c>
      <c r="C1258" s="31"/>
      <c r="D1258" s="8">
        <v>0</v>
      </c>
      <c r="E1258" s="35">
        <v>187.65937500000001</v>
      </c>
      <c r="F1258" s="35"/>
      <c r="G1258" s="29">
        <v>89.327584674193545</v>
      </c>
      <c r="H1258" s="35">
        <v>40.43108333</v>
      </c>
      <c r="I1258" s="35">
        <v>0</v>
      </c>
      <c r="J1258" s="26">
        <v>0</v>
      </c>
      <c r="K1258" s="35">
        <v>104.7012083</v>
      </c>
      <c r="L1258" s="35">
        <v>21.692833330000003</v>
      </c>
      <c r="M1258" s="35">
        <v>452.03149999999999</v>
      </c>
      <c r="N1258" s="35">
        <v>0</v>
      </c>
      <c r="O1258" s="35"/>
      <c r="P1258" s="35">
        <v>0</v>
      </c>
      <c r="R1258" s="24">
        <f t="shared" si="81"/>
        <v>895.84358463419358</v>
      </c>
      <c r="T1258" s="5">
        <v>377.39100346893395</v>
      </c>
      <c r="V1258" s="20">
        <f t="shared" si="82"/>
        <v>1273.2345881031274</v>
      </c>
      <c r="W1258" s="59">
        <f t="shared" si="80"/>
        <v>41269</v>
      </c>
      <c r="X1258" s="8">
        <v>148.00852079999999</v>
      </c>
      <c r="Y1258" s="35">
        <v>136.98172919999999</v>
      </c>
      <c r="Z1258" s="35"/>
      <c r="AA1258" s="35">
        <v>0</v>
      </c>
      <c r="AB1258" s="35">
        <v>229.6167083</v>
      </c>
      <c r="AC1258" s="35">
        <v>21.28585417</v>
      </c>
      <c r="AD1258" s="35">
        <v>53.613187500000002</v>
      </c>
      <c r="AE1258" s="35"/>
      <c r="AF1258" s="35"/>
      <c r="AG1258" s="35"/>
      <c r="AH1258" s="35">
        <v>0</v>
      </c>
      <c r="AI1258" s="35"/>
      <c r="AL1258" s="24">
        <f t="shared" si="84"/>
        <v>589.50599996999995</v>
      </c>
      <c r="AN1258" s="34">
        <v>738.86249999999995</v>
      </c>
      <c r="AP1258" s="20">
        <f t="shared" si="83"/>
        <v>1328.3684999699999</v>
      </c>
      <c r="AR1258" s="20"/>
    </row>
    <row r="1259" spans="1:44" x14ac:dyDescent="0.25">
      <c r="A1259" t="str">
        <f>VLOOKUP($B1259,'Cushing Balance'!$C$2:$E$500,3,TRUE)</f>
        <v>512012</v>
      </c>
      <c r="B1259" s="1">
        <v>41270</v>
      </c>
      <c r="C1259" s="31"/>
      <c r="D1259" s="8">
        <v>191.51387500000001</v>
      </c>
      <c r="E1259" s="35">
        <v>190.88027080000001</v>
      </c>
      <c r="F1259" s="35"/>
      <c r="G1259" s="29">
        <v>89.327584674193545</v>
      </c>
      <c r="H1259" s="35">
        <v>44.609291669999998</v>
      </c>
      <c r="I1259" s="35">
        <v>0</v>
      </c>
      <c r="J1259" s="26">
        <v>0</v>
      </c>
      <c r="K1259" s="35">
        <v>103.2831875</v>
      </c>
      <c r="L1259" s="35">
        <v>22.412479169999997</v>
      </c>
      <c r="M1259" s="35">
        <v>399.854375</v>
      </c>
      <c r="N1259" s="35">
        <v>0</v>
      </c>
      <c r="O1259" s="35"/>
      <c r="P1259" s="35">
        <v>0</v>
      </c>
      <c r="R1259" s="24">
        <f t="shared" si="81"/>
        <v>1041.8810638141936</v>
      </c>
      <c r="T1259" s="5">
        <v>377.39100346893395</v>
      </c>
      <c r="V1259" s="20">
        <f t="shared" si="82"/>
        <v>1419.2720672831274</v>
      </c>
      <c r="W1259" s="59">
        <f t="shared" si="80"/>
        <v>41270</v>
      </c>
      <c r="X1259" s="8">
        <v>146.34027079999998</v>
      </c>
      <c r="Y1259" s="35">
        <v>137.61816669999999</v>
      </c>
      <c r="Z1259" s="35"/>
      <c r="AA1259" s="35">
        <v>0</v>
      </c>
      <c r="AB1259" s="35">
        <v>228.78222919999999</v>
      </c>
      <c r="AC1259" s="35">
        <v>21.245479169999999</v>
      </c>
      <c r="AD1259" s="35">
        <v>38.928145829999998</v>
      </c>
      <c r="AE1259" s="35"/>
      <c r="AF1259" s="35"/>
      <c r="AG1259" s="35"/>
      <c r="AH1259" s="35">
        <v>0</v>
      </c>
      <c r="AI1259" s="35"/>
      <c r="AL1259" s="24">
        <f t="shared" si="84"/>
        <v>572.91429169999981</v>
      </c>
      <c r="AN1259" s="34">
        <v>738.86249999999995</v>
      </c>
      <c r="AP1259" s="20">
        <f t="shared" si="83"/>
        <v>1311.7767916999996</v>
      </c>
      <c r="AR1259" s="20"/>
    </row>
    <row r="1260" spans="1:44" x14ac:dyDescent="0.25">
      <c r="A1260" t="str">
        <f>VLOOKUP($B1260,'Cushing Balance'!$C$2:$E$500,3,TRUE)</f>
        <v>512012</v>
      </c>
      <c r="B1260" s="1">
        <v>41271</v>
      </c>
      <c r="C1260" s="31"/>
      <c r="D1260" s="8">
        <v>136.16081249999999</v>
      </c>
      <c r="E1260" s="35">
        <v>188.5275833</v>
      </c>
      <c r="F1260" s="35"/>
      <c r="G1260" s="29">
        <v>89.327584674193545</v>
      </c>
      <c r="H1260" s="35">
        <v>54.993666669999996</v>
      </c>
      <c r="I1260" s="35">
        <v>0</v>
      </c>
      <c r="J1260" s="26">
        <v>0</v>
      </c>
      <c r="K1260" s="35">
        <v>98.281229170000003</v>
      </c>
      <c r="L1260" s="35">
        <v>22.390895830000002</v>
      </c>
      <c r="M1260" s="35">
        <v>444.52933330000002</v>
      </c>
      <c r="N1260" s="35">
        <v>0</v>
      </c>
      <c r="O1260" s="35"/>
      <c r="P1260" s="35">
        <v>0</v>
      </c>
      <c r="R1260" s="24">
        <f t="shared" si="81"/>
        <v>1034.2111054441934</v>
      </c>
      <c r="T1260" s="5">
        <v>377.39100346893395</v>
      </c>
      <c r="V1260" s="20">
        <f t="shared" si="82"/>
        <v>1411.6021089131273</v>
      </c>
      <c r="W1260" s="59">
        <f t="shared" si="80"/>
        <v>41271</v>
      </c>
      <c r="X1260" s="8">
        <v>148.31512499999999</v>
      </c>
      <c r="Y1260" s="35">
        <v>139.49406250000001</v>
      </c>
      <c r="Z1260" s="35"/>
      <c r="AA1260" s="35">
        <v>0</v>
      </c>
      <c r="AB1260" s="35">
        <v>228.23037500000001</v>
      </c>
      <c r="AC1260" s="35">
        <v>21.158333330000001</v>
      </c>
      <c r="AD1260" s="35">
        <v>69.981458329999995</v>
      </c>
      <c r="AE1260" s="35"/>
      <c r="AF1260" s="35"/>
      <c r="AG1260" s="35"/>
      <c r="AH1260" s="35">
        <v>0</v>
      </c>
      <c r="AI1260" s="35"/>
      <c r="AL1260" s="24">
        <f t="shared" si="84"/>
        <v>607.17935416</v>
      </c>
      <c r="AN1260" s="34">
        <v>738.86249999999995</v>
      </c>
      <c r="AP1260" s="20">
        <f t="shared" si="83"/>
        <v>1346.04185416</v>
      </c>
      <c r="AR1260" s="20"/>
    </row>
    <row r="1261" spans="1:44" x14ac:dyDescent="0.25">
      <c r="A1261" t="str">
        <f>VLOOKUP($B1261,'Cushing Balance'!$C$2:$E$500,3,TRUE)</f>
        <v>522012</v>
      </c>
      <c r="B1261" s="1">
        <v>41272</v>
      </c>
      <c r="C1261" s="31"/>
      <c r="D1261" s="8">
        <v>83.897125000000003</v>
      </c>
      <c r="E1261" s="35">
        <v>181.27989579999999</v>
      </c>
      <c r="F1261" s="35"/>
      <c r="G1261" s="29">
        <v>89.327584674193545</v>
      </c>
      <c r="H1261" s="35">
        <v>49.315020830000002</v>
      </c>
      <c r="I1261" s="35">
        <v>0</v>
      </c>
      <c r="J1261" s="26">
        <v>0</v>
      </c>
      <c r="K1261" s="35">
        <v>94.211708329999993</v>
      </c>
      <c r="L1261" s="35">
        <v>22.261645830000003</v>
      </c>
      <c r="M1261" s="35">
        <v>455.86708329999999</v>
      </c>
      <c r="N1261" s="35">
        <v>0</v>
      </c>
      <c r="O1261" s="35"/>
      <c r="P1261" s="35">
        <v>0</v>
      </c>
      <c r="R1261" s="24">
        <f t="shared" si="81"/>
        <v>976.16006376419352</v>
      </c>
      <c r="T1261" s="5">
        <v>377.39100346893395</v>
      </c>
      <c r="V1261" s="20">
        <f t="shared" si="82"/>
        <v>1353.5510672331275</v>
      </c>
      <c r="W1261" s="59">
        <f t="shared" si="80"/>
        <v>41272</v>
      </c>
      <c r="X1261" s="8">
        <v>147.85556249999999</v>
      </c>
      <c r="Y1261" s="35">
        <v>136.20427079999999</v>
      </c>
      <c r="Z1261" s="35"/>
      <c r="AA1261" s="35">
        <v>0</v>
      </c>
      <c r="AB1261" s="35">
        <v>217.8818958</v>
      </c>
      <c r="AC1261" s="35">
        <v>19.927375000000001</v>
      </c>
      <c r="AD1261" s="35">
        <v>98.421625000000006</v>
      </c>
      <c r="AE1261" s="35"/>
      <c r="AF1261" s="35"/>
      <c r="AG1261" s="35"/>
      <c r="AH1261" s="35">
        <v>0</v>
      </c>
      <c r="AI1261" s="35"/>
      <c r="AL1261" s="24">
        <f t="shared" si="84"/>
        <v>620.29072909999991</v>
      </c>
      <c r="AN1261" s="34">
        <v>738.86249999999995</v>
      </c>
      <c r="AP1261" s="20">
        <f t="shared" si="83"/>
        <v>1359.1532290999999</v>
      </c>
      <c r="AR1261" s="20"/>
    </row>
    <row r="1262" spans="1:44" x14ac:dyDescent="0.25">
      <c r="A1262" t="str">
        <f>VLOOKUP($B1262,'Cushing Balance'!$C$2:$E$500,3,TRUE)</f>
        <v>522012</v>
      </c>
      <c r="B1262" s="1">
        <v>41273</v>
      </c>
      <c r="C1262" s="31"/>
      <c r="D1262" s="8">
        <v>83.972812500000003</v>
      </c>
      <c r="E1262" s="35">
        <v>178.2722292</v>
      </c>
      <c r="F1262" s="35"/>
      <c r="G1262" s="29">
        <v>89.327584674193545</v>
      </c>
      <c r="H1262" s="35">
        <v>61.806208330000004</v>
      </c>
      <c r="I1262" s="35">
        <v>0</v>
      </c>
      <c r="J1262" s="26">
        <v>0</v>
      </c>
      <c r="K1262" s="35">
        <v>92.834645829999999</v>
      </c>
      <c r="L1262" s="35">
        <v>22.294374999999999</v>
      </c>
      <c r="M1262" s="35">
        <v>455.14583329999999</v>
      </c>
      <c r="N1262" s="35">
        <v>0</v>
      </c>
      <c r="O1262" s="35"/>
      <c r="P1262" s="35">
        <v>0</v>
      </c>
      <c r="R1262" s="24">
        <f t="shared" si="81"/>
        <v>983.65368883419342</v>
      </c>
      <c r="T1262" s="5">
        <v>377.39100346893395</v>
      </c>
      <c r="V1262" s="20">
        <f t="shared" si="82"/>
        <v>1361.0446923031272</v>
      </c>
      <c r="W1262" s="59">
        <f t="shared" si="80"/>
        <v>41273</v>
      </c>
      <c r="X1262" s="8">
        <v>148.66152080000001</v>
      </c>
      <c r="Y1262" s="35">
        <v>138.2949375</v>
      </c>
      <c r="Z1262" s="35"/>
      <c r="AA1262" s="35">
        <v>0</v>
      </c>
      <c r="AB1262" s="35">
        <v>233.7775417</v>
      </c>
      <c r="AC1262" s="35">
        <v>16.297479169999999</v>
      </c>
      <c r="AD1262" s="35">
        <v>96.961604170000001</v>
      </c>
      <c r="AE1262" s="35"/>
      <c r="AF1262" s="35"/>
      <c r="AG1262" s="35"/>
      <c r="AH1262" s="35">
        <v>0</v>
      </c>
      <c r="AI1262" s="35"/>
      <c r="AL1262" s="24">
        <f t="shared" si="84"/>
        <v>633.99308334</v>
      </c>
      <c r="AN1262" s="34">
        <v>738.86249999999995</v>
      </c>
      <c r="AP1262" s="20">
        <f t="shared" si="83"/>
        <v>1372.8555833400001</v>
      </c>
      <c r="AR1262" s="20"/>
    </row>
    <row r="1263" spans="1:44" x14ac:dyDescent="0.25">
      <c r="A1263" t="str">
        <f>VLOOKUP($B1263,'Cushing Balance'!$C$2:$E$500,3,TRUE)</f>
        <v>522012</v>
      </c>
      <c r="B1263" s="1">
        <v>41274</v>
      </c>
      <c r="C1263" s="31"/>
      <c r="D1263" s="8">
        <v>0</v>
      </c>
      <c r="E1263" s="35">
        <v>190.00979169999999</v>
      </c>
      <c r="F1263" s="35"/>
      <c r="G1263" s="29">
        <v>89.327584674193545</v>
      </c>
      <c r="H1263" s="35">
        <v>15.542187500000001</v>
      </c>
      <c r="I1263" s="35">
        <v>0</v>
      </c>
      <c r="J1263" s="26">
        <v>0</v>
      </c>
      <c r="K1263" s="35">
        <v>95.809458329999998</v>
      </c>
      <c r="L1263" s="35">
        <v>22.16375</v>
      </c>
      <c r="M1263" s="35">
        <v>382.37285420000001</v>
      </c>
      <c r="N1263" s="35">
        <v>0</v>
      </c>
      <c r="O1263" s="35"/>
      <c r="P1263" s="35">
        <v>0</v>
      </c>
      <c r="R1263" s="24">
        <f t="shared" si="81"/>
        <v>795.22562640419346</v>
      </c>
      <c r="T1263" s="5">
        <v>377.39100346893395</v>
      </c>
      <c r="V1263" s="20">
        <f t="shared" si="82"/>
        <v>1172.6166298731273</v>
      </c>
      <c r="W1263" s="59">
        <f t="shared" si="80"/>
        <v>41274</v>
      </c>
      <c r="X1263" s="8">
        <v>147.1020833</v>
      </c>
      <c r="Y1263" s="35">
        <v>139.0010833</v>
      </c>
      <c r="Z1263" s="35"/>
      <c r="AA1263" s="35">
        <v>0</v>
      </c>
      <c r="AB1263" s="35">
        <v>221.54170830000001</v>
      </c>
      <c r="AC1263" s="35">
        <v>29.374166669999997</v>
      </c>
      <c r="AD1263" s="35">
        <v>79.840666670000005</v>
      </c>
      <c r="AE1263" s="35"/>
      <c r="AF1263" s="35"/>
      <c r="AG1263" s="35"/>
      <c r="AH1263" s="35">
        <v>0</v>
      </c>
      <c r="AI1263" s="35"/>
      <c r="AL1263" s="24">
        <f t="shared" si="84"/>
        <v>616.85970824000003</v>
      </c>
      <c r="AN1263" s="34">
        <v>738.86249999999995</v>
      </c>
      <c r="AP1263" s="20">
        <f t="shared" si="83"/>
        <v>1355.7222082399999</v>
      </c>
      <c r="AR1263" s="20"/>
    </row>
    <row r="1264" spans="1:44" x14ac:dyDescent="0.25">
      <c r="A1264" t="str">
        <f>VLOOKUP($B1264,'Cushing Balance'!$C$2:$E$500,3,TRUE)</f>
        <v>522012</v>
      </c>
      <c r="B1264" s="1">
        <v>41275</v>
      </c>
      <c r="C1264" s="31"/>
      <c r="D1264" s="25">
        <v>70.571330000000003</v>
      </c>
      <c r="E1264" s="42">
        <v>185.77726999999999</v>
      </c>
      <c r="F1264" s="35"/>
      <c r="G1264" s="29">
        <v>84.358728488709673</v>
      </c>
      <c r="H1264" s="40">
        <v>40.053400000000003</v>
      </c>
      <c r="I1264" s="35">
        <v>0</v>
      </c>
      <c r="J1264" s="26">
        <v>0</v>
      </c>
      <c r="K1264" s="9">
        <v>106.13081</v>
      </c>
      <c r="L1264" s="51">
        <v>14.167459999999998</v>
      </c>
      <c r="M1264" s="16">
        <v>433.63324999999998</v>
      </c>
      <c r="N1264" s="35">
        <v>0</v>
      </c>
      <c r="O1264" s="50">
        <v>67.31765</v>
      </c>
      <c r="P1264" s="39">
        <v>0</v>
      </c>
      <c r="R1264" s="24">
        <f t="shared" si="81"/>
        <v>1002.0098984887096</v>
      </c>
      <c r="T1264" s="5">
        <v>380.43587824896804</v>
      </c>
      <c r="V1264" s="20">
        <f t="shared" si="82"/>
        <v>1382.4457767376775</v>
      </c>
      <c r="W1264" s="59">
        <f t="shared" si="80"/>
        <v>41275</v>
      </c>
      <c r="X1264" s="25">
        <v>147.68777</v>
      </c>
      <c r="Y1264" s="52">
        <v>87.720520000000008</v>
      </c>
      <c r="Z1264" s="35"/>
      <c r="AA1264" s="35">
        <v>0</v>
      </c>
      <c r="AB1264" s="55">
        <v>222.58706000000001</v>
      </c>
      <c r="AC1264" s="56">
        <v>31.817520000000002</v>
      </c>
      <c r="AD1264" s="57">
        <v>125.43503999999999</v>
      </c>
      <c r="AE1264" s="35"/>
      <c r="AF1264" s="58">
        <v>12.71935</v>
      </c>
      <c r="AG1264" s="58"/>
      <c r="AH1264" s="35">
        <v>0</v>
      </c>
      <c r="AI1264" s="35"/>
      <c r="AL1264" s="24">
        <f>SUM(X1264:AJ1264)</f>
        <v>627.96726000000001</v>
      </c>
      <c r="AN1264" s="34">
        <v>795.6</v>
      </c>
      <c r="AP1264" s="20">
        <f t="shared" si="83"/>
        <v>1423.56726</v>
      </c>
      <c r="AR1264" s="20"/>
    </row>
    <row r="1265" spans="1:44" x14ac:dyDescent="0.25">
      <c r="A1265" t="str">
        <f>VLOOKUP($B1265,'Cushing Balance'!$C$2:$E$500,3,TRUE)</f>
        <v>522012</v>
      </c>
      <c r="B1265" s="1">
        <v>41276</v>
      </c>
      <c r="C1265" s="31"/>
      <c r="D1265" s="25">
        <v>141.48467000000002</v>
      </c>
      <c r="E1265" s="42">
        <v>193.17467000000002</v>
      </c>
      <c r="F1265" s="35"/>
      <c r="G1265" s="29">
        <v>84.358728488709673</v>
      </c>
      <c r="H1265" s="40">
        <v>43.936330000000005</v>
      </c>
      <c r="I1265" s="35">
        <v>0</v>
      </c>
      <c r="J1265" s="26">
        <v>0</v>
      </c>
      <c r="K1265" s="9">
        <v>112.354</v>
      </c>
      <c r="L1265" s="51">
        <v>20.439689999999999</v>
      </c>
      <c r="M1265" s="16">
        <v>297.47728999999998</v>
      </c>
      <c r="N1265" s="35">
        <v>0</v>
      </c>
      <c r="O1265" s="50">
        <v>74.145789999999991</v>
      </c>
      <c r="P1265" s="39">
        <v>0</v>
      </c>
      <c r="R1265" s="24">
        <f t="shared" si="81"/>
        <v>967.37116848870983</v>
      </c>
      <c r="T1265" s="5">
        <v>380.43587824896804</v>
      </c>
      <c r="V1265" s="20">
        <f t="shared" si="82"/>
        <v>1347.8070467376779</v>
      </c>
      <c r="W1265" s="59">
        <f t="shared" si="80"/>
        <v>41276</v>
      </c>
      <c r="X1265" s="25">
        <v>147.58515</v>
      </c>
      <c r="Y1265" s="52">
        <v>37.575749999999999</v>
      </c>
      <c r="Z1265" s="35"/>
      <c r="AA1265" s="35">
        <v>0</v>
      </c>
      <c r="AB1265" s="55">
        <v>232.88445999999999</v>
      </c>
      <c r="AC1265" s="56">
        <v>23.479810000000001</v>
      </c>
      <c r="AD1265" s="57">
        <v>111.28419</v>
      </c>
      <c r="AE1265" s="35"/>
      <c r="AF1265" s="58">
        <v>13.78204</v>
      </c>
      <c r="AG1265" s="58"/>
      <c r="AH1265" s="35">
        <v>0</v>
      </c>
      <c r="AI1265" s="35"/>
      <c r="AL1265" s="24">
        <f t="shared" si="84"/>
        <v>566.59140000000002</v>
      </c>
      <c r="AN1265" s="34">
        <v>795.6</v>
      </c>
      <c r="AP1265" s="20">
        <f t="shared" si="83"/>
        <v>1362.1914000000002</v>
      </c>
      <c r="AR1265" s="20"/>
    </row>
    <row r="1266" spans="1:44" x14ac:dyDescent="0.25">
      <c r="A1266" t="str">
        <f>VLOOKUP($B1266,'Cushing Balance'!$C$2:$E$500,3,TRUE)</f>
        <v>522012</v>
      </c>
      <c r="B1266" s="1">
        <v>41277</v>
      </c>
      <c r="C1266" s="31"/>
      <c r="D1266" s="25">
        <v>0</v>
      </c>
      <c r="E1266" s="42">
        <v>178.30348000000001</v>
      </c>
      <c r="F1266" s="35"/>
      <c r="G1266" s="29">
        <v>84.358728488709673</v>
      </c>
      <c r="H1266" s="40">
        <v>44.184190000000001</v>
      </c>
      <c r="I1266" s="35">
        <v>0</v>
      </c>
      <c r="J1266" s="26">
        <v>0</v>
      </c>
      <c r="K1266" s="9">
        <v>110.47153999999999</v>
      </c>
      <c r="L1266" s="51">
        <v>20.464099999999998</v>
      </c>
      <c r="M1266" s="16">
        <v>430.98430999999999</v>
      </c>
      <c r="N1266" s="35">
        <v>0</v>
      </c>
      <c r="O1266" s="50">
        <v>75.394100000000009</v>
      </c>
      <c r="P1266" s="39">
        <v>0</v>
      </c>
      <c r="R1266" s="24">
        <f t="shared" si="81"/>
        <v>944.16044848870956</v>
      </c>
      <c r="T1266" s="5">
        <v>380.43587824896804</v>
      </c>
      <c r="V1266" s="20">
        <f t="shared" si="82"/>
        <v>1324.5963267376776</v>
      </c>
      <c r="W1266" s="59">
        <f t="shared" si="80"/>
        <v>41277</v>
      </c>
      <c r="X1266" s="25">
        <v>148.33329000000001</v>
      </c>
      <c r="Y1266" s="52">
        <v>0</v>
      </c>
      <c r="Z1266" s="35"/>
      <c r="AA1266" s="35">
        <v>0</v>
      </c>
      <c r="AB1266" s="55">
        <v>228.66881000000001</v>
      </c>
      <c r="AC1266" s="56">
        <v>23.508560000000003</v>
      </c>
      <c r="AD1266" s="57">
        <v>95.449380000000005</v>
      </c>
      <c r="AE1266" s="35"/>
      <c r="AF1266" s="58">
        <v>13.82727</v>
      </c>
      <c r="AG1266" s="58"/>
      <c r="AH1266" s="35">
        <v>0</v>
      </c>
      <c r="AI1266" s="35"/>
      <c r="AL1266" s="24">
        <f t="shared" si="84"/>
        <v>509.78731000000005</v>
      </c>
      <c r="AN1266" s="34">
        <v>795.6</v>
      </c>
      <c r="AP1266" s="20">
        <f t="shared" si="83"/>
        <v>1305.3873100000001</v>
      </c>
      <c r="AR1266" s="20"/>
    </row>
    <row r="1267" spans="1:44" x14ac:dyDescent="0.25">
      <c r="A1267" t="str">
        <f>VLOOKUP($B1267,'Cushing Balance'!$C$2:$E$500,3,TRUE)</f>
        <v>522012</v>
      </c>
      <c r="B1267" s="1">
        <v>41278</v>
      </c>
      <c r="C1267" s="31"/>
      <c r="D1267" s="25">
        <v>78.099710000000002</v>
      </c>
      <c r="E1267" s="42">
        <v>189.17742000000001</v>
      </c>
      <c r="F1267" s="35"/>
      <c r="G1267" s="29">
        <v>84.358728488709673</v>
      </c>
      <c r="H1267" s="40">
        <v>69.051419999999993</v>
      </c>
      <c r="I1267" s="35">
        <v>0</v>
      </c>
      <c r="J1267" s="26">
        <v>0</v>
      </c>
      <c r="K1267" s="9">
        <v>112.43231</v>
      </c>
      <c r="L1267" s="51">
        <v>20.640540000000001</v>
      </c>
      <c r="M1267" s="16">
        <v>454.98884999999996</v>
      </c>
      <c r="N1267" s="35">
        <v>0</v>
      </c>
      <c r="O1267" s="50">
        <v>76.702979999999997</v>
      </c>
      <c r="P1267" s="39">
        <v>0</v>
      </c>
      <c r="R1267" s="24">
        <f t="shared" si="81"/>
        <v>1085.4519584887096</v>
      </c>
      <c r="T1267" s="5">
        <v>380.43587824896804</v>
      </c>
      <c r="V1267" s="20">
        <f t="shared" si="82"/>
        <v>1465.8878367376776</v>
      </c>
      <c r="W1267" s="59">
        <f t="shared" si="80"/>
        <v>41278</v>
      </c>
      <c r="X1267" s="25">
        <v>147.10407999999998</v>
      </c>
      <c r="Y1267" s="52">
        <v>0</v>
      </c>
      <c r="Z1267" s="35"/>
      <c r="AA1267" s="35">
        <v>0</v>
      </c>
      <c r="AB1267" s="55">
        <v>229.87081000000001</v>
      </c>
      <c r="AC1267" s="56">
        <v>17.601020000000002</v>
      </c>
      <c r="AD1267" s="57">
        <v>31.62979</v>
      </c>
      <c r="AE1267" s="35"/>
      <c r="AF1267" s="58">
        <v>13.731059999999999</v>
      </c>
      <c r="AG1267" s="58"/>
      <c r="AH1267" s="35">
        <v>0</v>
      </c>
      <c r="AI1267" s="35"/>
      <c r="AL1267" s="24">
        <f t="shared" si="84"/>
        <v>439.93675999999999</v>
      </c>
      <c r="AN1267" s="34">
        <v>795.6</v>
      </c>
      <c r="AP1267" s="20">
        <f t="shared" si="83"/>
        <v>1235.53676</v>
      </c>
      <c r="AR1267" s="20"/>
    </row>
    <row r="1268" spans="1:44" x14ac:dyDescent="0.25">
      <c r="A1268" t="str">
        <f>VLOOKUP($B1268,'Cushing Balance'!$C$2:$E$500,3,TRUE)</f>
        <v>12013</v>
      </c>
      <c r="B1268" s="1">
        <v>41279</v>
      </c>
      <c r="C1268" s="31"/>
      <c r="D1268" s="25">
        <v>84.165520000000001</v>
      </c>
      <c r="E1268" s="42">
        <v>172.05195999999998</v>
      </c>
      <c r="F1268" s="35"/>
      <c r="G1268" s="29">
        <v>84.358728488709673</v>
      </c>
      <c r="H1268" s="40">
        <v>54.931539999999998</v>
      </c>
      <c r="I1268" s="35">
        <v>0</v>
      </c>
      <c r="J1268" s="26">
        <v>0</v>
      </c>
      <c r="K1268" s="9">
        <v>114.25048</v>
      </c>
      <c r="L1268" s="51">
        <v>20.903099999999998</v>
      </c>
      <c r="M1268" s="16">
        <v>448.15216999999996</v>
      </c>
      <c r="N1268" s="35">
        <v>0</v>
      </c>
      <c r="O1268" s="50">
        <v>75.36527000000001</v>
      </c>
      <c r="P1268" s="39">
        <v>0</v>
      </c>
      <c r="R1268" s="24">
        <f t="shared" si="81"/>
        <v>1054.1787684887095</v>
      </c>
      <c r="T1268" s="5">
        <v>380.43587824896804</v>
      </c>
      <c r="V1268" s="20">
        <f t="shared" si="82"/>
        <v>1434.6146467376775</v>
      </c>
      <c r="W1268" s="59">
        <f t="shared" si="80"/>
        <v>41279</v>
      </c>
      <c r="X1268" s="25">
        <v>148.54431</v>
      </c>
      <c r="Y1268" s="52">
        <v>1.41629</v>
      </c>
      <c r="Z1268" s="35"/>
      <c r="AA1268" s="35">
        <v>0</v>
      </c>
      <c r="AB1268" s="55">
        <v>234.03245999999999</v>
      </c>
      <c r="AC1268" s="56">
        <v>16.414960000000001</v>
      </c>
      <c r="AD1268" s="57">
        <v>26.108499999999999</v>
      </c>
      <c r="AE1268" s="35"/>
      <c r="AF1268" s="58">
        <v>12.18117</v>
      </c>
      <c r="AG1268" s="58"/>
      <c r="AH1268" s="35">
        <v>0</v>
      </c>
      <c r="AI1268" s="35"/>
      <c r="AL1268" s="24">
        <f t="shared" si="84"/>
        <v>438.69769000000002</v>
      </c>
      <c r="AN1268" s="34">
        <v>795.6</v>
      </c>
      <c r="AP1268" s="20">
        <f t="shared" si="83"/>
        <v>1234.2976900000001</v>
      </c>
      <c r="AR1268" s="20"/>
    </row>
    <row r="1269" spans="1:44" x14ac:dyDescent="0.25">
      <c r="A1269" t="str">
        <f>VLOOKUP($B1269,'Cushing Balance'!$C$2:$E$500,3,TRUE)</f>
        <v>12013</v>
      </c>
      <c r="B1269" s="1">
        <v>41280</v>
      </c>
      <c r="C1269" s="31"/>
      <c r="D1269" s="25">
        <v>0</v>
      </c>
      <c r="E1269" s="42">
        <v>183.63039999999998</v>
      </c>
      <c r="F1269" s="35"/>
      <c r="G1269" s="29">
        <v>84.358728488709673</v>
      </c>
      <c r="H1269" s="40">
        <v>46.274560000000001</v>
      </c>
      <c r="I1269" s="35">
        <v>0</v>
      </c>
      <c r="J1269" s="26">
        <v>0</v>
      </c>
      <c r="K1269" s="9">
        <v>113.91829</v>
      </c>
      <c r="L1269" s="51">
        <v>22.228000000000002</v>
      </c>
      <c r="M1269" s="16">
        <v>440.43619000000001</v>
      </c>
      <c r="N1269" s="35">
        <v>0</v>
      </c>
      <c r="O1269" s="50">
        <v>73.435059999999993</v>
      </c>
      <c r="P1269" s="39">
        <v>0</v>
      </c>
      <c r="R1269" s="24">
        <f t="shared" si="81"/>
        <v>964.28122848870976</v>
      </c>
      <c r="T1269" s="5">
        <v>380.43587824896804</v>
      </c>
      <c r="V1269" s="20">
        <f t="shared" si="82"/>
        <v>1344.7171067376778</v>
      </c>
      <c r="W1269" s="59">
        <f t="shared" si="80"/>
        <v>41280</v>
      </c>
      <c r="X1269" s="25">
        <v>148.78505999999999</v>
      </c>
      <c r="Y1269" s="52">
        <v>6.4999999999999997E-3</v>
      </c>
      <c r="Z1269" s="35"/>
      <c r="AA1269" s="35">
        <v>0</v>
      </c>
      <c r="AB1269" s="55">
        <v>231.13455999999999</v>
      </c>
      <c r="AC1269" s="56">
        <v>13.633709999999999</v>
      </c>
      <c r="AD1269" s="57">
        <v>70.544920000000005</v>
      </c>
      <c r="AE1269" s="35"/>
      <c r="AF1269" s="58">
        <v>14.36829</v>
      </c>
      <c r="AG1269" s="58"/>
      <c r="AH1269" s="35">
        <v>0</v>
      </c>
      <c r="AI1269" s="35"/>
      <c r="AL1269" s="24">
        <f t="shared" si="84"/>
        <v>478.47303999999997</v>
      </c>
      <c r="AN1269" s="34">
        <v>795.6</v>
      </c>
      <c r="AP1269" s="20">
        <f t="shared" si="83"/>
        <v>1274.07304</v>
      </c>
      <c r="AR1269" s="20"/>
    </row>
    <row r="1270" spans="1:44" x14ac:dyDescent="0.25">
      <c r="A1270" t="str">
        <f>VLOOKUP($B1270,'Cushing Balance'!$C$2:$E$500,3,TRUE)</f>
        <v>12013</v>
      </c>
      <c r="B1270" s="1">
        <v>41281</v>
      </c>
      <c r="C1270" s="31"/>
      <c r="D1270" s="25">
        <v>0</v>
      </c>
      <c r="E1270" s="42">
        <v>184.9049</v>
      </c>
      <c r="F1270" s="35"/>
      <c r="G1270" s="29">
        <v>84.358728488709673</v>
      </c>
      <c r="H1270" s="40">
        <v>45.971769999999999</v>
      </c>
      <c r="I1270" s="35">
        <v>0</v>
      </c>
      <c r="J1270" s="26">
        <v>0</v>
      </c>
      <c r="K1270" s="9">
        <v>112.61433</v>
      </c>
      <c r="L1270" s="51">
        <v>22.50554</v>
      </c>
      <c r="M1270" s="16">
        <v>328.62475000000001</v>
      </c>
      <c r="N1270" s="35">
        <v>0</v>
      </c>
      <c r="O1270" s="50">
        <v>73.332100000000011</v>
      </c>
      <c r="P1270" s="39">
        <v>0</v>
      </c>
      <c r="R1270" s="24">
        <f t="shared" si="81"/>
        <v>852.31211848870964</v>
      </c>
      <c r="T1270" s="5">
        <v>380.43587824896804</v>
      </c>
      <c r="V1270" s="20">
        <f t="shared" si="82"/>
        <v>1232.7479967376776</v>
      </c>
      <c r="W1270" s="59">
        <f t="shared" si="80"/>
        <v>41281</v>
      </c>
      <c r="X1270" s="25">
        <v>147.61775</v>
      </c>
      <c r="Y1270" s="52">
        <v>0.65551999999999999</v>
      </c>
      <c r="Z1270" s="35"/>
      <c r="AA1270" s="35">
        <v>0</v>
      </c>
      <c r="AB1270" s="55">
        <v>225.42804000000001</v>
      </c>
      <c r="AC1270" s="56">
        <v>14.55644</v>
      </c>
      <c r="AD1270" s="57">
        <v>111.59938000000001</v>
      </c>
      <c r="AE1270" s="35"/>
      <c r="AF1270" s="58">
        <v>13.610100000000001</v>
      </c>
      <c r="AG1270" s="58"/>
      <c r="AH1270" s="35">
        <v>0</v>
      </c>
      <c r="AI1270" s="35"/>
      <c r="AL1270" s="24">
        <f t="shared" si="84"/>
        <v>513.46723000000009</v>
      </c>
      <c r="AN1270" s="34">
        <v>795.6</v>
      </c>
      <c r="AP1270" s="20">
        <f t="shared" si="83"/>
        <v>1309.0672300000001</v>
      </c>
      <c r="AR1270" s="20"/>
    </row>
    <row r="1271" spans="1:44" x14ac:dyDescent="0.25">
      <c r="A1271" t="str">
        <f>VLOOKUP($B1271,'Cushing Balance'!$C$2:$E$500,3,TRUE)</f>
        <v>12013</v>
      </c>
      <c r="B1271" s="1">
        <v>41282</v>
      </c>
      <c r="C1271" s="31"/>
      <c r="D1271" s="25">
        <v>211.93642000000003</v>
      </c>
      <c r="E1271" s="42">
        <v>188.75475</v>
      </c>
      <c r="F1271" s="35"/>
      <c r="G1271" s="29">
        <v>84.358728488709673</v>
      </c>
      <c r="H1271" s="40">
        <v>35.968269999999997</v>
      </c>
      <c r="I1271" s="35">
        <v>0</v>
      </c>
      <c r="J1271" s="26">
        <v>0</v>
      </c>
      <c r="K1271" s="9">
        <v>106.28102</v>
      </c>
      <c r="L1271" s="51">
        <v>21.487209999999997</v>
      </c>
      <c r="M1271" s="16">
        <v>424.66452000000004</v>
      </c>
      <c r="N1271" s="35">
        <v>0</v>
      </c>
      <c r="O1271" s="50">
        <v>74.876519999999999</v>
      </c>
      <c r="P1271" s="39">
        <v>0</v>
      </c>
      <c r="R1271" s="24">
        <f t="shared" si="81"/>
        <v>1148.3274384887097</v>
      </c>
      <c r="T1271" s="5">
        <v>380.43587824896804</v>
      </c>
      <c r="V1271" s="20">
        <f t="shared" si="82"/>
        <v>1528.7633167376778</v>
      </c>
      <c r="W1271" s="59">
        <f t="shared" si="80"/>
        <v>41282</v>
      </c>
      <c r="X1271" s="25">
        <v>148.47344000000001</v>
      </c>
      <c r="Y1271" s="52">
        <v>0</v>
      </c>
      <c r="Z1271" s="35"/>
      <c r="AA1271" s="35">
        <v>0</v>
      </c>
      <c r="AB1271" s="55">
        <v>226.32419000000002</v>
      </c>
      <c r="AC1271" s="56">
        <v>15.495979999999999</v>
      </c>
      <c r="AD1271" s="57">
        <v>143.44307999999998</v>
      </c>
      <c r="AE1271" s="35"/>
      <c r="AF1271" s="58">
        <v>14.74771</v>
      </c>
      <c r="AG1271" s="58"/>
      <c r="AH1271" s="35">
        <v>0</v>
      </c>
      <c r="AI1271" s="35"/>
      <c r="AL1271" s="24">
        <f t="shared" si="84"/>
        <v>548.48439999999994</v>
      </c>
      <c r="AN1271" s="34">
        <v>795.6</v>
      </c>
      <c r="AP1271" s="20">
        <f t="shared" si="83"/>
        <v>1344.0844</v>
      </c>
      <c r="AR1271" s="20"/>
    </row>
    <row r="1272" spans="1:44" x14ac:dyDescent="0.25">
      <c r="A1272" t="str">
        <f>VLOOKUP($B1272,'Cushing Balance'!$C$2:$E$500,3,TRUE)</f>
        <v>12013</v>
      </c>
      <c r="B1272" s="1">
        <v>41283</v>
      </c>
      <c r="C1272" s="31"/>
      <c r="D1272" s="25">
        <v>316.56088</v>
      </c>
      <c r="E1272" s="42">
        <v>177.05135000000001</v>
      </c>
      <c r="F1272" s="35"/>
      <c r="G1272" s="29">
        <v>84.358728488709673</v>
      </c>
      <c r="H1272" s="40">
        <v>51.60669</v>
      </c>
      <c r="I1272" s="35">
        <v>0</v>
      </c>
      <c r="J1272" s="26">
        <v>0</v>
      </c>
      <c r="K1272" s="9">
        <v>109.74821</v>
      </c>
      <c r="L1272" s="51">
        <v>22.318519999999999</v>
      </c>
      <c r="M1272" s="16">
        <v>428.08474999999999</v>
      </c>
      <c r="N1272" s="35">
        <v>0</v>
      </c>
      <c r="O1272" s="50">
        <v>74.831000000000003</v>
      </c>
      <c r="P1272" s="39">
        <v>0</v>
      </c>
      <c r="R1272" s="24">
        <f t="shared" si="81"/>
        <v>1264.5601284887096</v>
      </c>
      <c r="T1272" s="5">
        <v>380.43587824896804</v>
      </c>
      <c r="V1272" s="20">
        <f t="shared" si="82"/>
        <v>1644.9960067376776</v>
      </c>
      <c r="W1272" s="59">
        <f t="shared" si="80"/>
        <v>41283</v>
      </c>
      <c r="X1272" s="25">
        <v>149.92344</v>
      </c>
      <c r="Y1272" s="52">
        <v>0</v>
      </c>
      <c r="Z1272" s="35"/>
      <c r="AA1272" s="35">
        <v>0</v>
      </c>
      <c r="AB1272" s="55">
        <v>232.70294000000001</v>
      </c>
      <c r="AC1272" s="56">
        <v>15.628399999999999</v>
      </c>
      <c r="AD1272" s="57">
        <v>95.393749999999997</v>
      </c>
      <c r="AE1272" s="35"/>
      <c r="AF1272" s="58">
        <v>15.307540000000001</v>
      </c>
      <c r="AG1272" s="58"/>
      <c r="AH1272" s="35">
        <v>0</v>
      </c>
      <c r="AI1272" s="35"/>
      <c r="AL1272" s="24">
        <f t="shared" si="84"/>
        <v>508.95607000000007</v>
      </c>
      <c r="AN1272" s="34">
        <v>795.6</v>
      </c>
      <c r="AP1272" s="20">
        <f t="shared" si="83"/>
        <v>1304.5560700000001</v>
      </c>
      <c r="AR1272" s="20"/>
    </row>
    <row r="1273" spans="1:44" x14ac:dyDescent="0.25">
      <c r="A1273" t="str">
        <f>VLOOKUP($B1273,'Cushing Balance'!$C$2:$E$500,3,TRUE)</f>
        <v>12013</v>
      </c>
      <c r="B1273" s="1">
        <v>41284</v>
      </c>
      <c r="C1273" s="31"/>
      <c r="D1273" s="25">
        <v>84.138130000000004</v>
      </c>
      <c r="E1273" s="42">
        <v>170.23275000000001</v>
      </c>
      <c r="F1273" s="35"/>
      <c r="G1273" s="29">
        <v>84.358728488709673</v>
      </c>
      <c r="H1273" s="40">
        <v>59.638379999999998</v>
      </c>
      <c r="I1273" s="35">
        <v>0</v>
      </c>
      <c r="J1273" s="26">
        <v>0</v>
      </c>
      <c r="K1273" s="9">
        <v>107.7944</v>
      </c>
      <c r="L1273" s="51">
        <v>22.121459999999999</v>
      </c>
      <c r="M1273" s="16">
        <v>423.69884999999999</v>
      </c>
      <c r="N1273" s="35">
        <v>0</v>
      </c>
      <c r="O1273" s="50">
        <v>74.291330000000002</v>
      </c>
      <c r="P1273" s="39">
        <v>0</v>
      </c>
      <c r="R1273" s="24">
        <f t="shared" si="81"/>
        <v>1026.2740284887095</v>
      </c>
      <c r="T1273" s="5">
        <v>380.43587824896804</v>
      </c>
      <c r="V1273" s="20">
        <f t="shared" si="82"/>
        <v>1406.7099067376776</v>
      </c>
      <c r="W1273" s="59">
        <f t="shared" si="80"/>
        <v>41284</v>
      </c>
      <c r="X1273" s="25">
        <v>146.75748000000002</v>
      </c>
      <c r="Y1273" s="52">
        <v>12.29458</v>
      </c>
      <c r="Z1273" s="35"/>
      <c r="AA1273" s="35">
        <v>0</v>
      </c>
      <c r="AB1273" s="55">
        <v>210.06485000000001</v>
      </c>
      <c r="AC1273" s="56">
        <v>15.927100000000001</v>
      </c>
      <c r="AD1273" s="57">
        <v>27.080099999999998</v>
      </c>
      <c r="AE1273" s="35"/>
      <c r="AF1273" s="58">
        <v>15.66844</v>
      </c>
      <c r="AG1273" s="58"/>
      <c r="AH1273" s="35">
        <v>0</v>
      </c>
      <c r="AI1273" s="35"/>
      <c r="AL1273" s="24">
        <f t="shared" si="84"/>
        <v>427.79255000000001</v>
      </c>
      <c r="AN1273" s="34">
        <v>795.6</v>
      </c>
      <c r="AP1273" s="20">
        <f t="shared" si="83"/>
        <v>1223.39255</v>
      </c>
      <c r="AR1273" s="20"/>
    </row>
    <row r="1274" spans="1:44" x14ac:dyDescent="0.25">
      <c r="A1274" t="str">
        <f>VLOOKUP($B1274,'Cushing Balance'!$C$2:$E$500,3,TRUE)</f>
        <v>12013</v>
      </c>
      <c r="B1274" s="1">
        <v>41285</v>
      </c>
      <c r="C1274" s="31"/>
      <c r="D1274" s="25">
        <v>0</v>
      </c>
      <c r="E1274" s="42">
        <v>179.12909999999999</v>
      </c>
      <c r="F1274" s="35"/>
      <c r="G1274" s="29">
        <v>84.358728488709673</v>
      </c>
      <c r="H1274" s="40">
        <v>54.710459999999998</v>
      </c>
      <c r="I1274" s="35">
        <v>0</v>
      </c>
      <c r="J1274" s="26">
        <v>0</v>
      </c>
      <c r="K1274" s="9">
        <v>113.50983000000001</v>
      </c>
      <c r="L1274" s="51">
        <v>22.34327</v>
      </c>
      <c r="M1274" s="16">
        <v>448.14166999999998</v>
      </c>
      <c r="N1274" s="35">
        <v>0</v>
      </c>
      <c r="O1274" s="50">
        <v>74.438039999999987</v>
      </c>
      <c r="P1274" s="39">
        <v>0</v>
      </c>
      <c r="R1274" s="24">
        <f t="shared" si="81"/>
        <v>976.63109848870977</v>
      </c>
      <c r="T1274" s="5">
        <v>380.43587824896804</v>
      </c>
      <c r="V1274" s="20">
        <f t="shared" si="82"/>
        <v>1357.0669767376778</v>
      </c>
      <c r="W1274" s="59">
        <f t="shared" si="80"/>
        <v>41285</v>
      </c>
      <c r="X1274" s="25">
        <v>149.24552</v>
      </c>
      <c r="Y1274" s="52">
        <v>217.05189999999999</v>
      </c>
      <c r="Z1274" s="35"/>
      <c r="AA1274" s="35">
        <v>0</v>
      </c>
      <c r="AB1274" s="55">
        <v>232.95157999999998</v>
      </c>
      <c r="AC1274" s="56">
        <v>17.173400000000001</v>
      </c>
      <c r="AD1274" s="57">
        <v>78.706980000000001</v>
      </c>
      <c r="AE1274" s="35"/>
      <c r="AF1274" s="58">
        <v>14.6866</v>
      </c>
      <c r="AG1274" s="58"/>
      <c r="AH1274" s="35">
        <v>0</v>
      </c>
      <c r="AI1274" s="35"/>
      <c r="AL1274" s="24">
        <f t="shared" si="84"/>
        <v>709.81598000000008</v>
      </c>
      <c r="AN1274" s="34">
        <v>795.6</v>
      </c>
      <c r="AP1274" s="20">
        <f t="shared" si="83"/>
        <v>1505.4159800000002</v>
      </c>
      <c r="AR1274" s="20"/>
    </row>
    <row r="1275" spans="1:44" x14ac:dyDescent="0.25">
      <c r="A1275" t="str">
        <f>VLOOKUP($B1275,'Cushing Balance'!$C$2:$E$500,3,TRUE)</f>
        <v>22013</v>
      </c>
      <c r="B1275" s="1">
        <v>41286</v>
      </c>
      <c r="C1275" s="31"/>
      <c r="D1275" s="25">
        <v>0</v>
      </c>
      <c r="E1275" s="42">
        <v>191.62712999999999</v>
      </c>
      <c r="F1275" s="35"/>
      <c r="G1275" s="29">
        <v>84.358728488709673</v>
      </c>
      <c r="H1275" s="40">
        <v>61.7455</v>
      </c>
      <c r="I1275" s="35">
        <v>0</v>
      </c>
      <c r="J1275" s="26">
        <v>0</v>
      </c>
      <c r="K1275" s="9">
        <v>116.68066999999999</v>
      </c>
      <c r="L1275" s="51">
        <v>21.763210000000001</v>
      </c>
      <c r="M1275" s="16">
        <v>455.24728999999996</v>
      </c>
      <c r="N1275" s="35">
        <v>0</v>
      </c>
      <c r="O1275" s="50">
        <v>76.871130000000008</v>
      </c>
      <c r="P1275" s="39">
        <v>0</v>
      </c>
      <c r="R1275" s="24">
        <f t="shared" si="81"/>
        <v>1008.2936584887096</v>
      </c>
      <c r="T1275" s="5">
        <v>380.43587824896804</v>
      </c>
      <c r="V1275" s="20">
        <f t="shared" si="82"/>
        <v>1388.7295367376778</v>
      </c>
      <c r="W1275" s="59">
        <f t="shared" si="80"/>
        <v>41286</v>
      </c>
      <c r="X1275" s="25">
        <v>148.46251999999998</v>
      </c>
      <c r="Y1275" s="52">
        <v>301.57759999999996</v>
      </c>
      <c r="Z1275" s="35"/>
      <c r="AA1275" s="35">
        <v>0</v>
      </c>
      <c r="AB1275" s="55">
        <v>216.49044000000001</v>
      </c>
      <c r="AC1275" s="56">
        <v>18.201229999999999</v>
      </c>
      <c r="AD1275" s="57">
        <v>91.827559999999991</v>
      </c>
      <c r="AE1275" s="35"/>
      <c r="AF1275" s="58">
        <v>14.7286</v>
      </c>
      <c r="AG1275" s="58"/>
      <c r="AH1275" s="35">
        <v>0</v>
      </c>
      <c r="AI1275" s="35"/>
      <c r="AL1275" s="24">
        <f t="shared" si="84"/>
        <v>791.28794999999991</v>
      </c>
      <c r="AN1275" s="34">
        <v>795.6</v>
      </c>
      <c r="AP1275" s="20">
        <f t="shared" si="83"/>
        <v>1586.8879499999998</v>
      </c>
      <c r="AR1275" s="20"/>
    </row>
    <row r="1276" spans="1:44" x14ac:dyDescent="0.25">
      <c r="A1276" t="str">
        <f>VLOOKUP($B1276,'Cushing Balance'!$C$2:$E$500,3,TRUE)</f>
        <v>22013</v>
      </c>
      <c r="B1276" s="1">
        <v>41287</v>
      </c>
      <c r="C1276" s="31"/>
      <c r="D1276" s="25">
        <v>108.30427</v>
      </c>
      <c r="E1276" s="42">
        <v>155.97935000000001</v>
      </c>
      <c r="F1276" s="35"/>
      <c r="G1276" s="29">
        <v>84.358728488709673</v>
      </c>
      <c r="H1276" s="40">
        <v>63.047580000000004</v>
      </c>
      <c r="I1276" s="35">
        <v>0</v>
      </c>
      <c r="J1276" s="26">
        <v>0</v>
      </c>
      <c r="K1276" s="9">
        <v>117.67885000000001</v>
      </c>
      <c r="L1276" s="51">
        <v>15.90798</v>
      </c>
      <c r="M1276" s="16">
        <v>449.89197999999999</v>
      </c>
      <c r="N1276" s="35">
        <v>0</v>
      </c>
      <c r="O1276" s="50">
        <v>75.828670000000002</v>
      </c>
      <c r="P1276" s="39">
        <v>0</v>
      </c>
      <c r="R1276" s="24">
        <f t="shared" si="81"/>
        <v>1070.9974084887097</v>
      </c>
      <c r="T1276" s="5">
        <v>380.43587824896804</v>
      </c>
      <c r="V1276" s="20">
        <f t="shared" si="82"/>
        <v>1451.4332867376777</v>
      </c>
      <c r="W1276" s="59">
        <f t="shared" si="80"/>
        <v>41287</v>
      </c>
      <c r="X1276" s="25">
        <v>144.79564999999999</v>
      </c>
      <c r="Y1276" s="52">
        <v>282.77634999999998</v>
      </c>
      <c r="Z1276" s="35"/>
      <c r="AA1276" s="35">
        <v>0</v>
      </c>
      <c r="AB1276" s="55">
        <v>226.50820999999999</v>
      </c>
      <c r="AC1276" s="56">
        <v>15.631830000000001</v>
      </c>
      <c r="AD1276" s="57">
        <v>92.921250000000001</v>
      </c>
      <c r="AE1276" s="35"/>
      <c r="AF1276" s="58">
        <v>13.7355</v>
      </c>
      <c r="AG1276" s="58"/>
      <c r="AH1276" s="35">
        <v>0</v>
      </c>
      <c r="AI1276" s="35"/>
      <c r="AL1276" s="24">
        <f t="shared" si="84"/>
        <v>776.36878999999999</v>
      </c>
      <c r="AN1276" s="34">
        <v>795.6</v>
      </c>
      <c r="AP1276" s="20">
        <f t="shared" si="83"/>
        <v>1571.9687899999999</v>
      </c>
      <c r="AR1276" s="20"/>
    </row>
    <row r="1277" spans="1:44" x14ac:dyDescent="0.25">
      <c r="A1277" t="str">
        <f>VLOOKUP($B1277,'Cushing Balance'!$C$2:$E$500,3,TRUE)</f>
        <v>22013</v>
      </c>
      <c r="B1277" s="1">
        <v>41288</v>
      </c>
      <c r="C1277" s="31"/>
      <c r="D1277" s="25">
        <v>113.3904</v>
      </c>
      <c r="E1277" s="42">
        <v>156.69049999999999</v>
      </c>
      <c r="F1277" s="35"/>
      <c r="G1277" s="29">
        <v>84.358728488709673</v>
      </c>
      <c r="H1277" s="40">
        <v>34.460540000000002</v>
      </c>
      <c r="I1277" s="35">
        <v>0</v>
      </c>
      <c r="J1277" s="26">
        <v>0</v>
      </c>
      <c r="K1277" s="9">
        <v>111.92458000000001</v>
      </c>
      <c r="L1277" s="51">
        <v>18.774729999999998</v>
      </c>
      <c r="M1277" s="16">
        <v>414.91183000000001</v>
      </c>
      <c r="N1277" s="35">
        <v>0</v>
      </c>
      <c r="O1277" s="50">
        <v>75.216979999999992</v>
      </c>
      <c r="P1277" s="39">
        <v>0</v>
      </c>
      <c r="R1277" s="24">
        <f t="shared" si="81"/>
        <v>1009.7282884887097</v>
      </c>
      <c r="T1277" s="5">
        <v>380.43587824896804</v>
      </c>
      <c r="V1277" s="20">
        <f t="shared" si="82"/>
        <v>1390.1641667376778</v>
      </c>
      <c r="W1277" s="59">
        <f t="shared" si="80"/>
        <v>41288</v>
      </c>
      <c r="X1277" s="25">
        <v>147.637</v>
      </c>
      <c r="Y1277" s="52">
        <v>167.15592000000001</v>
      </c>
      <c r="Z1277" s="35"/>
      <c r="AA1277" s="35">
        <v>0</v>
      </c>
      <c r="AB1277" s="55">
        <v>227.0609</v>
      </c>
      <c r="AC1277" s="56">
        <v>14.44215</v>
      </c>
      <c r="AD1277" s="57">
        <v>125.55931</v>
      </c>
      <c r="AE1277" s="35"/>
      <c r="AF1277" s="58">
        <v>11.468170000000001</v>
      </c>
      <c r="AG1277" s="58"/>
      <c r="AH1277" s="35">
        <v>0</v>
      </c>
      <c r="AI1277" s="35"/>
      <c r="AL1277" s="24">
        <f t="shared" si="84"/>
        <v>693.32344999999998</v>
      </c>
      <c r="AN1277" s="34">
        <v>795.6</v>
      </c>
      <c r="AP1277" s="20">
        <f t="shared" si="83"/>
        <v>1488.92345</v>
      </c>
      <c r="AR1277" s="20"/>
    </row>
    <row r="1278" spans="1:44" x14ac:dyDescent="0.25">
      <c r="A1278" t="str">
        <f>VLOOKUP($B1278,'Cushing Balance'!$C$2:$E$500,3,TRUE)</f>
        <v>22013</v>
      </c>
      <c r="B1278" s="1">
        <v>41289</v>
      </c>
      <c r="C1278" s="31"/>
      <c r="D1278" s="25">
        <v>203.97757999999999</v>
      </c>
      <c r="E1278" s="42">
        <v>171.99970999999999</v>
      </c>
      <c r="F1278" s="35"/>
      <c r="G1278" s="29">
        <v>84.358728488709673</v>
      </c>
      <c r="H1278" s="40">
        <v>51.14573</v>
      </c>
      <c r="I1278" s="35">
        <v>0</v>
      </c>
      <c r="J1278" s="26">
        <v>0</v>
      </c>
      <c r="K1278" s="9">
        <v>109.68767</v>
      </c>
      <c r="L1278" s="51">
        <v>21.94623</v>
      </c>
      <c r="M1278" s="16">
        <v>437.60133000000002</v>
      </c>
      <c r="N1278" s="35">
        <v>0</v>
      </c>
      <c r="O1278" s="50">
        <v>75.777710000000013</v>
      </c>
      <c r="P1278" s="39">
        <v>0</v>
      </c>
      <c r="R1278" s="24">
        <f t="shared" si="81"/>
        <v>1156.4946884887097</v>
      </c>
      <c r="T1278" s="5">
        <v>380.43587824896804</v>
      </c>
      <c r="V1278" s="20">
        <f t="shared" si="82"/>
        <v>1536.9305667376777</v>
      </c>
      <c r="W1278" s="59">
        <f t="shared" si="80"/>
        <v>41289</v>
      </c>
      <c r="X1278" s="25">
        <v>147.15207999999998</v>
      </c>
      <c r="Y1278" s="52">
        <v>311.83143999999999</v>
      </c>
      <c r="Z1278" s="35"/>
      <c r="AA1278" s="35">
        <v>0</v>
      </c>
      <c r="AB1278" s="55">
        <v>210.20577</v>
      </c>
      <c r="AC1278" s="56">
        <v>20.998080000000002</v>
      </c>
      <c r="AD1278" s="57">
        <v>150.93544</v>
      </c>
      <c r="AE1278" s="35"/>
      <c r="AF1278" s="58">
        <v>13.796479999999999</v>
      </c>
      <c r="AG1278" s="58"/>
      <c r="AH1278" s="35">
        <v>0</v>
      </c>
      <c r="AI1278" s="35"/>
      <c r="AL1278" s="24">
        <f t="shared" si="84"/>
        <v>854.91928999999993</v>
      </c>
      <c r="AN1278" s="34">
        <v>795.6</v>
      </c>
      <c r="AP1278" s="20">
        <f t="shared" si="83"/>
        <v>1650.51929</v>
      </c>
      <c r="AR1278" s="20"/>
    </row>
    <row r="1279" spans="1:44" x14ac:dyDescent="0.25">
      <c r="A1279" t="str">
        <f>VLOOKUP($B1279,'Cushing Balance'!$C$2:$E$500,3,TRUE)</f>
        <v>22013</v>
      </c>
      <c r="B1279" s="1">
        <v>41290</v>
      </c>
      <c r="C1279" s="31"/>
      <c r="D1279" s="25">
        <v>81.252750000000006</v>
      </c>
      <c r="E1279" s="42">
        <v>97.153919999999999</v>
      </c>
      <c r="F1279" s="35"/>
      <c r="G1279" s="29">
        <v>84.358728488709673</v>
      </c>
      <c r="H1279" s="40">
        <v>43.201059999999998</v>
      </c>
      <c r="I1279" s="35">
        <v>0</v>
      </c>
      <c r="J1279" s="26">
        <v>0</v>
      </c>
      <c r="K1279" s="9">
        <v>116.66566999999999</v>
      </c>
      <c r="L1279" s="51">
        <v>21.676629999999999</v>
      </c>
      <c r="M1279" s="16">
        <v>451.30794000000003</v>
      </c>
      <c r="N1279" s="35">
        <v>0</v>
      </c>
      <c r="O1279" s="50">
        <v>76.684730000000002</v>
      </c>
      <c r="P1279" s="39">
        <v>0</v>
      </c>
      <c r="R1279" s="24">
        <f t="shared" si="81"/>
        <v>972.30142848870969</v>
      </c>
      <c r="T1279" s="5">
        <v>380.43587824896804</v>
      </c>
      <c r="V1279" s="20">
        <f t="shared" si="82"/>
        <v>1352.7373067376777</v>
      </c>
      <c r="W1279" s="59">
        <f t="shared" si="80"/>
        <v>41290</v>
      </c>
      <c r="X1279" s="25">
        <v>147.03251999999998</v>
      </c>
      <c r="Y1279" s="52">
        <v>332.99815000000001</v>
      </c>
      <c r="Z1279" s="35"/>
      <c r="AA1279" s="35">
        <v>0</v>
      </c>
      <c r="AB1279" s="55">
        <v>234.14664999999999</v>
      </c>
      <c r="AC1279" s="56">
        <v>36.955669999999998</v>
      </c>
      <c r="AD1279" s="57">
        <v>147.01239999999999</v>
      </c>
      <c r="AE1279" s="35"/>
      <c r="AF1279" s="58">
        <v>14.303100000000001</v>
      </c>
      <c r="AG1279" s="58"/>
      <c r="AH1279" s="35">
        <v>0</v>
      </c>
      <c r="AI1279" s="35"/>
      <c r="AL1279" s="24">
        <f t="shared" si="84"/>
        <v>912.44848999999999</v>
      </c>
      <c r="AN1279" s="34">
        <v>795.6</v>
      </c>
      <c r="AP1279" s="20">
        <f t="shared" si="83"/>
        <v>1708.0484900000001</v>
      </c>
      <c r="AR1279" s="20"/>
    </row>
    <row r="1280" spans="1:44" x14ac:dyDescent="0.25">
      <c r="A1280" t="str">
        <f>VLOOKUP($B1280,'Cushing Balance'!$C$2:$E$500,3,TRUE)</f>
        <v>22013</v>
      </c>
      <c r="B1280" s="1">
        <v>41291</v>
      </c>
      <c r="C1280" s="31"/>
      <c r="D1280" s="25">
        <v>84.361770000000007</v>
      </c>
      <c r="E1280" s="42">
        <v>170.96501999999998</v>
      </c>
      <c r="F1280" s="35"/>
      <c r="G1280" s="29">
        <v>84.358728488709673</v>
      </c>
      <c r="H1280" s="40">
        <v>49.557790000000004</v>
      </c>
      <c r="I1280" s="35">
        <v>0</v>
      </c>
      <c r="J1280" s="26">
        <v>0</v>
      </c>
      <c r="K1280" s="9">
        <v>115.2269</v>
      </c>
      <c r="L1280" s="51">
        <v>22.321020000000001</v>
      </c>
      <c r="M1280" s="16">
        <v>444.70625000000001</v>
      </c>
      <c r="N1280" s="35">
        <v>0</v>
      </c>
      <c r="O1280" s="50">
        <v>76.029440000000008</v>
      </c>
      <c r="P1280" s="39">
        <v>0</v>
      </c>
      <c r="R1280" s="24">
        <f t="shared" si="81"/>
        <v>1047.5269184887097</v>
      </c>
      <c r="T1280" s="5">
        <v>380.43587824896804</v>
      </c>
      <c r="V1280" s="20">
        <f t="shared" si="82"/>
        <v>1427.9627967376778</v>
      </c>
      <c r="W1280" s="59">
        <f t="shared" si="80"/>
        <v>41291</v>
      </c>
      <c r="X1280" s="25">
        <v>148.82506000000001</v>
      </c>
      <c r="Y1280" s="52">
        <v>336.58258000000001</v>
      </c>
      <c r="Z1280" s="35"/>
      <c r="AA1280" s="35">
        <v>0</v>
      </c>
      <c r="AB1280" s="55">
        <v>223.97473000000002</v>
      </c>
      <c r="AC1280" s="56">
        <v>32.418129999999998</v>
      </c>
      <c r="AD1280" s="57">
        <v>112.96706</v>
      </c>
      <c r="AE1280" s="35"/>
      <c r="AF1280" s="58">
        <v>14.632020000000001</v>
      </c>
      <c r="AG1280" s="58"/>
      <c r="AH1280" s="35">
        <v>0</v>
      </c>
      <c r="AI1280" s="35"/>
      <c r="AL1280" s="24">
        <f t="shared" si="84"/>
        <v>869.39958000000001</v>
      </c>
      <c r="AN1280" s="34">
        <v>795.6</v>
      </c>
      <c r="AP1280" s="20">
        <f t="shared" si="83"/>
        <v>1664.9995800000002</v>
      </c>
      <c r="AR1280" s="20"/>
    </row>
    <row r="1281" spans="1:44" x14ac:dyDescent="0.25">
      <c r="A1281" t="str">
        <f>VLOOKUP($B1281,'Cushing Balance'!$C$2:$E$500,3,TRUE)</f>
        <v>22013</v>
      </c>
      <c r="B1281" s="1">
        <v>41292</v>
      </c>
      <c r="C1281" s="31"/>
      <c r="D1281" s="25">
        <v>84.397999999999996</v>
      </c>
      <c r="E1281" s="42">
        <v>186.04227</v>
      </c>
      <c r="F1281" s="35"/>
      <c r="G1281" s="29">
        <v>84.358728488709673</v>
      </c>
      <c r="H1281" s="40">
        <v>62.667079999999999</v>
      </c>
      <c r="I1281" s="35">
        <v>0</v>
      </c>
      <c r="J1281" s="26">
        <v>0</v>
      </c>
      <c r="K1281" s="9">
        <v>115.27589999999999</v>
      </c>
      <c r="L1281" s="51">
        <v>22.463290000000001</v>
      </c>
      <c r="M1281" s="16">
        <v>411.53409999999997</v>
      </c>
      <c r="N1281" s="35">
        <v>0</v>
      </c>
      <c r="O1281" s="50">
        <v>75.048169999999999</v>
      </c>
      <c r="P1281" s="39">
        <v>0</v>
      </c>
      <c r="R1281" s="24">
        <f t="shared" si="81"/>
        <v>1041.7875384887097</v>
      </c>
      <c r="T1281" s="5">
        <v>380.43587824896804</v>
      </c>
      <c r="V1281" s="20">
        <f t="shared" si="82"/>
        <v>1422.2234167376778</v>
      </c>
      <c r="W1281" s="59">
        <f t="shared" si="80"/>
        <v>41292</v>
      </c>
      <c r="X1281" s="25">
        <v>148.49245999999999</v>
      </c>
      <c r="Y1281" s="52">
        <v>328.98184999999995</v>
      </c>
      <c r="Z1281" s="35"/>
      <c r="AA1281" s="35">
        <v>0</v>
      </c>
      <c r="AB1281" s="55">
        <v>226.14976999999999</v>
      </c>
      <c r="AC1281" s="56">
        <v>24.675999999999998</v>
      </c>
      <c r="AD1281" s="57">
        <v>30.057880000000001</v>
      </c>
      <c r="AE1281" s="35"/>
      <c r="AF1281" s="58">
        <v>14.4284</v>
      </c>
      <c r="AG1281" s="58"/>
      <c r="AH1281" s="35">
        <v>0</v>
      </c>
      <c r="AI1281" s="35"/>
      <c r="AL1281" s="24">
        <f t="shared" si="84"/>
        <v>772.78635999999995</v>
      </c>
      <c r="AN1281" s="34">
        <v>795.6</v>
      </c>
      <c r="AP1281" s="20">
        <f t="shared" si="83"/>
        <v>1568.38636</v>
      </c>
      <c r="AR1281" s="20"/>
    </row>
    <row r="1282" spans="1:44" x14ac:dyDescent="0.25">
      <c r="A1282" t="str">
        <f>VLOOKUP($B1282,'Cushing Balance'!$C$2:$E$500,3,TRUE)</f>
        <v>32013</v>
      </c>
      <c r="B1282" s="1">
        <v>41293</v>
      </c>
      <c r="C1282" s="31"/>
      <c r="D1282" s="25">
        <v>198.46764999999999</v>
      </c>
      <c r="E1282" s="42">
        <v>178.48805999999999</v>
      </c>
      <c r="F1282" s="35"/>
      <c r="G1282" s="29">
        <v>84.358728488709673</v>
      </c>
      <c r="H1282" s="40">
        <v>70.892189999999999</v>
      </c>
      <c r="I1282" s="35">
        <v>0</v>
      </c>
      <c r="J1282" s="26">
        <v>0</v>
      </c>
      <c r="K1282" s="9">
        <v>117.15505999999999</v>
      </c>
      <c r="L1282" s="51">
        <v>22.206349999999997</v>
      </c>
      <c r="M1282" s="16">
        <v>449.95080999999999</v>
      </c>
      <c r="N1282" s="35">
        <v>0</v>
      </c>
      <c r="O1282" s="50">
        <v>75.035579999999996</v>
      </c>
      <c r="P1282" s="39">
        <v>0</v>
      </c>
      <c r="R1282" s="24">
        <f t="shared" si="81"/>
        <v>1196.5544284887096</v>
      </c>
      <c r="T1282" s="5">
        <v>380.43587824896804</v>
      </c>
      <c r="V1282" s="20">
        <f t="shared" si="82"/>
        <v>1576.9903067376777</v>
      </c>
      <c r="W1282" s="59">
        <f t="shared" si="80"/>
        <v>41293</v>
      </c>
      <c r="X1282" s="25">
        <v>148.62504000000001</v>
      </c>
      <c r="Y1282" s="52">
        <v>327.20587999999998</v>
      </c>
      <c r="Z1282" s="35"/>
      <c r="AA1282" s="35">
        <v>0</v>
      </c>
      <c r="AB1282" s="55">
        <v>225.54570999999999</v>
      </c>
      <c r="AC1282" s="56">
        <v>23.809919999999998</v>
      </c>
      <c r="AD1282" s="57">
        <v>28.10763</v>
      </c>
      <c r="AE1282" s="35"/>
      <c r="AF1282" s="58">
        <v>15.28415</v>
      </c>
      <c r="AG1282" s="58"/>
      <c r="AH1282" s="35">
        <v>0</v>
      </c>
      <c r="AI1282" s="35"/>
      <c r="AL1282" s="24">
        <f t="shared" si="84"/>
        <v>768.57832999999994</v>
      </c>
      <c r="AN1282" s="34">
        <v>795.6</v>
      </c>
      <c r="AP1282" s="20">
        <f t="shared" si="83"/>
        <v>1564.17833</v>
      </c>
      <c r="AR1282" s="20"/>
    </row>
    <row r="1283" spans="1:44" x14ac:dyDescent="0.25">
      <c r="A1283" t="str">
        <f>VLOOKUP($B1283,'Cushing Balance'!$C$2:$E$500,3,TRUE)</f>
        <v>32013</v>
      </c>
      <c r="B1283" s="1">
        <v>41294</v>
      </c>
      <c r="C1283" s="31"/>
      <c r="D1283" s="25">
        <v>96.382499999999993</v>
      </c>
      <c r="E1283" s="42">
        <v>187.91884999999999</v>
      </c>
      <c r="F1283" s="35"/>
      <c r="G1283" s="29">
        <v>84.358728488709673</v>
      </c>
      <c r="H1283" s="40">
        <v>57.371940000000002</v>
      </c>
      <c r="I1283" s="35">
        <v>0</v>
      </c>
      <c r="J1283" s="26">
        <v>0</v>
      </c>
      <c r="K1283" s="9">
        <v>118.26517</v>
      </c>
      <c r="L1283" s="51">
        <v>22.2</v>
      </c>
      <c r="M1283" s="16">
        <v>428.70729</v>
      </c>
      <c r="N1283" s="35">
        <v>0</v>
      </c>
      <c r="O1283" s="50">
        <v>74.562690000000003</v>
      </c>
      <c r="P1283" s="39">
        <v>0</v>
      </c>
      <c r="R1283" s="24">
        <f t="shared" si="81"/>
        <v>1069.7671684887096</v>
      </c>
      <c r="T1283" s="5">
        <v>380.43587824896804</v>
      </c>
      <c r="V1283" s="20">
        <f t="shared" si="82"/>
        <v>1450.2030467376776</v>
      </c>
      <c r="W1283" s="59">
        <f t="shared" si="80"/>
        <v>41294</v>
      </c>
      <c r="X1283" s="25">
        <v>149.21096</v>
      </c>
      <c r="Y1283" s="52">
        <v>324.81815</v>
      </c>
      <c r="Z1283" s="35"/>
      <c r="AA1283" s="35">
        <v>0</v>
      </c>
      <c r="AB1283" s="55">
        <v>227.01839999999999</v>
      </c>
      <c r="AC1283" s="56">
        <v>22.944500000000001</v>
      </c>
      <c r="AD1283" s="57">
        <v>133.45038</v>
      </c>
      <c r="AE1283" s="35"/>
      <c r="AF1283" s="58">
        <v>15.33348</v>
      </c>
      <c r="AG1283" s="58"/>
      <c r="AH1283" s="35">
        <v>0</v>
      </c>
      <c r="AI1283" s="35"/>
      <c r="AL1283" s="24">
        <f t="shared" si="84"/>
        <v>872.77586999999994</v>
      </c>
      <c r="AN1283" s="34">
        <v>795.6</v>
      </c>
      <c r="AP1283" s="20">
        <f t="shared" si="83"/>
        <v>1668.3758699999998</v>
      </c>
      <c r="AR1283" s="20"/>
    </row>
    <row r="1284" spans="1:44" x14ac:dyDescent="0.25">
      <c r="A1284" t="str">
        <f>VLOOKUP($B1284,'Cushing Balance'!$C$2:$E$500,3,TRUE)</f>
        <v>32013</v>
      </c>
      <c r="B1284" s="1">
        <v>41295</v>
      </c>
      <c r="C1284" s="31"/>
      <c r="D1284" s="25">
        <v>0</v>
      </c>
      <c r="E1284" s="42">
        <v>193.34823</v>
      </c>
      <c r="F1284" s="35"/>
      <c r="G1284" s="29">
        <v>84.358728488709673</v>
      </c>
      <c r="H1284" s="40">
        <v>52.599209999999999</v>
      </c>
      <c r="I1284" s="35">
        <v>0</v>
      </c>
      <c r="J1284" s="26">
        <v>0</v>
      </c>
      <c r="K1284" s="9">
        <v>115.524</v>
      </c>
      <c r="L1284" s="51">
        <v>21.705770000000001</v>
      </c>
      <c r="M1284" s="16">
        <v>439.92212999999998</v>
      </c>
      <c r="N1284" s="35">
        <v>0</v>
      </c>
      <c r="O1284" s="50">
        <v>73.585710000000006</v>
      </c>
      <c r="P1284" s="39">
        <v>0</v>
      </c>
      <c r="R1284" s="24">
        <f t="shared" si="81"/>
        <v>981.04377848870968</v>
      </c>
      <c r="T1284" s="5">
        <v>380.43587824896804</v>
      </c>
      <c r="V1284" s="20">
        <f t="shared" si="82"/>
        <v>1361.4796567376777</v>
      </c>
      <c r="W1284" s="59">
        <f t="shared" si="80"/>
        <v>41295</v>
      </c>
      <c r="X1284" s="25">
        <v>148.26439999999999</v>
      </c>
      <c r="Y1284" s="52">
        <v>268.96992</v>
      </c>
      <c r="Z1284" s="35"/>
      <c r="AA1284" s="35">
        <v>0</v>
      </c>
      <c r="AB1284" s="55">
        <v>224.91951999999998</v>
      </c>
      <c r="AC1284" s="56">
        <v>23.121770000000001</v>
      </c>
      <c r="AD1284" s="57">
        <v>138.22217000000001</v>
      </c>
      <c r="AE1284" s="35"/>
      <c r="AF1284" s="58">
        <v>14.413040000000001</v>
      </c>
      <c r="AG1284" s="58"/>
      <c r="AH1284" s="35">
        <v>0</v>
      </c>
      <c r="AI1284" s="35"/>
      <c r="AL1284" s="24">
        <f t="shared" si="84"/>
        <v>817.91081999999994</v>
      </c>
      <c r="AN1284" s="34">
        <v>795.6</v>
      </c>
      <c r="AP1284" s="20">
        <f t="shared" si="83"/>
        <v>1613.51082</v>
      </c>
      <c r="AR1284" s="20"/>
    </row>
    <row r="1285" spans="1:44" x14ac:dyDescent="0.25">
      <c r="A1285" t="str">
        <f>VLOOKUP($B1285,'Cushing Balance'!$C$2:$E$500,3,TRUE)</f>
        <v>32013</v>
      </c>
      <c r="B1285" s="1">
        <v>41296</v>
      </c>
      <c r="C1285" s="31"/>
      <c r="D1285" s="25">
        <v>0</v>
      </c>
      <c r="E1285" s="42">
        <v>193.33082999999999</v>
      </c>
      <c r="F1285" s="35"/>
      <c r="G1285" s="29">
        <v>84.358728488709673</v>
      </c>
      <c r="H1285" s="40">
        <v>58.554559999999995</v>
      </c>
      <c r="I1285" s="35">
        <v>0</v>
      </c>
      <c r="J1285" s="26">
        <v>0</v>
      </c>
      <c r="K1285" s="9">
        <v>116.7775</v>
      </c>
      <c r="L1285" s="51">
        <v>22.44425</v>
      </c>
      <c r="M1285" s="16">
        <v>454.54025000000001</v>
      </c>
      <c r="N1285" s="35">
        <v>0</v>
      </c>
      <c r="O1285" s="50">
        <v>74.46696</v>
      </c>
      <c r="P1285" s="39">
        <v>0</v>
      </c>
      <c r="R1285" s="24">
        <f t="shared" si="81"/>
        <v>1004.4730784887097</v>
      </c>
      <c r="T1285" s="5">
        <v>380.43587824896804</v>
      </c>
      <c r="V1285" s="20">
        <f t="shared" si="82"/>
        <v>1384.9089567376777</v>
      </c>
      <c r="W1285" s="59">
        <f t="shared" si="80"/>
        <v>41296</v>
      </c>
      <c r="X1285" s="25">
        <v>147.73056</v>
      </c>
      <c r="Y1285" s="52">
        <v>245.55452</v>
      </c>
      <c r="Z1285" s="35"/>
      <c r="AA1285" s="35">
        <v>0</v>
      </c>
      <c r="AB1285" s="55">
        <v>228.89998</v>
      </c>
      <c r="AC1285" s="56">
        <v>23.198169999999998</v>
      </c>
      <c r="AD1285" s="57">
        <v>144.16529</v>
      </c>
      <c r="AE1285" s="35"/>
      <c r="AF1285" s="58">
        <v>14.42623</v>
      </c>
      <c r="AG1285" s="58"/>
      <c r="AH1285" s="35">
        <v>0</v>
      </c>
      <c r="AI1285" s="35"/>
      <c r="AL1285" s="24">
        <f t="shared" si="84"/>
        <v>803.97475000000009</v>
      </c>
      <c r="AN1285" s="34">
        <v>795.6</v>
      </c>
      <c r="AP1285" s="20">
        <f t="shared" si="83"/>
        <v>1599.5747500000002</v>
      </c>
      <c r="AR1285" s="20"/>
    </row>
    <row r="1286" spans="1:44" x14ac:dyDescent="0.25">
      <c r="A1286" t="str">
        <f>VLOOKUP($B1286,'Cushing Balance'!$C$2:$E$500,3,TRUE)</f>
        <v>32013</v>
      </c>
      <c r="B1286" s="1">
        <v>41297</v>
      </c>
      <c r="C1286" s="31"/>
      <c r="D1286" s="25">
        <v>192.39867000000001</v>
      </c>
      <c r="E1286" s="42">
        <v>138.46960000000001</v>
      </c>
      <c r="F1286" s="35"/>
      <c r="G1286" s="29">
        <v>84.358728488709673</v>
      </c>
      <c r="H1286" s="40">
        <v>47.746209999999998</v>
      </c>
      <c r="I1286" s="35">
        <v>0</v>
      </c>
      <c r="J1286" s="26">
        <v>0</v>
      </c>
      <c r="K1286" s="9">
        <v>116.17288000000001</v>
      </c>
      <c r="L1286" s="51">
        <v>21.234330000000003</v>
      </c>
      <c r="M1286" s="16">
        <v>399.89819</v>
      </c>
      <c r="N1286" s="35">
        <v>0</v>
      </c>
      <c r="O1286" s="50">
        <v>74.672499999999999</v>
      </c>
      <c r="P1286" s="39">
        <v>0</v>
      </c>
      <c r="R1286" s="24">
        <f t="shared" si="81"/>
        <v>1074.9511084887097</v>
      </c>
      <c r="T1286" s="5">
        <v>380.43587824896804</v>
      </c>
      <c r="V1286" s="20">
        <f t="shared" si="82"/>
        <v>1455.3869867376777</v>
      </c>
      <c r="W1286" s="59">
        <f t="shared" si="80"/>
        <v>41297</v>
      </c>
      <c r="X1286" s="25">
        <v>147.97519</v>
      </c>
      <c r="Y1286" s="52">
        <v>247.25023000000002</v>
      </c>
      <c r="Z1286" s="35"/>
      <c r="AA1286" s="35">
        <v>0</v>
      </c>
      <c r="AB1286" s="55">
        <v>228.13113000000001</v>
      </c>
      <c r="AC1286" s="56">
        <v>21.533770000000001</v>
      </c>
      <c r="AD1286" s="57">
        <v>41.683750000000003</v>
      </c>
      <c r="AE1286" s="35"/>
      <c r="AF1286" s="58">
        <v>14.133459999999999</v>
      </c>
      <c r="AG1286" s="58"/>
      <c r="AH1286" s="35">
        <v>0</v>
      </c>
      <c r="AI1286" s="35"/>
      <c r="AL1286" s="24">
        <f t="shared" si="84"/>
        <v>700.70753000000002</v>
      </c>
      <c r="AN1286" s="34">
        <v>795.6</v>
      </c>
      <c r="AP1286" s="20">
        <f t="shared" si="83"/>
        <v>1496.30753</v>
      </c>
      <c r="AR1286" s="20"/>
    </row>
    <row r="1287" spans="1:44" x14ac:dyDescent="0.25">
      <c r="A1287" t="str">
        <f>VLOOKUP($B1287,'Cushing Balance'!$C$2:$E$500,3,TRUE)</f>
        <v>32013</v>
      </c>
      <c r="B1287" s="1">
        <v>41298</v>
      </c>
      <c r="C1287" s="31"/>
      <c r="D1287" s="25">
        <v>84.372309999999999</v>
      </c>
      <c r="E1287" s="42">
        <v>123.95797999999999</v>
      </c>
      <c r="F1287" s="35"/>
      <c r="G1287" s="29">
        <v>84.358728488709673</v>
      </c>
      <c r="H1287" s="40">
        <v>53.566290000000002</v>
      </c>
      <c r="I1287" s="35">
        <v>0</v>
      </c>
      <c r="J1287" s="26">
        <v>0</v>
      </c>
      <c r="K1287" s="9">
        <v>110.28317</v>
      </c>
      <c r="L1287" s="51">
        <v>22.303349999999998</v>
      </c>
      <c r="M1287" s="16">
        <v>421.96958000000001</v>
      </c>
      <c r="N1287" s="35">
        <v>0</v>
      </c>
      <c r="O1287" s="50">
        <v>74.81138</v>
      </c>
      <c r="P1287" s="39">
        <v>0</v>
      </c>
      <c r="R1287" s="24">
        <f t="shared" si="81"/>
        <v>975.62278848870972</v>
      </c>
      <c r="T1287" s="5">
        <v>380.43587824896804</v>
      </c>
      <c r="V1287" s="20">
        <f t="shared" si="82"/>
        <v>1356.0586667376779</v>
      </c>
      <c r="W1287" s="59">
        <f t="shared" si="80"/>
        <v>41298</v>
      </c>
      <c r="X1287" s="25">
        <v>149.16979000000001</v>
      </c>
      <c r="Y1287" s="52">
        <v>228.68788000000001</v>
      </c>
      <c r="Z1287" s="35"/>
      <c r="AA1287" s="35">
        <v>0</v>
      </c>
      <c r="AB1287" s="55">
        <v>229.87926999999999</v>
      </c>
      <c r="AC1287" s="56">
        <v>21.652060000000002</v>
      </c>
      <c r="AD1287" s="57">
        <v>37.424959999999999</v>
      </c>
      <c r="AE1287" s="35"/>
      <c r="AF1287" s="58">
        <v>10.74675</v>
      </c>
      <c r="AG1287" s="58"/>
      <c r="AH1287" s="35">
        <v>0</v>
      </c>
      <c r="AI1287" s="35"/>
      <c r="AL1287" s="24">
        <f t="shared" si="84"/>
        <v>677.56070999999997</v>
      </c>
      <c r="AN1287" s="34">
        <v>795.6</v>
      </c>
      <c r="AP1287" s="20">
        <f t="shared" si="83"/>
        <v>1473.1607100000001</v>
      </c>
      <c r="AR1287" s="20"/>
    </row>
    <row r="1288" spans="1:44" x14ac:dyDescent="0.25">
      <c r="A1288" t="str">
        <f>VLOOKUP($B1288,'Cushing Balance'!$C$2:$E$500,3,TRUE)</f>
        <v>32013</v>
      </c>
      <c r="B1288" s="1">
        <v>41299</v>
      </c>
      <c r="C1288" s="31"/>
      <c r="D1288" s="25">
        <v>84.131960000000007</v>
      </c>
      <c r="E1288" s="42">
        <v>183.44488000000001</v>
      </c>
      <c r="F1288" s="35"/>
      <c r="G1288" s="29">
        <v>84.358728488709673</v>
      </c>
      <c r="H1288" s="40">
        <v>59.696690000000004</v>
      </c>
      <c r="I1288" s="35">
        <v>0</v>
      </c>
      <c r="J1288" s="26">
        <v>0</v>
      </c>
      <c r="K1288" s="9">
        <v>108.66063</v>
      </c>
      <c r="L1288" s="51">
        <v>22.296520000000001</v>
      </c>
      <c r="M1288" s="16">
        <v>458.40158000000002</v>
      </c>
      <c r="N1288" s="35">
        <v>0</v>
      </c>
      <c r="O1288" s="50">
        <v>74.52752000000001</v>
      </c>
      <c r="P1288" s="39">
        <v>0</v>
      </c>
      <c r="R1288" s="24">
        <f t="shared" si="81"/>
        <v>1075.5185084887098</v>
      </c>
      <c r="T1288" s="5">
        <v>380.43587824896804</v>
      </c>
      <c r="V1288" s="20">
        <f t="shared" si="82"/>
        <v>1455.9543867376779</v>
      </c>
      <c r="W1288" s="59">
        <f t="shared" ref="W1288:W1351" si="85">B1288</f>
        <v>41299</v>
      </c>
      <c r="X1288" s="25">
        <v>146.00619</v>
      </c>
      <c r="Y1288" s="52">
        <v>330.35700000000003</v>
      </c>
      <c r="Z1288" s="35"/>
      <c r="AA1288" s="35">
        <v>0</v>
      </c>
      <c r="AB1288" s="55">
        <v>227.59298000000001</v>
      </c>
      <c r="AC1288" s="56">
        <v>21.507939999999998</v>
      </c>
      <c r="AD1288" s="57">
        <v>31.29167</v>
      </c>
      <c r="AE1288" s="35"/>
      <c r="AF1288" s="58">
        <v>14.435229999999999</v>
      </c>
      <c r="AG1288" s="58"/>
      <c r="AH1288" s="35">
        <v>0</v>
      </c>
      <c r="AI1288" s="35"/>
      <c r="AL1288" s="24">
        <f t="shared" si="84"/>
        <v>771.19101000000001</v>
      </c>
      <c r="AN1288" s="34">
        <v>795.6</v>
      </c>
      <c r="AP1288" s="20">
        <f t="shared" si="83"/>
        <v>1566.7910099999999</v>
      </c>
      <c r="AR1288" s="20"/>
    </row>
    <row r="1289" spans="1:44" x14ac:dyDescent="0.25">
      <c r="A1289" t="str">
        <f>VLOOKUP($B1289,'Cushing Balance'!$C$2:$E$500,3,TRUE)</f>
        <v>42013</v>
      </c>
      <c r="B1289" s="1">
        <v>41300</v>
      </c>
      <c r="C1289" s="31"/>
      <c r="D1289" s="25">
        <v>143.44068999999999</v>
      </c>
      <c r="E1289" s="42">
        <v>188.64367000000001</v>
      </c>
      <c r="F1289" s="35"/>
      <c r="G1289" s="29">
        <v>84.358728488709673</v>
      </c>
      <c r="H1289" s="40">
        <v>57.935730000000007</v>
      </c>
      <c r="I1289" s="35">
        <v>0</v>
      </c>
      <c r="J1289" s="26">
        <v>0</v>
      </c>
      <c r="K1289" s="9">
        <v>112.64854</v>
      </c>
      <c r="L1289" s="51">
        <v>22.346169999999997</v>
      </c>
      <c r="M1289" s="16">
        <v>420.48349999999999</v>
      </c>
      <c r="N1289" s="35">
        <v>0</v>
      </c>
      <c r="O1289" s="50">
        <v>74.78864999999999</v>
      </c>
      <c r="P1289" s="39">
        <v>0</v>
      </c>
      <c r="R1289" s="24">
        <f t="shared" si="81"/>
        <v>1104.6456784887098</v>
      </c>
      <c r="T1289" s="5">
        <v>380.43587824896804</v>
      </c>
      <c r="V1289" s="20">
        <f t="shared" si="82"/>
        <v>1485.0815567376778</v>
      </c>
      <c r="W1289" s="59">
        <f t="shared" si="85"/>
        <v>41300</v>
      </c>
      <c r="X1289" s="25">
        <v>148.09733</v>
      </c>
      <c r="Y1289" s="52">
        <v>271.95059999999995</v>
      </c>
      <c r="Z1289" s="35"/>
      <c r="AA1289" s="35">
        <v>0</v>
      </c>
      <c r="AB1289" s="55">
        <v>233.29165</v>
      </c>
      <c r="AC1289" s="56">
        <v>21.125310000000002</v>
      </c>
      <c r="AD1289" s="57">
        <v>30.0106</v>
      </c>
      <c r="AE1289" s="35"/>
      <c r="AF1289" s="58">
        <v>14.40921</v>
      </c>
      <c r="AG1289" s="58"/>
      <c r="AH1289" s="35">
        <v>0</v>
      </c>
      <c r="AI1289" s="35"/>
      <c r="AL1289" s="24">
        <f t="shared" si="84"/>
        <v>718.88469999999995</v>
      </c>
      <c r="AN1289" s="34">
        <v>795.6</v>
      </c>
      <c r="AP1289" s="20">
        <f t="shared" si="83"/>
        <v>1514.4847</v>
      </c>
      <c r="AR1289" s="20"/>
    </row>
    <row r="1290" spans="1:44" x14ac:dyDescent="0.25">
      <c r="A1290" t="str">
        <f>VLOOKUP($B1290,'Cushing Balance'!$C$2:$E$500,3,TRUE)</f>
        <v>42013</v>
      </c>
      <c r="B1290" s="1">
        <v>41301</v>
      </c>
      <c r="C1290" s="31"/>
      <c r="D1290" s="25">
        <v>56.880919999999996</v>
      </c>
      <c r="E1290" s="42">
        <v>184.54007999999999</v>
      </c>
      <c r="F1290" s="35"/>
      <c r="G1290" s="29">
        <v>84.358728488709673</v>
      </c>
      <c r="H1290" s="40">
        <v>51.234000000000002</v>
      </c>
      <c r="I1290" s="35">
        <v>0</v>
      </c>
      <c r="J1290" s="26">
        <v>0</v>
      </c>
      <c r="K1290" s="9">
        <v>112.93755999999999</v>
      </c>
      <c r="L1290" s="51">
        <v>22.06371</v>
      </c>
      <c r="M1290" s="16">
        <v>324.98129</v>
      </c>
      <c r="N1290" s="35">
        <v>0</v>
      </c>
      <c r="O1290" s="50">
        <v>75.123170000000002</v>
      </c>
      <c r="P1290" s="39">
        <v>0</v>
      </c>
      <c r="R1290" s="24">
        <f t="shared" ref="R1290:R1353" si="86">SUM(D1290:P1290)</f>
        <v>912.11945848870971</v>
      </c>
      <c r="T1290" s="5">
        <v>380.43587824896804</v>
      </c>
      <c r="V1290" s="20">
        <f t="shared" ref="V1290:V1353" si="87">T1290+R1290</f>
        <v>1292.5553367376779</v>
      </c>
      <c r="W1290" s="59">
        <f t="shared" si="85"/>
        <v>41301</v>
      </c>
      <c r="X1290" s="25">
        <v>150.04326999999998</v>
      </c>
      <c r="Y1290" s="52">
        <v>329.10558000000003</v>
      </c>
      <c r="Z1290" s="35"/>
      <c r="AA1290" s="35">
        <v>0</v>
      </c>
      <c r="AB1290" s="55">
        <v>227.29454000000001</v>
      </c>
      <c r="AC1290" s="56">
        <v>21.525230000000001</v>
      </c>
      <c r="AD1290" s="57">
        <v>63.468730000000001</v>
      </c>
      <c r="AE1290" s="35"/>
      <c r="AF1290" s="58">
        <v>15.104809999999999</v>
      </c>
      <c r="AG1290" s="58"/>
      <c r="AH1290" s="35">
        <v>0</v>
      </c>
      <c r="AI1290" s="35"/>
      <c r="AL1290" s="24">
        <f t="shared" si="84"/>
        <v>806.54216000000008</v>
      </c>
      <c r="AN1290" s="34">
        <v>795.6</v>
      </c>
      <c r="AP1290" s="20">
        <f t="shared" ref="AP1290:AP1353" si="88">AN1290+AL1290</f>
        <v>1602.1421600000001</v>
      </c>
      <c r="AR1290" s="20"/>
    </row>
    <row r="1291" spans="1:44" x14ac:dyDescent="0.25">
      <c r="A1291" t="str">
        <f>VLOOKUP($B1291,'Cushing Balance'!$C$2:$E$500,3,TRUE)</f>
        <v>42013</v>
      </c>
      <c r="B1291" s="1">
        <v>41302</v>
      </c>
      <c r="C1291" s="31"/>
      <c r="D1291" s="25">
        <v>83.938149999999993</v>
      </c>
      <c r="E1291" s="42">
        <v>189.28144</v>
      </c>
      <c r="F1291" s="35"/>
      <c r="G1291" s="29">
        <v>84.358728488709673</v>
      </c>
      <c r="H1291" s="40">
        <v>50.798999999999999</v>
      </c>
      <c r="I1291" s="35">
        <v>0</v>
      </c>
      <c r="J1291" s="26">
        <v>0</v>
      </c>
      <c r="K1291" s="9">
        <v>109.84653999999999</v>
      </c>
      <c r="L1291" s="51">
        <v>22.367999999999999</v>
      </c>
      <c r="M1291" s="16">
        <v>458.89668999999998</v>
      </c>
      <c r="N1291" s="35">
        <v>0</v>
      </c>
      <c r="O1291" s="50">
        <v>75.274230000000003</v>
      </c>
      <c r="P1291" s="39">
        <v>0</v>
      </c>
      <c r="R1291" s="24">
        <f t="shared" si="86"/>
        <v>1074.7627784887097</v>
      </c>
      <c r="T1291" s="5">
        <v>380.43587824896804</v>
      </c>
      <c r="V1291" s="20">
        <f t="shared" si="87"/>
        <v>1455.1986567376778</v>
      </c>
      <c r="W1291" s="59">
        <f t="shared" si="85"/>
        <v>41302</v>
      </c>
      <c r="X1291" s="25">
        <v>150.13219000000001</v>
      </c>
      <c r="Y1291" s="52">
        <v>324.13021000000003</v>
      </c>
      <c r="Z1291" s="35"/>
      <c r="AA1291" s="35">
        <v>0</v>
      </c>
      <c r="AB1291" s="55">
        <v>227.30780999999999</v>
      </c>
      <c r="AC1291" s="56">
        <v>17.01135</v>
      </c>
      <c r="AD1291" s="57">
        <v>89.954399999999993</v>
      </c>
      <c r="AE1291" s="35"/>
      <c r="AF1291" s="58">
        <v>16.093669999999999</v>
      </c>
      <c r="AG1291" s="58"/>
      <c r="AH1291" s="35">
        <v>0</v>
      </c>
      <c r="AI1291" s="35"/>
      <c r="AL1291" s="24">
        <f t="shared" ref="AL1291:AL1354" si="89">SUM(X1291:AJ1291)</f>
        <v>824.62963000000002</v>
      </c>
      <c r="AN1291" s="34">
        <v>795.6</v>
      </c>
      <c r="AP1291" s="20">
        <f t="shared" si="88"/>
        <v>1620.22963</v>
      </c>
      <c r="AR1291" s="20"/>
    </row>
    <row r="1292" spans="1:44" x14ac:dyDescent="0.25">
      <c r="A1292" t="str">
        <f>VLOOKUP($B1292,'Cushing Balance'!$C$2:$E$500,3,TRUE)</f>
        <v>42013</v>
      </c>
      <c r="B1292" s="1">
        <v>41303</v>
      </c>
      <c r="C1292" s="31"/>
      <c r="D1292" s="25">
        <v>95.92165</v>
      </c>
      <c r="E1292" s="42">
        <v>191.43548000000001</v>
      </c>
      <c r="F1292" s="35"/>
      <c r="G1292" s="29">
        <v>84.358728488709673</v>
      </c>
      <c r="H1292" s="40">
        <v>74.133539999999996</v>
      </c>
      <c r="I1292" s="35">
        <v>0</v>
      </c>
      <c r="J1292" s="26">
        <v>0</v>
      </c>
      <c r="K1292" s="9">
        <v>105.42573</v>
      </c>
      <c r="L1292" s="51">
        <v>22.210669999999997</v>
      </c>
      <c r="M1292" s="16">
        <v>436.81546000000003</v>
      </c>
      <c r="N1292" s="35">
        <v>0</v>
      </c>
      <c r="O1292" s="50">
        <v>73.865960000000001</v>
      </c>
      <c r="P1292" s="39">
        <v>0</v>
      </c>
      <c r="R1292" s="24">
        <f t="shared" si="86"/>
        <v>1084.1672184887098</v>
      </c>
      <c r="T1292" s="5">
        <v>380.43587824896804</v>
      </c>
      <c r="V1292" s="20">
        <f t="shared" si="87"/>
        <v>1464.6030967376778</v>
      </c>
      <c r="W1292" s="59">
        <f t="shared" si="85"/>
        <v>41303</v>
      </c>
      <c r="X1292" s="25">
        <v>148.31277</v>
      </c>
      <c r="Y1292" s="52">
        <v>352.10803999999996</v>
      </c>
      <c r="Z1292" s="35"/>
      <c r="AA1292" s="35">
        <v>0</v>
      </c>
      <c r="AB1292" s="55">
        <v>228.42645999999999</v>
      </c>
      <c r="AC1292" s="56">
        <v>15.37054</v>
      </c>
      <c r="AD1292" s="57">
        <v>48.865230000000004</v>
      </c>
      <c r="AE1292" s="35"/>
      <c r="AF1292" s="58">
        <v>16.029</v>
      </c>
      <c r="AG1292" s="58"/>
      <c r="AH1292" s="35">
        <v>0</v>
      </c>
      <c r="AI1292" s="35"/>
      <c r="AL1292" s="24">
        <f t="shared" si="89"/>
        <v>809.11203999999998</v>
      </c>
      <c r="AN1292" s="34">
        <v>795.6</v>
      </c>
      <c r="AP1292" s="20">
        <f t="shared" si="88"/>
        <v>1604.7120399999999</v>
      </c>
      <c r="AR1292" s="20"/>
    </row>
    <row r="1293" spans="1:44" x14ac:dyDescent="0.25">
      <c r="A1293" t="str">
        <f>VLOOKUP($B1293,'Cushing Balance'!$C$2:$E$500,3,TRUE)</f>
        <v>42013</v>
      </c>
      <c r="B1293" s="1">
        <v>41304</v>
      </c>
      <c r="C1293" s="31"/>
      <c r="D1293" s="25">
        <v>84.989919999999998</v>
      </c>
      <c r="E1293" s="42">
        <v>196.43420999999998</v>
      </c>
      <c r="F1293" s="35"/>
      <c r="G1293" s="29">
        <v>84.358728488709673</v>
      </c>
      <c r="H1293" s="40">
        <v>38.182250000000003</v>
      </c>
      <c r="I1293" s="35">
        <v>0</v>
      </c>
      <c r="J1293" s="26">
        <v>0</v>
      </c>
      <c r="K1293" s="9">
        <v>113.28480999999999</v>
      </c>
      <c r="L1293" s="51">
        <v>22.336189999999998</v>
      </c>
      <c r="M1293" s="16">
        <v>412.61183</v>
      </c>
      <c r="N1293" s="35">
        <v>0</v>
      </c>
      <c r="O1293" s="50">
        <v>75.036539999999988</v>
      </c>
      <c r="P1293" s="39">
        <v>0</v>
      </c>
      <c r="R1293" s="24">
        <f t="shared" si="86"/>
        <v>1027.2344784887098</v>
      </c>
      <c r="T1293" s="5">
        <v>380.43587824896804</v>
      </c>
      <c r="V1293" s="20">
        <f t="shared" si="87"/>
        <v>1407.6703567376778</v>
      </c>
      <c r="W1293" s="59">
        <f t="shared" si="85"/>
        <v>41304</v>
      </c>
      <c r="X1293" s="25">
        <v>147.34513000000001</v>
      </c>
      <c r="Y1293" s="52">
        <v>204.16467</v>
      </c>
      <c r="Z1293" s="35"/>
      <c r="AA1293" s="35">
        <v>0</v>
      </c>
      <c r="AB1293" s="55">
        <v>228.50123000000002</v>
      </c>
      <c r="AC1293" s="56">
        <v>19.725669999999997</v>
      </c>
      <c r="AD1293" s="57">
        <v>108.76167</v>
      </c>
      <c r="AE1293" s="35"/>
      <c r="AF1293" s="58">
        <v>14.686309999999999</v>
      </c>
      <c r="AG1293" s="58"/>
      <c r="AH1293" s="35">
        <v>0</v>
      </c>
      <c r="AI1293" s="35"/>
      <c r="AL1293" s="24">
        <f t="shared" si="89"/>
        <v>723.18468000000018</v>
      </c>
      <c r="AN1293" s="34">
        <v>795.6</v>
      </c>
      <c r="AP1293" s="20">
        <f t="shared" si="88"/>
        <v>1518.7846800000002</v>
      </c>
      <c r="AR1293" s="20"/>
    </row>
    <row r="1294" spans="1:44" x14ac:dyDescent="0.25">
      <c r="A1294" t="str">
        <f>VLOOKUP($B1294,'Cushing Balance'!$C$2:$E$500,3,TRUE)</f>
        <v>42013</v>
      </c>
      <c r="B1294" s="1">
        <v>41305</v>
      </c>
      <c r="C1294" s="31"/>
      <c r="D1294" s="25">
        <v>215.91565</v>
      </c>
      <c r="E1294" s="42">
        <v>190.44779</v>
      </c>
      <c r="F1294" s="35"/>
      <c r="G1294" s="29">
        <v>84.358728488709673</v>
      </c>
      <c r="H1294" s="40">
        <v>45.866630000000001</v>
      </c>
      <c r="I1294" s="35">
        <v>0</v>
      </c>
      <c r="J1294" s="26">
        <v>0</v>
      </c>
      <c r="K1294" s="9">
        <v>111.34452</v>
      </c>
      <c r="L1294" s="51">
        <v>21.76379</v>
      </c>
      <c r="M1294" s="16">
        <v>449.60503999999997</v>
      </c>
      <c r="N1294" s="35">
        <v>0</v>
      </c>
      <c r="O1294" s="50">
        <v>74.791210000000007</v>
      </c>
      <c r="P1294" s="39">
        <v>0</v>
      </c>
      <c r="R1294" s="24">
        <f t="shared" si="86"/>
        <v>1194.0933584887098</v>
      </c>
      <c r="T1294" s="5">
        <v>380.43587824896804</v>
      </c>
      <c r="V1294" s="20">
        <f t="shared" si="87"/>
        <v>1574.5292367376778</v>
      </c>
      <c r="W1294" s="59">
        <f t="shared" si="85"/>
        <v>41305</v>
      </c>
      <c r="X1294" s="25">
        <v>147.58346</v>
      </c>
      <c r="Y1294" s="52">
        <v>225.66473000000002</v>
      </c>
      <c r="Z1294" s="35"/>
      <c r="AA1294" s="35">
        <v>0</v>
      </c>
      <c r="AB1294" s="55">
        <v>233.41476999999998</v>
      </c>
      <c r="AC1294" s="56">
        <v>22.761790000000001</v>
      </c>
      <c r="AD1294" s="57">
        <v>106.13163</v>
      </c>
      <c r="AE1294" s="35"/>
      <c r="AF1294" s="58">
        <v>15.02144</v>
      </c>
      <c r="AG1294" s="58"/>
      <c r="AH1294" s="35">
        <v>0</v>
      </c>
      <c r="AI1294" s="35"/>
      <c r="AL1294" s="24">
        <f t="shared" si="89"/>
        <v>750.57781999999997</v>
      </c>
      <c r="AN1294" s="34">
        <v>795.6</v>
      </c>
      <c r="AP1294" s="20">
        <f t="shared" si="88"/>
        <v>1546.1778199999999</v>
      </c>
      <c r="AR1294" s="20"/>
    </row>
    <row r="1295" spans="1:44" x14ac:dyDescent="0.25">
      <c r="A1295" t="str">
        <f>VLOOKUP($B1295,'Cushing Balance'!$C$2:$E$500,3,TRUE)</f>
        <v>42013</v>
      </c>
      <c r="B1295" s="1">
        <v>41306</v>
      </c>
      <c r="C1295" s="31"/>
      <c r="D1295" s="25">
        <v>4.5039999999999996</v>
      </c>
      <c r="E1295" s="42">
        <v>195.40182999999999</v>
      </c>
      <c r="F1295" s="35"/>
      <c r="G1295" s="29">
        <v>95.564047245892851</v>
      </c>
      <c r="H1295" s="40">
        <v>73.673649999999995</v>
      </c>
      <c r="I1295" s="35">
        <v>0</v>
      </c>
      <c r="J1295" s="26">
        <v>0</v>
      </c>
      <c r="K1295" s="9">
        <v>108.36344</v>
      </c>
      <c r="L1295" s="51">
        <v>20.280630000000002</v>
      </c>
      <c r="M1295" s="16">
        <v>342.44721000000004</v>
      </c>
      <c r="N1295" s="35">
        <v>0</v>
      </c>
      <c r="O1295" s="50">
        <v>69.915149999999997</v>
      </c>
      <c r="P1295" s="39">
        <v>0</v>
      </c>
      <c r="R1295" s="24">
        <f t="shared" si="86"/>
        <v>910.14995724589289</v>
      </c>
      <c r="T1295" s="5">
        <v>383.55693029080032</v>
      </c>
      <c r="V1295" s="20">
        <f t="shared" si="87"/>
        <v>1293.7068875366931</v>
      </c>
      <c r="W1295" s="59">
        <f t="shared" si="85"/>
        <v>41306</v>
      </c>
      <c r="X1295" s="25">
        <v>148.27069</v>
      </c>
      <c r="Y1295" s="52">
        <v>316.30781000000002</v>
      </c>
      <c r="Z1295" s="35"/>
      <c r="AA1295" s="35">
        <v>0</v>
      </c>
      <c r="AB1295" s="55">
        <v>234.45993999999999</v>
      </c>
      <c r="AC1295" s="56">
        <v>30.21754</v>
      </c>
      <c r="AD1295" s="57">
        <v>84.761960000000002</v>
      </c>
      <c r="AE1295" s="35"/>
      <c r="AF1295" s="58">
        <v>12.84685</v>
      </c>
      <c r="AG1295" s="58"/>
      <c r="AH1295" s="35">
        <v>0</v>
      </c>
      <c r="AI1295" s="35"/>
      <c r="AL1295" s="24">
        <f t="shared" si="89"/>
        <v>826.86479000000008</v>
      </c>
      <c r="AN1295" s="34">
        <v>773.5</v>
      </c>
      <c r="AP1295" s="20">
        <f t="shared" si="88"/>
        <v>1600.3647900000001</v>
      </c>
      <c r="AR1295" s="20"/>
    </row>
    <row r="1296" spans="1:44" x14ac:dyDescent="0.25">
      <c r="A1296" t="str">
        <f>VLOOKUP($B1296,'Cushing Balance'!$C$2:$E$500,3,TRUE)</f>
        <v>52013</v>
      </c>
      <c r="B1296" s="1">
        <v>41307</v>
      </c>
      <c r="C1296" s="31"/>
      <c r="D1296" s="25">
        <v>0</v>
      </c>
      <c r="E1296" s="42">
        <v>196.62456</v>
      </c>
      <c r="F1296" s="35"/>
      <c r="G1296" s="29">
        <v>95.564047245892851</v>
      </c>
      <c r="H1296" s="40">
        <v>44.516019999999997</v>
      </c>
      <c r="I1296" s="35">
        <v>0</v>
      </c>
      <c r="J1296" s="26">
        <v>0</v>
      </c>
      <c r="K1296" s="9">
        <v>112.57663000000001</v>
      </c>
      <c r="L1296" s="51">
        <v>22.393810000000002</v>
      </c>
      <c r="M1296" s="16">
        <v>353.74503999999996</v>
      </c>
      <c r="N1296" s="35">
        <v>0</v>
      </c>
      <c r="O1296" s="50">
        <v>74.031649999999999</v>
      </c>
      <c r="P1296" s="39">
        <v>0</v>
      </c>
      <c r="R1296" s="24">
        <f t="shared" si="86"/>
        <v>899.45175724589296</v>
      </c>
      <c r="T1296" s="5">
        <v>383.55693029080032</v>
      </c>
      <c r="V1296" s="20">
        <f t="shared" si="87"/>
        <v>1283.0086875366933</v>
      </c>
      <c r="W1296" s="59">
        <f t="shared" si="85"/>
        <v>41307</v>
      </c>
      <c r="X1296" s="25">
        <v>149.07621</v>
      </c>
      <c r="Y1296" s="52">
        <v>348.53429</v>
      </c>
      <c r="Z1296" s="35"/>
      <c r="AA1296" s="35">
        <v>0</v>
      </c>
      <c r="AB1296" s="55">
        <v>218.43806000000001</v>
      </c>
      <c r="AC1296" s="56">
        <v>35.981290000000001</v>
      </c>
      <c r="AD1296" s="57">
        <v>84.755130000000008</v>
      </c>
      <c r="AE1296" s="35"/>
      <c r="AF1296" s="58">
        <v>15.04377</v>
      </c>
      <c r="AG1296" s="58"/>
      <c r="AH1296" s="35">
        <v>0</v>
      </c>
      <c r="AI1296" s="35"/>
      <c r="AL1296" s="24">
        <f t="shared" si="89"/>
        <v>851.8287499999999</v>
      </c>
      <c r="AN1296" s="34">
        <v>773.5</v>
      </c>
      <c r="AP1296" s="20">
        <f t="shared" si="88"/>
        <v>1625.3287499999999</v>
      </c>
      <c r="AR1296" s="20"/>
    </row>
    <row r="1297" spans="1:44" x14ac:dyDescent="0.25">
      <c r="A1297" t="str">
        <f>VLOOKUP($B1297,'Cushing Balance'!$C$2:$E$500,3,TRUE)</f>
        <v>52013</v>
      </c>
      <c r="B1297" s="1">
        <v>41308</v>
      </c>
      <c r="C1297" s="31"/>
      <c r="D1297" s="25">
        <v>83.880309999999994</v>
      </c>
      <c r="E1297" s="42">
        <v>193.18892000000002</v>
      </c>
      <c r="F1297" s="35"/>
      <c r="G1297" s="29">
        <v>95.564047245892851</v>
      </c>
      <c r="H1297" s="40">
        <v>43.79898</v>
      </c>
      <c r="I1297" s="35">
        <v>0</v>
      </c>
      <c r="J1297" s="26">
        <v>0</v>
      </c>
      <c r="K1297" s="9">
        <v>112.22438000000001</v>
      </c>
      <c r="L1297" s="51">
        <v>22.47823</v>
      </c>
      <c r="M1297" s="16">
        <v>357.88877000000002</v>
      </c>
      <c r="N1297" s="35">
        <v>0</v>
      </c>
      <c r="O1297" s="50">
        <v>74.820979999999992</v>
      </c>
      <c r="P1297" s="39">
        <v>0</v>
      </c>
      <c r="R1297" s="24">
        <f t="shared" si="86"/>
        <v>983.84461724589289</v>
      </c>
      <c r="T1297" s="5">
        <v>383.55693029080032</v>
      </c>
      <c r="V1297" s="20">
        <f t="shared" si="87"/>
        <v>1367.4015475366932</v>
      </c>
      <c r="W1297" s="59">
        <f t="shared" si="85"/>
        <v>41308</v>
      </c>
      <c r="X1297" s="25">
        <v>149.49782999999999</v>
      </c>
      <c r="Y1297" s="52">
        <v>277.95643999999999</v>
      </c>
      <c r="Z1297" s="35"/>
      <c r="AA1297" s="35">
        <v>0</v>
      </c>
      <c r="AB1297" s="55">
        <v>227.36488</v>
      </c>
      <c r="AC1297" s="56">
        <v>36.211379999999998</v>
      </c>
      <c r="AD1297" s="57">
        <v>83.992100000000008</v>
      </c>
      <c r="AE1297" s="35"/>
      <c r="AF1297" s="58">
        <v>14.785600000000001</v>
      </c>
      <c r="AG1297" s="58"/>
      <c r="AH1297" s="35">
        <v>0</v>
      </c>
      <c r="AI1297" s="35"/>
      <c r="AL1297" s="24">
        <f t="shared" si="89"/>
        <v>789.80822999999998</v>
      </c>
      <c r="AN1297" s="34">
        <v>773.5</v>
      </c>
      <c r="AP1297" s="20">
        <f t="shared" si="88"/>
        <v>1563.3082300000001</v>
      </c>
      <c r="AR1297" s="20"/>
    </row>
    <row r="1298" spans="1:44" x14ac:dyDescent="0.25">
      <c r="A1298" t="str">
        <f>VLOOKUP($B1298,'Cushing Balance'!$C$2:$E$500,3,TRUE)</f>
        <v>52013</v>
      </c>
      <c r="B1298" s="1">
        <v>41309</v>
      </c>
      <c r="C1298" s="31"/>
      <c r="D1298" s="25">
        <v>24.059979999999999</v>
      </c>
      <c r="E1298" s="42">
        <v>188.84742</v>
      </c>
      <c r="F1298" s="35"/>
      <c r="G1298" s="29">
        <v>95.564047245892851</v>
      </c>
      <c r="H1298" s="40">
        <v>53.713560000000001</v>
      </c>
      <c r="I1298" s="35">
        <v>0</v>
      </c>
      <c r="J1298" s="26">
        <v>0</v>
      </c>
      <c r="K1298" s="9">
        <v>104.11169</v>
      </c>
      <c r="L1298" s="51">
        <v>21.734020000000001</v>
      </c>
      <c r="M1298" s="16">
        <v>366.11816999999996</v>
      </c>
      <c r="N1298" s="35">
        <v>0</v>
      </c>
      <c r="O1298" s="50">
        <v>72.516130000000004</v>
      </c>
      <c r="P1298" s="39">
        <v>0</v>
      </c>
      <c r="R1298" s="24">
        <f t="shared" si="86"/>
        <v>926.66501724589284</v>
      </c>
      <c r="T1298" s="5">
        <v>383.55693029080032</v>
      </c>
      <c r="V1298" s="20">
        <f t="shared" si="87"/>
        <v>1310.2219475366933</v>
      </c>
      <c r="W1298" s="59">
        <f t="shared" si="85"/>
        <v>41309</v>
      </c>
      <c r="X1298" s="25">
        <v>148.72389999999999</v>
      </c>
      <c r="Y1298" s="52">
        <v>169.58623</v>
      </c>
      <c r="Z1298" s="35"/>
      <c r="AA1298" s="35">
        <v>0</v>
      </c>
      <c r="AB1298" s="55">
        <v>223.38279</v>
      </c>
      <c r="AC1298" s="56">
        <v>36.10615</v>
      </c>
      <c r="AD1298" s="57">
        <v>52.840960000000003</v>
      </c>
      <c r="AE1298" s="35"/>
      <c r="AF1298" s="58">
        <v>15.739790000000001</v>
      </c>
      <c r="AG1298" s="58"/>
      <c r="AH1298" s="35">
        <v>0</v>
      </c>
      <c r="AI1298" s="35"/>
      <c r="AL1298" s="24">
        <f t="shared" si="89"/>
        <v>646.37981999999988</v>
      </c>
      <c r="AN1298" s="34">
        <v>773.5</v>
      </c>
      <c r="AP1298" s="20">
        <f t="shared" si="88"/>
        <v>1419.8798199999999</v>
      </c>
      <c r="AR1298" s="20"/>
    </row>
    <row r="1299" spans="1:44" x14ac:dyDescent="0.25">
      <c r="A1299" t="str">
        <f>VLOOKUP($B1299,'Cushing Balance'!$C$2:$E$500,3,TRUE)</f>
        <v>52013</v>
      </c>
      <c r="B1299" s="1">
        <v>41310</v>
      </c>
      <c r="C1299" s="31"/>
      <c r="D1299" s="25">
        <v>179.39746</v>
      </c>
      <c r="E1299" s="42">
        <v>190.36067</v>
      </c>
      <c r="F1299" s="35"/>
      <c r="G1299" s="29">
        <v>95.564047245892851</v>
      </c>
      <c r="H1299" s="40">
        <v>45.12679</v>
      </c>
      <c r="I1299" s="35">
        <v>0</v>
      </c>
      <c r="J1299" s="26">
        <v>0</v>
      </c>
      <c r="K1299" s="9">
        <v>104.98806</v>
      </c>
      <c r="L1299" s="51">
        <v>22.289099999999998</v>
      </c>
      <c r="M1299" s="16">
        <v>449.72196000000002</v>
      </c>
      <c r="N1299" s="35">
        <v>0</v>
      </c>
      <c r="O1299" s="50">
        <v>72.818190000000001</v>
      </c>
      <c r="P1299" s="39">
        <v>0</v>
      </c>
      <c r="R1299" s="24">
        <f t="shared" si="86"/>
        <v>1160.2662772458928</v>
      </c>
      <c r="T1299" s="5">
        <v>383.55693029080032</v>
      </c>
      <c r="V1299" s="20">
        <f t="shared" si="87"/>
        <v>1543.8232075366932</v>
      </c>
      <c r="W1299" s="59">
        <f t="shared" si="85"/>
        <v>41310</v>
      </c>
      <c r="X1299" s="25">
        <v>146.25639999999999</v>
      </c>
      <c r="Y1299" s="52">
        <v>340.51616999999999</v>
      </c>
      <c r="Z1299" s="35"/>
      <c r="AA1299" s="35">
        <v>0</v>
      </c>
      <c r="AB1299" s="55">
        <v>223.29621</v>
      </c>
      <c r="AC1299" s="56">
        <v>35.387250000000002</v>
      </c>
      <c r="AD1299" s="57">
        <v>46.014519999999997</v>
      </c>
      <c r="AE1299" s="35"/>
      <c r="AF1299" s="58">
        <v>15.563229999999999</v>
      </c>
      <c r="AG1299" s="58"/>
      <c r="AH1299" s="35">
        <v>0</v>
      </c>
      <c r="AI1299" s="35"/>
      <c r="AL1299" s="24">
        <f t="shared" si="89"/>
        <v>807.03377999999987</v>
      </c>
      <c r="AN1299" s="34">
        <v>773.5</v>
      </c>
      <c r="AP1299" s="20">
        <f t="shared" si="88"/>
        <v>1580.5337799999998</v>
      </c>
      <c r="AR1299" s="20"/>
    </row>
    <row r="1300" spans="1:44" x14ac:dyDescent="0.25">
      <c r="A1300" t="str">
        <f>VLOOKUP($B1300,'Cushing Balance'!$C$2:$E$500,3,TRUE)</f>
        <v>52013</v>
      </c>
      <c r="B1300" s="1">
        <v>41311</v>
      </c>
      <c r="C1300" s="31"/>
      <c r="D1300" s="25">
        <v>135.82232999999999</v>
      </c>
      <c r="E1300" s="42">
        <v>195.69244</v>
      </c>
      <c r="F1300" s="35"/>
      <c r="G1300" s="29">
        <v>95.564047245892851</v>
      </c>
      <c r="H1300" s="40">
        <v>57.39217</v>
      </c>
      <c r="I1300" s="35">
        <v>0</v>
      </c>
      <c r="J1300" s="26">
        <v>0</v>
      </c>
      <c r="K1300" s="9">
        <v>70.562939999999998</v>
      </c>
      <c r="L1300" s="51">
        <v>22.515040000000003</v>
      </c>
      <c r="M1300" s="16">
        <v>420.10428999999999</v>
      </c>
      <c r="N1300" s="35">
        <v>0</v>
      </c>
      <c r="O1300" s="50">
        <v>74.826979999999992</v>
      </c>
      <c r="P1300" s="39">
        <v>0</v>
      </c>
      <c r="R1300" s="24">
        <f t="shared" si="86"/>
        <v>1072.4802372458928</v>
      </c>
      <c r="T1300" s="5">
        <v>383.55693029080032</v>
      </c>
      <c r="V1300" s="20">
        <f t="shared" si="87"/>
        <v>1456.0371675366932</v>
      </c>
      <c r="W1300" s="59">
        <f t="shared" si="85"/>
        <v>41311</v>
      </c>
      <c r="X1300" s="25">
        <v>147.09681</v>
      </c>
      <c r="Y1300" s="52">
        <v>342.67</v>
      </c>
      <c r="Z1300" s="35"/>
      <c r="AA1300" s="35">
        <v>0</v>
      </c>
      <c r="AB1300" s="55">
        <v>232.63675000000001</v>
      </c>
      <c r="AC1300" s="56">
        <v>33.669919999999998</v>
      </c>
      <c r="AD1300" s="57">
        <v>71.800060000000002</v>
      </c>
      <c r="AE1300" s="35"/>
      <c r="AF1300" s="58">
        <v>14.220979999999999</v>
      </c>
      <c r="AG1300" s="58"/>
      <c r="AH1300" s="35">
        <v>0</v>
      </c>
      <c r="AI1300" s="35"/>
      <c r="AL1300" s="24">
        <f t="shared" si="89"/>
        <v>842.0945200000001</v>
      </c>
      <c r="AN1300" s="34">
        <v>773.5</v>
      </c>
      <c r="AP1300" s="20">
        <f t="shared" si="88"/>
        <v>1615.5945200000001</v>
      </c>
      <c r="AR1300" s="20"/>
    </row>
    <row r="1301" spans="1:44" x14ac:dyDescent="0.25">
      <c r="A1301" t="str">
        <f>VLOOKUP($B1301,'Cushing Balance'!$C$2:$E$500,3,TRUE)</f>
        <v>52013</v>
      </c>
      <c r="B1301" s="1">
        <v>41312</v>
      </c>
      <c r="C1301" s="31"/>
      <c r="D1301" s="25">
        <v>83.859229999999997</v>
      </c>
      <c r="E1301" s="42">
        <v>195.31394</v>
      </c>
      <c r="F1301" s="35"/>
      <c r="G1301" s="29">
        <v>95.564047245892851</v>
      </c>
      <c r="H1301" s="40">
        <v>55.40269</v>
      </c>
      <c r="I1301" s="35">
        <v>0</v>
      </c>
      <c r="J1301" s="26">
        <v>0</v>
      </c>
      <c r="K1301" s="9">
        <v>96.268559999999994</v>
      </c>
      <c r="L1301" s="51">
        <v>22.01004</v>
      </c>
      <c r="M1301" s="16">
        <v>425.59158000000002</v>
      </c>
      <c r="N1301" s="35">
        <v>0</v>
      </c>
      <c r="O1301" s="50">
        <v>74.335100000000011</v>
      </c>
      <c r="P1301" s="39">
        <v>0</v>
      </c>
      <c r="R1301" s="24">
        <f t="shared" si="86"/>
        <v>1048.3451872458929</v>
      </c>
      <c r="T1301" s="5">
        <v>383.55693029080032</v>
      </c>
      <c r="V1301" s="20">
        <f t="shared" si="87"/>
        <v>1431.9021175366934</v>
      </c>
      <c r="W1301" s="59">
        <f t="shared" si="85"/>
        <v>41312</v>
      </c>
      <c r="X1301" s="25">
        <v>148.94029</v>
      </c>
      <c r="Y1301" s="52">
        <v>314.62831</v>
      </c>
      <c r="Z1301" s="35"/>
      <c r="AA1301" s="35">
        <v>0</v>
      </c>
      <c r="AB1301" s="55">
        <v>232.82275000000001</v>
      </c>
      <c r="AC1301" s="56">
        <v>36.791080000000001</v>
      </c>
      <c r="AD1301" s="57">
        <v>82.623000000000005</v>
      </c>
      <c r="AE1301" s="35"/>
      <c r="AF1301" s="58">
        <v>15.53598</v>
      </c>
      <c r="AG1301" s="58"/>
      <c r="AH1301" s="35">
        <v>0</v>
      </c>
      <c r="AI1301" s="35"/>
      <c r="AL1301" s="24">
        <f t="shared" si="89"/>
        <v>831.34141</v>
      </c>
      <c r="AN1301" s="34">
        <v>773.5</v>
      </c>
      <c r="AP1301" s="20">
        <f t="shared" si="88"/>
        <v>1604.84141</v>
      </c>
      <c r="AR1301" s="20"/>
    </row>
    <row r="1302" spans="1:44" x14ac:dyDescent="0.25">
      <c r="A1302" t="str">
        <f>VLOOKUP($B1302,'Cushing Balance'!$C$2:$E$500,3,TRUE)</f>
        <v>52013</v>
      </c>
      <c r="B1302" s="1">
        <v>41313</v>
      </c>
      <c r="C1302" s="31"/>
      <c r="D1302" s="25">
        <v>0</v>
      </c>
      <c r="E1302" s="42">
        <v>193.41665</v>
      </c>
      <c r="F1302" s="35"/>
      <c r="G1302" s="29">
        <v>95.564047245892851</v>
      </c>
      <c r="H1302" s="40">
        <v>79.787270000000007</v>
      </c>
      <c r="I1302" s="35">
        <v>0</v>
      </c>
      <c r="J1302" s="26">
        <v>0</v>
      </c>
      <c r="K1302" s="9">
        <v>112.16702000000001</v>
      </c>
      <c r="L1302" s="51">
        <v>22.289830000000002</v>
      </c>
      <c r="M1302" s="16">
        <v>457.68921</v>
      </c>
      <c r="N1302" s="35">
        <v>0</v>
      </c>
      <c r="O1302" s="50">
        <v>73.99839999999999</v>
      </c>
      <c r="P1302" s="39">
        <v>0</v>
      </c>
      <c r="R1302" s="24">
        <f t="shared" si="86"/>
        <v>1034.9124272458928</v>
      </c>
      <c r="T1302" s="5">
        <v>383.55693029080032</v>
      </c>
      <c r="V1302" s="20">
        <f t="shared" si="87"/>
        <v>1418.4693575366932</v>
      </c>
      <c r="W1302" s="59">
        <f t="shared" si="85"/>
        <v>41313</v>
      </c>
      <c r="X1302" s="25">
        <v>148.58507999999998</v>
      </c>
      <c r="Y1302" s="52">
        <v>281.30122999999998</v>
      </c>
      <c r="Z1302" s="35"/>
      <c r="AA1302" s="35">
        <v>0</v>
      </c>
      <c r="AB1302" s="55">
        <v>227.64348000000001</v>
      </c>
      <c r="AC1302" s="56">
        <v>36.591940000000001</v>
      </c>
      <c r="AD1302" s="57">
        <v>42.503769999999996</v>
      </c>
      <c r="AE1302" s="35"/>
      <c r="AF1302" s="58">
        <v>15.357629999999999</v>
      </c>
      <c r="AG1302" s="58"/>
      <c r="AH1302" s="35">
        <v>0</v>
      </c>
      <c r="AI1302" s="35"/>
      <c r="AL1302" s="24">
        <f t="shared" si="89"/>
        <v>751.98313000000007</v>
      </c>
      <c r="AN1302" s="34">
        <v>773.5</v>
      </c>
      <c r="AP1302" s="20">
        <f t="shared" si="88"/>
        <v>1525.4831300000001</v>
      </c>
      <c r="AR1302" s="20"/>
    </row>
    <row r="1303" spans="1:44" x14ac:dyDescent="0.25">
      <c r="A1303" t="str">
        <f>VLOOKUP($B1303,'Cushing Balance'!$C$2:$E$500,3,TRUE)</f>
        <v>62013</v>
      </c>
      <c r="B1303" s="1">
        <v>41314</v>
      </c>
      <c r="C1303" s="31"/>
      <c r="D1303" s="25">
        <v>266.27868999999998</v>
      </c>
      <c r="E1303" s="42">
        <v>186.38312999999999</v>
      </c>
      <c r="F1303" s="35"/>
      <c r="G1303" s="29">
        <v>95.564047245892851</v>
      </c>
      <c r="H1303" s="40">
        <v>56.630600000000001</v>
      </c>
      <c r="I1303" s="35">
        <v>0</v>
      </c>
      <c r="J1303" s="26">
        <v>0</v>
      </c>
      <c r="K1303" s="9">
        <v>107.68035</v>
      </c>
      <c r="L1303" s="51">
        <v>22.477730000000001</v>
      </c>
      <c r="M1303" s="16">
        <v>458.95549999999997</v>
      </c>
      <c r="N1303" s="35">
        <v>0</v>
      </c>
      <c r="O1303" s="50">
        <v>75.503439999999998</v>
      </c>
      <c r="P1303" s="39">
        <v>0</v>
      </c>
      <c r="R1303" s="24">
        <f t="shared" si="86"/>
        <v>1269.4734872458926</v>
      </c>
      <c r="T1303" s="5">
        <v>383.55693029080032</v>
      </c>
      <c r="V1303" s="20">
        <f t="shared" si="87"/>
        <v>1653.0304175366928</v>
      </c>
      <c r="W1303" s="59">
        <f t="shared" si="85"/>
        <v>41314</v>
      </c>
      <c r="X1303" s="25">
        <v>148.51477</v>
      </c>
      <c r="Y1303" s="52">
        <v>336.43566999999996</v>
      </c>
      <c r="Z1303" s="35"/>
      <c r="AA1303" s="35">
        <v>0</v>
      </c>
      <c r="AB1303" s="55">
        <v>233.21039999999999</v>
      </c>
      <c r="AC1303" s="56">
        <v>36.930150000000005</v>
      </c>
      <c r="AD1303" s="57">
        <v>63.71463</v>
      </c>
      <c r="AE1303" s="35"/>
      <c r="AF1303" s="58">
        <v>14.91052</v>
      </c>
      <c r="AG1303" s="58"/>
      <c r="AH1303" s="35">
        <v>0</v>
      </c>
      <c r="AI1303" s="35"/>
      <c r="AL1303" s="24">
        <f t="shared" si="89"/>
        <v>833.71614000000011</v>
      </c>
      <c r="AN1303" s="34">
        <v>773.5</v>
      </c>
      <c r="AP1303" s="20">
        <f t="shared" si="88"/>
        <v>1607.21614</v>
      </c>
      <c r="AR1303" s="20"/>
    </row>
    <row r="1304" spans="1:44" x14ac:dyDescent="0.25">
      <c r="A1304" t="str">
        <f>VLOOKUP($B1304,'Cushing Balance'!$C$2:$E$500,3,TRUE)</f>
        <v>62013</v>
      </c>
      <c r="B1304" s="1">
        <v>41315</v>
      </c>
      <c r="C1304" s="31"/>
      <c r="D1304" s="25">
        <v>129.27248</v>
      </c>
      <c r="E1304" s="42">
        <v>190.35544000000002</v>
      </c>
      <c r="F1304" s="35"/>
      <c r="G1304" s="29">
        <v>95.564047245892851</v>
      </c>
      <c r="H1304" s="40">
        <v>66.294149999999988</v>
      </c>
      <c r="I1304" s="35">
        <v>0</v>
      </c>
      <c r="J1304" s="26">
        <v>0</v>
      </c>
      <c r="K1304" s="9">
        <v>115.46996</v>
      </c>
      <c r="L1304" s="51">
        <v>22.36731</v>
      </c>
      <c r="M1304" s="16">
        <v>419.08008000000001</v>
      </c>
      <c r="N1304" s="35">
        <v>0</v>
      </c>
      <c r="O1304" s="50">
        <v>75.188749999999999</v>
      </c>
      <c r="P1304" s="39">
        <v>0</v>
      </c>
      <c r="R1304" s="24">
        <f t="shared" si="86"/>
        <v>1113.5922172458929</v>
      </c>
      <c r="T1304" s="5">
        <v>383.55693029080032</v>
      </c>
      <c r="V1304" s="20">
        <f t="shared" si="87"/>
        <v>1497.1491475366934</v>
      </c>
      <c r="W1304" s="59">
        <f t="shared" si="85"/>
        <v>41315</v>
      </c>
      <c r="X1304" s="25">
        <v>146.45452</v>
      </c>
      <c r="Y1304" s="52">
        <v>343.11094000000003</v>
      </c>
      <c r="Z1304" s="35"/>
      <c r="AA1304" s="35">
        <v>0</v>
      </c>
      <c r="AB1304" s="55">
        <v>232.73079000000001</v>
      </c>
      <c r="AC1304" s="56">
        <v>34.98827</v>
      </c>
      <c r="AD1304" s="57">
        <v>77.777850000000001</v>
      </c>
      <c r="AE1304" s="35"/>
      <c r="AF1304" s="58">
        <v>15.61594</v>
      </c>
      <c r="AG1304" s="58"/>
      <c r="AH1304" s="35">
        <v>0</v>
      </c>
      <c r="AI1304" s="35"/>
      <c r="AL1304" s="24">
        <f t="shared" si="89"/>
        <v>850.67831000000012</v>
      </c>
      <c r="AN1304" s="34">
        <v>773.5</v>
      </c>
      <c r="AP1304" s="20">
        <f t="shared" si="88"/>
        <v>1624.1783100000002</v>
      </c>
      <c r="AR1304" s="20"/>
    </row>
    <row r="1305" spans="1:44" x14ac:dyDescent="0.25">
      <c r="A1305" t="str">
        <f>VLOOKUP($B1305,'Cushing Balance'!$C$2:$E$500,3,TRUE)</f>
        <v>62013</v>
      </c>
      <c r="B1305" s="1">
        <v>41316</v>
      </c>
      <c r="C1305" s="31"/>
      <c r="D1305" s="25">
        <v>0</v>
      </c>
      <c r="E1305" s="42">
        <v>181.72748000000001</v>
      </c>
      <c r="F1305" s="35"/>
      <c r="G1305" s="29">
        <v>95.564047245892851</v>
      </c>
      <c r="H1305" s="40">
        <v>42.230959999999996</v>
      </c>
      <c r="I1305" s="35">
        <v>0</v>
      </c>
      <c r="J1305" s="26">
        <v>0</v>
      </c>
      <c r="K1305" s="9">
        <v>115.12473</v>
      </c>
      <c r="L1305" s="51">
        <v>22.265900000000002</v>
      </c>
      <c r="M1305" s="16">
        <v>446.28035</v>
      </c>
      <c r="N1305" s="35">
        <v>0</v>
      </c>
      <c r="O1305" s="50">
        <v>74.843729999999994</v>
      </c>
      <c r="P1305" s="39">
        <v>0</v>
      </c>
      <c r="R1305" s="24">
        <f t="shared" si="86"/>
        <v>978.03719724589291</v>
      </c>
      <c r="T1305" s="5">
        <v>383.55693029080032</v>
      </c>
      <c r="V1305" s="20">
        <f t="shared" si="87"/>
        <v>1361.5941275366931</v>
      </c>
      <c r="W1305" s="59">
        <f t="shared" si="85"/>
        <v>41316</v>
      </c>
      <c r="X1305" s="25">
        <v>148.75892000000002</v>
      </c>
      <c r="Y1305" s="52">
        <v>233.18571</v>
      </c>
      <c r="Z1305" s="35"/>
      <c r="AA1305" s="35">
        <v>0</v>
      </c>
      <c r="AB1305" s="55">
        <v>227.63454000000002</v>
      </c>
      <c r="AC1305" s="56">
        <v>36.449919999999999</v>
      </c>
      <c r="AD1305" s="57">
        <v>41.576190000000004</v>
      </c>
      <c r="AE1305" s="35"/>
      <c r="AF1305" s="58">
        <v>13.58775</v>
      </c>
      <c r="AG1305" s="58"/>
      <c r="AH1305" s="35">
        <v>0</v>
      </c>
      <c r="AI1305" s="35"/>
      <c r="AL1305" s="24">
        <f t="shared" si="89"/>
        <v>701.19303000000002</v>
      </c>
      <c r="AN1305" s="34">
        <v>773.5</v>
      </c>
      <c r="AP1305" s="20">
        <f t="shared" si="88"/>
        <v>1474.6930299999999</v>
      </c>
      <c r="AR1305" s="20"/>
    </row>
    <row r="1306" spans="1:44" x14ac:dyDescent="0.25">
      <c r="A1306" t="str">
        <f>VLOOKUP($B1306,'Cushing Balance'!$C$2:$E$500,3,TRUE)</f>
        <v>62013</v>
      </c>
      <c r="B1306" s="1">
        <v>41317</v>
      </c>
      <c r="C1306" s="31"/>
      <c r="D1306" s="25">
        <v>0</v>
      </c>
      <c r="E1306" s="42">
        <v>194.47964999999999</v>
      </c>
      <c r="F1306" s="35"/>
      <c r="G1306" s="29">
        <v>95.564047245892851</v>
      </c>
      <c r="H1306" s="40">
        <v>64.362940000000009</v>
      </c>
      <c r="I1306" s="35">
        <v>0</v>
      </c>
      <c r="J1306" s="26">
        <v>0</v>
      </c>
      <c r="K1306" s="9">
        <v>106.274</v>
      </c>
      <c r="L1306" s="51">
        <v>22.12829</v>
      </c>
      <c r="M1306" s="16">
        <v>456.32709999999997</v>
      </c>
      <c r="N1306" s="35">
        <v>0</v>
      </c>
      <c r="O1306" s="50">
        <v>71.106100000000012</v>
      </c>
      <c r="P1306" s="39">
        <v>0</v>
      </c>
      <c r="R1306" s="24">
        <f t="shared" si="86"/>
        <v>1010.2421272458928</v>
      </c>
      <c r="T1306" s="5">
        <v>383.55693029080032</v>
      </c>
      <c r="V1306" s="20">
        <f t="shared" si="87"/>
        <v>1393.799057536693</v>
      </c>
      <c r="W1306" s="59">
        <f t="shared" si="85"/>
        <v>41317</v>
      </c>
      <c r="X1306" s="25">
        <v>148.58707999999999</v>
      </c>
      <c r="Y1306" s="52">
        <v>205.66326999999998</v>
      </c>
      <c r="Z1306" s="35"/>
      <c r="AA1306" s="35">
        <v>0</v>
      </c>
      <c r="AB1306" s="55">
        <v>229.98169000000001</v>
      </c>
      <c r="AC1306" s="56">
        <v>36.799330000000005</v>
      </c>
      <c r="AD1306" s="57">
        <v>61.703499999999998</v>
      </c>
      <c r="AE1306" s="35"/>
      <c r="AF1306" s="58">
        <v>14.461540000000001</v>
      </c>
      <c r="AG1306" s="58"/>
      <c r="AH1306" s="35">
        <v>0</v>
      </c>
      <c r="AI1306" s="35"/>
      <c r="AL1306" s="24">
        <f t="shared" si="89"/>
        <v>697.19641000000001</v>
      </c>
      <c r="AN1306" s="34">
        <v>773.5</v>
      </c>
      <c r="AP1306" s="20">
        <f t="shared" si="88"/>
        <v>1470.69641</v>
      </c>
      <c r="AR1306" s="20"/>
    </row>
    <row r="1307" spans="1:44" x14ac:dyDescent="0.25">
      <c r="A1307" t="str">
        <f>VLOOKUP($B1307,'Cushing Balance'!$C$2:$E$500,3,TRUE)</f>
        <v>62013</v>
      </c>
      <c r="B1307" s="1">
        <v>41318</v>
      </c>
      <c r="C1307" s="31"/>
      <c r="D1307" s="25">
        <v>0</v>
      </c>
      <c r="E1307" s="42">
        <v>191.08779000000001</v>
      </c>
      <c r="F1307" s="35"/>
      <c r="G1307" s="29">
        <v>95.564047245892851</v>
      </c>
      <c r="H1307" s="40">
        <v>60.996459999999999</v>
      </c>
      <c r="I1307" s="35">
        <v>0</v>
      </c>
      <c r="J1307" s="26">
        <v>0</v>
      </c>
      <c r="K1307" s="9">
        <v>112.03802</v>
      </c>
      <c r="L1307" s="51">
        <v>21.18383</v>
      </c>
      <c r="M1307" s="16">
        <v>407.99984999999998</v>
      </c>
      <c r="N1307" s="35">
        <v>0</v>
      </c>
      <c r="O1307" s="50">
        <v>72.420729999999992</v>
      </c>
      <c r="P1307" s="39">
        <v>0</v>
      </c>
      <c r="R1307" s="24">
        <f t="shared" si="86"/>
        <v>961.29072724589287</v>
      </c>
      <c r="T1307" s="5">
        <v>383.55693029080032</v>
      </c>
      <c r="V1307" s="20">
        <f t="shared" si="87"/>
        <v>1344.8476575366931</v>
      </c>
      <c r="W1307" s="59">
        <f t="shared" si="85"/>
        <v>41318</v>
      </c>
      <c r="X1307" s="25">
        <v>148.30356</v>
      </c>
      <c r="Y1307" s="52">
        <v>259.47388000000001</v>
      </c>
      <c r="Z1307" s="35"/>
      <c r="AA1307" s="35">
        <v>0</v>
      </c>
      <c r="AB1307" s="55">
        <v>233.49539999999999</v>
      </c>
      <c r="AC1307" s="56">
        <v>32.162500000000001</v>
      </c>
      <c r="AD1307" s="57">
        <v>72.95038000000001</v>
      </c>
      <c r="AE1307" s="35"/>
      <c r="AF1307" s="58">
        <v>14.940790000000002</v>
      </c>
      <c r="AG1307" s="58"/>
      <c r="AH1307" s="35">
        <v>0</v>
      </c>
      <c r="AI1307" s="35"/>
      <c r="AL1307" s="24">
        <f t="shared" si="89"/>
        <v>761.32650999999998</v>
      </c>
      <c r="AN1307" s="34">
        <v>773.5</v>
      </c>
      <c r="AP1307" s="20">
        <f t="shared" si="88"/>
        <v>1534.8265099999999</v>
      </c>
      <c r="AR1307" s="20"/>
    </row>
    <row r="1308" spans="1:44" x14ac:dyDescent="0.25">
      <c r="A1308" t="str">
        <f>VLOOKUP($B1308,'Cushing Balance'!$C$2:$E$500,3,TRUE)</f>
        <v>62013</v>
      </c>
      <c r="B1308" s="1">
        <v>41319</v>
      </c>
      <c r="C1308" s="31"/>
      <c r="D1308" s="25">
        <v>191.74612999999999</v>
      </c>
      <c r="E1308" s="42">
        <v>194.26529000000002</v>
      </c>
      <c r="F1308" s="35"/>
      <c r="G1308" s="29">
        <v>95.564047245892851</v>
      </c>
      <c r="H1308" s="40">
        <v>78.383169999999993</v>
      </c>
      <c r="I1308" s="35">
        <v>0</v>
      </c>
      <c r="J1308" s="26">
        <v>0</v>
      </c>
      <c r="K1308" s="9">
        <v>114.95739999999999</v>
      </c>
      <c r="L1308" s="51">
        <v>20.257650000000002</v>
      </c>
      <c r="M1308" s="16">
        <v>439.78809999999999</v>
      </c>
      <c r="N1308" s="35">
        <v>0</v>
      </c>
      <c r="O1308" s="50">
        <v>71.440629999999999</v>
      </c>
      <c r="P1308" s="39">
        <v>0</v>
      </c>
      <c r="R1308" s="24">
        <f t="shared" si="86"/>
        <v>1206.402417245893</v>
      </c>
      <c r="T1308" s="5">
        <v>383.55693029080032</v>
      </c>
      <c r="V1308" s="20">
        <f t="shared" si="87"/>
        <v>1589.9593475366933</v>
      </c>
      <c r="W1308" s="59">
        <f t="shared" si="85"/>
        <v>41319</v>
      </c>
      <c r="X1308" s="25">
        <v>148.54805999999999</v>
      </c>
      <c r="Y1308" s="52">
        <v>262.44713000000002</v>
      </c>
      <c r="Z1308" s="35"/>
      <c r="AA1308" s="35">
        <v>0</v>
      </c>
      <c r="AB1308" s="55">
        <v>230.82205999999999</v>
      </c>
      <c r="AC1308" s="56">
        <v>36.07967</v>
      </c>
      <c r="AD1308" s="57">
        <v>32.760060000000003</v>
      </c>
      <c r="AE1308" s="35"/>
      <c r="AF1308" s="58">
        <v>15.0055</v>
      </c>
      <c r="AG1308" s="58"/>
      <c r="AH1308" s="35">
        <v>0</v>
      </c>
      <c r="AI1308" s="35"/>
      <c r="AL1308" s="24">
        <f t="shared" si="89"/>
        <v>725.66247999999985</v>
      </c>
      <c r="AN1308" s="34">
        <v>773.5</v>
      </c>
      <c r="AP1308" s="20">
        <f t="shared" si="88"/>
        <v>1499.16248</v>
      </c>
      <c r="AR1308" s="20"/>
    </row>
    <row r="1309" spans="1:44" x14ac:dyDescent="0.25">
      <c r="A1309" t="str">
        <f>VLOOKUP($B1309,'Cushing Balance'!$C$2:$E$500,3,TRUE)</f>
        <v>62013</v>
      </c>
      <c r="B1309" s="1">
        <v>41320</v>
      </c>
      <c r="C1309" s="31"/>
      <c r="D1309" s="25">
        <v>0</v>
      </c>
      <c r="E1309" s="42">
        <v>193.83954</v>
      </c>
      <c r="F1309" s="35"/>
      <c r="G1309" s="29">
        <v>95.564047245892851</v>
      </c>
      <c r="H1309" s="40">
        <v>73.891940000000005</v>
      </c>
      <c r="I1309" s="35">
        <v>0</v>
      </c>
      <c r="J1309" s="26">
        <v>0</v>
      </c>
      <c r="K1309" s="9">
        <v>114.69433000000001</v>
      </c>
      <c r="L1309" s="51">
        <v>20.04646</v>
      </c>
      <c r="M1309" s="16">
        <v>448.42540000000002</v>
      </c>
      <c r="N1309" s="35">
        <v>0</v>
      </c>
      <c r="O1309" s="50">
        <v>70.560880000000012</v>
      </c>
      <c r="P1309" s="39">
        <v>0</v>
      </c>
      <c r="R1309" s="24">
        <f t="shared" si="86"/>
        <v>1017.0225972458929</v>
      </c>
      <c r="T1309" s="5">
        <v>383.55693029080032</v>
      </c>
      <c r="V1309" s="20">
        <f t="shared" si="87"/>
        <v>1400.5795275366931</v>
      </c>
      <c r="W1309" s="59">
        <f t="shared" si="85"/>
        <v>41320</v>
      </c>
      <c r="X1309" s="25">
        <v>147.54388</v>
      </c>
      <c r="Y1309" s="52">
        <v>153.40388000000002</v>
      </c>
      <c r="Z1309" s="35"/>
      <c r="AA1309" s="35">
        <v>0</v>
      </c>
      <c r="AB1309" s="55">
        <v>204.89976999999999</v>
      </c>
      <c r="AC1309" s="56">
        <v>36.583169999999996</v>
      </c>
      <c r="AD1309" s="57">
        <v>79.866380000000007</v>
      </c>
      <c r="AE1309" s="35"/>
      <c r="AF1309" s="58">
        <v>14.496540000000001</v>
      </c>
      <c r="AG1309" s="58"/>
      <c r="AH1309" s="35">
        <v>0</v>
      </c>
      <c r="AI1309" s="35"/>
      <c r="AL1309" s="24">
        <f t="shared" si="89"/>
        <v>636.79362000000003</v>
      </c>
      <c r="AN1309" s="34">
        <v>773.5</v>
      </c>
      <c r="AP1309" s="20">
        <f t="shared" si="88"/>
        <v>1410.2936199999999</v>
      </c>
      <c r="AR1309" s="20"/>
    </row>
    <row r="1310" spans="1:44" x14ac:dyDescent="0.25">
      <c r="A1310" t="str">
        <f>VLOOKUP($B1310,'Cushing Balance'!$C$2:$E$500,3,TRUE)</f>
        <v>72013</v>
      </c>
      <c r="B1310" s="1">
        <v>41321</v>
      </c>
      <c r="C1310" s="31"/>
      <c r="D1310" s="25">
        <v>240.64195999999998</v>
      </c>
      <c r="E1310" s="42">
        <v>186.50120999999999</v>
      </c>
      <c r="F1310" s="35"/>
      <c r="G1310" s="29">
        <v>95.564047245892851</v>
      </c>
      <c r="H1310" s="40">
        <v>48.537379999999999</v>
      </c>
      <c r="I1310" s="35">
        <v>0</v>
      </c>
      <c r="J1310" s="26">
        <v>0</v>
      </c>
      <c r="K1310" s="9">
        <v>112.68572999999999</v>
      </c>
      <c r="L1310" s="51">
        <v>19.407060000000001</v>
      </c>
      <c r="M1310" s="16">
        <v>454.95396</v>
      </c>
      <c r="N1310" s="35">
        <v>0</v>
      </c>
      <c r="O1310" s="50">
        <v>73.724380000000011</v>
      </c>
      <c r="P1310" s="39">
        <v>0</v>
      </c>
      <c r="R1310" s="24">
        <f t="shared" si="86"/>
        <v>1232.015727245893</v>
      </c>
      <c r="T1310" s="5">
        <v>383.55693029080032</v>
      </c>
      <c r="V1310" s="20">
        <f t="shared" si="87"/>
        <v>1615.5726575366934</v>
      </c>
      <c r="W1310" s="59">
        <f t="shared" si="85"/>
        <v>41321</v>
      </c>
      <c r="X1310" s="25">
        <v>148.63148000000001</v>
      </c>
      <c r="Y1310" s="52">
        <v>176.03730999999999</v>
      </c>
      <c r="Z1310" s="35"/>
      <c r="AA1310" s="35">
        <v>0</v>
      </c>
      <c r="AB1310" s="55">
        <v>228.20993999999999</v>
      </c>
      <c r="AC1310" s="56">
        <v>36.7654</v>
      </c>
      <c r="AD1310" s="57">
        <v>51.449709999999996</v>
      </c>
      <c r="AE1310" s="35"/>
      <c r="AF1310" s="58">
        <v>13.79608</v>
      </c>
      <c r="AG1310" s="58"/>
      <c r="AH1310" s="35">
        <v>0</v>
      </c>
      <c r="AI1310" s="35"/>
      <c r="AL1310" s="24">
        <f t="shared" si="89"/>
        <v>654.88991999999996</v>
      </c>
      <c r="AN1310" s="34">
        <v>773.5</v>
      </c>
      <c r="AP1310" s="20">
        <f t="shared" si="88"/>
        <v>1428.3899200000001</v>
      </c>
      <c r="AR1310" s="20"/>
    </row>
    <row r="1311" spans="1:44" x14ac:dyDescent="0.25">
      <c r="A1311" t="str">
        <f>VLOOKUP($B1311,'Cushing Balance'!$C$2:$E$500,3,TRUE)</f>
        <v>72013</v>
      </c>
      <c r="B1311" s="1">
        <v>41322</v>
      </c>
      <c r="C1311" s="31"/>
      <c r="D1311" s="25">
        <v>0</v>
      </c>
      <c r="E1311" s="42">
        <v>188.57873000000001</v>
      </c>
      <c r="F1311" s="35"/>
      <c r="G1311" s="29">
        <v>95.564047245892851</v>
      </c>
      <c r="H1311" s="40">
        <v>55.872519999999994</v>
      </c>
      <c r="I1311" s="35">
        <v>0</v>
      </c>
      <c r="J1311" s="26">
        <v>0</v>
      </c>
      <c r="K1311" s="9">
        <v>109.00888</v>
      </c>
      <c r="L1311" s="51">
        <v>11.3811</v>
      </c>
      <c r="M1311" s="16">
        <v>408.91215</v>
      </c>
      <c r="N1311" s="35">
        <v>0</v>
      </c>
      <c r="O1311" s="50">
        <v>73.816789999999997</v>
      </c>
      <c r="P1311" s="39">
        <v>0</v>
      </c>
      <c r="R1311" s="24">
        <f t="shared" si="86"/>
        <v>943.13421724589273</v>
      </c>
      <c r="T1311" s="5">
        <v>383.55693029080032</v>
      </c>
      <c r="V1311" s="20">
        <f t="shared" si="87"/>
        <v>1326.6911475366931</v>
      </c>
      <c r="W1311" s="59">
        <f t="shared" si="85"/>
        <v>41322</v>
      </c>
      <c r="X1311" s="25">
        <v>149.67107999999999</v>
      </c>
      <c r="Y1311" s="52">
        <v>309.39400000000001</v>
      </c>
      <c r="Z1311" s="35"/>
      <c r="AA1311" s="35">
        <v>0</v>
      </c>
      <c r="AB1311" s="55">
        <v>227.25973000000002</v>
      </c>
      <c r="AC1311" s="56">
        <v>36.920480000000005</v>
      </c>
      <c r="AD1311" s="57">
        <v>70.102630000000005</v>
      </c>
      <c r="AE1311" s="35"/>
      <c r="AF1311" s="58">
        <v>14.848600000000001</v>
      </c>
      <c r="AG1311" s="58"/>
      <c r="AH1311" s="35">
        <v>0</v>
      </c>
      <c r="AI1311" s="35"/>
      <c r="AL1311" s="24">
        <f t="shared" si="89"/>
        <v>808.19651999999996</v>
      </c>
      <c r="AN1311" s="34">
        <v>773.5</v>
      </c>
      <c r="AP1311" s="20">
        <f t="shared" si="88"/>
        <v>1581.69652</v>
      </c>
      <c r="AR1311" s="20"/>
    </row>
    <row r="1312" spans="1:44" x14ac:dyDescent="0.25">
      <c r="A1312" t="str">
        <f>VLOOKUP($B1312,'Cushing Balance'!$C$2:$E$500,3,TRUE)</f>
        <v>72013</v>
      </c>
      <c r="B1312" s="1">
        <v>41323</v>
      </c>
      <c r="C1312" s="31"/>
      <c r="D1312" s="25">
        <v>287.49417</v>
      </c>
      <c r="E1312" s="42">
        <v>185.34193999999999</v>
      </c>
      <c r="F1312" s="35"/>
      <c r="G1312" s="29">
        <v>95.564047245892851</v>
      </c>
      <c r="H1312" s="40">
        <v>66.149919999999995</v>
      </c>
      <c r="I1312" s="35">
        <v>0</v>
      </c>
      <c r="J1312" s="26">
        <v>0</v>
      </c>
      <c r="K1312" s="9">
        <v>105.89667</v>
      </c>
      <c r="L1312" s="51">
        <v>15.39615</v>
      </c>
      <c r="M1312" s="16">
        <v>437.13765000000001</v>
      </c>
      <c r="N1312" s="35">
        <v>0</v>
      </c>
      <c r="O1312" s="50">
        <v>73.017150000000001</v>
      </c>
      <c r="P1312" s="39">
        <v>0</v>
      </c>
      <c r="R1312" s="24">
        <f t="shared" si="86"/>
        <v>1265.9976972458928</v>
      </c>
      <c r="T1312" s="5">
        <v>383.55693029080032</v>
      </c>
      <c r="V1312" s="20">
        <f t="shared" si="87"/>
        <v>1649.5546275366933</v>
      </c>
      <c r="W1312" s="59">
        <f t="shared" si="85"/>
        <v>41323</v>
      </c>
      <c r="X1312" s="25">
        <v>148.39417</v>
      </c>
      <c r="Y1312" s="52">
        <v>328.95958000000002</v>
      </c>
      <c r="Z1312" s="35"/>
      <c r="AA1312" s="35">
        <v>0</v>
      </c>
      <c r="AB1312" s="55">
        <v>231.00944000000001</v>
      </c>
      <c r="AC1312" s="56">
        <v>36.308790000000002</v>
      </c>
      <c r="AD1312" s="57">
        <v>93.635019999999997</v>
      </c>
      <c r="AE1312" s="35"/>
      <c r="AF1312" s="58">
        <v>15.274749999999999</v>
      </c>
      <c r="AG1312" s="58"/>
      <c r="AH1312" s="35">
        <v>0</v>
      </c>
      <c r="AI1312" s="35"/>
      <c r="AL1312" s="24">
        <f t="shared" si="89"/>
        <v>853.58175000000006</v>
      </c>
      <c r="AN1312" s="34">
        <v>773.5</v>
      </c>
      <c r="AP1312" s="20">
        <f t="shared" si="88"/>
        <v>1627.0817500000001</v>
      </c>
      <c r="AR1312" s="20"/>
    </row>
    <row r="1313" spans="1:44" x14ac:dyDescent="0.25">
      <c r="A1313" t="str">
        <f>VLOOKUP($B1313,'Cushing Balance'!$C$2:$E$500,3,TRUE)</f>
        <v>72013</v>
      </c>
      <c r="B1313" s="1">
        <v>41324</v>
      </c>
      <c r="C1313" s="31"/>
      <c r="D1313" s="25">
        <v>0</v>
      </c>
      <c r="E1313" s="42">
        <v>192.03654</v>
      </c>
      <c r="F1313" s="35"/>
      <c r="G1313" s="29">
        <v>95.564047245892851</v>
      </c>
      <c r="H1313" s="40">
        <v>54.769690000000004</v>
      </c>
      <c r="I1313" s="35">
        <v>0</v>
      </c>
      <c r="J1313" s="26">
        <v>0</v>
      </c>
      <c r="K1313" s="9">
        <v>109.44508</v>
      </c>
      <c r="L1313" s="51">
        <v>17.2425</v>
      </c>
      <c r="M1313" s="16">
        <v>445.55056000000002</v>
      </c>
      <c r="N1313" s="35">
        <v>0</v>
      </c>
      <c r="O1313" s="50">
        <v>73.477100000000007</v>
      </c>
      <c r="P1313" s="39">
        <v>0</v>
      </c>
      <c r="R1313" s="24">
        <f t="shared" si="86"/>
        <v>988.08551724589302</v>
      </c>
      <c r="T1313" s="5">
        <v>383.55693029080032</v>
      </c>
      <c r="V1313" s="20">
        <f t="shared" si="87"/>
        <v>1371.6424475366935</v>
      </c>
      <c r="W1313" s="59">
        <f t="shared" si="85"/>
        <v>41324</v>
      </c>
      <c r="X1313" s="25">
        <v>149.0179</v>
      </c>
      <c r="Y1313" s="52">
        <v>352.04803999999996</v>
      </c>
      <c r="Z1313" s="35"/>
      <c r="AA1313" s="35">
        <v>0</v>
      </c>
      <c r="AB1313" s="55">
        <v>219.82567</v>
      </c>
      <c r="AC1313" s="56">
        <v>30.398499999999999</v>
      </c>
      <c r="AD1313" s="57">
        <v>61.631540000000001</v>
      </c>
      <c r="AE1313" s="35"/>
      <c r="AF1313" s="58">
        <v>14.9031</v>
      </c>
      <c r="AG1313" s="58"/>
      <c r="AH1313" s="35">
        <v>0</v>
      </c>
      <c r="AI1313" s="35"/>
      <c r="AL1313" s="24">
        <f t="shared" si="89"/>
        <v>827.82474999999988</v>
      </c>
      <c r="AN1313" s="34">
        <v>773.5</v>
      </c>
      <c r="AP1313" s="20">
        <f t="shared" si="88"/>
        <v>1601.3247499999998</v>
      </c>
      <c r="AR1313" s="20"/>
    </row>
    <row r="1314" spans="1:44" x14ac:dyDescent="0.25">
      <c r="A1314" t="str">
        <f>VLOOKUP($B1314,'Cushing Balance'!$C$2:$E$500,3,TRUE)</f>
        <v>72013</v>
      </c>
      <c r="B1314" s="1">
        <v>41325</v>
      </c>
      <c r="C1314" s="31"/>
      <c r="D1314" s="25">
        <v>128.24638000000002</v>
      </c>
      <c r="E1314" s="42">
        <v>191.71673000000001</v>
      </c>
      <c r="F1314" s="35"/>
      <c r="G1314" s="29">
        <v>95.564047245892851</v>
      </c>
      <c r="H1314" s="40">
        <v>63.496130000000001</v>
      </c>
      <c r="I1314" s="35">
        <v>0</v>
      </c>
      <c r="J1314" s="26">
        <v>0</v>
      </c>
      <c r="K1314" s="9">
        <v>109.66302</v>
      </c>
      <c r="L1314" s="51">
        <v>20.445060000000002</v>
      </c>
      <c r="M1314" s="16">
        <v>401.71647999999999</v>
      </c>
      <c r="N1314" s="35">
        <v>0</v>
      </c>
      <c r="O1314" s="50">
        <v>74.325500000000005</v>
      </c>
      <c r="P1314" s="39">
        <v>0</v>
      </c>
      <c r="R1314" s="24">
        <f t="shared" si="86"/>
        <v>1085.1733472458927</v>
      </c>
      <c r="T1314" s="5">
        <v>383.55693029080032</v>
      </c>
      <c r="V1314" s="20">
        <f t="shared" si="87"/>
        <v>1468.7302775366929</v>
      </c>
      <c r="W1314" s="59">
        <f t="shared" si="85"/>
        <v>41325</v>
      </c>
      <c r="X1314" s="25">
        <v>147.91206</v>
      </c>
      <c r="Y1314" s="52">
        <v>344.29409999999996</v>
      </c>
      <c r="Z1314" s="35"/>
      <c r="AA1314" s="35">
        <v>0</v>
      </c>
      <c r="AB1314" s="55">
        <v>120.01006</v>
      </c>
      <c r="AC1314" s="56">
        <v>37.611669999999997</v>
      </c>
      <c r="AD1314" s="57">
        <v>55.52102</v>
      </c>
      <c r="AE1314" s="35"/>
      <c r="AF1314" s="58">
        <v>13.131</v>
      </c>
      <c r="AG1314" s="58"/>
      <c r="AH1314" s="35">
        <v>0</v>
      </c>
      <c r="AI1314" s="35"/>
      <c r="AL1314" s="24">
        <f t="shared" si="89"/>
        <v>718.4799099999999</v>
      </c>
      <c r="AN1314" s="34">
        <v>773.5</v>
      </c>
      <c r="AP1314" s="20">
        <f t="shared" si="88"/>
        <v>1491.97991</v>
      </c>
      <c r="AR1314" s="20"/>
    </row>
    <row r="1315" spans="1:44" x14ac:dyDescent="0.25">
      <c r="A1315" t="str">
        <f>VLOOKUP($B1315,'Cushing Balance'!$C$2:$E$500,3,TRUE)</f>
        <v>72013</v>
      </c>
      <c r="B1315" s="1">
        <v>41326</v>
      </c>
      <c r="C1315" s="31"/>
      <c r="D1315" s="25">
        <v>245.35296</v>
      </c>
      <c r="E1315" s="42">
        <v>163.55132999999998</v>
      </c>
      <c r="F1315" s="35"/>
      <c r="G1315" s="29">
        <v>95.564047245892851</v>
      </c>
      <c r="H1315" s="40">
        <v>54.49785</v>
      </c>
      <c r="I1315" s="35">
        <v>0</v>
      </c>
      <c r="J1315" s="26">
        <v>0</v>
      </c>
      <c r="K1315" s="9">
        <v>117.49628999999999</v>
      </c>
      <c r="L1315" s="51">
        <v>19.884250000000002</v>
      </c>
      <c r="M1315" s="16">
        <v>440.49046000000004</v>
      </c>
      <c r="N1315" s="35">
        <v>0</v>
      </c>
      <c r="O1315" s="50">
        <v>72.786460000000005</v>
      </c>
      <c r="P1315" s="39">
        <v>0</v>
      </c>
      <c r="R1315" s="24">
        <f t="shared" si="86"/>
        <v>1209.6236472458929</v>
      </c>
      <c r="T1315" s="5">
        <v>383.55693029080032</v>
      </c>
      <c r="V1315" s="20">
        <f t="shared" si="87"/>
        <v>1593.1805775366934</v>
      </c>
      <c r="W1315" s="59">
        <f t="shared" si="85"/>
        <v>41326</v>
      </c>
      <c r="X1315" s="25">
        <v>146.97629000000001</v>
      </c>
      <c r="Y1315" s="52">
        <v>195.75285</v>
      </c>
      <c r="Z1315" s="35"/>
      <c r="AA1315" s="35">
        <v>0</v>
      </c>
      <c r="AB1315" s="55">
        <v>223.64048</v>
      </c>
      <c r="AC1315" s="56">
        <v>35.88006</v>
      </c>
      <c r="AD1315" s="57">
        <v>87.676789999999997</v>
      </c>
      <c r="AE1315" s="35"/>
      <c r="AF1315" s="58">
        <v>14.45435</v>
      </c>
      <c r="AG1315" s="58"/>
      <c r="AH1315" s="35">
        <v>0</v>
      </c>
      <c r="AI1315" s="35"/>
      <c r="AL1315" s="24">
        <f t="shared" si="89"/>
        <v>704.38081999999997</v>
      </c>
      <c r="AN1315" s="34">
        <v>773.5</v>
      </c>
      <c r="AP1315" s="20">
        <f t="shared" si="88"/>
        <v>1477.8808199999999</v>
      </c>
      <c r="AR1315" s="20"/>
    </row>
    <row r="1316" spans="1:44" x14ac:dyDescent="0.25">
      <c r="A1316" t="str">
        <f>VLOOKUP($B1316,'Cushing Balance'!$C$2:$E$500,3,TRUE)</f>
        <v>72013</v>
      </c>
      <c r="B1316" s="1">
        <v>41327</v>
      </c>
      <c r="C1316" s="31"/>
      <c r="D1316" s="25">
        <v>0</v>
      </c>
      <c r="E1316" s="42">
        <v>155.48721</v>
      </c>
      <c r="F1316" s="35"/>
      <c r="G1316" s="29">
        <v>95.564047245892851</v>
      </c>
      <c r="H1316" s="40">
        <v>68.341710000000006</v>
      </c>
      <c r="I1316" s="35">
        <v>0</v>
      </c>
      <c r="J1316" s="26">
        <v>0</v>
      </c>
      <c r="K1316" s="9">
        <v>116.99335000000001</v>
      </c>
      <c r="L1316" s="51">
        <v>20.147020000000001</v>
      </c>
      <c r="M1316" s="16">
        <v>442.89044000000001</v>
      </c>
      <c r="N1316" s="35">
        <v>0</v>
      </c>
      <c r="O1316" s="50">
        <v>69.77825</v>
      </c>
      <c r="P1316" s="39">
        <v>0</v>
      </c>
      <c r="R1316" s="24">
        <f t="shared" si="86"/>
        <v>969.20202724589285</v>
      </c>
      <c r="T1316" s="5">
        <v>383.55693029080032</v>
      </c>
      <c r="V1316" s="20">
        <f t="shared" si="87"/>
        <v>1352.7589575366933</v>
      </c>
      <c r="W1316" s="59">
        <f t="shared" si="85"/>
        <v>41327</v>
      </c>
      <c r="X1316" s="25">
        <v>147.4041</v>
      </c>
      <c r="Y1316" s="52">
        <v>266.24576999999999</v>
      </c>
      <c r="Z1316" s="35"/>
      <c r="AA1316" s="35">
        <v>0</v>
      </c>
      <c r="AB1316" s="55">
        <v>225.16418999999999</v>
      </c>
      <c r="AC1316" s="56">
        <v>36.690899999999999</v>
      </c>
      <c r="AD1316" s="57">
        <v>98.921399999999991</v>
      </c>
      <c r="AE1316" s="35"/>
      <c r="AF1316" s="58">
        <v>14.336959999999999</v>
      </c>
      <c r="AG1316" s="58"/>
      <c r="AH1316" s="35">
        <v>0</v>
      </c>
      <c r="AI1316" s="35"/>
      <c r="AL1316" s="24">
        <f t="shared" si="89"/>
        <v>788.76331999999991</v>
      </c>
      <c r="AN1316" s="34">
        <v>773.5</v>
      </c>
      <c r="AP1316" s="20">
        <f t="shared" si="88"/>
        <v>1562.26332</v>
      </c>
      <c r="AR1316" s="20"/>
    </row>
    <row r="1317" spans="1:44" x14ac:dyDescent="0.25">
      <c r="A1317" t="str">
        <f>VLOOKUP($B1317,'Cushing Balance'!$C$2:$E$500,3,TRUE)</f>
        <v>82013</v>
      </c>
      <c r="B1317" s="1">
        <v>41328</v>
      </c>
      <c r="C1317" s="31"/>
      <c r="D1317" s="25">
        <v>190.37054000000001</v>
      </c>
      <c r="E1317" s="42">
        <v>174.00432999999998</v>
      </c>
      <c r="F1317" s="35"/>
      <c r="G1317" s="29">
        <v>95.564047245892851</v>
      </c>
      <c r="H1317" s="40">
        <v>60.627400000000002</v>
      </c>
      <c r="I1317" s="35">
        <v>0</v>
      </c>
      <c r="J1317" s="26">
        <v>0</v>
      </c>
      <c r="K1317" s="9">
        <v>114.01255999999999</v>
      </c>
      <c r="L1317" s="51">
        <v>16.75563</v>
      </c>
      <c r="M1317" s="16">
        <v>432.25754000000001</v>
      </c>
      <c r="N1317" s="35">
        <v>0</v>
      </c>
      <c r="O1317" s="50">
        <v>71.816289999999995</v>
      </c>
      <c r="P1317" s="39">
        <v>0</v>
      </c>
      <c r="R1317" s="24">
        <f t="shared" si="86"/>
        <v>1155.4083372458929</v>
      </c>
      <c r="T1317" s="5">
        <v>383.55693029080032</v>
      </c>
      <c r="V1317" s="20">
        <f t="shared" si="87"/>
        <v>1538.9652675366933</v>
      </c>
      <c r="W1317" s="59">
        <f t="shared" si="85"/>
        <v>41328</v>
      </c>
      <c r="X1317" s="25">
        <v>147.02504000000002</v>
      </c>
      <c r="Y1317" s="52">
        <v>322.30230999999998</v>
      </c>
      <c r="Z1317" s="35"/>
      <c r="AA1317" s="35">
        <v>0</v>
      </c>
      <c r="AB1317" s="55">
        <v>225.35810000000001</v>
      </c>
      <c r="AC1317" s="56">
        <v>36.323169999999998</v>
      </c>
      <c r="AD1317" s="57">
        <v>88.75278999999999</v>
      </c>
      <c r="AE1317" s="35"/>
      <c r="AF1317" s="58">
        <v>14.73415</v>
      </c>
      <c r="AG1317" s="58"/>
      <c r="AH1317" s="35">
        <v>0</v>
      </c>
      <c r="AI1317" s="35"/>
      <c r="AL1317" s="24">
        <f t="shared" si="89"/>
        <v>834.49556000000007</v>
      </c>
      <c r="AN1317" s="34">
        <v>773.5</v>
      </c>
      <c r="AP1317" s="20">
        <f t="shared" si="88"/>
        <v>1607.9955600000001</v>
      </c>
      <c r="AR1317" s="20"/>
    </row>
    <row r="1318" spans="1:44" x14ac:dyDescent="0.25">
      <c r="A1318" t="str">
        <f>VLOOKUP($B1318,'Cushing Balance'!$C$2:$E$500,3,TRUE)</f>
        <v>82013</v>
      </c>
      <c r="B1318" s="1">
        <v>41329</v>
      </c>
      <c r="C1318" s="31"/>
      <c r="D1318" s="25">
        <v>240.67160000000001</v>
      </c>
      <c r="E1318" s="42">
        <v>192.35948000000002</v>
      </c>
      <c r="F1318" s="35"/>
      <c r="G1318" s="29">
        <v>95.564047245892851</v>
      </c>
      <c r="H1318" s="40">
        <v>60.242980000000003</v>
      </c>
      <c r="I1318" s="35">
        <v>0</v>
      </c>
      <c r="J1318" s="26">
        <v>0</v>
      </c>
      <c r="K1318" s="9">
        <v>114.31408</v>
      </c>
      <c r="L1318" s="51">
        <v>20.180099999999999</v>
      </c>
      <c r="M1318" s="16">
        <v>391.54275000000001</v>
      </c>
      <c r="N1318" s="35">
        <v>0</v>
      </c>
      <c r="O1318" s="50">
        <v>71.496690000000001</v>
      </c>
      <c r="P1318" s="39">
        <v>0</v>
      </c>
      <c r="R1318" s="24">
        <f t="shared" si="86"/>
        <v>1186.3717272458928</v>
      </c>
      <c r="T1318" s="5">
        <v>383.55693029080032</v>
      </c>
      <c r="V1318" s="20">
        <f t="shared" si="87"/>
        <v>1569.9286575366932</v>
      </c>
      <c r="W1318" s="59">
        <f t="shared" si="85"/>
        <v>41329</v>
      </c>
      <c r="X1318" s="25">
        <v>149.20654000000002</v>
      </c>
      <c r="Y1318" s="52">
        <v>344.95708000000002</v>
      </c>
      <c r="Z1318" s="35"/>
      <c r="AA1318" s="35">
        <v>0</v>
      </c>
      <c r="AB1318" s="55">
        <v>225.21110000000002</v>
      </c>
      <c r="AC1318" s="56">
        <v>36.224309999999996</v>
      </c>
      <c r="AD1318" s="57">
        <v>30.154229999999998</v>
      </c>
      <c r="AE1318" s="35"/>
      <c r="AF1318" s="58">
        <v>15.44904</v>
      </c>
      <c r="AG1318" s="58"/>
      <c r="AH1318" s="35">
        <v>0</v>
      </c>
      <c r="AI1318" s="35"/>
      <c r="AL1318" s="24">
        <f t="shared" si="89"/>
        <v>801.20229999999992</v>
      </c>
      <c r="AN1318" s="34">
        <v>773.5</v>
      </c>
      <c r="AP1318" s="20">
        <f t="shared" si="88"/>
        <v>1574.7022999999999</v>
      </c>
      <c r="AR1318" s="20"/>
    </row>
    <row r="1319" spans="1:44" x14ac:dyDescent="0.25">
      <c r="A1319" t="str">
        <f>VLOOKUP($B1319,'Cushing Balance'!$C$2:$E$500,3,TRUE)</f>
        <v>82013</v>
      </c>
      <c r="B1319" s="1">
        <v>41330</v>
      </c>
      <c r="C1319" s="31"/>
      <c r="D1319" s="25">
        <v>0</v>
      </c>
      <c r="E1319" s="42">
        <v>173.27246</v>
      </c>
      <c r="F1319" s="35"/>
      <c r="G1319" s="29">
        <v>95.564047245892851</v>
      </c>
      <c r="H1319" s="40">
        <v>63.539290000000001</v>
      </c>
      <c r="I1319" s="35">
        <v>0</v>
      </c>
      <c r="J1319" s="26">
        <v>0</v>
      </c>
      <c r="K1319" s="9">
        <v>115.88748</v>
      </c>
      <c r="L1319" s="51">
        <v>13.23752</v>
      </c>
      <c r="M1319" s="16">
        <v>447.94947999999999</v>
      </c>
      <c r="N1319" s="35">
        <v>0</v>
      </c>
      <c r="O1319" s="50">
        <v>58.237850000000002</v>
      </c>
      <c r="P1319" s="39">
        <v>0</v>
      </c>
      <c r="R1319" s="24">
        <f t="shared" si="86"/>
        <v>967.68812724589282</v>
      </c>
      <c r="T1319" s="5">
        <v>383.55693029080032</v>
      </c>
      <c r="V1319" s="20">
        <f t="shared" si="87"/>
        <v>1351.2450575366931</v>
      </c>
      <c r="W1319" s="59">
        <f t="shared" si="85"/>
        <v>41330</v>
      </c>
      <c r="X1319" s="25">
        <v>148.26301999999998</v>
      </c>
      <c r="Y1319" s="52">
        <v>341.87584999999996</v>
      </c>
      <c r="Z1319" s="35"/>
      <c r="AA1319" s="35">
        <v>0</v>
      </c>
      <c r="AB1319" s="55">
        <v>227.75115</v>
      </c>
      <c r="AC1319" s="56">
        <v>26.647189999999998</v>
      </c>
      <c r="AD1319" s="57">
        <v>82.432020000000009</v>
      </c>
      <c r="AE1319" s="35"/>
      <c r="AF1319" s="58">
        <v>14.93698</v>
      </c>
      <c r="AG1319" s="58"/>
      <c r="AH1319" s="35">
        <v>0</v>
      </c>
      <c r="AI1319" s="35"/>
      <c r="AL1319" s="24">
        <f t="shared" si="89"/>
        <v>841.90620999999987</v>
      </c>
      <c r="AN1319" s="34">
        <v>773.5</v>
      </c>
      <c r="AP1319" s="20">
        <f t="shared" si="88"/>
        <v>1615.4062099999999</v>
      </c>
      <c r="AR1319" s="20"/>
    </row>
    <row r="1320" spans="1:44" x14ac:dyDescent="0.25">
      <c r="A1320" t="str">
        <f>VLOOKUP($B1320,'Cushing Balance'!$C$2:$E$500,3,TRUE)</f>
        <v>82013</v>
      </c>
      <c r="B1320" s="1">
        <v>41331</v>
      </c>
      <c r="C1320" s="31"/>
      <c r="D1320" s="25">
        <v>278.72358000000003</v>
      </c>
      <c r="E1320" s="42">
        <v>171.05148</v>
      </c>
      <c r="F1320" s="35"/>
      <c r="G1320" s="29">
        <v>95.564047245892851</v>
      </c>
      <c r="H1320" s="40">
        <v>66.909210000000002</v>
      </c>
      <c r="I1320" s="35">
        <v>0</v>
      </c>
      <c r="J1320" s="26">
        <v>0</v>
      </c>
      <c r="K1320" s="9">
        <v>115.37454</v>
      </c>
      <c r="L1320" s="51">
        <v>1.95875</v>
      </c>
      <c r="M1320" s="16">
        <v>457.18617</v>
      </c>
      <c r="N1320" s="35">
        <v>0</v>
      </c>
      <c r="O1320" s="50">
        <v>23.887439999999998</v>
      </c>
      <c r="P1320" s="39">
        <v>0</v>
      </c>
      <c r="R1320" s="24">
        <f t="shared" si="86"/>
        <v>1210.655217245893</v>
      </c>
      <c r="T1320" s="5">
        <v>383.55693029080032</v>
      </c>
      <c r="V1320" s="20">
        <f t="shared" si="87"/>
        <v>1594.2121475366935</v>
      </c>
      <c r="W1320" s="59">
        <f t="shared" si="85"/>
        <v>41331</v>
      </c>
      <c r="X1320" s="25">
        <v>147.59692000000001</v>
      </c>
      <c r="Y1320" s="52">
        <v>333.29277000000002</v>
      </c>
      <c r="Z1320" s="35"/>
      <c r="AA1320" s="35">
        <v>0</v>
      </c>
      <c r="AB1320" s="55">
        <v>224.58392000000001</v>
      </c>
      <c r="AC1320" s="56">
        <v>14.716209999999998</v>
      </c>
      <c r="AD1320" s="57">
        <v>84.074250000000006</v>
      </c>
      <c r="AE1320" s="35"/>
      <c r="AF1320" s="58">
        <v>14.360379999999999</v>
      </c>
      <c r="AG1320" s="58"/>
      <c r="AH1320" s="35">
        <v>0</v>
      </c>
      <c r="AI1320" s="35"/>
      <c r="AL1320" s="24">
        <f t="shared" si="89"/>
        <v>818.62445000000002</v>
      </c>
      <c r="AN1320" s="34">
        <v>773.5</v>
      </c>
      <c r="AP1320" s="20">
        <f t="shared" si="88"/>
        <v>1592.12445</v>
      </c>
      <c r="AR1320" s="20"/>
    </row>
    <row r="1321" spans="1:44" x14ac:dyDescent="0.25">
      <c r="A1321" t="str">
        <f>VLOOKUP($B1321,'Cushing Balance'!$C$2:$E$500,3,TRUE)</f>
        <v>82013</v>
      </c>
      <c r="B1321" s="1">
        <v>41332</v>
      </c>
      <c r="C1321" s="31"/>
      <c r="D1321" s="25">
        <v>151.1549</v>
      </c>
      <c r="E1321" s="42">
        <v>196.87063000000001</v>
      </c>
      <c r="F1321" s="35"/>
      <c r="G1321" s="29">
        <v>95.564047245892851</v>
      </c>
      <c r="H1321" s="40">
        <v>43.152480000000004</v>
      </c>
      <c r="I1321" s="35">
        <v>0</v>
      </c>
      <c r="J1321" s="26">
        <v>0</v>
      </c>
      <c r="K1321" s="9">
        <v>116.84613</v>
      </c>
      <c r="L1321" s="51">
        <v>10.96142</v>
      </c>
      <c r="M1321" s="16">
        <v>402.34708000000001</v>
      </c>
      <c r="N1321" s="35">
        <v>0</v>
      </c>
      <c r="O1321" s="50">
        <v>54.526809999999998</v>
      </c>
      <c r="P1321" s="39">
        <v>0</v>
      </c>
      <c r="R1321" s="24">
        <f t="shared" si="86"/>
        <v>1071.4234972458928</v>
      </c>
      <c r="T1321" s="5">
        <v>383.55693029080032</v>
      </c>
      <c r="V1321" s="20">
        <f t="shared" si="87"/>
        <v>1454.9804275366932</v>
      </c>
      <c r="W1321" s="59">
        <f t="shared" si="85"/>
        <v>41332</v>
      </c>
      <c r="X1321" s="25">
        <v>146.64709999999999</v>
      </c>
      <c r="Y1321" s="52">
        <v>356.27728999999999</v>
      </c>
      <c r="Z1321" s="35"/>
      <c r="AA1321" s="35">
        <v>0</v>
      </c>
      <c r="AB1321" s="55">
        <v>225.37837999999999</v>
      </c>
      <c r="AC1321" s="56">
        <v>14.38669</v>
      </c>
      <c r="AD1321" s="57">
        <v>69.39703999999999</v>
      </c>
      <c r="AE1321" s="35"/>
      <c r="AF1321" s="58">
        <v>15.04654</v>
      </c>
      <c r="AG1321" s="58"/>
      <c r="AH1321" s="35">
        <v>0</v>
      </c>
      <c r="AI1321" s="35"/>
      <c r="AL1321" s="24">
        <f t="shared" si="89"/>
        <v>827.13304000000005</v>
      </c>
      <c r="AN1321" s="34">
        <v>773.5</v>
      </c>
      <c r="AP1321" s="20">
        <f t="shared" si="88"/>
        <v>1600.6330400000002</v>
      </c>
      <c r="AR1321" s="20"/>
    </row>
    <row r="1322" spans="1:44" x14ac:dyDescent="0.25">
      <c r="A1322" t="str">
        <f>VLOOKUP($B1322,'Cushing Balance'!$C$2:$E$500,3,TRUE)</f>
        <v>82013</v>
      </c>
      <c r="B1322" s="1">
        <v>41333</v>
      </c>
      <c r="C1322" s="31"/>
      <c r="D1322" s="25">
        <v>44.96425</v>
      </c>
      <c r="E1322" s="42">
        <v>195.42069000000001</v>
      </c>
      <c r="F1322" s="35"/>
      <c r="G1322" s="29">
        <v>95.564047245892851</v>
      </c>
      <c r="H1322" s="40">
        <v>53.146830000000001</v>
      </c>
      <c r="I1322" s="35">
        <v>0</v>
      </c>
      <c r="J1322" s="26">
        <v>0</v>
      </c>
      <c r="K1322" s="9">
        <v>113.40046000000001</v>
      </c>
      <c r="L1322" s="51">
        <v>16.221879999999999</v>
      </c>
      <c r="M1322" s="16">
        <v>458.65259999999995</v>
      </c>
      <c r="N1322" s="35">
        <v>0</v>
      </c>
      <c r="O1322" s="50">
        <v>62.234059999999999</v>
      </c>
      <c r="P1322" s="39">
        <v>0</v>
      </c>
      <c r="R1322" s="24">
        <f t="shared" si="86"/>
        <v>1039.6048172458927</v>
      </c>
      <c r="T1322" s="5">
        <v>383.55693029080032</v>
      </c>
      <c r="V1322" s="20">
        <f t="shared" si="87"/>
        <v>1423.1617475366929</v>
      </c>
      <c r="W1322" s="59">
        <f t="shared" si="85"/>
        <v>41333</v>
      </c>
      <c r="X1322" s="25">
        <v>147.81965</v>
      </c>
      <c r="Y1322" s="52">
        <v>349.31902000000002</v>
      </c>
      <c r="Z1322" s="35"/>
      <c r="AA1322" s="35">
        <v>0</v>
      </c>
      <c r="AB1322" s="55">
        <v>224.94467</v>
      </c>
      <c r="AC1322" s="56">
        <v>18.13842</v>
      </c>
      <c r="AD1322" s="57">
        <v>40.868169999999999</v>
      </c>
      <c r="AE1322" s="35"/>
      <c r="AF1322" s="58">
        <v>13.559520000000001</v>
      </c>
      <c r="AG1322" s="58"/>
      <c r="AH1322" s="35">
        <v>0</v>
      </c>
      <c r="AI1322" s="35"/>
      <c r="AL1322" s="24">
        <f t="shared" si="89"/>
        <v>794.64945</v>
      </c>
      <c r="AN1322" s="34">
        <v>773.5</v>
      </c>
      <c r="AP1322" s="20">
        <f t="shared" si="88"/>
        <v>1568.1494499999999</v>
      </c>
      <c r="AR1322" s="20"/>
    </row>
    <row r="1323" spans="1:44" x14ac:dyDescent="0.25">
      <c r="A1323" t="str">
        <f>VLOOKUP($B1323,'Cushing Balance'!$C$2:$E$500,3,TRUE)</f>
        <v>82013</v>
      </c>
      <c r="B1323" s="1">
        <v>41334</v>
      </c>
      <c r="C1323" s="31"/>
      <c r="D1323" s="25">
        <v>106.88179</v>
      </c>
      <c r="E1323" s="42">
        <v>192.97300000000001</v>
      </c>
      <c r="F1323" s="35"/>
      <c r="G1323" s="29">
        <v>93.497098452096765</v>
      </c>
      <c r="H1323" s="40">
        <v>64.804059999999993</v>
      </c>
      <c r="I1323" s="35">
        <v>0</v>
      </c>
      <c r="J1323" s="26">
        <v>0</v>
      </c>
      <c r="K1323" s="9">
        <v>111.97983000000001</v>
      </c>
      <c r="L1323" s="51">
        <v>13.84085</v>
      </c>
      <c r="M1323" s="16">
        <v>392.79154</v>
      </c>
      <c r="N1323" s="35">
        <v>0</v>
      </c>
      <c r="O1323" s="50">
        <v>60.909309999999998</v>
      </c>
      <c r="P1323" s="39">
        <v>0</v>
      </c>
      <c r="R1323" s="24">
        <f t="shared" si="86"/>
        <v>1037.6774784520969</v>
      </c>
      <c r="T1323" s="5">
        <v>386.95277296688698</v>
      </c>
      <c r="V1323" s="20">
        <f t="shared" si="87"/>
        <v>1424.6302514189838</v>
      </c>
      <c r="W1323" s="59">
        <f t="shared" si="85"/>
        <v>41334</v>
      </c>
      <c r="X1323" s="25">
        <v>148.59119000000001</v>
      </c>
      <c r="Y1323" s="52">
        <v>326.79919000000001</v>
      </c>
      <c r="Z1323" s="35"/>
      <c r="AA1323" s="35">
        <v>0</v>
      </c>
      <c r="AB1323" s="55">
        <v>225.21706</v>
      </c>
      <c r="AC1323" s="56">
        <v>21.663150000000002</v>
      </c>
      <c r="AD1323" s="57">
        <v>75.965810000000005</v>
      </c>
      <c r="AE1323" s="35"/>
      <c r="AF1323" s="58">
        <v>13.076079999999999</v>
      </c>
      <c r="AG1323" s="58"/>
      <c r="AH1323" s="35">
        <v>0</v>
      </c>
      <c r="AI1323" s="35"/>
      <c r="AL1323" s="24">
        <f t="shared" si="89"/>
        <v>811.31248000000005</v>
      </c>
      <c r="AN1323" s="34">
        <v>729.3</v>
      </c>
      <c r="AP1323" s="20">
        <f t="shared" si="88"/>
        <v>1540.61248</v>
      </c>
      <c r="AR1323" s="20"/>
    </row>
    <row r="1324" spans="1:44" x14ac:dyDescent="0.25">
      <c r="A1324" t="str">
        <f>VLOOKUP($B1324,'Cushing Balance'!$C$2:$E$500,3,TRUE)</f>
        <v>92013</v>
      </c>
      <c r="B1324" s="1">
        <v>41335</v>
      </c>
      <c r="C1324" s="31"/>
      <c r="D1324" s="25">
        <v>155.68373</v>
      </c>
      <c r="E1324" s="42">
        <v>191.83729</v>
      </c>
      <c r="F1324" s="35"/>
      <c r="G1324" s="29">
        <v>93.497098452096765</v>
      </c>
      <c r="H1324" s="40">
        <v>54.025400000000005</v>
      </c>
      <c r="I1324" s="35">
        <v>0</v>
      </c>
      <c r="J1324" s="26">
        <v>0</v>
      </c>
      <c r="K1324" s="9">
        <v>109.74717</v>
      </c>
      <c r="L1324" s="51">
        <v>12.935750000000001</v>
      </c>
      <c r="M1324" s="16">
        <v>438.30483000000004</v>
      </c>
      <c r="N1324" s="35">
        <v>0</v>
      </c>
      <c r="O1324" s="50">
        <v>72.808729999999997</v>
      </c>
      <c r="P1324" s="39">
        <v>0</v>
      </c>
      <c r="R1324" s="24">
        <f t="shared" si="86"/>
        <v>1128.8399984520968</v>
      </c>
      <c r="T1324" s="5">
        <v>386.95277296688698</v>
      </c>
      <c r="V1324" s="20">
        <f t="shared" si="87"/>
        <v>1515.7927714189836</v>
      </c>
      <c r="W1324" s="59">
        <f t="shared" si="85"/>
        <v>41335</v>
      </c>
      <c r="X1324" s="25">
        <v>149.26060000000001</v>
      </c>
      <c r="Y1324" s="52">
        <v>315.76006000000001</v>
      </c>
      <c r="Z1324" s="35"/>
      <c r="AA1324" s="35">
        <v>0</v>
      </c>
      <c r="AB1324" s="55">
        <v>218.35165000000001</v>
      </c>
      <c r="AC1324" s="56">
        <v>36.550750000000001</v>
      </c>
      <c r="AD1324" s="57">
        <v>94.27239999999999</v>
      </c>
      <c r="AE1324" s="35"/>
      <c r="AF1324" s="58">
        <v>14.272600000000001</v>
      </c>
      <c r="AG1324" s="58"/>
      <c r="AH1324" s="35">
        <v>0</v>
      </c>
      <c r="AI1324" s="35"/>
      <c r="AL1324" s="24">
        <f t="shared" si="89"/>
        <v>828.46805999999992</v>
      </c>
      <c r="AN1324" s="34">
        <v>729.3</v>
      </c>
      <c r="AP1324" s="20">
        <f t="shared" si="88"/>
        <v>1557.7680599999999</v>
      </c>
      <c r="AR1324" s="20"/>
    </row>
    <row r="1325" spans="1:44" x14ac:dyDescent="0.25">
      <c r="A1325" t="str">
        <f>VLOOKUP($B1325,'Cushing Balance'!$C$2:$E$500,3,TRUE)</f>
        <v>92013</v>
      </c>
      <c r="B1325" s="1">
        <v>41336</v>
      </c>
      <c r="C1325" s="31"/>
      <c r="D1325" s="25">
        <v>120.09398</v>
      </c>
      <c r="E1325" s="42">
        <v>191.88935000000001</v>
      </c>
      <c r="F1325" s="35"/>
      <c r="G1325" s="29">
        <v>93.497098452096765</v>
      </c>
      <c r="H1325" s="40">
        <v>56.777920000000002</v>
      </c>
      <c r="I1325" s="35">
        <v>0</v>
      </c>
      <c r="J1325" s="26">
        <v>0</v>
      </c>
      <c r="K1325" s="9">
        <v>113.5121</v>
      </c>
      <c r="L1325" s="51">
        <v>20.513400000000001</v>
      </c>
      <c r="M1325" s="16">
        <v>433.41368999999997</v>
      </c>
      <c r="N1325" s="35">
        <v>0</v>
      </c>
      <c r="O1325" s="50">
        <v>72.64321000000001</v>
      </c>
      <c r="P1325" s="39">
        <v>0</v>
      </c>
      <c r="R1325" s="24">
        <f t="shared" si="86"/>
        <v>1102.3407484520969</v>
      </c>
      <c r="T1325" s="5">
        <v>386.95277296688698</v>
      </c>
      <c r="V1325" s="20">
        <f t="shared" si="87"/>
        <v>1489.2935214189838</v>
      </c>
      <c r="W1325" s="59">
        <f t="shared" si="85"/>
        <v>41336</v>
      </c>
      <c r="X1325" s="25">
        <v>149.60485</v>
      </c>
      <c r="Y1325" s="52">
        <v>314.95643999999999</v>
      </c>
      <c r="Z1325" s="35"/>
      <c r="AA1325" s="35">
        <v>0</v>
      </c>
      <c r="AB1325" s="55">
        <v>232.94431</v>
      </c>
      <c r="AC1325" s="56">
        <v>36.27308</v>
      </c>
      <c r="AD1325" s="57">
        <v>89.702939999999998</v>
      </c>
      <c r="AE1325" s="35"/>
      <c r="AF1325" s="58">
        <v>15.285209999999999</v>
      </c>
      <c r="AG1325" s="58"/>
      <c r="AH1325" s="35">
        <v>0</v>
      </c>
      <c r="AI1325" s="35"/>
      <c r="AL1325" s="24">
        <f t="shared" si="89"/>
        <v>838.76683000000003</v>
      </c>
      <c r="AN1325" s="34">
        <v>729.3</v>
      </c>
      <c r="AP1325" s="20">
        <f t="shared" si="88"/>
        <v>1568.06683</v>
      </c>
      <c r="AR1325" s="20"/>
    </row>
    <row r="1326" spans="1:44" x14ac:dyDescent="0.25">
      <c r="A1326" t="str">
        <f>VLOOKUP($B1326,'Cushing Balance'!$C$2:$E$500,3,TRUE)</f>
        <v>92013</v>
      </c>
      <c r="B1326" s="1">
        <v>41337</v>
      </c>
      <c r="C1326" s="31"/>
      <c r="D1326" s="25">
        <v>180.57688000000002</v>
      </c>
      <c r="E1326" s="42">
        <v>180.71698000000001</v>
      </c>
      <c r="F1326" s="35"/>
      <c r="G1326" s="29">
        <v>93.497098452096765</v>
      </c>
      <c r="H1326" s="40">
        <v>54.132709999999996</v>
      </c>
      <c r="I1326" s="35">
        <v>0</v>
      </c>
      <c r="J1326" s="26">
        <v>0</v>
      </c>
      <c r="K1326" s="9">
        <v>109.64775</v>
      </c>
      <c r="L1326" s="51">
        <v>22.665900000000001</v>
      </c>
      <c r="M1326" s="16">
        <v>408.70315000000005</v>
      </c>
      <c r="N1326" s="35">
        <v>0</v>
      </c>
      <c r="O1326" s="50">
        <v>72.390230000000003</v>
      </c>
      <c r="P1326" s="39">
        <v>0</v>
      </c>
      <c r="R1326" s="24">
        <f t="shared" si="86"/>
        <v>1122.3306984520968</v>
      </c>
      <c r="T1326" s="5">
        <v>386.95277296688698</v>
      </c>
      <c r="V1326" s="20">
        <f t="shared" si="87"/>
        <v>1509.2834714189839</v>
      </c>
      <c r="W1326" s="59">
        <f t="shared" si="85"/>
        <v>41337</v>
      </c>
      <c r="X1326" s="25">
        <v>149.26713000000001</v>
      </c>
      <c r="Y1326" s="52">
        <v>358.17053999999996</v>
      </c>
      <c r="Z1326" s="35"/>
      <c r="AA1326" s="35">
        <v>0</v>
      </c>
      <c r="AB1326" s="55">
        <v>230.26767000000001</v>
      </c>
      <c r="AC1326" s="56">
        <v>33.701480000000004</v>
      </c>
      <c r="AD1326" s="57">
        <v>69.731350000000006</v>
      </c>
      <c r="AE1326" s="35"/>
      <c r="AF1326" s="58">
        <v>15.603350000000001</v>
      </c>
      <c r="AG1326" s="58"/>
      <c r="AH1326" s="35">
        <v>0</v>
      </c>
      <c r="AI1326" s="35"/>
      <c r="AL1326" s="24">
        <f t="shared" si="89"/>
        <v>856.74151999999992</v>
      </c>
      <c r="AN1326" s="34">
        <v>729.3</v>
      </c>
      <c r="AP1326" s="20">
        <f t="shared" si="88"/>
        <v>1586.0415199999998</v>
      </c>
      <c r="AR1326" s="20"/>
    </row>
    <row r="1327" spans="1:44" x14ac:dyDescent="0.25">
      <c r="A1327" t="str">
        <f>VLOOKUP($B1327,'Cushing Balance'!$C$2:$E$500,3,TRUE)</f>
        <v>92013</v>
      </c>
      <c r="B1327" s="1">
        <v>41338</v>
      </c>
      <c r="C1327" s="31"/>
      <c r="D1327" s="25">
        <v>0</v>
      </c>
      <c r="E1327" s="42">
        <v>148.59654</v>
      </c>
      <c r="F1327" s="35"/>
      <c r="G1327" s="29">
        <v>93.497098452096765</v>
      </c>
      <c r="H1327" s="40">
        <v>52.099209999999999</v>
      </c>
      <c r="I1327" s="35">
        <v>0</v>
      </c>
      <c r="J1327" s="26">
        <v>0</v>
      </c>
      <c r="K1327" s="9">
        <v>104.28944</v>
      </c>
      <c r="L1327" s="51">
        <v>22.781500000000001</v>
      </c>
      <c r="M1327" s="16">
        <v>447.70815000000005</v>
      </c>
      <c r="N1327" s="35">
        <v>0</v>
      </c>
      <c r="O1327" s="50">
        <v>73.082059999999998</v>
      </c>
      <c r="P1327" s="39">
        <v>0</v>
      </c>
      <c r="R1327" s="24">
        <f t="shared" si="86"/>
        <v>942.05399845209672</v>
      </c>
      <c r="T1327" s="5">
        <v>386.95277296688698</v>
      </c>
      <c r="V1327" s="20">
        <f t="shared" si="87"/>
        <v>1329.0067714189836</v>
      </c>
      <c r="W1327" s="59">
        <f t="shared" si="85"/>
        <v>41338</v>
      </c>
      <c r="X1327" s="25">
        <v>146.86064999999999</v>
      </c>
      <c r="Y1327" s="52">
        <v>333.63792000000001</v>
      </c>
      <c r="Z1327" s="35"/>
      <c r="AA1327" s="35">
        <v>0</v>
      </c>
      <c r="AB1327" s="55">
        <v>224.16494</v>
      </c>
      <c r="AC1327" s="56">
        <v>34.309730000000002</v>
      </c>
      <c r="AD1327" s="57">
        <v>68.17483</v>
      </c>
      <c r="AE1327" s="35"/>
      <c r="AF1327" s="58">
        <v>14.808770000000001</v>
      </c>
      <c r="AG1327" s="58"/>
      <c r="AH1327" s="35">
        <v>0</v>
      </c>
      <c r="AI1327" s="35"/>
      <c r="AL1327" s="24">
        <f t="shared" si="89"/>
        <v>821.95684000000006</v>
      </c>
      <c r="AN1327" s="34">
        <v>729.3</v>
      </c>
      <c r="AP1327" s="20">
        <f t="shared" si="88"/>
        <v>1551.25684</v>
      </c>
      <c r="AR1327" s="20"/>
    </row>
    <row r="1328" spans="1:44" x14ac:dyDescent="0.25">
      <c r="A1328" t="str">
        <f>VLOOKUP($B1328,'Cushing Balance'!$C$2:$E$500,3,TRUE)</f>
        <v>92013</v>
      </c>
      <c r="B1328" s="1">
        <v>41339</v>
      </c>
      <c r="C1328" s="31"/>
      <c r="D1328" s="25">
        <v>191.55142000000001</v>
      </c>
      <c r="E1328" s="42">
        <v>111.89383000000001</v>
      </c>
      <c r="F1328" s="35"/>
      <c r="G1328" s="29">
        <v>93.497098452096765</v>
      </c>
      <c r="H1328" s="40">
        <v>48.438769999999998</v>
      </c>
      <c r="I1328" s="35">
        <v>0</v>
      </c>
      <c r="J1328" s="26">
        <v>0</v>
      </c>
      <c r="K1328" s="9">
        <v>102.32652</v>
      </c>
      <c r="L1328" s="51">
        <v>22.66254</v>
      </c>
      <c r="M1328" s="16">
        <v>441.46602000000001</v>
      </c>
      <c r="N1328" s="35">
        <v>0</v>
      </c>
      <c r="O1328" s="50">
        <v>72.84038000000001</v>
      </c>
      <c r="P1328" s="39">
        <v>0</v>
      </c>
      <c r="R1328" s="24">
        <f t="shared" si="86"/>
        <v>1084.6765784520969</v>
      </c>
      <c r="T1328" s="5">
        <v>386.95277296688698</v>
      </c>
      <c r="V1328" s="20">
        <f t="shared" si="87"/>
        <v>1471.6293514189838</v>
      </c>
      <c r="W1328" s="59">
        <f t="shared" si="85"/>
        <v>41339</v>
      </c>
      <c r="X1328" s="25">
        <v>148.97288</v>
      </c>
      <c r="Y1328" s="52">
        <v>328.25483000000003</v>
      </c>
      <c r="Z1328" s="35"/>
      <c r="AA1328" s="35">
        <v>0</v>
      </c>
      <c r="AB1328" s="55">
        <v>228.66589999999999</v>
      </c>
      <c r="AC1328" s="56">
        <v>32.268560000000001</v>
      </c>
      <c r="AD1328" s="57">
        <v>83.435130000000001</v>
      </c>
      <c r="AE1328" s="35"/>
      <c r="AF1328" s="58">
        <v>15.24127</v>
      </c>
      <c r="AG1328" s="58"/>
      <c r="AH1328" s="35">
        <v>0</v>
      </c>
      <c r="AI1328" s="35"/>
      <c r="AL1328" s="24">
        <f t="shared" si="89"/>
        <v>836.83856999999989</v>
      </c>
      <c r="AN1328" s="34">
        <v>729.3</v>
      </c>
      <c r="AP1328" s="20">
        <f t="shared" si="88"/>
        <v>1566.1385699999998</v>
      </c>
      <c r="AR1328" s="20"/>
    </row>
    <row r="1329" spans="1:44" x14ac:dyDescent="0.25">
      <c r="A1329" t="str">
        <f>VLOOKUP($B1329,'Cushing Balance'!$C$2:$E$500,3,TRUE)</f>
        <v>92013</v>
      </c>
      <c r="B1329" s="1">
        <v>41340</v>
      </c>
      <c r="C1329" s="31"/>
      <c r="D1329" s="25">
        <v>5.8761299999999999</v>
      </c>
      <c r="E1329" s="42">
        <v>121.56122999999999</v>
      </c>
      <c r="F1329" s="35"/>
      <c r="G1329" s="29">
        <v>93.497098452096765</v>
      </c>
      <c r="H1329" s="40">
        <v>61.630209999999998</v>
      </c>
      <c r="I1329" s="35">
        <v>0</v>
      </c>
      <c r="J1329" s="26">
        <v>0</v>
      </c>
      <c r="K1329" s="9">
        <v>103.24481</v>
      </c>
      <c r="L1329" s="51">
        <v>21.66535</v>
      </c>
      <c r="M1329" s="16">
        <v>351.17172999999997</v>
      </c>
      <c r="N1329" s="35">
        <v>0</v>
      </c>
      <c r="O1329" s="50">
        <v>72.89585000000001</v>
      </c>
      <c r="P1329" s="39">
        <v>0</v>
      </c>
      <c r="R1329" s="24">
        <f t="shared" si="86"/>
        <v>831.54240845209677</v>
      </c>
      <c r="T1329" s="5">
        <v>386.95277296688698</v>
      </c>
      <c r="V1329" s="20">
        <f t="shared" si="87"/>
        <v>1218.4951814189837</v>
      </c>
      <c r="W1329" s="59">
        <f t="shared" si="85"/>
        <v>41340</v>
      </c>
      <c r="X1329" s="25">
        <v>147.96532999999999</v>
      </c>
      <c r="Y1329" s="52">
        <v>360.60453999999999</v>
      </c>
      <c r="Z1329" s="35"/>
      <c r="AA1329" s="35">
        <v>0</v>
      </c>
      <c r="AB1329" s="55">
        <v>227.43556000000001</v>
      </c>
      <c r="AC1329" s="56">
        <v>35.803849999999997</v>
      </c>
      <c r="AD1329" s="57">
        <v>80.46602</v>
      </c>
      <c r="AE1329" s="35"/>
      <c r="AF1329" s="58">
        <v>15.473940000000001</v>
      </c>
      <c r="AG1329" s="58"/>
      <c r="AH1329" s="35">
        <v>0</v>
      </c>
      <c r="AI1329" s="35"/>
      <c r="AL1329" s="24">
        <f t="shared" si="89"/>
        <v>867.74923999999987</v>
      </c>
      <c r="AN1329" s="34">
        <v>729.3</v>
      </c>
      <c r="AP1329" s="20">
        <f t="shared" si="88"/>
        <v>1597.0492399999998</v>
      </c>
      <c r="AR1329" s="20"/>
    </row>
    <row r="1330" spans="1:44" x14ac:dyDescent="0.25">
      <c r="A1330" t="str">
        <f>VLOOKUP($B1330,'Cushing Balance'!$C$2:$E$500,3,TRUE)</f>
        <v>92013</v>
      </c>
      <c r="B1330" s="1">
        <v>41341</v>
      </c>
      <c r="C1330" s="31"/>
      <c r="D1330" s="25">
        <v>169.98348000000001</v>
      </c>
      <c r="E1330" s="42">
        <v>151.60185000000001</v>
      </c>
      <c r="F1330" s="35"/>
      <c r="G1330" s="29">
        <v>93.497098452096765</v>
      </c>
      <c r="H1330" s="40">
        <v>64.809879999999993</v>
      </c>
      <c r="I1330" s="35">
        <v>0</v>
      </c>
      <c r="J1330" s="26">
        <v>0</v>
      </c>
      <c r="K1330" s="9">
        <v>103.91755999999999</v>
      </c>
      <c r="L1330" s="51">
        <v>20.590540000000001</v>
      </c>
      <c r="M1330" s="16">
        <v>440.90338000000003</v>
      </c>
      <c r="N1330" s="35">
        <v>0</v>
      </c>
      <c r="O1330" s="50">
        <v>73.04010000000001</v>
      </c>
      <c r="P1330" s="39">
        <v>0</v>
      </c>
      <c r="R1330" s="24">
        <f t="shared" si="86"/>
        <v>1118.3438884520967</v>
      </c>
      <c r="T1330" s="5">
        <v>386.95277296688698</v>
      </c>
      <c r="V1330" s="20">
        <f t="shared" si="87"/>
        <v>1505.2966614189836</v>
      </c>
      <c r="W1330" s="59">
        <f t="shared" si="85"/>
        <v>41341</v>
      </c>
      <c r="X1330" s="25">
        <v>150.04035000000002</v>
      </c>
      <c r="Y1330" s="52">
        <v>352.71838000000002</v>
      </c>
      <c r="Z1330" s="35"/>
      <c r="AA1330" s="35">
        <v>0</v>
      </c>
      <c r="AB1330" s="55">
        <v>227.55420999999998</v>
      </c>
      <c r="AC1330" s="56">
        <v>36.139960000000002</v>
      </c>
      <c r="AD1330" s="57">
        <v>51.390349999999998</v>
      </c>
      <c r="AE1330" s="35"/>
      <c r="AF1330" s="58">
        <v>15.7311</v>
      </c>
      <c r="AG1330" s="58"/>
      <c r="AH1330" s="35">
        <v>0</v>
      </c>
      <c r="AI1330" s="35"/>
      <c r="AL1330" s="24">
        <f t="shared" si="89"/>
        <v>833.57434999999998</v>
      </c>
      <c r="AN1330" s="34">
        <v>729.3</v>
      </c>
      <c r="AP1330" s="20">
        <f t="shared" si="88"/>
        <v>1562.87435</v>
      </c>
      <c r="AR1330" s="20"/>
    </row>
    <row r="1331" spans="1:44" x14ac:dyDescent="0.25">
      <c r="A1331" t="str">
        <f>VLOOKUP($B1331,'Cushing Balance'!$C$2:$E$500,3,TRUE)</f>
        <v>102013</v>
      </c>
      <c r="B1331" s="1">
        <v>41342</v>
      </c>
      <c r="C1331" s="31"/>
      <c r="D1331" s="25">
        <v>48.189730000000004</v>
      </c>
      <c r="E1331" s="42">
        <v>139.55807999999999</v>
      </c>
      <c r="F1331" s="35"/>
      <c r="G1331" s="29">
        <v>93.497098452096765</v>
      </c>
      <c r="H1331" s="40">
        <v>59.749019999999994</v>
      </c>
      <c r="I1331" s="35">
        <v>0</v>
      </c>
      <c r="J1331" s="26">
        <v>0</v>
      </c>
      <c r="K1331" s="9">
        <v>99.446730000000002</v>
      </c>
      <c r="L1331" s="51">
        <v>16.72906</v>
      </c>
      <c r="M1331" s="16">
        <v>401.52409999999998</v>
      </c>
      <c r="N1331" s="35">
        <v>0</v>
      </c>
      <c r="O1331" s="50">
        <v>73.028480000000002</v>
      </c>
      <c r="P1331" s="39">
        <v>0</v>
      </c>
      <c r="R1331" s="24">
        <f t="shared" si="86"/>
        <v>931.72229845209677</v>
      </c>
      <c r="T1331" s="5">
        <v>386.95277296688698</v>
      </c>
      <c r="V1331" s="20">
        <f t="shared" si="87"/>
        <v>1318.6750714189839</v>
      </c>
      <c r="W1331" s="59">
        <f t="shared" si="85"/>
        <v>41342</v>
      </c>
      <c r="X1331" s="25">
        <v>150.10396</v>
      </c>
      <c r="Y1331" s="52">
        <v>380.24071000000004</v>
      </c>
      <c r="Z1331" s="35"/>
      <c r="AA1331" s="35">
        <v>0</v>
      </c>
      <c r="AB1331" s="55">
        <v>226.40690000000001</v>
      </c>
      <c r="AC1331" s="56">
        <v>30.087709999999998</v>
      </c>
      <c r="AD1331" s="57">
        <v>60.24127</v>
      </c>
      <c r="AE1331" s="35"/>
      <c r="AF1331" s="58">
        <v>15.84817</v>
      </c>
      <c r="AG1331" s="58"/>
      <c r="AH1331" s="35">
        <v>0</v>
      </c>
      <c r="AI1331" s="35"/>
      <c r="AL1331" s="24">
        <f t="shared" si="89"/>
        <v>862.92872000000011</v>
      </c>
      <c r="AN1331" s="34">
        <v>729.3</v>
      </c>
      <c r="AP1331" s="20">
        <f t="shared" si="88"/>
        <v>1592.2287200000001</v>
      </c>
      <c r="AR1331" s="20"/>
    </row>
    <row r="1332" spans="1:44" x14ac:dyDescent="0.25">
      <c r="A1332" t="str">
        <f>VLOOKUP($B1332,'Cushing Balance'!$C$2:$E$500,3,TRUE)</f>
        <v>102013</v>
      </c>
      <c r="B1332" s="1">
        <v>41343</v>
      </c>
      <c r="C1332" s="31"/>
      <c r="D1332" s="25">
        <v>216.66249999999999</v>
      </c>
      <c r="E1332" s="42">
        <v>143.63724999999999</v>
      </c>
      <c r="F1332" s="35"/>
      <c r="G1332" s="29">
        <v>93.497098452096765</v>
      </c>
      <c r="H1332" s="40">
        <v>63.394289999999998</v>
      </c>
      <c r="I1332" s="35">
        <v>0</v>
      </c>
      <c r="J1332" s="26">
        <v>0</v>
      </c>
      <c r="K1332" s="9">
        <v>101.63985000000001</v>
      </c>
      <c r="L1332" s="51">
        <v>20.740629999999999</v>
      </c>
      <c r="M1332" s="16">
        <v>440.98822999999999</v>
      </c>
      <c r="N1332" s="35">
        <v>0</v>
      </c>
      <c r="O1332" s="50">
        <v>72.644999999999996</v>
      </c>
      <c r="P1332" s="39">
        <v>0</v>
      </c>
      <c r="R1332" s="24">
        <f t="shared" si="86"/>
        <v>1153.2048484520967</v>
      </c>
      <c r="T1332" s="5">
        <v>386.95277296688698</v>
      </c>
      <c r="V1332" s="20">
        <f t="shared" si="87"/>
        <v>1540.1576214189836</v>
      </c>
      <c r="W1332" s="59">
        <f t="shared" si="85"/>
        <v>41343</v>
      </c>
      <c r="X1332" s="25">
        <v>148.01915</v>
      </c>
      <c r="Y1332" s="52">
        <v>339.20322999999996</v>
      </c>
      <c r="Z1332" s="35"/>
      <c r="AA1332" s="35">
        <v>0</v>
      </c>
      <c r="AB1332" s="55">
        <v>223.95015000000001</v>
      </c>
      <c r="AC1332" s="56">
        <v>34.138210000000001</v>
      </c>
      <c r="AD1332" s="57">
        <v>66.583250000000007</v>
      </c>
      <c r="AE1332" s="35"/>
      <c r="AF1332" s="58">
        <v>15.106399999999999</v>
      </c>
      <c r="AG1332" s="58"/>
      <c r="AH1332" s="35">
        <v>0</v>
      </c>
      <c r="AI1332" s="35"/>
      <c r="AL1332" s="24">
        <f t="shared" si="89"/>
        <v>827.00038999999992</v>
      </c>
      <c r="AN1332" s="34">
        <v>729.3</v>
      </c>
      <c r="AP1332" s="20">
        <f t="shared" si="88"/>
        <v>1556.3003899999999</v>
      </c>
      <c r="AR1332" s="20"/>
    </row>
    <row r="1333" spans="1:44" x14ac:dyDescent="0.25">
      <c r="A1333" t="str">
        <f>VLOOKUP($B1333,'Cushing Balance'!$C$2:$E$500,3,TRUE)</f>
        <v>102013</v>
      </c>
      <c r="B1333" s="1">
        <v>41344</v>
      </c>
      <c r="C1333" s="31"/>
      <c r="D1333" s="25">
        <v>0</v>
      </c>
      <c r="E1333" s="42">
        <v>147.72148000000001</v>
      </c>
      <c r="F1333" s="35"/>
      <c r="G1333" s="29">
        <v>93.497098452096765</v>
      </c>
      <c r="H1333" s="40">
        <v>64.284980000000004</v>
      </c>
      <c r="I1333" s="35">
        <v>0</v>
      </c>
      <c r="J1333" s="26">
        <v>0</v>
      </c>
      <c r="K1333" s="9">
        <v>107.08013000000001</v>
      </c>
      <c r="L1333" s="51">
        <v>20.494580000000003</v>
      </c>
      <c r="M1333" s="16">
        <v>420.79896000000002</v>
      </c>
      <c r="N1333" s="35">
        <v>0</v>
      </c>
      <c r="O1333" s="50">
        <v>71.028940000000006</v>
      </c>
      <c r="P1333" s="39">
        <v>0</v>
      </c>
      <c r="R1333" s="24">
        <f t="shared" si="86"/>
        <v>924.90616845209684</v>
      </c>
      <c r="T1333" s="5">
        <v>386.95277296688698</v>
      </c>
      <c r="V1333" s="20">
        <f t="shared" si="87"/>
        <v>1311.8589414189837</v>
      </c>
      <c r="W1333" s="59">
        <f t="shared" si="85"/>
        <v>41344</v>
      </c>
      <c r="X1333" s="25">
        <v>147.42694</v>
      </c>
      <c r="Y1333" s="52">
        <v>359.41584999999998</v>
      </c>
      <c r="Z1333" s="35"/>
      <c r="AA1333" s="35">
        <v>0</v>
      </c>
      <c r="AB1333" s="55">
        <v>227.29105999999999</v>
      </c>
      <c r="AC1333" s="56">
        <v>35.481749999999998</v>
      </c>
      <c r="AD1333" s="57">
        <v>92.42165</v>
      </c>
      <c r="AE1333" s="35"/>
      <c r="AF1333" s="58">
        <v>14.45417</v>
      </c>
      <c r="AG1333" s="58"/>
      <c r="AH1333" s="35">
        <v>0</v>
      </c>
      <c r="AI1333" s="35"/>
      <c r="AL1333" s="24">
        <f t="shared" si="89"/>
        <v>876.49141999999995</v>
      </c>
      <c r="AN1333" s="34">
        <v>729.3</v>
      </c>
      <c r="AP1333" s="20">
        <f t="shared" si="88"/>
        <v>1605.79142</v>
      </c>
      <c r="AR1333" s="20"/>
    </row>
    <row r="1334" spans="1:44" x14ac:dyDescent="0.25">
      <c r="A1334" t="str">
        <f>VLOOKUP($B1334,'Cushing Balance'!$C$2:$E$500,3,TRUE)</f>
        <v>102013</v>
      </c>
      <c r="B1334" s="1">
        <v>41345</v>
      </c>
      <c r="C1334" s="31"/>
      <c r="D1334" s="25">
        <v>132.10007999999999</v>
      </c>
      <c r="E1334" s="42">
        <v>169.44271000000001</v>
      </c>
      <c r="F1334" s="35"/>
      <c r="G1334" s="29">
        <v>93.497098452096765</v>
      </c>
      <c r="H1334" s="40">
        <v>38.268129999999999</v>
      </c>
      <c r="I1334" s="35">
        <v>0</v>
      </c>
      <c r="J1334" s="26">
        <v>0</v>
      </c>
      <c r="K1334" s="9">
        <v>108.07375</v>
      </c>
      <c r="L1334" s="51">
        <v>20.517599999999998</v>
      </c>
      <c r="M1334" s="16">
        <v>437.47477000000003</v>
      </c>
      <c r="N1334" s="35">
        <v>0</v>
      </c>
      <c r="O1334" s="50">
        <v>73.111460000000008</v>
      </c>
      <c r="P1334" s="39">
        <v>0</v>
      </c>
      <c r="R1334" s="24">
        <f t="shared" si="86"/>
        <v>1072.4855984520968</v>
      </c>
      <c r="T1334" s="5">
        <v>386.95277296688698</v>
      </c>
      <c r="V1334" s="20">
        <f t="shared" si="87"/>
        <v>1459.4383714189839</v>
      </c>
      <c r="W1334" s="59">
        <f t="shared" si="85"/>
        <v>41345</v>
      </c>
      <c r="X1334" s="25">
        <v>147.94380999999998</v>
      </c>
      <c r="Y1334" s="52">
        <v>362.07024999999999</v>
      </c>
      <c r="Z1334" s="35"/>
      <c r="AA1334" s="35">
        <v>0</v>
      </c>
      <c r="AB1334" s="55">
        <v>227.70021</v>
      </c>
      <c r="AC1334" s="56">
        <v>35.207500000000003</v>
      </c>
      <c r="AD1334" s="57">
        <v>56.551600000000001</v>
      </c>
      <c r="AE1334" s="35"/>
      <c r="AF1334" s="58">
        <v>15.1304</v>
      </c>
      <c r="AG1334" s="58"/>
      <c r="AH1334" s="35">
        <v>0</v>
      </c>
      <c r="AI1334" s="35"/>
      <c r="AL1334" s="24">
        <f t="shared" si="89"/>
        <v>844.60376999999994</v>
      </c>
      <c r="AN1334" s="34">
        <v>729.3</v>
      </c>
      <c r="AP1334" s="20">
        <f t="shared" si="88"/>
        <v>1573.9037699999999</v>
      </c>
      <c r="AR1334" s="20"/>
    </row>
    <row r="1335" spans="1:44" x14ac:dyDescent="0.25">
      <c r="A1335" t="str">
        <f>VLOOKUP($B1335,'Cushing Balance'!$C$2:$E$500,3,TRUE)</f>
        <v>102013</v>
      </c>
      <c r="B1335" s="1">
        <v>41346</v>
      </c>
      <c r="C1335" s="31"/>
      <c r="D1335" s="25">
        <v>272.27881000000002</v>
      </c>
      <c r="E1335" s="42">
        <v>182.30013</v>
      </c>
      <c r="F1335" s="35"/>
      <c r="G1335" s="29">
        <v>93.497098452096765</v>
      </c>
      <c r="H1335" s="40">
        <v>34.319849999999995</v>
      </c>
      <c r="I1335" s="35">
        <v>0</v>
      </c>
      <c r="J1335" s="26">
        <v>0</v>
      </c>
      <c r="K1335" s="9">
        <v>107.74388</v>
      </c>
      <c r="L1335" s="51">
        <v>20.69988</v>
      </c>
      <c r="M1335" s="16">
        <v>415.09591999999998</v>
      </c>
      <c r="N1335" s="35">
        <v>0</v>
      </c>
      <c r="O1335" s="50">
        <v>73.040289999999999</v>
      </c>
      <c r="P1335" s="39">
        <v>0</v>
      </c>
      <c r="R1335" s="24">
        <f t="shared" si="86"/>
        <v>1198.9758584520966</v>
      </c>
      <c r="T1335" s="5">
        <v>386.95277296688698</v>
      </c>
      <c r="V1335" s="20">
        <f t="shared" si="87"/>
        <v>1585.9286314189835</v>
      </c>
      <c r="W1335" s="59">
        <f t="shared" si="85"/>
        <v>41346</v>
      </c>
      <c r="X1335" s="25">
        <v>147.75945999999999</v>
      </c>
      <c r="Y1335" s="52">
        <v>313.28269</v>
      </c>
      <c r="Z1335" s="35"/>
      <c r="AA1335" s="35">
        <v>0</v>
      </c>
      <c r="AB1335" s="55">
        <v>227.33949999999999</v>
      </c>
      <c r="AC1335" s="56">
        <v>36.110330000000005</v>
      </c>
      <c r="AD1335" s="57">
        <v>64.950150000000008</v>
      </c>
      <c r="AE1335" s="35"/>
      <c r="AF1335" s="58">
        <v>15.334379999999999</v>
      </c>
      <c r="AG1335" s="58"/>
      <c r="AH1335" s="35">
        <v>0</v>
      </c>
      <c r="AI1335" s="35"/>
      <c r="AL1335" s="24">
        <f t="shared" si="89"/>
        <v>804.77651000000003</v>
      </c>
      <c r="AN1335" s="34">
        <v>729.3</v>
      </c>
      <c r="AP1335" s="20">
        <f t="shared" si="88"/>
        <v>1534.0765099999999</v>
      </c>
      <c r="AR1335" s="20"/>
    </row>
    <row r="1336" spans="1:44" x14ac:dyDescent="0.25">
      <c r="A1336" t="str">
        <f>VLOOKUP($B1336,'Cushing Balance'!$C$2:$E$500,3,TRUE)</f>
        <v>102013</v>
      </c>
      <c r="B1336" s="1">
        <v>41347</v>
      </c>
      <c r="C1336" s="31"/>
      <c r="D1336" s="25">
        <v>180.45392000000001</v>
      </c>
      <c r="E1336" s="42">
        <v>190.76232999999999</v>
      </c>
      <c r="F1336" s="35"/>
      <c r="G1336" s="29">
        <v>93.497098452096765</v>
      </c>
      <c r="H1336" s="40">
        <v>60.363379999999999</v>
      </c>
      <c r="I1336" s="35">
        <v>0</v>
      </c>
      <c r="J1336" s="26">
        <v>0</v>
      </c>
      <c r="K1336" s="9">
        <v>107.96252</v>
      </c>
      <c r="L1336" s="51">
        <v>17.877939999999999</v>
      </c>
      <c r="M1336" s="16">
        <v>411.06028999999995</v>
      </c>
      <c r="N1336" s="35">
        <v>0</v>
      </c>
      <c r="O1336" s="50">
        <v>72.845500000000001</v>
      </c>
      <c r="P1336" s="39">
        <v>0</v>
      </c>
      <c r="R1336" s="24">
        <f t="shared" si="86"/>
        <v>1134.8229784520965</v>
      </c>
      <c r="T1336" s="5">
        <v>386.95277296688698</v>
      </c>
      <c r="V1336" s="20">
        <f t="shared" si="87"/>
        <v>1521.7757514189834</v>
      </c>
      <c r="W1336" s="59">
        <f t="shared" si="85"/>
        <v>41347</v>
      </c>
      <c r="X1336" s="25">
        <v>148.98618999999999</v>
      </c>
      <c r="Y1336" s="52">
        <v>349.90625</v>
      </c>
      <c r="Z1336" s="35"/>
      <c r="AA1336" s="35">
        <v>0</v>
      </c>
      <c r="AB1336" s="55">
        <v>227.53548000000001</v>
      </c>
      <c r="AC1336" s="56">
        <v>31.496689999999997</v>
      </c>
      <c r="AD1336" s="57">
        <v>77.931690000000003</v>
      </c>
      <c r="AE1336" s="35"/>
      <c r="AF1336" s="58">
        <v>15.29665</v>
      </c>
      <c r="AG1336" s="58"/>
      <c r="AH1336" s="35">
        <v>0</v>
      </c>
      <c r="AI1336" s="35"/>
      <c r="AL1336" s="24">
        <f t="shared" si="89"/>
        <v>851.15294999999992</v>
      </c>
      <c r="AN1336" s="34">
        <v>729.3</v>
      </c>
      <c r="AP1336" s="20">
        <f t="shared" si="88"/>
        <v>1580.4529499999999</v>
      </c>
      <c r="AR1336" s="20"/>
    </row>
    <row r="1337" spans="1:44" x14ac:dyDescent="0.25">
      <c r="A1337" t="str">
        <f>VLOOKUP($B1337,'Cushing Balance'!$C$2:$E$500,3,TRUE)</f>
        <v>102013</v>
      </c>
      <c r="B1337" s="1">
        <v>41348</v>
      </c>
      <c r="C1337" s="31"/>
      <c r="D1337" s="25">
        <v>83.595289999999991</v>
      </c>
      <c r="E1337" s="42">
        <v>173.76406</v>
      </c>
      <c r="F1337" s="35"/>
      <c r="G1337" s="29">
        <v>93.497098452096765</v>
      </c>
      <c r="H1337" s="40">
        <v>60.731269999999995</v>
      </c>
      <c r="I1337" s="35">
        <v>0</v>
      </c>
      <c r="J1337" s="26">
        <v>0</v>
      </c>
      <c r="K1337" s="9">
        <v>106.4669</v>
      </c>
      <c r="L1337" s="51">
        <v>20.515650000000001</v>
      </c>
      <c r="M1337" s="16">
        <v>399.06183000000004</v>
      </c>
      <c r="N1337" s="35">
        <v>0</v>
      </c>
      <c r="O1337" s="50">
        <v>73.533059999999992</v>
      </c>
      <c r="P1337" s="39">
        <v>0</v>
      </c>
      <c r="R1337" s="24">
        <f t="shared" si="86"/>
        <v>1011.1651584520969</v>
      </c>
      <c r="T1337" s="5">
        <v>386.95277296688698</v>
      </c>
      <c r="V1337" s="20">
        <f t="shared" si="87"/>
        <v>1398.117931418984</v>
      </c>
      <c r="W1337" s="59">
        <f t="shared" si="85"/>
        <v>41348</v>
      </c>
      <c r="X1337" s="25">
        <v>150.05707999999998</v>
      </c>
      <c r="Y1337" s="52">
        <v>259.86252000000002</v>
      </c>
      <c r="Z1337" s="35"/>
      <c r="AA1337" s="35">
        <v>0</v>
      </c>
      <c r="AB1337" s="55">
        <v>226.34688</v>
      </c>
      <c r="AC1337" s="56">
        <v>35.859169999999999</v>
      </c>
      <c r="AD1337" s="57">
        <v>71.448999999999998</v>
      </c>
      <c r="AE1337" s="35"/>
      <c r="AF1337" s="58">
        <v>15.658770000000001</v>
      </c>
      <c r="AG1337" s="58"/>
      <c r="AH1337" s="35">
        <v>0</v>
      </c>
      <c r="AI1337" s="35"/>
      <c r="AL1337" s="24">
        <f t="shared" si="89"/>
        <v>759.23341999999991</v>
      </c>
      <c r="AN1337" s="34">
        <v>729.3</v>
      </c>
      <c r="AP1337" s="20">
        <f t="shared" si="88"/>
        <v>1488.5334199999998</v>
      </c>
      <c r="AR1337" s="20"/>
    </row>
    <row r="1338" spans="1:44" x14ac:dyDescent="0.25">
      <c r="A1338" t="str">
        <f>VLOOKUP($B1338,'Cushing Balance'!$C$2:$E$500,3,TRUE)</f>
        <v>112013</v>
      </c>
      <c r="B1338" s="1">
        <v>41349</v>
      </c>
      <c r="C1338" s="31"/>
      <c r="D1338" s="25">
        <v>167.87414999999999</v>
      </c>
      <c r="E1338" s="42">
        <v>195.28664999999998</v>
      </c>
      <c r="F1338" s="35"/>
      <c r="G1338" s="29">
        <v>93.497098452096765</v>
      </c>
      <c r="H1338" s="40">
        <v>53.606940000000002</v>
      </c>
      <c r="I1338" s="35">
        <v>0</v>
      </c>
      <c r="J1338" s="26">
        <v>0</v>
      </c>
      <c r="K1338" s="9">
        <v>105.76558</v>
      </c>
      <c r="L1338" s="51">
        <v>20.393729999999998</v>
      </c>
      <c r="M1338" s="16">
        <v>429.15846000000005</v>
      </c>
      <c r="N1338" s="35">
        <v>0</v>
      </c>
      <c r="O1338" s="50">
        <v>73.134190000000004</v>
      </c>
      <c r="P1338" s="39">
        <v>0</v>
      </c>
      <c r="R1338" s="24">
        <f t="shared" si="86"/>
        <v>1138.7167984520968</v>
      </c>
      <c r="T1338" s="5">
        <v>386.95277296688698</v>
      </c>
      <c r="V1338" s="20">
        <f t="shared" si="87"/>
        <v>1525.6695714189837</v>
      </c>
      <c r="W1338" s="59">
        <f t="shared" si="85"/>
        <v>41349</v>
      </c>
      <c r="X1338" s="25">
        <v>150.33096</v>
      </c>
      <c r="Y1338" s="52">
        <v>345.21083000000004</v>
      </c>
      <c r="Z1338" s="35"/>
      <c r="AA1338" s="35">
        <v>0</v>
      </c>
      <c r="AB1338" s="55">
        <v>226.98105999999999</v>
      </c>
      <c r="AC1338" s="56">
        <v>36.112190000000005</v>
      </c>
      <c r="AD1338" s="57">
        <v>41.264499999999998</v>
      </c>
      <c r="AE1338" s="35"/>
      <c r="AF1338" s="58">
        <v>16.017150000000001</v>
      </c>
      <c r="AG1338" s="58"/>
      <c r="AH1338" s="35">
        <v>0</v>
      </c>
      <c r="AI1338" s="35"/>
      <c r="AL1338" s="24">
        <f t="shared" si="89"/>
        <v>815.91669000000013</v>
      </c>
      <c r="AN1338" s="34">
        <v>729.3</v>
      </c>
      <c r="AP1338" s="20">
        <f t="shared" si="88"/>
        <v>1545.2166900000002</v>
      </c>
      <c r="AR1338" s="20"/>
    </row>
    <row r="1339" spans="1:44" x14ac:dyDescent="0.25">
      <c r="A1339" t="str">
        <f>VLOOKUP($B1339,'Cushing Balance'!$C$2:$E$500,3,TRUE)</f>
        <v>112013</v>
      </c>
      <c r="B1339" s="1">
        <v>41350</v>
      </c>
      <c r="C1339" s="31"/>
      <c r="D1339" s="25">
        <v>217.23278999999999</v>
      </c>
      <c r="E1339" s="42">
        <v>196.81539999999998</v>
      </c>
      <c r="F1339" s="35"/>
      <c r="G1339" s="29">
        <v>93.497098452096765</v>
      </c>
      <c r="H1339" s="40">
        <v>50.481269999999995</v>
      </c>
      <c r="I1339" s="35">
        <v>0</v>
      </c>
      <c r="J1339" s="26">
        <v>0</v>
      </c>
      <c r="K1339" s="9">
        <v>106.03169</v>
      </c>
      <c r="L1339" s="51">
        <v>14.98423</v>
      </c>
      <c r="M1339" s="16">
        <v>408.68816999999996</v>
      </c>
      <c r="N1339" s="35">
        <v>0</v>
      </c>
      <c r="O1339" s="50">
        <v>73.641170000000002</v>
      </c>
      <c r="P1339" s="39">
        <v>0</v>
      </c>
      <c r="R1339" s="24">
        <f t="shared" si="86"/>
        <v>1161.3718184520969</v>
      </c>
      <c r="T1339" s="5">
        <v>386.95277296688698</v>
      </c>
      <c r="V1339" s="20">
        <f t="shared" si="87"/>
        <v>1548.3245914189838</v>
      </c>
      <c r="W1339" s="59">
        <f t="shared" si="85"/>
        <v>41350</v>
      </c>
      <c r="X1339" s="25">
        <v>142.61994000000001</v>
      </c>
      <c r="Y1339" s="52">
        <v>339.43753999999996</v>
      </c>
      <c r="Z1339" s="35"/>
      <c r="AA1339" s="35">
        <v>0</v>
      </c>
      <c r="AB1339" s="55">
        <v>231.66773000000001</v>
      </c>
      <c r="AC1339" s="56">
        <v>36.950960000000002</v>
      </c>
      <c r="AD1339" s="57">
        <v>63.66919</v>
      </c>
      <c r="AE1339" s="35"/>
      <c r="AF1339" s="58">
        <v>15.665809999999999</v>
      </c>
      <c r="AG1339" s="58"/>
      <c r="AH1339" s="35">
        <v>0</v>
      </c>
      <c r="AI1339" s="35"/>
      <c r="AL1339" s="24">
        <f t="shared" si="89"/>
        <v>830.01116999999988</v>
      </c>
      <c r="AN1339" s="34">
        <v>729.3</v>
      </c>
      <c r="AP1339" s="20">
        <f t="shared" si="88"/>
        <v>1559.3111699999999</v>
      </c>
      <c r="AR1339" s="20"/>
    </row>
    <row r="1340" spans="1:44" x14ac:dyDescent="0.25">
      <c r="A1340" t="str">
        <f>VLOOKUP($B1340,'Cushing Balance'!$C$2:$E$500,3,TRUE)</f>
        <v>112013</v>
      </c>
      <c r="B1340" s="1">
        <v>41351</v>
      </c>
      <c r="C1340" s="31"/>
      <c r="D1340" s="25">
        <v>0</v>
      </c>
      <c r="E1340" s="42">
        <v>188.24664999999999</v>
      </c>
      <c r="F1340" s="35"/>
      <c r="G1340" s="29">
        <v>93.497098452096765</v>
      </c>
      <c r="H1340" s="40">
        <v>47.636900000000004</v>
      </c>
      <c r="I1340" s="35">
        <v>0</v>
      </c>
      <c r="J1340" s="26">
        <v>0</v>
      </c>
      <c r="K1340" s="9">
        <v>106.99202000000001</v>
      </c>
      <c r="L1340" s="51">
        <v>20.66067</v>
      </c>
      <c r="M1340" s="16">
        <v>391.72559999999999</v>
      </c>
      <c r="N1340" s="35">
        <v>0</v>
      </c>
      <c r="O1340" s="50">
        <v>72.910309999999996</v>
      </c>
      <c r="P1340" s="39">
        <v>0</v>
      </c>
      <c r="R1340" s="24">
        <f t="shared" si="86"/>
        <v>921.66924845209678</v>
      </c>
      <c r="T1340" s="5">
        <v>386.95277296688698</v>
      </c>
      <c r="V1340" s="20">
        <f t="shared" si="87"/>
        <v>1308.6220214189839</v>
      </c>
      <c r="W1340" s="59">
        <f t="shared" si="85"/>
        <v>41351</v>
      </c>
      <c r="X1340" s="25">
        <v>131.02713</v>
      </c>
      <c r="Y1340" s="52">
        <v>296.97516999999999</v>
      </c>
      <c r="Z1340" s="35"/>
      <c r="AA1340" s="35">
        <v>0</v>
      </c>
      <c r="AB1340" s="55">
        <v>224.30843999999999</v>
      </c>
      <c r="AC1340" s="56">
        <v>37.214330000000004</v>
      </c>
      <c r="AD1340" s="57">
        <v>71.579189999999997</v>
      </c>
      <c r="AE1340" s="35"/>
      <c r="AF1340" s="58">
        <v>15.32456</v>
      </c>
      <c r="AG1340" s="58"/>
      <c r="AH1340" s="35">
        <v>0</v>
      </c>
      <c r="AI1340" s="35"/>
      <c r="AL1340" s="24">
        <f t="shared" si="89"/>
        <v>776.42882000000009</v>
      </c>
      <c r="AN1340" s="34">
        <v>729.3</v>
      </c>
      <c r="AP1340" s="20">
        <f t="shared" si="88"/>
        <v>1505.72882</v>
      </c>
      <c r="AR1340" s="20"/>
    </row>
    <row r="1341" spans="1:44" x14ac:dyDescent="0.25">
      <c r="A1341" t="str">
        <f>VLOOKUP($B1341,'Cushing Balance'!$C$2:$E$500,3,TRUE)</f>
        <v>112013</v>
      </c>
      <c r="B1341" s="1">
        <v>41352</v>
      </c>
      <c r="C1341" s="31"/>
      <c r="D1341" s="25">
        <v>215.50200000000001</v>
      </c>
      <c r="E1341" s="42">
        <v>195.60998000000001</v>
      </c>
      <c r="F1341" s="35"/>
      <c r="G1341" s="29">
        <v>93.497098452096765</v>
      </c>
      <c r="H1341" s="40">
        <v>70.273600000000002</v>
      </c>
      <c r="I1341" s="35">
        <v>0</v>
      </c>
      <c r="J1341" s="26">
        <v>0</v>
      </c>
      <c r="K1341" s="9">
        <v>106.81129</v>
      </c>
      <c r="L1341" s="51">
        <v>20.450689999999998</v>
      </c>
      <c r="M1341" s="16">
        <v>427.62268999999998</v>
      </c>
      <c r="N1341" s="35">
        <v>0</v>
      </c>
      <c r="O1341" s="50">
        <v>73.611460000000008</v>
      </c>
      <c r="P1341" s="39">
        <v>0</v>
      </c>
      <c r="R1341" s="24">
        <f t="shared" si="86"/>
        <v>1203.3788084520968</v>
      </c>
      <c r="T1341" s="5">
        <v>386.95277296688698</v>
      </c>
      <c r="V1341" s="20">
        <f t="shared" si="87"/>
        <v>1590.3315814189837</v>
      </c>
      <c r="W1341" s="59">
        <f t="shared" si="85"/>
        <v>41352</v>
      </c>
      <c r="X1341" s="25">
        <v>132.06567000000001</v>
      </c>
      <c r="Y1341" s="52">
        <v>359.91904</v>
      </c>
      <c r="Z1341" s="35"/>
      <c r="AA1341" s="35">
        <v>0</v>
      </c>
      <c r="AB1341" s="55">
        <v>230.78652</v>
      </c>
      <c r="AC1341" s="56">
        <v>37.096350000000001</v>
      </c>
      <c r="AD1341" s="57">
        <v>75.118850000000009</v>
      </c>
      <c r="AE1341" s="35"/>
      <c r="AF1341" s="58">
        <v>15.202959999999999</v>
      </c>
      <c r="AG1341" s="58"/>
      <c r="AH1341" s="35">
        <v>0</v>
      </c>
      <c r="AI1341" s="35"/>
      <c r="AL1341" s="24">
        <f t="shared" si="89"/>
        <v>850.18939000000012</v>
      </c>
      <c r="AN1341" s="34">
        <v>729.3</v>
      </c>
      <c r="AP1341" s="20">
        <f t="shared" si="88"/>
        <v>1579.4893900000002</v>
      </c>
      <c r="AR1341" s="20"/>
    </row>
    <row r="1342" spans="1:44" x14ac:dyDescent="0.25">
      <c r="A1342" t="str">
        <f>VLOOKUP($B1342,'Cushing Balance'!$C$2:$E$500,3,TRUE)</f>
        <v>112013</v>
      </c>
      <c r="B1342" s="1">
        <v>41353</v>
      </c>
      <c r="C1342" s="31"/>
      <c r="D1342" s="25">
        <v>0</v>
      </c>
      <c r="E1342" s="42">
        <v>196.64570999999998</v>
      </c>
      <c r="F1342" s="35"/>
      <c r="G1342" s="29">
        <v>93.497098452096765</v>
      </c>
      <c r="H1342" s="40">
        <v>80</v>
      </c>
      <c r="I1342" s="35">
        <v>0</v>
      </c>
      <c r="J1342" s="26">
        <v>0</v>
      </c>
      <c r="K1342" s="9">
        <v>103.32746</v>
      </c>
      <c r="L1342" s="51">
        <v>18.919270000000001</v>
      </c>
      <c r="M1342" s="16">
        <v>411.21609999999998</v>
      </c>
      <c r="N1342" s="35">
        <v>0</v>
      </c>
      <c r="O1342" s="50">
        <v>73.385310000000004</v>
      </c>
      <c r="P1342" s="39">
        <v>0</v>
      </c>
      <c r="R1342" s="24">
        <f t="shared" si="86"/>
        <v>976.99094845209675</v>
      </c>
      <c r="T1342" s="5">
        <v>386.95277296688698</v>
      </c>
      <c r="V1342" s="20">
        <f t="shared" si="87"/>
        <v>1363.9437214189838</v>
      </c>
      <c r="W1342" s="59">
        <f t="shared" si="85"/>
        <v>41353</v>
      </c>
      <c r="X1342" s="25">
        <v>131.17234999999999</v>
      </c>
      <c r="Y1342" s="52">
        <v>293.23859999999996</v>
      </c>
      <c r="Z1342" s="35"/>
      <c r="AA1342" s="35">
        <v>0</v>
      </c>
      <c r="AB1342" s="55">
        <v>226.99385000000001</v>
      </c>
      <c r="AC1342" s="56">
        <v>37.29515</v>
      </c>
      <c r="AD1342" s="57">
        <v>54.375900000000001</v>
      </c>
      <c r="AE1342" s="35"/>
      <c r="AF1342" s="58">
        <v>15.12527</v>
      </c>
      <c r="AG1342" s="58"/>
      <c r="AH1342" s="35">
        <v>0</v>
      </c>
      <c r="AI1342" s="35"/>
      <c r="AL1342" s="24">
        <f t="shared" si="89"/>
        <v>758.20112000000006</v>
      </c>
      <c r="AN1342" s="34">
        <v>729.3</v>
      </c>
      <c r="AP1342" s="20">
        <f t="shared" si="88"/>
        <v>1487.5011199999999</v>
      </c>
      <c r="AR1342" s="20"/>
    </row>
    <row r="1343" spans="1:44" x14ac:dyDescent="0.25">
      <c r="A1343" t="str">
        <f>VLOOKUP($B1343,'Cushing Balance'!$C$2:$E$500,3,TRUE)</f>
        <v>112013</v>
      </c>
      <c r="B1343" s="1">
        <v>41354</v>
      </c>
      <c r="C1343" s="31"/>
      <c r="D1343" s="25">
        <v>201.48683</v>
      </c>
      <c r="E1343" s="42">
        <v>173.92863</v>
      </c>
      <c r="F1343" s="35"/>
      <c r="G1343" s="29">
        <v>93.497098452096765</v>
      </c>
      <c r="H1343" s="40">
        <v>80</v>
      </c>
      <c r="I1343" s="35">
        <v>0</v>
      </c>
      <c r="J1343" s="26">
        <v>0</v>
      </c>
      <c r="K1343" s="9">
        <v>101.54902</v>
      </c>
      <c r="L1343" s="51">
        <v>20.803519999999999</v>
      </c>
      <c r="M1343" s="16">
        <v>416.85683</v>
      </c>
      <c r="N1343" s="35">
        <v>0</v>
      </c>
      <c r="O1343" s="50">
        <v>73.046229999999994</v>
      </c>
      <c r="P1343" s="39">
        <v>0</v>
      </c>
      <c r="R1343" s="24">
        <f t="shared" si="86"/>
        <v>1161.1681584520968</v>
      </c>
      <c r="T1343" s="5">
        <v>386.95277296688698</v>
      </c>
      <c r="V1343" s="20">
        <f t="shared" si="87"/>
        <v>1548.1209314189837</v>
      </c>
      <c r="W1343" s="59">
        <f t="shared" si="85"/>
        <v>41354</v>
      </c>
      <c r="X1343" s="25">
        <v>131.97948000000002</v>
      </c>
      <c r="Y1343" s="52">
        <v>321.61491999999998</v>
      </c>
      <c r="Z1343" s="35"/>
      <c r="AA1343" s="35">
        <v>0</v>
      </c>
      <c r="AB1343" s="55">
        <v>228.57944000000001</v>
      </c>
      <c r="AC1343" s="56">
        <v>36.737690000000001</v>
      </c>
      <c r="AD1343" s="57">
        <v>67.009020000000007</v>
      </c>
      <c r="AE1343" s="35"/>
      <c r="AF1343" s="58">
        <v>15.488440000000001</v>
      </c>
      <c r="AG1343" s="58"/>
      <c r="AH1343" s="35">
        <v>0</v>
      </c>
      <c r="AI1343" s="35"/>
      <c r="AL1343" s="24">
        <f t="shared" si="89"/>
        <v>801.40899000000002</v>
      </c>
      <c r="AN1343" s="34">
        <v>729.3</v>
      </c>
      <c r="AP1343" s="20">
        <f t="shared" si="88"/>
        <v>1530.7089900000001</v>
      </c>
      <c r="AR1343" s="20"/>
    </row>
    <row r="1344" spans="1:44" x14ac:dyDescent="0.25">
      <c r="A1344" t="str">
        <f>VLOOKUP($B1344,'Cushing Balance'!$C$2:$E$500,3,TRUE)</f>
        <v>112013</v>
      </c>
      <c r="B1344" s="1">
        <v>41355</v>
      </c>
      <c r="C1344" s="31"/>
      <c r="D1344" s="25">
        <v>129.17033000000001</v>
      </c>
      <c r="E1344" s="42">
        <v>173.14500000000001</v>
      </c>
      <c r="F1344" s="35"/>
      <c r="G1344" s="29">
        <v>93.497098452096765</v>
      </c>
      <c r="H1344" s="40">
        <v>78.273830000000004</v>
      </c>
      <c r="I1344" s="35">
        <v>0</v>
      </c>
      <c r="J1344" s="26">
        <v>0</v>
      </c>
      <c r="K1344" s="9">
        <v>102.49388</v>
      </c>
      <c r="L1344" s="51">
        <v>20.530830000000002</v>
      </c>
      <c r="M1344" s="16">
        <v>447.03552000000002</v>
      </c>
      <c r="N1344" s="35">
        <v>0</v>
      </c>
      <c r="O1344" s="50">
        <v>73.534440000000004</v>
      </c>
      <c r="P1344" s="39">
        <v>0</v>
      </c>
      <c r="R1344" s="24">
        <f t="shared" si="86"/>
        <v>1117.6809284520969</v>
      </c>
      <c r="T1344" s="5">
        <v>386.95277296688698</v>
      </c>
      <c r="V1344" s="20">
        <f t="shared" si="87"/>
        <v>1504.6337014189839</v>
      </c>
      <c r="W1344" s="59">
        <f t="shared" si="85"/>
        <v>41355</v>
      </c>
      <c r="X1344" s="25">
        <v>137.49619000000001</v>
      </c>
      <c r="Y1344" s="52">
        <v>352.86601999999999</v>
      </c>
      <c r="Z1344" s="35"/>
      <c r="AA1344" s="35">
        <v>0</v>
      </c>
      <c r="AB1344" s="55">
        <v>222.64044000000001</v>
      </c>
      <c r="AC1344" s="56">
        <v>36.807960000000001</v>
      </c>
      <c r="AD1344" s="57">
        <v>85.847899999999996</v>
      </c>
      <c r="AE1344" s="35"/>
      <c r="AF1344" s="58">
        <v>15.320209999999999</v>
      </c>
      <c r="AG1344" s="58"/>
      <c r="AH1344" s="35">
        <v>0</v>
      </c>
      <c r="AI1344" s="35"/>
      <c r="AL1344" s="24">
        <f t="shared" si="89"/>
        <v>850.97871999999995</v>
      </c>
      <c r="AN1344" s="34">
        <v>729.3</v>
      </c>
      <c r="AP1344" s="20">
        <f t="shared" si="88"/>
        <v>1580.2787199999998</v>
      </c>
      <c r="AR1344" s="20"/>
    </row>
    <row r="1345" spans="1:44" x14ac:dyDescent="0.25">
      <c r="A1345" t="str">
        <f>VLOOKUP($B1345,'Cushing Balance'!$C$2:$E$500,3,TRUE)</f>
        <v>122013</v>
      </c>
      <c r="B1345" s="1">
        <v>41356</v>
      </c>
      <c r="C1345" s="31"/>
      <c r="D1345" s="25">
        <v>62.986710000000002</v>
      </c>
      <c r="E1345" s="42">
        <v>192.26949999999999</v>
      </c>
      <c r="F1345" s="35"/>
      <c r="G1345" s="29">
        <v>93.497098452096765</v>
      </c>
      <c r="H1345" s="40">
        <v>60.035899999999998</v>
      </c>
      <c r="I1345" s="35">
        <v>0</v>
      </c>
      <c r="J1345" s="26">
        <v>0</v>
      </c>
      <c r="K1345" s="9">
        <v>106.39921000000001</v>
      </c>
      <c r="L1345" s="51">
        <v>20.68319</v>
      </c>
      <c r="M1345" s="16">
        <v>413.70143999999999</v>
      </c>
      <c r="N1345" s="35">
        <v>0</v>
      </c>
      <c r="O1345" s="50">
        <v>75.048829999999995</v>
      </c>
      <c r="P1345" s="39">
        <v>0</v>
      </c>
      <c r="R1345" s="24">
        <f t="shared" si="86"/>
        <v>1024.6218784520968</v>
      </c>
      <c r="T1345" s="5">
        <v>386.95277296688698</v>
      </c>
      <c r="V1345" s="20">
        <f t="shared" si="87"/>
        <v>1411.5746514189836</v>
      </c>
      <c r="W1345" s="59">
        <f t="shared" si="85"/>
        <v>41356</v>
      </c>
      <c r="X1345" s="25">
        <v>130.21030999999999</v>
      </c>
      <c r="Y1345" s="52">
        <v>336.65396000000004</v>
      </c>
      <c r="Z1345" s="35"/>
      <c r="AA1345" s="35">
        <v>0</v>
      </c>
      <c r="AB1345" s="55">
        <v>225.29669000000001</v>
      </c>
      <c r="AC1345" s="56">
        <v>34.830980000000004</v>
      </c>
      <c r="AD1345" s="57">
        <v>94.319670000000002</v>
      </c>
      <c r="AE1345" s="35"/>
      <c r="AF1345" s="58">
        <v>15.00225</v>
      </c>
      <c r="AG1345" s="58"/>
      <c r="AH1345" s="35">
        <v>0</v>
      </c>
      <c r="AI1345" s="35"/>
      <c r="AL1345" s="24">
        <f t="shared" si="89"/>
        <v>836.31385999999998</v>
      </c>
      <c r="AN1345" s="34">
        <v>729.3</v>
      </c>
      <c r="AP1345" s="20">
        <f t="shared" si="88"/>
        <v>1565.6138599999999</v>
      </c>
      <c r="AR1345" s="20"/>
    </row>
    <row r="1346" spans="1:44" x14ac:dyDescent="0.25">
      <c r="A1346" t="str">
        <f>VLOOKUP($B1346,'Cushing Balance'!$C$2:$E$500,3,TRUE)</f>
        <v>122013</v>
      </c>
      <c r="B1346" s="1">
        <v>41357</v>
      </c>
      <c r="C1346" s="31"/>
      <c r="D1346" s="25">
        <v>96.077919999999992</v>
      </c>
      <c r="E1346" s="42">
        <v>157.01333</v>
      </c>
      <c r="F1346" s="35"/>
      <c r="G1346" s="29">
        <v>93.497098452096765</v>
      </c>
      <c r="H1346" s="40">
        <v>40.34619</v>
      </c>
      <c r="I1346" s="35">
        <v>0</v>
      </c>
      <c r="J1346" s="26">
        <v>0</v>
      </c>
      <c r="K1346" s="9">
        <v>106.876</v>
      </c>
      <c r="L1346" s="51">
        <v>14.6319</v>
      </c>
      <c r="M1346" s="16">
        <v>434.10527000000002</v>
      </c>
      <c r="N1346" s="35">
        <v>0</v>
      </c>
      <c r="O1346" s="50">
        <v>73.495440000000002</v>
      </c>
      <c r="P1346" s="39">
        <v>0</v>
      </c>
      <c r="R1346" s="24">
        <f t="shared" si="86"/>
        <v>1016.0431484520967</v>
      </c>
      <c r="T1346" s="5">
        <v>386.95277296688698</v>
      </c>
      <c r="V1346" s="20">
        <f t="shared" si="87"/>
        <v>1402.9959214189837</v>
      </c>
      <c r="W1346" s="59">
        <f t="shared" si="85"/>
        <v>41357</v>
      </c>
      <c r="X1346" s="25">
        <v>130.81594000000001</v>
      </c>
      <c r="Y1346" s="52">
        <v>346.62025</v>
      </c>
      <c r="Z1346" s="35"/>
      <c r="AA1346" s="35">
        <v>0</v>
      </c>
      <c r="AB1346" s="55">
        <v>225.54499999999999</v>
      </c>
      <c r="AC1346" s="56">
        <v>36.852809999999998</v>
      </c>
      <c r="AD1346" s="57">
        <v>109.64165</v>
      </c>
      <c r="AE1346" s="35"/>
      <c r="AF1346" s="58">
        <v>14.492899999999999</v>
      </c>
      <c r="AG1346" s="58"/>
      <c r="AH1346" s="35">
        <v>0</v>
      </c>
      <c r="AI1346" s="35"/>
      <c r="AL1346" s="24">
        <f t="shared" si="89"/>
        <v>863.96854999999994</v>
      </c>
      <c r="AN1346" s="34">
        <v>729.3</v>
      </c>
      <c r="AP1346" s="20">
        <f t="shared" si="88"/>
        <v>1593.2685499999998</v>
      </c>
      <c r="AR1346" s="20"/>
    </row>
    <row r="1347" spans="1:44" x14ac:dyDescent="0.25">
      <c r="A1347" t="str">
        <f>VLOOKUP($B1347,'Cushing Balance'!$C$2:$E$500,3,TRUE)</f>
        <v>122013</v>
      </c>
      <c r="B1347" s="1">
        <v>41358</v>
      </c>
      <c r="C1347" s="31"/>
      <c r="D1347" s="25">
        <v>21.581959999999999</v>
      </c>
      <c r="E1347" s="42">
        <v>194.36106000000001</v>
      </c>
      <c r="F1347" s="35"/>
      <c r="G1347" s="29">
        <v>93.497098452096765</v>
      </c>
      <c r="H1347" s="40">
        <v>51.059629999999999</v>
      </c>
      <c r="I1347" s="35">
        <v>0</v>
      </c>
      <c r="J1347" s="26">
        <v>0</v>
      </c>
      <c r="K1347" s="9">
        <v>105.50177000000001</v>
      </c>
      <c r="L1347" s="51">
        <v>20.78275</v>
      </c>
      <c r="M1347" s="16">
        <v>419.62184999999999</v>
      </c>
      <c r="N1347" s="35">
        <v>0</v>
      </c>
      <c r="O1347" s="50">
        <v>72.226880000000008</v>
      </c>
      <c r="P1347" s="39">
        <v>0</v>
      </c>
      <c r="R1347" s="24">
        <f t="shared" si="86"/>
        <v>978.6329984520969</v>
      </c>
      <c r="T1347" s="5">
        <v>386.95277296688698</v>
      </c>
      <c r="V1347" s="20">
        <f t="shared" si="87"/>
        <v>1365.5857714189838</v>
      </c>
      <c r="W1347" s="59">
        <f t="shared" si="85"/>
        <v>41358</v>
      </c>
      <c r="X1347" s="25">
        <v>132.08280999999999</v>
      </c>
      <c r="Y1347" s="52">
        <v>312.59535</v>
      </c>
      <c r="Z1347" s="35"/>
      <c r="AA1347" s="35">
        <v>0</v>
      </c>
      <c r="AB1347" s="55">
        <v>227.81877</v>
      </c>
      <c r="AC1347" s="56">
        <v>35.292149999999999</v>
      </c>
      <c r="AD1347" s="57">
        <v>103.53713</v>
      </c>
      <c r="AE1347" s="35"/>
      <c r="AF1347" s="58">
        <v>13.83135</v>
      </c>
      <c r="AG1347" s="58"/>
      <c r="AH1347" s="35">
        <v>0</v>
      </c>
      <c r="AI1347" s="35"/>
      <c r="AL1347" s="24">
        <f t="shared" si="89"/>
        <v>825.1575600000001</v>
      </c>
      <c r="AN1347" s="34">
        <v>729.3</v>
      </c>
      <c r="AP1347" s="20">
        <f t="shared" si="88"/>
        <v>1554.4575600000001</v>
      </c>
      <c r="AR1347" s="20"/>
    </row>
    <row r="1348" spans="1:44" x14ac:dyDescent="0.25">
      <c r="A1348" t="str">
        <f>VLOOKUP($B1348,'Cushing Balance'!$C$2:$E$500,3,TRUE)</f>
        <v>122013</v>
      </c>
      <c r="B1348" s="1">
        <v>41359</v>
      </c>
      <c r="C1348" s="31"/>
      <c r="D1348" s="25">
        <v>74.338979999999992</v>
      </c>
      <c r="E1348" s="42">
        <v>195.23473000000001</v>
      </c>
      <c r="F1348" s="35"/>
      <c r="G1348" s="29">
        <v>93.497098452096765</v>
      </c>
      <c r="H1348" s="40">
        <v>56.702169999999995</v>
      </c>
      <c r="I1348" s="35">
        <v>0</v>
      </c>
      <c r="J1348" s="26">
        <v>0</v>
      </c>
      <c r="K1348" s="9">
        <v>104.99527</v>
      </c>
      <c r="L1348" s="51">
        <v>20.708830000000003</v>
      </c>
      <c r="M1348" s="16">
        <v>420.03019</v>
      </c>
      <c r="N1348" s="35">
        <v>0</v>
      </c>
      <c r="O1348" s="50">
        <v>72.938850000000002</v>
      </c>
      <c r="P1348" s="39">
        <v>0</v>
      </c>
      <c r="R1348" s="24">
        <f t="shared" si="86"/>
        <v>1038.4461184520969</v>
      </c>
      <c r="T1348" s="5">
        <v>386.95277296688698</v>
      </c>
      <c r="V1348" s="20">
        <f t="shared" si="87"/>
        <v>1425.398891418984</v>
      </c>
      <c r="W1348" s="59">
        <f t="shared" si="85"/>
        <v>41359</v>
      </c>
      <c r="X1348" s="25">
        <v>132.06035</v>
      </c>
      <c r="Y1348" s="52">
        <v>333.95832999999999</v>
      </c>
      <c r="Z1348" s="35"/>
      <c r="AA1348" s="35">
        <v>0</v>
      </c>
      <c r="AB1348" s="55">
        <v>196.86789999999999</v>
      </c>
      <c r="AC1348" s="56">
        <v>36.646099999999997</v>
      </c>
      <c r="AD1348" s="57">
        <v>80.225080000000005</v>
      </c>
      <c r="AE1348" s="35"/>
      <c r="AF1348" s="58">
        <v>13.920059999999999</v>
      </c>
      <c r="AG1348" s="58"/>
      <c r="AH1348" s="35">
        <v>0</v>
      </c>
      <c r="AI1348" s="35"/>
      <c r="AL1348" s="24">
        <f t="shared" si="89"/>
        <v>793.67782000000011</v>
      </c>
      <c r="AN1348" s="34">
        <v>729.3</v>
      </c>
      <c r="AP1348" s="20">
        <f t="shared" si="88"/>
        <v>1522.9778200000001</v>
      </c>
      <c r="AR1348" s="20"/>
    </row>
    <row r="1349" spans="1:44" x14ac:dyDescent="0.25">
      <c r="A1349" t="str">
        <f>VLOOKUP($B1349,'Cushing Balance'!$C$2:$E$500,3,TRUE)</f>
        <v>122013</v>
      </c>
      <c r="B1349" s="1">
        <v>41360</v>
      </c>
      <c r="C1349" s="31"/>
      <c r="D1349" s="25">
        <v>254.17963</v>
      </c>
      <c r="E1349" s="42">
        <v>153.10139999999998</v>
      </c>
      <c r="F1349" s="35"/>
      <c r="G1349" s="29">
        <v>93.497098452096765</v>
      </c>
      <c r="H1349" s="40">
        <v>69.481850000000009</v>
      </c>
      <c r="I1349" s="35">
        <v>0</v>
      </c>
      <c r="J1349" s="26">
        <v>0</v>
      </c>
      <c r="K1349" s="9">
        <v>99.682810000000003</v>
      </c>
      <c r="L1349" s="51">
        <v>20.939169999999997</v>
      </c>
      <c r="M1349" s="16">
        <v>446.94934999999998</v>
      </c>
      <c r="N1349" s="35">
        <v>0</v>
      </c>
      <c r="O1349" s="50">
        <v>72.568210000000008</v>
      </c>
      <c r="P1349" s="39">
        <v>0</v>
      </c>
      <c r="R1349" s="24">
        <f t="shared" si="86"/>
        <v>1210.3995184520968</v>
      </c>
      <c r="T1349" s="5">
        <v>386.95277296688698</v>
      </c>
      <c r="V1349" s="20">
        <f t="shared" si="87"/>
        <v>1597.3522914189839</v>
      </c>
      <c r="W1349" s="59">
        <f t="shared" si="85"/>
        <v>41360</v>
      </c>
      <c r="X1349" s="25">
        <v>132.08965000000001</v>
      </c>
      <c r="Y1349" s="52">
        <v>348.18324999999999</v>
      </c>
      <c r="Z1349" s="35"/>
      <c r="AA1349" s="35">
        <v>0</v>
      </c>
      <c r="AB1349" s="55">
        <v>231.70065</v>
      </c>
      <c r="AC1349" s="56">
        <v>35.410769999999999</v>
      </c>
      <c r="AD1349" s="57">
        <v>101.71871</v>
      </c>
      <c r="AE1349" s="35"/>
      <c r="AF1349" s="58">
        <v>14.886790000000001</v>
      </c>
      <c r="AG1349" s="58"/>
      <c r="AH1349" s="35">
        <v>0</v>
      </c>
      <c r="AI1349" s="35"/>
      <c r="AL1349" s="24">
        <f t="shared" si="89"/>
        <v>863.9898199999999</v>
      </c>
      <c r="AN1349" s="34">
        <v>729.3</v>
      </c>
      <c r="AP1349" s="20">
        <f t="shared" si="88"/>
        <v>1593.28982</v>
      </c>
      <c r="AR1349" s="20"/>
    </row>
    <row r="1350" spans="1:44" x14ac:dyDescent="0.25">
      <c r="A1350" t="str">
        <f>VLOOKUP($B1350,'Cushing Balance'!$C$2:$E$500,3,TRUE)</f>
        <v>122013</v>
      </c>
      <c r="B1350" s="1">
        <v>41361</v>
      </c>
      <c r="C1350" s="31"/>
      <c r="D1350" s="25">
        <v>60.178919999999998</v>
      </c>
      <c r="E1350" s="42">
        <v>156.4999</v>
      </c>
      <c r="F1350" s="35"/>
      <c r="G1350" s="29">
        <v>93.497098452096765</v>
      </c>
      <c r="H1350" s="40">
        <v>53.793039999999998</v>
      </c>
      <c r="I1350" s="35">
        <v>0</v>
      </c>
      <c r="J1350" s="26">
        <v>0</v>
      </c>
      <c r="K1350" s="9">
        <v>93.459210000000013</v>
      </c>
      <c r="L1350" s="51">
        <v>20.768919999999998</v>
      </c>
      <c r="M1350" s="16">
        <v>444.78109999999998</v>
      </c>
      <c r="N1350" s="35">
        <v>0</v>
      </c>
      <c r="O1350" s="50">
        <v>71.593440000000001</v>
      </c>
      <c r="P1350" s="39">
        <v>0</v>
      </c>
      <c r="R1350" s="24">
        <f t="shared" si="86"/>
        <v>994.57162845209666</v>
      </c>
      <c r="T1350" s="5">
        <v>386.95277296688698</v>
      </c>
      <c r="V1350" s="20">
        <f t="shared" si="87"/>
        <v>1381.5244014189836</v>
      </c>
      <c r="W1350" s="59">
        <f t="shared" si="85"/>
        <v>41361</v>
      </c>
      <c r="X1350" s="25">
        <v>131.88069000000002</v>
      </c>
      <c r="Y1350" s="52">
        <v>330.44331</v>
      </c>
      <c r="Z1350" s="35"/>
      <c r="AA1350" s="35">
        <v>0</v>
      </c>
      <c r="AB1350" s="55">
        <v>218.83151999999998</v>
      </c>
      <c r="AC1350" s="56">
        <v>35.25365</v>
      </c>
      <c r="AD1350" s="57">
        <v>95.156999999999996</v>
      </c>
      <c r="AE1350" s="35"/>
      <c r="AF1350" s="58">
        <v>14.476270000000001</v>
      </c>
      <c r="AG1350" s="58"/>
      <c r="AH1350" s="35">
        <v>0</v>
      </c>
      <c r="AI1350" s="35"/>
      <c r="AL1350" s="24">
        <f t="shared" si="89"/>
        <v>826.04244000000006</v>
      </c>
      <c r="AN1350" s="34">
        <v>729.3</v>
      </c>
      <c r="AP1350" s="20">
        <f t="shared" si="88"/>
        <v>1555.3424399999999</v>
      </c>
      <c r="AR1350" s="20"/>
    </row>
    <row r="1351" spans="1:44" x14ac:dyDescent="0.25">
      <c r="A1351" t="str">
        <f>VLOOKUP($B1351,'Cushing Balance'!$C$2:$E$500,3,TRUE)</f>
        <v>122013</v>
      </c>
      <c r="B1351" s="1">
        <v>41362</v>
      </c>
      <c r="C1351" s="31"/>
      <c r="D1351" s="25">
        <v>59.65992</v>
      </c>
      <c r="E1351" s="42">
        <v>192.16849999999999</v>
      </c>
      <c r="F1351" s="35"/>
      <c r="G1351" s="29">
        <v>93.497098452096765</v>
      </c>
      <c r="H1351" s="40">
        <v>70.666749999999993</v>
      </c>
      <c r="I1351" s="35">
        <v>0</v>
      </c>
      <c r="J1351" s="26">
        <v>0</v>
      </c>
      <c r="K1351" s="9">
        <v>105.88865</v>
      </c>
      <c r="L1351" s="51">
        <v>21.600099999999998</v>
      </c>
      <c r="M1351" s="16">
        <v>407.11202000000003</v>
      </c>
      <c r="N1351" s="35">
        <v>0</v>
      </c>
      <c r="O1351" s="50">
        <v>73.645880000000005</v>
      </c>
      <c r="P1351" s="39">
        <v>0</v>
      </c>
      <c r="R1351" s="24">
        <f t="shared" si="86"/>
        <v>1024.2389184520966</v>
      </c>
      <c r="T1351" s="5">
        <v>386.95277296688698</v>
      </c>
      <c r="V1351" s="20">
        <f t="shared" si="87"/>
        <v>1411.1916914189837</v>
      </c>
      <c r="W1351" s="59">
        <f t="shared" si="85"/>
        <v>41362</v>
      </c>
      <c r="X1351" s="25">
        <v>130.72702000000001</v>
      </c>
      <c r="Y1351" s="52">
        <v>352.21897999999999</v>
      </c>
      <c r="Z1351" s="35"/>
      <c r="AA1351" s="35">
        <v>0</v>
      </c>
      <c r="AB1351" s="55">
        <v>221.49779000000001</v>
      </c>
      <c r="AC1351" s="56">
        <v>35.228999999999999</v>
      </c>
      <c r="AD1351" s="57">
        <v>84.718980000000002</v>
      </c>
      <c r="AE1351" s="35"/>
      <c r="AF1351" s="58">
        <v>15.64758</v>
      </c>
      <c r="AG1351" s="58"/>
      <c r="AH1351" s="35">
        <v>0</v>
      </c>
      <c r="AI1351" s="35"/>
      <c r="AL1351" s="24">
        <f t="shared" si="89"/>
        <v>840.03935000000001</v>
      </c>
      <c r="AN1351" s="34">
        <v>729.3</v>
      </c>
      <c r="AP1351" s="20">
        <f t="shared" si="88"/>
        <v>1569.33935</v>
      </c>
      <c r="AR1351" s="20"/>
    </row>
    <row r="1352" spans="1:44" x14ac:dyDescent="0.25">
      <c r="A1352" t="str">
        <f>VLOOKUP($B1352,'Cushing Balance'!$C$2:$E$500,3,TRUE)</f>
        <v>132013</v>
      </c>
      <c r="B1352" s="1">
        <v>41363</v>
      </c>
      <c r="C1352" s="31"/>
      <c r="D1352" s="25">
        <v>44.231830000000002</v>
      </c>
      <c r="E1352" s="42">
        <v>193.68813</v>
      </c>
      <c r="F1352" s="35"/>
      <c r="G1352" s="29">
        <v>93.497098452096765</v>
      </c>
      <c r="H1352" s="40">
        <v>66.273789999999991</v>
      </c>
      <c r="I1352" s="35">
        <v>0</v>
      </c>
      <c r="J1352" s="26">
        <v>0</v>
      </c>
      <c r="K1352" s="9">
        <v>104.95989999999999</v>
      </c>
      <c r="L1352" s="51">
        <v>22.243849999999998</v>
      </c>
      <c r="M1352" s="16">
        <v>447.05862999999999</v>
      </c>
      <c r="N1352" s="35">
        <v>0</v>
      </c>
      <c r="O1352" s="50">
        <v>72.867020000000011</v>
      </c>
      <c r="P1352" s="39">
        <v>0</v>
      </c>
      <c r="R1352" s="24">
        <f t="shared" si="86"/>
        <v>1044.8202484520966</v>
      </c>
      <c r="T1352" s="5">
        <v>386.95277296688698</v>
      </c>
      <c r="V1352" s="20">
        <f t="shared" si="87"/>
        <v>1431.7730214189837</v>
      </c>
      <c r="W1352" s="59">
        <f t="shared" ref="W1352:W1415" si="90">B1352</f>
        <v>41363</v>
      </c>
      <c r="X1352" s="25">
        <v>130.65923000000001</v>
      </c>
      <c r="Y1352" s="52">
        <v>337.73763000000002</v>
      </c>
      <c r="Z1352" s="35"/>
      <c r="AA1352" s="35">
        <v>0</v>
      </c>
      <c r="AB1352" s="55">
        <v>229.38604000000001</v>
      </c>
      <c r="AC1352" s="56">
        <v>35.42548</v>
      </c>
      <c r="AD1352" s="57">
        <v>122.79477</v>
      </c>
      <c r="AE1352" s="35"/>
      <c r="AF1352" s="58">
        <v>15.978</v>
      </c>
      <c r="AG1352" s="58"/>
      <c r="AH1352" s="35">
        <v>0</v>
      </c>
      <c r="AI1352" s="35"/>
      <c r="AL1352" s="24">
        <f t="shared" si="89"/>
        <v>871.98114999999996</v>
      </c>
      <c r="AN1352" s="34">
        <v>729.3</v>
      </c>
      <c r="AP1352" s="20">
        <f t="shared" si="88"/>
        <v>1601.2811499999998</v>
      </c>
      <c r="AR1352" s="20"/>
    </row>
    <row r="1353" spans="1:44" x14ac:dyDescent="0.25">
      <c r="A1353" t="str">
        <f>VLOOKUP($B1353,'Cushing Balance'!$C$2:$E$500,3,TRUE)</f>
        <v>132013</v>
      </c>
      <c r="B1353" s="1">
        <v>41364</v>
      </c>
      <c r="C1353" s="31"/>
      <c r="D1353" s="25">
        <v>204.75212999999999</v>
      </c>
      <c r="E1353" s="42">
        <v>194.14143999999999</v>
      </c>
      <c r="F1353" s="35"/>
      <c r="G1353" s="29">
        <v>93.497098452096765</v>
      </c>
      <c r="H1353" s="40">
        <v>40.152290000000001</v>
      </c>
      <c r="I1353" s="35">
        <v>0</v>
      </c>
      <c r="J1353" s="26">
        <v>0</v>
      </c>
      <c r="K1353" s="9">
        <v>96.544309999999996</v>
      </c>
      <c r="L1353" s="51">
        <v>22.578419999999998</v>
      </c>
      <c r="M1353" s="16">
        <v>386.03858000000002</v>
      </c>
      <c r="N1353" s="35">
        <v>0</v>
      </c>
      <c r="O1353" s="50">
        <v>70.143439999999998</v>
      </c>
      <c r="P1353" s="39">
        <v>0</v>
      </c>
      <c r="R1353" s="24">
        <f t="shared" si="86"/>
        <v>1107.8477084520969</v>
      </c>
      <c r="T1353" s="5">
        <v>386.95277296688698</v>
      </c>
      <c r="V1353" s="20">
        <f t="shared" si="87"/>
        <v>1494.800481418984</v>
      </c>
      <c r="W1353" s="59">
        <f t="shared" si="90"/>
        <v>41364</v>
      </c>
      <c r="X1353" s="25">
        <v>131.01567</v>
      </c>
      <c r="Y1353" s="52">
        <v>329.63049999999998</v>
      </c>
      <c r="Z1353" s="35"/>
      <c r="AA1353" s="35">
        <v>0</v>
      </c>
      <c r="AB1353" s="55">
        <v>231.63342</v>
      </c>
      <c r="AC1353" s="56">
        <v>35.377519999999997</v>
      </c>
      <c r="AD1353" s="57">
        <v>111.47024999999999</v>
      </c>
      <c r="AE1353" s="35"/>
      <c r="AF1353" s="58">
        <v>16.12519</v>
      </c>
      <c r="AG1353" s="58"/>
      <c r="AH1353" s="35">
        <v>0</v>
      </c>
      <c r="AI1353" s="35"/>
      <c r="AL1353" s="24">
        <f t="shared" si="89"/>
        <v>855.25254999999993</v>
      </c>
      <c r="AN1353" s="34">
        <v>729.3</v>
      </c>
      <c r="AP1353" s="20">
        <f t="shared" si="88"/>
        <v>1584.5525499999999</v>
      </c>
      <c r="AR1353" s="20"/>
    </row>
    <row r="1354" spans="1:44" x14ac:dyDescent="0.25">
      <c r="A1354" t="str">
        <f>VLOOKUP($B1354,'Cushing Balance'!$C$2:$E$500,3,TRUE)</f>
        <v>132013</v>
      </c>
      <c r="B1354" s="1">
        <v>41365</v>
      </c>
      <c r="C1354" s="31"/>
      <c r="D1354" s="25">
        <v>95.8095</v>
      </c>
      <c r="E1354" s="42">
        <v>191.19589999999999</v>
      </c>
      <c r="F1354" s="35"/>
      <c r="G1354" s="23">
        <v>89.347187502833336</v>
      </c>
      <c r="H1354" s="40">
        <v>49.517000000000003</v>
      </c>
      <c r="I1354" s="35">
        <v>0</v>
      </c>
      <c r="J1354" s="26">
        <v>0</v>
      </c>
      <c r="K1354" s="9">
        <v>79.526330000000002</v>
      </c>
      <c r="L1354" s="51">
        <v>15.491520000000001</v>
      </c>
      <c r="M1354" s="16">
        <v>347.49871000000002</v>
      </c>
      <c r="N1354" s="35">
        <v>0</v>
      </c>
      <c r="O1354" s="50">
        <v>48.895249999999997</v>
      </c>
      <c r="P1354" s="39">
        <v>0</v>
      </c>
      <c r="R1354" s="24">
        <f t="shared" ref="R1354:R1417" si="91">SUM(D1354:P1354)</f>
        <v>917.28139750283344</v>
      </c>
      <c r="T1354" s="5">
        <v>390.37889343015121</v>
      </c>
      <c r="V1354" s="20">
        <f t="shared" ref="V1354:V1417" si="92">T1354+R1354</f>
        <v>1307.6602909329847</v>
      </c>
      <c r="W1354" s="59">
        <f t="shared" si="90"/>
        <v>41365</v>
      </c>
      <c r="X1354" s="25">
        <v>131.04805999999999</v>
      </c>
      <c r="Y1354" s="52">
        <v>363.62392</v>
      </c>
      <c r="Z1354" s="35"/>
      <c r="AA1354" s="35">
        <v>0</v>
      </c>
      <c r="AB1354" s="55">
        <v>231.90798000000001</v>
      </c>
      <c r="AC1354" s="56">
        <v>34.590129999999995</v>
      </c>
      <c r="AD1354" s="57">
        <v>80.868539999999996</v>
      </c>
      <c r="AE1354" s="35"/>
      <c r="AF1354" s="58">
        <v>14.41517</v>
      </c>
      <c r="AG1354" s="58"/>
      <c r="AH1354" s="35">
        <v>0</v>
      </c>
      <c r="AI1354" s="35"/>
      <c r="AL1354" s="24">
        <f t="shared" si="89"/>
        <v>856.4538</v>
      </c>
      <c r="AN1354" s="34">
        <v>736.95</v>
      </c>
      <c r="AP1354" s="20">
        <f t="shared" ref="AP1354:AP1417" si="93">AN1354+AL1354</f>
        <v>1593.4038</v>
      </c>
      <c r="AR1354" s="20"/>
    </row>
    <row r="1355" spans="1:44" x14ac:dyDescent="0.25">
      <c r="A1355" t="str">
        <f>VLOOKUP($B1355,'Cushing Balance'!$C$2:$E$500,3,TRUE)</f>
        <v>132013</v>
      </c>
      <c r="B1355" s="1">
        <v>41366</v>
      </c>
      <c r="C1355" s="31"/>
      <c r="D1355" s="25">
        <v>95.43638</v>
      </c>
      <c r="E1355" s="42">
        <v>191.83704</v>
      </c>
      <c r="F1355" s="35"/>
      <c r="G1355" s="23">
        <v>89.347187502833336</v>
      </c>
      <c r="H1355" s="40">
        <v>57.128419999999998</v>
      </c>
      <c r="I1355" s="35">
        <v>0</v>
      </c>
      <c r="J1355" s="26">
        <v>0</v>
      </c>
      <c r="K1355" s="9">
        <v>90.500960000000006</v>
      </c>
      <c r="L1355" s="51">
        <v>22.162749999999999</v>
      </c>
      <c r="M1355" s="16">
        <v>432.08471000000003</v>
      </c>
      <c r="N1355" s="35">
        <v>0</v>
      </c>
      <c r="O1355" s="50">
        <v>74.479939999999999</v>
      </c>
      <c r="P1355" s="39">
        <v>0</v>
      </c>
      <c r="R1355" s="24">
        <f t="shared" si="91"/>
        <v>1052.9773875028332</v>
      </c>
      <c r="T1355" s="5">
        <v>390.37889343015121</v>
      </c>
      <c r="V1355" s="20">
        <f t="shared" si="92"/>
        <v>1443.3562809329844</v>
      </c>
      <c r="W1355" s="59">
        <f t="shared" si="90"/>
        <v>41366</v>
      </c>
      <c r="X1355" s="25">
        <v>130.67564999999999</v>
      </c>
      <c r="Y1355" s="52">
        <v>365.27177</v>
      </c>
      <c r="Z1355" s="35"/>
      <c r="AA1355" s="35">
        <v>0</v>
      </c>
      <c r="AB1355" s="55">
        <v>225.43020999999999</v>
      </c>
      <c r="AC1355" s="56">
        <v>36.640900000000002</v>
      </c>
      <c r="AD1355" s="57">
        <v>82.029710000000009</v>
      </c>
      <c r="AE1355" s="35"/>
      <c r="AF1355" s="58">
        <v>14.410629999999999</v>
      </c>
      <c r="AG1355" s="58"/>
      <c r="AH1355" s="35">
        <v>0</v>
      </c>
      <c r="AI1355" s="35"/>
      <c r="AL1355" s="24">
        <f t="shared" ref="AL1355:AL1418" si="94">SUM(X1355:AJ1355)</f>
        <v>854.45886999999993</v>
      </c>
      <c r="AN1355" s="34">
        <v>736.95</v>
      </c>
      <c r="AP1355" s="20">
        <f t="shared" si="93"/>
        <v>1591.40887</v>
      </c>
      <c r="AR1355" s="20"/>
    </row>
    <row r="1356" spans="1:44" x14ac:dyDescent="0.25">
      <c r="A1356" t="str">
        <f>VLOOKUP($B1356,'Cushing Balance'!$C$2:$E$500,3,TRUE)</f>
        <v>132013</v>
      </c>
      <c r="B1356" s="1">
        <v>41367</v>
      </c>
      <c r="C1356" s="31"/>
      <c r="D1356" s="25">
        <v>446.63344000000001</v>
      </c>
      <c r="E1356" s="42">
        <v>194.16432999999998</v>
      </c>
      <c r="F1356" s="35"/>
      <c r="G1356" s="23">
        <v>89.347187502833336</v>
      </c>
      <c r="H1356" s="40">
        <v>59.449210000000001</v>
      </c>
      <c r="I1356" s="35">
        <v>0</v>
      </c>
      <c r="J1356" s="26">
        <v>0</v>
      </c>
      <c r="K1356" s="9">
        <v>99.378579999999999</v>
      </c>
      <c r="L1356" s="51">
        <v>22.92333</v>
      </c>
      <c r="M1356" s="16">
        <v>435.79556000000002</v>
      </c>
      <c r="N1356" s="35">
        <v>0</v>
      </c>
      <c r="O1356" s="50">
        <v>75.020130000000009</v>
      </c>
      <c r="P1356" s="39">
        <v>0</v>
      </c>
      <c r="R1356" s="24">
        <f t="shared" si="91"/>
        <v>1422.7117675028333</v>
      </c>
      <c r="T1356" s="5">
        <v>390.37889343015121</v>
      </c>
      <c r="V1356" s="20">
        <f t="shared" si="92"/>
        <v>1813.0906609329845</v>
      </c>
      <c r="W1356" s="59">
        <f t="shared" si="90"/>
        <v>41367</v>
      </c>
      <c r="X1356" s="25">
        <v>130.58577</v>
      </c>
      <c r="Y1356" s="52">
        <v>312.10257999999999</v>
      </c>
      <c r="Z1356" s="35"/>
      <c r="AA1356" s="35">
        <v>0</v>
      </c>
      <c r="AB1356" s="55">
        <v>212.43504000000001</v>
      </c>
      <c r="AC1356" s="56">
        <v>36.715129999999995</v>
      </c>
      <c r="AD1356" s="57">
        <v>87.790559999999999</v>
      </c>
      <c r="AE1356" s="35"/>
      <c r="AF1356" s="58">
        <v>13.704979999999999</v>
      </c>
      <c r="AG1356" s="58"/>
      <c r="AH1356" s="35">
        <v>0</v>
      </c>
      <c r="AI1356" s="35"/>
      <c r="AL1356" s="24">
        <f t="shared" si="94"/>
        <v>793.33406000000002</v>
      </c>
      <c r="AN1356" s="34">
        <v>736.95</v>
      </c>
      <c r="AP1356" s="20">
        <f t="shared" si="93"/>
        <v>1530.28406</v>
      </c>
      <c r="AR1356" s="20"/>
    </row>
    <row r="1357" spans="1:44" x14ac:dyDescent="0.25">
      <c r="A1357" t="str">
        <f>VLOOKUP($B1357,'Cushing Balance'!$C$2:$E$500,3,TRUE)</f>
        <v>132013</v>
      </c>
      <c r="B1357" s="1">
        <v>41368</v>
      </c>
      <c r="C1357" s="31"/>
      <c r="D1357" s="25">
        <v>0</v>
      </c>
      <c r="E1357" s="42">
        <v>197.98548000000002</v>
      </c>
      <c r="F1357" s="35"/>
      <c r="G1357" s="23">
        <v>89.347187502833336</v>
      </c>
      <c r="H1357" s="40">
        <v>77.078919999999997</v>
      </c>
      <c r="I1357" s="35">
        <v>0</v>
      </c>
      <c r="J1357" s="26">
        <v>0</v>
      </c>
      <c r="K1357" s="9">
        <v>90.322879999999998</v>
      </c>
      <c r="L1357" s="51">
        <v>22.628349999999998</v>
      </c>
      <c r="M1357" s="16">
        <v>425.89488</v>
      </c>
      <c r="N1357" s="35">
        <v>0</v>
      </c>
      <c r="O1357" s="50">
        <v>73.006039999999999</v>
      </c>
      <c r="P1357" s="39">
        <v>0</v>
      </c>
      <c r="R1357" s="24">
        <f t="shared" si="91"/>
        <v>976.26373750283335</v>
      </c>
      <c r="T1357" s="5">
        <v>390.37889343015121</v>
      </c>
      <c r="V1357" s="20">
        <f t="shared" si="92"/>
        <v>1366.6426309329845</v>
      </c>
      <c r="W1357" s="59">
        <f t="shared" si="90"/>
        <v>41368</v>
      </c>
      <c r="X1357" s="25">
        <v>130.51513</v>
      </c>
      <c r="Y1357" s="52">
        <v>337.00869</v>
      </c>
      <c r="Z1357" s="35"/>
      <c r="AA1357" s="35">
        <v>0</v>
      </c>
      <c r="AB1357" s="55">
        <v>169.023</v>
      </c>
      <c r="AC1357" s="56">
        <v>36.523330000000001</v>
      </c>
      <c r="AD1357" s="57">
        <v>66.671559999999999</v>
      </c>
      <c r="AE1357" s="35"/>
      <c r="AF1357" s="58">
        <v>14.86158</v>
      </c>
      <c r="AG1357" s="58"/>
      <c r="AH1357" s="35">
        <v>0</v>
      </c>
      <c r="AI1357" s="35"/>
      <c r="AL1357" s="24">
        <f t="shared" si="94"/>
        <v>754.60329000000002</v>
      </c>
      <c r="AN1357" s="34">
        <v>736.95</v>
      </c>
      <c r="AP1357" s="20">
        <f t="shared" si="93"/>
        <v>1491.5532900000001</v>
      </c>
      <c r="AR1357" s="20"/>
    </row>
    <row r="1358" spans="1:44" x14ac:dyDescent="0.25">
      <c r="A1358" t="str">
        <f>VLOOKUP($B1358,'Cushing Balance'!$C$2:$E$500,3,TRUE)</f>
        <v>132013</v>
      </c>
      <c r="B1358" s="1">
        <v>41369</v>
      </c>
      <c r="C1358" s="31"/>
      <c r="D1358" s="25">
        <v>87.33963</v>
      </c>
      <c r="E1358" s="42">
        <v>191.9786</v>
      </c>
      <c r="F1358" s="35"/>
      <c r="G1358" s="23">
        <v>89.347187502833336</v>
      </c>
      <c r="H1358" s="40">
        <v>43.181849999999997</v>
      </c>
      <c r="I1358" s="35">
        <v>0</v>
      </c>
      <c r="J1358" s="26">
        <v>0</v>
      </c>
      <c r="K1358" s="9">
        <v>84.949850000000012</v>
      </c>
      <c r="L1358" s="51">
        <v>22.871269999999999</v>
      </c>
      <c r="M1358" s="16">
        <v>355.60475000000002</v>
      </c>
      <c r="N1358" s="35">
        <v>0</v>
      </c>
      <c r="O1358" s="50">
        <v>73.760000000000005</v>
      </c>
      <c r="P1358" s="39">
        <v>0</v>
      </c>
      <c r="R1358" s="24">
        <f t="shared" si="91"/>
        <v>949.03313750283337</v>
      </c>
      <c r="T1358" s="5">
        <v>390.37889343015121</v>
      </c>
      <c r="V1358" s="20">
        <f t="shared" si="92"/>
        <v>1339.4120309329846</v>
      </c>
      <c r="W1358" s="59">
        <f t="shared" si="90"/>
        <v>41369</v>
      </c>
      <c r="X1358" s="25">
        <v>136.88518999999999</v>
      </c>
      <c r="Y1358" s="52">
        <v>319.99912999999998</v>
      </c>
      <c r="Z1358" s="35"/>
      <c r="AA1358" s="35">
        <v>0</v>
      </c>
      <c r="AB1358" s="55">
        <v>221.38245999999998</v>
      </c>
      <c r="AC1358" s="56">
        <v>38.196379999999998</v>
      </c>
      <c r="AD1358" s="57">
        <v>25.16592</v>
      </c>
      <c r="AE1358" s="35"/>
      <c r="AF1358" s="58">
        <v>15.491290000000001</v>
      </c>
      <c r="AG1358" s="58"/>
      <c r="AH1358" s="35">
        <v>0</v>
      </c>
      <c r="AI1358" s="35"/>
      <c r="AL1358" s="24">
        <f t="shared" si="94"/>
        <v>757.12036999999998</v>
      </c>
      <c r="AN1358" s="34">
        <v>736.95</v>
      </c>
      <c r="AP1358" s="20">
        <f t="shared" si="93"/>
        <v>1494.0703699999999</v>
      </c>
      <c r="AR1358" s="20"/>
    </row>
    <row r="1359" spans="1:44" x14ac:dyDescent="0.25">
      <c r="A1359" t="str">
        <f>VLOOKUP($B1359,'Cushing Balance'!$C$2:$E$500,3,TRUE)</f>
        <v>142013</v>
      </c>
      <c r="B1359" s="1">
        <v>41370</v>
      </c>
      <c r="C1359" s="31"/>
      <c r="D1359" s="25">
        <v>213.55096</v>
      </c>
      <c r="E1359" s="42">
        <v>197.31345999999999</v>
      </c>
      <c r="F1359" s="35"/>
      <c r="G1359" s="23">
        <v>89.347187502833336</v>
      </c>
      <c r="H1359" s="40">
        <v>47.017690000000002</v>
      </c>
      <c r="I1359" s="35">
        <v>0</v>
      </c>
      <c r="J1359" s="26">
        <v>0</v>
      </c>
      <c r="K1359" s="9">
        <v>105.2565</v>
      </c>
      <c r="L1359" s="51">
        <v>17.36871</v>
      </c>
      <c r="M1359" s="16">
        <v>424.14641999999998</v>
      </c>
      <c r="N1359" s="35">
        <v>0</v>
      </c>
      <c r="O1359" s="50">
        <v>73.680419999999998</v>
      </c>
      <c r="P1359" s="39">
        <v>0</v>
      </c>
      <c r="R1359" s="24">
        <f t="shared" si="91"/>
        <v>1167.6813475028332</v>
      </c>
      <c r="T1359" s="5">
        <v>390.37889343015121</v>
      </c>
      <c r="V1359" s="20">
        <f t="shared" si="92"/>
        <v>1558.0602409329845</v>
      </c>
      <c r="W1359" s="59">
        <f t="shared" si="90"/>
        <v>41370</v>
      </c>
      <c r="X1359" s="25">
        <v>146.45971</v>
      </c>
      <c r="Y1359" s="52">
        <v>323.70102000000003</v>
      </c>
      <c r="Z1359" s="35"/>
      <c r="AA1359" s="35">
        <v>0</v>
      </c>
      <c r="AB1359" s="55">
        <v>226.45750000000001</v>
      </c>
      <c r="AC1359" s="56">
        <v>37.892309999999995</v>
      </c>
      <c r="AD1359" s="57">
        <v>59.331330000000001</v>
      </c>
      <c r="AE1359" s="35"/>
      <c r="AF1359" s="58">
        <v>15.988629999999999</v>
      </c>
      <c r="AG1359" s="58"/>
      <c r="AH1359" s="35">
        <v>0</v>
      </c>
      <c r="AI1359" s="35"/>
      <c r="AL1359" s="24">
        <f t="shared" si="94"/>
        <v>809.83049999999992</v>
      </c>
      <c r="AN1359" s="34">
        <v>736.95</v>
      </c>
      <c r="AP1359" s="20">
        <f t="shared" si="93"/>
        <v>1546.7804999999998</v>
      </c>
      <c r="AR1359" s="20"/>
    </row>
    <row r="1360" spans="1:44" x14ac:dyDescent="0.25">
      <c r="A1360" t="str">
        <f>VLOOKUP($B1360,'Cushing Balance'!$C$2:$E$500,3,TRUE)</f>
        <v>142013</v>
      </c>
      <c r="B1360" s="1">
        <v>41371</v>
      </c>
      <c r="C1360" s="31"/>
      <c r="D1360" s="25">
        <v>300.32577000000003</v>
      </c>
      <c r="E1360" s="42">
        <v>195.79480999999998</v>
      </c>
      <c r="F1360" s="35"/>
      <c r="G1360" s="23">
        <v>89.347187502833336</v>
      </c>
      <c r="H1360" s="40">
        <v>50.724150000000002</v>
      </c>
      <c r="I1360" s="35">
        <v>0</v>
      </c>
      <c r="J1360" s="26">
        <v>0</v>
      </c>
      <c r="K1360" s="9">
        <v>106.14117</v>
      </c>
      <c r="L1360" s="51">
        <v>20.598080000000003</v>
      </c>
      <c r="M1360" s="16">
        <v>422.96771000000001</v>
      </c>
      <c r="N1360" s="35">
        <v>0</v>
      </c>
      <c r="O1360" s="50">
        <v>68.142060000000001</v>
      </c>
      <c r="P1360" s="39">
        <v>0</v>
      </c>
      <c r="R1360" s="24">
        <f t="shared" si="91"/>
        <v>1254.0409375028332</v>
      </c>
      <c r="T1360" s="5">
        <v>390.37889343015121</v>
      </c>
      <c r="V1360" s="20">
        <f t="shared" si="92"/>
        <v>1644.4198309329845</v>
      </c>
      <c r="W1360" s="59">
        <f t="shared" si="90"/>
        <v>41371</v>
      </c>
      <c r="X1360" s="25">
        <v>145.05350000000001</v>
      </c>
      <c r="Y1360" s="52">
        <v>317.07840000000004</v>
      </c>
      <c r="Z1360" s="35"/>
      <c r="AA1360" s="35">
        <v>0</v>
      </c>
      <c r="AB1360" s="55">
        <v>224.11685</v>
      </c>
      <c r="AC1360" s="56">
        <v>38.70017</v>
      </c>
      <c r="AD1360" s="57">
        <v>76.229830000000007</v>
      </c>
      <c r="AE1360" s="35"/>
      <c r="AF1360" s="58">
        <v>15.769080000000001</v>
      </c>
      <c r="AG1360" s="58"/>
      <c r="AH1360" s="35">
        <v>0</v>
      </c>
      <c r="AI1360" s="35"/>
      <c r="AL1360" s="24">
        <f t="shared" si="94"/>
        <v>816.94783000000007</v>
      </c>
      <c r="AN1360" s="34">
        <v>736.95</v>
      </c>
      <c r="AP1360" s="20">
        <f t="shared" si="93"/>
        <v>1553.8978300000001</v>
      </c>
      <c r="AR1360" s="20"/>
    </row>
    <row r="1361" spans="1:44" x14ac:dyDescent="0.25">
      <c r="A1361" t="str">
        <f>VLOOKUP($B1361,'Cushing Balance'!$C$2:$E$500,3,TRUE)</f>
        <v>142013</v>
      </c>
      <c r="B1361" s="1">
        <v>41372</v>
      </c>
      <c r="C1361" s="31"/>
      <c r="D1361" s="25">
        <v>0</v>
      </c>
      <c r="E1361" s="42">
        <v>196.24804</v>
      </c>
      <c r="F1361" s="35"/>
      <c r="G1361" s="23">
        <v>89.347187502833336</v>
      </c>
      <c r="H1361" s="40">
        <v>45.957129999999999</v>
      </c>
      <c r="I1361" s="35">
        <v>0</v>
      </c>
      <c r="J1361" s="26">
        <v>0</v>
      </c>
      <c r="K1361" s="9">
        <v>98.391329999999996</v>
      </c>
      <c r="L1361" s="51">
        <v>20.96508</v>
      </c>
      <c r="M1361" s="16">
        <v>403.55063000000001</v>
      </c>
      <c r="N1361" s="35">
        <v>0</v>
      </c>
      <c r="O1361" s="50">
        <v>72.518460000000005</v>
      </c>
      <c r="P1361" s="39">
        <v>0</v>
      </c>
      <c r="R1361" s="24">
        <f t="shared" si="91"/>
        <v>926.97785750283333</v>
      </c>
      <c r="T1361" s="5">
        <v>390.37889343015121</v>
      </c>
      <c r="V1361" s="20">
        <f t="shared" si="92"/>
        <v>1317.3567509329846</v>
      </c>
      <c r="W1361" s="59">
        <f t="shared" si="90"/>
        <v>41372</v>
      </c>
      <c r="X1361" s="25">
        <v>138.66235</v>
      </c>
      <c r="Y1361" s="52">
        <v>328.21040000000005</v>
      </c>
      <c r="Z1361" s="35"/>
      <c r="AA1361" s="35">
        <v>0</v>
      </c>
      <c r="AB1361" s="55">
        <v>224.20650000000001</v>
      </c>
      <c r="AC1361" s="56">
        <v>38.690169999999995</v>
      </c>
      <c r="AD1361" s="57">
        <v>90.678539999999998</v>
      </c>
      <c r="AE1361" s="35"/>
      <c r="AF1361" s="58">
        <v>15.947979999999999</v>
      </c>
      <c r="AG1361" s="58"/>
      <c r="AH1361" s="35">
        <v>0</v>
      </c>
      <c r="AI1361" s="35"/>
      <c r="AL1361" s="24">
        <f t="shared" si="94"/>
        <v>836.39594</v>
      </c>
      <c r="AN1361" s="34">
        <v>736.95</v>
      </c>
      <c r="AP1361" s="20">
        <f t="shared" si="93"/>
        <v>1573.3459400000002</v>
      </c>
      <c r="AR1361" s="20"/>
    </row>
    <row r="1362" spans="1:44" x14ac:dyDescent="0.25">
      <c r="A1362" t="str">
        <f>VLOOKUP($B1362,'Cushing Balance'!$C$2:$E$500,3,TRUE)</f>
        <v>142013</v>
      </c>
      <c r="B1362" s="1">
        <v>41373</v>
      </c>
      <c r="C1362" s="31"/>
      <c r="D1362" s="25">
        <v>285.69159999999999</v>
      </c>
      <c r="E1362" s="42">
        <v>192.79531</v>
      </c>
      <c r="F1362" s="35"/>
      <c r="G1362" s="23">
        <v>89.347187502833336</v>
      </c>
      <c r="H1362" s="40">
        <v>60.287730000000003</v>
      </c>
      <c r="I1362" s="35">
        <v>0</v>
      </c>
      <c r="J1362" s="26">
        <v>0</v>
      </c>
      <c r="K1362" s="9">
        <v>95.481250000000003</v>
      </c>
      <c r="L1362" s="51">
        <v>22.940020000000001</v>
      </c>
      <c r="M1362" s="16">
        <v>337.08471000000003</v>
      </c>
      <c r="N1362" s="35">
        <v>0</v>
      </c>
      <c r="O1362" s="50">
        <v>73.800830000000005</v>
      </c>
      <c r="P1362" s="39">
        <v>0</v>
      </c>
      <c r="R1362" s="24">
        <f t="shared" si="91"/>
        <v>1157.4286375028332</v>
      </c>
      <c r="T1362" s="5">
        <v>390.37889343015121</v>
      </c>
      <c r="V1362" s="20">
        <f t="shared" si="92"/>
        <v>1547.8075309329845</v>
      </c>
      <c r="W1362" s="59">
        <f t="shared" si="90"/>
        <v>41373</v>
      </c>
      <c r="X1362" s="25">
        <v>131.74042</v>
      </c>
      <c r="Y1362" s="52">
        <v>263.67483000000004</v>
      </c>
      <c r="Z1362" s="35"/>
      <c r="AA1362" s="35">
        <v>0</v>
      </c>
      <c r="AB1362" s="55">
        <v>222.61301999999998</v>
      </c>
      <c r="AC1362" s="56">
        <v>37.178059999999995</v>
      </c>
      <c r="AD1362" s="57">
        <v>88.618039999999993</v>
      </c>
      <c r="AE1362" s="35"/>
      <c r="AF1362" s="58">
        <v>15.80298</v>
      </c>
      <c r="AG1362" s="58"/>
      <c r="AH1362" s="35">
        <v>0</v>
      </c>
      <c r="AI1362" s="35"/>
      <c r="AL1362" s="24">
        <f t="shared" si="94"/>
        <v>759.62734999999998</v>
      </c>
      <c r="AN1362" s="34">
        <v>736.95</v>
      </c>
      <c r="AP1362" s="20">
        <f t="shared" si="93"/>
        <v>1496.57735</v>
      </c>
      <c r="AR1362" s="20"/>
    </row>
    <row r="1363" spans="1:44" x14ac:dyDescent="0.25">
      <c r="A1363" t="str">
        <f>VLOOKUP($B1363,'Cushing Balance'!$C$2:$E$500,3,TRUE)</f>
        <v>142013</v>
      </c>
      <c r="B1363" s="1">
        <v>41374</v>
      </c>
      <c r="C1363" s="31"/>
      <c r="D1363" s="25">
        <v>95.56089999999999</v>
      </c>
      <c r="E1363" s="42">
        <v>169.00229000000002</v>
      </c>
      <c r="F1363" s="35"/>
      <c r="G1363" s="23">
        <v>89.347187502833336</v>
      </c>
      <c r="H1363" s="40">
        <v>71.399059999999992</v>
      </c>
      <c r="I1363" s="35">
        <v>0</v>
      </c>
      <c r="J1363" s="26">
        <v>0</v>
      </c>
      <c r="K1363" s="9">
        <v>104.19196000000001</v>
      </c>
      <c r="L1363" s="51">
        <v>12.494479999999999</v>
      </c>
      <c r="M1363" s="16">
        <v>415.94869</v>
      </c>
      <c r="N1363" s="35">
        <v>0</v>
      </c>
      <c r="O1363" s="50">
        <v>66.295310000000001</v>
      </c>
      <c r="P1363" s="39">
        <v>0</v>
      </c>
      <c r="R1363" s="24">
        <f t="shared" si="91"/>
        <v>1024.2398775028332</v>
      </c>
      <c r="T1363" s="5">
        <v>390.37889343015121</v>
      </c>
      <c r="V1363" s="20">
        <f t="shared" si="92"/>
        <v>1414.6187709329845</v>
      </c>
      <c r="W1363" s="59">
        <f t="shared" si="90"/>
        <v>41374</v>
      </c>
      <c r="X1363" s="25">
        <v>139.87213</v>
      </c>
      <c r="Y1363" s="52">
        <v>247.05479</v>
      </c>
      <c r="Z1363" s="35"/>
      <c r="AA1363" s="35">
        <v>0</v>
      </c>
      <c r="AB1363" s="55">
        <v>192.18067000000002</v>
      </c>
      <c r="AC1363" s="56">
        <v>23.844900000000003</v>
      </c>
      <c r="AD1363" s="57">
        <v>52.600480000000005</v>
      </c>
      <c r="AE1363" s="35"/>
      <c r="AF1363" s="58">
        <v>14.739379999999999</v>
      </c>
      <c r="AG1363" s="58"/>
      <c r="AH1363" s="35">
        <v>0</v>
      </c>
      <c r="AI1363" s="35"/>
      <c r="AL1363" s="24">
        <f t="shared" si="94"/>
        <v>670.29235000000017</v>
      </c>
      <c r="AN1363" s="34">
        <v>736.95</v>
      </c>
      <c r="AP1363" s="20">
        <f t="shared" si="93"/>
        <v>1407.2423500000002</v>
      </c>
      <c r="AR1363" s="20"/>
    </row>
    <row r="1364" spans="1:44" x14ac:dyDescent="0.25">
      <c r="A1364" t="str">
        <f>VLOOKUP($B1364,'Cushing Balance'!$C$2:$E$500,3,TRUE)</f>
        <v>142013</v>
      </c>
      <c r="B1364" s="1">
        <v>41375</v>
      </c>
      <c r="C1364" s="31"/>
      <c r="D1364" s="25">
        <v>191.85354000000001</v>
      </c>
      <c r="E1364" s="42">
        <v>187.71307999999999</v>
      </c>
      <c r="F1364" s="35"/>
      <c r="G1364" s="23">
        <v>89.347187502833336</v>
      </c>
      <c r="H1364" s="40">
        <v>43.71875</v>
      </c>
      <c r="I1364" s="35">
        <v>0</v>
      </c>
      <c r="J1364" s="26">
        <v>0</v>
      </c>
      <c r="K1364" s="9">
        <v>98.85333</v>
      </c>
      <c r="L1364" s="51">
        <v>22.207540000000002</v>
      </c>
      <c r="M1364" s="16">
        <v>433.78267</v>
      </c>
      <c r="N1364" s="35">
        <v>0</v>
      </c>
      <c r="O1364" s="50">
        <v>64.812559999999991</v>
      </c>
      <c r="P1364" s="39">
        <v>0</v>
      </c>
      <c r="R1364" s="24">
        <f t="shared" si="91"/>
        <v>1132.2886575028335</v>
      </c>
      <c r="T1364" s="5">
        <v>390.37889343015121</v>
      </c>
      <c r="V1364" s="20">
        <f t="shared" si="92"/>
        <v>1522.6675509329848</v>
      </c>
      <c r="W1364" s="59">
        <f t="shared" si="90"/>
        <v>41375</v>
      </c>
      <c r="X1364" s="25">
        <v>144.22027</v>
      </c>
      <c r="Y1364" s="52">
        <v>337.20221000000004</v>
      </c>
      <c r="Z1364" s="35"/>
      <c r="AA1364" s="35">
        <v>0</v>
      </c>
      <c r="AB1364" s="55">
        <v>223.36490000000001</v>
      </c>
      <c r="AC1364" s="56">
        <v>37.986710000000002</v>
      </c>
      <c r="AD1364" s="57">
        <v>40.963480000000004</v>
      </c>
      <c r="AE1364" s="35"/>
      <c r="AF1364" s="58">
        <v>15.06235</v>
      </c>
      <c r="AG1364" s="58"/>
      <c r="AH1364" s="35">
        <v>0</v>
      </c>
      <c r="AI1364" s="35"/>
      <c r="AL1364" s="24">
        <f t="shared" si="94"/>
        <v>798.79992000000016</v>
      </c>
      <c r="AN1364" s="34">
        <v>736.95</v>
      </c>
      <c r="AP1364" s="20">
        <f t="shared" si="93"/>
        <v>1535.7499200000002</v>
      </c>
      <c r="AR1364" s="20"/>
    </row>
    <row r="1365" spans="1:44" x14ac:dyDescent="0.25">
      <c r="A1365" t="str">
        <f>VLOOKUP($B1365,'Cushing Balance'!$C$2:$E$500,3,TRUE)</f>
        <v>142013</v>
      </c>
      <c r="B1365" s="1">
        <v>41376</v>
      </c>
      <c r="C1365" s="31"/>
      <c r="D1365" s="25">
        <v>289.80988000000002</v>
      </c>
      <c r="E1365" s="42">
        <v>192.35129000000001</v>
      </c>
      <c r="F1365" s="35"/>
      <c r="G1365" s="23">
        <v>89.347187502833336</v>
      </c>
      <c r="H1365" s="40">
        <v>41.918939999999999</v>
      </c>
      <c r="I1365" s="35">
        <v>0</v>
      </c>
      <c r="J1365" s="26">
        <v>0</v>
      </c>
      <c r="K1365" s="9">
        <v>78.974770000000007</v>
      </c>
      <c r="L1365" s="51">
        <v>22.548500000000001</v>
      </c>
      <c r="M1365" s="16">
        <v>333.97015000000005</v>
      </c>
      <c r="N1365" s="35">
        <v>0</v>
      </c>
      <c r="O1365" s="50">
        <v>74.701189999999997</v>
      </c>
      <c r="P1365" s="39">
        <v>0</v>
      </c>
      <c r="R1365" s="24">
        <f t="shared" si="91"/>
        <v>1123.6219075028334</v>
      </c>
      <c r="T1365" s="5">
        <v>390.37889343015121</v>
      </c>
      <c r="V1365" s="20">
        <f t="shared" si="92"/>
        <v>1514.0008009329847</v>
      </c>
      <c r="W1365" s="59">
        <f t="shared" si="90"/>
        <v>41376</v>
      </c>
      <c r="X1365" s="25">
        <v>131.22306</v>
      </c>
      <c r="Y1365" s="52">
        <v>307.99005999999997</v>
      </c>
      <c r="Z1365" s="35"/>
      <c r="AA1365" s="35">
        <v>0</v>
      </c>
      <c r="AB1365" s="55">
        <v>226.53720999999999</v>
      </c>
      <c r="AC1365" s="56">
        <v>38.193669999999997</v>
      </c>
      <c r="AD1365" s="57">
        <v>91.526939999999996</v>
      </c>
      <c r="AE1365" s="35"/>
      <c r="AF1365" s="58">
        <v>15.44331</v>
      </c>
      <c r="AG1365" s="58"/>
      <c r="AH1365" s="35">
        <v>0</v>
      </c>
      <c r="AI1365" s="35"/>
      <c r="AL1365" s="24">
        <f t="shared" si="94"/>
        <v>810.91424999999992</v>
      </c>
      <c r="AN1365" s="34">
        <v>736.95</v>
      </c>
      <c r="AP1365" s="20">
        <f t="shared" si="93"/>
        <v>1547.8642500000001</v>
      </c>
      <c r="AR1365" s="20"/>
    </row>
    <row r="1366" spans="1:44" x14ac:dyDescent="0.25">
      <c r="A1366" t="str">
        <f>VLOOKUP($B1366,'Cushing Balance'!$C$2:$E$500,3,TRUE)</f>
        <v>152013</v>
      </c>
      <c r="B1366" s="1">
        <v>41377</v>
      </c>
      <c r="C1366" s="31"/>
      <c r="D1366" s="25">
        <v>135.92126999999999</v>
      </c>
      <c r="E1366" s="42">
        <v>191.13792000000001</v>
      </c>
      <c r="F1366" s="35"/>
      <c r="G1366" s="23">
        <v>89.347187502833336</v>
      </c>
      <c r="H1366" s="40">
        <v>54.393000000000001</v>
      </c>
      <c r="I1366" s="35">
        <v>0</v>
      </c>
      <c r="J1366" s="26">
        <v>0</v>
      </c>
      <c r="K1366" s="9">
        <v>85.617630000000005</v>
      </c>
      <c r="L1366" s="51">
        <v>23.132330000000003</v>
      </c>
      <c r="M1366" s="16">
        <v>403.39494000000002</v>
      </c>
      <c r="N1366" s="35">
        <v>0</v>
      </c>
      <c r="O1366" s="50">
        <v>73.953249999999997</v>
      </c>
      <c r="P1366" s="39">
        <v>0</v>
      </c>
      <c r="R1366" s="24">
        <f t="shared" si="91"/>
        <v>1056.8975275028333</v>
      </c>
      <c r="T1366" s="5">
        <v>390.37889343015121</v>
      </c>
      <c r="V1366" s="20">
        <f t="shared" si="92"/>
        <v>1447.2764209329846</v>
      </c>
      <c r="W1366" s="59">
        <f t="shared" si="90"/>
        <v>41377</v>
      </c>
      <c r="X1366" s="25">
        <v>131.03625</v>
      </c>
      <c r="Y1366" s="52">
        <v>235.98532999999998</v>
      </c>
      <c r="Z1366" s="35"/>
      <c r="AA1366" s="35">
        <v>0</v>
      </c>
      <c r="AB1366" s="55">
        <v>218.59988000000001</v>
      </c>
      <c r="AC1366" s="56">
        <v>38.954349999999998</v>
      </c>
      <c r="AD1366" s="57">
        <v>87.267750000000007</v>
      </c>
      <c r="AE1366" s="35"/>
      <c r="AF1366" s="58">
        <v>15.66221</v>
      </c>
      <c r="AG1366" s="58"/>
      <c r="AH1366" s="35">
        <v>0</v>
      </c>
      <c r="AI1366" s="35"/>
      <c r="AL1366" s="24">
        <f t="shared" si="94"/>
        <v>727.50576999999987</v>
      </c>
      <c r="AN1366" s="34">
        <v>736.95</v>
      </c>
      <c r="AP1366" s="20">
        <f t="shared" si="93"/>
        <v>1464.45577</v>
      </c>
      <c r="AR1366" s="20"/>
    </row>
    <row r="1367" spans="1:44" x14ac:dyDescent="0.25">
      <c r="A1367" t="str">
        <f>VLOOKUP($B1367,'Cushing Balance'!$C$2:$E$500,3,TRUE)</f>
        <v>152013</v>
      </c>
      <c r="B1367" s="1">
        <v>41378</v>
      </c>
      <c r="C1367" s="31"/>
      <c r="D1367" s="25">
        <v>128.50002000000001</v>
      </c>
      <c r="E1367" s="42">
        <v>197.03988000000001</v>
      </c>
      <c r="F1367" s="35"/>
      <c r="G1367" s="23">
        <v>89.347187502833336</v>
      </c>
      <c r="H1367" s="40">
        <v>53.878769999999996</v>
      </c>
      <c r="I1367" s="35">
        <v>0</v>
      </c>
      <c r="J1367" s="26">
        <v>0</v>
      </c>
      <c r="K1367" s="9">
        <v>89.907020000000003</v>
      </c>
      <c r="L1367" s="51">
        <v>23.213540000000002</v>
      </c>
      <c r="M1367" s="16">
        <v>409.68571000000003</v>
      </c>
      <c r="N1367" s="35">
        <v>0</v>
      </c>
      <c r="O1367" s="50">
        <v>74.390559999999994</v>
      </c>
      <c r="P1367" s="39">
        <v>0</v>
      </c>
      <c r="R1367" s="24">
        <f t="shared" si="91"/>
        <v>1065.9626875028334</v>
      </c>
      <c r="T1367" s="5">
        <v>390.37889343015121</v>
      </c>
      <c r="V1367" s="20">
        <f t="shared" si="92"/>
        <v>1456.3415809329847</v>
      </c>
      <c r="W1367" s="59">
        <f t="shared" si="90"/>
        <v>41378</v>
      </c>
      <c r="X1367" s="25">
        <v>131.82731000000001</v>
      </c>
      <c r="Y1367" s="52">
        <v>253.16944000000001</v>
      </c>
      <c r="Z1367" s="35"/>
      <c r="AA1367" s="35">
        <v>0</v>
      </c>
      <c r="AB1367" s="55">
        <v>224.74831</v>
      </c>
      <c r="AC1367" s="56">
        <v>38.797849999999997</v>
      </c>
      <c r="AD1367" s="57">
        <v>86.997649999999993</v>
      </c>
      <c r="AE1367" s="35"/>
      <c r="AF1367" s="58">
        <v>16.162040000000001</v>
      </c>
      <c r="AG1367" s="58"/>
      <c r="AH1367" s="35">
        <v>0</v>
      </c>
      <c r="AI1367" s="35"/>
      <c r="AL1367" s="24">
        <f t="shared" si="94"/>
        <v>751.70260000000007</v>
      </c>
      <c r="AN1367" s="34">
        <v>736.95</v>
      </c>
      <c r="AP1367" s="20">
        <f t="shared" si="93"/>
        <v>1488.6526000000001</v>
      </c>
      <c r="AR1367" s="20"/>
    </row>
    <row r="1368" spans="1:44" x14ac:dyDescent="0.25">
      <c r="A1368" t="str">
        <f>VLOOKUP($B1368,'Cushing Balance'!$C$2:$E$500,3,TRUE)</f>
        <v>152013</v>
      </c>
      <c r="B1368" s="1">
        <v>41379</v>
      </c>
      <c r="C1368" s="31"/>
      <c r="D1368" s="25">
        <v>11.352979999999999</v>
      </c>
      <c r="E1368" s="42">
        <v>189.14848000000001</v>
      </c>
      <c r="F1368" s="35"/>
      <c r="G1368" s="23">
        <v>89.347187502833336</v>
      </c>
      <c r="H1368" s="40">
        <v>53.471209999999999</v>
      </c>
      <c r="I1368" s="35">
        <v>0</v>
      </c>
      <c r="J1368" s="26">
        <v>0</v>
      </c>
      <c r="K1368" s="9">
        <v>93.76258</v>
      </c>
      <c r="L1368" s="51">
        <v>23.056099999999997</v>
      </c>
      <c r="M1368" s="16">
        <v>415.39491999999996</v>
      </c>
      <c r="N1368" s="35">
        <v>0</v>
      </c>
      <c r="O1368" s="50">
        <v>71.748539999999991</v>
      </c>
      <c r="P1368" s="39">
        <v>0</v>
      </c>
      <c r="R1368" s="24">
        <f t="shared" si="91"/>
        <v>947.28199750283329</v>
      </c>
      <c r="T1368" s="5">
        <v>390.37889343015121</v>
      </c>
      <c r="V1368" s="20">
        <f t="shared" si="92"/>
        <v>1337.6608909329846</v>
      </c>
      <c r="W1368" s="59">
        <f t="shared" si="90"/>
        <v>41379</v>
      </c>
      <c r="X1368" s="25">
        <v>143.66654</v>
      </c>
      <c r="Y1368" s="52">
        <v>326.64384999999999</v>
      </c>
      <c r="Z1368" s="35"/>
      <c r="AA1368" s="35">
        <v>0</v>
      </c>
      <c r="AB1368" s="55">
        <v>207.12270999999998</v>
      </c>
      <c r="AC1368" s="56">
        <v>38.890209999999996</v>
      </c>
      <c r="AD1368" s="57">
        <v>25.11769</v>
      </c>
      <c r="AE1368" s="35"/>
      <c r="AF1368" s="58">
        <v>16.411770000000001</v>
      </c>
      <c r="AG1368" s="58"/>
      <c r="AH1368" s="35">
        <v>0</v>
      </c>
      <c r="AI1368" s="35"/>
      <c r="AL1368" s="24">
        <f t="shared" si="94"/>
        <v>757.85277000000008</v>
      </c>
      <c r="AN1368" s="34">
        <v>736.95</v>
      </c>
      <c r="AP1368" s="20">
        <f t="shared" si="93"/>
        <v>1494.8027700000002</v>
      </c>
      <c r="AR1368" s="20"/>
    </row>
    <row r="1369" spans="1:44" x14ac:dyDescent="0.25">
      <c r="A1369" t="str">
        <f>VLOOKUP($B1369,'Cushing Balance'!$C$2:$E$500,3,TRUE)</f>
        <v>152013</v>
      </c>
      <c r="B1369" s="1">
        <v>41380</v>
      </c>
      <c r="C1369" s="31"/>
      <c r="D1369" s="25">
        <v>69.889539999999997</v>
      </c>
      <c r="E1369" s="42">
        <v>182.20606000000001</v>
      </c>
      <c r="F1369" s="35"/>
      <c r="G1369" s="23">
        <v>89.347187502833336</v>
      </c>
      <c r="H1369" s="40">
        <v>66.418379999999999</v>
      </c>
      <c r="I1369" s="35">
        <v>0</v>
      </c>
      <c r="J1369" s="26">
        <v>0</v>
      </c>
      <c r="K1369" s="9">
        <v>90.531630000000007</v>
      </c>
      <c r="L1369" s="51">
        <v>23.127209999999998</v>
      </c>
      <c r="M1369" s="16">
        <v>338.79908</v>
      </c>
      <c r="N1369" s="35">
        <v>0</v>
      </c>
      <c r="O1369" s="50">
        <v>65.189189999999996</v>
      </c>
      <c r="P1369" s="39">
        <v>0</v>
      </c>
      <c r="R1369" s="24">
        <f t="shared" si="91"/>
        <v>925.50827750283338</v>
      </c>
      <c r="T1369" s="5">
        <v>390.37889343015121</v>
      </c>
      <c r="V1369" s="20">
        <f t="shared" si="92"/>
        <v>1315.8871709329846</v>
      </c>
      <c r="W1369" s="59">
        <f t="shared" si="90"/>
        <v>41380</v>
      </c>
      <c r="X1369" s="25">
        <v>147.82739999999998</v>
      </c>
      <c r="Y1369" s="52">
        <v>296.47665000000001</v>
      </c>
      <c r="Z1369" s="35"/>
      <c r="AA1369" s="35">
        <v>0</v>
      </c>
      <c r="AB1369" s="55">
        <v>223.84992000000003</v>
      </c>
      <c r="AC1369" s="56">
        <v>38.887769999999996</v>
      </c>
      <c r="AD1369" s="57">
        <v>104.30800000000001</v>
      </c>
      <c r="AE1369" s="35"/>
      <c r="AF1369" s="58">
        <v>16.221809999999998</v>
      </c>
      <c r="AG1369" s="58"/>
      <c r="AH1369" s="35">
        <v>0</v>
      </c>
      <c r="AI1369" s="35"/>
      <c r="AL1369" s="24">
        <f t="shared" si="94"/>
        <v>827.57155</v>
      </c>
      <c r="AN1369" s="34">
        <v>736.95</v>
      </c>
      <c r="AP1369" s="20">
        <f t="shared" si="93"/>
        <v>1564.5215499999999</v>
      </c>
      <c r="AR1369" s="20"/>
    </row>
    <row r="1370" spans="1:44" x14ac:dyDescent="0.25">
      <c r="A1370" t="str">
        <f>VLOOKUP($B1370,'Cushing Balance'!$C$2:$E$500,3,TRUE)</f>
        <v>152013</v>
      </c>
      <c r="B1370" s="1">
        <v>41381</v>
      </c>
      <c r="C1370" s="31"/>
      <c r="D1370" s="25">
        <v>91.819059999999993</v>
      </c>
      <c r="E1370" s="42">
        <v>156.41705999999999</v>
      </c>
      <c r="F1370" s="35"/>
      <c r="G1370" s="23">
        <v>89.347187502833336</v>
      </c>
      <c r="H1370" s="40">
        <v>51.295269999999995</v>
      </c>
      <c r="I1370" s="35">
        <v>0</v>
      </c>
      <c r="J1370" s="26">
        <v>0</v>
      </c>
      <c r="K1370" s="9">
        <v>94.630520000000004</v>
      </c>
      <c r="L1370" s="51">
        <v>21.611830000000001</v>
      </c>
      <c r="M1370" s="16">
        <v>333.52098000000001</v>
      </c>
      <c r="N1370" s="35">
        <v>0</v>
      </c>
      <c r="O1370" s="50">
        <v>74.493499999999997</v>
      </c>
      <c r="P1370" s="39">
        <v>0</v>
      </c>
      <c r="R1370" s="24">
        <f t="shared" si="91"/>
        <v>913.13540750283335</v>
      </c>
      <c r="T1370" s="5">
        <v>390.37889343015121</v>
      </c>
      <c r="V1370" s="20">
        <f t="shared" si="92"/>
        <v>1303.5143009329845</v>
      </c>
      <c r="W1370" s="59">
        <f t="shared" si="90"/>
        <v>41381</v>
      </c>
      <c r="X1370" s="25">
        <v>148.23352</v>
      </c>
      <c r="Y1370" s="52">
        <v>228.17371</v>
      </c>
      <c r="Z1370" s="35"/>
      <c r="AA1370" s="35">
        <v>0</v>
      </c>
      <c r="AB1370" s="55">
        <v>207.52850000000001</v>
      </c>
      <c r="AC1370" s="56">
        <v>39.165709999999997</v>
      </c>
      <c r="AD1370" s="57">
        <v>102.7859</v>
      </c>
      <c r="AE1370" s="35"/>
      <c r="AF1370" s="58">
        <v>15.76563</v>
      </c>
      <c r="AG1370" s="58"/>
      <c r="AH1370" s="35">
        <v>0</v>
      </c>
      <c r="AI1370" s="35"/>
      <c r="AL1370" s="24">
        <f t="shared" si="94"/>
        <v>741.65296999999998</v>
      </c>
      <c r="AN1370" s="34">
        <v>736.95</v>
      </c>
      <c r="AP1370" s="20">
        <f t="shared" si="93"/>
        <v>1478.6029699999999</v>
      </c>
      <c r="AR1370" s="20"/>
    </row>
    <row r="1371" spans="1:44" x14ac:dyDescent="0.25">
      <c r="A1371" t="str">
        <f>VLOOKUP($B1371,'Cushing Balance'!$C$2:$E$500,3,TRUE)</f>
        <v>152013</v>
      </c>
      <c r="B1371" s="1">
        <v>41382</v>
      </c>
      <c r="C1371" s="31"/>
      <c r="D1371" s="25">
        <v>106.82652</v>
      </c>
      <c r="E1371" s="42">
        <v>87.059380000000004</v>
      </c>
      <c r="F1371" s="35"/>
      <c r="G1371" s="23">
        <v>89.347187502833336</v>
      </c>
      <c r="H1371" s="40">
        <v>30.38494</v>
      </c>
      <c r="I1371" s="35">
        <v>0</v>
      </c>
      <c r="J1371" s="26">
        <v>0</v>
      </c>
      <c r="K1371" s="9">
        <v>78.026710000000008</v>
      </c>
      <c r="L1371" s="51">
        <v>23.09019</v>
      </c>
      <c r="M1371" s="16">
        <v>354.91684999999995</v>
      </c>
      <c r="N1371" s="35">
        <v>0</v>
      </c>
      <c r="O1371" s="50">
        <v>74.817130000000006</v>
      </c>
      <c r="P1371" s="39">
        <v>0</v>
      </c>
      <c r="R1371" s="24">
        <f t="shared" si="91"/>
        <v>844.4689075028333</v>
      </c>
      <c r="T1371" s="5">
        <v>390.37889343015121</v>
      </c>
      <c r="V1371" s="20">
        <f t="shared" si="92"/>
        <v>1234.8478009329845</v>
      </c>
      <c r="W1371" s="59">
        <f t="shared" si="90"/>
        <v>41382</v>
      </c>
      <c r="X1371" s="25">
        <v>147.34885</v>
      </c>
      <c r="Y1371" s="52">
        <v>309.56213000000002</v>
      </c>
      <c r="Z1371" s="35"/>
      <c r="AA1371" s="35">
        <v>0</v>
      </c>
      <c r="AB1371" s="55">
        <v>199.15557999999999</v>
      </c>
      <c r="AC1371" s="56">
        <v>32.726459999999996</v>
      </c>
      <c r="AD1371" s="57">
        <v>91.0334</v>
      </c>
      <c r="AE1371" s="35"/>
      <c r="AF1371" s="58">
        <v>15.16996</v>
      </c>
      <c r="AG1371" s="58"/>
      <c r="AH1371" s="35">
        <v>0</v>
      </c>
      <c r="AI1371" s="35"/>
      <c r="AL1371" s="24">
        <f t="shared" si="94"/>
        <v>794.99637999999993</v>
      </c>
      <c r="AN1371" s="34">
        <v>736.95</v>
      </c>
      <c r="AP1371" s="20">
        <f t="shared" si="93"/>
        <v>1531.9463799999999</v>
      </c>
      <c r="AR1371" s="20"/>
    </row>
    <row r="1372" spans="1:44" x14ac:dyDescent="0.25">
      <c r="A1372" t="str">
        <f>VLOOKUP($B1372,'Cushing Balance'!$C$2:$E$500,3,TRUE)</f>
        <v>152013</v>
      </c>
      <c r="B1372" s="1">
        <v>41383</v>
      </c>
      <c r="C1372" s="31"/>
      <c r="D1372" s="25">
        <v>0</v>
      </c>
      <c r="E1372" s="42">
        <v>195.79205999999999</v>
      </c>
      <c r="F1372" s="35"/>
      <c r="G1372" s="23">
        <v>89.347187502833336</v>
      </c>
      <c r="H1372" s="40">
        <v>65.464749999999995</v>
      </c>
      <c r="I1372" s="35">
        <v>0</v>
      </c>
      <c r="J1372" s="26">
        <v>0</v>
      </c>
      <c r="K1372" s="9">
        <v>73.84742</v>
      </c>
      <c r="L1372" s="51">
        <v>22.99869</v>
      </c>
      <c r="M1372" s="16">
        <v>419.92205999999999</v>
      </c>
      <c r="N1372" s="35">
        <v>0</v>
      </c>
      <c r="O1372" s="50">
        <v>74.583600000000004</v>
      </c>
      <c r="P1372" s="39">
        <v>0</v>
      </c>
      <c r="R1372" s="24">
        <f t="shared" si="91"/>
        <v>941.95576750283328</v>
      </c>
      <c r="T1372" s="5">
        <v>390.37889343015121</v>
      </c>
      <c r="V1372" s="20">
        <f t="shared" si="92"/>
        <v>1332.3346609329844</v>
      </c>
      <c r="W1372" s="59">
        <f t="shared" si="90"/>
        <v>41383</v>
      </c>
      <c r="X1372" s="25">
        <v>148.09626999999998</v>
      </c>
      <c r="Y1372" s="52">
        <v>285.73040000000003</v>
      </c>
      <c r="Z1372" s="35"/>
      <c r="AA1372" s="35">
        <v>0</v>
      </c>
      <c r="AB1372" s="55">
        <v>226.35429000000002</v>
      </c>
      <c r="AC1372" s="56">
        <v>33.282519999999998</v>
      </c>
      <c r="AD1372" s="57">
        <v>90.185020000000009</v>
      </c>
      <c r="AE1372" s="35"/>
      <c r="AF1372" s="58">
        <v>15.815440000000001</v>
      </c>
      <c r="AG1372" s="58"/>
      <c r="AH1372" s="35">
        <v>0</v>
      </c>
      <c r="AI1372" s="35"/>
      <c r="AL1372" s="24">
        <f t="shared" si="94"/>
        <v>799.46393999999998</v>
      </c>
      <c r="AN1372" s="34">
        <v>736.95</v>
      </c>
      <c r="AP1372" s="20">
        <f t="shared" si="93"/>
        <v>1536.4139399999999</v>
      </c>
      <c r="AR1372" s="20"/>
    </row>
    <row r="1373" spans="1:44" x14ac:dyDescent="0.25">
      <c r="A1373" t="str">
        <f>VLOOKUP($B1373,'Cushing Balance'!$C$2:$E$500,3,TRUE)</f>
        <v>162013</v>
      </c>
      <c r="B1373" s="1">
        <v>41384</v>
      </c>
      <c r="C1373" s="31"/>
      <c r="D1373" s="25">
        <v>289.46454</v>
      </c>
      <c r="E1373" s="42">
        <v>196.00229000000002</v>
      </c>
      <c r="F1373" s="35"/>
      <c r="G1373" s="23">
        <v>89.347187502833336</v>
      </c>
      <c r="H1373" s="40">
        <v>71.788850000000011</v>
      </c>
      <c r="I1373" s="35">
        <v>0</v>
      </c>
      <c r="J1373" s="26">
        <v>0</v>
      </c>
      <c r="K1373" s="9">
        <v>85.731399999999994</v>
      </c>
      <c r="L1373" s="51">
        <v>23.102</v>
      </c>
      <c r="M1373" s="16">
        <v>392.98865000000001</v>
      </c>
      <c r="N1373" s="35">
        <v>0</v>
      </c>
      <c r="O1373" s="50">
        <v>74.600250000000003</v>
      </c>
      <c r="P1373" s="39">
        <v>0</v>
      </c>
      <c r="R1373" s="24">
        <f t="shared" si="91"/>
        <v>1223.0251675028335</v>
      </c>
      <c r="T1373" s="5">
        <v>390.37889343015121</v>
      </c>
      <c r="V1373" s="20">
        <f t="shared" si="92"/>
        <v>1613.4040609329847</v>
      </c>
      <c r="W1373" s="59">
        <f t="shared" si="90"/>
        <v>41384</v>
      </c>
      <c r="X1373" s="25">
        <v>150.41163</v>
      </c>
      <c r="Y1373" s="52">
        <v>349.15808000000004</v>
      </c>
      <c r="Z1373" s="35"/>
      <c r="AA1373" s="35">
        <v>0</v>
      </c>
      <c r="AB1373" s="55">
        <v>226.49612999999999</v>
      </c>
      <c r="AC1373" s="56">
        <v>37.389330000000001</v>
      </c>
      <c r="AD1373" s="57">
        <v>57.379809999999999</v>
      </c>
      <c r="AE1373" s="35"/>
      <c r="AF1373" s="58">
        <v>16.02027</v>
      </c>
      <c r="AG1373" s="58"/>
      <c r="AH1373" s="35">
        <v>0</v>
      </c>
      <c r="AI1373" s="35"/>
      <c r="AL1373" s="24">
        <f t="shared" si="94"/>
        <v>836.85524999999996</v>
      </c>
      <c r="AN1373" s="34">
        <v>736.95</v>
      </c>
      <c r="AP1373" s="20">
        <f t="shared" si="93"/>
        <v>1573.8052499999999</v>
      </c>
      <c r="AR1373" s="20"/>
    </row>
    <row r="1374" spans="1:44" x14ac:dyDescent="0.25">
      <c r="A1374" t="str">
        <f>VLOOKUP($B1374,'Cushing Balance'!$C$2:$E$500,3,TRUE)</f>
        <v>162013</v>
      </c>
      <c r="B1374" s="1">
        <v>41385</v>
      </c>
      <c r="C1374" s="31"/>
      <c r="D1374" s="25">
        <v>12.057649999999999</v>
      </c>
      <c r="E1374" s="42">
        <v>191.18810000000002</v>
      </c>
      <c r="F1374" s="35"/>
      <c r="G1374" s="23">
        <v>89.347187502833336</v>
      </c>
      <c r="H1374" s="40">
        <v>78.501310000000004</v>
      </c>
      <c r="I1374" s="35">
        <v>0</v>
      </c>
      <c r="J1374" s="26">
        <v>0</v>
      </c>
      <c r="K1374" s="9">
        <v>102.52942</v>
      </c>
      <c r="L1374" s="51">
        <v>23.129189999999998</v>
      </c>
      <c r="M1374" s="16">
        <v>397.34827000000001</v>
      </c>
      <c r="N1374" s="35">
        <v>0</v>
      </c>
      <c r="O1374" s="50">
        <v>74.428380000000004</v>
      </c>
      <c r="P1374" s="39">
        <v>0</v>
      </c>
      <c r="R1374" s="24">
        <f t="shared" si="91"/>
        <v>968.52950750283344</v>
      </c>
      <c r="T1374" s="5">
        <v>390.37889343015121</v>
      </c>
      <c r="V1374" s="20">
        <f t="shared" si="92"/>
        <v>1358.9084009329847</v>
      </c>
      <c r="W1374" s="59">
        <f t="shared" si="90"/>
        <v>41385</v>
      </c>
      <c r="X1374" s="25">
        <v>150.72877</v>
      </c>
      <c r="Y1374" s="52">
        <v>325.28035</v>
      </c>
      <c r="Z1374" s="35"/>
      <c r="AA1374" s="35">
        <v>0</v>
      </c>
      <c r="AB1374" s="55">
        <v>226.74879000000001</v>
      </c>
      <c r="AC1374" s="56">
        <v>38.950789999999998</v>
      </c>
      <c r="AD1374" s="57">
        <v>44.657899999999998</v>
      </c>
      <c r="AE1374" s="35"/>
      <c r="AF1374" s="58">
        <v>16.08465</v>
      </c>
      <c r="AG1374" s="58"/>
      <c r="AH1374" s="35">
        <v>0</v>
      </c>
      <c r="AI1374" s="35"/>
      <c r="AL1374" s="24">
        <f t="shared" si="94"/>
        <v>802.45125000000007</v>
      </c>
      <c r="AN1374" s="34">
        <v>736.95</v>
      </c>
      <c r="AP1374" s="20">
        <f t="shared" si="93"/>
        <v>1539.4012500000001</v>
      </c>
      <c r="AR1374" s="20"/>
    </row>
    <row r="1375" spans="1:44" x14ac:dyDescent="0.25">
      <c r="A1375" t="str">
        <f>VLOOKUP($B1375,'Cushing Balance'!$C$2:$E$500,3,TRUE)</f>
        <v>162013</v>
      </c>
      <c r="B1375" s="1">
        <v>41386</v>
      </c>
      <c r="C1375" s="31"/>
      <c r="D1375" s="25">
        <v>78.187960000000004</v>
      </c>
      <c r="E1375" s="42">
        <v>184.25363000000002</v>
      </c>
      <c r="F1375" s="35"/>
      <c r="G1375" s="23">
        <v>89.347187502833336</v>
      </c>
      <c r="H1375" s="40">
        <v>75.33135</v>
      </c>
      <c r="I1375" s="35">
        <v>0</v>
      </c>
      <c r="J1375" s="26">
        <v>0</v>
      </c>
      <c r="K1375" s="9">
        <v>99.436460000000011</v>
      </c>
      <c r="L1375" s="51">
        <v>23.321560000000002</v>
      </c>
      <c r="M1375" s="16">
        <v>319.48434999999995</v>
      </c>
      <c r="N1375" s="35">
        <v>0</v>
      </c>
      <c r="O1375" s="50">
        <v>74.51639999999999</v>
      </c>
      <c r="P1375" s="39">
        <v>0</v>
      </c>
      <c r="R1375" s="24">
        <f t="shared" si="91"/>
        <v>943.87889750283318</v>
      </c>
      <c r="T1375" s="5">
        <v>390.37889343015121</v>
      </c>
      <c r="V1375" s="20">
        <f t="shared" si="92"/>
        <v>1334.2577909329843</v>
      </c>
      <c r="W1375" s="59">
        <f t="shared" si="90"/>
        <v>41386</v>
      </c>
      <c r="X1375" s="25">
        <v>150.51050000000001</v>
      </c>
      <c r="Y1375" s="52">
        <v>286.46037999999999</v>
      </c>
      <c r="Z1375" s="35"/>
      <c r="AA1375" s="35">
        <v>0</v>
      </c>
      <c r="AB1375" s="55">
        <v>227.65530999999999</v>
      </c>
      <c r="AC1375" s="56">
        <v>37.621230000000004</v>
      </c>
      <c r="AD1375" s="57">
        <v>86.093100000000007</v>
      </c>
      <c r="AE1375" s="35"/>
      <c r="AF1375" s="58">
        <v>16.073250000000002</v>
      </c>
      <c r="AG1375" s="58"/>
      <c r="AH1375" s="35">
        <v>0</v>
      </c>
      <c r="AI1375" s="35"/>
      <c r="AL1375" s="24">
        <f t="shared" si="94"/>
        <v>804.41377</v>
      </c>
      <c r="AN1375" s="34">
        <v>736.95</v>
      </c>
      <c r="AP1375" s="20">
        <f t="shared" si="93"/>
        <v>1541.3637699999999</v>
      </c>
      <c r="AR1375" s="20"/>
    </row>
    <row r="1376" spans="1:44" x14ac:dyDescent="0.25">
      <c r="A1376" t="str">
        <f>VLOOKUP($B1376,'Cushing Balance'!$C$2:$E$500,3,TRUE)</f>
        <v>162013</v>
      </c>
      <c r="B1376" s="1">
        <v>41387</v>
      </c>
      <c r="C1376" s="31"/>
      <c r="D1376" s="25">
        <v>215.42923000000002</v>
      </c>
      <c r="E1376" s="42">
        <v>171.71593999999999</v>
      </c>
      <c r="F1376" s="35"/>
      <c r="G1376" s="23">
        <v>89.347187502833336</v>
      </c>
      <c r="H1376" s="40">
        <v>33.117100000000001</v>
      </c>
      <c r="I1376" s="35">
        <v>0</v>
      </c>
      <c r="J1376" s="26">
        <v>0</v>
      </c>
      <c r="K1376" s="9">
        <v>91.515940000000001</v>
      </c>
      <c r="L1376" s="51">
        <v>23.204830000000001</v>
      </c>
      <c r="M1376" s="16">
        <v>414.51697999999999</v>
      </c>
      <c r="N1376" s="35">
        <v>0</v>
      </c>
      <c r="O1376" s="50">
        <v>66.71181</v>
      </c>
      <c r="P1376" s="39">
        <v>0</v>
      </c>
      <c r="R1376" s="24">
        <f t="shared" si="91"/>
        <v>1105.5590175028333</v>
      </c>
      <c r="T1376" s="5">
        <v>390.37889343015121</v>
      </c>
      <c r="V1376" s="20">
        <f t="shared" si="92"/>
        <v>1495.9379109329846</v>
      </c>
      <c r="W1376" s="59">
        <f t="shared" si="90"/>
        <v>41387</v>
      </c>
      <c r="X1376" s="25">
        <v>143.77332999999999</v>
      </c>
      <c r="Y1376" s="52">
        <v>369.74896000000001</v>
      </c>
      <c r="Z1376" s="35"/>
      <c r="AA1376" s="35">
        <v>0</v>
      </c>
      <c r="AB1376" s="55">
        <v>194.39332999999999</v>
      </c>
      <c r="AC1376" s="56">
        <v>24.497169999999997</v>
      </c>
      <c r="AD1376" s="57">
        <v>122.87756</v>
      </c>
      <c r="AE1376" s="35"/>
      <c r="AF1376" s="58">
        <v>15.537690000000001</v>
      </c>
      <c r="AG1376" s="58"/>
      <c r="AH1376" s="35">
        <v>0</v>
      </c>
      <c r="AI1376" s="35"/>
      <c r="AL1376" s="24">
        <f t="shared" si="94"/>
        <v>870.82803999999999</v>
      </c>
      <c r="AN1376" s="34">
        <v>736.95</v>
      </c>
      <c r="AP1376" s="20">
        <f t="shared" si="93"/>
        <v>1607.7780400000001</v>
      </c>
      <c r="AR1376" s="20"/>
    </row>
    <row r="1377" spans="1:44" x14ac:dyDescent="0.25">
      <c r="A1377" t="str">
        <f>VLOOKUP($B1377,'Cushing Balance'!$C$2:$E$500,3,TRUE)</f>
        <v>162013</v>
      </c>
      <c r="B1377" s="1">
        <v>41388</v>
      </c>
      <c r="C1377" s="31"/>
      <c r="D1377" s="25">
        <v>84.365920000000003</v>
      </c>
      <c r="E1377" s="42">
        <v>199.30973</v>
      </c>
      <c r="F1377" s="35"/>
      <c r="G1377" s="23">
        <v>89.347187502833336</v>
      </c>
      <c r="H1377" s="40">
        <v>37.984879999999997</v>
      </c>
      <c r="I1377" s="35">
        <v>0</v>
      </c>
      <c r="J1377" s="26">
        <v>0</v>
      </c>
      <c r="K1377" s="9">
        <v>72.645920000000004</v>
      </c>
      <c r="L1377" s="51">
        <v>23.151520000000001</v>
      </c>
      <c r="M1377" s="16">
        <v>413.96319</v>
      </c>
      <c r="N1377" s="35">
        <v>0</v>
      </c>
      <c r="O1377" s="50">
        <v>71.901649999999989</v>
      </c>
      <c r="P1377" s="39">
        <v>0</v>
      </c>
      <c r="R1377" s="24">
        <f t="shared" si="91"/>
        <v>992.66999750283333</v>
      </c>
      <c r="T1377" s="5">
        <v>390.37889343015121</v>
      </c>
      <c r="V1377" s="20">
        <f t="shared" si="92"/>
        <v>1383.0488909329845</v>
      </c>
      <c r="W1377" s="59">
        <f t="shared" si="90"/>
        <v>41388</v>
      </c>
      <c r="X1377" s="25">
        <v>133.50657999999999</v>
      </c>
      <c r="Y1377" s="52">
        <v>368.70974999999999</v>
      </c>
      <c r="Z1377" s="35"/>
      <c r="AA1377" s="35">
        <v>0</v>
      </c>
      <c r="AB1377" s="55">
        <v>226.74995999999999</v>
      </c>
      <c r="AC1377" s="56">
        <v>33.095169999999996</v>
      </c>
      <c r="AD1377" s="57">
        <v>164.80104</v>
      </c>
      <c r="AE1377" s="35"/>
      <c r="AF1377" s="58">
        <v>14.5939</v>
      </c>
      <c r="AG1377" s="58"/>
      <c r="AH1377" s="35">
        <v>0</v>
      </c>
      <c r="AI1377" s="35"/>
      <c r="AL1377" s="24">
        <f t="shared" si="94"/>
        <v>941.45639999999992</v>
      </c>
      <c r="AN1377" s="34">
        <v>736.95</v>
      </c>
      <c r="AP1377" s="20">
        <f t="shared" si="93"/>
        <v>1678.4063999999998</v>
      </c>
      <c r="AR1377" s="20"/>
    </row>
    <row r="1378" spans="1:44" x14ac:dyDescent="0.25">
      <c r="A1378" t="str">
        <f>VLOOKUP($B1378,'Cushing Balance'!$C$2:$E$500,3,TRUE)</f>
        <v>162013</v>
      </c>
      <c r="B1378" s="1">
        <v>41389</v>
      </c>
      <c r="C1378" s="31"/>
      <c r="D1378" s="25">
        <v>108.31052000000001</v>
      </c>
      <c r="E1378" s="42">
        <v>197.86744000000002</v>
      </c>
      <c r="F1378" s="35"/>
      <c r="G1378" s="23">
        <v>89.347187502833336</v>
      </c>
      <c r="H1378" s="40">
        <v>73.267960000000002</v>
      </c>
      <c r="I1378" s="35">
        <v>0</v>
      </c>
      <c r="J1378" s="26">
        <v>0</v>
      </c>
      <c r="K1378" s="9">
        <v>69.007979999999989</v>
      </c>
      <c r="L1378" s="51">
        <v>22.722709999999999</v>
      </c>
      <c r="M1378" s="16">
        <v>356.75533000000001</v>
      </c>
      <c r="N1378" s="35">
        <v>0</v>
      </c>
      <c r="O1378" s="50">
        <v>74.020750000000007</v>
      </c>
      <c r="P1378" s="39">
        <v>0</v>
      </c>
      <c r="R1378" s="24">
        <f t="shared" si="91"/>
        <v>991.29987750283351</v>
      </c>
      <c r="T1378" s="5">
        <v>390.37889343015121</v>
      </c>
      <c r="V1378" s="20">
        <f t="shared" si="92"/>
        <v>1381.6787709329847</v>
      </c>
      <c r="W1378" s="59">
        <f t="shared" si="90"/>
        <v>41389</v>
      </c>
      <c r="X1378" s="25">
        <v>143.17279000000002</v>
      </c>
      <c r="Y1378" s="52">
        <v>360.32312999999999</v>
      </c>
      <c r="Z1378" s="35"/>
      <c r="AA1378" s="10">
        <v>0</v>
      </c>
      <c r="AB1378" s="55">
        <v>228.44825</v>
      </c>
      <c r="AC1378" s="56">
        <v>38.24935</v>
      </c>
      <c r="AD1378" s="57">
        <v>151.9314</v>
      </c>
      <c r="AE1378" s="35"/>
      <c r="AF1378" s="58">
        <v>15.143600000000001</v>
      </c>
      <c r="AG1378" s="58"/>
      <c r="AH1378" s="35">
        <v>0</v>
      </c>
      <c r="AI1378" s="35"/>
      <c r="AL1378" s="24">
        <f t="shared" si="94"/>
        <v>937.26851999999997</v>
      </c>
      <c r="AN1378" s="34">
        <v>736.95</v>
      </c>
      <c r="AP1378" s="20">
        <f t="shared" si="93"/>
        <v>1674.2185199999999</v>
      </c>
      <c r="AR1378" s="20"/>
    </row>
    <row r="1379" spans="1:44" x14ac:dyDescent="0.25">
      <c r="A1379" t="str">
        <f>VLOOKUP($B1379,'Cushing Balance'!$C$2:$E$500,3,TRUE)</f>
        <v>162013</v>
      </c>
      <c r="B1379" s="1">
        <v>41390</v>
      </c>
      <c r="C1379" s="31"/>
      <c r="D1379" s="25">
        <v>60.260419999999996</v>
      </c>
      <c r="E1379" s="42">
        <v>189.89500000000001</v>
      </c>
      <c r="F1379" s="35"/>
      <c r="G1379" s="23">
        <v>89.347187502833336</v>
      </c>
      <c r="H1379" s="40">
        <v>80</v>
      </c>
      <c r="I1379" s="35">
        <v>0</v>
      </c>
      <c r="J1379" s="26">
        <v>0</v>
      </c>
      <c r="K1379" s="9">
        <v>84.336539999999999</v>
      </c>
      <c r="L1379" s="51">
        <v>22.89181</v>
      </c>
      <c r="M1379" s="16">
        <v>275.26438000000002</v>
      </c>
      <c r="N1379" s="35">
        <v>0</v>
      </c>
      <c r="O1379" s="50">
        <v>72.999250000000004</v>
      </c>
      <c r="P1379" s="39">
        <v>0</v>
      </c>
      <c r="R1379" s="24">
        <f t="shared" si="91"/>
        <v>874.99458750283327</v>
      </c>
      <c r="T1379" s="5">
        <v>390.37889343015121</v>
      </c>
      <c r="V1379" s="20">
        <f t="shared" si="92"/>
        <v>1265.3734809329844</v>
      </c>
      <c r="W1379" s="59">
        <f t="shared" si="90"/>
        <v>41390</v>
      </c>
      <c r="X1379" s="25">
        <v>147.82779000000002</v>
      </c>
      <c r="Y1379" s="52">
        <v>351.39327000000003</v>
      </c>
      <c r="Z1379" s="35"/>
      <c r="AA1379" s="10">
        <v>0</v>
      </c>
      <c r="AB1379" s="55">
        <v>227.64257999999998</v>
      </c>
      <c r="AC1379" s="56">
        <v>36.331849999999996</v>
      </c>
      <c r="AD1379" s="57">
        <v>153.36923000000002</v>
      </c>
      <c r="AE1379" s="35"/>
      <c r="AF1379" s="58">
        <v>15.15944</v>
      </c>
      <c r="AG1379" s="58"/>
      <c r="AH1379" s="35">
        <v>0</v>
      </c>
      <c r="AI1379" s="35"/>
      <c r="AL1379" s="24">
        <f t="shared" si="94"/>
        <v>931.7241600000001</v>
      </c>
      <c r="AN1379" s="34">
        <v>736.95</v>
      </c>
      <c r="AP1379" s="20">
        <f t="shared" si="93"/>
        <v>1668.67416</v>
      </c>
      <c r="AR1379" s="20"/>
    </row>
    <row r="1380" spans="1:44" x14ac:dyDescent="0.25">
      <c r="A1380" t="str">
        <f>VLOOKUP($B1380,'Cushing Balance'!$C$2:$E$500,3,TRUE)</f>
        <v>172013</v>
      </c>
      <c r="B1380" s="1">
        <v>41391</v>
      </c>
      <c r="C1380" s="31"/>
      <c r="D1380" s="25">
        <v>36.282809999999998</v>
      </c>
      <c r="E1380" s="42">
        <v>197.24231</v>
      </c>
      <c r="F1380" s="35"/>
      <c r="G1380" s="23">
        <v>89.347187502833336</v>
      </c>
      <c r="H1380" s="40">
        <v>80</v>
      </c>
      <c r="I1380" s="35">
        <v>0</v>
      </c>
      <c r="J1380" s="26">
        <v>0</v>
      </c>
      <c r="K1380" s="9">
        <v>90.307040000000001</v>
      </c>
      <c r="L1380" s="51">
        <v>22.850189999999998</v>
      </c>
      <c r="M1380" s="16">
        <v>301.26697999999999</v>
      </c>
      <c r="N1380" s="35">
        <v>0</v>
      </c>
      <c r="O1380" s="50">
        <v>74.695999999999998</v>
      </c>
      <c r="P1380" s="39">
        <v>0</v>
      </c>
      <c r="R1380" s="24">
        <f t="shared" si="91"/>
        <v>891.99251750283338</v>
      </c>
      <c r="T1380" s="5">
        <v>390.37889343015121</v>
      </c>
      <c r="V1380" s="20">
        <f t="shared" si="92"/>
        <v>1282.3714109329846</v>
      </c>
      <c r="W1380" s="59">
        <f t="shared" si="90"/>
        <v>41391</v>
      </c>
      <c r="X1380" s="25">
        <v>149.63538</v>
      </c>
      <c r="Y1380" s="52">
        <v>355.04758000000004</v>
      </c>
      <c r="Z1380" s="35"/>
      <c r="AA1380" s="10">
        <v>0</v>
      </c>
      <c r="AB1380" s="55">
        <v>222.93275</v>
      </c>
      <c r="AC1380" s="56">
        <v>36.777809999999995</v>
      </c>
      <c r="AD1380" s="57">
        <v>155.11088000000001</v>
      </c>
      <c r="AE1380" s="35"/>
      <c r="AF1380" s="58">
        <v>16.231100000000001</v>
      </c>
      <c r="AG1380" s="58"/>
      <c r="AH1380" s="35">
        <v>0</v>
      </c>
      <c r="AI1380" s="35"/>
      <c r="AL1380" s="24">
        <f t="shared" si="94"/>
        <v>935.7355</v>
      </c>
      <c r="AN1380" s="34">
        <v>736.95</v>
      </c>
      <c r="AP1380" s="20">
        <f t="shared" si="93"/>
        <v>1672.6855</v>
      </c>
      <c r="AR1380" s="20"/>
    </row>
    <row r="1381" spans="1:44" x14ac:dyDescent="0.25">
      <c r="A1381" t="str">
        <f>VLOOKUP($B1381,'Cushing Balance'!$C$2:$E$500,3,TRUE)</f>
        <v>172013</v>
      </c>
      <c r="B1381" s="1">
        <v>41392</v>
      </c>
      <c r="C1381" s="31"/>
      <c r="D1381" s="25">
        <v>140.08335</v>
      </c>
      <c r="E1381" s="42">
        <v>198.08789999999999</v>
      </c>
      <c r="F1381" s="35"/>
      <c r="G1381" s="23">
        <v>89.347187502833336</v>
      </c>
      <c r="H1381" s="40">
        <v>75.906440000000003</v>
      </c>
      <c r="I1381" s="35">
        <v>0</v>
      </c>
      <c r="J1381" s="26">
        <v>0</v>
      </c>
      <c r="K1381" s="9">
        <v>92.708039999999997</v>
      </c>
      <c r="L1381" s="51">
        <v>23.2044</v>
      </c>
      <c r="M1381" s="16">
        <v>321.51668999999998</v>
      </c>
      <c r="N1381" s="35">
        <v>0</v>
      </c>
      <c r="O1381" s="50">
        <v>74.499750000000006</v>
      </c>
      <c r="P1381" s="39">
        <v>0</v>
      </c>
      <c r="R1381" s="24">
        <f t="shared" si="91"/>
        <v>1015.3537575028331</v>
      </c>
      <c r="T1381" s="5">
        <v>390.37889343015121</v>
      </c>
      <c r="V1381" s="20">
        <f t="shared" si="92"/>
        <v>1405.7326509329844</v>
      </c>
      <c r="W1381" s="59">
        <f t="shared" si="90"/>
        <v>41392</v>
      </c>
      <c r="X1381" s="25">
        <v>147.88070999999999</v>
      </c>
      <c r="Y1381" s="52">
        <v>359.31252000000001</v>
      </c>
      <c r="Z1381" s="35"/>
      <c r="AA1381" s="10">
        <v>0</v>
      </c>
      <c r="AB1381" s="55">
        <v>225.77177</v>
      </c>
      <c r="AC1381" s="56">
        <v>38.541879999999999</v>
      </c>
      <c r="AD1381" s="57">
        <v>153.47656000000001</v>
      </c>
      <c r="AE1381" s="35"/>
      <c r="AF1381" s="58">
        <v>16.114270000000001</v>
      </c>
      <c r="AG1381" s="58"/>
      <c r="AH1381" s="35">
        <v>0</v>
      </c>
      <c r="AI1381" s="35"/>
      <c r="AL1381" s="24">
        <f t="shared" si="94"/>
        <v>941.09771000000001</v>
      </c>
      <c r="AN1381" s="34">
        <v>736.95</v>
      </c>
      <c r="AP1381" s="20">
        <f t="shared" si="93"/>
        <v>1678.0477100000001</v>
      </c>
      <c r="AR1381" s="20"/>
    </row>
    <row r="1382" spans="1:44" x14ac:dyDescent="0.25">
      <c r="A1382" t="str">
        <f>VLOOKUP($B1382,'Cushing Balance'!$C$2:$E$500,3,TRUE)</f>
        <v>172013</v>
      </c>
      <c r="B1382" s="1">
        <v>41393</v>
      </c>
      <c r="C1382" s="31"/>
      <c r="D1382" s="25">
        <v>278.76729</v>
      </c>
      <c r="E1382" s="42">
        <v>200.01515000000001</v>
      </c>
      <c r="F1382" s="35"/>
      <c r="G1382" s="23">
        <v>89.347187502833336</v>
      </c>
      <c r="H1382" s="40">
        <v>73.275329999999997</v>
      </c>
      <c r="I1382" s="35">
        <v>0</v>
      </c>
      <c r="J1382" s="26">
        <v>0</v>
      </c>
      <c r="K1382" s="9">
        <v>81.175080000000008</v>
      </c>
      <c r="L1382" s="51">
        <v>23.234209999999997</v>
      </c>
      <c r="M1382" s="16">
        <v>297.77213</v>
      </c>
      <c r="N1382" s="35">
        <v>0</v>
      </c>
      <c r="O1382" s="50">
        <v>74.594789999999989</v>
      </c>
      <c r="P1382" s="39">
        <v>0</v>
      </c>
      <c r="R1382" s="24">
        <f t="shared" si="91"/>
        <v>1118.1811675028334</v>
      </c>
      <c r="T1382" s="5">
        <v>390.37889343015121</v>
      </c>
      <c r="V1382" s="20">
        <f t="shared" si="92"/>
        <v>1508.5600609329847</v>
      </c>
      <c r="W1382" s="59">
        <f t="shared" si="90"/>
        <v>41393</v>
      </c>
      <c r="X1382" s="25">
        <v>150.99515</v>
      </c>
      <c r="Y1382" s="52">
        <v>337.86473000000001</v>
      </c>
      <c r="Z1382" s="35"/>
      <c r="AA1382" s="10">
        <v>0</v>
      </c>
      <c r="AB1382" s="55">
        <v>204.00823</v>
      </c>
      <c r="AC1382" s="56">
        <v>38.875480000000003</v>
      </c>
      <c r="AD1382" s="57">
        <v>154.27713</v>
      </c>
      <c r="AE1382" s="35"/>
      <c r="AF1382" s="58">
        <v>16.249850000000002</v>
      </c>
      <c r="AG1382" s="58"/>
      <c r="AH1382" s="35">
        <v>0</v>
      </c>
      <c r="AI1382" s="35"/>
      <c r="AL1382" s="24">
        <f t="shared" si="94"/>
        <v>902.27057000000002</v>
      </c>
      <c r="AN1382" s="34">
        <v>736.95</v>
      </c>
      <c r="AP1382" s="20">
        <f t="shared" si="93"/>
        <v>1639.22057</v>
      </c>
      <c r="AR1382" s="20"/>
    </row>
    <row r="1383" spans="1:44" x14ac:dyDescent="0.25">
      <c r="A1383" t="str">
        <f>VLOOKUP($B1383,'Cushing Balance'!$C$2:$E$500,3,TRUE)</f>
        <v>172013</v>
      </c>
      <c r="B1383" s="1">
        <v>41394</v>
      </c>
      <c r="C1383" s="31"/>
      <c r="D1383" s="25">
        <v>60.272330000000004</v>
      </c>
      <c r="E1383" s="42">
        <v>182.39592000000002</v>
      </c>
      <c r="F1383" s="35"/>
      <c r="G1383" s="23">
        <v>89.347187502833336</v>
      </c>
      <c r="H1383" s="40">
        <v>79.921250000000001</v>
      </c>
      <c r="I1383" s="35">
        <v>0</v>
      </c>
      <c r="J1383" s="26">
        <v>0</v>
      </c>
      <c r="K1383" s="9">
        <v>70.411190000000005</v>
      </c>
      <c r="L1383" s="51">
        <v>22.834900000000001</v>
      </c>
      <c r="M1383" s="16">
        <v>280.23662999999999</v>
      </c>
      <c r="N1383" s="35">
        <v>0</v>
      </c>
      <c r="O1383" s="50">
        <v>73.792059999999992</v>
      </c>
      <c r="P1383" s="39">
        <v>0</v>
      </c>
      <c r="R1383" s="24">
        <f t="shared" si="91"/>
        <v>859.21146750283333</v>
      </c>
      <c r="T1383" s="5">
        <v>390.37889343015121</v>
      </c>
      <c r="V1383" s="20">
        <f t="shared" si="92"/>
        <v>1249.5903609329846</v>
      </c>
      <c r="W1383" s="59">
        <f t="shared" si="90"/>
        <v>41394</v>
      </c>
      <c r="X1383" s="25">
        <v>151.79624999999999</v>
      </c>
      <c r="Y1383" s="52">
        <v>349.05627000000004</v>
      </c>
      <c r="Z1383" s="35"/>
      <c r="AA1383" s="10">
        <v>0</v>
      </c>
      <c r="AB1383" s="55">
        <v>229.33838</v>
      </c>
      <c r="AC1383" s="56">
        <v>38.18094</v>
      </c>
      <c r="AD1383" s="57">
        <v>150.56094000000002</v>
      </c>
      <c r="AE1383" s="35"/>
      <c r="AF1383" s="58">
        <v>15.999790000000001</v>
      </c>
      <c r="AG1383" s="58"/>
      <c r="AH1383" s="35">
        <v>0</v>
      </c>
      <c r="AI1383" s="35"/>
      <c r="AL1383" s="24">
        <f t="shared" si="94"/>
        <v>934.93257000000006</v>
      </c>
      <c r="AN1383" s="34">
        <v>736.95</v>
      </c>
      <c r="AP1383" s="20">
        <f t="shared" si="93"/>
        <v>1671.8825700000002</v>
      </c>
      <c r="AR1383" s="20"/>
    </row>
    <row r="1384" spans="1:44" x14ac:dyDescent="0.25">
      <c r="A1384" t="str">
        <f>VLOOKUP($B1384,'Cushing Balance'!$C$2:$E$500,3,TRUE)</f>
        <v>172013</v>
      </c>
      <c r="B1384" s="1">
        <v>41395</v>
      </c>
      <c r="C1384" s="31"/>
      <c r="D1384" s="25">
        <v>205.12092000000001</v>
      </c>
      <c r="E1384" s="42">
        <v>200.97563</v>
      </c>
      <c r="F1384" s="35"/>
      <c r="G1384" s="23">
        <v>91.374401546612901</v>
      </c>
      <c r="H1384" s="40">
        <v>73.719669999999994</v>
      </c>
      <c r="I1384" s="35">
        <v>0</v>
      </c>
      <c r="J1384" s="26">
        <v>0</v>
      </c>
      <c r="K1384" s="9">
        <v>81.579899999999995</v>
      </c>
      <c r="L1384" s="51">
        <v>20.22973</v>
      </c>
      <c r="M1384" s="16">
        <v>285.53467000000001</v>
      </c>
      <c r="N1384" s="35">
        <v>0</v>
      </c>
      <c r="O1384" s="50">
        <v>56.539079999999998</v>
      </c>
      <c r="P1384" s="39">
        <v>0</v>
      </c>
      <c r="R1384" s="24">
        <f t="shared" si="91"/>
        <v>1015.0740015466129</v>
      </c>
      <c r="T1384" s="5">
        <v>393.03400437457771</v>
      </c>
      <c r="V1384" s="20">
        <f t="shared" si="92"/>
        <v>1408.1080059211906</v>
      </c>
      <c r="W1384" s="59">
        <f t="shared" si="90"/>
        <v>41395</v>
      </c>
      <c r="X1384" s="25">
        <v>145.71343999999999</v>
      </c>
      <c r="Y1384" s="52">
        <v>354.18690000000004</v>
      </c>
      <c r="Z1384" s="35"/>
      <c r="AA1384" s="10">
        <v>0</v>
      </c>
      <c r="AB1384" s="55">
        <v>226.00196</v>
      </c>
      <c r="AC1384" s="56">
        <v>35.184849999999997</v>
      </c>
      <c r="AD1384" s="57">
        <v>131.92154000000002</v>
      </c>
      <c r="AE1384" s="35"/>
      <c r="AF1384" s="58">
        <v>14.621270000000001</v>
      </c>
      <c r="AG1384" s="58"/>
      <c r="AH1384" s="35">
        <v>0</v>
      </c>
      <c r="AI1384" s="35"/>
      <c r="AL1384" s="24">
        <f t="shared" si="94"/>
        <v>907.62995999999998</v>
      </c>
      <c r="AN1384" s="34">
        <v>746.30000000000007</v>
      </c>
      <c r="AP1384" s="20">
        <f t="shared" si="93"/>
        <v>1653.9299599999999</v>
      </c>
      <c r="AR1384" s="20"/>
    </row>
    <row r="1385" spans="1:44" x14ac:dyDescent="0.25">
      <c r="A1385" t="str">
        <f>VLOOKUP($B1385,'Cushing Balance'!$C$2:$E$500,3,TRUE)</f>
        <v>172013</v>
      </c>
      <c r="B1385" s="1">
        <v>41396</v>
      </c>
      <c r="C1385" s="31"/>
      <c r="D1385" s="25">
        <v>72.478750000000005</v>
      </c>
      <c r="E1385" s="42">
        <v>192.23263</v>
      </c>
      <c r="F1385" s="35"/>
      <c r="G1385" s="23">
        <v>91.374401546612901</v>
      </c>
      <c r="H1385" s="40">
        <v>40.883900000000004</v>
      </c>
      <c r="I1385" s="35">
        <v>0</v>
      </c>
      <c r="J1385" s="26">
        <v>0</v>
      </c>
      <c r="K1385" s="9">
        <v>94.590460000000007</v>
      </c>
      <c r="L1385" s="51">
        <v>22.733669999999996</v>
      </c>
      <c r="M1385" s="16">
        <v>390.14774999999997</v>
      </c>
      <c r="N1385" s="35">
        <v>0</v>
      </c>
      <c r="O1385" s="50">
        <v>75.415729999999996</v>
      </c>
      <c r="P1385" s="39">
        <v>0</v>
      </c>
      <c r="R1385" s="24">
        <f t="shared" si="91"/>
        <v>979.85729154661294</v>
      </c>
      <c r="T1385" s="5">
        <v>393.03400437457771</v>
      </c>
      <c r="V1385" s="20">
        <f t="shared" si="92"/>
        <v>1372.8912959211907</v>
      </c>
      <c r="W1385" s="59">
        <f t="shared" si="90"/>
        <v>41396</v>
      </c>
      <c r="X1385" s="25">
        <v>131.40769</v>
      </c>
      <c r="Y1385" s="52">
        <v>320.67680999999999</v>
      </c>
      <c r="Z1385" s="35"/>
      <c r="AA1385" s="10">
        <v>0</v>
      </c>
      <c r="AB1385" s="55">
        <v>225.61082999999999</v>
      </c>
      <c r="AC1385" s="56">
        <v>37.965480000000007</v>
      </c>
      <c r="AD1385" s="57">
        <v>142.9451</v>
      </c>
      <c r="AE1385" s="35"/>
      <c r="AF1385" s="58">
        <v>14.9556</v>
      </c>
      <c r="AG1385" s="58"/>
      <c r="AH1385" s="35">
        <v>0</v>
      </c>
      <c r="AI1385" s="35"/>
      <c r="AL1385" s="24">
        <f t="shared" si="94"/>
        <v>873.56151</v>
      </c>
      <c r="AN1385" s="34">
        <v>746.30000000000007</v>
      </c>
      <c r="AP1385" s="20">
        <f t="shared" si="93"/>
        <v>1619.8615100000002</v>
      </c>
      <c r="AR1385" s="20"/>
    </row>
    <row r="1386" spans="1:44" x14ac:dyDescent="0.25">
      <c r="A1386" t="str">
        <f>VLOOKUP($B1386,'Cushing Balance'!$C$2:$E$500,3,TRUE)</f>
        <v>172013</v>
      </c>
      <c r="B1386" s="1">
        <v>41397</v>
      </c>
      <c r="C1386" s="31"/>
      <c r="D1386" s="25">
        <v>185.69057999999998</v>
      </c>
      <c r="E1386" s="42">
        <v>190.25067000000001</v>
      </c>
      <c r="F1386" s="35"/>
      <c r="G1386" s="23">
        <v>91.374401546612901</v>
      </c>
      <c r="H1386" s="40">
        <v>76.620850000000004</v>
      </c>
      <c r="I1386" s="35">
        <v>0</v>
      </c>
      <c r="J1386" s="26">
        <v>0</v>
      </c>
      <c r="K1386" s="9">
        <v>90.211539999999999</v>
      </c>
      <c r="L1386" s="51">
        <v>23.39798</v>
      </c>
      <c r="M1386" s="16">
        <v>430.84234999999995</v>
      </c>
      <c r="N1386" s="35">
        <v>0</v>
      </c>
      <c r="O1386" s="50">
        <v>73.990729999999999</v>
      </c>
      <c r="P1386" s="39">
        <v>0</v>
      </c>
      <c r="R1386" s="24">
        <f t="shared" si="91"/>
        <v>1162.3791015466127</v>
      </c>
      <c r="T1386" s="5">
        <v>393.03400437457771</v>
      </c>
      <c r="V1386" s="20">
        <f t="shared" si="92"/>
        <v>1555.4131059211904</v>
      </c>
      <c r="W1386" s="59">
        <f t="shared" si="90"/>
        <v>41397</v>
      </c>
      <c r="X1386" s="25">
        <v>134.77794</v>
      </c>
      <c r="Y1386" s="52">
        <v>336.40843999999998</v>
      </c>
      <c r="Z1386" s="35"/>
      <c r="AA1386" s="10">
        <v>0</v>
      </c>
      <c r="AB1386" s="55">
        <v>226.20496</v>
      </c>
      <c r="AC1386" s="56">
        <v>38.064500000000002</v>
      </c>
      <c r="AD1386" s="57">
        <v>112.62817</v>
      </c>
      <c r="AE1386" s="35"/>
      <c r="AF1386" s="58">
        <v>15.06292</v>
      </c>
      <c r="AG1386" s="58"/>
      <c r="AH1386" s="35">
        <v>0</v>
      </c>
      <c r="AI1386" s="35"/>
      <c r="AL1386" s="24">
        <f t="shared" si="94"/>
        <v>863.14692999999988</v>
      </c>
      <c r="AN1386" s="34">
        <v>746.30000000000007</v>
      </c>
      <c r="AP1386" s="20">
        <f t="shared" si="93"/>
        <v>1609.4469300000001</v>
      </c>
      <c r="AR1386" s="20"/>
    </row>
    <row r="1387" spans="1:44" x14ac:dyDescent="0.25">
      <c r="A1387" t="str">
        <f>VLOOKUP($B1387,'Cushing Balance'!$C$2:$E$500,3,TRUE)</f>
        <v>182013</v>
      </c>
      <c r="B1387" s="1">
        <v>41398</v>
      </c>
      <c r="C1387" s="31"/>
      <c r="D1387" s="25">
        <v>93.715980000000002</v>
      </c>
      <c r="E1387" s="42">
        <v>196.10363000000001</v>
      </c>
      <c r="F1387" s="35"/>
      <c r="G1387" s="23">
        <v>91.374401546612901</v>
      </c>
      <c r="H1387" s="40">
        <v>71.649789999999996</v>
      </c>
      <c r="I1387" s="35">
        <v>0</v>
      </c>
      <c r="J1387" s="26">
        <v>0</v>
      </c>
      <c r="K1387" s="9">
        <v>93.792229999999989</v>
      </c>
      <c r="L1387" s="51">
        <v>23.433959999999999</v>
      </c>
      <c r="M1387" s="16">
        <v>437.54696000000001</v>
      </c>
      <c r="N1387" s="35">
        <v>0</v>
      </c>
      <c r="O1387" s="50">
        <v>75.157809999999998</v>
      </c>
      <c r="P1387" s="39">
        <v>0</v>
      </c>
      <c r="R1387" s="24">
        <f t="shared" si="91"/>
        <v>1082.7747615466128</v>
      </c>
      <c r="T1387" s="5">
        <v>393.03400437457771</v>
      </c>
      <c r="V1387" s="20">
        <f t="shared" si="92"/>
        <v>1475.8087659211906</v>
      </c>
      <c r="W1387" s="59">
        <f t="shared" si="90"/>
        <v>41398</v>
      </c>
      <c r="X1387" s="25">
        <v>143.03630999999999</v>
      </c>
      <c r="Y1387" s="52">
        <v>338.42498000000001</v>
      </c>
      <c r="Z1387" s="35"/>
      <c r="AA1387" s="10">
        <v>0</v>
      </c>
      <c r="AB1387" s="55">
        <v>224.58079000000001</v>
      </c>
      <c r="AC1387" s="56">
        <v>38.012459999999997</v>
      </c>
      <c r="AD1387" s="57">
        <v>89.375230000000002</v>
      </c>
      <c r="AE1387" s="35"/>
      <c r="AF1387" s="58">
        <v>15.147650000000001</v>
      </c>
      <c r="AG1387" s="58"/>
      <c r="AH1387" s="35">
        <v>0</v>
      </c>
      <c r="AI1387" s="35"/>
      <c r="AL1387" s="24">
        <f t="shared" si="94"/>
        <v>848.57741999999996</v>
      </c>
      <c r="AN1387" s="34">
        <v>746.30000000000007</v>
      </c>
      <c r="AP1387" s="20">
        <f t="shared" si="93"/>
        <v>1594.87742</v>
      </c>
      <c r="AR1387" s="20"/>
    </row>
    <row r="1388" spans="1:44" x14ac:dyDescent="0.25">
      <c r="A1388" t="str">
        <f>VLOOKUP($B1388,'Cushing Balance'!$C$2:$E$500,3,TRUE)</f>
        <v>182013</v>
      </c>
      <c r="B1388" s="1">
        <v>41399</v>
      </c>
      <c r="C1388" s="31"/>
      <c r="D1388" s="25">
        <v>219.38063</v>
      </c>
      <c r="E1388" s="42">
        <v>195.85392000000002</v>
      </c>
      <c r="F1388" s="35"/>
      <c r="G1388" s="23">
        <v>91.374401546612901</v>
      </c>
      <c r="H1388" s="40">
        <v>28.368939999999998</v>
      </c>
      <c r="I1388" s="35">
        <v>0</v>
      </c>
      <c r="J1388" s="26">
        <v>0</v>
      </c>
      <c r="K1388" s="9">
        <v>85.19556</v>
      </c>
      <c r="L1388" s="51">
        <v>23.477310000000003</v>
      </c>
      <c r="M1388" s="16">
        <v>401.18896000000001</v>
      </c>
      <c r="N1388" s="35">
        <v>0</v>
      </c>
      <c r="O1388" s="50">
        <v>74.468519999999998</v>
      </c>
      <c r="P1388" s="39">
        <v>0</v>
      </c>
      <c r="R1388" s="24">
        <f t="shared" si="91"/>
        <v>1119.3082415466129</v>
      </c>
      <c r="T1388" s="5">
        <v>393.03400437457771</v>
      </c>
      <c r="V1388" s="20">
        <f t="shared" si="92"/>
        <v>1512.3422459211906</v>
      </c>
      <c r="W1388" s="59">
        <f t="shared" si="90"/>
        <v>41399</v>
      </c>
      <c r="X1388" s="25">
        <v>140.20635000000001</v>
      </c>
      <c r="Y1388" s="52">
        <v>346.81150000000002</v>
      </c>
      <c r="Z1388" s="35"/>
      <c r="AA1388" s="10">
        <v>0</v>
      </c>
      <c r="AB1388" s="55">
        <v>220.94374999999999</v>
      </c>
      <c r="AC1388" s="56">
        <v>37.644599999999997</v>
      </c>
      <c r="AD1388" s="57">
        <v>84.480130000000003</v>
      </c>
      <c r="AE1388" s="35"/>
      <c r="AF1388" s="58">
        <v>15.8826</v>
      </c>
      <c r="AG1388" s="58"/>
      <c r="AH1388" s="35">
        <v>0</v>
      </c>
      <c r="AI1388" s="35"/>
      <c r="AL1388" s="24">
        <f t="shared" si="94"/>
        <v>845.96893000000011</v>
      </c>
      <c r="AN1388" s="34">
        <v>746.30000000000007</v>
      </c>
      <c r="AP1388" s="20">
        <f t="shared" si="93"/>
        <v>1592.2689300000002</v>
      </c>
      <c r="AR1388" s="20"/>
    </row>
    <row r="1389" spans="1:44" x14ac:dyDescent="0.25">
      <c r="A1389" t="str">
        <f>VLOOKUP($B1389,'Cushing Balance'!$C$2:$E$500,3,TRUE)</f>
        <v>182013</v>
      </c>
      <c r="B1389" s="1">
        <v>41400</v>
      </c>
      <c r="C1389" s="31"/>
      <c r="D1389" s="25">
        <v>0</v>
      </c>
      <c r="E1389" s="42">
        <v>195.96343999999999</v>
      </c>
      <c r="F1389" s="35"/>
      <c r="G1389" s="23">
        <v>91.374401546612901</v>
      </c>
      <c r="H1389" s="40">
        <v>54.464580000000005</v>
      </c>
      <c r="I1389" s="35">
        <v>0</v>
      </c>
      <c r="J1389" s="26">
        <v>0</v>
      </c>
      <c r="K1389" s="9">
        <v>76.674059999999997</v>
      </c>
      <c r="L1389" s="51">
        <v>23.520520000000001</v>
      </c>
      <c r="M1389" s="16">
        <v>308.86821000000003</v>
      </c>
      <c r="N1389" s="35">
        <v>0</v>
      </c>
      <c r="O1389" s="50">
        <v>74.120170000000002</v>
      </c>
      <c r="P1389" s="39">
        <v>0</v>
      </c>
      <c r="R1389" s="24">
        <f t="shared" si="91"/>
        <v>824.98538154661298</v>
      </c>
      <c r="T1389" s="5">
        <v>393.03400437457771</v>
      </c>
      <c r="V1389" s="20">
        <f t="shared" si="92"/>
        <v>1218.0193859211906</v>
      </c>
      <c r="W1389" s="59">
        <f t="shared" si="90"/>
        <v>41400</v>
      </c>
      <c r="X1389" s="25">
        <v>142.12926999999999</v>
      </c>
      <c r="Y1389" s="52">
        <v>336.71696000000003</v>
      </c>
      <c r="Z1389" s="35"/>
      <c r="AA1389" s="10">
        <v>0</v>
      </c>
      <c r="AB1389" s="55">
        <v>180.80070999999998</v>
      </c>
      <c r="AC1389" s="56">
        <v>37.799230000000001</v>
      </c>
      <c r="AD1389" s="57">
        <v>56.358150000000002</v>
      </c>
      <c r="AE1389" s="35"/>
      <c r="AF1389" s="58">
        <v>15.95781</v>
      </c>
      <c r="AG1389" s="58"/>
      <c r="AH1389" s="35">
        <v>0</v>
      </c>
      <c r="AI1389" s="35"/>
      <c r="AL1389" s="24">
        <f t="shared" si="94"/>
        <v>769.76212999999996</v>
      </c>
      <c r="AN1389" s="34">
        <v>746.30000000000007</v>
      </c>
      <c r="AP1389" s="20">
        <f t="shared" si="93"/>
        <v>1516.06213</v>
      </c>
      <c r="AR1389" s="20"/>
    </row>
    <row r="1390" spans="1:44" x14ac:dyDescent="0.25">
      <c r="A1390" t="str">
        <f>VLOOKUP($B1390,'Cushing Balance'!$C$2:$E$500,3,TRUE)</f>
        <v>182013</v>
      </c>
      <c r="B1390" s="1">
        <v>41401</v>
      </c>
      <c r="C1390" s="31"/>
      <c r="D1390" s="25">
        <v>189.20473000000001</v>
      </c>
      <c r="E1390" s="42">
        <v>195.45301999999998</v>
      </c>
      <c r="F1390" s="35"/>
      <c r="G1390" s="23">
        <v>91.374401546612901</v>
      </c>
      <c r="H1390" s="40">
        <v>73.260440000000003</v>
      </c>
      <c r="I1390" s="35">
        <v>0</v>
      </c>
      <c r="J1390" s="26">
        <v>0</v>
      </c>
      <c r="K1390" s="9">
        <v>84.20902000000001</v>
      </c>
      <c r="L1390" s="51">
        <v>22.8171</v>
      </c>
      <c r="M1390" s="16">
        <v>302.30248</v>
      </c>
      <c r="N1390" s="35">
        <v>0</v>
      </c>
      <c r="O1390" s="50">
        <v>73.236190000000008</v>
      </c>
      <c r="P1390" s="39">
        <v>0</v>
      </c>
      <c r="R1390" s="24">
        <f t="shared" si="91"/>
        <v>1031.8573815466129</v>
      </c>
      <c r="T1390" s="5">
        <v>393.03400437457771</v>
      </c>
      <c r="V1390" s="20">
        <f t="shared" si="92"/>
        <v>1424.8913859211907</v>
      </c>
      <c r="W1390" s="59">
        <f t="shared" si="90"/>
        <v>41401</v>
      </c>
      <c r="X1390" s="25">
        <v>148.97942</v>
      </c>
      <c r="Y1390" s="52">
        <v>252.02545999999998</v>
      </c>
      <c r="Z1390" s="35"/>
      <c r="AA1390" s="10">
        <v>0</v>
      </c>
      <c r="AB1390" s="55">
        <v>127.35213</v>
      </c>
      <c r="AC1390" s="56">
        <v>27.036650000000002</v>
      </c>
      <c r="AD1390" s="57">
        <v>80.223729999999989</v>
      </c>
      <c r="AE1390" s="35"/>
      <c r="AF1390" s="58">
        <v>15.893600000000001</v>
      </c>
      <c r="AG1390" s="58"/>
      <c r="AH1390" s="35">
        <v>0</v>
      </c>
      <c r="AI1390" s="35"/>
      <c r="AL1390" s="24">
        <f t="shared" si="94"/>
        <v>651.51098999999988</v>
      </c>
      <c r="AN1390" s="34">
        <v>746.30000000000007</v>
      </c>
      <c r="AP1390" s="20">
        <f t="shared" si="93"/>
        <v>1397.8109899999999</v>
      </c>
      <c r="AR1390" s="20"/>
    </row>
    <row r="1391" spans="1:44" x14ac:dyDescent="0.25">
      <c r="A1391" t="str">
        <f>VLOOKUP($B1391,'Cushing Balance'!$C$2:$E$500,3,TRUE)</f>
        <v>182013</v>
      </c>
      <c r="B1391" s="1">
        <v>41402</v>
      </c>
      <c r="C1391" s="31"/>
      <c r="D1391" s="25">
        <v>229.88781</v>
      </c>
      <c r="E1391" s="42">
        <v>75.205730000000003</v>
      </c>
      <c r="F1391" s="35"/>
      <c r="G1391" s="23">
        <v>91.374401546612901</v>
      </c>
      <c r="H1391" s="40">
        <v>69.525329999999997</v>
      </c>
      <c r="I1391" s="35">
        <v>0</v>
      </c>
      <c r="J1391" s="26">
        <v>0</v>
      </c>
      <c r="K1391" s="9">
        <v>88.388080000000002</v>
      </c>
      <c r="L1391" s="51">
        <v>22.86731</v>
      </c>
      <c r="M1391" s="16">
        <v>409.85828999999995</v>
      </c>
      <c r="N1391" s="35">
        <v>0</v>
      </c>
      <c r="O1391" s="50">
        <v>73.609920000000002</v>
      </c>
      <c r="P1391" s="39">
        <v>0</v>
      </c>
      <c r="R1391" s="24">
        <f t="shared" si="91"/>
        <v>1060.716871546613</v>
      </c>
      <c r="T1391" s="5">
        <v>393.03400437457771</v>
      </c>
      <c r="V1391" s="20">
        <f t="shared" si="92"/>
        <v>1453.7508759211908</v>
      </c>
      <c r="W1391" s="59">
        <f t="shared" si="90"/>
        <v>41402</v>
      </c>
      <c r="X1391" s="25">
        <v>151.22710000000001</v>
      </c>
      <c r="Y1391" s="52">
        <v>346.48783000000003</v>
      </c>
      <c r="Z1391" s="35"/>
      <c r="AA1391" s="10">
        <v>0</v>
      </c>
      <c r="AB1391" s="55">
        <v>173.16944000000001</v>
      </c>
      <c r="AC1391" s="56">
        <v>37.448560000000001</v>
      </c>
      <c r="AD1391" s="57">
        <v>87.19422999999999</v>
      </c>
      <c r="AE1391" s="35"/>
      <c r="AF1391" s="58">
        <v>16.235189999999999</v>
      </c>
      <c r="AG1391" s="58"/>
      <c r="AH1391" s="35">
        <v>0</v>
      </c>
      <c r="AI1391" s="35"/>
      <c r="AL1391" s="24">
        <f t="shared" si="94"/>
        <v>811.76234999999997</v>
      </c>
      <c r="AN1391" s="34">
        <v>746.30000000000007</v>
      </c>
      <c r="AP1391" s="20">
        <f t="shared" si="93"/>
        <v>1558.0623500000002</v>
      </c>
      <c r="AR1391" s="20"/>
    </row>
    <row r="1392" spans="1:44" x14ac:dyDescent="0.25">
      <c r="A1392" t="str">
        <f>VLOOKUP($B1392,'Cushing Balance'!$C$2:$E$500,3,TRUE)</f>
        <v>182013</v>
      </c>
      <c r="B1392" s="1">
        <v>41403</v>
      </c>
      <c r="C1392" s="31"/>
      <c r="D1392" s="25">
        <v>227.91781</v>
      </c>
      <c r="E1392" s="42">
        <v>178.57014999999998</v>
      </c>
      <c r="F1392" s="35"/>
      <c r="G1392" s="23">
        <v>91.374401546612901</v>
      </c>
      <c r="H1392" s="40">
        <v>59.653210000000001</v>
      </c>
      <c r="I1392" s="35">
        <v>0</v>
      </c>
      <c r="J1392" s="26">
        <v>0</v>
      </c>
      <c r="K1392" s="9">
        <v>88.569539999999989</v>
      </c>
      <c r="L1392" s="51">
        <v>23.194230000000001</v>
      </c>
      <c r="M1392" s="16">
        <v>458.89428999999996</v>
      </c>
      <c r="N1392" s="35">
        <v>0</v>
      </c>
      <c r="O1392" s="50">
        <v>73.967309999999998</v>
      </c>
      <c r="P1392" s="39">
        <v>0</v>
      </c>
      <c r="R1392" s="24">
        <f t="shared" si="91"/>
        <v>1202.1409415466128</v>
      </c>
      <c r="T1392" s="5">
        <v>393.03400437457771</v>
      </c>
      <c r="V1392" s="20">
        <f t="shared" si="92"/>
        <v>1595.1749459211906</v>
      </c>
      <c r="W1392" s="59">
        <f t="shared" si="90"/>
        <v>41403</v>
      </c>
      <c r="X1392" s="25">
        <v>143.54820999999998</v>
      </c>
      <c r="Y1392" s="52">
        <v>312.88875000000002</v>
      </c>
      <c r="Z1392" s="35"/>
      <c r="AA1392" s="10">
        <v>0</v>
      </c>
      <c r="AB1392" s="55">
        <v>171.52744000000001</v>
      </c>
      <c r="AC1392" s="56">
        <v>35.008580000000002</v>
      </c>
      <c r="AD1392" s="57">
        <v>78.107669999999999</v>
      </c>
      <c r="AE1392" s="35"/>
      <c r="AF1392" s="58">
        <v>16.044979999999999</v>
      </c>
      <c r="AG1392" s="58"/>
      <c r="AH1392" s="35">
        <v>0</v>
      </c>
      <c r="AI1392" s="35"/>
      <c r="AL1392" s="24">
        <f t="shared" si="94"/>
        <v>757.12563000000011</v>
      </c>
      <c r="AN1392" s="34">
        <v>746.30000000000007</v>
      </c>
      <c r="AP1392" s="20">
        <f t="shared" si="93"/>
        <v>1503.4256300000002</v>
      </c>
      <c r="AR1392" s="20"/>
    </row>
    <row r="1393" spans="1:44" x14ac:dyDescent="0.25">
      <c r="A1393" t="str">
        <f>VLOOKUP($B1393,'Cushing Balance'!$C$2:$E$500,3,TRUE)</f>
        <v>182013</v>
      </c>
      <c r="B1393" s="1">
        <v>41404</v>
      </c>
      <c r="C1393" s="31"/>
      <c r="D1393" s="25">
        <v>141.32379</v>
      </c>
      <c r="E1393" s="42">
        <v>196.83082999999999</v>
      </c>
      <c r="F1393" s="35"/>
      <c r="G1393" s="23">
        <v>91.374401546612901</v>
      </c>
      <c r="H1393" s="40">
        <v>54.846919999999997</v>
      </c>
      <c r="I1393" s="35">
        <v>0</v>
      </c>
      <c r="J1393" s="26">
        <v>0</v>
      </c>
      <c r="K1393" s="9">
        <v>89.398579999999995</v>
      </c>
      <c r="L1393" s="51">
        <v>23.430169999999997</v>
      </c>
      <c r="M1393" s="16">
        <v>335.42692</v>
      </c>
      <c r="N1393" s="35">
        <v>0</v>
      </c>
      <c r="O1393" s="50">
        <v>74.759309999999999</v>
      </c>
      <c r="P1393" s="39">
        <v>0</v>
      </c>
      <c r="R1393" s="24">
        <f t="shared" si="91"/>
        <v>1007.390921546613</v>
      </c>
      <c r="T1393" s="5">
        <v>393.03400437457771</v>
      </c>
      <c r="V1393" s="20">
        <f t="shared" si="92"/>
        <v>1400.4249259211906</v>
      </c>
      <c r="W1393" s="59">
        <f t="shared" si="90"/>
        <v>41404</v>
      </c>
      <c r="X1393" s="25">
        <v>143.52285000000001</v>
      </c>
      <c r="Y1393" s="52">
        <v>363.07902000000001</v>
      </c>
      <c r="Z1393" s="35"/>
      <c r="AA1393" s="10">
        <v>0</v>
      </c>
      <c r="AB1393" s="55">
        <v>173.41535000000002</v>
      </c>
      <c r="AC1393" s="56">
        <v>37.693059999999996</v>
      </c>
      <c r="AD1393" s="57">
        <v>72.912329999999997</v>
      </c>
      <c r="AE1393" s="35"/>
      <c r="AF1393" s="58">
        <v>16.14594</v>
      </c>
      <c r="AG1393" s="58"/>
      <c r="AH1393" s="35">
        <v>0</v>
      </c>
      <c r="AI1393" s="35"/>
      <c r="AL1393" s="24">
        <f t="shared" si="94"/>
        <v>806.76855</v>
      </c>
      <c r="AN1393" s="34">
        <v>746.30000000000007</v>
      </c>
      <c r="AP1393" s="20">
        <f t="shared" si="93"/>
        <v>1553.06855</v>
      </c>
      <c r="AR1393" s="20"/>
    </row>
    <row r="1394" spans="1:44" x14ac:dyDescent="0.25">
      <c r="A1394" t="str">
        <f>VLOOKUP($B1394,'Cushing Balance'!$C$2:$E$500,3,TRUE)</f>
        <v>192013</v>
      </c>
      <c r="B1394" s="1">
        <v>41405</v>
      </c>
      <c r="C1394" s="31"/>
      <c r="D1394" s="25">
        <v>84.210149999999999</v>
      </c>
      <c r="E1394" s="42">
        <v>201.98232999999999</v>
      </c>
      <c r="F1394" s="35"/>
      <c r="G1394" s="23">
        <v>91.374401546612901</v>
      </c>
      <c r="H1394" s="40">
        <v>40.084540000000004</v>
      </c>
      <c r="I1394" s="35">
        <v>0</v>
      </c>
      <c r="J1394" s="26">
        <v>0</v>
      </c>
      <c r="K1394" s="9">
        <v>88.250249999999994</v>
      </c>
      <c r="L1394" s="51">
        <v>23.04025</v>
      </c>
      <c r="M1394" s="16">
        <v>410.38390000000004</v>
      </c>
      <c r="N1394" s="35">
        <v>0</v>
      </c>
      <c r="O1394" s="50">
        <v>74.560460000000006</v>
      </c>
      <c r="P1394" s="39">
        <v>0</v>
      </c>
      <c r="R1394" s="24">
        <f t="shared" si="91"/>
        <v>1013.886281546613</v>
      </c>
      <c r="T1394" s="5">
        <v>393.03400437457771</v>
      </c>
      <c r="V1394" s="20">
        <f t="shared" si="92"/>
        <v>1406.9202859211907</v>
      </c>
      <c r="W1394" s="59">
        <f t="shared" si="90"/>
        <v>41405</v>
      </c>
      <c r="X1394" s="25">
        <v>149.31443999999999</v>
      </c>
      <c r="Y1394" s="52">
        <v>365.21204</v>
      </c>
      <c r="Z1394" s="35"/>
      <c r="AA1394" s="10">
        <v>0</v>
      </c>
      <c r="AB1394" s="55">
        <v>164.19989999999999</v>
      </c>
      <c r="AC1394" s="56">
        <v>37.899269999999994</v>
      </c>
      <c r="AD1394" s="57">
        <v>72.041380000000004</v>
      </c>
      <c r="AE1394" s="35"/>
      <c r="AF1394" s="58">
        <v>16.359500000000001</v>
      </c>
      <c r="AG1394" s="58"/>
      <c r="AH1394" s="35">
        <v>0</v>
      </c>
      <c r="AI1394" s="35"/>
      <c r="AL1394" s="24">
        <f t="shared" si="94"/>
        <v>805.02652999999998</v>
      </c>
      <c r="AN1394" s="34">
        <v>746.30000000000007</v>
      </c>
      <c r="AP1394" s="20">
        <f t="shared" si="93"/>
        <v>1551.32653</v>
      </c>
      <c r="AR1394" s="20"/>
    </row>
    <row r="1395" spans="1:44" x14ac:dyDescent="0.25">
      <c r="A1395" t="str">
        <f>VLOOKUP($B1395,'Cushing Balance'!$C$2:$E$500,3,TRUE)</f>
        <v>192013</v>
      </c>
      <c r="B1395" s="1">
        <v>41406</v>
      </c>
      <c r="C1395" s="31"/>
      <c r="D1395" s="25">
        <v>131.67767000000001</v>
      </c>
      <c r="E1395" s="42">
        <v>200.27677</v>
      </c>
      <c r="F1395" s="35"/>
      <c r="G1395" s="23">
        <v>91.374401546612901</v>
      </c>
      <c r="H1395" s="40">
        <v>65.88121000000001</v>
      </c>
      <c r="I1395" s="35">
        <v>0</v>
      </c>
      <c r="J1395" s="26">
        <v>0</v>
      </c>
      <c r="K1395" s="9">
        <v>87.713830000000002</v>
      </c>
      <c r="L1395" s="51">
        <v>23.35744</v>
      </c>
      <c r="M1395" s="16">
        <v>362.40340000000003</v>
      </c>
      <c r="N1395" s="35">
        <v>0</v>
      </c>
      <c r="O1395" s="50">
        <v>73.791399999999996</v>
      </c>
      <c r="P1395" s="39">
        <v>0</v>
      </c>
      <c r="R1395" s="24">
        <f t="shared" si="91"/>
        <v>1036.4761215466128</v>
      </c>
      <c r="T1395" s="5">
        <v>393.03400437457771</v>
      </c>
      <c r="V1395" s="20">
        <f t="shared" si="92"/>
        <v>1429.5101259211906</v>
      </c>
      <c r="W1395" s="59">
        <f t="shared" si="90"/>
        <v>41406</v>
      </c>
      <c r="X1395" s="25">
        <v>149.02554000000001</v>
      </c>
      <c r="Y1395" s="52">
        <v>366.89123000000001</v>
      </c>
      <c r="Z1395" s="35"/>
      <c r="AA1395" s="10">
        <v>0</v>
      </c>
      <c r="AB1395" s="55">
        <v>180.91629</v>
      </c>
      <c r="AC1395" s="56">
        <v>35.143349999999998</v>
      </c>
      <c r="AD1395" s="57">
        <v>77.551880000000011</v>
      </c>
      <c r="AE1395" s="35"/>
      <c r="AF1395" s="58">
        <v>16.2486</v>
      </c>
      <c r="AG1395" s="58"/>
      <c r="AH1395" s="35">
        <v>0</v>
      </c>
      <c r="AI1395" s="35"/>
      <c r="AL1395" s="24">
        <f t="shared" si="94"/>
        <v>825.77688999999998</v>
      </c>
      <c r="AN1395" s="34">
        <v>746.30000000000007</v>
      </c>
      <c r="AP1395" s="20">
        <f t="shared" si="93"/>
        <v>1572.07689</v>
      </c>
      <c r="AR1395" s="20"/>
    </row>
    <row r="1396" spans="1:44" x14ac:dyDescent="0.25">
      <c r="A1396" t="str">
        <f>VLOOKUP($B1396,'Cushing Balance'!$C$2:$E$500,3,TRUE)</f>
        <v>192013</v>
      </c>
      <c r="B1396" s="1">
        <v>41407</v>
      </c>
      <c r="C1396" s="31"/>
      <c r="D1396" s="25">
        <v>89.063980000000001</v>
      </c>
      <c r="E1396" s="42">
        <v>201.25679</v>
      </c>
      <c r="F1396" s="35"/>
      <c r="G1396" s="23">
        <v>91.374401546612901</v>
      </c>
      <c r="H1396" s="40">
        <v>77.753789999999995</v>
      </c>
      <c r="I1396" s="35">
        <v>0</v>
      </c>
      <c r="J1396" s="26">
        <v>0</v>
      </c>
      <c r="K1396" s="9">
        <v>84.517039999999994</v>
      </c>
      <c r="L1396" s="51">
        <v>23.132630000000002</v>
      </c>
      <c r="M1396" s="16">
        <v>426.96384999999998</v>
      </c>
      <c r="N1396" s="35">
        <v>0</v>
      </c>
      <c r="O1396" s="50">
        <v>73.169269999999997</v>
      </c>
      <c r="P1396" s="39">
        <v>0</v>
      </c>
      <c r="R1396" s="24">
        <f t="shared" si="91"/>
        <v>1067.2317515466127</v>
      </c>
      <c r="T1396" s="5">
        <v>393.03400437457771</v>
      </c>
      <c r="V1396" s="20">
        <f t="shared" si="92"/>
        <v>1460.2657559211905</v>
      </c>
      <c r="W1396" s="59">
        <f t="shared" si="90"/>
        <v>41407</v>
      </c>
      <c r="X1396" s="25">
        <v>141.25671</v>
      </c>
      <c r="Y1396" s="52">
        <v>366.83231000000001</v>
      </c>
      <c r="Z1396" s="35"/>
      <c r="AA1396" s="10">
        <v>0</v>
      </c>
      <c r="AB1396" s="55">
        <v>180.58504000000002</v>
      </c>
      <c r="AC1396" s="56">
        <v>29.324630000000003</v>
      </c>
      <c r="AD1396" s="57">
        <v>77.673539999999988</v>
      </c>
      <c r="AE1396" s="35"/>
      <c r="AF1396" s="58">
        <v>15.722</v>
      </c>
      <c r="AG1396" s="58"/>
      <c r="AH1396" s="35">
        <v>0</v>
      </c>
      <c r="AI1396" s="35"/>
      <c r="AL1396" s="24">
        <f t="shared" si="94"/>
        <v>811.39422999999999</v>
      </c>
      <c r="AN1396" s="34">
        <v>746.30000000000007</v>
      </c>
      <c r="AP1396" s="20">
        <f t="shared" si="93"/>
        <v>1557.6942300000001</v>
      </c>
      <c r="AR1396" s="20"/>
    </row>
    <row r="1397" spans="1:44" x14ac:dyDescent="0.25">
      <c r="A1397" t="str">
        <f>VLOOKUP($B1397,'Cushing Balance'!$C$2:$E$500,3,TRUE)</f>
        <v>192013</v>
      </c>
      <c r="B1397" s="1">
        <v>41408</v>
      </c>
      <c r="C1397" s="31"/>
      <c r="D1397" s="25">
        <v>108.14944</v>
      </c>
      <c r="E1397" s="42">
        <v>199.56789999999998</v>
      </c>
      <c r="F1397" s="35"/>
      <c r="G1397" s="23">
        <v>91.374401546612901</v>
      </c>
      <c r="H1397" s="40">
        <v>80</v>
      </c>
      <c r="I1397" s="35">
        <v>0</v>
      </c>
      <c r="J1397" s="26">
        <v>0</v>
      </c>
      <c r="K1397" s="9">
        <v>89.354939999999999</v>
      </c>
      <c r="L1397" s="51">
        <v>21.928560000000001</v>
      </c>
      <c r="M1397" s="16">
        <v>455.75779</v>
      </c>
      <c r="N1397" s="35">
        <v>0</v>
      </c>
      <c r="O1397" s="50">
        <v>73.895380000000003</v>
      </c>
      <c r="P1397" s="39">
        <v>0</v>
      </c>
      <c r="R1397" s="24">
        <f t="shared" si="91"/>
        <v>1120.0284115466127</v>
      </c>
      <c r="T1397" s="5">
        <v>393.03400437457771</v>
      </c>
      <c r="V1397" s="20">
        <f t="shared" si="92"/>
        <v>1513.0624159211904</v>
      </c>
      <c r="W1397" s="59">
        <f t="shared" si="90"/>
        <v>41408</v>
      </c>
      <c r="X1397" s="25">
        <v>131.34730999999999</v>
      </c>
      <c r="Y1397" s="52">
        <v>349.96271000000002</v>
      </c>
      <c r="Z1397" s="35"/>
      <c r="AA1397" s="10">
        <v>0</v>
      </c>
      <c r="AB1397" s="55">
        <v>176.73754</v>
      </c>
      <c r="AC1397" s="56">
        <v>27.233880000000003</v>
      </c>
      <c r="AD1397" s="57">
        <v>68.19438000000001</v>
      </c>
      <c r="AE1397" s="35"/>
      <c r="AF1397" s="58">
        <v>15.641540000000001</v>
      </c>
      <c r="AG1397" s="58"/>
      <c r="AH1397" s="35">
        <v>0</v>
      </c>
      <c r="AI1397" s="35"/>
      <c r="AL1397" s="24">
        <f t="shared" si="94"/>
        <v>769.11735999999996</v>
      </c>
      <c r="AN1397" s="34">
        <v>746.30000000000007</v>
      </c>
      <c r="AP1397" s="20">
        <f t="shared" si="93"/>
        <v>1515.4173599999999</v>
      </c>
      <c r="AR1397" s="20"/>
    </row>
    <row r="1398" spans="1:44" x14ac:dyDescent="0.25">
      <c r="A1398" t="str">
        <f>VLOOKUP($B1398,'Cushing Balance'!$C$2:$E$500,3,TRUE)</f>
        <v>192013</v>
      </c>
      <c r="B1398" s="1">
        <v>41409</v>
      </c>
      <c r="C1398" s="31"/>
      <c r="D1398" s="25">
        <v>101.07708</v>
      </c>
      <c r="E1398" s="42">
        <v>201.64448000000002</v>
      </c>
      <c r="F1398" s="35"/>
      <c r="G1398" s="23">
        <v>91.374401546612901</v>
      </c>
      <c r="H1398" s="40">
        <v>80</v>
      </c>
      <c r="I1398" s="35">
        <v>0</v>
      </c>
      <c r="J1398" s="26">
        <v>0</v>
      </c>
      <c r="K1398" s="9">
        <v>91.775999999999996</v>
      </c>
      <c r="L1398" s="51">
        <v>21.272459999999999</v>
      </c>
      <c r="M1398" s="16">
        <v>323.11396000000002</v>
      </c>
      <c r="N1398" s="35">
        <v>0</v>
      </c>
      <c r="O1398" s="50">
        <v>75.086539999999999</v>
      </c>
      <c r="P1398" s="39">
        <v>0</v>
      </c>
      <c r="R1398" s="24">
        <f t="shared" si="91"/>
        <v>985.34492154661291</v>
      </c>
      <c r="T1398" s="5">
        <v>393.03400437457771</v>
      </c>
      <c r="V1398" s="20">
        <f t="shared" si="92"/>
        <v>1378.3789259211906</v>
      </c>
      <c r="W1398" s="59">
        <f t="shared" si="90"/>
        <v>41409</v>
      </c>
      <c r="X1398" s="25">
        <v>130.57085000000001</v>
      </c>
      <c r="Y1398" s="52">
        <v>348.95931000000002</v>
      </c>
      <c r="Z1398" s="35"/>
      <c r="AA1398" s="10">
        <v>0</v>
      </c>
      <c r="AB1398" s="55">
        <v>173.64073000000002</v>
      </c>
      <c r="AC1398" s="56">
        <v>37.705829999999999</v>
      </c>
      <c r="AD1398" s="57">
        <v>73.262270000000001</v>
      </c>
      <c r="AE1398" s="35"/>
      <c r="AF1398" s="58">
        <v>16.248170000000002</v>
      </c>
      <c r="AG1398" s="58"/>
      <c r="AH1398" s="35">
        <v>0</v>
      </c>
      <c r="AI1398" s="35"/>
      <c r="AL1398" s="24">
        <f t="shared" si="94"/>
        <v>780.38716000000011</v>
      </c>
      <c r="AN1398" s="34">
        <v>746.30000000000007</v>
      </c>
      <c r="AP1398" s="20">
        <f t="shared" si="93"/>
        <v>1526.6871600000002</v>
      </c>
      <c r="AR1398" s="20"/>
    </row>
    <row r="1399" spans="1:44" x14ac:dyDescent="0.25">
      <c r="A1399" t="str">
        <f>VLOOKUP($B1399,'Cushing Balance'!$C$2:$E$500,3,TRUE)</f>
        <v>192013</v>
      </c>
      <c r="B1399" s="1">
        <v>41410</v>
      </c>
      <c r="C1399" s="31"/>
      <c r="D1399" s="25">
        <v>84.113100000000003</v>
      </c>
      <c r="E1399" s="42">
        <v>202.29046</v>
      </c>
      <c r="F1399" s="35"/>
      <c r="G1399" s="23">
        <v>91.374401546612901</v>
      </c>
      <c r="H1399" s="40">
        <v>77.219809999999995</v>
      </c>
      <c r="I1399" s="35">
        <v>0</v>
      </c>
      <c r="J1399" s="26">
        <v>0</v>
      </c>
      <c r="K1399" s="9">
        <v>85.859039999999993</v>
      </c>
      <c r="L1399" s="51">
        <v>23.259810000000002</v>
      </c>
      <c r="M1399" s="16">
        <v>369.66219000000001</v>
      </c>
      <c r="N1399" s="35">
        <v>0</v>
      </c>
      <c r="O1399" s="50">
        <v>74.339149999999989</v>
      </c>
      <c r="P1399" s="39">
        <v>0</v>
      </c>
      <c r="R1399" s="24">
        <f t="shared" si="91"/>
        <v>1008.1179615466128</v>
      </c>
      <c r="T1399" s="5">
        <v>393.03400437457771</v>
      </c>
      <c r="V1399" s="20">
        <f t="shared" si="92"/>
        <v>1401.1519659211906</v>
      </c>
      <c r="W1399" s="59">
        <f t="shared" si="90"/>
        <v>41410</v>
      </c>
      <c r="X1399" s="25">
        <v>130.02319</v>
      </c>
      <c r="Y1399" s="52">
        <v>194.93379000000002</v>
      </c>
      <c r="Z1399" s="35"/>
      <c r="AA1399" s="10">
        <v>0</v>
      </c>
      <c r="AB1399" s="55">
        <v>173.11256</v>
      </c>
      <c r="AC1399" s="56">
        <v>36.352350000000001</v>
      </c>
      <c r="AD1399" s="57">
        <v>70.876419999999996</v>
      </c>
      <c r="AE1399" s="35"/>
      <c r="AF1399" s="58">
        <v>16.327750000000002</v>
      </c>
      <c r="AG1399" s="58"/>
      <c r="AH1399" s="35">
        <v>0</v>
      </c>
      <c r="AI1399" s="35"/>
      <c r="AL1399" s="24">
        <f t="shared" si="94"/>
        <v>621.62606000000017</v>
      </c>
      <c r="AN1399" s="34">
        <v>746.30000000000007</v>
      </c>
      <c r="AP1399" s="20">
        <f t="shared" si="93"/>
        <v>1367.9260600000002</v>
      </c>
      <c r="AR1399" s="20"/>
    </row>
    <row r="1400" spans="1:44" x14ac:dyDescent="0.25">
      <c r="A1400" t="str">
        <f>VLOOKUP($B1400,'Cushing Balance'!$C$2:$E$500,3,TRUE)</f>
        <v>192013</v>
      </c>
      <c r="B1400" s="1">
        <v>41411</v>
      </c>
      <c r="C1400" s="31"/>
      <c r="D1400" s="25">
        <v>96.604399999999998</v>
      </c>
      <c r="E1400" s="42">
        <v>199.93079</v>
      </c>
      <c r="F1400" s="35"/>
      <c r="G1400" s="23">
        <v>91.374401546612901</v>
      </c>
      <c r="H1400" s="40">
        <v>69.441960000000009</v>
      </c>
      <c r="I1400" s="35">
        <v>0</v>
      </c>
      <c r="J1400" s="26">
        <v>0</v>
      </c>
      <c r="K1400" s="9">
        <v>84.863309999999998</v>
      </c>
      <c r="L1400" s="51">
        <v>23.3125</v>
      </c>
      <c r="M1400" s="16">
        <v>413.39409999999998</v>
      </c>
      <c r="N1400" s="35">
        <v>0</v>
      </c>
      <c r="O1400" s="50">
        <v>74.610579999999999</v>
      </c>
      <c r="P1400" s="39">
        <v>0</v>
      </c>
      <c r="R1400" s="24">
        <f t="shared" si="91"/>
        <v>1053.5320415466128</v>
      </c>
      <c r="T1400" s="5">
        <v>393.03400437457771</v>
      </c>
      <c r="V1400" s="20">
        <f t="shared" si="92"/>
        <v>1446.5660459211906</v>
      </c>
      <c r="W1400" s="59">
        <f t="shared" si="90"/>
        <v>41411</v>
      </c>
      <c r="X1400" s="25">
        <v>130.32053999999999</v>
      </c>
      <c r="Y1400" s="52">
        <v>159.66454000000002</v>
      </c>
      <c r="Z1400" s="35"/>
      <c r="AA1400" s="10">
        <v>0</v>
      </c>
      <c r="AB1400" s="55">
        <v>171.43033</v>
      </c>
      <c r="AC1400" s="56">
        <v>37.278129999999997</v>
      </c>
      <c r="AD1400" s="57">
        <v>64.899789999999996</v>
      </c>
      <c r="AE1400" s="35"/>
      <c r="AF1400" s="58">
        <v>15.78415</v>
      </c>
      <c r="AG1400" s="58"/>
      <c r="AH1400" s="35">
        <v>0</v>
      </c>
      <c r="AI1400" s="35"/>
      <c r="AL1400" s="24">
        <f t="shared" si="94"/>
        <v>579.37747999999999</v>
      </c>
      <c r="AN1400" s="34">
        <v>746.30000000000007</v>
      </c>
      <c r="AP1400" s="20">
        <f t="shared" si="93"/>
        <v>1325.6774800000001</v>
      </c>
      <c r="AR1400" s="20"/>
    </row>
    <row r="1401" spans="1:44" x14ac:dyDescent="0.25">
      <c r="A1401" t="str">
        <f>VLOOKUP($B1401,'Cushing Balance'!$C$2:$E$500,3,TRUE)</f>
        <v>202013</v>
      </c>
      <c r="B1401" s="1">
        <v>41412</v>
      </c>
      <c r="C1401" s="31"/>
      <c r="D1401" s="25">
        <v>72.437169999999995</v>
      </c>
      <c r="E1401" s="42">
        <v>192.71592000000001</v>
      </c>
      <c r="F1401" s="35"/>
      <c r="G1401" s="23">
        <v>91.374401546612901</v>
      </c>
      <c r="H1401" s="40">
        <v>79.993100000000013</v>
      </c>
      <c r="I1401" s="35">
        <v>0</v>
      </c>
      <c r="J1401" s="26">
        <v>0</v>
      </c>
      <c r="K1401" s="9">
        <v>93.286270000000002</v>
      </c>
      <c r="L1401" s="51">
        <v>22.797919999999998</v>
      </c>
      <c r="M1401" s="16">
        <v>414.04591999999997</v>
      </c>
      <c r="N1401" s="35">
        <v>0</v>
      </c>
      <c r="O1401" s="50">
        <v>70.321809999999999</v>
      </c>
      <c r="P1401" s="39">
        <v>0</v>
      </c>
      <c r="R1401" s="24">
        <f t="shared" si="91"/>
        <v>1036.9725115466128</v>
      </c>
      <c r="T1401" s="5">
        <v>393.03400437457771</v>
      </c>
      <c r="V1401" s="20">
        <f t="shared" si="92"/>
        <v>1430.0065159211906</v>
      </c>
      <c r="W1401" s="59">
        <f t="shared" si="90"/>
        <v>41412</v>
      </c>
      <c r="X1401" s="25">
        <v>138.99093999999999</v>
      </c>
      <c r="Y1401" s="52">
        <v>365.31509999999997</v>
      </c>
      <c r="Z1401" s="35"/>
      <c r="AA1401" s="10">
        <v>0</v>
      </c>
      <c r="AB1401" s="55">
        <v>165.5376</v>
      </c>
      <c r="AC1401" s="56">
        <v>35.977919999999997</v>
      </c>
      <c r="AD1401" s="57">
        <v>63.650289999999998</v>
      </c>
      <c r="AE1401" s="35"/>
      <c r="AF1401" s="58">
        <v>16.130330000000001</v>
      </c>
      <c r="AG1401" s="58"/>
      <c r="AH1401" s="35">
        <v>0</v>
      </c>
      <c r="AI1401" s="35"/>
      <c r="AL1401" s="24">
        <f t="shared" si="94"/>
        <v>785.60217999999998</v>
      </c>
      <c r="AN1401" s="34">
        <v>746.30000000000007</v>
      </c>
      <c r="AP1401" s="20">
        <f t="shared" si="93"/>
        <v>1531.90218</v>
      </c>
      <c r="AR1401" s="20"/>
    </row>
    <row r="1402" spans="1:44" x14ac:dyDescent="0.25">
      <c r="A1402" t="str">
        <f>VLOOKUP($B1402,'Cushing Balance'!$C$2:$E$500,3,TRUE)</f>
        <v>202013</v>
      </c>
      <c r="B1402" s="1">
        <v>41413</v>
      </c>
      <c r="C1402" s="31"/>
      <c r="D1402" s="25">
        <v>0</v>
      </c>
      <c r="E1402" s="42">
        <v>191.76429000000002</v>
      </c>
      <c r="F1402" s="35"/>
      <c r="G1402" s="23">
        <v>91.374401546612901</v>
      </c>
      <c r="H1402" s="40">
        <v>79.963100000000011</v>
      </c>
      <c r="I1402" s="35">
        <v>0</v>
      </c>
      <c r="J1402" s="26">
        <v>0</v>
      </c>
      <c r="K1402" s="9">
        <v>90.74888</v>
      </c>
      <c r="L1402" s="51">
        <v>18.560959999999998</v>
      </c>
      <c r="M1402" s="16">
        <v>436.44372999999996</v>
      </c>
      <c r="N1402" s="35">
        <v>0</v>
      </c>
      <c r="O1402" s="50">
        <v>74.401130000000009</v>
      </c>
      <c r="P1402" s="39">
        <v>0</v>
      </c>
      <c r="R1402" s="24">
        <f t="shared" si="91"/>
        <v>983.25649154661278</v>
      </c>
      <c r="T1402" s="5">
        <v>393.03400437457771</v>
      </c>
      <c r="V1402" s="20">
        <f t="shared" si="92"/>
        <v>1376.2904959211905</v>
      </c>
      <c r="W1402" s="59">
        <f t="shared" si="90"/>
        <v>41413</v>
      </c>
      <c r="X1402" s="25">
        <v>146.17814999999999</v>
      </c>
      <c r="Y1402" s="52">
        <v>327.86631</v>
      </c>
      <c r="Z1402" s="35"/>
      <c r="AA1402" s="10">
        <v>0</v>
      </c>
      <c r="AB1402" s="55">
        <v>124.16731</v>
      </c>
      <c r="AC1402" s="56">
        <v>33.636650000000003</v>
      </c>
      <c r="AD1402" s="57">
        <v>66.676940000000002</v>
      </c>
      <c r="AE1402" s="35"/>
      <c r="AF1402" s="58">
        <v>16.359439999999999</v>
      </c>
      <c r="AG1402" s="58"/>
      <c r="AH1402" s="35">
        <v>0</v>
      </c>
      <c r="AI1402" s="35"/>
      <c r="AL1402" s="24">
        <f t="shared" si="94"/>
        <v>714.88480000000004</v>
      </c>
      <c r="AN1402" s="34">
        <v>746.30000000000007</v>
      </c>
      <c r="AP1402" s="20">
        <f t="shared" si="93"/>
        <v>1461.1848</v>
      </c>
      <c r="AR1402" s="20"/>
    </row>
    <row r="1403" spans="1:44" x14ac:dyDescent="0.25">
      <c r="A1403" t="str">
        <f>VLOOKUP($B1403,'Cushing Balance'!$C$2:$E$500,3,TRUE)</f>
        <v>202013</v>
      </c>
      <c r="B1403" s="1">
        <v>41414</v>
      </c>
      <c r="C1403" s="31"/>
      <c r="D1403" s="25">
        <v>178.19319000000002</v>
      </c>
      <c r="E1403" s="42">
        <v>193.04175000000001</v>
      </c>
      <c r="F1403" s="35"/>
      <c r="G1403" s="23">
        <v>91.374401546612901</v>
      </c>
      <c r="H1403" s="40">
        <v>76.803920000000005</v>
      </c>
      <c r="I1403" s="35">
        <v>0</v>
      </c>
      <c r="J1403" s="26">
        <v>0</v>
      </c>
      <c r="K1403" s="9">
        <v>94.185289999999995</v>
      </c>
      <c r="L1403" s="51">
        <v>22.934349999999998</v>
      </c>
      <c r="M1403" s="16">
        <v>405.43700000000001</v>
      </c>
      <c r="N1403" s="35">
        <v>0</v>
      </c>
      <c r="O1403" s="50">
        <v>73.122600000000006</v>
      </c>
      <c r="P1403" s="39">
        <v>0</v>
      </c>
      <c r="R1403" s="24">
        <f t="shared" si="91"/>
        <v>1135.092501546613</v>
      </c>
      <c r="T1403" s="5">
        <v>393.03400437457771</v>
      </c>
      <c r="V1403" s="20">
        <f t="shared" si="92"/>
        <v>1528.1265059211908</v>
      </c>
      <c r="W1403" s="59">
        <f t="shared" si="90"/>
        <v>41414</v>
      </c>
      <c r="X1403" s="25">
        <v>137.2585</v>
      </c>
      <c r="Y1403" s="52">
        <v>371.07946000000004</v>
      </c>
      <c r="Z1403" s="35"/>
      <c r="AA1403" s="10">
        <v>0</v>
      </c>
      <c r="AB1403" s="55">
        <v>83.584960000000009</v>
      </c>
      <c r="AC1403" s="56">
        <v>35.58052</v>
      </c>
      <c r="AD1403" s="57">
        <v>70.493520000000004</v>
      </c>
      <c r="AE1403" s="35"/>
      <c r="AF1403" s="58">
        <v>16.05031</v>
      </c>
      <c r="AG1403" s="58"/>
      <c r="AH1403" s="35">
        <v>0</v>
      </c>
      <c r="AI1403" s="35"/>
      <c r="AL1403" s="24">
        <f t="shared" si="94"/>
        <v>714.04727000000003</v>
      </c>
      <c r="AN1403" s="34">
        <v>746.30000000000007</v>
      </c>
      <c r="AP1403" s="20">
        <f t="shared" si="93"/>
        <v>1460.3472700000002</v>
      </c>
      <c r="AR1403" s="20"/>
    </row>
    <row r="1404" spans="1:44" x14ac:dyDescent="0.25">
      <c r="A1404" t="str">
        <f>VLOOKUP($B1404,'Cushing Balance'!$C$2:$E$500,3,TRUE)</f>
        <v>202013</v>
      </c>
      <c r="B1404" s="1">
        <v>41415</v>
      </c>
      <c r="C1404" s="31"/>
      <c r="D1404" s="25">
        <v>0</v>
      </c>
      <c r="E1404" s="42">
        <v>189.58044000000001</v>
      </c>
      <c r="F1404" s="35"/>
      <c r="G1404" s="23">
        <v>91.374401546612901</v>
      </c>
      <c r="H1404" s="40">
        <v>58.322580000000002</v>
      </c>
      <c r="I1404" s="35">
        <v>0</v>
      </c>
      <c r="J1404" s="26">
        <v>0</v>
      </c>
      <c r="K1404" s="9">
        <v>86.446250000000006</v>
      </c>
      <c r="L1404" s="51">
        <v>23.52871</v>
      </c>
      <c r="M1404" s="16">
        <v>365.32312999999999</v>
      </c>
      <c r="N1404" s="35">
        <v>0</v>
      </c>
      <c r="O1404" s="50">
        <v>74.13027000000001</v>
      </c>
      <c r="P1404" s="39">
        <v>0</v>
      </c>
      <c r="R1404" s="24">
        <f t="shared" si="91"/>
        <v>888.70578154661291</v>
      </c>
      <c r="T1404" s="5">
        <v>393.03400437457771</v>
      </c>
      <c r="V1404" s="20">
        <f t="shared" si="92"/>
        <v>1281.7397859211906</v>
      </c>
      <c r="W1404" s="59">
        <f t="shared" si="90"/>
        <v>41415</v>
      </c>
      <c r="X1404" s="25">
        <v>130.90042</v>
      </c>
      <c r="Y1404" s="52">
        <v>383.06571000000002</v>
      </c>
      <c r="Z1404" s="35"/>
      <c r="AA1404" s="10">
        <v>0</v>
      </c>
      <c r="AB1404" s="55">
        <v>129.18573000000001</v>
      </c>
      <c r="AC1404" s="56">
        <v>36.643900000000002</v>
      </c>
      <c r="AD1404" s="57">
        <v>63.483940000000004</v>
      </c>
      <c r="AE1404" s="35"/>
      <c r="AF1404" s="58">
        <v>15.54252</v>
      </c>
      <c r="AG1404" s="58"/>
      <c r="AH1404" s="35">
        <v>0</v>
      </c>
      <c r="AI1404" s="35"/>
      <c r="AL1404" s="24">
        <f t="shared" si="94"/>
        <v>758.82222000000002</v>
      </c>
      <c r="AN1404" s="34">
        <v>746.30000000000007</v>
      </c>
      <c r="AP1404" s="20">
        <f t="shared" si="93"/>
        <v>1505.1222200000002</v>
      </c>
      <c r="AR1404" s="20"/>
    </row>
    <row r="1405" spans="1:44" x14ac:dyDescent="0.25">
      <c r="A1405" t="str">
        <f>VLOOKUP($B1405,'Cushing Balance'!$C$2:$E$500,3,TRUE)</f>
        <v>202013</v>
      </c>
      <c r="B1405" s="1">
        <v>41416</v>
      </c>
      <c r="C1405" s="31"/>
      <c r="D1405" s="25">
        <v>106.42694</v>
      </c>
      <c r="E1405" s="42">
        <v>187.29279</v>
      </c>
      <c r="F1405" s="35"/>
      <c r="G1405" s="23">
        <v>91.374401546612901</v>
      </c>
      <c r="H1405" s="40">
        <v>69.403270000000006</v>
      </c>
      <c r="I1405" s="35">
        <v>0</v>
      </c>
      <c r="J1405" s="26">
        <v>0</v>
      </c>
      <c r="K1405" s="9">
        <v>87.143940000000001</v>
      </c>
      <c r="L1405" s="51">
        <v>23.44642</v>
      </c>
      <c r="M1405" s="16">
        <v>447.83756</v>
      </c>
      <c r="N1405" s="35">
        <v>0</v>
      </c>
      <c r="O1405" s="50">
        <v>74.65898</v>
      </c>
      <c r="P1405" s="39">
        <v>0</v>
      </c>
      <c r="R1405" s="24">
        <f t="shared" si="91"/>
        <v>1087.5843015466128</v>
      </c>
      <c r="T1405" s="5">
        <v>393.03400437457771</v>
      </c>
      <c r="V1405" s="20">
        <f t="shared" si="92"/>
        <v>1480.6183059211905</v>
      </c>
      <c r="W1405" s="59">
        <f t="shared" si="90"/>
        <v>41416</v>
      </c>
      <c r="X1405" s="25">
        <v>130.06819000000002</v>
      </c>
      <c r="Y1405" s="52">
        <v>356.14927</v>
      </c>
      <c r="Z1405" s="35"/>
      <c r="AA1405" s="10">
        <v>0</v>
      </c>
      <c r="AB1405" s="55">
        <v>200.92932999999999</v>
      </c>
      <c r="AC1405" s="56">
        <v>36.971400000000003</v>
      </c>
      <c r="AD1405" s="57">
        <v>49.934669999999997</v>
      </c>
      <c r="AE1405" s="35"/>
      <c r="AF1405" s="58">
        <v>16.32535</v>
      </c>
      <c r="AG1405" s="58"/>
      <c r="AH1405" s="35">
        <v>0</v>
      </c>
      <c r="AI1405" s="35"/>
      <c r="AL1405" s="24">
        <f t="shared" si="94"/>
        <v>790.37820999999997</v>
      </c>
      <c r="AN1405" s="34">
        <v>746.30000000000007</v>
      </c>
      <c r="AP1405" s="20">
        <f t="shared" si="93"/>
        <v>1536.67821</v>
      </c>
      <c r="AR1405" s="20"/>
    </row>
    <row r="1406" spans="1:44" x14ac:dyDescent="0.25">
      <c r="A1406" t="str">
        <f>VLOOKUP($B1406,'Cushing Balance'!$C$2:$E$500,3,TRUE)</f>
        <v>202013</v>
      </c>
      <c r="B1406" s="1">
        <v>41417</v>
      </c>
      <c r="C1406" s="31"/>
      <c r="D1406" s="25">
        <v>36.264690000000002</v>
      </c>
      <c r="E1406" s="42">
        <v>201.33454</v>
      </c>
      <c r="F1406" s="35"/>
      <c r="G1406" s="23">
        <v>91.374401546612901</v>
      </c>
      <c r="H1406" s="40">
        <v>37.594999999999999</v>
      </c>
      <c r="I1406" s="35">
        <v>0</v>
      </c>
      <c r="J1406" s="26">
        <v>0</v>
      </c>
      <c r="K1406" s="9">
        <v>103.13246000000001</v>
      </c>
      <c r="L1406" s="51">
        <v>23.357770000000002</v>
      </c>
      <c r="M1406" s="16">
        <v>424.57643999999999</v>
      </c>
      <c r="N1406" s="35">
        <v>0</v>
      </c>
      <c r="O1406" s="50">
        <v>65.85663000000001</v>
      </c>
      <c r="P1406" s="39">
        <v>0</v>
      </c>
      <c r="R1406" s="24">
        <f t="shared" si="91"/>
        <v>983.49193154661293</v>
      </c>
      <c r="T1406" s="5">
        <v>393.03400437457771</v>
      </c>
      <c r="V1406" s="20">
        <f t="shared" si="92"/>
        <v>1376.5259359211907</v>
      </c>
      <c r="W1406" s="59">
        <f t="shared" si="90"/>
        <v>41417</v>
      </c>
      <c r="X1406" s="25">
        <v>130.23898</v>
      </c>
      <c r="Y1406" s="52">
        <v>351.32971000000003</v>
      </c>
      <c r="Z1406" s="35"/>
      <c r="AA1406" s="10">
        <v>0</v>
      </c>
      <c r="AB1406" s="55">
        <v>213.51458</v>
      </c>
      <c r="AC1406" s="56">
        <v>36.656790000000001</v>
      </c>
      <c r="AD1406" s="57">
        <v>47.518940000000001</v>
      </c>
      <c r="AE1406" s="35"/>
      <c r="AF1406" s="58">
        <v>15.79477</v>
      </c>
      <c r="AG1406" s="58"/>
      <c r="AH1406" s="35">
        <v>0</v>
      </c>
      <c r="AI1406" s="35"/>
      <c r="AL1406" s="24">
        <f t="shared" si="94"/>
        <v>795.0537700000001</v>
      </c>
      <c r="AN1406" s="34">
        <v>746.30000000000007</v>
      </c>
      <c r="AP1406" s="20">
        <f t="shared" si="93"/>
        <v>1541.3537700000002</v>
      </c>
      <c r="AR1406" s="20"/>
    </row>
    <row r="1407" spans="1:44" x14ac:dyDescent="0.25">
      <c r="A1407" t="str">
        <f>VLOOKUP($B1407,'Cushing Balance'!$C$2:$E$500,3,TRUE)</f>
        <v>202013</v>
      </c>
      <c r="B1407" s="1">
        <v>41418</v>
      </c>
      <c r="C1407" s="31"/>
      <c r="D1407" s="25">
        <v>122.23792</v>
      </c>
      <c r="E1407" s="42">
        <v>201.67179000000002</v>
      </c>
      <c r="F1407" s="35"/>
      <c r="G1407" s="23">
        <v>91.374401546612901</v>
      </c>
      <c r="H1407" s="40">
        <v>58.876289999999997</v>
      </c>
      <c r="I1407" s="35">
        <v>0</v>
      </c>
      <c r="J1407" s="26">
        <v>0</v>
      </c>
      <c r="K1407" s="9">
        <v>115.39008</v>
      </c>
      <c r="L1407" s="51">
        <v>23.15652</v>
      </c>
      <c r="M1407" s="16">
        <v>329.44648000000001</v>
      </c>
      <c r="N1407" s="35">
        <v>0</v>
      </c>
      <c r="O1407" s="50">
        <v>76.448170000000005</v>
      </c>
      <c r="P1407" s="39">
        <v>0</v>
      </c>
      <c r="R1407" s="24">
        <f t="shared" si="91"/>
        <v>1018.601651546613</v>
      </c>
      <c r="T1407" s="5">
        <v>393.03400437457771</v>
      </c>
      <c r="V1407" s="20">
        <f t="shared" si="92"/>
        <v>1411.6356559211906</v>
      </c>
      <c r="W1407" s="59">
        <f t="shared" si="90"/>
        <v>41418</v>
      </c>
      <c r="X1407" s="25">
        <v>130.12818999999999</v>
      </c>
      <c r="Y1407" s="52">
        <v>373.38013000000001</v>
      </c>
      <c r="Z1407" s="35"/>
      <c r="AA1407" s="10">
        <v>0</v>
      </c>
      <c r="AB1407" s="55">
        <v>229.48676999999998</v>
      </c>
      <c r="AC1407" s="56">
        <v>36.5259</v>
      </c>
      <c r="AD1407" s="57">
        <v>45.707419999999999</v>
      </c>
      <c r="AE1407" s="35"/>
      <c r="AF1407" s="58">
        <v>15.669040000000001</v>
      </c>
      <c r="AG1407" s="58"/>
      <c r="AH1407" s="35">
        <v>0</v>
      </c>
      <c r="AI1407" s="35"/>
      <c r="AL1407" s="24">
        <f t="shared" si="94"/>
        <v>830.89744999999994</v>
      </c>
      <c r="AN1407" s="34">
        <v>746.30000000000007</v>
      </c>
      <c r="AP1407" s="20">
        <f t="shared" si="93"/>
        <v>1577.1974500000001</v>
      </c>
      <c r="AR1407" s="20"/>
    </row>
    <row r="1408" spans="1:44" x14ac:dyDescent="0.25">
      <c r="A1408" t="str">
        <f>VLOOKUP($B1408,'Cushing Balance'!$C$2:$E$500,3,TRUE)</f>
        <v>212013</v>
      </c>
      <c r="B1408" s="1">
        <v>41419</v>
      </c>
      <c r="C1408" s="31"/>
      <c r="D1408" s="25">
        <v>218.23085</v>
      </c>
      <c r="E1408" s="42">
        <v>199.00948</v>
      </c>
      <c r="F1408" s="35"/>
      <c r="G1408" s="23">
        <v>91.374401546612901</v>
      </c>
      <c r="H1408" s="40">
        <v>80</v>
      </c>
      <c r="I1408" s="35">
        <v>0</v>
      </c>
      <c r="J1408" s="26">
        <v>0</v>
      </c>
      <c r="K1408" s="9">
        <v>109.99954</v>
      </c>
      <c r="L1408" s="51">
        <v>21.230310000000003</v>
      </c>
      <c r="M1408" s="16">
        <v>334.46300000000002</v>
      </c>
      <c r="N1408" s="35">
        <v>0</v>
      </c>
      <c r="O1408" s="50">
        <v>75.866649999999993</v>
      </c>
      <c r="P1408" s="39">
        <v>0</v>
      </c>
      <c r="R1408" s="24">
        <f t="shared" si="91"/>
        <v>1130.1742315466129</v>
      </c>
      <c r="T1408" s="5">
        <v>393.03400437457771</v>
      </c>
      <c r="V1408" s="20">
        <f t="shared" si="92"/>
        <v>1523.2082359211906</v>
      </c>
      <c r="W1408" s="59">
        <f t="shared" si="90"/>
        <v>41419</v>
      </c>
      <c r="X1408" s="25">
        <v>130.43072999999998</v>
      </c>
      <c r="Y1408" s="52">
        <v>368.10534999999999</v>
      </c>
      <c r="Z1408" s="35"/>
      <c r="AA1408" s="10">
        <v>0</v>
      </c>
      <c r="AB1408" s="55">
        <v>224.6815</v>
      </c>
      <c r="AC1408" s="56">
        <v>36.587650000000004</v>
      </c>
      <c r="AD1408" s="57">
        <v>51.081499999999998</v>
      </c>
      <c r="AE1408" s="35"/>
      <c r="AF1408" s="58">
        <v>16.01313</v>
      </c>
      <c r="AG1408" s="58"/>
      <c r="AH1408" s="35">
        <v>0</v>
      </c>
      <c r="AI1408" s="35"/>
      <c r="AL1408" s="24">
        <f t="shared" si="94"/>
        <v>826.8998600000001</v>
      </c>
      <c r="AN1408" s="34">
        <v>746.30000000000007</v>
      </c>
      <c r="AP1408" s="20">
        <f t="shared" si="93"/>
        <v>1573.1998600000002</v>
      </c>
      <c r="AR1408" s="20"/>
    </row>
    <row r="1409" spans="1:44" x14ac:dyDescent="0.25">
      <c r="A1409" t="str">
        <f>VLOOKUP($B1409,'Cushing Balance'!$C$2:$E$500,3,TRUE)</f>
        <v>212013</v>
      </c>
      <c r="B1409" s="1">
        <v>41420</v>
      </c>
      <c r="C1409" s="31"/>
      <c r="D1409" s="25">
        <v>96.670289999999994</v>
      </c>
      <c r="E1409" s="42">
        <v>197.04819000000001</v>
      </c>
      <c r="F1409" s="35"/>
      <c r="G1409" s="23">
        <v>91.374401546612901</v>
      </c>
      <c r="H1409" s="40">
        <v>80</v>
      </c>
      <c r="I1409" s="35">
        <v>0</v>
      </c>
      <c r="J1409" s="26">
        <v>0</v>
      </c>
      <c r="K1409" s="9">
        <v>103.9045</v>
      </c>
      <c r="L1409" s="51">
        <v>23.461419999999997</v>
      </c>
      <c r="M1409" s="16">
        <v>343.08908000000002</v>
      </c>
      <c r="N1409" s="35">
        <v>0</v>
      </c>
      <c r="O1409" s="50">
        <v>74.174499999999995</v>
      </c>
      <c r="P1409" s="39">
        <v>0</v>
      </c>
      <c r="R1409" s="24">
        <f t="shared" si="91"/>
        <v>1009.7223815466128</v>
      </c>
      <c r="T1409" s="5">
        <v>393.03400437457771</v>
      </c>
      <c r="V1409" s="20">
        <f t="shared" si="92"/>
        <v>1402.7563859211905</v>
      </c>
      <c r="W1409" s="59">
        <f t="shared" si="90"/>
        <v>41420</v>
      </c>
      <c r="X1409" s="25">
        <v>130.55408</v>
      </c>
      <c r="Y1409" s="52">
        <v>364.21296000000001</v>
      </c>
      <c r="Z1409" s="35"/>
      <c r="AA1409" s="10">
        <v>0</v>
      </c>
      <c r="AB1409" s="55">
        <v>184.83929000000001</v>
      </c>
      <c r="AC1409" s="56">
        <v>36.668790000000001</v>
      </c>
      <c r="AD1409" s="57">
        <v>56.58325</v>
      </c>
      <c r="AE1409" s="35"/>
      <c r="AF1409" s="58">
        <v>16.096399999999999</v>
      </c>
      <c r="AG1409" s="58"/>
      <c r="AH1409" s="35">
        <v>0</v>
      </c>
      <c r="AI1409" s="35"/>
      <c r="AL1409" s="24">
        <f t="shared" si="94"/>
        <v>788.95477000000005</v>
      </c>
      <c r="AN1409" s="34">
        <v>746.30000000000007</v>
      </c>
      <c r="AP1409" s="20">
        <f t="shared" si="93"/>
        <v>1535.25477</v>
      </c>
      <c r="AR1409" s="20"/>
    </row>
    <row r="1410" spans="1:44" x14ac:dyDescent="0.25">
      <c r="A1410" t="str">
        <f>VLOOKUP($B1410,'Cushing Balance'!$C$2:$E$500,3,TRUE)</f>
        <v>212013</v>
      </c>
      <c r="B1410" s="1">
        <v>41421</v>
      </c>
      <c r="C1410" s="31"/>
      <c r="D1410" s="25">
        <v>34.11665</v>
      </c>
      <c r="E1410" s="42">
        <v>193.15527</v>
      </c>
      <c r="F1410" s="35"/>
      <c r="G1410" s="23">
        <v>91.374401546612901</v>
      </c>
      <c r="H1410" s="40">
        <v>78.733559999999997</v>
      </c>
      <c r="I1410" s="35">
        <v>0</v>
      </c>
      <c r="J1410" s="26">
        <v>0</v>
      </c>
      <c r="K1410" s="9">
        <v>104.35222999999999</v>
      </c>
      <c r="L1410" s="51">
        <v>21.79194</v>
      </c>
      <c r="M1410" s="16">
        <v>339.74498</v>
      </c>
      <c r="N1410" s="35">
        <v>0</v>
      </c>
      <c r="O1410" s="50">
        <v>74.21502000000001</v>
      </c>
      <c r="P1410" s="39">
        <v>0</v>
      </c>
      <c r="R1410" s="24">
        <f t="shared" si="91"/>
        <v>937.48405154661293</v>
      </c>
      <c r="T1410" s="5">
        <v>393.03400437457771</v>
      </c>
      <c r="V1410" s="20">
        <f t="shared" si="92"/>
        <v>1330.5180559211906</v>
      </c>
      <c r="W1410" s="59">
        <f t="shared" si="90"/>
        <v>41421</v>
      </c>
      <c r="X1410" s="25">
        <v>138.76515000000001</v>
      </c>
      <c r="Y1410" s="52">
        <v>368.04690000000005</v>
      </c>
      <c r="Z1410" s="35"/>
      <c r="AA1410" s="10">
        <v>0</v>
      </c>
      <c r="AB1410" s="55">
        <v>227.49592000000001</v>
      </c>
      <c r="AC1410" s="56">
        <v>36.688600000000001</v>
      </c>
      <c r="AD1410" s="57">
        <v>51.934150000000002</v>
      </c>
      <c r="AE1410" s="35"/>
      <c r="AF1410" s="58">
        <v>15.98921</v>
      </c>
      <c r="AG1410" s="58"/>
      <c r="AH1410" s="35">
        <v>0</v>
      </c>
      <c r="AI1410" s="35"/>
      <c r="AL1410" s="24">
        <f t="shared" si="94"/>
        <v>838.91993000000002</v>
      </c>
      <c r="AN1410" s="34">
        <v>746.30000000000007</v>
      </c>
      <c r="AP1410" s="20">
        <f t="shared" si="93"/>
        <v>1585.2199300000002</v>
      </c>
      <c r="AR1410" s="20"/>
    </row>
    <row r="1411" spans="1:44" x14ac:dyDescent="0.25">
      <c r="A1411" t="str">
        <f>VLOOKUP($B1411,'Cushing Balance'!$C$2:$E$500,3,TRUE)</f>
        <v>212013</v>
      </c>
      <c r="B1411" s="1">
        <v>41422</v>
      </c>
      <c r="C1411" s="31"/>
      <c r="D1411" s="25">
        <v>83.40588000000001</v>
      </c>
      <c r="E1411" s="42">
        <v>190.74093999999999</v>
      </c>
      <c r="F1411" s="35"/>
      <c r="G1411" s="23">
        <v>91.374401546612901</v>
      </c>
      <c r="H1411" s="40">
        <v>74.050830000000005</v>
      </c>
      <c r="I1411" s="35">
        <v>0</v>
      </c>
      <c r="J1411" s="26">
        <v>0</v>
      </c>
      <c r="K1411" s="9">
        <v>104.55781</v>
      </c>
      <c r="L1411" s="51">
        <v>23.618880000000001</v>
      </c>
      <c r="M1411" s="16">
        <v>323.43779000000001</v>
      </c>
      <c r="N1411" s="35">
        <v>0</v>
      </c>
      <c r="O1411" s="50">
        <v>73.760249999999999</v>
      </c>
      <c r="P1411" s="39">
        <v>0</v>
      </c>
      <c r="R1411" s="24">
        <f t="shared" si="91"/>
        <v>964.94678154661301</v>
      </c>
      <c r="T1411" s="5">
        <v>393.03400437457771</v>
      </c>
      <c r="V1411" s="20">
        <f t="shared" si="92"/>
        <v>1357.9807859211908</v>
      </c>
      <c r="W1411" s="59">
        <f t="shared" si="90"/>
        <v>41422</v>
      </c>
      <c r="X1411" s="25">
        <v>149.29214999999999</v>
      </c>
      <c r="Y1411" s="52">
        <v>362.24784999999997</v>
      </c>
      <c r="Z1411" s="35"/>
      <c r="AA1411" s="10">
        <v>0</v>
      </c>
      <c r="AB1411" s="55">
        <v>229.05588</v>
      </c>
      <c r="AC1411" s="56">
        <v>36.276440000000001</v>
      </c>
      <c r="AD1411" s="57">
        <v>53.46096</v>
      </c>
      <c r="AE1411" s="35"/>
      <c r="AF1411" s="58">
        <v>16.170500000000001</v>
      </c>
      <c r="AG1411" s="58"/>
      <c r="AH1411" s="35">
        <v>0</v>
      </c>
      <c r="AI1411" s="35"/>
      <c r="AL1411" s="24">
        <f t="shared" si="94"/>
        <v>846.50377999999989</v>
      </c>
      <c r="AN1411" s="34">
        <v>746.30000000000007</v>
      </c>
      <c r="AP1411" s="20">
        <f t="shared" si="93"/>
        <v>1592.80378</v>
      </c>
      <c r="AR1411" s="20"/>
    </row>
    <row r="1412" spans="1:44" x14ac:dyDescent="0.25">
      <c r="A1412" t="str">
        <f>VLOOKUP($B1412,'Cushing Balance'!$C$2:$E$500,3,TRUE)</f>
        <v>212013</v>
      </c>
      <c r="B1412" s="1">
        <v>41423</v>
      </c>
      <c r="C1412" s="31"/>
      <c r="D1412" s="25">
        <v>195.83439999999999</v>
      </c>
      <c r="E1412" s="42">
        <v>156.06101999999998</v>
      </c>
      <c r="F1412" s="35"/>
      <c r="G1412" s="23">
        <v>91.374401546612901</v>
      </c>
      <c r="H1412" s="40">
        <v>58.570269999999994</v>
      </c>
      <c r="I1412" s="35">
        <v>0</v>
      </c>
      <c r="J1412" s="26">
        <v>0</v>
      </c>
      <c r="K1412" s="9">
        <v>100.97566999999999</v>
      </c>
      <c r="L1412" s="51">
        <v>23.596419999999998</v>
      </c>
      <c r="M1412" s="16">
        <v>344.86644000000001</v>
      </c>
      <c r="N1412" s="35">
        <v>0</v>
      </c>
      <c r="O1412" s="50">
        <v>72.824809999999999</v>
      </c>
      <c r="P1412" s="39">
        <v>0</v>
      </c>
      <c r="R1412" s="24">
        <f t="shared" si="91"/>
        <v>1044.1034315466129</v>
      </c>
      <c r="T1412" s="5">
        <v>393.03400437457771</v>
      </c>
      <c r="V1412" s="20">
        <f t="shared" si="92"/>
        <v>1437.1374359211907</v>
      </c>
      <c r="W1412" s="59">
        <f t="shared" si="90"/>
        <v>41423</v>
      </c>
      <c r="X1412" s="25">
        <v>148.75013000000001</v>
      </c>
      <c r="Y1412" s="52">
        <v>324.21643999999998</v>
      </c>
      <c r="Z1412" s="35"/>
      <c r="AA1412" s="10">
        <v>0</v>
      </c>
      <c r="AB1412" s="55">
        <v>224.74179000000001</v>
      </c>
      <c r="AC1412" s="56">
        <v>32.946040000000004</v>
      </c>
      <c r="AD1412" s="57">
        <v>66.557000000000002</v>
      </c>
      <c r="AE1412" s="35"/>
      <c r="AF1412" s="58">
        <v>15.64202</v>
      </c>
      <c r="AG1412" s="58"/>
      <c r="AH1412" s="35">
        <v>0</v>
      </c>
      <c r="AI1412" s="35"/>
      <c r="AL1412" s="24">
        <f t="shared" si="94"/>
        <v>812.85342000000003</v>
      </c>
      <c r="AN1412" s="34">
        <v>746.30000000000007</v>
      </c>
      <c r="AP1412" s="20">
        <f t="shared" si="93"/>
        <v>1559.1534200000001</v>
      </c>
      <c r="AR1412" s="20"/>
    </row>
    <row r="1413" spans="1:44" x14ac:dyDescent="0.25">
      <c r="A1413" t="str">
        <f>VLOOKUP($B1413,'Cushing Balance'!$C$2:$E$500,3,TRUE)</f>
        <v>212013</v>
      </c>
      <c r="B1413" s="1">
        <v>41424</v>
      </c>
      <c r="C1413" s="31"/>
      <c r="D1413" s="25">
        <v>181.28355999999999</v>
      </c>
      <c r="E1413" s="42">
        <v>155.19730999999999</v>
      </c>
      <c r="F1413" s="35"/>
      <c r="G1413" s="23">
        <v>91.374401546612901</v>
      </c>
      <c r="H1413" s="40">
        <v>55.412190000000002</v>
      </c>
      <c r="I1413" s="35">
        <v>0</v>
      </c>
      <c r="J1413" s="26">
        <v>0</v>
      </c>
      <c r="K1413" s="9">
        <v>100.23855999999999</v>
      </c>
      <c r="L1413" s="51">
        <v>22.9695</v>
      </c>
      <c r="M1413" s="16">
        <v>336.78765000000004</v>
      </c>
      <c r="N1413" s="35">
        <v>0</v>
      </c>
      <c r="O1413" s="50">
        <v>74.325960000000009</v>
      </c>
      <c r="P1413" s="39">
        <v>0</v>
      </c>
      <c r="R1413" s="24">
        <f t="shared" si="91"/>
        <v>1017.589131546613</v>
      </c>
      <c r="T1413" s="5">
        <v>393.03400437457771</v>
      </c>
      <c r="V1413" s="20">
        <f t="shared" si="92"/>
        <v>1410.6231359211906</v>
      </c>
      <c r="W1413" s="59">
        <f t="shared" si="90"/>
        <v>41424</v>
      </c>
      <c r="X1413" s="25">
        <v>151.13248000000002</v>
      </c>
      <c r="Y1413" s="52">
        <v>255.60765000000001</v>
      </c>
      <c r="Z1413" s="35"/>
      <c r="AA1413" s="10">
        <v>0</v>
      </c>
      <c r="AB1413" s="55">
        <v>225.31056000000001</v>
      </c>
      <c r="AC1413" s="56">
        <v>28.712479999999999</v>
      </c>
      <c r="AD1413" s="57">
        <v>79.102899999999991</v>
      </c>
      <c r="AE1413" s="35"/>
      <c r="AF1413" s="58">
        <v>12.7775</v>
      </c>
      <c r="AG1413" s="58"/>
      <c r="AH1413" s="35">
        <v>0</v>
      </c>
      <c r="AI1413" s="35"/>
      <c r="AL1413" s="24">
        <f t="shared" si="94"/>
        <v>752.64357000000007</v>
      </c>
      <c r="AN1413" s="34">
        <v>746.30000000000007</v>
      </c>
      <c r="AP1413" s="20">
        <f t="shared" si="93"/>
        <v>1498.9435700000001</v>
      </c>
      <c r="AR1413" s="20"/>
    </row>
    <row r="1414" spans="1:44" x14ac:dyDescent="0.25">
      <c r="A1414" t="str">
        <f>VLOOKUP($B1414,'Cushing Balance'!$C$2:$E$500,3,TRUE)</f>
        <v>212013</v>
      </c>
      <c r="B1414" s="1">
        <v>41425</v>
      </c>
      <c r="C1414" s="31"/>
      <c r="D1414" s="25">
        <v>96.972080000000005</v>
      </c>
      <c r="E1414" s="42">
        <v>195.13526999999999</v>
      </c>
      <c r="F1414" s="35"/>
      <c r="G1414" s="23">
        <v>91.374401546612901</v>
      </c>
      <c r="H1414" s="40">
        <v>67.848600000000005</v>
      </c>
      <c r="I1414" s="35">
        <v>0</v>
      </c>
      <c r="J1414" s="26">
        <v>0</v>
      </c>
      <c r="K1414" s="9">
        <v>95.828310000000002</v>
      </c>
      <c r="L1414" s="51">
        <v>21.88879</v>
      </c>
      <c r="M1414" s="16">
        <v>286.80646000000002</v>
      </c>
      <c r="N1414" s="35">
        <v>0</v>
      </c>
      <c r="O1414" s="50">
        <v>73.633330000000001</v>
      </c>
      <c r="P1414" s="39">
        <v>0</v>
      </c>
      <c r="R1414" s="24">
        <f t="shared" si="91"/>
        <v>929.48724154661284</v>
      </c>
      <c r="T1414" s="5">
        <v>393.03400437457771</v>
      </c>
      <c r="V1414" s="20">
        <f t="shared" si="92"/>
        <v>1322.5212459211905</v>
      </c>
      <c r="W1414" s="59">
        <f t="shared" si="90"/>
        <v>41425</v>
      </c>
      <c r="X1414" s="25">
        <v>148.91656</v>
      </c>
      <c r="Y1414" s="52">
        <v>376.13715000000002</v>
      </c>
      <c r="Z1414" s="35"/>
      <c r="AA1414" s="10">
        <v>0</v>
      </c>
      <c r="AB1414" s="55">
        <v>204.37639999999999</v>
      </c>
      <c r="AC1414" s="56">
        <v>34.870290000000004</v>
      </c>
      <c r="AD1414" s="57">
        <v>59.161769999999997</v>
      </c>
      <c r="AE1414" s="35"/>
      <c r="AF1414" s="58">
        <v>13.105600000000001</v>
      </c>
      <c r="AG1414" s="58"/>
      <c r="AH1414" s="35">
        <v>0</v>
      </c>
      <c r="AI1414" s="35"/>
      <c r="AL1414" s="24">
        <f t="shared" si="94"/>
        <v>836.56777</v>
      </c>
      <c r="AN1414" s="34">
        <v>746.30000000000007</v>
      </c>
      <c r="AP1414" s="20">
        <f t="shared" si="93"/>
        <v>1582.8677700000001</v>
      </c>
      <c r="AR1414" s="20"/>
    </row>
    <row r="1415" spans="1:44" x14ac:dyDescent="0.25">
      <c r="A1415" t="str">
        <f>VLOOKUP($B1415,'Cushing Balance'!$C$2:$E$500,3,TRUE)</f>
        <v>222013</v>
      </c>
      <c r="B1415" s="1">
        <v>41426</v>
      </c>
      <c r="C1415" s="31"/>
      <c r="D1415" s="25">
        <v>0</v>
      </c>
      <c r="E1415" s="42">
        <v>192.55533</v>
      </c>
      <c r="F1415" s="35"/>
      <c r="G1415" s="23">
        <v>101.39098454949999</v>
      </c>
      <c r="H1415" s="40">
        <v>73.775649999999999</v>
      </c>
      <c r="I1415" s="35">
        <v>0</v>
      </c>
      <c r="J1415" s="26">
        <v>0</v>
      </c>
      <c r="K1415" s="9">
        <v>82.001310000000004</v>
      </c>
      <c r="L1415" s="51">
        <v>19.827669999999998</v>
      </c>
      <c r="M1415" s="16">
        <v>282.60352</v>
      </c>
      <c r="N1415" s="35">
        <v>0</v>
      </c>
      <c r="O1415" s="50">
        <v>68.597729999999999</v>
      </c>
      <c r="P1415" s="39">
        <v>0</v>
      </c>
      <c r="R1415" s="24">
        <f t="shared" si="91"/>
        <v>820.75219454950002</v>
      </c>
      <c r="T1415" s="5">
        <v>395.84316688749277</v>
      </c>
      <c r="V1415" s="20">
        <f t="shared" si="92"/>
        <v>1216.5953614369928</v>
      </c>
      <c r="W1415" s="59">
        <f t="shared" si="90"/>
        <v>41426</v>
      </c>
      <c r="X1415" s="25">
        <v>150.32531</v>
      </c>
      <c r="Y1415" s="52">
        <v>348.79763000000003</v>
      </c>
      <c r="Z1415" s="35"/>
      <c r="AA1415" s="10">
        <v>0</v>
      </c>
      <c r="AB1415" s="55">
        <v>197.63117000000003</v>
      </c>
      <c r="AC1415" s="56">
        <v>32.928710000000002</v>
      </c>
      <c r="AD1415" s="57">
        <v>26.653650000000003</v>
      </c>
      <c r="AE1415" s="35"/>
      <c r="AF1415" s="58">
        <v>14.37133</v>
      </c>
      <c r="AG1415" s="58"/>
      <c r="AH1415" s="35">
        <v>0</v>
      </c>
      <c r="AI1415" s="35"/>
      <c r="AL1415" s="24">
        <f t="shared" si="94"/>
        <v>770.70780000000013</v>
      </c>
      <c r="AN1415" s="34">
        <v>795.6</v>
      </c>
      <c r="AP1415" s="20">
        <f t="shared" si="93"/>
        <v>1566.3078</v>
      </c>
      <c r="AR1415" s="20"/>
    </row>
    <row r="1416" spans="1:44" x14ac:dyDescent="0.25">
      <c r="A1416" t="str">
        <f>VLOOKUP($B1416,'Cushing Balance'!$C$2:$E$500,3,TRUE)</f>
        <v>222013</v>
      </c>
      <c r="B1416" s="1">
        <v>41427</v>
      </c>
      <c r="C1416" s="31"/>
      <c r="D1416" s="25">
        <v>132.77535</v>
      </c>
      <c r="E1416" s="42">
        <v>199.90454</v>
      </c>
      <c r="F1416" s="35"/>
      <c r="G1416" s="23">
        <v>101.39098454949999</v>
      </c>
      <c r="H1416" s="40">
        <v>60.080539999999999</v>
      </c>
      <c r="I1416" s="35">
        <v>0</v>
      </c>
      <c r="J1416" s="26">
        <v>0</v>
      </c>
      <c r="K1416" s="9">
        <v>107.99753999999999</v>
      </c>
      <c r="L1416" s="51">
        <v>23.346229999999998</v>
      </c>
      <c r="M1416" s="16">
        <v>299.75702000000001</v>
      </c>
      <c r="N1416" s="35">
        <v>0</v>
      </c>
      <c r="O1416" s="50">
        <v>73.63</v>
      </c>
      <c r="P1416" s="39">
        <v>0</v>
      </c>
      <c r="R1416" s="24">
        <f t="shared" si="91"/>
        <v>998.88220454949999</v>
      </c>
      <c r="T1416" s="5">
        <v>395.84316688749277</v>
      </c>
      <c r="V1416" s="20">
        <f t="shared" si="92"/>
        <v>1394.7253714369926</v>
      </c>
      <c r="W1416" s="59">
        <f t="shared" ref="W1416:W1479" si="95">B1416</f>
        <v>41427</v>
      </c>
      <c r="X1416" s="25">
        <v>151.12088</v>
      </c>
      <c r="Y1416" s="52">
        <v>370.8261</v>
      </c>
      <c r="Z1416" s="35"/>
      <c r="AA1416" s="10">
        <v>0</v>
      </c>
      <c r="AB1416" s="55">
        <v>228.66323</v>
      </c>
      <c r="AC1416" s="56">
        <v>35.716230000000003</v>
      </c>
      <c r="AD1416" s="57">
        <v>47.317190000000004</v>
      </c>
      <c r="AE1416" s="35"/>
      <c r="AF1416" s="58">
        <v>16.047059999999998</v>
      </c>
      <c r="AG1416" s="58"/>
      <c r="AH1416" s="35">
        <v>0</v>
      </c>
      <c r="AI1416" s="35"/>
      <c r="AL1416" s="24">
        <f t="shared" si="94"/>
        <v>849.6906899999999</v>
      </c>
      <c r="AN1416" s="34">
        <v>795.6</v>
      </c>
      <c r="AP1416" s="20">
        <f t="shared" si="93"/>
        <v>1645.2906899999998</v>
      </c>
      <c r="AR1416" s="20"/>
    </row>
    <row r="1417" spans="1:44" x14ac:dyDescent="0.25">
      <c r="A1417" t="str">
        <f>VLOOKUP($B1417,'Cushing Balance'!$C$2:$E$500,3,TRUE)</f>
        <v>222013</v>
      </c>
      <c r="B1417" s="1">
        <v>41428</v>
      </c>
      <c r="C1417" s="31"/>
      <c r="D1417" s="25">
        <v>108.78613</v>
      </c>
      <c r="E1417" s="42">
        <v>170.52951999999999</v>
      </c>
      <c r="F1417" s="35"/>
      <c r="G1417" s="23">
        <v>101.39098454949999</v>
      </c>
      <c r="H1417" s="40">
        <v>69.346310000000003</v>
      </c>
      <c r="I1417" s="35">
        <v>0</v>
      </c>
      <c r="J1417" s="26">
        <v>0</v>
      </c>
      <c r="K1417" s="9">
        <v>93.856250000000003</v>
      </c>
      <c r="L1417" s="51">
        <v>23.4511</v>
      </c>
      <c r="M1417" s="16">
        <v>306.27565000000004</v>
      </c>
      <c r="N1417" s="35">
        <v>0</v>
      </c>
      <c r="O1417" s="50">
        <v>71.795670000000001</v>
      </c>
      <c r="P1417" s="39">
        <v>0</v>
      </c>
      <c r="R1417" s="24">
        <f t="shared" si="91"/>
        <v>945.43161454950007</v>
      </c>
      <c r="T1417" s="5">
        <v>395.84316688749277</v>
      </c>
      <c r="V1417" s="20">
        <f t="shared" si="92"/>
        <v>1341.2747814369927</v>
      </c>
      <c r="W1417" s="59">
        <f t="shared" si="95"/>
        <v>41428</v>
      </c>
      <c r="X1417" s="25">
        <v>151.50048000000001</v>
      </c>
      <c r="Y1417" s="52">
        <v>359.73133000000001</v>
      </c>
      <c r="Z1417" s="35"/>
      <c r="AA1417" s="10">
        <v>0</v>
      </c>
      <c r="AB1417" s="55">
        <v>228.20558</v>
      </c>
      <c r="AC1417" s="56">
        <v>36.740690000000001</v>
      </c>
      <c r="AD1417" s="57">
        <v>42.319040000000001</v>
      </c>
      <c r="AE1417" s="35"/>
      <c r="AF1417" s="58">
        <v>16.145289999999999</v>
      </c>
      <c r="AG1417" s="58"/>
      <c r="AH1417" s="35">
        <v>0</v>
      </c>
      <c r="AI1417" s="35"/>
      <c r="AL1417" s="24">
        <f t="shared" si="94"/>
        <v>834.64241000000004</v>
      </c>
      <c r="AN1417" s="34">
        <v>795.6</v>
      </c>
      <c r="AP1417" s="20">
        <f t="shared" si="93"/>
        <v>1630.2424100000001</v>
      </c>
      <c r="AR1417" s="20"/>
    </row>
    <row r="1418" spans="1:44" x14ac:dyDescent="0.25">
      <c r="A1418" t="str">
        <f>VLOOKUP($B1418,'Cushing Balance'!$C$2:$E$500,3,TRUE)</f>
        <v>222013</v>
      </c>
      <c r="B1418" s="1">
        <v>41429</v>
      </c>
      <c r="C1418" s="31"/>
      <c r="D1418" s="25">
        <v>0</v>
      </c>
      <c r="E1418" s="42">
        <v>164.42114999999998</v>
      </c>
      <c r="F1418" s="35"/>
      <c r="G1418" s="23">
        <v>101.39098454949999</v>
      </c>
      <c r="H1418" s="40">
        <v>40.081040000000002</v>
      </c>
      <c r="I1418" s="35">
        <v>0</v>
      </c>
      <c r="J1418" s="26">
        <v>0</v>
      </c>
      <c r="K1418" s="9">
        <v>92.998999999999995</v>
      </c>
      <c r="L1418" s="51">
        <v>19.529130000000002</v>
      </c>
      <c r="M1418" s="16">
        <v>264.09584999999998</v>
      </c>
      <c r="N1418" s="35">
        <v>0</v>
      </c>
      <c r="O1418" s="50">
        <v>69.853710000000007</v>
      </c>
      <c r="P1418" s="39">
        <v>0</v>
      </c>
      <c r="R1418" s="24">
        <f t="shared" ref="R1418:R1481" si="96">SUM(D1418:P1418)</f>
        <v>752.37086454949997</v>
      </c>
      <c r="T1418" s="5">
        <v>395.84316688749277</v>
      </c>
      <c r="V1418" s="20">
        <f t="shared" ref="V1418:V1481" si="97">T1418+R1418</f>
        <v>1148.2140314369926</v>
      </c>
      <c r="W1418" s="59">
        <f t="shared" si="95"/>
        <v>41429</v>
      </c>
      <c r="X1418" s="25">
        <v>151.24313000000001</v>
      </c>
      <c r="Y1418" s="52">
        <v>311.32347999999996</v>
      </c>
      <c r="Z1418" s="35"/>
      <c r="AA1418" s="10">
        <v>0</v>
      </c>
      <c r="AB1418" s="55">
        <v>227.87854000000002</v>
      </c>
      <c r="AC1418" s="56">
        <v>33.335190000000004</v>
      </c>
      <c r="AD1418" s="57">
        <v>56.463190000000004</v>
      </c>
      <c r="AE1418" s="35"/>
      <c r="AF1418" s="58">
        <v>15.3264</v>
      </c>
      <c r="AG1418" s="58"/>
      <c r="AH1418" s="35">
        <v>0</v>
      </c>
      <c r="AI1418" s="35"/>
      <c r="AL1418" s="24">
        <f t="shared" si="94"/>
        <v>795.56993000000011</v>
      </c>
      <c r="AN1418" s="34">
        <v>795.6</v>
      </c>
      <c r="AP1418" s="20">
        <f t="shared" ref="AP1418:AP1481" si="98">AN1418+AL1418</f>
        <v>1591.16993</v>
      </c>
      <c r="AR1418" s="20"/>
    </row>
    <row r="1419" spans="1:44" x14ac:dyDescent="0.25">
      <c r="A1419" t="str">
        <f>VLOOKUP($B1419,'Cushing Balance'!$C$2:$E$500,3,TRUE)</f>
        <v>222013</v>
      </c>
      <c r="B1419" s="1">
        <v>41430</v>
      </c>
      <c r="C1419" s="31"/>
      <c r="D1419" s="25">
        <v>0</v>
      </c>
      <c r="E1419" s="42">
        <v>186.80031</v>
      </c>
      <c r="F1419" s="35"/>
      <c r="G1419" s="23">
        <v>101.39098454949999</v>
      </c>
      <c r="H1419" s="40">
        <v>63.175379999999997</v>
      </c>
      <c r="I1419" s="35">
        <v>0</v>
      </c>
      <c r="J1419" s="26">
        <v>0</v>
      </c>
      <c r="K1419" s="9">
        <v>85.925979999999996</v>
      </c>
      <c r="L1419" s="51">
        <v>19.921479999999999</v>
      </c>
      <c r="M1419" s="16">
        <v>301.43853999999999</v>
      </c>
      <c r="N1419" s="35">
        <v>0</v>
      </c>
      <c r="O1419" s="50">
        <v>72.690960000000004</v>
      </c>
      <c r="P1419" s="39">
        <v>0</v>
      </c>
      <c r="R1419" s="24">
        <f t="shared" si="96"/>
        <v>831.34363454949994</v>
      </c>
      <c r="T1419" s="5">
        <v>395.84316688749277</v>
      </c>
      <c r="V1419" s="20">
        <f t="shared" si="97"/>
        <v>1227.1868014369927</v>
      </c>
      <c r="W1419" s="59">
        <f t="shared" si="95"/>
        <v>41430</v>
      </c>
      <c r="X1419" s="25">
        <v>151.68519000000001</v>
      </c>
      <c r="Y1419" s="52">
        <v>315.96478999999999</v>
      </c>
      <c r="Z1419" s="35"/>
      <c r="AA1419" s="10">
        <v>0</v>
      </c>
      <c r="AB1419" s="55">
        <v>226.00523000000001</v>
      </c>
      <c r="AC1419" s="56">
        <v>27.768789999999999</v>
      </c>
      <c r="AD1419" s="57">
        <v>24.37106</v>
      </c>
      <c r="AE1419" s="35"/>
      <c r="AF1419" s="58">
        <v>16.37313</v>
      </c>
      <c r="AG1419" s="58"/>
      <c r="AH1419" s="35">
        <v>0</v>
      </c>
      <c r="AI1419" s="35"/>
      <c r="AL1419" s="24">
        <f t="shared" ref="AL1419:AL1482" si="99">SUM(X1419:AJ1419)</f>
        <v>762.16818999999987</v>
      </c>
      <c r="AN1419" s="34">
        <v>795.6</v>
      </c>
      <c r="AP1419" s="20">
        <f t="shared" si="98"/>
        <v>1557.7681899999998</v>
      </c>
      <c r="AR1419" s="20"/>
    </row>
    <row r="1420" spans="1:44" x14ac:dyDescent="0.25">
      <c r="A1420" t="str">
        <f>VLOOKUP($B1420,'Cushing Balance'!$C$2:$E$500,3,TRUE)</f>
        <v>222013</v>
      </c>
      <c r="B1420" s="1">
        <v>41431</v>
      </c>
      <c r="C1420" s="31"/>
      <c r="D1420" s="25">
        <v>200.54792</v>
      </c>
      <c r="E1420" s="42">
        <v>190.32320999999999</v>
      </c>
      <c r="F1420" s="35"/>
      <c r="G1420" s="23">
        <v>101.39098454949999</v>
      </c>
      <c r="H1420" s="40">
        <v>72.979830000000007</v>
      </c>
      <c r="I1420" s="35">
        <v>0</v>
      </c>
      <c r="J1420" s="26">
        <v>0</v>
      </c>
      <c r="K1420" s="9">
        <v>88.152670000000001</v>
      </c>
      <c r="L1420" s="51">
        <v>23.333209999999998</v>
      </c>
      <c r="M1420" s="16">
        <v>298.04007999999999</v>
      </c>
      <c r="N1420" s="35">
        <v>0</v>
      </c>
      <c r="O1420" s="50">
        <v>72.208289999999991</v>
      </c>
      <c r="P1420" s="39">
        <v>0</v>
      </c>
      <c r="R1420" s="24">
        <f t="shared" si="96"/>
        <v>1046.9761945495</v>
      </c>
      <c r="T1420" s="5">
        <v>395.84316688749277</v>
      </c>
      <c r="V1420" s="20">
        <f t="shared" si="97"/>
        <v>1442.8193614369927</v>
      </c>
      <c r="W1420" s="59">
        <f t="shared" si="95"/>
        <v>41431</v>
      </c>
      <c r="X1420" s="25">
        <v>152.48123000000001</v>
      </c>
      <c r="Y1420" s="52">
        <v>311.13702000000001</v>
      </c>
      <c r="Z1420" s="35"/>
      <c r="AA1420" s="10">
        <v>0</v>
      </c>
      <c r="AB1420" s="55">
        <v>226.28700000000001</v>
      </c>
      <c r="AC1420" s="56">
        <v>35.508480000000006</v>
      </c>
      <c r="AD1420" s="57">
        <v>26.094270000000002</v>
      </c>
      <c r="AE1420" s="35"/>
      <c r="AF1420" s="58">
        <v>16.269919999999999</v>
      </c>
      <c r="AG1420" s="58"/>
      <c r="AH1420" s="35">
        <v>0</v>
      </c>
      <c r="AI1420" s="35"/>
      <c r="AL1420" s="24">
        <f t="shared" si="99"/>
        <v>767.77791999999999</v>
      </c>
      <c r="AN1420" s="34">
        <v>795.6</v>
      </c>
      <c r="AP1420" s="20">
        <f t="shared" si="98"/>
        <v>1563.3779199999999</v>
      </c>
      <c r="AR1420" s="20"/>
    </row>
    <row r="1421" spans="1:44" x14ac:dyDescent="0.25">
      <c r="A1421" t="str">
        <f>VLOOKUP($B1421,'Cushing Balance'!$C$2:$E$500,3,TRUE)</f>
        <v>222013</v>
      </c>
      <c r="B1421" s="1">
        <v>41432</v>
      </c>
      <c r="C1421" s="31"/>
      <c r="D1421" s="25">
        <v>439.60237999999998</v>
      </c>
      <c r="E1421" s="42">
        <v>187.92444</v>
      </c>
      <c r="F1421" s="35"/>
      <c r="G1421" s="23">
        <v>101.39098454949999</v>
      </c>
      <c r="H1421" s="40">
        <v>71.264899999999997</v>
      </c>
      <c r="I1421" s="35">
        <v>0</v>
      </c>
      <c r="J1421" s="26">
        <v>0</v>
      </c>
      <c r="K1421" s="9">
        <v>96.667630000000003</v>
      </c>
      <c r="L1421" s="51">
        <v>23.272419999999997</v>
      </c>
      <c r="M1421" s="16">
        <v>280.32499999999999</v>
      </c>
      <c r="N1421" s="35">
        <v>0</v>
      </c>
      <c r="O1421" s="50">
        <v>66.620190000000008</v>
      </c>
      <c r="P1421" s="39">
        <v>0</v>
      </c>
      <c r="R1421" s="24">
        <f t="shared" si="96"/>
        <v>1267.0679445495002</v>
      </c>
      <c r="T1421" s="5">
        <v>395.84316688749277</v>
      </c>
      <c r="V1421" s="20">
        <f t="shared" si="97"/>
        <v>1662.911111436993</v>
      </c>
      <c r="W1421" s="59">
        <f t="shared" si="95"/>
        <v>41432</v>
      </c>
      <c r="X1421" s="25">
        <v>151.17946000000001</v>
      </c>
      <c r="Y1421" s="52">
        <v>312.76716999999996</v>
      </c>
      <c r="Z1421" s="35"/>
      <c r="AA1421" s="10">
        <v>0</v>
      </c>
      <c r="AB1421" s="55">
        <v>219.43340000000001</v>
      </c>
      <c r="AC1421" s="56">
        <v>35.572099999999999</v>
      </c>
      <c r="AD1421" s="57">
        <v>44.50244</v>
      </c>
      <c r="AE1421" s="35"/>
      <c r="AF1421" s="58">
        <v>15.55115</v>
      </c>
      <c r="AG1421" s="58"/>
      <c r="AH1421" s="35">
        <v>0</v>
      </c>
      <c r="AI1421" s="35"/>
      <c r="AL1421" s="24">
        <f t="shared" si="99"/>
        <v>779.00572</v>
      </c>
      <c r="AN1421" s="34">
        <v>795.6</v>
      </c>
      <c r="AP1421" s="20">
        <f t="shared" si="98"/>
        <v>1574.60572</v>
      </c>
      <c r="AR1421" s="20"/>
    </row>
    <row r="1422" spans="1:44" x14ac:dyDescent="0.25">
      <c r="A1422" t="str">
        <f>VLOOKUP($B1422,'Cushing Balance'!$C$2:$E$500,3,TRUE)</f>
        <v>232013</v>
      </c>
      <c r="B1422" s="1">
        <v>41433</v>
      </c>
      <c r="C1422" s="31"/>
      <c r="D1422" s="25">
        <v>0</v>
      </c>
      <c r="E1422" s="42">
        <v>191.2081</v>
      </c>
      <c r="F1422" s="35"/>
      <c r="G1422" s="23">
        <v>101.39098454949999</v>
      </c>
      <c r="H1422" s="40">
        <v>78.586380000000005</v>
      </c>
      <c r="I1422" s="35">
        <v>0</v>
      </c>
      <c r="J1422" s="26">
        <v>0</v>
      </c>
      <c r="K1422" s="9">
        <v>103.30085000000001</v>
      </c>
      <c r="L1422" s="51">
        <v>16.826979999999999</v>
      </c>
      <c r="M1422" s="16">
        <v>319.06383</v>
      </c>
      <c r="N1422" s="35">
        <v>0</v>
      </c>
      <c r="O1422" s="50">
        <v>69.03904</v>
      </c>
      <c r="P1422" s="39">
        <v>0</v>
      </c>
      <c r="R1422" s="24">
        <f t="shared" si="96"/>
        <v>879.41616454949997</v>
      </c>
      <c r="T1422" s="5">
        <v>395.84316688749277</v>
      </c>
      <c r="V1422" s="20">
        <f t="shared" si="97"/>
        <v>1275.2593314369929</v>
      </c>
      <c r="W1422" s="59">
        <f t="shared" si="95"/>
        <v>41433</v>
      </c>
      <c r="X1422" s="25">
        <v>151.68904000000001</v>
      </c>
      <c r="Y1422" s="52">
        <v>371.31218999999999</v>
      </c>
      <c r="Z1422" s="35"/>
      <c r="AA1422" s="10">
        <v>0</v>
      </c>
      <c r="AB1422" s="55">
        <v>225.76325</v>
      </c>
      <c r="AC1422" s="56">
        <v>35.231480000000005</v>
      </c>
      <c r="AD1422" s="57">
        <v>62.315400000000004</v>
      </c>
      <c r="AE1422" s="35"/>
      <c r="AF1422" s="58">
        <v>16.360019999999999</v>
      </c>
      <c r="AG1422" s="58"/>
      <c r="AH1422" s="35">
        <v>0</v>
      </c>
      <c r="AI1422" s="35"/>
      <c r="AL1422" s="24">
        <f t="shared" si="99"/>
        <v>862.67137999999989</v>
      </c>
      <c r="AN1422" s="34">
        <v>795.6</v>
      </c>
      <c r="AP1422" s="20">
        <f t="shared" si="98"/>
        <v>1658.2713799999999</v>
      </c>
      <c r="AR1422" s="20"/>
    </row>
    <row r="1423" spans="1:44" x14ac:dyDescent="0.25">
      <c r="A1423" t="str">
        <f>VLOOKUP($B1423,'Cushing Balance'!$C$2:$E$500,3,TRUE)</f>
        <v>232013</v>
      </c>
      <c r="B1423" s="1">
        <v>41434</v>
      </c>
      <c r="C1423" s="31"/>
      <c r="D1423" s="25">
        <v>5.8286499999999997</v>
      </c>
      <c r="E1423" s="42">
        <v>175.63014999999999</v>
      </c>
      <c r="F1423" s="35"/>
      <c r="G1423" s="23">
        <v>101.39098454949999</v>
      </c>
      <c r="H1423" s="40">
        <v>70.707270000000008</v>
      </c>
      <c r="I1423" s="35">
        <v>0</v>
      </c>
      <c r="J1423" s="26">
        <v>0</v>
      </c>
      <c r="K1423" s="9">
        <v>105.77217</v>
      </c>
      <c r="L1423" s="51">
        <v>23.147580000000001</v>
      </c>
      <c r="M1423" s="16">
        <v>325.59843999999998</v>
      </c>
      <c r="N1423" s="35">
        <v>0</v>
      </c>
      <c r="O1423" s="50">
        <v>71.718980000000002</v>
      </c>
      <c r="P1423" s="39">
        <v>0</v>
      </c>
      <c r="R1423" s="24">
        <f t="shared" si="96"/>
        <v>879.79422454949997</v>
      </c>
      <c r="T1423" s="5">
        <v>395.84316688749277</v>
      </c>
      <c r="V1423" s="20">
        <f t="shared" si="97"/>
        <v>1275.6373914369929</v>
      </c>
      <c r="W1423" s="59">
        <f t="shared" si="95"/>
        <v>41434</v>
      </c>
      <c r="X1423" s="25">
        <v>151.53182999999999</v>
      </c>
      <c r="Y1423" s="52">
        <v>359.70981</v>
      </c>
      <c r="Z1423" s="35"/>
      <c r="AA1423" s="10">
        <v>0</v>
      </c>
      <c r="AB1423" s="55">
        <v>225.09505999999999</v>
      </c>
      <c r="AC1423" s="56">
        <v>33.611849999999997</v>
      </c>
      <c r="AD1423" s="57">
        <v>67.168350000000004</v>
      </c>
      <c r="AE1423" s="35"/>
      <c r="AF1423" s="58">
        <v>16.363209999999999</v>
      </c>
      <c r="AG1423" s="58"/>
      <c r="AH1423" s="35">
        <v>0</v>
      </c>
      <c r="AI1423" s="35"/>
      <c r="AL1423" s="24">
        <f t="shared" si="99"/>
        <v>853.48010999999997</v>
      </c>
      <c r="AN1423" s="34">
        <v>795.6</v>
      </c>
      <c r="AP1423" s="20">
        <f t="shared" si="98"/>
        <v>1649.0801099999999</v>
      </c>
      <c r="AR1423" s="20"/>
    </row>
    <row r="1424" spans="1:44" x14ac:dyDescent="0.25">
      <c r="A1424" t="str">
        <f>VLOOKUP($B1424,'Cushing Balance'!$C$2:$E$500,3,TRUE)</f>
        <v>232013</v>
      </c>
      <c r="B1424" s="1">
        <v>41435</v>
      </c>
      <c r="C1424" s="31"/>
      <c r="D1424" s="25">
        <v>212.78155999999998</v>
      </c>
      <c r="E1424" s="42">
        <v>178.90317000000002</v>
      </c>
      <c r="F1424" s="35"/>
      <c r="G1424" s="23">
        <v>101.39098454949999</v>
      </c>
      <c r="H1424" s="40">
        <v>80</v>
      </c>
      <c r="I1424" s="35">
        <v>0</v>
      </c>
      <c r="J1424" s="26">
        <v>0</v>
      </c>
      <c r="K1424" s="9">
        <v>95.728960000000001</v>
      </c>
      <c r="L1424" s="51">
        <v>23.163540000000001</v>
      </c>
      <c r="M1424" s="16">
        <v>311.35308000000003</v>
      </c>
      <c r="N1424" s="35">
        <v>0</v>
      </c>
      <c r="O1424" s="50">
        <v>71.942830000000001</v>
      </c>
      <c r="P1424" s="39">
        <v>0</v>
      </c>
      <c r="R1424" s="24">
        <f t="shared" si="96"/>
        <v>1075.2641245494999</v>
      </c>
      <c r="T1424" s="5">
        <v>395.84316688749277</v>
      </c>
      <c r="V1424" s="20">
        <f t="shared" si="97"/>
        <v>1471.1072914369927</v>
      </c>
      <c r="W1424" s="59">
        <f t="shared" si="95"/>
        <v>41435</v>
      </c>
      <c r="X1424" s="25">
        <v>151.26187999999999</v>
      </c>
      <c r="Y1424" s="52">
        <v>306.99902000000003</v>
      </c>
      <c r="Z1424" s="35"/>
      <c r="AA1424" s="10">
        <v>0</v>
      </c>
      <c r="AB1424" s="55">
        <v>101.31746000000001</v>
      </c>
      <c r="AC1424" s="56">
        <v>36.521830000000001</v>
      </c>
      <c r="AD1424" s="57">
        <v>70.184039999999996</v>
      </c>
      <c r="AE1424" s="35"/>
      <c r="AF1424" s="58">
        <v>14.79377</v>
      </c>
      <c r="AG1424" s="58"/>
      <c r="AH1424" s="35">
        <v>0</v>
      </c>
      <c r="AI1424" s="35"/>
      <c r="AL1424" s="24">
        <f t="shared" si="99"/>
        <v>681.07799999999997</v>
      </c>
      <c r="AN1424" s="34">
        <v>795.6</v>
      </c>
      <c r="AP1424" s="20">
        <f t="shared" si="98"/>
        <v>1476.6779999999999</v>
      </c>
      <c r="AR1424" s="20"/>
    </row>
    <row r="1425" spans="1:44" x14ac:dyDescent="0.25">
      <c r="A1425" t="str">
        <f>VLOOKUP($B1425,'Cushing Balance'!$C$2:$E$500,3,TRUE)</f>
        <v>232013</v>
      </c>
      <c r="B1425" s="1">
        <v>41436</v>
      </c>
      <c r="C1425" s="31"/>
      <c r="D1425" s="25">
        <v>91.533190000000005</v>
      </c>
      <c r="E1425" s="42">
        <v>200.25130999999999</v>
      </c>
      <c r="F1425" s="35"/>
      <c r="G1425" s="23">
        <v>101.39098454949999</v>
      </c>
      <c r="H1425" s="40">
        <v>80</v>
      </c>
      <c r="I1425" s="35">
        <v>0</v>
      </c>
      <c r="J1425" s="26">
        <v>0</v>
      </c>
      <c r="K1425" s="9">
        <v>88.233190000000008</v>
      </c>
      <c r="L1425" s="51">
        <v>18.019830000000002</v>
      </c>
      <c r="M1425" s="16">
        <v>250.31826999999998</v>
      </c>
      <c r="N1425" s="35">
        <v>0</v>
      </c>
      <c r="O1425" s="50">
        <v>73.84302000000001</v>
      </c>
      <c r="P1425" s="39">
        <v>0</v>
      </c>
      <c r="R1425" s="24">
        <f t="shared" si="96"/>
        <v>903.58979454949997</v>
      </c>
      <c r="T1425" s="5">
        <v>395.84316688749277</v>
      </c>
      <c r="V1425" s="20">
        <f t="shared" si="97"/>
        <v>1299.4329614369926</v>
      </c>
      <c r="W1425" s="59">
        <f t="shared" si="95"/>
        <v>41436</v>
      </c>
      <c r="X1425" s="25">
        <v>153.75629000000001</v>
      </c>
      <c r="Y1425" s="52">
        <v>256.69227000000001</v>
      </c>
      <c r="Z1425" s="35"/>
      <c r="AA1425" s="10">
        <v>0</v>
      </c>
      <c r="AB1425" s="55">
        <v>113.33719000000001</v>
      </c>
      <c r="AC1425" s="56">
        <v>35.683790000000002</v>
      </c>
      <c r="AD1425" s="57">
        <v>72.780169999999998</v>
      </c>
      <c r="AE1425" s="35"/>
      <c r="AF1425" s="58">
        <v>7.9955200000000008</v>
      </c>
      <c r="AG1425" s="58"/>
      <c r="AH1425" s="35">
        <v>0</v>
      </c>
      <c r="AI1425" s="35"/>
      <c r="AL1425" s="24">
        <f t="shared" si="99"/>
        <v>640.24523000000011</v>
      </c>
      <c r="AN1425" s="34">
        <v>795.6</v>
      </c>
      <c r="AP1425" s="20">
        <f t="shared" si="98"/>
        <v>1435.8452300000001</v>
      </c>
      <c r="AR1425" s="20"/>
    </row>
    <row r="1426" spans="1:44" x14ac:dyDescent="0.25">
      <c r="A1426" t="str">
        <f>VLOOKUP($B1426,'Cushing Balance'!$C$2:$E$500,3,TRUE)</f>
        <v>232013</v>
      </c>
      <c r="B1426" s="1">
        <v>41437</v>
      </c>
      <c r="C1426" s="31"/>
      <c r="D1426" s="25">
        <v>0</v>
      </c>
      <c r="E1426" s="42">
        <v>184.41463000000002</v>
      </c>
      <c r="F1426" s="35"/>
      <c r="G1426" s="23">
        <v>101.39098454949999</v>
      </c>
      <c r="H1426" s="40">
        <v>74.861999999999995</v>
      </c>
      <c r="I1426" s="35">
        <v>0</v>
      </c>
      <c r="J1426" s="26">
        <v>0</v>
      </c>
      <c r="K1426" s="9">
        <v>90.011830000000003</v>
      </c>
      <c r="L1426" s="51">
        <v>23.333290000000002</v>
      </c>
      <c r="M1426" s="16">
        <v>298.62958000000003</v>
      </c>
      <c r="N1426" s="35">
        <v>0</v>
      </c>
      <c r="O1426" s="50">
        <v>74.603229999999996</v>
      </c>
      <c r="P1426" s="39">
        <v>0</v>
      </c>
      <c r="R1426" s="24">
        <f t="shared" si="96"/>
        <v>847.24554454949998</v>
      </c>
      <c r="T1426" s="5">
        <v>395.84316688749277</v>
      </c>
      <c r="V1426" s="20">
        <f t="shared" si="97"/>
        <v>1243.0887114369928</v>
      </c>
      <c r="W1426" s="59">
        <f t="shared" si="95"/>
        <v>41437</v>
      </c>
      <c r="X1426" s="25">
        <v>144.92151999999999</v>
      </c>
      <c r="Y1426" s="52">
        <v>316.93491999999998</v>
      </c>
      <c r="Z1426" s="35"/>
      <c r="AA1426" s="10">
        <v>0</v>
      </c>
      <c r="AB1426" s="55">
        <v>22.755689999999998</v>
      </c>
      <c r="AC1426" s="56">
        <v>36.116</v>
      </c>
      <c r="AD1426" s="57">
        <v>58.6875</v>
      </c>
      <c r="AE1426" s="35"/>
      <c r="AF1426" s="58">
        <v>8.1186000000000007</v>
      </c>
      <c r="AG1426" s="58"/>
      <c r="AH1426" s="35">
        <v>0</v>
      </c>
      <c r="AI1426" s="35"/>
      <c r="AL1426" s="24">
        <f t="shared" si="99"/>
        <v>587.53422999999998</v>
      </c>
      <c r="AN1426" s="34">
        <v>795.6</v>
      </c>
      <c r="AP1426" s="20">
        <f t="shared" si="98"/>
        <v>1383.1342300000001</v>
      </c>
      <c r="AR1426" s="20"/>
    </row>
    <row r="1427" spans="1:44" x14ac:dyDescent="0.25">
      <c r="A1427" t="str">
        <f>VLOOKUP($B1427,'Cushing Balance'!$C$2:$E$500,3,TRUE)</f>
        <v>232013</v>
      </c>
      <c r="B1427" s="1">
        <v>41438</v>
      </c>
      <c r="C1427" s="31"/>
      <c r="D1427" s="25">
        <v>93.866230000000002</v>
      </c>
      <c r="E1427" s="42">
        <v>181.44838000000001</v>
      </c>
      <c r="F1427" s="35"/>
      <c r="G1427" s="23">
        <v>101.39098454949999</v>
      </c>
      <c r="H1427" s="40">
        <v>78.784829999999999</v>
      </c>
      <c r="I1427" s="35">
        <v>0</v>
      </c>
      <c r="J1427" s="26">
        <v>0</v>
      </c>
      <c r="K1427" s="9">
        <v>94.553229999999999</v>
      </c>
      <c r="L1427" s="51">
        <v>23.336849999999998</v>
      </c>
      <c r="M1427" s="16">
        <v>304.94331</v>
      </c>
      <c r="N1427" s="35">
        <v>0</v>
      </c>
      <c r="O1427" s="50">
        <v>74.862270000000009</v>
      </c>
      <c r="P1427" s="39">
        <v>0</v>
      </c>
      <c r="R1427" s="24">
        <f t="shared" si="96"/>
        <v>953.18608454950004</v>
      </c>
      <c r="T1427" s="5">
        <v>395.84316688749277</v>
      </c>
      <c r="V1427" s="20">
        <f t="shared" si="97"/>
        <v>1349.0292514369928</v>
      </c>
      <c r="W1427" s="59">
        <f t="shared" si="95"/>
        <v>41438</v>
      </c>
      <c r="X1427" s="25">
        <v>152.20532999999998</v>
      </c>
      <c r="Y1427" s="52">
        <v>364.97334999999998</v>
      </c>
      <c r="Z1427" s="35"/>
      <c r="AA1427" s="10">
        <v>0</v>
      </c>
      <c r="AB1427" s="55">
        <v>139.18042000000003</v>
      </c>
      <c r="AC1427" s="56">
        <v>30.6844</v>
      </c>
      <c r="AD1427" s="57">
        <v>20.4649</v>
      </c>
      <c r="AE1427" s="35"/>
      <c r="AF1427" s="58">
        <v>13.86842</v>
      </c>
      <c r="AG1427" s="58"/>
      <c r="AH1427" s="35">
        <v>0</v>
      </c>
      <c r="AI1427" s="35"/>
      <c r="AL1427" s="24">
        <f t="shared" si="99"/>
        <v>721.37681999999995</v>
      </c>
      <c r="AN1427" s="34">
        <v>795.6</v>
      </c>
      <c r="AP1427" s="20">
        <f t="shared" si="98"/>
        <v>1516.9768199999999</v>
      </c>
      <c r="AR1427" s="20"/>
    </row>
    <row r="1428" spans="1:44" x14ac:dyDescent="0.25">
      <c r="A1428" t="str">
        <f>VLOOKUP($B1428,'Cushing Balance'!$C$2:$E$500,3,TRUE)</f>
        <v>232013</v>
      </c>
      <c r="B1428" s="1">
        <v>41439</v>
      </c>
      <c r="C1428" s="31"/>
      <c r="D1428" s="25">
        <v>96.491420000000005</v>
      </c>
      <c r="E1428" s="42">
        <v>171.91396</v>
      </c>
      <c r="F1428" s="35"/>
      <c r="G1428" s="23">
        <v>101.39098454949999</v>
      </c>
      <c r="H1428" s="40">
        <v>80</v>
      </c>
      <c r="I1428" s="35">
        <v>0</v>
      </c>
      <c r="J1428" s="26">
        <v>0</v>
      </c>
      <c r="K1428" s="9">
        <v>96.785939999999997</v>
      </c>
      <c r="L1428" s="51">
        <v>23.395520000000001</v>
      </c>
      <c r="M1428" s="16">
        <v>286.50819000000001</v>
      </c>
      <c r="N1428" s="35">
        <v>0</v>
      </c>
      <c r="O1428" s="50">
        <v>74.696100000000001</v>
      </c>
      <c r="P1428" s="39">
        <v>0</v>
      </c>
      <c r="R1428" s="24">
        <f t="shared" si="96"/>
        <v>931.18211454950006</v>
      </c>
      <c r="T1428" s="5">
        <v>395.84316688749277</v>
      </c>
      <c r="V1428" s="20">
        <f t="shared" si="97"/>
        <v>1327.0252814369928</v>
      </c>
      <c r="W1428" s="59">
        <f t="shared" si="95"/>
        <v>41439</v>
      </c>
      <c r="X1428" s="25">
        <v>153.95092000000002</v>
      </c>
      <c r="Y1428" s="52">
        <v>340.64870999999999</v>
      </c>
      <c r="Z1428" s="35"/>
      <c r="AA1428" s="10">
        <v>0</v>
      </c>
      <c r="AB1428" s="55">
        <v>100.20079</v>
      </c>
      <c r="AC1428" s="56">
        <v>35.272330000000004</v>
      </c>
      <c r="AD1428" s="57">
        <v>42.767830000000004</v>
      </c>
      <c r="AE1428" s="35"/>
      <c r="AF1428" s="58">
        <v>16.375229999999998</v>
      </c>
      <c r="AG1428" s="58"/>
      <c r="AH1428" s="35">
        <v>0</v>
      </c>
      <c r="AI1428" s="35"/>
      <c r="AL1428" s="24">
        <f t="shared" si="99"/>
        <v>689.21581000000003</v>
      </c>
      <c r="AN1428" s="34">
        <v>795.6</v>
      </c>
      <c r="AP1428" s="20">
        <f t="shared" si="98"/>
        <v>1484.8158100000001</v>
      </c>
      <c r="AR1428" s="20"/>
    </row>
    <row r="1429" spans="1:44" x14ac:dyDescent="0.25">
      <c r="A1429" t="str">
        <f>VLOOKUP($B1429,'Cushing Balance'!$C$2:$E$500,3,TRUE)</f>
        <v>242013</v>
      </c>
      <c r="B1429" s="1">
        <v>41440</v>
      </c>
      <c r="C1429" s="31"/>
      <c r="D1429" s="25">
        <v>0</v>
      </c>
      <c r="E1429" s="42">
        <v>165.54256000000001</v>
      </c>
      <c r="F1429" s="35"/>
      <c r="G1429" s="23">
        <v>101.39098454949999</v>
      </c>
      <c r="H1429" s="40">
        <v>78.808539999999994</v>
      </c>
      <c r="I1429" s="35">
        <v>0</v>
      </c>
      <c r="J1429" s="26">
        <v>0</v>
      </c>
      <c r="K1429" s="9">
        <v>91.551100000000005</v>
      </c>
      <c r="L1429" s="51">
        <v>23.343169999999997</v>
      </c>
      <c r="M1429" s="16">
        <v>281.05940000000004</v>
      </c>
      <c r="N1429" s="35">
        <v>0</v>
      </c>
      <c r="O1429" s="50">
        <v>73.747520000000009</v>
      </c>
      <c r="P1429" s="39">
        <v>0</v>
      </c>
      <c r="R1429" s="24">
        <f t="shared" si="96"/>
        <v>815.44327454949996</v>
      </c>
      <c r="T1429" s="5">
        <v>395.84316688749277</v>
      </c>
      <c r="V1429" s="20">
        <f t="shared" si="97"/>
        <v>1211.2864414369928</v>
      </c>
      <c r="W1429" s="59">
        <f t="shared" si="95"/>
        <v>41440</v>
      </c>
      <c r="X1429" s="25">
        <v>151.88985</v>
      </c>
      <c r="Y1429" s="52">
        <v>355.86113</v>
      </c>
      <c r="Z1429" s="35"/>
      <c r="AA1429" s="10">
        <v>0</v>
      </c>
      <c r="AB1429" s="55">
        <v>11.366</v>
      </c>
      <c r="AC1429" s="56">
        <v>34.78031</v>
      </c>
      <c r="AD1429" s="57">
        <v>84.282060000000001</v>
      </c>
      <c r="AE1429" s="35"/>
      <c r="AF1429" s="58">
        <v>15.673249999999999</v>
      </c>
      <c r="AG1429" s="58"/>
      <c r="AH1429" s="35">
        <v>0</v>
      </c>
      <c r="AI1429" s="35"/>
      <c r="AL1429" s="24">
        <f t="shared" si="99"/>
        <v>653.85260000000005</v>
      </c>
      <c r="AN1429" s="34">
        <v>795.6</v>
      </c>
      <c r="AP1429" s="20">
        <f t="shared" si="98"/>
        <v>1449.4526000000001</v>
      </c>
      <c r="AR1429" s="20"/>
    </row>
    <row r="1430" spans="1:44" x14ac:dyDescent="0.25">
      <c r="A1430" t="str">
        <f>VLOOKUP($B1430,'Cushing Balance'!$C$2:$E$500,3,TRUE)</f>
        <v>242013</v>
      </c>
      <c r="B1430" s="1">
        <v>41441</v>
      </c>
      <c r="C1430" s="31"/>
      <c r="D1430" s="25">
        <v>303.60847999999999</v>
      </c>
      <c r="E1430" s="42">
        <v>170.13146</v>
      </c>
      <c r="F1430" s="35"/>
      <c r="G1430" s="23">
        <v>101.39098454949999</v>
      </c>
      <c r="H1430" s="40">
        <v>80</v>
      </c>
      <c r="I1430" s="35">
        <v>0</v>
      </c>
      <c r="J1430" s="26">
        <v>0</v>
      </c>
      <c r="K1430" s="9">
        <v>101.37071</v>
      </c>
      <c r="L1430" s="51">
        <v>23.247130000000002</v>
      </c>
      <c r="M1430" s="16">
        <v>301.06802000000005</v>
      </c>
      <c r="N1430" s="35">
        <v>0</v>
      </c>
      <c r="O1430" s="50">
        <v>66.285830000000004</v>
      </c>
      <c r="P1430" s="39">
        <v>0</v>
      </c>
      <c r="R1430" s="24">
        <f t="shared" si="96"/>
        <v>1147.1026145495</v>
      </c>
      <c r="T1430" s="5">
        <v>395.84316688749277</v>
      </c>
      <c r="V1430" s="20">
        <f t="shared" si="97"/>
        <v>1542.9457814369928</v>
      </c>
      <c r="W1430" s="59">
        <f t="shared" si="95"/>
        <v>41441</v>
      </c>
      <c r="X1430" s="25">
        <v>151.55167</v>
      </c>
      <c r="Y1430" s="52">
        <v>356.02994000000001</v>
      </c>
      <c r="Z1430" s="35"/>
      <c r="AA1430" s="10">
        <v>0</v>
      </c>
      <c r="AB1430" s="55">
        <v>13.266440000000001</v>
      </c>
      <c r="AC1430" s="56">
        <v>35.431849999999997</v>
      </c>
      <c r="AD1430" s="57">
        <v>86.010440000000003</v>
      </c>
      <c r="AE1430" s="35"/>
      <c r="AF1430" s="58">
        <v>15.77219</v>
      </c>
      <c r="AG1430" s="58"/>
      <c r="AH1430" s="35">
        <v>0</v>
      </c>
      <c r="AI1430" s="35"/>
      <c r="AL1430" s="24">
        <f t="shared" si="99"/>
        <v>658.06253000000004</v>
      </c>
      <c r="AN1430" s="34">
        <v>795.6</v>
      </c>
      <c r="AP1430" s="20">
        <f t="shared" si="98"/>
        <v>1453.6625300000001</v>
      </c>
      <c r="AR1430" s="20"/>
    </row>
    <row r="1431" spans="1:44" x14ac:dyDescent="0.25">
      <c r="A1431" t="str">
        <f>VLOOKUP($B1431,'Cushing Balance'!$C$2:$E$500,3,TRUE)</f>
        <v>242013</v>
      </c>
      <c r="B1431" s="1">
        <v>41442</v>
      </c>
      <c r="C1431" s="31"/>
      <c r="D1431" s="25">
        <v>0</v>
      </c>
      <c r="E1431" s="42">
        <v>162.48132999999999</v>
      </c>
      <c r="F1431" s="35"/>
      <c r="G1431" s="23">
        <v>101.39098454949999</v>
      </c>
      <c r="H1431" s="40">
        <v>79.766480000000001</v>
      </c>
      <c r="I1431" s="35">
        <v>0</v>
      </c>
      <c r="J1431" s="26">
        <v>0</v>
      </c>
      <c r="K1431" s="9">
        <v>86.917169999999999</v>
      </c>
      <c r="L1431" s="51">
        <v>23.201080000000001</v>
      </c>
      <c r="M1431" s="16">
        <v>306.41262999999998</v>
      </c>
      <c r="N1431" s="35">
        <v>0</v>
      </c>
      <c r="O1431" s="50">
        <v>58.947150000000001</v>
      </c>
      <c r="P1431" s="39">
        <v>0</v>
      </c>
      <c r="R1431" s="24">
        <f t="shared" si="96"/>
        <v>819.11682454949982</v>
      </c>
      <c r="T1431" s="5">
        <v>395.84316688749277</v>
      </c>
      <c r="V1431" s="20">
        <f t="shared" si="97"/>
        <v>1214.9599914369926</v>
      </c>
      <c r="W1431" s="59">
        <f t="shared" si="95"/>
        <v>41442</v>
      </c>
      <c r="X1431" s="25">
        <v>150.77182999999999</v>
      </c>
      <c r="Y1431" s="52">
        <v>369.46971000000002</v>
      </c>
      <c r="Z1431" s="35"/>
      <c r="AA1431" s="10">
        <v>0</v>
      </c>
      <c r="AB1431" s="55">
        <v>5.5875399999999997</v>
      </c>
      <c r="AC1431" s="56">
        <v>33.541980000000002</v>
      </c>
      <c r="AD1431" s="57">
        <v>57.556419999999996</v>
      </c>
      <c r="AE1431" s="35"/>
      <c r="AF1431" s="58">
        <v>13.6866</v>
      </c>
      <c r="AG1431" s="58"/>
      <c r="AH1431" s="35">
        <v>0</v>
      </c>
      <c r="AI1431" s="35"/>
      <c r="AL1431" s="24">
        <f t="shared" si="99"/>
        <v>630.61407999999994</v>
      </c>
      <c r="AN1431" s="34">
        <v>795.6</v>
      </c>
      <c r="AP1431" s="20">
        <f t="shared" si="98"/>
        <v>1426.21408</v>
      </c>
      <c r="AR1431" s="20"/>
    </row>
    <row r="1432" spans="1:44" x14ac:dyDescent="0.25">
      <c r="A1432" t="str">
        <f>VLOOKUP($B1432,'Cushing Balance'!$C$2:$E$500,3,TRUE)</f>
        <v>242013</v>
      </c>
      <c r="B1432" s="1">
        <v>41443</v>
      </c>
      <c r="C1432" s="31"/>
      <c r="D1432" s="25">
        <v>269.11935</v>
      </c>
      <c r="E1432" s="42">
        <v>183.84004000000002</v>
      </c>
      <c r="F1432" s="35"/>
      <c r="G1432" s="23">
        <v>101.39098454949999</v>
      </c>
      <c r="H1432" s="40">
        <v>79.991039999999998</v>
      </c>
      <c r="I1432" s="35">
        <v>0</v>
      </c>
      <c r="J1432" s="26">
        <v>0</v>
      </c>
      <c r="K1432" s="9">
        <v>83.768500000000003</v>
      </c>
      <c r="L1432" s="51">
        <v>23.085630000000002</v>
      </c>
      <c r="M1432" s="16">
        <v>320.71602000000001</v>
      </c>
      <c r="N1432" s="35">
        <v>0</v>
      </c>
      <c r="O1432" s="50">
        <v>62.04448</v>
      </c>
      <c r="P1432" s="39">
        <v>0</v>
      </c>
      <c r="R1432" s="24">
        <f t="shared" si="96"/>
        <v>1123.9560445495001</v>
      </c>
      <c r="T1432" s="5">
        <v>395.84316688749277</v>
      </c>
      <c r="V1432" s="20">
        <f t="shared" si="97"/>
        <v>1519.7992114369929</v>
      </c>
      <c r="W1432" s="59">
        <f t="shared" si="95"/>
        <v>41443</v>
      </c>
      <c r="X1432" s="25">
        <v>151.97284999999999</v>
      </c>
      <c r="Y1432" s="52">
        <v>236.93588</v>
      </c>
      <c r="Z1432" s="35"/>
      <c r="AA1432" s="10">
        <v>0</v>
      </c>
      <c r="AB1432" s="55">
        <v>14.20173</v>
      </c>
      <c r="AC1432" s="56">
        <v>34.710059999999999</v>
      </c>
      <c r="AD1432" s="57">
        <v>53.678190000000001</v>
      </c>
      <c r="AE1432" s="35"/>
      <c r="AF1432" s="58">
        <v>15.83869</v>
      </c>
      <c r="AG1432" s="58"/>
      <c r="AH1432" s="35">
        <v>0</v>
      </c>
      <c r="AI1432" s="35"/>
      <c r="AL1432" s="24">
        <f t="shared" si="99"/>
        <v>507.33739999999995</v>
      </c>
      <c r="AN1432" s="34">
        <v>795.6</v>
      </c>
      <c r="AP1432" s="20">
        <f t="shared" si="98"/>
        <v>1302.9374</v>
      </c>
      <c r="AR1432" s="20"/>
    </row>
    <row r="1433" spans="1:44" x14ac:dyDescent="0.25">
      <c r="A1433" t="str">
        <f>VLOOKUP($B1433,'Cushing Balance'!$C$2:$E$500,3,TRUE)</f>
        <v>242013</v>
      </c>
      <c r="B1433" s="1">
        <v>41444</v>
      </c>
      <c r="C1433" s="31"/>
      <c r="D1433" s="25">
        <v>230.44567000000001</v>
      </c>
      <c r="E1433" s="42">
        <v>194.18420999999998</v>
      </c>
      <c r="F1433" s="35"/>
      <c r="G1433" s="23">
        <v>101.39098454949999</v>
      </c>
      <c r="H1433" s="40">
        <v>68.983789999999999</v>
      </c>
      <c r="I1433" s="35">
        <v>0</v>
      </c>
      <c r="J1433" s="26">
        <v>0</v>
      </c>
      <c r="K1433" s="9">
        <v>89.638149999999996</v>
      </c>
      <c r="L1433" s="51">
        <v>23.171500000000002</v>
      </c>
      <c r="M1433" s="16">
        <v>321.31268999999998</v>
      </c>
      <c r="N1433" s="35">
        <v>0</v>
      </c>
      <c r="O1433" s="50">
        <v>69.219169999999991</v>
      </c>
      <c r="P1433" s="39">
        <v>0</v>
      </c>
      <c r="R1433" s="24">
        <f t="shared" si="96"/>
        <v>1098.3461645495001</v>
      </c>
      <c r="T1433" s="5">
        <v>395.84316688749277</v>
      </c>
      <c r="V1433" s="20">
        <f t="shared" si="97"/>
        <v>1494.1893314369929</v>
      </c>
      <c r="W1433" s="59">
        <f t="shared" si="95"/>
        <v>41444</v>
      </c>
      <c r="X1433" s="25">
        <v>153.11106000000001</v>
      </c>
      <c r="Y1433" s="52">
        <v>319.58465000000001</v>
      </c>
      <c r="Z1433" s="35"/>
      <c r="AA1433" s="10">
        <v>0</v>
      </c>
      <c r="AB1433" s="55">
        <v>4.5320200000000002</v>
      </c>
      <c r="AC1433" s="56">
        <v>35.605879999999999</v>
      </c>
      <c r="AD1433" s="57">
        <v>76.374850000000009</v>
      </c>
      <c r="AE1433" s="35"/>
      <c r="AF1433" s="58">
        <v>16.18131</v>
      </c>
      <c r="AG1433" s="58"/>
      <c r="AH1433" s="35">
        <v>0</v>
      </c>
      <c r="AI1433" s="35"/>
      <c r="AL1433" s="24">
        <f t="shared" si="99"/>
        <v>605.38977000000011</v>
      </c>
      <c r="AN1433" s="34">
        <v>795.6</v>
      </c>
      <c r="AP1433" s="20">
        <f t="shared" si="98"/>
        <v>1400.9897700000001</v>
      </c>
      <c r="AR1433" s="20"/>
    </row>
    <row r="1434" spans="1:44" x14ac:dyDescent="0.25">
      <c r="A1434" t="str">
        <f>VLOOKUP($B1434,'Cushing Balance'!$C$2:$E$500,3,TRUE)</f>
        <v>242013</v>
      </c>
      <c r="B1434" s="1">
        <v>41445</v>
      </c>
      <c r="C1434" s="31"/>
      <c r="D1434" s="25">
        <v>303.72969000000001</v>
      </c>
      <c r="E1434" s="42">
        <v>186.6694</v>
      </c>
      <c r="F1434" s="35"/>
      <c r="G1434" s="23">
        <v>101.39098454949999</v>
      </c>
      <c r="H1434" s="40">
        <v>81.11327</v>
      </c>
      <c r="I1434" s="35">
        <v>0</v>
      </c>
      <c r="J1434" s="26">
        <v>0</v>
      </c>
      <c r="K1434" s="9">
        <v>92.420500000000004</v>
      </c>
      <c r="L1434" s="51">
        <v>17.57648</v>
      </c>
      <c r="M1434" s="16">
        <v>302.56772999999998</v>
      </c>
      <c r="N1434" s="35">
        <v>0</v>
      </c>
      <c r="O1434" s="50">
        <v>74.2179</v>
      </c>
      <c r="P1434" s="39">
        <v>0</v>
      </c>
      <c r="R1434" s="24">
        <f t="shared" si="96"/>
        <v>1159.6859545494999</v>
      </c>
      <c r="T1434" s="5">
        <v>395.84316688749277</v>
      </c>
      <c r="V1434" s="20">
        <f t="shared" si="97"/>
        <v>1555.5291214369927</v>
      </c>
      <c r="W1434" s="59">
        <f t="shared" si="95"/>
        <v>41445</v>
      </c>
      <c r="X1434" s="25">
        <v>150.63357999999999</v>
      </c>
      <c r="Y1434" s="52">
        <v>357.57835</v>
      </c>
      <c r="Z1434" s="35"/>
      <c r="AA1434" s="10">
        <v>0</v>
      </c>
      <c r="AB1434" s="55">
        <v>0</v>
      </c>
      <c r="AC1434" s="56">
        <v>28.221540000000001</v>
      </c>
      <c r="AD1434" s="57">
        <v>141.2039</v>
      </c>
      <c r="AE1434" s="35"/>
      <c r="AF1434" s="58">
        <v>16.242599999999999</v>
      </c>
      <c r="AG1434" s="58"/>
      <c r="AH1434" s="35">
        <v>0</v>
      </c>
      <c r="AI1434" s="35"/>
      <c r="AL1434" s="24">
        <f t="shared" si="99"/>
        <v>693.87996999999996</v>
      </c>
      <c r="AN1434" s="34">
        <v>795.6</v>
      </c>
      <c r="AP1434" s="20">
        <f t="shared" si="98"/>
        <v>1489.4799699999999</v>
      </c>
      <c r="AR1434" s="20"/>
    </row>
    <row r="1435" spans="1:44" x14ac:dyDescent="0.25">
      <c r="A1435" t="str">
        <f>VLOOKUP($B1435,'Cushing Balance'!$C$2:$E$500,3,TRUE)</f>
        <v>242013</v>
      </c>
      <c r="B1435" s="1">
        <v>41446</v>
      </c>
      <c r="C1435" s="31"/>
      <c r="D1435" s="25">
        <v>10.50006</v>
      </c>
      <c r="E1435" s="42">
        <v>189.62710000000001</v>
      </c>
      <c r="F1435" s="35"/>
      <c r="G1435" s="23">
        <v>101.39098454949999</v>
      </c>
      <c r="H1435" s="40">
        <v>80.989999999999995</v>
      </c>
      <c r="I1435" s="35">
        <v>0</v>
      </c>
      <c r="J1435" s="26">
        <v>0</v>
      </c>
      <c r="K1435" s="9">
        <v>98.079440000000005</v>
      </c>
      <c r="L1435" s="51">
        <v>23.381900000000002</v>
      </c>
      <c r="M1435" s="16">
        <v>343.03602000000001</v>
      </c>
      <c r="N1435" s="35">
        <v>0</v>
      </c>
      <c r="O1435" s="50">
        <v>73.889479999999992</v>
      </c>
      <c r="P1435" s="39">
        <v>0</v>
      </c>
      <c r="R1435" s="24">
        <f t="shared" si="96"/>
        <v>920.8949845494999</v>
      </c>
      <c r="T1435" s="5">
        <v>395.84316688749277</v>
      </c>
      <c r="V1435" s="20">
        <f t="shared" si="97"/>
        <v>1316.7381514369927</v>
      </c>
      <c r="W1435" s="59">
        <f t="shared" si="95"/>
        <v>41446</v>
      </c>
      <c r="X1435" s="25">
        <v>147.90369000000001</v>
      </c>
      <c r="Y1435" s="52">
        <v>298.47825</v>
      </c>
      <c r="Z1435" s="35"/>
      <c r="AA1435" s="10">
        <v>0</v>
      </c>
      <c r="AB1435" s="55">
        <v>0</v>
      </c>
      <c r="AC1435" s="56">
        <v>33.165980000000005</v>
      </c>
      <c r="AD1435" s="57">
        <v>172.40970999999999</v>
      </c>
      <c r="AE1435" s="35"/>
      <c r="AF1435" s="58">
        <v>16.2151</v>
      </c>
      <c r="AG1435" s="58"/>
      <c r="AH1435" s="35">
        <v>0</v>
      </c>
      <c r="AI1435" s="35"/>
      <c r="AL1435" s="24">
        <f t="shared" si="99"/>
        <v>668.17273</v>
      </c>
      <c r="AN1435" s="34">
        <v>795.6</v>
      </c>
      <c r="AP1435" s="20">
        <f t="shared" si="98"/>
        <v>1463.7727300000001</v>
      </c>
      <c r="AR1435" s="20"/>
    </row>
    <row r="1436" spans="1:44" x14ac:dyDescent="0.25">
      <c r="A1436" t="str">
        <f>VLOOKUP($B1436,'Cushing Balance'!$C$2:$E$500,3,TRUE)</f>
        <v>252013</v>
      </c>
      <c r="B1436" s="1">
        <v>41447</v>
      </c>
      <c r="C1436" s="31"/>
      <c r="D1436" s="25">
        <v>48.014249999999997</v>
      </c>
      <c r="E1436" s="42">
        <v>191.90025</v>
      </c>
      <c r="F1436" s="35"/>
      <c r="G1436" s="23">
        <v>101.39098454949999</v>
      </c>
      <c r="H1436" s="40">
        <v>70.597729999999999</v>
      </c>
      <c r="I1436" s="35">
        <v>0</v>
      </c>
      <c r="J1436" s="26">
        <v>0</v>
      </c>
      <c r="K1436" s="9">
        <v>89.674539999999993</v>
      </c>
      <c r="L1436" s="51">
        <v>23.250730000000001</v>
      </c>
      <c r="M1436" s="16">
        <v>309.46952000000005</v>
      </c>
      <c r="N1436" s="35">
        <v>0</v>
      </c>
      <c r="O1436" s="50">
        <v>71.834559999999996</v>
      </c>
      <c r="P1436" s="39">
        <v>0</v>
      </c>
      <c r="R1436" s="24">
        <f t="shared" si="96"/>
        <v>906.1325645495001</v>
      </c>
      <c r="T1436" s="5">
        <v>395.84316688749277</v>
      </c>
      <c r="V1436" s="20">
        <f t="shared" si="97"/>
        <v>1301.9757314369929</v>
      </c>
      <c r="W1436" s="59">
        <f t="shared" si="95"/>
        <v>41447</v>
      </c>
      <c r="X1436" s="25">
        <v>153.48073000000002</v>
      </c>
      <c r="Y1436" s="52">
        <v>191.72342</v>
      </c>
      <c r="Z1436" s="35"/>
      <c r="AA1436" s="10">
        <v>0</v>
      </c>
      <c r="AB1436" s="55">
        <v>0</v>
      </c>
      <c r="AC1436" s="56">
        <v>33.693899999999999</v>
      </c>
      <c r="AD1436" s="57">
        <v>163.76310000000001</v>
      </c>
      <c r="AE1436" s="35"/>
      <c r="AF1436" s="58">
        <v>16.149000000000001</v>
      </c>
      <c r="AG1436" s="58"/>
      <c r="AH1436" s="35">
        <v>0</v>
      </c>
      <c r="AI1436" s="35"/>
      <c r="AL1436" s="24">
        <f t="shared" si="99"/>
        <v>558.81015000000002</v>
      </c>
      <c r="AN1436" s="34">
        <v>795.6</v>
      </c>
      <c r="AP1436" s="20">
        <f t="shared" si="98"/>
        <v>1354.4101500000002</v>
      </c>
      <c r="AR1436" s="20"/>
    </row>
    <row r="1437" spans="1:44" x14ac:dyDescent="0.25">
      <c r="A1437" t="str">
        <f>VLOOKUP($B1437,'Cushing Balance'!$C$2:$E$500,3,TRUE)</f>
        <v>252013</v>
      </c>
      <c r="B1437" s="1">
        <v>41448</v>
      </c>
      <c r="C1437" s="31"/>
      <c r="D1437" s="25">
        <v>342.83441999999997</v>
      </c>
      <c r="E1437" s="42">
        <v>193.24104</v>
      </c>
      <c r="F1437" s="35"/>
      <c r="G1437" s="23">
        <v>101.39098454949999</v>
      </c>
      <c r="H1437" s="40">
        <v>44.0261</v>
      </c>
      <c r="I1437" s="35">
        <v>0</v>
      </c>
      <c r="J1437" s="26">
        <v>0</v>
      </c>
      <c r="K1437" s="9">
        <v>88.890559999999994</v>
      </c>
      <c r="L1437" s="51">
        <v>23.148959999999999</v>
      </c>
      <c r="M1437" s="16">
        <v>354.71328999999997</v>
      </c>
      <c r="N1437" s="35">
        <v>0</v>
      </c>
      <c r="O1437" s="50">
        <v>71.355879999999999</v>
      </c>
      <c r="P1437" s="39">
        <v>0</v>
      </c>
      <c r="R1437" s="24">
        <f t="shared" si="96"/>
        <v>1219.6012345495001</v>
      </c>
      <c r="T1437" s="5">
        <v>395.84316688749277</v>
      </c>
      <c r="V1437" s="20">
        <f t="shared" si="97"/>
        <v>1615.4444014369928</v>
      </c>
      <c r="W1437" s="59">
        <f t="shared" si="95"/>
        <v>41448</v>
      </c>
      <c r="X1437" s="25">
        <v>146.04814999999999</v>
      </c>
      <c r="Y1437" s="52">
        <v>188.33908</v>
      </c>
      <c r="Z1437" s="35"/>
      <c r="AA1437" s="10">
        <v>0</v>
      </c>
      <c r="AB1437" s="55">
        <v>0</v>
      </c>
      <c r="AC1437" s="56">
        <v>35.335709999999999</v>
      </c>
      <c r="AD1437" s="57">
        <v>81.259770000000003</v>
      </c>
      <c r="AE1437" s="35"/>
      <c r="AF1437" s="58">
        <v>16.03931</v>
      </c>
      <c r="AG1437" s="58"/>
      <c r="AH1437" s="35">
        <v>0</v>
      </c>
      <c r="AI1437" s="35"/>
      <c r="AL1437" s="24">
        <f t="shared" si="99"/>
        <v>467.02202</v>
      </c>
      <c r="AN1437" s="34">
        <v>795.6</v>
      </c>
      <c r="AP1437" s="20">
        <f t="shared" si="98"/>
        <v>1262.62202</v>
      </c>
      <c r="AR1437" s="20"/>
    </row>
    <row r="1438" spans="1:44" x14ac:dyDescent="0.25">
      <c r="A1438" t="str">
        <f>VLOOKUP($B1438,'Cushing Balance'!$C$2:$E$500,3,TRUE)</f>
        <v>252013</v>
      </c>
      <c r="B1438" s="1">
        <v>41449</v>
      </c>
      <c r="C1438" s="31"/>
      <c r="D1438" s="25">
        <v>128.22408000000001</v>
      </c>
      <c r="E1438" s="42">
        <v>196.14327</v>
      </c>
      <c r="F1438" s="35"/>
      <c r="G1438" s="23">
        <v>101.39098454949999</v>
      </c>
      <c r="H1438" s="40">
        <v>49.41713</v>
      </c>
      <c r="I1438" s="35">
        <v>0</v>
      </c>
      <c r="J1438" s="26">
        <v>0</v>
      </c>
      <c r="K1438" s="9">
        <v>82.389080000000007</v>
      </c>
      <c r="L1438" s="51">
        <v>22.644749999999998</v>
      </c>
      <c r="M1438" s="16">
        <v>351.40231</v>
      </c>
      <c r="N1438" s="35">
        <v>0</v>
      </c>
      <c r="O1438" s="50">
        <v>71.348420000000004</v>
      </c>
      <c r="P1438" s="39">
        <v>0</v>
      </c>
      <c r="R1438" s="24">
        <f t="shared" si="96"/>
        <v>1002.9600245495001</v>
      </c>
      <c r="T1438" s="5">
        <v>395.84316688749277</v>
      </c>
      <c r="V1438" s="20">
        <f t="shared" si="97"/>
        <v>1398.8031914369928</v>
      </c>
      <c r="W1438" s="59">
        <f t="shared" si="95"/>
        <v>41449</v>
      </c>
      <c r="X1438" s="25">
        <v>154.28879000000001</v>
      </c>
      <c r="Y1438" s="52">
        <v>265.45403999999996</v>
      </c>
      <c r="Z1438" s="35"/>
      <c r="AA1438" s="10">
        <v>0</v>
      </c>
      <c r="AB1438" s="55">
        <v>0</v>
      </c>
      <c r="AC1438" s="56">
        <v>35.827629999999999</v>
      </c>
      <c r="AD1438" s="57">
        <v>70.466499999999996</v>
      </c>
      <c r="AE1438" s="35"/>
      <c r="AF1438" s="58">
        <v>16.32694</v>
      </c>
      <c r="AG1438" s="58"/>
      <c r="AH1438" s="35">
        <v>0</v>
      </c>
      <c r="AI1438" s="35"/>
      <c r="AL1438" s="24">
        <f t="shared" si="99"/>
        <v>542.36389999999994</v>
      </c>
      <c r="AN1438" s="34">
        <v>795.6</v>
      </c>
      <c r="AP1438" s="20">
        <f t="shared" si="98"/>
        <v>1337.9639</v>
      </c>
      <c r="AR1438" s="20"/>
    </row>
    <row r="1439" spans="1:44" x14ac:dyDescent="0.25">
      <c r="A1439" t="str">
        <f>VLOOKUP($B1439,'Cushing Balance'!$C$2:$E$500,3,TRUE)</f>
        <v>252013</v>
      </c>
      <c r="B1439" s="1">
        <v>41450</v>
      </c>
      <c r="C1439" s="31"/>
      <c r="D1439" s="25">
        <v>159.43326999999999</v>
      </c>
      <c r="E1439" s="42">
        <v>198.17004</v>
      </c>
      <c r="F1439" s="35"/>
      <c r="G1439" s="23">
        <v>101.39098454949999</v>
      </c>
      <c r="H1439" s="40">
        <v>53.150460000000002</v>
      </c>
      <c r="I1439" s="35">
        <v>0</v>
      </c>
      <c r="J1439" s="26">
        <v>0</v>
      </c>
      <c r="K1439" s="9">
        <v>78.210309999999993</v>
      </c>
      <c r="L1439" s="51">
        <v>20.966060000000002</v>
      </c>
      <c r="M1439" s="16">
        <v>312.33954</v>
      </c>
      <c r="N1439" s="35">
        <v>0</v>
      </c>
      <c r="O1439" s="50">
        <v>74.257170000000002</v>
      </c>
      <c r="P1439" s="39">
        <v>0</v>
      </c>
      <c r="R1439" s="24">
        <f t="shared" si="96"/>
        <v>997.91783454949984</v>
      </c>
      <c r="T1439" s="5">
        <v>395.84316688749277</v>
      </c>
      <c r="V1439" s="20">
        <f t="shared" si="97"/>
        <v>1393.7610014369925</v>
      </c>
      <c r="W1439" s="59">
        <f t="shared" si="95"/>
        <v>41450</v>
      </c>
      <c r="X1439" s="25">
        <v>147.33165</v>
      </c>
      <c r="Y1439" s="52">
        <v>347.92113000000001</v>
      </c>
      <c r="Z1439" s="35"/>
      <c r="AA1439" s="10">
        <v>0</v>
      </c>
      <c r="AB1439" s="55">
        <v>0</v>
      </c>
      <c r="AC1439" s="56">
        <v>30.59665</v>
      </c>
      <c r="AD1439" s="57">
        <v>110.24277000000001</v>
      </c>
      <c r="AE1439" s="35"/>
      <c r="AF1439" s="58">
        <v>15.93754</v>
      </c>
      <c r="AG1439" s="58"/>
      <c r="AH1439" s="35">
        <v>0</v>
      </c>
      <c r="AI1439" s="35"/>
      <c r="AL1439" s="24">
        <f t="shared" si="99"/>
        <v>652.02974000000006</v>
      </c>
      <c r="AN1439" s="34">
        <v>795.6</v>
      </c>
      <c r="AP1439" s="20">
        <f t="shared" si="98"/>
        <v>1447.6297400000001</v>
      </c>
      <c r="AR1439" s="20"/>
    </row>
    <row r="1440" spans="1:44" x14ac:dyDescent="0.25">
      <c r="A1440" t="str">
        <f>VLOOKUP($B1440,'Cushing Balance'!$C$2:$E$500,3,TRUE)</f>
        <v>252013</v>
      </c>
      <c r="B1440" s="1">
        <v>41451</v>
      </c>
      <c r="C1440" s="31"/>
      <c r="D1440" s="25">
        <v>167.69973000000002</v>
      </c>
      <c r="E1440" s="42">
        <v>196.85570999999999</v>
      </c>
      <c r="F1440" s="35"/>
      <c r="G1440" s="23">
        <v>101.39098454949999</v>
      </c>
      <c r="H1440" s="40">
        <v>57.860019999999999</v>
      </c>
      <c r="I1440" s="35">
        <v>0</v>
      </c>
      <c r="J1440" s="26">
        <v>0</v>
      </c>
      <c r="K1440" s="9">
        <v>93.239080000000001</v>
      </c>
      <c r="L1440" s="51">
        <v>20.829039999999999</v>
      </c>
      <c r="M1440" s="16">
        <v>315.81503999999995</v>
      </c>
      <c r="N1440" s="35">
        <v>0</v>
      </c>
      <c r="O1440" s="50">
        <v>72.771039999999999</v>
      </c>
      <c r="P1440" s="39">
        <v>0</v>
      </c>
      <c r="R1440" s="24">
        <f t="shared" si="96"/>
        <v>1026.4606445494999</v>
      </c>
      <c r="T1440" s="5">
        <v>395.84316688749277</v>
      </c>
      <c r="V1440" s="20">
        <f t="shared" si="97"/>
        <v>1422.3038114369926</v>
      </c>
      <c r="W1440" s="59">
        <f t="shared" si="95"/>
        <v>41451</v>
      </c>
      <c r="X1440" s="25">
        <v>141.09005999999999</v>
      </c>
      <c r="Y1440" s="52">
        <v>285.05152000000004</v>
      </c>
      <c r="Z1440" s="35"/>
      <c r="AA1440" s="10">
        <v>0</v>
      </c>
      <c r="AB1440" s="55">
        <v>0</v>
      </c>
      <c r="AC1440" s="56">
        <v>35.451500000000003</v>
      </c>
      <c r="AD1440" s="57">
        <v>167.6601</v>
      </c>
      <c r="AE1440" s="35"/>
      <c r="AF1440" s="58">
        <v>16.2925</v>
      </c>
      <c r="AG1440" s="58"/>
      <c r="AH1440" s="35">
        <v>0</v>
      </c>
      <c r="AI1440" s="35"/>
      <c r="AL1440" s="24">
        <f t="shared" si="99"/>
        <v>645.54568000000006</v>
      </c>
      <c r="AN1440" s="34">
        <v>795.6</v>
      </c>
      <c r="AP1440" s="20">
        <f t="shared" si="98"/>
        <v>1441.1456800000001</v>
      </c>
      <c r="AR1440" s="20"/>
    </row>
    <row r="1441" spans="1:44" x14ac:dyDescent="0.25">
      <c r="A1441" t="str">
        <f>VLOOKUP($B1441,'Cushing Balance'!$C$2:$E$500,3,TRUE)</f>
        <v>252013</v>
      </c>
      <c r="B1441" s="1">
        <v>41452</v>
      </c>
      <c r="C1441" s="31"/>
      <c r="D1441" s="25">
        <v>78.758309999999994</v>
      </c>
      <c r="E1441" s="42">
        <v>191.66729000000001</v>
      </c>
      <c r="F1441" s="35"/>
      <c r="G1441" s="23">
        <v>101.39098454949999</v>
      </c>
      <c r="H1441" s="40">
        <v>79.656419999999997</v>
      </c>
      <c r="I1441" s="35">
        <v>0</v>
      </c>
      <c r="J1441" s="26">
        <v>0</v>
      </c>
      <c r="K1441" s="9">
        <v>92.984830000000002</v>
      </c>
      <c r="L1441" s="51">
        <v>21.718630000000001</v>
      </c>
      <c r="M1441" s="16">
        <v>301.57</v>
      </c>
      <c r="N1441" s="35">
        <v>0</v>
      </c>
      <c r="O1441" s="50">
        <v>69.245249999999999</v>
      </c>
      <c r="P1441" s="39">
        <v>0</v>
      </c>
      <c r="R1441" s="24">
        <f t="shared" si="96"/>
        <v>936.99171454949987</v>
      </c>
      <c r="T1441" s="5">
        <v>395.84316688749277</v>
      </c>
      <c r="V1441" s="20">
        <f t="shared" si="97"/>
        <v>1332.8348814369926</v>
      </c>
      <c r="W1441" s="59">
        <f t="shared" si="95"/>
        <v>41452</v>
      </c>
      <c r="X1441" s="25">
        <v>149.37945999999999</v>
      </c>
      <c r="Y1441" s="52">
        <v>314.91644000000002</v>
      </c>
      <c r="Z1441" s="35"/>
      <c r="AA1441" s="10">
        <v>0</v>
      </c>
      <c r="AB1441" s="55">
        <v>101.14206</v>
      </c>
      <c r="AC1441" s="56">
        <v>35.461500000000001</v>
      </c>
      <c r="AD1441" s="57">
        <v>153.27775</v>
      </c>
      <c r="AE1441" s="35"/>
      <c r="AF1441" s="58">
        <v>15.74471</v>
      </c>
      <c r="AG1441" s="58"/>
      <c r="AH1441" s="35">
        <v>0</v>
      </c>
      <c r="AI1441" s="35"/>
      <c r="AL1441" s="24">
        <f t="shared" si="99"/>
        <v>769.92192</v>
      </c>
      <c r="AN1441" s="34">
        <v>795.6</v>
      </c>
      <c r="AP1441" s="20">
        <f t="shared" si="98"/>
        <v>1565.5219200000001</v>
      </c>
      <c r="AR1441" s="20"/>
    </row>
    <row r="1442" spans="1:44" x14ac:dyDescent="0.25">
      <c r="A1442" t="str">
        <f>VLOOKUP($B1442,'Cushing Balance'!$C$2:$E$500,3,TRUE)</f>
        <v>252013</v>
      </c>
      <c r="B1442" s="1">
        <v>41453</v>
      </c>
      <c r="C1442" s="31"/>
      <c r="D1442" s="25">
        <v>86.844189999999998</v>
      </c>
      <c r="E1442" s="42">
        <v>195.28279000000001</v>
      </c>
      <c r="F1442" s="35"/>
      <c r="G1442" s="23">
        <v>101.39098454949999</v>
      </c>
      <c r="H1442" s="40">
        <v>80</v>
      </c>
      <c r="I1442" s="35">
        <v>0</v>
      </c>
      <c r="J1442" s="26">
        <v>0</v>
      </c>
      <c r="K1442" s="9">
        <v>87.904039999999995</v>
      </c>
      <c r="L1442" s="51">
        <v>23.31035</v>
      </c>
      <c r="M1442" s="16">
        <v>341.43827000000005</v>
      </c>
      <c r="N1442" s="35">
        <v>0</v>
      </c>
      <c r="O1442" s="50">
        <v>72.31277</v>
      </c>
      <c r="P1442" s="39">
        <v>0</v>
      </c>
      <c r="R1442" s="24">
        <f t="shared" si="96"/>
        <v>988.48339454949996</v>
      </c>
      <c r="T1442" s="5">
        <v>395.84316688749277</v>
      </c>
      <c r="V1442" s="20">
        <f t="shared" si="97"/>
        <v>1384.3265614369927</v>
      </c>
      <c r="W1442" s="59">
        <f t="shared" si="95"/>
        <v>41453</v>
      </c>
      <c r="X1442" s="25">
        <v>150.62057999999999</v>
      </c>
      <c r="Y1442" s="52">
        <v>304.09962999999999</v>
      </c>
      <c r="Z1442" s="35"/>
      <c r="AA1442" s="10">
        <v>0</v>
      </c>
      <c r="AB1442" s="55">
        <v>215.43342000000001</v>
      </c>
      <c r="AC1442" s="56">
        <v>35.598730000000003</v>
      </c>
      <c r="AD1442" s="57">
        <v>161.34309999999999</v>
      </c>
      <c r="AE1442" s="35"/>
      <c r="AF1442" s="58">
        <v>15.880690000000001</v>
      </c>
      <c r="AG1442" s="58"/>
      <c r="AH1442" s="35">
        <v>0</v>
      </c>
      <c r="AI1442" s="35"/>
      <c r="AL1442" s="24">
        <f t="shared" si="99"/>
        <v>882.97614999999996</v>
      </c>
      <c r="AN1442" s="34">
        <v>795.6</v>
      </c>
      <c r="AP1442" s="20">
        <f t="shared" si="98"/>
        <v>1678.5761499999999</v>
      </c>
      <c r="AR1442" s="20"/>
    </row>
    <row r="1443" spans="1:44" x14ac:dyDescent="0.25">
      <c r="A1443" t="str">
        <f>VLOOKUP($B1443,'Cushing Balance'!$C$2:$E$500,3,TRUE)</f>
        <v>262013</v>
      </c>
      <c r="B1443" s="1">
        <v>41454</v>
      </c>
      <c r="C1443" s="31"/>
      <c r="D1443" s="25">
        <v>94.124189999999999</v>
      </c>
      <c r="E1443" s="42">
        <v>194.67510999999999</v>
      </c>
      <c r="F1443" s="35"/>
      <c r="G1443" s="23">
        <v>101.39098454949999</v>
      </c>
      <c r="H1443" s="40">
        <v>80</v>
      </c>
      <c r="I1443" s="35">
        <v>0</v>
      </c>
      <c r="J1443" s="26">
        <v>0</v>
      </c>
      <c r="K1443" s="9">
        <v>87.171570000000003</v>
      </c>
      <c r="L1443" s="51">
        <v>23.35238</v>
      </c>
      <c r="M1443" s="16">
        <v>352.4907</v>
      </c>
      <c r="N1443" s="35">
        <v>0</v>
      </c>
      <c r="O1443" s="50">
        <v>75.572000000000003</v>
      </c>
      <c r="P1443" s="39">
        <v>0</v>
      </c>
      <c r="R1443" s="24">
        <f t="shared" si="96"/>
        <v>1008.7769345495</v>
      </c>
      <c r="T1443" s="5">
        <v>395.84316688749277</v>
      </c>
      <c r="V1443" s="20">
        <f t="shared" si="97"/>
        <v>1404.6201014369926</v>
      </c>
      <c r="W1443" s="59">
        <f t="shared" si="95"/>
        <v>41454</v>
      </c>
      <c r="X1443" s="25">
        <v>151.64509000000001</v>
      </c>
      <c r="Y1443" s="52">
        <v>344.30590999999998</v>
      </c>
      <c r="Z1443" s="35"/>
      <c r="AA1443" s="10">
        <v>0</v>
      </c>
      <c r="AB1443" s="55">
        <v>224.9614</v>
      </c>
      <c r="AC1443" s="56">
        <v>35.25564</v>
      </c>
      <c r="AD1443" s="57">
        <v>147.30795999999998</v>
      </c>
      <c r="AE1443" s="35"/>
      <c r="AF1443" s="58">
        <v>16.587259999999997</v>
      </c>
      <c r="AG1443" s="58"/>
      <c r="AH1443" s="35">
        <v>0</v>
      </c>
      <c r="AI1443" s="35"/>
      <c r="AL1443" s="24">
        <f t="shared" si="99"/>
        <v>920.06326000000001</v>
      </c>
      <c r="AN1443" s="34">
        <v>795.6</v>
      </c>
      <c r="AP1443" s="20">
        <f t="shared" si="98"/>
        <v>1715.66326</v>
      </c>
      <c r="AR1443" s="20"/>
    </row>
    <row r="1444" spans="1:44" x14ac:dyDescent="0.25">
      <c r="A1444" t="str">
        <f>VLOOKUP($B1444,'Cushing Balance'!$C$2:$E$500,3,TRUE)</f>
        <v>262013</v>
      </c>
      <c r="B1444" s="1">
        <v>41455</v>
      </c>
      <c r="C1444" s="31"/>
      <c r="D1444" s="25">
        <v>155.43417000000002</v>
      </c>
      <c r="E1444" s="42">
        <v>192.22318999999999</v>
      </c>
      <c r="F1444" s="35"/>
      <c r="G1444" s="23">
        <v>101.39098454949999</v>
      </c>
      <c r="H1444" s="40">
        <v>67.936080000000004</v>
      </c>
      <c r="I1444" s="35">
        <v>0</v>
      </c>
      <c r="J1444" s="26">
        <v>0</v>
      </c>
      <c r="K1444" s="9">
        <v>89.596500000000006</v>
      </c>
      <c r="L1444" s="51">
        <v>23.390330000000002</v>
      </c>
      <c r="M1444" s="16">
        <v>291.63997999999998</v>
      </c>
      <c r="N1444" s="35">
        <v>0</v>
      </c>
      <c r="O1444" s="50">
        <v>75.089600000000004</v>
      </c>
      <c r="P1444" s="39">
        <v>0</v>
      </c>
      <c r="R1444" s="24">
        <f t="shared" si="96"/>
        <v>996.70083454950009</v>
      </c>
      <c r="T1444" s="5">
        <v>395.84316688749277</v>
      </c>
      <c r="V1444" s="20">
        <f t="shared" si="97"/>
        <v>1392.5440014369929</v>
      </c>
      <c r="W1444" s="59">
        <f t="shared" si="95"/>
        <v>41455</v>
      </c>
      <c r="X1444" s="25">
        <v>142.72460000000001</v>
      </c>
      <c r="Y1444" s="52">
        <v>282.24278999999996</v>
      </c>
      <c r="Z1444" s="35"/>
      <c r="AA1444" s="10">
        <v>0</v>
      </c>
      <c r="AB1444" s="55">
        <v>225.3921</v>
      </c>
      <c r="AC1444" s="56">
        <v>35.342690000000005</v>
      </c>
      <c r="AD1444" s="57">
        <v>150.26967000000002</v>
      </c>
      <c r="AE1444" s="35"/>
      <c r="AF1444" s="58">
        <v>15.93863</v>
      </c>
      <c r="AG1444" s="58"/>
      <c r="AH1444" s="35">
        <v>0</v>
      </c>
      <c r="AI1444" s="35"/>
      <c r="AL1444" s="24">
        <f t="shared" si="99"/>
        <v>851.91048000000001</v>
      </c>
      <c r="AN1444" s="34">
        <v>795.6</v>
      </c>
      <c r="AP1444" s="20">
        <f t="shared" si="98"/>
        <v>1647.5104799999999</v>
      </c>
      <c r="AR1444" s="20"/>
    </row>
    <row r="1445" spans="1:44" x14ac:dyDescent="0.25">
      <c r="A1445" t="str">
        <f>VLOOKUP($B1445,'Cushing Balance'!$C$2:$E$500,3,TRUE)</f>
        <v>262013</v>
      </c>
      <c r="B1445" s="1">
        <v>41456</v>
      </c>
      <c r="C1445" s="31"/>
      <c r="D1445" s="25">
        <v>44.665769999999995</v>
      </c>
      <c r="E1445" s="42">
        <v>191.49545999999998</v>
      </c>
      <c r="F1445" s="35"/>
      <c r="G1445" s="23">
        <v>95.867660367741948</v>
      </c>
      <c r="H1445" s="40">
        <v>34.425710000000002</v>
      </c>
      <c r="I1445" s="35">
        <v>0</v>
      </c>
      <c r="J1445" s="26">
        <v>0</v>
      </c>
      <c r="K1445" s="9">
        <v>78.851060000000004</v>
      </c>
      <c r="L1445" s="51">
        <v>18.85492</v>
      </c>
      <c r="M1445" s="16">
        <v>279.65721000000002</v>
      </c>
      <c r="N1445" s="35">
        <v>0</v>
      </c>
      <c r="O1445" s="50">
        <v>65.613789999999995</v>
      </c>
      <c r="P1445" s="39">
        <v>0</v>
      </c>
      <c r="R1445" s="24">
        <f t="shared" si="96"/>
        <v>809.43158036774196</v>
      </c>
      <c r="T1445" s="5">
        <v>398.37756126882846</v>
      </c>
      <c r="V1445" s="20">
        <f t="shared" si="97"/>
        <v>1207.8091416365705</v>
      </c>
      <c r="W1445" s="59">
        <f t="shared" si="95"/>
        <v>41456</v>
      </c>
      <c r="X1445" s="25">
        <v>148.22370999999998</v>
      </c>
      <c r="Y1445" s="52">
        <v>361.07630999999998</v>
      </c>
      <c r="Z1445" s="35"/>
      <c r="AA1445" s="10">
        <v>0</v>
      </c>
      <c r="AB1445" s="55">
        <v>229.18232999999998</v>
      </c>
      <c r="AC1445" s="56">
        <v>28.431560000000001</v>
      </c>
      <c r="AD1445" s="57">
        <v>147.87788</v>
      </c>
      <c r="AE1445" s="35"/>
      <c r="AF1445" s="58">
        <v>8.2262299999999993</v>
      </c>
      <c r="AG1445" s="58"/>
      <c r="AH1445" s="35">
        <v>0</v>
      </c>
      <c r="AI1445" s="35"/>
      <c r="AL1445" s="24">
        <f t="shared" si="99"/>
        <v>923.01801999999998</v>
      </c>
      <c r="AN1445" s="34">
        <v>801.55</v>
      </c>
      <c r="AP1445" s="20">
        <f t="shared" si="98"/>
        <v>1724.5680199999999</v>
      </c>
      <c r="AR1445" s="20"/>
    </row>
    <row r="1446" spans="1:44" x14ac:dyDescent="0.25">
      <c r="A1446" t="str">
        <f>VLOOKUP($B1446,'Cushing Balance'!$C$2:$E$500,3,TRUE)</f>
        <v>262013</v>
      </c>
      <c r="B1446" s="1">
        <v>41457</v>
      </c>
      <c r="C1446" s="31"/>
      <c r="D1446" s="25">
        <v>214.67496</v>
      </c>
      <c r="E1446" s="42">
        <v>192.01617000000002</v>
      </c>
      <c r="F1446" s="35"/>
      <c r="G1446" s="23">
        <v>95.867660367741948</v>
      </c>
      <c r="H1446" s="40">
        <v>47.781879999999994</v>
      </c>
      <c r="I1446" s="35">
        <v>0</v>
      </c>
      <c r="J1446" s="26">
        <v>0</v>
      </c>
      <c r="K1446" s="9">
        <v>80.343440000000001</v>
      </c>
      <c r="L1446" s="51">
        <v>23.366349999999997</v>
      </c>
      <c r="M1446" s="16">
        <v>265.75418999999999</v>
      </c>
      <c r="N1446" s="35">
        <v>0</v>
      </c>
      <c r="O1446" s="50">
        <v>74.004750000000001</v>
      </c>
      <c r="P1446" s="39">
        <v>0</v>
      </c>
      <c r="R1446" s="24">
        <f t="shared" si="96"/>
        <v>993.809400367742</v>
      </c>
      <c r="T1446" s="5">
        <v>398.37756126882846</v>
      </c>
      <c r="V1446" s="20">
        <f t="shared" si="97"/>
        <v>1392.1869616365705</v>
      </c>
      <c r="W1446" s="59">
        <f t="shared" si="95"/>
        <v>41457</v>
      </c>
      <c r="X1446" s="25">
        <v>141.91935000000001</v>
      </c>
      <c r="Y1446" s="52">
        <v>331.26877000000002</v>
      </c>
      <c r="Z1446" s="35"/>
      <c r="AA1446" s="10">
        <v>0</v>
      </c>
      <c r="AB1446" s="55">
        <v>226.15129000000002</v>
      </c>
      <c r="AC1446" s="56">
        <v>27.812919999999998</v>
      </c>
      <c r="AD1446" s="57">
        <v>137.04139999999998</v>
      </c>
      <c r="AE1446" s="35"/>
      <c r="AF1446" s="58">
        <v>13.257940000000001</v>
      </c>
      <c r="AG1446" s="58"/>
      <c r="AH1446" s="35">
        <v>0</v>
      </c>
      <c r="AI1446" s="35"/>
      <c r="AL1446" s="24">
        <f t="shared" si="99"/>
        <v>877.45166999999992</v>
      </c>
      <c r="AN1446" s="34">
        <v>801.55</v>
      </c>
      <c r="AP1446" s="20">
        <f t="shared" si="98"/>
        <v>1679.0016699999999</v>
      </c>
      <c r="AR1446" s="20"/>
    </row>
    <row r="1447" spans="1:44" x14ac:dyDescent="0.25">
      <c r="A1447" t="str">
        <f>VLOOKUP($B1447,'Cushing Balance'!$C$2:$E$500,3,TRUE)</f>
        <v>262013</v>
      </c>
      <c r="B1447" s="1">
        <v>41458</v>
      </c>
      <c r="C1447" s="31"/>
      <c r="D1447" s="25">
        <v>4.3049999999999997</v>
      </c>
      <c r="E1447" s="42">
        <v>188.03029000000001</v>
      </c>
      <c r="F1447" s="35"/>
      <c r="G1447" s="23">
        <v>95.867660367741948</v>
      </c>
      <c r="H1447" s="40">
        <v>68.389630000000011</v>
      </c>
      <c r="I1447" s="35">
        <v>0</v>
      </c>
      <c r="J1447" s="26">
        <v>0</v>
      </c>
      <c r="K1447" s="9">
        <v>74.550350000000009</v>
      </c>
      <c r="L1447" s="51">
        <v>23.36298</v>
      </c>
      <c r="M1447" s="16">
        <v>291.98946000000001</v>
      </c>
      <c r="N1447" s="35">
        <v>0</v>
      </c>
      <c r="O1447" s="50">
        <v>73.348249999999993</v>
      </c>
      <c r="P1447" s="39">
        <v>0</v>
      </c>
      <c r="R1447" s="24">
        <f t="shared" si="96"/>
        <v>819.84362036774201</v>
      </c>
      <c r="T1447" s="5">
        <v>398.37756126882846</v>
      </c>
      <c r="V1447" s="20">
        <f t="shared" si="97"/>
        <v>1218.2211816365705</v>
      </c>
      <c r="W1447" s="59">
        <f t="shared" si="95"/>
        <v>41458</v>
      </c>
      <c r="X1447" s="25">
        <v>131.01178999999999</v>
      </c>
      <c r="Y1447" s="52">
        <v>240.95679000000001</v>
      </c>
      <c r="Z1447" s="35"/>
      <c r="AA1447" s="10">
        <v>0</v>
      </c>
      <c r="AB1447" s="55">
        <v>217.86613</v>
      </c>
      <c r="AC1447" s="56">
        <v>32.010599999999997</v>
      </c>
      <c r="AD1447" s="57">
        <v>97.070830000000001</v>
      </c>
      <c r="AE1447" s="35"/>
      <c r="AF1447" s="58">
        <v>16.453580000000002</v>
      </c>
      <c r="AG1447" s="58"/>
      <c r="AH1447" s="35">
        <v>0</v>
      </c>
      <c r="AI1447" s="35"/>
      <c r="AL1447" s="24">
        <f t="shared" si="99"/>
        <v>735.36971999999992</v>
      </c>
      <c r="AN1447" s="34">
        <v>801.55</v>
      </c>
      <c r="AP1447" s="20">
        <f t="shared" si="98"/>
        <v>1536.9197199999999</v>
      </c>
      <c r="AR1447" s="20"/>
    </row>
    <row r="1448" spans="1:44" x14ac:dyDescent="0.25">
      <c r="A1448" t="str">
        <f>VLOOKUP($B1448,'Cushing Balance'!$C$2:$E$500,3,TRUE)</f>
        <v>262013</v>
      </c>
      <c r="B1448" s="1">
        <v>41459</v>
      </c>
      <c r="C1448" s="31"/>
      <c r="D1448" s="25">
        <v>0</v>
      </c>
      <c r="E1448" s="42">
        <v>190.85912999999999</v>
      </c>
      <c r="F1448" s="35"/>
      <c r="G1448" s="23">
        <v>95.867660367741948</v>
      </c>
      <c r="H1448" s="40">
        <v>76.994100000000003</v>
      </c>
      <c r="I1448" s="35">
        <v>0</v>
      </c>
      <c r="J1448" s="26">
        <v>0</v>
      </c>
      <c r="K1448" s="9">
        <v>85.657149999999987</v>
      </c>
      <c r="L1448" s="51">
        <v>23.247689999999999</v>
      </c>
      <c r="M1448" s="16">
        <v>320.91975000000002</v>
      </c>
      <c r="N1448" s="35">
        <v>0</v>
      </c>
      <c r="O1448" s="50">
        <v>75.062330000000003</v>
      </c>
      <c r="P1448" s="39">
        <v>0</v>
      </c>
      <c r="R1448" s="24">
        <f t="shared" si="96"/>
        <v>868.60781036774188</v>
      </c>
      <c r="T1448" s="5">
        <v>398.37756126882846</v>
      </c>
      <c r="V1448" s="20">
        <f t="shared" si="97"/>
        <v>1266.9853716365703</v>
      </c>
      <c r="W1448" s="59">
        <f t="shared" si="95"/>
        <v>41459</v>
      </c>
      <c r="X1448" s="25">
        <v>131.00742</v>
      </c>
      <c r="Y1448" s="52">
        <v>220.95638</v>
      </c>
      <c r="Z1448" s="35"/>
      <c r="AA1448" s="10">
        <v>0</v>
      </c>
      <c r="AB1448" s="55">
        <v>223.292</v>
      </c>
      <c r="AC1448" s="56">
        <v>31.473749999999999</v>
      </c>
      <c r="AD1448" s="57">
        <v>95.762439999999998</v>
      </c>
      <c r="AE1448" s="35"/>
      <c r="AF1448" s="58">
        <v>13.346879999999999</v>
      </c>
      <c r="AG1448" s="58"/>
      <c r="AH1448" s="35">
        <v>0</v>
      </c>
      <c r="AI1448" s="35"/>
      <c r="AL1448" s="24">
        <f t="shared" si="99"/>
        <v>715.83887000000004</v>
      </c>
      <c r="AN1448" s="34">
        <v>801.55</v>
      </c>
      <c r="AP1448" s="20">
        <f t="shared" si="98"/>
        <v>1517.38887</v>
      </c>
      <c r="AR1448" s="20"/>
    </row>
    <row r="1449" spans="1:44" x14ac:dyDescent="0.25">
      <c r="A1449" t="str">
        <f>VLOOKUP($B1449,'Cushing Balance'!$C$2:$E$500,3,TRUE)</f>
        <v>262013</v>
      </c>
      <c r="B1449" s="1">
        <v>41460</v>
      </c>
      <c r="C1449" s="31"/>
      <c r="D1449" s="25">
        <v>146.52965</v>
      </c>
      <c r="E1449" s="42">
        <v>192.96625</v>
      </c>
      <c r="F1449" s="35"/>
      <c r="G1449" s="23">
        <v>95.867660367741948</v>
      </c>
      <c r="H1449" s="40">
        <v>77.105059999999995</v>
      </c>
      <c r="I1449" s="35">
        <v>0</v>
      </c>
      <c r="J1449" s="26">
        <v>0</v>
      </c>
      <c r="K1449" s="9">
        <v>80.023210000000006</v>
      </c>
      <c r="L1449" s="51">
        <v>16.966459999999998</v>
      </c>
      <c r="M1449" s="16">
        <v>297.77972999999997</v>
      </c>
      <c r="N1449" s="35">
        <v>0</v>
      </c>
      <c r="O1449" s="50">
        <v>73.235210000000009</v>
      </c>
      <c r="P1449" s="39">
        <v>0</v>
      </c>
      <c r="R1449" s="24">
        <f t="shared" si="96"/>
        <v>980.47323036774208</v>
      </c>
      <c r="T1449" s="5">
        <v>398.37756126882846</v>
      </c>
      <c r="V1449" s="20">
        <f t="shared" si="97"/>
        <v>1378.8507916365706</v>
      </c>
      <c r="W1449" s="59">
        <f t="shared" si="95"/>
        <v>41460</v>
      </c>
      <c r="X1449" s="25">
        <v>131.09248000000002</v>
      </c>
      <c r="Y1449" s="52">
        <v>149.49525</v>
      </c>
      <c r="Z1449" s="35"/>
      <c r="AA1449" s="10">
        <v>0</v>
      </c>
      <c r="AB1449" s="55">
        <v>128.18502000000001</v>
      </c>
      <c r="AC1449" s="56">
        <v>35.35915</v>
      </c>
      <c r="AD1449" s="57">
        <v>114.29241999999999</v>
      </c>
      <c r="AE1449" s="35"/>
      <c r="AF1449" s="58">
        <v>16.06381</v>
      </c>
      <c r="AG1449" s="58"/>
      <c r="AH1449" s="35">
        <v>0</v>
      </c>
      <c r="AI1449" s="35"/>
      <c r="AL1449" s="24">
        <f t="shared" si="99"/>
        <v>574.48813000000007</v>
      </c>
      <c r="AN1449" s="34">
        <v>801.55</v>
      </c>
      <c r="AP1449" s="20">
        <f t="shared" si="98"/>
        <v>1376.0381299999999</v>
      </c>
      <c r="AR1449" s="20"/>
    </row>
    <row r="1450" spans="1:44" x14ac:dyDescent="0.25">
      <c r="A1450" t="str">
        <f>VLOOKUP($B1450,'Cushing Balance'!$C$2:$E$500,3,TRUE)</f>
        <v>272013</v>
      </c>
      <c r="B1450" s="1">
        <v>41461</v>
      </c>
      <c r="C1450" s="31"/>
      <c r="D1450" s="25">
        <v>40.433399999999999</v>
      </c>
      <c r="E1450" s="42">
        <v>193.11338000000001</v>
      </c>
      <c r="F1450" s="35"/>
      <c r="G1450" s="23">
        <v>95.867660367741948</v>
      </c>
      <c r="H1450" s="40">
        <v>76.658479999999997</v>
      </c>
      <c r="I1450" s="35">
        <v>0</v>
      </c>
      <c r="J1450" s="26">
        <v>0</v>
      </c>
      <c r="K1450" s="9">
        <v>72.354230000000001</v>
      </c>
      <c r="L1450" s="51">
        <v>20.569830000000003</v>
      </c>
      <c r="M1450" s="16">
        <v>320.21440000000001</v>
      </c>
      <c r="N1450" s="35">
        <v>0</v>
      </c>
      <c r="O1450" s="50">
        <v>69.133649999999989</v>
      </c>
      <c r="P1450" s="39">
        <v>0</v>
      </c>
      <c r="R1450" s="24">
        <f t="shared" si="96"/>
        <v>888.34503036774208</v>
      </c>
      <c r="T1450" s="5">
        <v>398.37756126882846</v>
      </c>
      <c r="V1450" s="20">
        <f t="shared" si="97"/>
        <v>1286.7225916365705</v>
      </c>
      <c r="W1450" s="59">
        <f t="shared" si="95"/>
        <v>41461</v>
      </c>
      <c r="X1450" s="25">
        <v>145.85417000000001</v>
      </c>
      <c r="Y1450" s="52">
        <v>169.47839999999999</v>
      </c>
      <c r="Z1450" s="35"/>
      <c r="AA1450" s="10">
        <v>0</v>
      </c>
      <c r="AB1450" s="55">
        <v>83.987460000000013</v>
      </c>
      <c r="AC1450" s="56">
        <v>34.777920000000002</v>
      </c>
      <c r="AD1450" s="57">
        <v>109.75508000000001</v>
      </c>
      <c r="AE1450" s="35"/>
      <c r="AF1450" s="58">
        <v>16.22719</v>
      </c>
      <c r="AG1450" s="58"/>
      <c r="AH1450" s="35">
        <v>0</v>
      </c>
      <c r="AI1450" s="35"/>
      <c r="AL1450" s="24">
        <f t="shared" si="99"/>
        <v>560.08021999999994</v>
      </c>
      <c r="AN1450" s="34">
        <v>801.55</v>
      </c>
      <c r="AP1450" s="20">
        <f t="shared" si="98"/>
        <v>1361.63022</v>
      </c>
      <c r="AR1450" s="20"/>
    </row>
    <row r="1451" spans="1:44" x14ac:dyDescent="0.25">
      <c r="A1451" t="str">
        <f>VLOOKUP($B1451,'Cushing Balance'!$C$2:$E$500,3,TRUE)</f>
        <v>272013</v>
      </c>
      <c r="B1451" s="1">
        <v>41462</v>
      </c>
      <c r="C1451" s="31"/>
      <c r="D1451" s="25">
        <v>209.96164999999999</v>
      </c>
      <c r="E1451" s="42">
        <v>178.94483</v>
      </c>
      <c r="F1451" s="35"/>
      <c r="G1451" s="23">
        <v>95.867660367741948</v>
      </c>
      <c r="H1451" s="40">
        <v>47.253629999999994</v>
      </c>
      <c r="I1451" s="35">
        <v>0</v>
      </c>
      <c r="J1451" s="26">
        <v>0</v>
      </c>
      <c r="K1451" s="9">
        <v>86.845600000000005</v>
      </c>
      <c r="L1451" s="51">
        <v>23.162500000000001</v>
      </c>
      <c r="M1451" s="16">
        <v>331.41272999999995</v>
      </c>
      <c r="N1451" s="35">
        <v>0</v>
      </c>
      <c r="O1451" s="50">
        <v>72.029250000000005</v>
      </c>
      <c r="P1451" s="39">
        <v>0</v>
      </c>
      <c r="R1451" s="24">
        <f t="shared" si="96"/>
        <v>1045.4778503677419</v>
      </c>
      <c r="T1451" s="5">
        <v>398.37756126882846</v>
      </c>
      <c r="V1451" s="20">
        <f t="shared" si="97"/>
        <v>1443.8554116365704</v>
      </c>
      <c r="W1451" s="59">
        <f t="shared" si="95"/>
        <v>41462</v>
      </c>
      <c r="X1451" s="25">
        <v>134.9924</v>
      </c>
      <c r="Y1451" s="52">
        <v>134.04175000000001</v>
      </c>
      <c r="Z1451" s="35"/>
      <c r="AA1451" s="10">
        <v>0</v>
      </c>
      <c r="AB1451" s="55">
        <v>222.08231000000001</v>
      </c>
      <c r="AC1451" s="56">
        <v>34.948099999999997</v>
      </c>
      <c r="AD1451" s="57">
        <v>115.16285000000001</v>
      </c>
      <c r="AE1451" s="35"/>
      <c r="AF1451" s="58">
        <v>16.115539999999999</v>
      </c>
      <c r="AG1451" s="58"/>
      <c r="AH1451" s="35">
        <v>0</v>
      </c>
      <c r="AI1451" s="35"/>
      <c r="AL1451" s="24">
        <f t="shared" si="99"/>
        <v>657.34295000000009</v>
      </c>
      <c r="AN1451" s="34">
        <v>801.55</v>
      </c>
      <c r="AP1451" s="20">
        <f t="shared" si="98"/>
        <v>1458.8929499999999</v>
      </c>
      <c r="AR1451" s="20"/>
    </row>
    <row r="1452" spans="1:44" x14ac:dyDescent="0.25">
      <c r="A1452" t="str">
        <f>VLOOKUP($B1452,'Cushing Balance'!$C$2:$E$500,3,TRUE)</f>
        <v>272013</v>
      </c>
      <c r="B1452" s="1">
        <v>41463</v>
      </c>
      <c r="C1452" s="31"/>
      <c r="D1452" s="25">
        <v>195.63632999999999</v>
      </c>
      <c r="E1452" s="42">
        <v>193.08967000000001</v>
      </c>
      <c r="F1452" s="35"/>
      <c r="G1452" s="23">
        <v>95.867660367741948</v>
      </c>
      <c r="H1452" s="40">
        <v>67.484100000000012</v>
      </c>
      <c r="I1452" s="35">
        <v>0</v>
      </c>
      <c r="J1452" s="26">
        <v>0</v>
      </c>
      <c r="K1452" s="9">
        <v>88.936689999999999</v>
      </c>
      <c r="L1452" s="51">
        <v>23.14621</v>
      </c>
      <c r="M1452" s="16">
        <v>326.82605999999998</v>
      </c>
      <c r="N1452" s="35">
        <v>0</v>
      </c>
      <c r="O1452" s="50">
        <v>74.535169999999994</v>
      </c>
      <c r="P1452" s="39">
        <v>0</v>
      </c>
      <c r="R1452" s="24">
        <f t="shared" si="96"/>
        <v>1065.5218903677419</v>
      </c>
      <c r="T1452" s="5">
        <v>398.37756126882846</v>
      </c>
      <c r="V1452" s="20">
        <f t="shared" si="97"/>
        <v>1463.8994516365703</v>
      </c>
      <c r="W1452" s="59">
        <f t="shared" si="95"/>
        <v>41463</v>
      </c>
      <c r="X1452" s="25">
        <v>130.7191</v>
      </c>
      <c r="Y1452" s="52">
        <v>185.31483</v>
      </c>
      <c r="Z1452" s="35"/>
      <c r="AA1452" s="10">
        <v>0</v>
      </c>
      <c r="AB1452" s="55">
        <v>195.95368999999999</v>
      </c>
      <c r="AC1452" s="56">
        <v>35.821669999999997</v>
      </c>
      <c r="AD1452" s="57">
        <v>104.45871000000001</v>
      </c>
      <c r="AE1452" s="35"/>
      <c r="AF1452" s="58">
        <v>16.33296</v>
      </c>
      <c r="AG1452" s="58"/>
      <c r="AH1452" s="35">
        <v>0</v>
      </c>
      <c r="AI1452" s="35"/>
      <c r="AL1452" s="24">
        <f t="shared" si="99"/>
        <v>668.60095999999999</v>
      </c>
      <c r="AN1452" s="34">
        <v>801.55</v>
      </c>
      <c r="AP1452" s="20">
        <f t="shared" si="98"/>
        <v>1470.1509599999999</v>
      </c>
      <c r="AR1452" s="20"/>
    </row>
    <row r="1453" spans="1:44" x14ac:dyDescent="0.25">
      <c r="A1453" t="str">
        <f>VLOOKUP($B1453,'Cushing Balance'!$C$2:$E$500,3,TRUE)</f>
        <v>272013</v>
      </c>
      <c r="B1453" s="1">
        <v>41464</v>
      </c>
      <c r="C1453" s="31"/>
      <c r="D1453" s="25">
        <v>103.49939999999999</v>
      </c>
      <c r="E1453" s="42">
        <v>194.01048</v>
      </c>
      <c r="F1453" s="35"/>
      <c r="G1453" s="23">
        <v>95.867660367741948</v>
      </c>
      <c r="H1453" s="40">
        <v>75.831190000000007</v>
      </c>
      <c r="I1453" s="35">
        <v>0</v>
      </c>
      <c r="J1453" s="26">
        <v>0</v>
      </c>
      <c r="K1453" s="9">
        <v>87.083770000000001</v>
      </c>
      <c r="L1453" s="51">
        <v>23.40767</v>
      </c>
      <c r="M1453" s="16">
        <v>307.29846000000003</v>
      </c>
      <c r="N1453" s="35">
        <v>0</v>
      </c>
      <c r="O1453" s="50">
        <v>74.736670000000004</v>
      </c>
      <c r="P1453" s="39">
        <v>0</v>
      </c>
      <c r="R1453" s="24">
        <f t="shared" si="96"/>
        <v>961.73530036774196</v>
      </c>
      <c r="T1453" s="5">
        <v>398.37756126882846</v>
      </c>
      <c r="V1453" s="20">
        <f t="shared" si="97"/>
        <v>1360.1128616365704</v>
      </c>
      <c r="W1453" s="59">
        <f t="shared" si="95"/>
        <v>41464</v>
      </c>
      <c r="X1453" s="25">
        <v>130.43135000000001</v>
      </c>
      <c r="Y1453" s="52">
        <v>251.97071</v>
      </c>
      <c r="Z1453" s="35"/>
      <c r="AA1453" s="10">
        <v>0</v>
      </c>
      <c r="AB1453" s="55">
        <v>219.20305999999999</v>
      </c>
      <c r="AC1453" s="56">
        <v>33.141649999999998</v>
      </c>
      <c r="AD1453" s="57">
        <v>131.07930999999999</v>
      </c>
      <c r="AE1453" s="35"/>
      <c r="AF1453" s="58">
        <v>16.402750000000001</v>
      </c>
      <c r="AG1453" s="58"/>
      <c r="AH1453" s="35">
        <v>0</v>
      </c>
      <c r="AI1453" s="35"/>
      <c r="AL1453" s="24">
        <f t="shared" si="99"/>
        <v>782.2288299999999</v>
      </c>
      <c r="AN1453" s="34">
        <v>801.55</v>
      </c>
      <c r="AP1453" s="20">
        <f t="shared" si="98"/>
        <v>1583.7788299999997</v>
      </c>
      <c r="AR1453" s="20"/>
    </row>
    <row r="1454" spans="1:44" x14ac:dyDescent="0.25">
      <c r="A1454" t="str">
        <f>VLOOKUP($B1454,'Cushing Balance'!$C$2:$E$500,3,TRUE)</f>
        <v>272013</v>
      </c>
      <c r="B1454" s="1">
        <v>41465</v>
      </c>
      <c r="C1454" s="31"/>
      <c r="D1454" s="25">
        <v>0</v>
      </c>
      <c r="E1454" s="42">
        <v>186.41538</v>
      </c>
      <c r="F1454" s="35"/>
      <c r="G1454" s="23">
        <v>95.867660367741948</v>
      </c>
      <c r="H1454" s="40">
        <v>79.061419999999998</v>
      </c>
      <c r="I1454" s="35">
        <v>0</v>
      </c>
      <c r="J1454" s="26">
        <v>0</v>
      </c>
      <c r="K1454" s="9">
        <v>91.909580000000005</v>
      </c>
      <c r="L1454" s="51">
        <v>23.13954</v>
      </c>
      <c r="M1454" s="16">
        <v>313.85194000000001</v>
      </c>
      <c r="N1454" s="35">
        <v>0</v>
      </c>
      <c r="O1454" s="50">
        <v>73.101479999999995</v>
      </c>
      <c r="P1454" s="39">
        <v>0</v>
      </c>
      <c r="R1454" s="24">
        <f t="shared" si="96"/>
        <v>863.347000367742</v>
      </c>
      <c r="T1454" s="5">
        <v>398.37756126882846</v>
      </c>
      <c r="V1454" s="20">
        <f t="shared" si="97"/>
        <v>1261.7245616365703</v>
      </c>
      <c r="W1454" s="59">
        <f t="shared" si="95"/>
        <v>41465</v>
      </c>
      <c r="X1454" s="25">
        <v>138.26933</v>
      </c>
      <c r="Y1454" s="52">
        <v>313.31387999999998</v>
      </c>
      <c r="Z1454" s="35"/>
      <c r="AA1454" s="10">
        <v>0</v>
      </c>
      <c r="AB1454" s="55">
        <v>226.74232999999998</v>
      </c>
      <c r="AC1454" s="56">
        <v>35.357849999999999</v>
      </c>
      <c r="AD1454" s="57">
        <v>132.94855999999999</v>
      </c>
      <c r="AE1454" s="35"/>
      <c r="AF1454" s="58">
        <v>15.19619</v>
      </c>
      <c r="AG1454" s="58"/>
      <c r="AH1454" s="35">
        <v>0</v>
      </c>
      <c r="AI1454" s="35"/>
      <c r="AL1454" s="24">
        <f t="shared" si="99"/>
        <v>861.82813999999996</v>
      </c>
      <c r="AN1454" s="34">
        <v>801.55</v>
      </c>
      <c r="AP1454" s="20">
        <f t="shared" si="98"/>
        <v>1663.3781399999998</v>
      </c>
      <c r="AR1454" s="20"/>
    </row>
    <row r="1455" spans="1:44" x14ac:dyDescent="0.25">
      <c r="A1455" t="str">
        <f>VLOOKUP($B1455,'Cushing Balance'!$C$2:$E$500,3,TRUE)</f>
        <v>272013</v>
      </c>
      <c r="B1455" s="1">
        <v>41466</v>
      </c>
      <c r="C1455" s="31"/>
      <c r="D1455" s="25">
        <v>140.81331</v>
      </c>
      <c r="E1455" s="42">
        <v>105.74169000000001</v>
      </c>
      <c r="F1455" s="35"/>
      <c r="G1455" s="23">
        <v>95.867660367741948</v>
      </c>
      <c r="H1455" s="40">
        <v>80</v>
      </c>
      <c r="I1455" s="35">
        <v>0</v>
      </c>
      <c r="J1455" s="26">
        <v>0</v>
      </c>
      <c r="K1455" s="9">
        <v>92.303080000000008</v>
      </c>
      <c r="L1455" s="51">
        <v>23.280939999999998</v>
      </c>
      <c r="M1455" s="16">
        <v>304.26415000000003</v>
      </c>
      <c r="N1455" s="35">
        <v>0</v>
      </c>
      <c r="O1455" s="50">
        <v>71.801539999999989</v>
      </c>
      <c r="P1455" s="39">
        <v>0</v>
      </c>
      <c r="R1455" s="24">
        <f t="shared" si="96"/>
        <v>914.072370367742</v>
      </c>
      <c r="T1455" s="5">
        <v>398.37756126882846</v>
      </c>
      <c r="V1455" s="20">
        <f t="shared" si="97"/>
        <v>1312.4499316365705</v>
      </c>
      <c r="W1455" s="59">
        <f t="shared" si="95"/>
        <v>41466</v>
      </c>
      <c r="X1455" s="25">
        <v>137.35004000000001</v>
      </c>
      <c r="Y1455" s="52">
        <v>255.67425</v>
      </c>
      <c r="Z1455" s="35"/>
      <c r="AA1455" s="10">
        <v>0</v>
      </c>
      <c r="AB1455" s="55">
        <v>211.44193999999999</v>
      </c>
      <c r="AC1455" s="56">
        <v>34.150150000000004</v>
      </c>
      <c r="AD1455" s="57">
        <v>126.69985000000001</v>
      </c>
      <c r="AE1455" s="35"/>
      <c r="AF1455" s="58">
        <v>16.034579999999998</v>
      </c>
      <c r="AG1455" s="58"/>
      <c r="AH1455" s="35">
        <v>0</v>
      </c>
      <c r="AI1455" s="35"/>
      <c r="AL1455" s="24">
        <f t="shared" si="99"/>
        <v>781.35081000000002</v>
      </c>
      <c r="AN1455" s="34">
        <v>801.55</v>
      </c>
      <c r="AP1455" s="20">
        <f t="shared" si="98"/>
        <v>1582.9008100000001</v>
      </c>
      <c r="AR1455" s="20"/>
    </row>
    <row r="1456" spans="1:44" x14ac:dyDescent="0.25">
      <c r="A1456" t="str">
        <f>VLOOKUP($B1456,'Cushing Balance'!$C$2:$E$500,3,TRUE)</f>
        <v>272013</v>
      </c>
      <c r="B1456" s="1">
        <v>41467</v>
      </c>
      <c r="C1456" s="31"/>
      <c r="D1456" s="25">
        <v>230.27956</v>
      </c>
      <c r="E1456" s="42">
        <v>195.01076999999998</v>
      </c>
      <c r="F1456" s="35"/>
      <c r="G1456" s="23">
        <v>95.867660367741948</v>
      </c>
      <c r="H1456" s="40">
        <v>80</v>
      </c>
      <c r="I1456" s="35">
        <v>0</v>
      </c>
      <c r="J1456" s="26">
        <v>0</v>
      </c>
      <c r="K1456" s="9">
        <v>83.024940000000001</v>
      </c>
      <c r="L1456" s="51">
        <v>23.294250000000002</v>
      </c>
      <c r="M1456" s="16">
        <v>324.46694000000002</v>
      </c>
      <c r="N1456" s="35">
        <v>0</v>
      </c>
      <c r="O1456" s="50">
        <v>75.149500000000003</v>
      </c>
      <c r="P1456" s="39">
        <v>0</v>
      </c>
      <c r="R1456" s="24">
        <f t="shared" si="96"/>
        <v>1107.093620367742</v>
      </c>
      <c r="T1456" s="5">
        <v>398.37756126882846</v>
      </c>
      <c r="V1456" s="20">
        <f t="shared" si="97"/>
        <v>1505.4711816365705</v>
      </c>
      <c r="W1456" s="59">
        <f t="shared" si="95"/>
        <v>41467</v>
      </c>
      <c r="X1456" s="25">
        <v>130.86758</v>
      </c>
      <c r="Y1456" s="52">
        <v>335.40721000000002</v>
      </c>
      <c r="Z1456" s="35"/>
      <c r="AA1456" s="10">
        <v>0</v>
      </c>
      <c r="AB1456" s="55">
        <v>229.42099999999999</v>
      </c>
      <c r="AC1456" s="56">
        <v>31.27469</v>
      </c>
      <c r="AD1456" s="57">
        <v>148.49432999999999</v>
      </c>
      <c r="AE1456" s="35"/>
      <c r="AF1456" s="58">
        <v>15.7134</v>
      </c>
      <c r="AG1456" s="58"/>
      <c r="AH1456" s="35">
        <v>0</v>
      </c>
      <c r="AI1456" s="35"/>
      <c r="AL1456" s="24">
        <f t="shared" si="99"/>
        <v>891.17820999999992</v>
      </c>
      <c r="AN1456" s="34">
        <v>801.55</v>
      </c>
      <c r="AP1456" s="20">
        <f t="shared" si="98"/>
        <v>1692.7282099999998</v>
      </c>
      <c r="AR1456" s="20"/>
    </row>
    <row r="1457" spans="1:44" x14ac:dyDescent="0.25">
      <c r="A1457" t="str">
        <f>VLOOKUP($B1457,'Cushing Balance'!$C$2:$E$500,3,TRUE)</f>
        <v>282013</v>
      </c>
      <c r="B1457" s="1">
        <v>41468</v>
      </c>
      <c r="C1457" s="31"/>
      <c r="D1457" s="25">
        <v>0</v>
      </c>
      <c r="E1457" s="42">
        <v>185.73367000000002</v>
      </c>
      <c r="F1457" s="35"/>
      <c r="G1457" s="23">
        <v>95.867660367741948</v>
      </c>
      <c r="H1457" s="40">
        <v>79.016460000000009</v>
      </c>
      <c r="I1457" s="35">
        <v>0</v>
      </c>
      <c r="J1457" s="26">
        <v>0</v>
      </c>
      <c r="K1457" s="9">
        <v>89.562060000000002</v>
      </c>
      <c r="L1457" s="51">
        <v>23.378769999999999</v>
      </c>
      <c r="M1457" s="16">
        <v>306.50178999999997</v>
      </c>
      <c r="N1457" s="35">
        <v>0</v>
      </c>
      <c r="O1457" s="50">
        <v>74.16883</v>
      </c>
      <c r="P1457" s="39">
        <v>0</v>
      </c>
      <c r="R1457" s="24">
        <f t="shared" si="96"/>
        <v>854.22924036774191</v>
      </c>
      <c r="T1457" s="5">
        <v>398.37756126882846</v>
      </c>
      <c r="V1457" s="20">
        <f t="shared" si="97"/>
        <v>1252.6068016365703</v>
      </c>
      <c r="W1457" s="59">
        <f t="shared" si="95"/>
        <v>41468</v>
      </c>
      <c r="X1457" s="25">
        <v>130.65669</v>
      </c>
      <c r="Y1457" s="52">
        <v>279.97909999999996</v>
      </c>
      <c r="Z1457" s="35"/>
      <c r="AA1457" s="10">
        <v>0</v>
      </c>
      <c r="AB1457" s="55">
        <v>227.86204000000001</v>
      </c>
      <c r="AC1457" s="56">
        <v>35.08596</v>
      </c>
      <c r="AD1457" s="57">
        <v>137.13509999999999</v>
      </c>
      <c r="AE1457" s="35"/>
      <c r="AF1457" s="58">
        <v>16.08963</v>
      </c>
      <c r="AG1457" s="58"/>
      <c r="AH1457" s="35">
        <v>0</v>
      </c>
      <c r="AI1457" s="35"/>
      <c r="AL1457" s="24">
        <f t="shared" si="99"/>
        <v>826.80851999999982</v>
      </c>
      <c r="AN1457" s="34">
        <v>801.55</v>
      </c>
      <c r="AP1457" s="20">
        <f t="shared" si="98"/>
        <v>1628.3585199999998</v>
      </c>
      <c r="AR1457" s="20"/>
    </row>
    <row r="1458" spans="1:44" x14ac:dyDescent="0.25">
      <c r="A1458" t="str">
        <f>VLOOKUP($B1458,'Cushing Balance'!$C$2:$E$500,3,TRUE)</f>
        <v>282013</v>
      </c>
      <c r="B1458" s="1">
        <v>41469</v>
      </c>
      <c r="C1458" s="31"/>
      <c r="D1458" s="25">
        <v>189.58895999999999</v>
      </c>
      <c r="E1458" s="42">
        <v>189.35751999999999</v>
      </c>
      <c r="F1458" s="35"/>
      <c r="G1458" s="23">
        <v>95.867660367741948</v>
      </c>
      <c r="H1458" s="40">
        <v>51.738980000000005</v>
      </c>
      <c r="I1458" s="35">
        <v>0</v>
      </c>
      <c r="J1458" s="26">
        <v>0</v>
      </c>
      <c r="K1458" s="9">
        <v>86.997129999999999</v>
      </c>
      <c r="L1458" s="51">
        <v>23.280099999999997</v>
      </c>
      <c r="M1458" s="16">
        <v>298.02535</v>
      </c>
      <c r="N1458" s="35">
        <v>0</v>
      </c>
      <c r="O1458" s="50">
        <v>69.797269999999997</v>
      </c>
      <c r="P1458" s="39">
        <v>0</v>
      </c>
      <c r="R1458" s="24">
        <f t="shared" si="96"/>
        <v>1004.6529703677419</v>
      </c>
      <c r="T1458" s="5">
        <v>398.37756126882846</v>
      </c>
      <c r="V1458" s="20">
        <f t="shared" si="97"/>
        <v>1403.0305316365702</v>
      </c>
      <c r="W1458" s="59">
        <f t="shared" si="95"/>
        <v>41469</v>
      </c>
      <c r="X1458" s="25">
        <v>139.84975</v>
      </c>
      <c r="Y1458" s="52">
        <v>347.38597999999996</v>
      </c>
      <c r="Z1458" s="35"/>
      <c r="AA1458" s="10">
        <v>0</v>
      </c>
      <c r="AB1458" s="55">
        <v>223.38829000000001</v>
      </c>
      <c r="AC1458" s="56">
        <v>32.197580000000002</v>
      </c>
      <c r="AD1458" s="57">
        <v>166.12052</v>
      </c>
      <c r="AE1458" s="35"/>
      <c r="AF1458" s="58">
        <v>15.913979999999999</v>
      </c>
      <c r="AG1458" s="58"/>
      <c r="AH1458" s="35">
        <v>0</v>
      </c>
      <c r="AI1458" s="35"/>
      <c r="AL1458" s="24">
        <f t="shared" si="99"/>
        <v>924.85609999999997</v>
      </c>
      <c r="AN1458" s="34">
        <v>801.55</v>
      </c>
      <c r="AP1458" s="20">
        <f t="shared" si="98"/>
        <v>1726.4060999999999</v>
      </c>
      <c r="AR1458" s="20"/>
    </row>
    <row r="1459" spans="1:44" x14ac:dyDescent="0.25">
      <c r="A1459" t="str">
        <f>VLOOKUP($B1459,'Cushing Balance'!$C$2:$E$500,3,TRUE)</f>
        <v>282013</v>
      </c>
      <c r="B1459" s="1">
        <v>41470</v>
      </c>
      <c r="C1459" s="31"/>
      <c r="D1459" s="25">
        <v>0</v>
      </c>
      <c r="E1459" s="42">
        <v>188.38201999999998</v>
      </c>
      <c r="F1459" s="35"/>
      <c r="G1459" s="23">
        <v>95.867660367741948</v>
      </c>
      <c r="H1459" s="40">
        <v>27.063650000000003</v>
      </c>
      <c r="I1459" s="35">
        <v>0</v>
      </c>
      <c r="J1459" s="26">
        <v>0</v>
      </c>
      <c r="K1459" s="9">
        <v>84.710999999999999</v>
      </c>
      <c r="L1459" s="51">
        <v>23.24408</v>
      </c>
      <c r="M1459" s="16">
        <v>285.38377000000003</v>
      </c>
      <c r="N1459" s="35">
        <v>0</v>
      </c>
      <c r="O1459" s="50">
        <v>71.402789999999996</v>
      </c>
      <c r="P1459" s="39">
        <v>0</v>
      </c>
      <c r="R1459" s="24">
        <f t="shared" si="96"/>
        <v>776.05497036774193</v>
      </c>
      <c r="T1459" s="5">
        <v>398.37756126882846</v>
      </c>
      <c r="V1459" s="20">
        <f t="shared" si="97"/>
        <v>1174.4325316365703</v>
      </c>
      <c r="W1459" s="59">
        <f t="shared" si="95"/>
        <v>41470</v>
      </c>
      <c r="X1459" s="25">
        <v>131.79401999999999</v>
      </c>
      <c r="Y1459" s="52">
        <v>302.79798</v>
      </c>
      <c r="Z1459" s="35"/>
      <c r="AA1459" s="10">
        <v>0</v>
      </c>
      <c r="AB1459" s="55">
        <v>223.50473000000002</v>
      </c>
      <c r="AC1459" s="56">
        <v>29.958689999999997</v>
      </c>
      <c r="AD1459" s="57">
        <v>159.70349999999999</v>
      </c>
      <c r="AE1459" s="35"/>
      <c r="AF1459" s="58">
        <v>15.683629999999999</v>
      </c>
      <c r="AG1459" s="58"/>
      <c r="AH1459" s="35">
        <v>0</v>
      </c>
      <c r="AI1459" s="35"/>
      <c r="AL1459" s="24">
        <f t="shared" si="99"/>
        <v>863.44254999999998</v>
      </c>
      <c r="AN1459" s="34">
        <v>801.55</v>
      </c>
      <c r="AP1459" s="20">
        <f t="shared" si="98"/>
        <v>1664.9925499999999</v>
      </c>
      <c r="AR1459" s="20"/>
    </row>
    <row r="1460" spans="1:44" x14ac:dyDescent="0.25">
      <c r="A1460" t="str">
        <f>VLOOKUP($B1460,'Cushing Balance'!$C$2:$E$500,3,TRUE)</f>
        <v>282013</v>
      </c>
      <c r="B1460" s="1">
        <v>41471</v>
      </c>
      <c r="C1460" s="31"/>
      <c r="D1460" s="25">
        <v>39.886669999999995</v>
      </c>
      <c r="E1460" s="42">
        <v>175.59069</v>
      </c>
      <c r="F1460" s="35"/>
      <c r="G1460" s="23">
        <v>95.867660367741948</v>
      </c>
      <c r="H1460" s="40">
        <v>19.678519999999999</v>
      </c>
      <c r="I1460" s="35">
        <v>0</v>
      </c>
      <c r="J1460" s="26">
        <v>0</v>
      </c>
      <c r="K1460" s="9">
        <v>80.625439999999998</v>
      </c>
      <c r="L1460" s="51">
        <v>23.291040000000002</v>
      </c>
      <c r="M1460" s="16">
        <v>302.43321000000003</v>
      </c>
      <c r="N1460" s="35">
        <v>0</v>
      </c>
      <c r="O1460" s="50">
        <v>72.095169999999996</v>
      </c>
      <c r="P1460" s="39">
        <v>0</v>
      </c>
      <c r="R1460" s="24">
        <f t="shared" si="96"/>
        <v>809.46840036774211</v>
      </c>
      <c r="T1460" s="5">
        <v>398.37756126882846</v>
      </c>
      <c r="V1460" s="20">
        <f t="shared" si="97"/>
        <v>1207.8459616365706</v>
      </c>
      <c r="W1460" s="59">
        <f t="shared" si="95"/>
        <v>41471</v>
      </c>
      <c r="X1460" s="25">
        <v>130.50181000000001</v>
      </c>
      <c r="Y1460" s="52">
        <v>215.34773000000001</v>
      </c>
      <c r="Z1460" s="35"/>
      <c r="AA1460" s="10">
        <v>0</v>
      </c>
      <c r="AB1460" s="55">
        <v>222.95523</v>
      </c>
      <c r="AC1460" s="56">
        <v>34.858959999999996</v>
      </c>
      <c r="AD1460" s="57">
        <v>163.86660000000001</v>
      </c>
      <c r="AE1460" s="35"/>
      <c r="AF1460" s="58">
        <v>12.51079</v>
      </c>
      <c r="AG1460" s="58"/>
      <c r="AH1460" s="35">
        <v>0</v>
      </c>
      <c r="AI1460" s="35"/>
      <c r="AL1460" s="24">
        <f t="shared" si="99"/>
        <v>780.04112000000009</v>
      </c>
      <c r="AN1460" s="34">
        <v>801.55</v>
      </c>
      <c r="AP1460" s="20">
        <f t="shared" si="98"/>
        <v>1581.59112</v>
      </c>
      <c r="AR1460" s="20"/>
    </row>
    <row r="1461" spans="1:44" x14ac:dyDescent="0.25">
      <c r="A1461" t="str">
        <f>VLOOKUP($B1461,'Cushing Balance'!$C$2:$E$500,3,TRUE)</f>
        <v>282013</v>
      </c>
      <c r="B1461" s="1">
        <v>41472</v>
      </c>
      <c r="C1461" s="31"/>
      <c r="D1461" s="25">
        <v>165.30121</v>
      </c>
      <c r="E1461" s="42">
        <v>192.35194000000001</v>
      </c>
      <c r="F1461" s="35"/>
      <c r="G1461" s="23">
        <v>95.867660367741948</v>
      </c>
      <c r="H1461" s="40">
        <v>61.14367</v>
      </c>
      <c r="I1461" s="35">
        <v>0</v>
      </c>
      <c r="J1461" s="26">
        <v>0</v>
      </c>
      <c r="K1461" s="9">
        <v>81.681309999999996</v>
      </c>
      <c r="L1461" s="51">
        <v>23.198709999999998</v>
      </c>
      <c r="M1461" s="16">
        <v>329.01840000000004</v>
      </c>
      <c r="N1461" s="35">
        <v>0</v>
      </c>
      <c r="O1461" s="50">
        <v>72.656059999999997</v>
      </c>
      <c r="P1461" s="39">
        <v>0</v>
      </c>
      <c r="R1461" s="24">
        <f t="shared" si="96"/>
        <v>1021.2189603677421</v>
      </c>
      <c r="T1461" s="5">
        <v>398.37756126882846</v>
      </c>
      <c r="V1461" s="20">
        <f t="shared" si="97"/>
        <v>1419.5965216365705</v>
      </c>
      <c r="W1461" s="59">
        <f t="shared" si="95"/>
        <v>41472</v>
      </c>
      <c r="X1461" s="25">
        <v>130.38967</v>
      </c>
      <c r="Y1461" s="52">
        <v>334.60771</v>
      </c>
      <c r="Z1461" s="35"/>
      <c r="AA1461" s="10">
        <v>0</v>
      </c>
      <c r="AB1461" s="55">
        <v>222.16521</v>
      </c>
      <c r="AC1461" s="56">
        <v>34.734480000000005</v>
      </c>
      <c r="AD1461" s="57">
        <v>164.33567000000002</v>
      </c>
      <c r="AE1461" s="35"/>
      <c r="AF1461" s="58">
        <v>14.62642</v>
      </c>
      <c r="AG1461" s="58"/>
      <c r="AH1461" s="35">
        <v>0</v>
      </c>
      <c r="AI1461" s="35"/>
      <c r="AL1461" s="24">
        <f t="shared" si="99"/>
        <v>900.85916000000009</v>
      </c>
      <c r="AN1461" s="34">
        <v>801.55</v>
      </c>
      <c r="AP1461" s="20">
        <f t="shared" si="98"/>
        <v>1702.4091600000002</v>
      </c>
      <c r="AR1461" s="20"/>
    </row>
    <row r="1462" spans="1:44" x14ac:dyDescent="0.25">
      <c r="A1462" t="str">
        <f>VLOOKUP($B1462,'Cushing Balance'!$C$2:$E$500,3,TRUE)</f>
        <v>282013</v>
      </c>
      <c r="B1462" s="1">
        <v>41473</v>
      </c>
      <c r="C1462" s="31"/>
      <c r="D1462" s="25">
        <v>186.57046</v>
      </c>
      <c r="E1462" s="42">
        <v>197.67035000000001</v>
      </c>
      <c r="F1462" s="35"/>
      <c r="G1462" s="23">
        <v>95.867660367741948</v>
      </c>
      <c r="H1462" s="40">
        <v>75.503749999999997</v>
      </c>
      <c r="I1462" s="35">
        <v>0</v>
      </c>
      <c r="J1462" s="26">
        <v>0</v>
      </c>
      <c r="K1462" s="9">
        <v>80.739689999999996</v>
      </c>
      <c r="L1462" s="51">
        <v>23.319400000000002</v>
      </c>
      <c r="M1462" s="16">
        <v>338.69918999999999</v>
      </c>
      <c r="N1462" s="35">
        <v>0</v>
      </c>
      <c r="O1462" s="50">
        <v>72.700289999999995</v>
      </c>
      <c r="P1462" s="39">
        <v>0</v>
      </c>
      <c r="R1462" s="24">
        <f t="shared" si="96"/>
        <v>1071.0707903677419</v>
      </c>
      <c r="T1462" s="5">
        <v>398.37756126882846</v>
      </c>
      <c r="V1462" s="20">
        <f t="shared" si="97"/>
        <v>1469.4483516365704</v>
      </c>
      <c r="W1462" s="59">
        <f t="shared" si="95"/>
        <v>41473</v>
      </c>
      <c r="X1462" s="25">
        <v>149.37342000000001</v>
      </c>
      <c r="Y1462" s="52">
        <v>334.3021</v>
      </c>
      <c r="Z1462" s="35"/>
      <c r="AA1462" s="10">
        <v>0</v>
      </c>
      <c r="AB1462" s="55">
        <v>228.79390000000001</v>
      </c>
      <c r="AC1462" s="56">
        <v>35.684959999999997</v>
      </c>
      <c r="AD1462" s="57">
        <v>162.91201999999998</v>
      </c>
      <c r="AE1462" s="35"/>
      <c r="AF1462" s="58">
        <v>8.8844399999999997</v>
      </c>
      <c r="AG1462" s="58"/>
      <c r="AH1462" s="35">
        <v>0</v>
      </c>
      <c r="AI1462" s="35"/>
      <c r="AL1462" s="24">
        <f t="shared" si="99"/>
        <v>919.95084000000008</v>
      </c>
      <c r="AN1462" s="34">
        <v>801.55</v>
      </c>
      <c r="AP1462" s="20">
        <f t="shared" si="98"/>
        <v>1721.5008400000002</v>
      </c>
      <c r="AR1462" s="20"/>
    </row>
    <row r="1463" spans="1:44" x14ac:dyDescent="0.25">
      <c r="A1463" t="str">
        <f>VLOOKUP($B1463,'Cushing Balance'!$C$2:$E$500,3,TRUE)</f>
        <v>282013</v>
      </c>
      <c r="B1463" s="1">
        <v>41474</v>
      </c>
      <c r="C1463" s="31"/>
      <c r="D1463" s="25">
        <v>0</v>
      </c>
      <c r="E1463" s="42">
        <v>127.41069</v>
      </c>
      <c r="F1463" s="35"/>
      <c r="G1463" s="23">
        <v>95.867660367741948</v>
      </c>
      <c r="H1463" s="40">
        <v>80</v>
      </c>
      <c r="I1463" s="35">
        <v>0</v>
      </c>
      <c r="J1463" s="26">
        <v>0</v>
      </c>
      <c r="K1463" s="9">
        <v>88.752350000000007</v>
      </c>
      <c r="L1463" s="51">
        <v>23.14856</v>
      </c>
      <c r="M1463" s="16">
        <v>350.89463000000001</v>
      </c>
      <c r="N1463" s="35">
        <v>0</v>
      </c>
      <c r="O1463" s="50">
        <v>74.375960000000006</v>
      </c>
      <c r="P1463" s="39">
        <v>0</v>
      </c>
      <c r="R1463" s="24">
        <f t="shared" si="96"/>
        <v>840.44985036774187</v>
      </c>
      <c r="T1463" s="5">
        <v>398.37756126882846</v>
      </c>
      <c r="V1463" s="20">
        <f t="shared" si="97"/>
        <v>1238.8274116365703</v>
      </c>
      <c r="W1463" s="59">
        <f t="shared" si="95"/>
        <v>41474</v>
      </c>
      <c r="X1463" s="25">
        <v>143.00395999999998</v>
      </c>
      <c r="Y1463" s="52">
        <v>223.11238</v>
      </c>
      <c r="Z1463" s="35"/>
      <c r="AA1463" s="10">
        <v>0</v>
      </c>
      <c r="AB1463" s="55">
        <v>228.21601999999999</v>
      </c>
      <c r="AC1463" s="56">
        <v>35.539919999999995</v>
      </c>
      <c r="AD1463" s="57">
        <v>161.05446000000001</v>
      </c>
      <c r="AE1463" s="35"/>
      <c r="AF1463" s="58">
        <v>12.90931</v>
      </c>
      <c r="AG1463" s="58"/>
      <c r="AH1463" s="35">
        <v>0</v>
      </c>
      <c r="AI1463" s="35"/>
      <c r="AL1463" s="24">
        <f t="shared" si="99"/>
        <v>803.83605000000011</v>
      </c>
      <c r="AN1463" s="34">
        <v>801.55</v>
      </c>
      <c r="AP1463" s="20">
        <f t="shared" si="98"/>
        <v>1605.3860500000001</v>
      </c>
      <c r="AR1463" s="20"/>
    </row>
    <row r="1464" spans="1:44" x14ac:dyDescent="0.25">
      <c r="A1464" t="str">
        <f>VLOOKUP($B1464,'Cushing Balance'!$C$2:$E$500,3,TRUE)</f>
        <v>292013</v>
      </c>
      <c r="B1464" s="1">
        <v>41475</v>
      </c>
      <c r="C1464" s="31"/>
      <c r="D1464" s="25">
        <v>0</v>
      </c>
      <c r="E1464" s="42">
        <v>115.05717</v>
      </c>
      <c r="F1464" s="35"/>
      <c r="G1464" s="23">
        <v>95.867660367741948</v>
      </c>
      <c r="H1464" s="40">
        <v>72.994100000000003</v>
      </c>
      <c r="I1464" s="35">
        <v>0</v>
      </c>
      <c r="J1464" s="26">
        <v>0</v>
      </c>
      <c r="K1464" s="9">
        <v>88.248440000000002</v>
      </c>
      <c r="L1464" s="51">
        <v>16.79833</v>
      </c>
      <c r="M1464" s="16">
        <v>304.65330999999998</v>
      </c>
      <c r="N1464" s="35">
        <v>0</v>
      </c>
      <c r="O1464" s="50">
        <v>74.406289999999998</v>
      </c>
      <c r="P1464" s="39">
        <v>0</v>
      </c>
      <c r="R1464" s="24">
        <f t="shared" si="96"/>
        <v>768.02530036774203</v>
      </c>
      <c r="T1464" s="5">
        <v>398.37756126882846</v>
      </c>
      <c r="V1464" s="20">
        <f t="shared" si="97"/>
        <v>1166.4028616365704</v>
      </c>
      <c r="W1464" s="59">
        <f t="shared" si="95"/>
        <v>41475</v>
      </c>
      <c r="X1464" s="25">
        <v>130.36114999999998</v>
      </c>
      <c r="Y1464" s="52">
        <v>295.84328999999997</v>
      </c>
      <c r="Z1464" s="35"/>
      <c r="AA1464" s="10">
        <v>0</v>
      </c>
      <c r="AB1464" s="55">
        <v>226.51901999999998</v>
      </c>
      <c r="AC1464" s="56">
        <v>35.598849999999999</v>
      </c>
      <c r="AD1464" s="57">
        <v>127.40213</v>
      </c>
      <c r="AE1464" s="35"/>
      <c r="AF1464" s="58">
        <v>16.203600000000002</v>
      </c>
      <c r="AG1464" s="58"/>
      <c r="AH1464" s="35">
        <v>0</v>
      </c>
      <c r="AI1464" s="35"/>
      <c r="AL1464" s="24">
        <f t="shared" si="99"/>
        <v>831.92804000000001</v>
      </c>
      <c r="AN1464" s="34">
        <v>801.55</v>
      </c>
      <c r="AP1464" s="20">
        <f t="shared" si="98"/>
        <v>1633.47804</v>
      </c>
      <c r="AR1464" s="20"/>
    </row>
    <row r="1465" spans="1:44" x14ac:dyDescent="0.25">
      <c r="A1465" t="str">
        <f>VLOOKUP($B1465,'Cushing Balance'!$C$2:$E$500,3,TRUE)</f>
        <v>292013</v>
      </c>
      <c r="B1465" s="1">
        <v>41476</v>
      </c>
      <c r="C1465" s="31"/>
      <c r="D1465" s="25">
        <v>4.0533799999999998</v>
      </c>
      <c r="E1465" s="42">
        <v>172.66768999999999</v>
      </c>
      <c r="F1465" s="35"/>
      <c r="G1465" s="23">
        <v>95.867660367741948</v>
      </c>
      <c r="H1465" s="40">
        <v>56.880789999999998</v>
      </c>
      <c r="I1465" s="35">
        <v>0</v>
      </c>
      <c r="J1465" s="26">
        <v>0</v>
      </c>
      <c r="K1465" s="9">
        <v>87.350210000000004</v>
      </c>
      <c r="L1465" s="51">
        <v>22.743479999999998</v>
      </c>
      <c r="M1465" s="16">
        <v>338.90871000000004</v>
      </c>
      <c r="N1465" s="35">
        <v>0</v>
      </c>
      <c r="O1465" s="50">
        <v>74.344630000000009</v>
      </c>
      <c r="P1465" s="39">
        <v>0</v>
      </c>
      <c r="R1465" s="24">
        <f t="shared" si="96"/>
        <v>852.81655036774202</v>
      </c>
      <c r="T1465" s="5">
        <v>398.37756126882846</v>
      </c>
      <c r="V1465" s="20">
        <f t="shared" si="97"/>
        <v>1251.1941116365706</v>
      </c>
      <c r="W1465" s="59">
        <f t="shared" si="95"/>
        <v>41476</v>
      </c>
      <c r="X1465" s="25">
        <v>129.94228999999999</v>
      </c>
      <c r="Y1465" s="52">
        <v>293.95537999999999</v>
      </c>
      <c r="Z1465" s="35"/>
      <c r="AA1465" s="10">
        <v>0</v>
      </c>
      <c r="AB1465" s="55">
        <v>220.35599999999999</v>
      </c>
      <c r="AC1465" s="56">
        <v>35.46846</v>
      </c>
      <c r="AD1465" s="57">
        <v>133.31715</v>
      </c>
      <c r="AE1465" s="35"/>
      <c r="AF1465" s="58">
        <v>16.117709999999999</v>
      </c>
      <c r="AG1465" s="58"/>
      <c r="AH1465" s="35">
        <v>0</v>
      </c>
      <c r="AI1465" s="35"/>
      <c r="AL1465" s="24">
        <f t="shared" si="99"/>
        <v>829.15698999999995</v>
      </c>
      <c r="AN1465" s="34">
        <v>801.55</v>
      </c>
      <c r="AP1465" s="20">
        <f t="shared" si="98"/>
        <v>1630.7069899999999</v>
      </c>
      <c r="AR1465" s="20"/>
    </row>
    <row r="1466" spans="1:44" x14ac:dyDescent="0.25">
      <c r="A1466" t="str">
        <f>VLOOKUP($B1466,'Cushing Balance'!$C$2:$E$500,3,TRUE)</f>
        <v>292013</v>
      </c>
      <c r="B1466" s="1">
        <v>41477</v>
      </c>
      <c r="C1466" s="31"/>
      <c r="D1466" s="25">
        <v>0</v>
      </c>
      <c r="E1466" s="42">
        <v>189.34801999999999</v>
      </c>
      <c r="F1466" s="35"/>
      <c r="G1466" s="23">
        <v>95.867660367741948</v>
      </c>
      <c r="H1466" s="40">
        <v>54.158059999999999</v>
      </c>
      <c r="I1466" s="35">
        <v>0</v>
      </c>
      <c r="J1466" s="26">
        <v>0</v>
      </c>
      <c r="K1466" s="9">
        <v>84.811499999999995</v>
      </c>
      <c r="L1466" s="51">
        <v>23.442599999999999</v>
      </c>
      <c r="M1466" s="16">
        <v>346.38034999999996</v>
      </c>
      <c r="N1466" s="35">
        <v>0</v>
      </c>
      <c r="O1466" s="50">
        <v>70.562899999999999</v>
      </c>
      <c r="P1466" s="39">
        <v>0</v>
      </c>
      <c r="R1466" s="24">
        <f t="shared" si="96"/>
        <v>864.57109036774193</v>
      </c>
      <c r="T1466" s="5">
        <v>398.37756126882846</v>
      </c>
      <c r="V1466" s="20">
        <f t="shared" si="97"/>
        <v>1262.9486516365705</v>
      </c>
      <c r="W1466" s="59">
        <f t="shared" si="95"/>
        <v>41477</v>
      </c>
      <c r="X1466" s="25">
        <v>130.27133000000001</v>
      </c>
      <c r="Y1466" s="52">
        <v>334.84871000000004</v>
      </c>
      <c r="Z1466" s="35"/>
      <c r="AA1466" s="10">
        <v>0</v>
      </c>
      <c r="AB1466" s="55">
        <v>226.65331</v>
      </c>
      <c r="AC1466" s="56">
        <v>32.305289999999999</v>
      </c>
      <c r="AD1466" s="57">
        <v>152.00801999999999</v>
      </c>
      <c r="AE1466" s="35"/>
      <c r="AF1466" s="58">
        <v>16.353249999999999</v>
      </c>
      <c r="AG1466" s="58"/>
      <c r="AH1466" s="35">
        <v>0</v>
      </c>
      <c r="AI1466" s="35"/>
      <c r="AL1466" s="24">
        <f t="shared" si="99"/>
        <v>892.43991000000005</v>
      </c>
      <c r="AN1466" s="34">
        <v>801.55</v>
      </c>
      <c r="AP1466" s="20">
        <f t="shared" si="98"/>
        <v>1693.98991</v>
      </c>
      <c r="AR1466" s="20"/>
    </row>
    <row r="1467" spans="1:44" x14ac:dyDescent="0.25">
      <c r="A1467" t="str">
        <f>VLOOKUP($B1467,'Cushing Balance'!$C$2:$E$500,3,TRUE)</f>
        <v>292013</v>
      </c>
      <c r="B1467" s="1">
        <v>41478</v>
      </c>
      <c r="C1467" s="31"/>
      <c r="D1467" s="25">
        <v>95.275399999999991</v>
      </c>
      <c r="E1467" s="42">
        <v>190.91326999999998</v>
      </c>
      <c r="F1467" s="35"/>
      <c r="G1467" s="23">
        <v>95.867660367741948</v>
      </c>
      <c r="H1467" s="40">
        <v>27.102330000000002</v>
      </c>
      <c r="I1467" s="35">
        <v>0</v>
      </c>
      <c r="J1467" s="26">
        <v>0</v>
      </c>
      <c r="K1467" s="9">
        <v>85.273020000000002</v>
      </c>
      <c r="L1467" s="51">
        <v>23.096689999999999</v>
      </c>
      <c r="M1467" s="16">
        <v>343.20191999999997</v>
      </c>
      <c r="N1467" s="35">
        <v>0</v>
      </c>
      <c r="O1467" s="50">
        <v>71.319020000000009</v>
      </c>
      <c r="P1467" s="39">
        <v>0</v>
      </c>
      <c r="R1467" s="24">
        <f t="shared" si="96"/>
        <v>932.0493103677419</v>
      </c>
      <c r="T1467" s="5">
        <v>398.37756126882846</v>
      </c>
      <c r="V1467" s="20">
        <f t="shared" si="97"/>
        <v>1330.4268716365705</v>
      </c>
      <c r="W1467" s="59">
        <f t="shared" si="95"/>
        <v>41478</v>
      </c>
      <c r="X1467" s="25">
        <v>130.78163000000001</v>
      </c>
      <c r="Y1467" s="52">
        <v>282.21375</v>
      </c>
      <c r="Z1467" s="35"/>
      <c r="AA1467" s="10">
        <v>0</v>
      </c>
      <c r="AB1467" s="55">
        <v>221.58726999999999</v>
      </c>
      <c r="AC1467" s="56">
        <v>32.852309999999996</v>
      </c>
      <c r="AD1467" s="57">
        <v>158.28307999999998</v>
      </c>
      <c r="AE1467" s="35"/>
      <c r="AF1467" s="58">
        <v>15.87748</v>
      </c>
      <c r="AG1467" s="58"/>
      <c r="AH1467" s="35">
        <v>0</v>
      </c>
      <c r="AI1467" s="35"/>
      <c r="AL1467" s="24">
        <f t="shared" si="99"/>
        <v>841.59551999999996</v>
      </c>
      <c r="AN1467" s="34">
        <v>801.55</v>
      </c>
      <c r="AP1467" s="20">
        <f t="shared" si="98"/>
        <v>1643.14552</v>
      </c>
      <c r="AR1467" s="20"/>
    </row>
    <row r="1468" spans="1:44" x14ac:dyDescent="0.25">
      <c r="A1468" t="str">
        <f>VLOOKUP($B1468,'Cushing Balance'!$C$2:$E$500,3,TRUE)</f>
        <v>292013</v>
      </c>
      <c r="B1468" s="1">
        <v>41479</v>
      </c>
      <c r="C1468" s="31"/>
      <c r="D1468" s="25">
        <v>0</v>
      </c>
      <c r="E1468" s="42">
        <v>101.62689999999999</v>
      </c>
      <c r="F1468" s="35"/>
      <c r="G1468" s="23">
        <v>95.867660367741948</v>
      </c>
      <c r="H1468" s="40">
        <v>67.264769999999999</v>
      </c>
      <c r="I1468" s="35">
        <v>0</v>
      </c>
      <c r="J1468" s="26">
        <v>0</v>
      </c>
      <c r="K1468" s="9">
        <v>85.745919999999998</v>
      </c>
      <c r="L1468" s="51">
        <v>22.733540000000001</v>
      </c>
      <c r="M1468" s="16">
        <v>292.24378999999999</v>
      </c>
      <c r="N1468" s="35">
        <v>0</v>
      </c>
      <c r="O1468" s="50">
        <v>70.539960000000008</v>
      </c>
      <c r="P1468" s="39">
        <v>0</v>
      </c>
      <c r="R1468" s="24">
        <f t="shared" si="96"/>
        <v>736.02254036774207</v>
      </c>
      <c r="T1468" s="5">
        <v>398.37756126882846</v>
      </c>
      <c r="V1468" s="20">
        <f t="shared" si="97"/>
        <v>1134.4001016365705</v>
      </c>
      <c r="W1468" s="59">
        <f t="shared" si="95"/>
        <v>41479</v>
      </c>
      <c r="X1468" s="25">
        <v>144.04955999999999</v>
      </c>
      <c r="Y1468" s="52">
        <v>337.12288000000001</v>
      </c>
      <c r="Z1468" s="35"/>
      <c r="AA1468" s="10">
        <v>0</v>
      </c>
      <c r="AB1468" s="55">
        <v>220.09280999999999</v>
      </c>
      <c r="AC1468" s="56">
        <v>22.13954</v>
      </c>
      <c r="AD1468" s="57">
        <v>170.34551999999999</v>
      </c>
      <c r="AE1468" s="35"/>
      <c r="AF1468" s="58">
        <v>15.8345</v>
      </c>
      <c r="AG1468" s="58"/>
      <c r="AH1468" s="35">
        <v>0</v>
      </c>
      <c r="AI1468" s="35"/>
      <c r="AL1468" s="24">
        <f t="shared" si="99"/>
        <v>909.58480999999995</v>
      </c>
      <c r="AN1468" s="34">
        <v>801.55</v>
      </c>
      <c r="AP1468" s="20">
        <f t="shared" si="98"/>
        <v>1711.13481</v>
      </c>
      <c r="AR1468" s="20"/>
    </row>
    <row r="1469" spans="1:44" x14ac:dyDescent="0.25">
      <c r="A1469" t="str">
        <f>VLOOKUP($B1469,'Cushing Balance'!$C$2:$E$500,3,TRUE)</f>
        <v>292013</v>
      </c>
      <c r="B1469" s="1">
        <v>41480</v>
      </c>
      <c r="C1469" s="31"/>
      <c r="D1469" s="25">
        <v>70.862690000000001</v>
      </c>
      <c r="E1469" s="42">
        <v>188.40715</v>
      </c>
      <c r="F1469" s="35"/>
      <c r="G1469" s="23">
        <v>95.867660367741948</v>
      </c>
      <c r="H1469" s="40">
        <v>56.441559999999996</v>
      </c>
      <c r="I1469" s="35">
        <v>0</v>
      </c>
      <c r="J1469" s="26">
        <v>0</v>
      </c>
      <c r="K1469" s="9">
        <v>82.530710000000013</v>
      </c>
      <c r="L1469" s="51">
        <v>23.500349999999997</v>
      </c>
      <c r="M1469" s="16">
        <v>328.971</v>
      </c>
      <c r="N1469" s="35">
        <v>0</v>
      </c>
      <c r="O1469" s="50">
        <v>73.11927</v>
      </c>
      <c r="P1469" s="39">
        <v>0</v>
      </c>
      <c r="R1469" s="24">
        <f t="shared" si="96"/>
        <v>919.70039036774199</v>
      </c>
      <c r="T1469" s="5">
        <v>398.37756126882846</v>
      </c>
      <c r="V1469" s="20">
        <f t="shared" si="97"/>
        <v>1318.0779516365706</v>
      </c>
      <c r="W1469" s="59">
        <f t="shared" si="95"/>
        <v>41480</v>
      </c>
      <c r="X1469" s="25">
        <v>145.68198000000001</v>
      </c>
      <c r="Y1469" s="52">
        <v>310.12927000000002</v>
      </c>
      <c r="Z1469" s="35"/>
      <c r="AA1469" s="10">
        <v>0</v>
      </c>
      <c r="AB1469" s="55">
        <v>224.12307999999999</v>
      </c>
      <c r="AC1469" s="56">
        <v>22.059560000000001</v>
      </c>
      <c r="AD1469" s="57">
        <v>139.69575</v>
      </c>
      <c r="AE1469" s="35"/>
      <c r="AF1469" s="58">
        <v>16.402630000000002</v>
      </c>
      <c r="AG1469" s="58"/>
      <c r="AH1469" s="35">
        <v>0</v>
      </c>
      <c r="AI1469" s="35"/>
      <c r="AL1469" s="24">
        <f t="shared" si="99"/>
        <v>858.0922700000001</v>
      </c>
      <c r="AN1469" s="34">
        <v>801.55</v>
      </c>
      <c r="AP1469" s="20">
        <f t="shared" si="98"/>
        <v>1659.6422700000001</v>
      </c>
      <c r="AR1469" s="20"/>
    </row>
    <row r="1470" spans="1:44" x14ac:dyDescent="0.25">
      <c r="A1470" t="str">
        <f>VLOOKUP($B1470,'Cushing Balance'!$C$2:$E$500,3,TRUE)</f>
        <v>292013</v>
      </c>
      <c r="B1470" s="1">
        <v>41481</v>
      </c>
      <c r="C1470" s="31"/>
      <c r="D1470" s="25">
        <v>30.983830000000001</v>
      </c>
      <c r="E1470" s="42">
        <v>192.50907999999998</v>
      </c>
      <c r="F1470" s="35"/>
      <c r="G1470" s="23">
        <v>95.867660367741948</v>
      </c>
      <c r="H1470" s="40">
        <v>74.115979999999993</v>
      </c>
      <c r="I1470" s="35">
        <v>0</v>
      </c>
      <c r="J1470" s="26">
        <v>0</v>
      </c>
      <c r="K1470" s="9">
        <v>89.022710000000004</v>
      </c>
      <c r="L1470" s="51">
        <v>19.46594</v>
      </c>
      <c r="M1470" s="16">
        <v>326.37647999999996</v>
      </c>
      <c r="N1470" s="35">
        <v>0</v>
      </c>
      <c r="O1470" s="50">
        <v>69.038499999999999</v>
      </c>
      <c r="P1470" s="39">
        <v>0</v>
      </c>
      <c r="R1470" s="24">
        <f t="shared" si="96"/>
        <v>897.3801803677419</v>
      </c>
      <c r="T1470" s="5">
        <v>398.37756126882846</v>
      </c>
      <c r="V1470" s="20">
        <f t="shared" si="97"/>
        <v>1295.7577416365702</v>
      </c>
      <c r="W1470" s="59">
        <f t="shared" si="95"/>
        <v>41481</v>
      </c>
      <c r="X1470" s="25">
        <v>130.22978999999998</v>
      </c>
      <c r="Y1470" s="52">
        <v>249.02610000000001</v>
      </c>
      <c r="Z1470" s="35"/>
      <c r="AA1470" s="10">
        <v>0</v>
      </c>
      <c r="AB1470" s="55">
        <v>230.06154000000001</v>
      </c>
      <c r="AC1470" s="56">
        <v>22.7821</v>
      </c>
      <c r="AD1470" s="57">
        <v>90.994919999999993</v>
      </c>
      <c r="AE1470" s="35"/>
      <c r="AF1470" s="58">
        <v>16.11946</v>
      </c>
      <c r="AG1470" s="58"/>
      <c r="AH1470" s="35">
        <v>0</v>
      </c>
      <c r="AI1470" s="35"/>
      <c r="AL1470" s="24">
        <f t="shared" si="99"/>
        <v>739.21391000000006</v>
      </c>
      <c r="AN1470" s="34">
        <v>801.55</v>
      </c>
      <c r="AP1470" s="20">
        <f t="shared" si="98"/>
        <v>1540.7639100000001</v>
      </c>
      <c r="AR1470" s="20"/>
    </row>
    <row r="1471" spans="1:44" x14ac:dyDescent="0.25">
      <c r="A1471" t="str">
        <f>VLOOKUP($B1471,'Cushing Balance'!$C$2:$E$500,3,TRUE)</f>
        <v>302013</v>
      </c>
      <c r="B1471" s="1">
        <v>41482</v>
      </c>
      <c r="C1471" s="31"/>
      <c r="D1471" s="25">
        <v>87.123770000000007</v>
      </c>
      <c r="E1471" s="42">
        <v>191.42223000000001</v>
      </c>
      <c r="F1471" s="35"/>
      <c r="G1471" s="23">
        <v>95.867660367741948</v>
      </c>
      <c r="H1471" s="40">
        <v>67.78631</v>
      </c>
      <c r="I1471" s="35">
        <v>0</v>
      </c>
      <c r="J1471" s="26">
        <v>0</v>
      </c>
      <c r="K1471" s="9">
        <v>87.945630000000008</v>
      </c>
      <c r="L1471" s="51">
        <v>23.473849999999999</v>
      </c>
      <c r="M1471" s="16">
        <v>333.14940000000001</v>
      </c>
      <c r="N1471" s="35">
        <v>0</v>
      </c>
      <c r="O1471" s="50">
        <v>73.680350000000004</v>
      </c>
      <c r="P1471" s="39">
        <v>0</v>
      </c>
      <c r="R1471" s="24">
        <f t="shared" si="96"/>
        <v>960.44920036774204</v>
      </c>
      <c r="T1471" s="5">
        <v>398.37756126882846</v>
      </c>
      <c r="V1471" s="20">
        <f t="shared" si="97"/>
        <v>1358.8267616365706</v>
      </c>
      <c r="W1471" s="59">
        <f t="shared" si="95"/>
        <v>41482</v>
      </c>
      <c r="X1471" s="25">
        <v>137.12676999999999</v>
      </c>
      <c r="Y1471" s="52">
        <v>358.98556000000002</v>
      </c>
      <c r="Z1471" s="35"/>
      <c r="AA1471" s="10">
        <v>0</v>
      </c>
      <c r="AB1471" s="55">
        <v>229.79040000000001</v>
      </c>
      <c r="AC1471" s="56">
        <v>24.1191</v>
      </c>
      <c r="AD1471" s="57">
        <v>61.314149999999998</v>
      </c>
      <c r="AE1471" s="35"/>
      <c r="AF1471" s="58">
        <v>16.342269999999999</v>
      </c>
      <c r="AG1471" s="58"/>
      <c r="AH1471" s="35">
        <v>0</v>
      </c>
      <c r="AI1471" s="35"/>
      <c r="AL1471" s="24">
        <f t="shared" si="99"/>
        <v>827.67825000000005</v>
      </c>
      <c r="AN1471" s="34">
        <v>801.55</v>
      </c>
      <c r="AP1471" s="20">
        <f t="shared" si="98"/>
        <v>1629.2282500000001</v>
      </c>
      <c r="AR1471" s="20"/>
    </row>
    <row r="1472" spans="1:44" x14ac:dyDescent="0.25">
      <c r="A1472" t="str">
        <f>VLOOKUP($B1472,'Cushing Balance'!$C$2:$E$500,3,TRUE)</f>
        <v>302013</v>
      </c>
      <c r="B1472" s="1">
        <v>41483</v>
      </c>
      <c r="C1472" s="31"/>
      <c r="D1472" s="25">
        <v>0</v>
      </c>
      <c r="E1472" s="42">
        <v>185.93151999999998</v>
      </c>
      <c r="F1472" s="35"/>
      <c r="G1472" s="23">
        <v>95.867660367741948</v>
      </c>
      <c r="H1472" s="40">
        <v>43.192349999999998</v>
      </c>
      <c r="I1472" s="35">
        <v>0</v>
      </c>
      <c r="J1472" s="26">
        <v>0</v>
      </c>
      <c r="K1472" s="9">
        <v>87.939710000000005</v>
      </c>
      <c r="L1472" s="51">
        <v>23.425169999999998</v>
      </c>
      <c r="M1472" s="16">
        <v>334.96821</v>
      </c>
      <c r="N1472" s="35">
        <v>0</v>
      </c>
      <c r="O1472" s="50">
        <v>74.102940000000004</v>
      </c>
      <c r="P1472" s="39">
        <v>0</v>
      </c>
      <c r="R1472" s="24">
        <f t="shared" si="96"/>
        <v>845.42756036774188</v>
      </c>
      <c r="T1472" s="5">
        <v>398.37756126882846</v>
      </c>
      <c r="V1472" s="20">
        <f t="shared" si="97"/>
        <v>1243.8051216365702</v>
      </c>
      <c r="W1472" s="59">
        <f t="shared" si="95"/>
        <v>41483</v>
      </c>
      <c r="X1472" s="25">
        <v>151.25104000000002</v>
      </c>
      <c r="Y1472" s="52">
        <v>358.22371000000004</v>
      </c>
      <c r="Z1472" s="35"/>
      <c r="AA1472" s="10">
        <v>0</v>
      </c>
      <c r="AB1472" s="55">
        <v>226.68860000000001</v>
      </c>
      <c r="AC1472" s="56">
        <v>23.133560000000003</v>
      </c>
      <c r="AD1472" s="57">
        <v>50.076809999999995</v>
      </c>
      <c r="AE1472" s="35"/>
      <c r="AF1472" s="58">
        <v>15.7661</v>
      </c>
      <c r="AG1472" s="58"/>
      <c r="AH1472" s="35">
        <v>0</v>
      </c>
      <c r="AI1472" s="35"/>
      <c r="AL1472" s="24">
        <f t="shared" si="99"/>
        <v>825.1398200000001</v>
      </c>
      <c r="AN1472" s="34">
        <v>801.55</v>
      </c>
      <c r="AP1472" s="20">
        <f t="shared" si="98"/>
        <v>1626.6898200000001</v>
      </c>
      <c r="AR1472" s="20"/>
    </row>
    <row r="1473" spans="1:44" x14ac:dyDescent="0.25">
      <c r="A1473" t="str">
        <f>VLOOKUP($B1473,'Cushing Balance'!$C$2:$E$500,3,TRUE)</f>
        <v>302013</v>
      </c>
      <c r="B1473" s="1">
        <v>41484</v>
      </c>
      <c r="C1473" s="31"/>
      <c r="D1473" s="25">
        <v>0</v>
      </c>
      <c r="E1473" s="42">
        <v>191.06654</v>
      </c>
      <c r="F1473" s="35"/>
      <c r="G1473" s="23">
        <v>95.867660367741948</v>
      </c>
      <c r="H1473" s="40">
        <v>48.324539999999999</v>
      </c>
      <c r="I1473" s="35">
        <v>0</v>
      </c>
      <c r="J1473" s="26">
        <v>0</v>
      </c>
      <c r="K1473" s="9">
        <v>83.568730000000002</v>
      </c>
      <c r="L1473" s="51">
        <v>17.843730000000001</v>
      </c>
      <c r="M1473" s="16">
        <v>301.04558000000003</v>
      </c>
      <c r="N1473" s="35">
        <v>0</v>
      </c>
      <c r="O1473" s="50">
        <v>74.333770000000001</v>
      </c>
      <c r="P1473" s="39">
        <v>0</v>
      </c>
      <c r="R1473" s="24">
        <f t="shared" si="96"/>
        <v>812.05055036774195</v>
      </c>
      <c r="T1473" s="5">
        <v>398.37756126882846</v>
      </c>
      <c r="V1473" s="20">
        <f t="shared" si="97"/>
        <v>1210.4281116365705</v>
      </c>
      <c r="W1473" s="59">
        <f t="shared" si="95"/>
        <v>41484</v>
      </c>
      <c r="X1473" s="25">
        <v>139.30735000000001</v>
      </c>
      <c r="Y1473" s="52">
        <v>358.92733000000004</v>
      </c>
      <c r="Z1473" s="35"/>
      <c r="AA1473" s="10">
        <v>0</v>
      </c>
      <c r="AB1473" s="55">
        <v>210.23154</v>
      </c>
      <c r="AC1473" s="56">
        <v>23.091729999999998</v>
      </c>
      <c r="AD1473" s="57">
        <v>42.166350000000001</v>
      </c>
      <c r="AE1473" s="35"/>
      <c r="AF1473" s="58">
        <v>14.01488</v>
      </c>
      <c r="AG1473" s="58"/>
      <c r="AH1473" s="35">
        <v>0</v>
      </c>
      <c r="AI1473" s="35"/>
      <c r="AL1473" s="24">
        <f t="shared" si="99"/>
        <v>787.73917999999992</v>
      </c>
      <c r="AN1473" s="34">
        <v>801.55</v>
      </c>
      <c r="AP1473" s="20">
        <f t="shared" si="98"/>
        <v>1589.2891799999998</v>
      </c>
      <c r="AR1473" s="20"/>
    </row>
    <row r="1474" spans="1:44" x14ac:dyDescent="0.25">
      <c r="A1474" t="str">
        <f>VLOOKUP($B1474,'Cushing Balance'!$C$2:$E$500,3,TRUE)</f>
        <v>302013</v>
      </c>
      <c r="B1474" s="1">
        <v>41485</v>
      </c>
      <c r="C1474" s="31"/>
      <c r="D1474" s="25">
        <v>16.060919999999999</v>
      </c>
      <c r="E1474" s="42">
        <v>184.71729000000002</v>
      </c>
      <c r="F1474" s="35"/>
      <c r="G1474" s="23">
        <v>95.867660367741948</v>
      </c>
      <c r="H1474" s="40">
        <v>51.009920000000001</v>
      </c>
      <c r="I1474" s="35">
        <v>0</v>
      </c>
      <c r="J1474" s="26">
        <v>0</v>
      </c>
      <c r="K1474" s="9">
        <v>94.528480000000002</v>
      </c>
      <c r="L1474" s="51">
        <v>22.295000000000002</v>
      </c>
      <c r="M1474" s="16">
        <v>321.33008000000001</v>
      </c>
      <c r="N1474" s="35">
        <v>0</v>
      </c>
      <c r="O1474" s="50">
        <v>66.390249999999995</v>
      </c>
      <c r="P1474" s="39">
        <v>0</v>
      </c>
      <c r="R1474" s="24">
        <f t="shared" si="96"/>
        <v>852.19960036774205</v>
      </c>
      <c r="T1474" s="5">
        <v>398.37756126882846</v>
      </c>
      <c r="V1474" s="20">
        <f t="shared" si="97"/>
        <v>1250.5771616365705</v>
      </c>
      <c r="W1474" s="59">
        <f t="shared" si="95"/>
        <v>41485</v>
      </c>
      <c r="X1474" s="25">
        <v>130.77419</v>
      </c>
      <c r="Y1474" s="52">
        <v>319.49783000000002</v>
      </c>
      <c r="Z1474" s="35"/>
      <c r="AA1474" s="10">
        <v>0</v>
      </c>
      <c r="AB1474" s="55">
        <v>224.22873000000001</v>
      </c>
      <c r="AC1474" s="56">
        <v>16.45177</v>
      </c>
      <c r="AD1474" s="57">
        <v>83.907690000000002</v>
      </c>
      <c r="AE1474" s="35"/>
      <c r="AF1474" s="58">
        <v>7.5463100000000001</v>
      </c>
      <c r="AG1474" s="58"/>
      <c r="AH1474" s="35">
        <v>0</v>
      </c>
      <c r="AI1474" s="35"/>
      <c r="AL1474" s="24">
        <f t="shared" si="99"/>
        <v>782.40652</v>
      </c>
      <c r="AN1474" s="34">
        <v>801.55</v>
      </c>
      <c r="AP1474" s="20">
        <f t="shared" si="98"/>
        <v>1583.95652</v>
      </c>
      <c r="AR1474" s="20"/>
    </row>
    <row r="1475" spans="1:44" x14ac:dyDescent="0.25">
      <c r="A1475" t="str">
        <f>VLOOKUP($B1475,'Cushing Balance'!$C$2:$E$500,3,TRUE)</f>
        <v>302013</v>
      </c>
      <c r="B1475" s="1">
        <v>41486</v>
      </c>
      <c r="C1475" s="31"/>
      <c r="D1475" s="25">
        <v>106.89675</v>
      </c>
      <c r="E1475" s="42">
        <v>192.16551999999999</v>
      </c>
      <c r="F1475" s="35"/>
      <c r="G1475" s="23">
        <v>95.867660367741948</v>
      </c>
      <c r="H1475" s="40">
        <v>59.171250000000001</v>
      </c>
      <c r="I1475" s="35">
        <v>0</v>
      </c>
      <c r="J1475" s="26">
        <v>0</v>
      </c>
      <c r="K1475" s="9">
        <v>91.881559999999993</v>
      </c>
      <c r="L1475" s="51">
        <v>23.212130000000002</v>
      </c>
      <c r="M1475" s="16">
        <v>305.91338000000002</v>
      </c>
      <c r="N1475" s="35">
        <v>0</v>
      </c>
      <c r="O1475" s="50">
        <v>73.080939999999998</v>
      </c>
      <c r="P1475" s="39">
        <v>0</v>
      </c>
      <c r="R1475" s="24">
        <f t="shared" si="96"/>
        <v>948.18919036774196</v>
      </c>
      <c r="T1475" s="5">
        <v>398.37756126882846</v>
      </c>
      <c r="V1475" s="20">
        <f t="shared" si="97"/>
        <v>1346.5667516365704</v>
      </c>
      <c r="W1475" s="59">
        <f t="shared" si="95"/>
        <v>41486</v>
      </c>
      <c r="X1475" s="25">
        <v>130.43731</v>
      </c>
      <c r="Y1475" s="52">
        <v>369.95693999999997</v>
      </c>
      <c r="Z1475" s="35"/>
      <c r="AA1475" s="10">
        <v>0</v>
      </c>
      <c r="AB1475" s="55">
        <v>85.75094</v>
      </c>
      <c r="AC1475" s="56">
        <v>26.830830000000002</v>
      </c>
      <c r="AD1475" s="57">
        <v>109.96128999999999</v>
      </c>
      <c r="AE1475" s="35"/>
      <c r="AF1475" s="58">
        <v>7.8529600000000004</v>
      </c>
      <c r="AG1475" s="58"/>
      <c r="AH1475" s="35">
        <v>0</v>
      </c>
      <c r="AI1475" s="35"/>
      <c r="AL1475" s="24">
        <f t="shared" si="99"/>
        <v>730.79026999999996</v>
      </c>
      <c r="AN1475" s="34">
        <v>801.55</v>
      </c>
      <c r="AP1475" s="20">
        <f t="shared" si="98"/>
        <v>1532.3402699999999</v>
      </c>
      <c r="AR1475" s="20"/>
    </row>
    <row r="1476" spans="1:44" x14ac:dyDescent="0.25">
      <c r="A1476" t="str">
        <f>VLOOKUP($B1476,'Cushing Balance'!$C$2:$E$500,3,TRUE)</f>
        <v>302013</v>
      </c>
      <c r="B1476" s="1">
        <v>41487</v>
      </c>
      <c r="C1476" s="31"/>
      <c r="D1476" s="25">
        <v>204.00351999999998</v>
      </c>
      <c r="E1476" s="42">
        <v>164.65882999999999</v>
      </c>
      <c r="F1476" s="35"/>
      <c r="G1476" s="23">
        <v>86.39541094790323</v>
      </c>
      <c r="H1476" s="40">
        <v>51.983750000000001</v>
      </c>
      <c r="I1476" s="35">
        <v>0</v>
      </c>
      <c r="J1476" s="26">
        <v>0</v>
      </c>
      <c r="K1476" s="9">
        <v>85.839850000000013</v>
      </c>
      <c r="L1476" s="51">
        <v>18.047400000000003</v>
      </c>
      <c r="M1476" s="16">
        <v>312.09606000000002</v>
      </c>
      <c r="N1476" s="35">
        <v>0</v>
      </c>
      <c r="O1476" s="50">
        <v>67.138600000000011</v>
      </c>
      <c r="P1476" s="39">
        <v>0</v>
      </c>
      <c r="R1476" s="24">
        <f t="shared" si="96"/>
        <v>990.16342094790321</v>
      </c>
      <c r="T1476" s="5">
        <v>400.85770548965297</v>
      </c>
      <c r="V1476" s="20">
        <f t="shared" si="97"/>
        <v>1391.0211264375562</v>
      </c>
      <c r="W1476" s="59">
        <f t="shared" si="95"/>
        <v>41487</v>
      </c>
      <c r="X1476" s="25">
        <v>150.11548000000002</v>
      </c>
      <c r="Y1476" s="52">
        <v>354.90090000000004</v>
      </c>
      <c r="Z1476" s="35"/>
      <c r="AA1476" s="10">
        <v>0</v>
      </c>
      <c r="AB1476" s="55">
        <v>137.79310000000001</v>
      </c>
      <c r="AC1476" s="56">
        <v>34.638210000000001</v>
      </c>
      <c r="AD1476" s="57">
        <v>146.91776999999999</v>
      </c>
      <c r="AE1476" s="35"/>
      <c r="AF1476" s="58">
        <v>11.94088</v>
      </c>
      <c r="AG1476" s="58"/>
      <c r="AH1476" s="35">
        <v>0</v>
      </c>
      <c r="AI1476" s="35"/>
      <c r="AL1476" s="24">
        <f t="shared" si="99"/>
        <v>836.30633999999998</v>
      </c>
      <c r="AN1476" s="34">
        <v>721.65</v>
      </c>
      <c r="AP1476" s="20">
        <f t="shared" si="98"/>
        <v>1557.95634</v>
      </c>
      <c r="AR1476" s="20"/>
    </row>
    <row r="1477" spans="1:44" x14ac:dyDescent="0.25">
      <c r="A1477" t="str">
        <f>VLOOKUP($B1477,'Cushing Balance'!$C$2:$E$500,3,TRUE)</f>
        <v>302013</v>
      </c>
      <c r="B1477" s="1">
        <v>41488</v>
      </c>
      <c r="C1477" s="31"/>
      <c r="D1477" s="25">
        <v>93.444670000000002</v>
      </c>
      <c r="E1477" s="42">
        <v>144.30520999999999</v>
      </c>
      <c r="F1477" s="35"/>
      <c r="G1477" s="23">
        <v>86.39541094790323</v>
      </c>
      <c r="H1477" s="40">
        <v>61.086400000000005</v>
      </c>
      <c r="I1477" s="35">
        <v>0</v>
      </c>
      <c r="J1477" s="26">
        <v>0</v>
      </c>
      <c r="K1477" s="9">
        <v>90.166499999999999</v>
      </c>
      <c r="L1477" s="51">
        <v>23.488150000000001</v>
      </c>
      <c r="M1477" s="16">
        <v>318.82465000000002</v>
      </c>
      <c r="N1477" s="35">
        <v>0</v>
      </c>
      <c r="O1477" s="50">
        <v>75.52225</v>
      </c>
      <c r="P1477" s="39">
        <v>0</v>
      </c>
      <c r="R1477" s="24">
        <f t="shared" si="96"/>
        <v>893.23324094790325</v>
      </c>
      <c r="T1477" s="5">
        <v>400.85770548965297</v>
      </c>
      <c r="V1477" s="20">
        <f t="shared" si="97"/>
        <v>1294.0909464375563</v>
      </c>
      <c r="W1477" s="59">
        <f t="shared" si="95"/>
        <v>41488</v>
      </c>
      <c r="X1477" s="25">
        <v>151.98412999999999</v>
      </c>
      <c r="Y1477" s="52">
        <v>339.78828999999996</v>
      </c>
      <c r="Z1477" s="35"/>
      <c r="AA1477" s="10">
        <v>0</v>
      </c>
      <c r="AB1477" s="55">
        <v>226.43892000000002</v>
      </c>
      <c r="AC1477" s="56">
        <v>34.904440000000001</v>
      </c>
      <c r="AD1477" s="57">
        <v>163.67555999999999</v>
      </c>
      <c r="AE1477" s="35"/>
      <c r="AF1477" s="58">
        <v>15.905419999999999</v>
      </c>
      <c r="AG1477" s="58"/>
      <c r="AH1477" s="35">
        <v>0</v>
      </c>
      <c r="AI1477" s="35"/>
      <c r="AL1477" s="24">
        <f t="shared" si="99"/>
        <v>932.69676000000004</v>
      </c>
      <c r="AN1477" s="34">
        <v>721.65</v>
      </c>
      <c r="AP1477" s="20">
        <f t="shared" si="98"/>
        <v>1654.3467599999999</v>
      </c>
      <c r="AR1477" s="20"/>
    </row>
    <row r="1478" spans="1:44" x14ac:dyDescent="0.25">
      <c r="A1478" t="str">
        <f>VLOOKUP($B1478,'Cushing Balance'!$C$2:$E$500,3,TRUE)</f>
        <v>312013</v>
      </c>
      <c r="B1478" s="1">
        <v>41489</v>
      </c>
      <c r="C1478" s="31"/>
      <c r="D1478" s="25">
        <v>91.2166</v>
      </c>
      <c r="E1478" s="42">
        <v>128.34313</v>
      </c>
      <c r="F1478" s="35"/>
      <c r="G1478" s="23">
        <v>86.39541094790323</v>
      </c>
      <c r="H1478" s="40">
        <v>70.920960000000008</v>
      </c>
      <c r="I1478" s="35">
        <v>0</v>
      </c>
      <c r="J1478" s="26">
        <v>0</v>
      </c>
      <c r="K1478" s="9">
        <v>93.475189999999998</v>
      </c>
      <c r="L1478" s="51">
        <v>23.455310000000001</v>
      </c>
      <c r="M1478" s="16">
        <v>311.14683000000002</v>
      </c>
      <c r="N1478" s="35">
        <v>0</v>
      </c>
      <c r="O1478" s="50">
        <v>73.631979999999999</v>
      </c>
      <c r="P1478" s="39">
        <v>0</v>
      </c>
      <c r="R1478" s="24">
        <f t="shared" si="96"/>
        <v>878.58541094790337</v>
      </c>
      <c r="T1478" s="5">
        <v>400.85770548965297</v>
      </c>
      <c r="V1478" s="20">
        <f t="shared" si="97"/>
        <v>1279.4431164375565</v>
      </c>
      <c r="W1478" s="59">
        <f t="shared" si="95"/>
        <v>41489</v>
      </c>
      <c r="X1478" s="25">
        <v>147.53754000000001</v>
      </c>
      <c r="Y1478" s="52">
        <v>263.75409999999999</v>
      </c>
      <c r="Z1478" s="35"/>
      <c r="AA1478" s="10">
        <v>0</v>
      </c>
      <c r="AB1478" s="55">
        <v>223.05167</v>
      </c>
      <c r="AC1478" s="56">
        <v>34.485669999999999</v>
      </c>
      <c r="AD1478" s="57">
        <v>155.59551999999999</v>
      </c>
      <c r="AE1478" s="35"/>
      <c r="AF1478" s="58">
        <v>16.184560000000001</v>
      </c>
      <c r="AG1478" s="58"/>
      <c r="AH1478" s="35">
        <v>0</v>
      </c>
      <c r="AI1478" s="35"/>
      <c r="AL1478" s="24">
        <f t="shared" si="99"/>
        <v>840.60906</v>
      </c>
      <c r="AN1478" s="34">
        <v>721.65</v>
      </c>
      <c r="AP1478" s="20">
        <f t="shared" si="98"/>
        <v>1562.2590599999999</v>
      </c>
      <c r="AR1478" s="20"/>
    </row>
    <row r="1479" spans="1:44" x14ac:dyDescent="0.25">
      <c r="A1479" t="str">
        <f>VLOOKUP($B1479,'Cushing Balance'!$C$2:$E$500,3,TRUE)</f>
        <v>312013</v>
      </c>
      <c r="B1479" s="1">
        <v>41490</v>
      </c>
      <c r="C1479" s="31"/>
      <c r="D1479" s="25">
        <v>0</v>
      </c>
      <c r="E1479" s="42">
        <v>133.25173000000001</v>
      </c>
      <c r="F1479" s="35"/>
      <c r="G1479" s="23">
        <v>86.39541094790323</v>
      </c>
      <c r="H1479" s="40">
        <v>74.696210000000008</v>
      </c>
      <c r="I1479" s="35">
        <v>0</v>
      </c>
      <c r="J1479" s="26">
        <v>0</v>
      </c>
      <c r="K1479" s="9">
        <v>92.540350000000004</v>
      </c>
      <c r="L1479" s="51">
        <v>23.32338</v>
      </c>
      <c r="M1479" s="16">
        <v>302.83596</v>
      </c>
      <c r="N1479" s="35">
        <v>0</v>
      </c>
      <c r="O1479" s="50">
        <v>73.855399999999989</v>
      </c>
      <c r="P1479" s="39">
        <v>0</v>
      </c>
      <c r="R1479" s="24">
        <f t="shared" si="96"/>
        <v>786.89844094790317</v>
      </c>
      <c r="T1479" s="5">
        <v>400.85770548965297</v>
      </c>
      <c r="V1479" s="20">
        <f t="shared" si="97"/>
        <v>1187.7561464375563</v>
      </c>
      <c r="W1479" s="59">
        <f t="shared" si="95"/>
        <v>41490</v>
      </c>
      <c r="X1479" s="25">
        <v>151.26469</v>
      </c>
      <c r="Y1479" s="52">
        <v>250.44812999999999</v>
      </c>
      <c r="Z1479" s="35"/>
      <c r="AA1479" s="10">
        <v>0</v>
      </c>
      <c r="AB1479" s="55">
        <v>220.98310000000001</v>
      </c>
      <c r="AC1479" s="56">
        <v>34.099400000000003</v>
      </c>
      <c r="AD1479" s="57">
        <v>135.19421</v>
      </c>
      <c r="AE1479" s="35"/>
      <c r="AF1479" s="58">
        <v>15.87215</v>
      </c>
      <c r="AG1479" s="58"/>
      <c r="AH1479" s="35">
        <v>0</v>
      </c>
      <c r="AI1479" s="35"/>
      <c r="AL1479" s="24">
        <f t="shared" si="99"/>
        <v>807.86167999999998</v>
      </c>
      <c r="AN1479" s="34">
        <v>721.65</v>
      </c>
      <c r="AP1479" s="20">
        <f t="shared" si="98"/>
        <v>1529.5116800000001</v>
      </c>
      <c r="AR1479" s="20"/>
    </row>
    <row r="1480" spans="1:44" x14ac:dyDescent="0.25">
      <c r="A1480" t="str">
        <f>VLOOKUP($B1480,'Cushing Balance'!$C$2:$E$500,3,TRUE)</f>
        <v>312013</v>
      </c>
      <c r="B1480" s="1">
        <v>41491</v>
      </c>
      <c r="C1480" s="31"/>
      <c r="D1480" s="25">
        <v>138.74710000000002</v>
      </c>
      <c r="E1480" s="42">
        <v>99.8874</v>
      </c>
      <c r="F1480" s="35"/>
      <c r="G1480" s="23">
        <v>86.39541094790323</v>
      </c>
      <c r="H1480" s="40">
        <v>51.729709999999997</v>
      </c>
      <c r="I1480" s="35">
        <v>0</v>
      </c>
      <c r="J1480" s="26">
        <v>0</v>
      </c>
      <c r="K1480" s="9">
        <v>91.343059999999994</v>
      </c>
      <c r="L1480" s="51">
        <v>20.707750000000001</v>
      </c>
      <c r="M1480" s="16">
        <v>291.00003999999996</v>
      </c>
      <c r="N1480" s="35">
        <v>0</v>
      </c>
      <c r="O1480" s="50">
        <v>74.393330000000006</v>
      </c>
      <c r="P1480" s="39">
        <v>0</v>
      </c>
      <c r="R1480" s="24">
        <f t="shared" si="96"/>
        <v>854.20380094790312</v>
      </c>
      <c r="T1480" s="5">
        <v>400.85770548965297</v>
      </c>
      <c r="V1480" s="20">
        <f t="shared" si="97"/>
        <v>1255.0615064375561</v>
      </c>
      <c r="W1480" s="59">
        <f t="shared" ref="W1480:W1543" si="100">B1480</f>
        <v>41491</v>
      </c>
      <c r="X1480" s="25">
        <v>150.99015</v>
      </c>
      <c r="Y1480" s="52">
        <v>251.52879000000001</v>
      </c>
      <c r="Z1480" s="35"/>
      <c r="AA1480" s="10">
        <v>0</v>
      </c>
      <c r="AB1480" s="55">
        <v>222.92823000000001</v>
      </c>
      <c r="AC1480" s="56">
        <v>34.940480000000001</v>
      </c>
      <c r="AD1480" s="57">
        <v>147.49084999999999</v>
      </c>
      <c r="AE1480" s="35"/>
      <c r="AF1480" s="58">
        <v>16.06185</v>
      </c>
      <c r="AG1480" s="58"/>
      <c r="AH1480" s="35">
        <v>0</v>
      </c>
      <c r="AI1480" s="35"/>
      <c r="AL1480" s="24">
        <f t="shared" si="99"/>
        <v>823.94035000000008</v>
      </c>
      <c r="AN1480" s="34">
        <v>721.65</v>
      </c>
      <c r="AP1480" s="20">
        <f t="shared" si="98"/>
        <v>1545.5903499999999</v>
      </c>
      <c r="AR1480" s="20"/>
    </row>
    <row r="1481" spans="1:44" x14ac:dyDescent="0.25">
      <c r="A1481" t="str">
        <f>VLOOKUP($B1481,'Cushing Balance'!$C$2:$E$500,3,TRUE)</f>
        <v>312013</v>
      </c>
      <c r="B1481" s="1">
        <v>41492</v>
      </c>
      <c r="C1481" s="31"/>
      <c r="D1481" s="25">
        <v>115.23213</v>
      </c>
      <c r="E1481" s="42">
        <v>130.97</v>
      </c>
      <c r="F1481" s="35"/>
      <c r="G1481" s="23">
        <v>86.39541094790323</v>
      </c>
      <c r="H1481" s="40">
        <v>58.154249999999998</v>
      </c>
      <c r="I1481" s="35">
        <v>0</v>
      </c>
      <c r="J1481" s="26">
        <v>0</v>
      </c>
      <c r="K1481" s="9">
        <v>84.742000000000004</v>
      </c>
      <c r="L1481" s="51">
        <v>22.918560000000003</v>
      </c>
      <c r="M1481" s="16">
        <v>288.71724999999998</v>
      </c>
      <c r="N1481" s="35">
        <v>0</v>
      </c>
      <c r="O1481" s="50">
        <v>74.765710000000013</v>
      </c>
      <c r="P1481" s="39">
        <v>0</v>
      </c>
      <c r="R1481" s="24">
        <f t="shared" si="96"/>
        <v>861.89531094790323</v>
      </c>
      <c r="T1481" s="5">
        <v>400.85770548965297</v>
      </c>
      <c r="V1481" s="20">
        <f t="shared" si="97"/>
        <v>1262.7530164375562</v>
      </c>
      <c r="W1481" s="59">
        <f t="shared" si="100"/>
        <v>41492</v>
      </c>
      <c r="X1481" s="25">
        <v>152.29429000000002</v>
      </c>
      <c r="Y1481" s="52">
        <v>198.95425</v>
      </c>
      <c r="Z1481" s="35"/>
      <c r="AA1481" s="10">
        <v>0</v>
      </c>
      <c r="AB1481" s="55">
        <v>222.81440000000001</v>
      </c>
      <c r="AC1481" s="56">
        <v>28.3384</v>
      </c>
      <c r="AD1481" s="57">
        <v>144.37264999999999</v>
      </c>
      <c r="AE1481" s="35"/>
      <c r="AF1481" s="58">
        <v>15.860709999999999</v>
      </c>
      <c r="AG1481" s="58"/>
      <c r="AH1481" s="35">
        <v>0</v>
      </c>
      <c r="AI1481" s="35"/>
      <c r="AL1481" s="24">
        <f t="shared" si="99"/>
        <v>762.63470000000007</v>
      </c>
      <c r="AN1481" s="34">
        <v>721.65</v>
      </c>
      <c r="AP1481" s="20">
        <f t="shared" si="98"/>
        <v>1484.2847000000002</v>
      </c>
      <c r="AR1481" s="20"/>
    </row>
    <row r="1482" spans="1:44" x14ac:dyDescent="0.25">
      <c r="A1482" t="str">
        <f>VLOOKUP($B1482,'Cushing Balance'!$C$2:$E$500,3,TRUE)</f>
        <v>312013</v>
      </c>
      <c r="B1482" s="1">
        <v>41493</v>
      </c>
      <c r="C1482" s="31"/>
      <c r="D1482" s="25">
        <v>132.7296</v>
      </c>
      <c r="E1482" s="42">
        <v>122.96454</v>
      </c>
      <c r="F1482" s="35"/>
      <c r="G1482" s="23">
        <v>86.39541094790323</v>
      </c>
      <c r="H1482" s="40">
        <v>22.496560000000002</v>
      </c>
      <c r="I1482" s="35">
        <v>0</v>
      </c>
      <c r="J1482" s="26">
        <v>0</v>
      </c>
      <c r="K1482" s="9">
        <v>84.455500000000001</v>
      </c>
      <c r="L1482" s="51">
        <v>23.369289999999999</v>
      </c>
      <c r="M1482" s="16">
        <v>294.11303999999996</v>
      </c>
      <c r="N1482" s="35">
        <v>0</v>
      </c>
      <c r="O1482" s="50">
        <v>73.833169999999996</v>
      </c>
      <c r="P1482" s="39">
        <v>0</v>
      </c>
      <c r="R1482" s="24">
        <f t="shared" ref="R1482:R1545" si="101">SUM(D1482:P1482)</f>
        <v>840.35711094790315</v>
      </c>
      <c r="T1482" s="5">
        <v>400.85770548965297</v>
      </c>
      <c r="V1482" s="20">
        <f t="shared" ref="V1482:V1545" si="102">T1482+R1482</f>
        <v>1241.2148164375562</v>
      </c>
      <c r="W1482" s="59">
        <f t="shared" si="100"/>
        <v>41493</v>
      </c>
      <c r="X1482" s="25">
        <v>144.74729000000002</v>
      </c>
      <c r="Y1482" s="52">
        <v>187.39718999999999</v>
      </c>
      <c r="Z1482" s="35"/>
      <c r="AA1482" s="10">
        <v>0</v>
      </c>
      <c r="AB1482" s="55">
        <v>224.31538</v>
      </c>
      <c r="AC1482" s="56">
        <v>23.981210000000001</v>
      </c>
      <c r="AD1482" s="57">
        <v>156.32648</v>
      </c>
      <c r="AE1482" s="35"/>
      <c r="AF1482" s="58">
        <v>16.220230000000001</v>
      </c>
      <c r="AG1482" s="58"/>
      <c r="AH1482" s="35">
        <v>0</v>
      </c>
      <c r="AI1482" s="35"/>
      <c r="AL1482" s="24">
        <f t="shared" si="99"/>
        <v>752.98778000000004</v>
      </c>
      <c r="AN1482" s="34">
        <v>721.65</v>
      </c>
      <c r="AP1482" s="20">
        <f t="shared" ref="AP1482:AP1545" si="103">AN1482+AL1482</f>
        <v>1474.63778</v>
      </c>
      <c r="AR1482" s="20"/>
    </row>
    <row r="1483" spans="1:44" x14ac:dyDescent="0.25">
      <c r="A1483" t="str">
        <f>VLOOKUP($B1483,'Cushing Balance'!$C$2:$E$500,3,TRUE)</f>
        <v>312013</v>
      </c>
      <c r="B1483" s="1">
        <v>41494</v>
      </c>
      <c r="C1483" s="31"/>
      <c r="D1483" s="25">
        <v>96.383399999999995</v>
      </c>
      <c r="E1483" s="42">
        <v>177.39770999999999</v>
      </c>
      <c r="F1483" s="35"/>
      <c r="G1483" s="23">
        <v>86.39541094790323</v>
      </c>
      <c r="H1483" s="40">
        <v>49.474040000000002</v>
      </c>
      <c r="I1483" s="35">
        <v>0</v>
      </c>
      <c r="J1483" s="26">
        <v>0</v>
      </c>
      <c r="K1483" s="9">
        <v>84.653399999999991</v>
      </c>
      <c r="L1483" s="51">
        <v>22.518229999999999</v>
      </c>
      <c r="M1483" s="16">
        <v>304.26299999999998</v>
      </c>
      <c r="N1483" s="35">
        <v>0</v>
      </c>
      <c r="O1483" s="50">
        <v>70.869770000000003</v>
      </c>
      <c r="P1483" s="39">
        <v>0</v>
      </c>
      <c r="R1483" s="24">
        <f t="shared" si="101"/>
        <v>891.95496094790315</v>
      </c>
      <c r="T1483" s="5">
        <v>400.85770548965297</v>
      </c>
      <c r="V1483" s="20">
        <f t="shared" si="102"/>
        <v>1292.8126664375561</v>
      </c>
      <c r="W1483" s="59">
        <f t="shared" si="100"/>
        <v>41494</v>
      </c>
      <c r="X1483" s="25">
        <v>149.11304000000001</v>
      </c>
      <c r="Y1483" s="52">
        <v>204.22423000000001</v>
      </c>
      <c r="Z1483" s="35"/>
      <c r="AA1483" s="10">
        <v>0</v>
      </c>
      <c r="AB1483" s="55">
        <v>227.65970999999999</v>
      </c>
      <c r="AC1483" s="56">
        <v>24.693060000000003</v>
      </c>
      <c r="AD1483" s="57">
        <v>168.739</v>
      </c>
      <c r="AE1483" s="35"/>
      <c r="AF1483" s="58">
        <v>16.182209999999998</v>
      </c>
      <c r="AG1483" s="58"/>
      <c r="AH1483" s="35">
        <v>0</v>
      </c>
      <c r="AI1483" s="35"/>
      <c r="AL1483" s="24">
        <f t="shared" ref="AL1483:AL1546" si="104">SUM(X1483:AJ1483)</f>
        <v>790.61124999999993</v>
      </c>
      <c r="AN1483" s="34">
        <v>721.65</v>
      </c>
      <c r="AP1483" s="20">
        <f t="shared" si="103"/>
        <v>1512.26125</v>
      </c>
      <c r="AR1483" s="20"/>
    </row>
    <row r="1484" spans="1:44" x14ac:dyDescent="0.25">
      <c r="A1484" t="str">
        <f>VLOOKUP($B1484,'Cushing Balance'!$C$2:$E$500,3,TRUE)</f>
        <v>312013</v>
      </c>
      <c r="B1484" s="1">
        <v>41495</v>
      </c>
      <c r="C1484" s="31"/>
      <c r="D1484" s="25">
        <v>91.049379999999999</v>
      </c>
      <c r="E1484" s="42">
        <v>192.82073</v>
      </c>
      <c r="F1484" s="35"/>
      <c r="G1484" s="23">
        <v>86.39541094790323</v>
      </c>
      <c r="H1484" s="40">
        <v>50.635539999999999</v>
      </c>
      <c r="I1484" s="35">
        <v>0</v>
      </c>
      <c r="J1484" s="26">
        <v>0</v>
      </c>
      <c r="K1484" s="9">
        <v>92.164100000000005</v>
      </c>
      <c r="L1484" s="51">
        <v>21.886419999999998</v>
      </c>
      <c r="M1484" s="16">
        <v>330.55627000000004</v>
      </c>
      <c r="N1484" s="35">
        <v>0</v>
      </c>
      <c r="O1484" s="50">
        <v>73.813919999999996</v>
      </c>
      <c r="P1484" s="39">
        <v>0</v>
      </c>
      <c r="R1484" s="24">
        <f t="shared" si="101"/>
        <v>939.32177094790336</v>
      </c>
      <c r="T1484" s="5">
        <v>400.85770548965297</v>
      </c>
      <c r="V1484" s="20">
        <f t="shared" si="102"/>
        <v>1340.1794764375563</v>
      </c>
      <c r="W1484" s="59">
        <f t="shared" si="100"/>
        <v>41495</v>
      </c>
      <c r="X1484" s="25">
        <v>146.10676999999998</v>
      </c>
      <c r="Y1484" s="52">
        <v>172.98963000000001</v>
      </c>
      <c r="Z1484" s="35"/>
      <c r="AA1484" s="10">
        <v>0</v>
      </c>
      <c r="AB1484" s="55">
        <v>222.19977</v>
      </c>
      <c r="AC1484" s="56">
        <v>25.104749999999999</v>
      </c>
      <c r="AD1484" s="57">
        <v>148.25595999999999</v>
      </c>
      <c r="AE1484" s="35"/>
      <c r="AF1484" s="58">
        <v>14.923249999999999</v>
      </c>
      <c r="AG1484" s="58"/>
      <c r="AH1484" s="35">
        <v>0</v>
      </c>
      <c r="AI1484" s="35"/>
      <c r="AL1484" s="24">
        <f t="shared" si="104"/>
        <v>729.58013000000005</v>
      </c>
      <c r="AN1484" s="34">
        <v>721.65</v>
      </c>
      <c r="AP1484" s="20">
        <f t="shared" si="103"/>
        <v>1451.2301299999999</v>
      </c>
      <c r="AR1484" s="20"/>
    </row>
    <row r="1485" spans="1:44" x14ac:dyDescent="0.25">
      <c r="A1485" t="str">
        <f>VLOOKUP($B1485,'Cushing Balance'!$C$2:$E$500,3,TRUE)</f>
        <v>322013</v>
      </c>
      <c r="B1485" s="1">
        <v>41496</v>
      </c>
      <c r="C1485" s="31"/>
      <c r="D1485" s="25">
        <v>96.072020000000009</v>
      </c>
      <c r="E1485" s="42">
        <v>189.53892000000002</v>
      </c>
      <c r="F1485" s="35"/>
      <c r="G1485" s="23">
        <v>86.39541094790323</v>
      </c>
      <c r="H1485" s="40">
        <v>37.72992</v>
      </c>
      <c r="I1485" s="35">
        <v>0</v>
      </c>
      <c r="J1485" s="26">
        <v>0</v>
      </c>
      <c r="K1485" s="9">
        <v>94.52413</v>
      </c>
      <c r="L1485" s="51">
        <v>23.206019999999999</v>
      </c>
      <c r="M1485" s="16">
        <v>320.51092</v>
      </c>
      <c r="N1485" s="35">
        <v>0</v>
      </c>
      <c r="O1485" s="50">
        <v>74.510809999999992</v>
      </c>
      <c r="P1485" s="39">
        <v>0</v>
      </c>
      <c r="R1485" s="24">
        <f t="shared" si="101"/>
        <v>922.48815094790325</v>
      </c>
      <c r="T1485" s="5">
        <v>400.85770548965297</v>
      </c>
      <c r="V1485" s="20">
        <f t="shared" si="102"/>
        <v>1323.3458564375562</v>
      </c>
      <c r="W1485" s="59">
        <f t="shared" si="100"/>
        <v>41496</v>
      </c>
      <c r="X1485" s="25">
        <v>150.19867000000002</v>
      </c>
      <c r="Y1485" s="52">
        <v>218.87700000000001</v>
      </c>
      <c r="Z1485" s="35"/>
      <c r="AA1485" s="10">
        <v>0</v>
      </c>
      <c r="AB1485" s="55">
        <v>222.88198</v>
      </c>
      <c r="AC1485" s="56">
        <v>34.312460000000002</v>
      </c>
      <c r="AD1485" s="57">
        <v>151.48367000000002</v>
      </c>
      <c r="AE1485" s="35"/>
      <c r="AF1485" s="58">
        <v>15.90963</v>
      </c>
      <c r="AG1485" s="58"/>
      <c r="AH1485" s="35">
        <v>0</v>
      </c>
      <c r="AI1485" s="35"/>
      <c r="AL1485" s="24">
        <f t="shared" si="104"/>
        <v>793.66341</v>
      </c>
      <c r="AN1485" s="34">
        <v>721.65</v>
      </c>
      <c r="AP1485" s="20">
        <f t="shared" si="103"/>
        <v>1515.31341</v>
      </c>
      <c r="AR1485" s="20"/>
    </row>
    <row r="1486" spans="1:44" x14ac:dyDescent="0.25">
      <c r="A1486" t="str">
        <f>VLOOKUP($B1486,'Cushing Balance'!$C$2:$E$500,3,TRUE)</f>
        <v>322013</v>
      </c>
      <c r="B1486" s="1">
        <v>41497</v>
      </c>
      <c r="C1486" s="31"/>
      <c r="D1486" s="25">
        <v>208.58067000000003</v>
      </c>
      <c r="E1486" s="42">
        <v>183.57213000000002</v>
      </c>
      <c r="F1486" s="35"/>
      <c r="G1486" s="23">
        <v>86.39541094790323</v>
      </c>
      <c r="H1486" s="40">
        <v>38.790289999999999</v>
      </c>
      <c r="I1486" s="35">
        <v>0</v>
      </c>
      <c r="J1486" s="26">
        <v>0</v>
      </c>
      <c r="K1486" s="9">
        <v>89.149479999999997</v>
      </c>
      <c r="L1486" s="51">
        <v>23.04177</v>
      </c>
      <c r="M1486" s="16">
        <v>311.28194000000002</v>
      </c>
      <c r="N1486" s="35">
        <v>0</v>
      </c>
      <c r="O1486" s="50">
        <v>74.557899999999989</v>
      </c>
      <c r="P1486" s="39">
        <v>0</v>
      </c>
      <c r="R1486" s="24">
        <f t="shared" si="101"/>
        <v>1015.3695909479034</v>
      </c>
      <c r="T1486" s="5">
        <v>400.85770548965297</v>
      </c>
      <c r="V1486" s="20">
        <f t="shared" si="102"/>
        <v>1416.2272964375563</v>
      </c>
      <c r="W1486" s="59">
        <f t="shared" si="100"/>
        <v>41497</v>
      </c>
      <c r="X1486" s="25">
        <v>151.95404000000002</v>
      </c>
      <c r="Y1486" s="52">
        <v>208.55914999999999</v>
      </c>
      <c r="Z1486" s="35"/>
      <c r="AA1486" s="10">
        <v>0</v>
      </c>
      <c r="AB1486" s="55">
        <v>222.94029</v>
      </c>
      <c r="AC1486" s="56">
        <v>28.224709999999998</v>
      </c>
      <c r="AD1486" s="57">
        <v>155.35535000000002</v>
      </c>
      <c r="AE1486" s="35"/>
      <c r="AF1486" s="58">
        <v>15.586790000000001</v>
      </c>
      <c r="AG1486" s="58"/>
      <c r="AH1486" s="35">
        <v>0</v>
      </c>
      <c r="AI1486" s="35"/>
      <c r="AL1486" s="24">
        <f t="shared" si="104"/>
        <v>782.62032999999997</v>
      </c>
      <c r="AN1486" s="34">
        <v>721.65</v>
      </c>
      <c r="AP1486" s="20">
        <f t="shared" si="103"/>
        <v>1504.2703299999998</v>
      </c>
      <c r="AR1486" s="20"/>
    </row>
    <row r="1487" spans="1:44" x14ac:dyDescent="0.25">
      <c r="A1487" t="str">
        <f>VLOOKUP($B1487,'Cushing Balance'!$C$2:$E$500,3,TRUE)</f>
        <v>322013</v>
      </c>
      <c r="B1487" s="1">
        <v>41498</v>
      </c>
      <c r="C1487" s="31"/>
      <c r="D1487" s="25">
        <v>0</v>
      </c>
      <c r="E1487" s="42">
        <v>177.89371</v>
      </c>
      <c r="F1487" s="35"/>
      <c r="G1487" s="23">
        <v>86.39541094790323</v>
      </c>
      <c r="H1487" s="40">
        <v>35.111599999999996</v>
      </c>
      <c r="I1487" s="35">
        <v>0</v>
      </c>
      <c r="J1487" s="26">
        <v>0</v>
      </c>
      <c r="K1487" s="9">
        <v>88.576059999999998</v>
      </c>
      <c r="L1487" s="51">
        <v>21.209019999999999</v>
      </c>
      <c r="M1487" s="16">
        <v>383.27390000000003</v>
      </c>
      <c r="N1487" s="35">
        <v>0</v>
      </c>
      <c r="O1487" s="50">
        <v>73.879100000000008</v>
      </c>
      <c r="P1487" s="39">
        <v>0</v>
      </c>
      <c r="R1487" s="24">
        <f t="shared" si="101"/>
        <v>866.33880094790322</v>
      </c>
      <c r="T1487" s="5">
        <v>400.85770548965297</v>
      </c>
      <c r="V1487" s="20">
        <f t="shared" si="102"/>
        <v>1267.1965064375563</v>
      </c>
      <c r="W1487" s="59">
        <f t="shared" si="100"/>
        <v>41498</v>
      </c>
      <c r="X1487" s="25">
        <v>146.76781</v>
      </c>
      <c r="Y1487" s="52">
        <v>175.91638</v>
      </c>
      <c r="Z1487" s="35"/>
      <c r="AA1487" s="10">
        <v>0</v>
      </c>
      <c r="AB1487" s="55">
        <v>218.18015</v>
      </c>
      <c r="AC1487" s="56">
        <v>32.3444</v>
      </c>
      <c r="AD1487" s="57">
        <v>156.51938000000001</v>
      </c>
      <c r="AE1487" s="35"/>
      <c r="AF1487" s="58">
        <v>16.15344</v>
      </c>
      <c r="AG1487" s="58"/>
      <c r="AH1487" s="35">
        <v>0</v>
      </c>
      <c r="AI1487" s="35"/>
      <c r="AL1487" s="24">
        <f t="shared" si="104"/>
        <v>745.88156000000004</v>
      </c>
      <c r="AN1487" s="34">
        <v>721.65</v>
      </c>
      <c r="AP1487" s="20">
        <f t="shared" si="103"/>
        <v>1467.5315599999999</v>
      </c>
      <c r="AR1487" s="20"/>
    </row>
    <row r="1488" spans="1:44" x14ac:dyDescent="0.25">
      <c r="A1488" t="str">
        <f>VLOOKUP($B1488,'Cushing Balance'!$C$2:$E$500,3,TRUE)</f>
        <v>322013</v>
      </c>
      <c r="B1488" s="1">
        <v>41499</v>
      </c>
      <c r="C1488" s="31"/>
      <c r="D1488" s="25">
        <v>33.465879999999999</v>
      </c>
      <c r="E1488" s="42">
        <v>179.28115</v>
      </c>
      <c r="F1488" s="35"/>
      <c r="G1488" s="23">
        <v>86.39541094790323</v>
      </c>
      <c r="H1488" s="40">
        <v>47.188230000000004</v>
      </c>
      <c r="I1488" s="35">
        <v>0</v>
      </c>
      <c r="J1488" s="26">
        <v>0</v>
      </c>
      <c r="K1488" s="9">
        <v>89.03703999999999</v>
      </c>
      <c r="L1488" s="51">
        <v>20.349979999999999</v>
      </c>
      <c r="M1488" s="16">
        <v>352.37796000000003</v>
      </c>
      <c r="N1488" s="35">
        <v>0</v>
      </c>
      <c r="O1488" s="50">
        <v>72.741649999999993</v>
      </c>
      <c r="P1488" s="39">
        <v>0</v>
      </c>
      <c r="R1488" s="24">
        <f t="shared" si="101"/>
        <v>880.83730094790326</v>
      </c>
      <c r="T1488" s="5">
        <v>400.85770548965297</v>
      </c>
      <c r="V1488" s="20">
        <f t="shared" si="102"/>
        <v>1281.6950064375562</v>
      </c>
      <c r="W1488" s="59">
        <f t="shared" si="100"/>
        <v>41499</v>
      </c>
      <c r="X1488" s="25">
        <v>149.33654000000001</v>
      </c>
      <c r="Y1488" s="52">
        <v>182.6369</v>
      </c>
      <c r="Z1488" s="35"/>
      <c r="AA1488" s="10">
        <v>0</v>
      </c>
      <c r="AB1488" s="55">
        <v>125.65258</v>
      </c>
      <c r="AC1488" s="56">
        <v>28.2879</v>
      </c>
      <c r="AD1488" s="57">
        <v>157.90282999999999</v>
      </c>
      <c r="AE1488" s="35"/>
      <c r="AF1488" s="58">
        <v>16.01031</v>
      </c>
      <c r="AG1488" s="58"/>
      <c r="AH1488" s="35">
        <v>0</v>
      </c>
      <c r="AI1488" s="35"/>
      <c r="AL1488" s="24">
        <f t="shared" si="104"/>
        <v>659.82705999999996</v>
      </c>
      <c r="AN1488" s="34">
        <v>721.65</v>
      </c>
      <c r="AP1488" s="20">
        <f t="shared" si="103"/>
        <v>1381.4770599999999</v>
      </c>
      <c r="AR1488" s="20"/>
    </row>
    <row r="1489" spans="1:44" x14ac:dyDescent="0.25">
      <c r="A1489" t="str">
        <f>VLOOKUP($B1489,'Cushing Balance'!$C$2:$E$500,3,TRUE)</f>
        <v>322013</v>
      </c>
      <c r="B1489" s="1">
        <v>41500</v>
      </c>
      <c r="C1489" s="31"/>
      <c r="D1489" s="25">
        <v>179.90600000000001</v>
      </c>
      <c r="E1489" s="42">
        <v>195.13617000000002</v>
      </c>
      <c r="F1489" s="35"/>
      <c r="G1489" s="23">
        <v>86.39541094790323</v>
      </c>
      <c r="H1489" s="40">
        <v>53.573749999999997</v>
      </c>
      <c r="I1489" s="35">
        <v>0</v>
      </c>
      <c r="J1489" s="26">
        <v>0</v>
      </c>
      <c r="K1489" s="9">
        <v>93.23415</v>
      </c>
      <c r="L1489" s="51">
        <v>23.010830000000002</v>
      </c>
      <c r="M1489" s="16">
        <v>300.89908000000003</v>
      </c>
      <c r="N1489" s="35">
        <v>0</v>
      </c>
      <c r="O1489" s="50">
        <v>73.790130000000005</v>
      </c>
      <c r="P1489" s="39">
        <v>0</v>
      </c>
      <c r="R1489" s="24">
        <f t="shared" si="101"/>
        <v>1005.9455209479033</v>
      </c>
      <c r="T1489" s="5">
        <v>400.85770548965297</v>
      </c>
      <c r="V1489" s="20">
        <f t="shared" si="102"/>
        <v>1406.8032264375563</v>
      </c>
      <c r="W1489" s="59">
        <f t="shared" si="100"/>
        <v>41500</v>
      </c>
      <c r="X1489" s="25">
        <v>150.96994000000001</v>
      </c>
      <c r="Y1489" s="52">
        <v>210.10404</v>
      </c>
      <c r="Z1489" s="35"/>
      <c r="AA1489" s="10">
        <v>0</v>
      </c>
      <c r="AB1489" s="55">
        <v>62.546669999999999</v>
      </c>
      <c r="AC1489" s="56">
        <v>34.174190000000003</v>
      </c>
      <c r="AD1489" s="57">
        <v>157.19315</v>
      </c>
      <c r="AE1489" s="35"/>
      <c r="AF1489" s="58">
        <v>15.8879</v>
      </c>
      <c r="AG1489" s="58"/>
      <c r="AH1489" s="35">
        <v>0</v>
      </c>
      <c r="AI1489" s="35"/>
      <c r="AL1489" s="24">
        <f t="shared" si="104"/>
        <v>630.87589000000003</v>
      </c>
      <c r="AN1489" s="34">
        <v>721.65</v>
      </c>
      <c r="AP1489" s="20">
        <f t="shared" si="103"/>
        <v>1352.5258899999999</v>
      </c>
      <c r="AR1489" s="20"/>
    </row>
    <row r="1490" spans="1:44" x14ac:dyDescent="0.25">
      <c r="A1490" t="str">
        <f>VLOOKUP($B1490,'Cushing Balance'!$C$2:$E$500,3,TRUE)</f>
        <v>322013</v>
      </c>
      <c r="B1490" s="1">
        <v>41501</v>
      </c>
      <c r="C1490" s="31"/>
      <c r="D1490" s="25">
        <v>0</v>
      </c>
      <c r="E1490" s="42">
        <v>194.30176999999998</v>
      </c>
      <c r="F1490" s="35"/>
      <c r="G1490" s="23">
        <v>86.39541094790323</v>
      </c>
      <c r="H1490" s="40">
        <v>16.968349999999997</v>
      </c>
      <c r="I1490" s="35">
        <v>0</v>
      </c>
      <c r="J1490" s="26">
        <v>0</v>
      </c>
      <c r="K1490" s="9">
        <v>90.283539999999988</v>
      </c>
      <c r="L1490" s="51">
        <v>22.892250000000001</v>
      </c>
      <c r="M1490" s="16">
        <v>318.20898</v>
      </c>
      <c r="N1490" s="35">
        <v>0</v>
      </c>
      <c r="O1490" s="50">
        <v>74.01379</v>
      </c>
      <c r="P1490" s="39">
        <v>0</v>
      </c>
      <c r="R1490" s="24">
        <f t="shared" si="101"/>
        <v>803.0640909479032</v>
      </c>
      <c r="T1490" s="5">
        <v>400.85770548965297</v>
      </c>
      <c r="V1490" s="20">
        <f t="shared" si="102"/>
        <v>1203.9217964375562</v>
      </c>
      <c r="W1490" s="59">
        <f t="shared" si="100"/>
        <v>41501</v>
      </c>
      <c r="X1490" s="25">
        <v>147.66794000000002</v>
      </c>
      <c r="Y1490" s="52">
        <v>353.78100000000001</v>
      </c>
      <c r="Z1490" s="35"/>
      <c r="AA1490" s="10">
        <v>0</v>
      </c>
      <c r="AB1490" s="55">
        <v>220.62454</v>
      </c>
      <c r="AC1490" s="56">
        <v>33.394480000000001</v>
      </c>
      <c r="AD1490" s="57">
        <v>147.15707999999998</v>
      </c>
      <c r="AE1490" s="35"/>
      <c r="AF1490" s="58">
        <v>14.99038</v>
      </c>
      <c r="AG1490" s="58"/>
      <c r="AH1490" s="35">
        <v>0</v>
      </c>
      <c r="AI1490" s="35"/>
      <c r="AL1490" s="24">
        <f t="shared" si="104"/>
        <v>917.61541999999997</v>
      </c>
      <c r="AN1490" s="34">
        <v>721.65</v>
      </c>
      <c r="AP1490" s="20">
        <f t="shared" si="103"/>
        <v>1639.2654199999999</v>
      </c>
      <c r="AR1490" s="20"/>
    </row>
    <row r="1491" spans="1:44" x14ac:dyDescent="0.25">
      <c r="A1491" t="str">
        <f>VLOOKUP($B1491,'Cushing Balance'!$C$2:$E$500,3,TRUE)</f>
        <v>322013</v>
      </c>
      <c r="B1491" s="1">
        <v>41502</v>
      </c>
      <c r="C1491" s="31"/>
      <c r="D1491" s="25">
        <v>0</v>
      </c>
      <c r="E1491" s="42">
        <v>190.97810000000001</v>
      </c>
      <c r="F1491" s="35"/>
      <c r="G1491" s="23">
        <v>86.39541094790323</v>
      </c>
      <c r="H1491" s="40">
        <v>58.896830000000001</v>
      </c>
      <c r="I1491" s="35">
        <v>0</v>
      </c>
      <c r="J1491" s="26">
        <v>0</v>
      </c>
      <c r="K1491" s="9">
        <v>90.466580000000008</v>
      </c>
      <c r="L1491" s="51">
        <v>23.206310000000002</v>
      </c>
      <c r="M1491" s="16">
        <v>314.96537999999998</v>
      </c>
      <c r="N1491" s="35">
        <v>0</v>
      </c>
      <c r="O1491" s="50">
        <v>73.846310000000003</v>
      </c>
      <c r="P1491" s="39">
        <v>0</v>
      </c>
      <c r="R1491" s="24">
        <f t="shared" si="101"/>
        <v>838.75492094790332</v>
      </c>
      <c r="T1491" s="5">
        <v>400.85770548965297</v>
      </c>
      <c r="V1491" s="20">
        <f t="shared" si="102"/>
        <v>1239.6126264375562</v>
      </c>
      <c r="W1491" s="59">
        <f t="shared" si="100"/>
        <v>41502</v>
      </c>
      <c r="X1491" s="25">
        <v>150.83783</v>
      </c>
      <c r="Y1491" s="52">
        <v>341.66133000000002</v>
      </c>
      <c r="Z1491" s="35"/>
      <c r="AA1491" s="10">
        <v>0</v>
      </c>
      <c r="AB1491" s="55">
        <v>229.98401999999999</v>
      </c>
      <c r="AC1491" s="56">
        <v>32.817959999999999</v>
      </c>
      <c r="AD1491" s="57">
        <v>144.58617000000001</v>
      </c>
      <c r="AE1491" s="35"/>
      <c r="AF1491" s="58">
        <v>16.066379999999999</v>
      </c>
      <c r="AG1491" s="58"/>
      <c r="AH1491" s="35">
        <v>0</v>
      </c>
      <c r="AI1491" s="35"/>
      <c r="AL1491" s="24">
        <f t="shared" si="104"/>
        <v>915.95368999999994</v>
      </c>
      <c r="AN1491" s="34">
        <v>721.65</v>
      </c>
      <c r="AP1491" s="20">
        <f t="shared" si="103"/>
        <v>1637.6036899999999</v>
      </c>
      <c r="AR1491" s="20"/>
    </row>
    <row r="1492" spans="1:44" x14ac:dyDescent="0.25">
      <c r="A1492" t="str">
        <f>VLOOKUP($B1492,'Cushing Balance'!$C$2:$E$500,3,TRUE)</f>
        <v>332013</v>
      </c>
      <c r="B1492" s="1">
        <v>41503</v>
      </c>
      <c r="C1492" s="31"/>
      <c r="D1492" s="25">
        <v>0</v>
      </c>
      <c r="E1492" s="42">
        <v>199.35420999999999</v>
      </c>
      <c r="F1492" s="35"/>
      <c r="G1492" s="23">
        <v>86.39541094790323</v>
      </c>
      <c r="H1492" s="40">
        <v>66.027000000000001</v>
      </c>
      <c r="I1492" s="35">
        <v>0</v>
      </c>
      <c r="J1492" s="26">
        <v>0</v>
      </c>
      <c r="K1492" s="9">
        <v>82.048349999999999</v>
      </c>
      <c r="L1492" s="51">
        <v>23.167560000000002</v>
      </c>
      <c r="M1492" s="16">
        <v>426.99131</v>
      </c>
      <c r="N1492" s="35">
        <v>0</v>
      </c>
      <c r="O1492" s="50">
        <v>75.059080000000009</v>
      </c>
      <c r="P1492" s="39">
        <v>0</v>
      </c>
      <c r="R1492" s="24">
        <f t="shared" si="101"/>
        <v>959.04292094790321</v>
      </c>
      <c r="T1492" s="5">
        <v>400.85770548965297</v>
      </c>
      <c r="V1492" s="20">
        <f t="shared" si="102"/>
        <v>1359.9006264375562</v>
      </c>
      <c r="W1492" s="59">
        <f t="shared" si="100"/>
        <v>41503</v>
      </c>
      <c r="X1492" s="25">
        <v>150.86243999999999</v>
      </c>
      <c r="Y1492" s="52">
        <v>340.14284999999995</v>
      </c>
      <c r="Z1492" s="35"/>
      <c r="AA1492" s="10">
        <v>0</v>
      </c>
      <c r="AB1492" s="55">
        <v>218.21545999999998</v>
      </c>
      <c r="AC1492" s="56">
        <v>34.812150000000003</v>
      </c>
      <c r="AD1492" s="57">
        <v>139.78945999999999</v>
      </c>
      <c r="AE1492" s="35"/>
      <c r="AF1492" s="58">
        <v>15.536670000000001</v>
      </c>
      <c r="AG1492" s="58"/>
      <c r="AH1492" s="35">
        <v>0</v>
      </c>
      <c r="AI1492" s="35"/>
      <c r="AL1492" s="24">
        <f t="shared" si="104"/>
        <v>899.35902999999985</v>
      </c>
      <c r="AN1492" s="34">
        <v>721.65</v>
      </c>
      <c r="AP1492" s="20">
        <f t="shared" si="103"/>
        <v>1621.0090299999997</v>
      </c>
      <c r="AR1492" s="20"/>
    </row>
    <row r="1493" spans="1:44" x14ac:dyDescent="0.25">
      <c r="A1493" t="str">
        <f>VLOOKUP($B1493,'Cushing Balance'!$C$2:$E$500,3,TRUE)</f>
        <v>332013</v>
      </c>
      <c r="B1493" s="1">
        <v>41504</v>
      </c>
      <c r="C1493" s="31"/>
      <c r="D1493" s="25">
        <v>0</v>
      </c>
      <c r="E1493" s="42">
        <v>195.43090000000001</v>
      </c>
      <c r="F1493" s="35"/>
      <c r="G1493" s="23">
        <v>86.39541094790323</v>
      </c>
      <c r="H1493" s="40">
        <v>79.802480000000003</v>
      </c>
      <c r="I1493" s="35">
        <v>0</v>
      </c>
      <c r="J1493" s="26">
        <v>0</v>
      </c>
      <c r="K1493" s="9">
        <v>69.481769999999997</v>
      </c>
      <c r="L1493" s="51">
        <v>19.757709999999999</v>
      </c>
      <c r="M1493" s="16">
        <v>331.84219000000002</v>
      </c>
      <c r="N1493" s="35">
        <v>0</v>
      </c>
      <c r="O1493" s="50">
        <v>73.934830000000005</v>
      </c>
      <c r="P1493" s="39">
        <v>0</v>
      </c>
      <c r="R1493" s="24">
        <f t="shared" si="101"/>
        <v>856.64529094790328</v>
      </c>
      <c r="T1493" s="5">
        <v>400.85770548965297</v>
      </c>
      <c r="V1493" s="20">
        <f t="shared" si="102"/>
        <v>1257.5029964375562</v>
      </c>
      <c r="W1493" s="59">
        <f t="shared" si="100"/>
        <v>41504</v>
      </c>
      <c r="X1493" s="25">
        <v>151.34592000000001</v>
      </c>
      <c r="Y1493" s="52">
        <v>282.12450000000001</v>
      </c>
      <c r="Z1493" s="35"/>
      <c r="AA1493" s="10">
        <v>0</v>
      </c>
      <c r="AB1493" s="55">
        <v>225.26481000000001</v>
      </c>
      <c r="AC1493" s="56">
        <v>34.967690000000005</v>
      </c>
      <c r="AD1493" s="57">
        <v>147.31539999999998</v>
      </c>
      <c r="AE1493" s="35"/>
      <c r="AF1493" s="58">
        <v>16.06146</v>
      </c>
      <c r="AG1493" s="58"/>
      <c r="AH1493" s="35">
        <v>0</v>
      </c>
      <c r="AI1493" s="35"/>
      <c r="AL1493" s="24">
        <f t="shared" si="104"/>
        <v>857.07977999999991</v>
      </c>
      <c r="AN1493" s="34">
        <v>721.65</v>
      </c>
      <c r="AP1493" s="20">
        <f t="shared" si="103"/>
        <v>1578.7297799999999</v>
      </c>
      <c r="AR1493" s="20"/>
    </row>
    <row r="1494" spans="1:44" x14ac:dyDescent="0.25">
      <c r="A1494" t="str">
        <f>VLOOKUP($B1494,'Cushing Balance'!$C$2:$E$500,3,TRUE)</f>
        <v>332013</v>
      </c>
      <c r="B1494" s="1">
        <v>41505</v>
      </c>
      <c r="C1494" s="31"/>
      <c r="D1494" s="25">
        <v>286.15057999999999</v>
      </c>
      <c r="E1494" s="42">
        <v>165.93513000000002</v>
      </c>
      <c r="F1494" s="35"/>
      <c r="G1494" s="23">
        <v>86.39541094790323</v>
      </c>
      <c r="H1494" s="40">
        <v>72.553710000000009</v>
      </c>
      <c r="I1494" s="35">
        <v>0</v>
      </c>
      <c r="J1494" s="26">
        <v>0</v>
      </c>
      <c r="K1494" s="9">
        <v>84.567789999999988</v>
      </c>
      <c r="L1494" s="51">
        <v>19.472459999999998</v>
      </c>
      <c r="M1494" s="16">
        <v>426.17599999999999</v>
      </c>
      <c r="N1494" s="35">
        <v>0</v>
      </c>
      <c r="O1494" s="50">
        <v>74.653419999999997</v>
      </c>
      <c r="P1494" s="39">
        <v>0</v>
      </c>
      <c r="R1494" s="24">
        <f t="shared" si="101"/>
        <v>1215.9045009479032</v>
      </c>
      <c r="T1494" s="5">
        <v>400.85770548965297</v>
      </c>
      <c r="V1494" s="20">
        <f t="shared" si="102"/>
        <v>1616.7622064375562</v>
      </c>
      <c r="W1494" s="59">
        <f t="shared" si="100"/>
        <v>41505</v>
      </c>
      <c r="X1494" s="25">
        <v>151.2869</v>
      </c>
      <c r="Y1494" s="52">
        <v>344.33252000000005</v>
      </c>
      <c r="Z1494" s="35"/>
      <c r="AA1494" s="10">
        <v>0</v>
      </c>
      <c r="AB1494" s="55">
        <v>230.77655999999999</v>
      </c>
      <c r="AC1494" s="56">
        <v>35.284519999999993</v>
      </c>
      <c r="AD1494" s="57">
        <v>159.74113</v>
      </c>
      <c r="AE1494" s="35"/>
      <c r="AF1494" s="58">
        <v>16.100439999999999</v>
      </c>
      <c r="AG1494" s="58"/>
      <c r="AH1494" s="35">
        <v>0</v>
      </c>
      <c r="AI1494" s="35"/>
      <c r="AL1494" s="24">
        <f t="shared" si="104"/>
        <v>937.5220700000001</v>
      </c>
      <c r="AN1494" s="34">
        <v>721.65</v>
      </c>
      <c r="AP1494" s="20">
        <f t="shared" si="103"/>
        <v>1659.1720700000001</v>
      </c>
      <c r="AR1494" s="20"/>
    </row>
    <row r="1495" spans="1:44" x14ac:dyDescent="0.25">
      <c r="A1495" t="str">
        <f>VLOOKUP($B1495,'Cushing Balance'!$C$2:$E$500,3,TRUE)</f>
        <v>332013</v>
      </c>
      <c r="B1495" s="1">
        <v>41506</v>
      </c>
      <c r="C1495" s="31"/>
      <c r="D1495" s="25">
        <v>130.91928999999999</v>
      </c>
      <c r="E1495" s="42">
        <v>199.78264999999999</v>
      </c>
      <c r="F1495" s="35"/>
      <c r="G1495" s="23">
        <v>86.39541094790323</v>
      </c>
      <c r="H1495" s="40">
        <v>74.569960000000009</v>
      </c>
      <c r="I1495" s="35">
        <v>0</v>
      </c>
      <c r="J1495" s="26">
        <v>0</v>
      </c>
      <c r="K1495" s="9">
        <v>95.584770000000006</v>
      </c>
      <c r="L1495" s="51">
        <v>23.166830000000001</v>
      </c>
      <c r="M1495" s="16">
        <v>320.83819</v>
      </c>
      <c r="N1495" s="35">
        <v>0</v>
      </c>
      <c r="O1495" s="50">
        <v>74.692999999999998</v>
      </c>
      <c r="P1495" s="39">
        <v>0</v>
      </c>
      <c r="R1495" s="24">
        <f t="shared" si="101"/>
        <v>1005.9501009479034</v>
      </c>
      <c r="T1495" s="5">
        <v>400.85770548965297</v>
      </c>
      <c r="V1495" s="20">
        <f t="shared" si="102"/>
        <v>1406.8078064375563</v>
      </c>
      <c r="W1495" s="59">
        <f t="shared" si="100"/>
        <v>41506</v>
      </c>
      <c r="X1495" s="25">
        <v>147.88279</v>
      </c>
      <c r="Y1495" s="52">
        <v>158.11338000000001</v>
      </c>
      <c r="Z1495" s="35"/>
      <c r="AA1495" s="10">
        <v>0</v>
      </c>
      <c r="AB1495" s="55">
        <v>223.97318999999999</v>
      </c>
      <c r="AC1495" s="56">
        <v>35.230170000000001</v>
      </c>
      <c r="AD1495" s="57">
        <v>167.97754</v>
      </c>
      <c r="AE1495" s="35"/>
      <c r="AF1495" s="58">
        <v>16.088809999999999</v>
      </c>
      <c r="AG1495" s="58"/>
      <c r="AH1495" s="35">
        <v>0</v>
      </c>
      <c r="AI1495" s="35"/>
      <c r="AL1495" s="24">
        <f t="shared" si="104"/>
        <v>749.26588000000004</v>
      </c>
      <c r="AN1495" s="34">
        <v>721.65</v>
      </c>
      <c r="AP1495" s="20">
        <f t="shared" si="103"/>
        <v>1470.91588</v>
      </c>
      <c r="AR1495" s="20"/>
    </row>
    <row r="1496" spans="1:44" x14ac:dyDescent="0.25">
      <c r="A1496" t="str">
        <f>VLOOKUP($B1496,'Cushing Balance'!$C$2:$E$500,3,TRUE)</f>
        <v>332013</v>
      </c>
      <c r="B1496" s="1">
        <v>41507</v>
      </c>
      <c r="C1496" s="31"/>
      <c r="D1496" s="25">
        <v>181.54050000000001</v>
      </c>
      <c r="E1496" s="42">
        <v>196.57768999999999</v>
      </c>
      <c r="F1496" s="35"/>
      <c r="G1496" s="23">
        <v>86.39541094790323</v>
      </c>
      <c r="H1496" s="40">
        <v>79.790399999999991</v>
      </c>
      <c r="I1496" s="35">
        <v>0</v>
      </c>
      <c r="J1496" s="26">
        <v>0</v>
      </c>
      <c r="K1496" s="9">
        <v>95.343919999999997</v>
      </c>
      <c r="L1496" s="51">
        <v>23.135830000000002</v>
      </c>
      <c r="M1496" s="16">
        <v>296.72192000000001</v>
      </c>
      <c r="N1496" s="35">
        <v>0</v>
      </c>
      <c r="O1496" s="50">
        <v>74.905830000000009</v>
      </c>
      <c r="P1496" s="39">
        <v>44.12406</v>
      </c>
      <c r="R1496" s="24">
        <f t="shared" si="101"/>
        <v>1078.5355609479034</v>
      </c>
      <c r="T1496" s="5">
        <v>400.85770548965297</v>
      </c>
      <c r="V1496" s="20">
        <f t="shared" si="102"/>
        <v>1479.3932664375563</v>
      </c>
      <c r="W1496" s="59">
        <f t="shared" si="100"/>
        <v>41507</v>
      </c>
      <c r="X1496" s="25">
        <v>151.66065</v>
      </c>
      <c r="Y1496" s="52">
        <v>249.15223</v>
      </c>
      <c r="Z1496" s="35"/>
      <c r="AA1496" s="10">
        <v>0</v>
      </c>
      <c r="AB1496" s="55">
        <v>224.91935000000001</v>
      </c>
      <c r="AC1496" s="56">
        <v>35.286540000000002</v>
      </c>
      <c r="AD1496" s="57">
        <v>165.14323000000002</v>
      </c>
      <c r="AE1496" s="35"/>
      <c r="AF1496" s="58">
        <v>15.652520000000001</v>
      </c>
      <c r="AG1496" s="58"/>
      <c r="AH1496" s="35">
        <v>0</v>
      </c>
      <c r="AI1496" s="35"/>
      <c r="AL1496" s="24">
        <f t="shared" si="104"/>
        <v>841.81452000000013</v>
      </c>
      <c r="AN1496" s="34">
        <v>721.65</v>
      </c>
      <c r="AP1496" s="20">
        <f t="shared" si="103"/>
        <v>1563.46452</v>
      </c>
      <c r="AR1496" s="20"/>
    </row>
    <row r="1497" spans="1:44" x14ac:dyDescent="0.25">
      <c r="A1497" t="str">
        <f>VLOOKUP($B1497,'Cushing Balance'!$C$2:$E$500,3,TRUE)</f>
        <v>332013</v>
      </c>
      <c r="B1497" s="1">
        <v>41508</v>
      </c>
      <c r="C1497" s="31"/>
      <c r="D1497" s="25">
        <v>0</v>
      </c>
      <c r="E1497" s="42">
        <v>150.33965000000001</v>
      </c>
      <c r="F1497" s="35"/>
      <c r="G1497" s="23">
        <v>86.39541094790323</v>
      </c>
      <c r="H1497" s="40">
        <v>64.258309999999994</v>
      </c>
      <c r="I1497" s="35">
        <v>0</v>
      </c>
      <c r="J1497" s="26">
        <v>0</v>
      </c>
      <c r="K1497" s="9">
        <v>84.565939999999998</v>
      </c>
      <c r="L1497" s="51">
        <v>23.388939999999998</v>
      </c>
      <c r="M1497" s="16">
        <v>319.27772999999996</v>
      </c>
      <c r="N1497" s="35">
        <v>0</v>
      </c>
      <c r="O1497" s="50">
        <v>75.189440000000005</v>
      </c>
      <c r="P1497" s="39">
        <v>17.72719</v>
      </c>
      <c r="R1497" s="24">
        <f t="shared" si="101"/>
        <v>821.14261094790322</v>
      </c>
      <c r="T1497" s="5">
        <v>400.85770548965297</v>
      </c>
      <c r="V1497" s="20">
        <f t="shared" si="102"/>
        <v>1222.0003164375562</v>
      </c>
      <c r="W1497" s="59">
        <f t="shared" si="100"/>
        <v>41508</v>
      </c>
      <c r="X1497" s="25">
        <v>150.03220999999999</v>
      </c>
      <c r="Y1497" s="52">
        <v>345.47017</v>
      </c>
      <c r="Z1497" s="35"/>
      <c r="AA1497" s="10">
        <v>0</v>
      </c>
      <c r="AB1497" s="55">
        <v>231.24332999999999</v>
      </c>
      <c r="AC1497" s="56">
        <v>22.283830000000002</v>
      </c>
      <c r="AD1497" s="57">
        <v>166.38</v>
      </c>
      <c r="AE1497" s="35"/>
      <c r="AF1497" s="58">
        <v>15.497879999999999</v>
      </c>
      <c r="AG1497" s="58"/>
      <c r="AH1497" s="35">
        <v>0</v>
      </c>
      <c r="AI1497" s="35"/>
      <c r="AL1497" s="24">
        <f t="shared" si="104"/>
        <v>930.90742</v>
      </c>
      <c r="AN1497" s="34">
        <v>721.65</v>
      </c>
      <c r="AP1497" s="20">
        <f t="shared" si="103"/>
        <v>1652.5574200000001</v>
      </c>
      <c r="AR1497" s="20"/>
    </row>
    <row r="1498" spans="1:44" x14ac:dyDescent="0.25">
      <c r="A1498" t="str">
        <f>VLOOKUP($B1498,'Cushing Balance'!$C$2:$E$500,3,TRUE)</f>
        <v>332013</v>
      </c>
      <c r="B1498" s="1">
        <v>41509</v>
      </c>
      <c r="C1498" s="31"/>
      <c r="D1498" s="25">
        <v>94.885440000000003</v>
      </c>
      <c r="E1498" s="42">
        <v>138.34317000000001</v>
      </c>
      <c r="F1498" s="35"/>
      <c r="G1498" s="23">
        <v>86.39541094790323</v>
      </c>
      <c r="H1498" s="40">
        <v>71.378979999999999</v>
      </c>
      <c r="I1498" s="35">
        <v>0</v>
      </c>
      <c r="J1498" s="26">
        <v>0</v>
      </c>
      <c r="K1498" s="9">
        <v>91.168440000000004</v>
      </c>
      <c r="L1498" s="51">
        <v>23.371230000000001</v>
      </c>
      <c r="M1498" s="16">
        <v>314.16721000000001</v>
      </c>
      <c r="N1498" s="35">
        <v>0</v>
      </c>
      <c r="O1498" s="50">
        <v>75.648169999999993</v>
      </c>
      <c r="P1498" s="39">
        <v>19.847830000000002</v>
      </c>
      <c r="R1498" s="24">
        <f t="shared" si="101"/>
        <v>915.20588094790321</v>
      </c>
      <c r="T1498" s="5">
        <v>400.85770548965297</v>
      </c>
      <c r="V1498" s="20">
        <f t="shared" si="102"/>
        <v>1316.0635864375563</v>
      </c>
      <c r="W1498" s="59">
        <f t="shared" si="100"/>
        <v>41509</v>
      </c>
      <c r="X1498" s="25">
        <v>151.71913000000001</v>
      </c>
      <c r="Y1498" s="52">
        <v>353.75509999999997</v>
      </c>
      <c r="Z1498" s="35"/>
      <c r="AA1498" s="10">
        <v>0</v>
      </c>
      <c r="AB1498" s="55">
        <v>229.52574999999999</v>
      </c>
      <c r="AC1498" s="56">
        <v>34.548519999999996</v>
      </c>
      <c r="AD1498" s="57">
        <v>155.25921</v>
      </c>
      <c r="AE1498" s="35"/>
      <c r="AF1498" s="58">
        <v>15.53375</v>
      </c>
      <c r="AG1498" s="58"/>
      <c r="AH1498" s="35">
        <v>0</v>
      </c>
      <c r="AI1498" s="35"/>
      <c r="AL1498" s="24">
        <f t="shared" si="104"/>
        <v>940.34145999999987</v>
      </c>
      <c r="AN1498" s="34">
        <v>721.65</v>
      </c>
      <c r="AP1498" s="20">
        <f t="shared" si="103"/>
        <v>1661.9914599999997</v>
      </c>
      <c r="AR1498" s="20"/>
    </row>
    <row r="1499" spans="1:44" x14ac:dyDescent="0.25">
      <c r="A1499" t="str">
        <f>VLOOKUP($B1499,'Cushing Balance'!$C$2:$E$500,3,TRUE)</f>
        <v>342013</v>
      </c>
      <c r="B1499" s="1">
        <v>41510</v>
      </c>
      <c r="C1499" s="31"/>
      <c r="D1499" s="25">
        <v>92.779130000000009</v>
      </c>
      <c r="E1499" s="42">
        <v>167.04225</v>
      </c>
      <c r="F1499" s="35"/>
      <c r="G1499" s="23">
        <v>86.39541094790323</v>
      </c>
      <c r="H1499" s="40">
        <v>73.418729999999996</v>
      </c>
      <c r="I1499" s="35">
        <v>0</v>
      </c>
      <c r="J1499" s="26">
        <v>0</v>
      </c>
      <c r="K1499" s="9">
        <v>99.40625</v>
      </c>
      <c r="L1499" s="51">
        <v>23.404520000000002</v>
      </c>
      <c r="M1499" s="16">
        <v>326.68738000000002</v>
      </c>
      <c r="N1499" s="35">
        <v>0</v>
      </c>
      <c r="O1499" s="50">
        <v>75.3249</v>
      </c>
      <c r="P1499" s="39">
        <v>13.09675</v>
      </c>
      <c r="R1499" s="24">
        <f t="shared" si="101"/>
        <v>957.55532094790328</v>
      </c>
      <c r="T1499" s="5">
        <v>400.85770548965297</v>
      </c>
      <c r="V1499" s="20">
        <f t="shared" si="102"/>
        <v>1358.4130264375563</v>
      </c>
      <c r="W1499" s="59">
        <f t="shared" si="100"/>
        <v>41510</v>
      </c>
      <c r="X1499" s="25">
        <v>150.92692000000002</v>
      </c>
      <c r="Y1499" s="52">
        <v>351.52350000000001</v>
      </c>
      <c r="Z1499" s="35"/>
      <c r="AA1499" s="10">
        <v>0</v>
      </c>
      <c r="AB1499" s="55">
        <v>228.54019</v>
      </c>
      <c r="AC1499" s="56">
        <v>35.254349999999995</v>
      </c>
      <c r="AD1499" s="57">
        <v>161.89146</v>
      </c>
      <c r="AE1499" s="35"/>
      <c r="AF1499" s="58">
        <v>15.67502</v>
      </c>
      <c r="AG1499" s="58"/>
      <c r="AH1499" s="35">
        <v>0</v>
      </c>
      <c r="AI1499" s="35"/>
      <c r="AL1499" s="24">
        <f t="shared" si="104"/>
        <v>943.81144000000006</v>
      </c>
      <c r="AN1499" s="34">
        <v>721.65</v>
      </c>
      <c r="AP1499" s="20">
        <f t="shared" si="103"/>
        <v>1665.46144</v>
      </c>
      <c r="AR1499" s="20"/>
    </row>
    <row r="1500" spans="1:44" x14ac:dyDescent="0.25">
      <c r="A1500" t="str">
        <f>VLOOKUP($B1500,'Cushing Balance'!$C$2:$E$500,3,TRUE)</f>
        <v>342013</v>
      </c>
      <c r="B1500" s="1">
        <v>41511</v>
      </c>
      <c r="C1500" s="31"/>
      <c r="D1500" s="25">
        <v>0</v>
      </c>
      <c r="E1500" s="42">
        <v>136.01973000000001</v>
      </c>
      <c r="F1500" s="35"/>
      <c r="G1500" s="23">
        <v>86.39541094790323</v>
      </c>
      <c r="H1500" s="40">
        <v>71.998460000000009</v>
      </c>
      <c r="I1500" s="35">
        <v>0</v>
      </c>
      <c r="J1500" s="26">
        <v>0</v>
      </c>
      <c r="K1500" s="9">
        <v>95.056309999999996</v>
      </c>
      <c r="L1500" s="51">
        <v>23.357189999999999</v>
      </c>
      <c r="M1500" s="16">
        <v>338.72534999999999</v>
      </c>
      <c r="N1500" s="35">
        <v>0</v>
      </c>
      <c r="O1500" s="50">
        <v>75.294020000000003</v>
      </c>
      <c r="P1500" s="39">
        <v>9.5260999999999996</v>
      </c>
      <c r="R1500" s="24">
        <f t="shared" si="101"/>
        <v>836.37257094790334</v>
      </c>
      <c r="T1500" s="5">
        <v>400.85770548965297</v>
      </c>
      <c r="V1500" s="20">
        <f t="shared" si="102"/>
        <v>1237.2302764375563</v>
      </c>
      <c r="W1500" s="59">
        <f t="shared" si="100"/>
        <v>41511</v>
      </c>
      <c r="X1500" s="25">
        <v>152.07040000000001</v>
      </c>
      <c r="Y1500" s="52">
        <v>350.12496000000004</v>
      </c>
      <c r="Z1500" s="35"/>
      <c r="AA1500" s="10">
        <v>0</v>
      </c>
      <c r="AB1500" s="55">
        <v>224.28531000000001</v>
      </c>
      <c r="AC1500" s="56">
        <v>35.138289999999998</v>
      </c>
      <c r="AD1500" s="57">
        <v>157.19082999999998</v>
      </c>
      <c r="AE1500" s="35"/>
      <c r="AF1500" s="58">
        <v>15.71585</v>
      </c>
      <c r="AG1500" s="58"/>
      <c r="AH1500" s="35">
        <v>0</v>
      </c>
      <c r="AI1500" s="35"/>
      <c r="AL1500" s="24">
        <f t="shared" si="104"/>
        <v>934.52564000000007</v>
      </c>
      <c r="AN1500" s="34">
        <v>721.65</v>
      </c>
      <c r="AP1500" s="20">
        <f t="shared" si="103"/>
        <v>1656.1756399999999</v>
      </c>
      <c r="AR1500" s="20"/>
    </row>
    <row r="1501" spans="1:44" x14ac:dyDescent="0.25">
      <c r="A1501" t="str">
        <f>VLOOKUP($B1501,'Cushing Balance'!$C$2:$E$500,3,TRUE)</f>
        <v>342013</v>
      </c>
      <c r="B1501" s="1">
        <v>41512</v>
      </c>
      <c r="C1501" s="31"/>
      <c r="D1501" s="25">
        <v>229.29046</v>
      </c>
      <c r="E1501" s="42">
        <v>162.56348</v>
      </c>
      <c r="F1501" s="35"/>
      <c r="G1501" s="23">
        <v>86.39541094790323</v>
      </c>
      <c r="H1501" s="40">
        <v>29.183709999999998</v>
      </c>
      <c r="I1501" s="35">
        <v>0</v>
      </c>
      <c r="J1501" s="26">
        <v>0</v>
      </c>
      <c r="K1501" s="9">
        <v>96.23169</v>
      </c>
      <c r="L1501" s="51">
        <v>23.378730000000001</v>
      </c>
      <c r="M1501" s="16">
        <v>303.53088000000002</v>
      </c>
      <c r="N1501" s="35">
        <v>0</v>
      </c>
      <c r="O1501" s="50">
        <v>75.231560000000002</v>
      </c>
      <c r="P1501" s="39">
        <v>5.2183799999999998</v>
      </c>
      <c r="R1501" s="24">
        <f t="shared" si="101"/>
        <v>1011.0243009479032</v>
      </c>
      <c r="T1501" s="5">
        <v>400.85770548965297</v>
      </c>
      <c r="V1501" s="20">
        <f t="shared" si="102"/>
        <v>1411.8820064375561</v>
      </c>
      <c r="W1501" s="59">
        <f t="shared" si="100"/>
        <v>41512</v>
      </c>
      <c r="X1501" s="25">
        <v>151.69973000000002</v>
      </c>
      <c r="Y1501" s="52">
        <v>301.97888</v>
      </c>
      <c r="Z1501" s="35"/>
      <c r="AA1501" s="10">
        <v>0</v>
      </c>
      <c r="AB1501" s="55">
        <v>219.06492</v>
      </c>
      <c r="AC1501" s="56">
        <v>35.289650000000002</v>
      </c>
      <c r="AD1501" s="57">
        <v>161.30329</v>
      </c>
      <c r="AE1501" s="35"/>
      <c r="AF1501" s="58">
        <v>16.256329999999998</v>
      </c>
      <c r="AG1501" s="58"/>
      <c r="AH1501" s="35">
        <v>0</v>
      </c>
      <c r="AI1501" s="35"/>
      <c r="AL1501" s="24">
        <f t="shared" si="104"/>
        <v>885.59280000000024</v>
      </c>
      <c r="AN1501" s="34">
        <v>721.65</v>
      </c>
      <c r="AP1501" s="20">
        <f t="shared" si="103"/>
        <v>1607.2428000000002</v>
      </c>
      <c r="AR1501" s="20"/>
    </row>
    <row r="1502" spans="1:44" x14ac:dyDescent="0.25">
      <c r="A1502" t="str">
        <f>VLOOKUP($B1502,'Cushing Balance'!$C$2:$E$500,3,TRUE)</f>
        <v>342013</v>
      </c>
      <c r="B1502" s="1">
        <v>41513</v>
      </c>
      <c r="C1502" s="31"/>
      <c r="D1502" s="25">
        <v>143.09855999999999</v>
      </c>
      <c r="E1502" s="42">
        <v>146.70607999999999</v>
      </c>
      <c r="F1502" s="35"/>
      <c r="G1502" s="23">
        <v>86.39541094790323</v>
      </c>
      <c r="H1502" s="40">
        <v>73.404789999999991</v>
      </c>
      <c r="I1502" s="35">
        <v>0</v>
      </c>
      <c r="J1502" s="26">
        <v>0</v>
      </c>
      <c r="K1502" s="9">
        <v>93.818380000000005</v>
      </c>
      <c r="L1502" s="51">
        <v>20.620349999999998</v>
      </c>
      <c r="M1502" s="16">
        <v>314.75671</v>
      </c>
      <c r="N1502" s="35">
        <v>0</v>
      </c>
      <c r="O1502" s="50">
        <v>73.826460000000012</v>
      </c>
      <c r="P1502" s="39">
        <v>40.670059999999999</v>
      </c>
      <c r="R1502" s="24">
        <f t="shared" si="101"/>
        <v>993.29680094790319</v>
      </c>
      <c r="T1502" s="5">
        <v>400.85770548965297</v>
      </c>
      <c r="V1502" s="20">
        <f t="shared" si="102"/>
        <v>1394.1545064375562</v>
      </c>
      <c r="W1502" s="59">
        <f t="shared" si="100"/>
        <v>41513</v>
      </c>
      <c r="X1502" s="25">
        <v>151.87505999999999</v>
      </c>
      <c r="Y1502" s="52">
        <v>351.87953999999996</v>
      </c>
      <c r="Z1502" s="35"/>
      <c r="AA1502" s="10">
        <v>0</v>
      </c>
      <c r="AB1502" s="55">
        <v>180.53263000000001</v>
      </c>
      <c r="AC1502" s="56">
        <v>35.568829999999998</v>
      </c>
      <c r="AD1502" s="57">
        <v>164.31426999999999</v>
      </c>
      <c r="AE1502" s="35"/>
      <c r="AF1502" s="58">
        <v>16.161190000000001</v>
      </c>
      <c r="AG1502" s="58"/>
      <c r="AH1502" s="35">
        <v>0</v>
      </c>
      <c r="AI1502" s="35"/>
      <c r="AL1502" s="24">
        <f t="shared" si="104"/>
        <v>900.33152000000007</v>
      </c>
      <c r="AN1502" s="34">
        <v>721.65</v>
      </c>
      <c r="AP1502" s="20">
        <f t="shared" si="103"/>
        <v>1621.98152</v>
      </c>
      <c r="AR1502" s="20"/>
    </row>
    <row r="1503" spans="1:44" x14ac:dyDescent="0.25">
      <c r="A1503" t="str">
        <f>VLOOKUP($B1503,'Cushing Balance'!$C$2:$E$500,3,TRUE)</f>
        <v>342013</v>
      </c>
      <c r="B1503" s="1">
        <v>41514</v>
      </c>
      <c r="C1503" s="31"/>
      <c r="D1503" s="25">
        <v>0</v>
      </c>
      <c r="E1503" s="42">
        <v>148.54775000000001</v>
      </c>
      <c r="F1503" s="35"/>
      <c r="G1503" s="23">
        <v>86.39541094790323</v>
      </c>
      <c r="H1503" s="40">
        <v>76.534710000000004</v>
      </c>
      <c r="I1503" s="35">
        <v>0</v>
      </c>
      <c r="J1503" s="26">
        <v>0</v>
      </c>
      <c r="K1503" s="9">
        <v>94.514330000000001</v>
      </c>
      <c r="L1503" s="51">
        <v>23.409880000000001</v>
      </c>
      <c r="M1503" s="16">
        <v>309.28363000000002</v>
      </c>
      <c r="N1503" s="35">
        <v>0</v>
      </c>
      <c r="O1503" s="50">
        <v>74.901809999999998</v>
      </c>
      <c r="P1503" s="39">
        <v>49.855309999999996</v>
      </c>
      <c r="R1503" s="24">
        <f t="shared" si="101"/>
        <v>863.4428309479033</v>
      </c>
      <c r="T1503" s="5">
        <v>400.85770548965297</v>
      </c>
      <c r="V1503" s="20">
        <f t="shared" si="102"/>
        <v>1264.3005364375563</v>
      </c>
      <c r="W1503" s="59">
        <f t="shared" si="100"/>
        <v>41514</v>
      </c>
      <c r="X1503" s="25">
        <v>151.44648000000001</v>
      </c>
      <c r="Y1503" s="52">
        <v>322.71371000000005</v>
      </c>
      <c r="Z1503" s="35"/>
      <c r="AA1503" s="10">
        <v>0</v>
      </c>
      <c r="AB1503" s="55">
        <v>226.76798000000002</v>
      </c>
      <c r="AC1503" s="56">
        <v>35.188789999999997</v>
      </c>
      <c r="AD1503" s="57">
        <v>155.85682999999997</v>
      </c>
      <c r="AE1503" s="35"/>
      <c r="AF1503" s="58">
        <v>16.16423</v>
      </c>
      <c r="AG1503" s="58"/>
      <c r="AH1503" s="35">
        <v>0</v>
      </c>
      <c r="AI1503" s="35"/>
      <c r="AL1503" s="24">
        <f t="shared" si="104"/>
        <v>908.1380200000001</v>
      </c>
      <c r="AN1503" s="34">
        <v>721.65</v>
      </c>
      <c r="AP1503" s="20">
        <f t="shared" si="103"/>
        <v>1629.78802</v>
      </c>
      <c r="AR1503" s="20"/>
    </row>
    <row r="1504" spans="1:44" x14ac:dyDescent="0.25">
      <c r="A1504" t="str">
        <f>VLOOKUP($B1504,'Cushing Balance'!$C$2:$E$500,3,TRUE)</f>
        <v>342013</v>
      </c>
      <c r="B1504" s="1">
        <v>41515</v>
      </c>
      <c r="C1504" s="31"/>
      <c r="D1504" s="25">
        <v>207.34938</v>
      </c>
      <c r="E1504" s="42">
        <v>123.1581</v>
      </c>
      <c r="F1504" s="35"/>
      <c r="G1504" s="23">
        <v>86.39541094790323</v>
      </c>
      <c r="H1504" s="40">
        <v>80</v>
      </c>
      <c r="I1504" s="35">
        <v>0</v>
      </c>
      <c r="J1504" s="26">
        <v>0</v>
      </c>
      <c r="K1504" s="9">
        <v>93.243080000000006</v>
      </c>
      <c r="L1504" s="51">
        <v>23.381150000000002</v>
      </c>
      <c r="M1504" s="16">
        <v>345.15593999999999</v>
      </c>
      <c r="N1504" s="35">
        <v>0</v>
      </c>
      <c r="O1504" s="50">
        <v>74.10369</v>
      </c>
      <c r="P1504" s="39">
        <v>56.599249999999998</v>
      </c>
      <c r="R1504" s="24">
        <f t="shared" si="101"/>
        <v>1089.3860009479031</v>
      </c>
      <c r="T1504" s="5">
        <v>400.85770548965297</v>
      </c>
      <c r="V1504" s="20">
        <f t="shared" si="102"/>
        <v>1490.2437064375561</v>
      </c>
      <c r="W1504" s="59">
        <f t="shared" si="100"/>
        <v>41515</v>
      </c>
      <c r="X1504" s="25">
        <v>152.43251999999998</v>
      </c>
      <c r="Y1504" s="52">
        <v>381.58527000000004</v>
      </c>
      <c r="Z1504" s="35"/>
      <c r="AA1504" s="10">
        <v>0</v>
      </c>
      <c r="AB1504" s="55">
        <v>183.61463000000001</v>
      </c>
      <c r="AC1504" s="56">
        <v>30.786080000000002</v>
      </c>
      <c r="AD1504" s="57">
        <v>170.81399999999999</v>
      </c>
      <c r="AE1504" s="35"/>
      <c r="AF1504" s="58">
        <v>11.40375</v>
      </c>
      <c r="AG1504" s="58"/>
      <c r="AH1504" s="35">
        <v>0</v>
      </c>
      <c r="AI1504" s="35"/>
      <c r="AL1504" s="24">
        <f t="shared" si="104"/>
        <v>930.6362499999999</v>
      </c>
      <c r="AN1504" s="34">
        <v>721.65</v>
      </c>
      <c r="AP1504" s="20">
        <f t="shared" si="103"/>
        <v>1652.2862499999999</v>
      </c>
      <c r="AR1504" s="20"/>
    </row>
    <row r="1505" spans="1:44" x14ac:dyDescent="0.25">
      <c r="A1505" t="str">
        <f>VLOOKUP($B1505,'Cushing Balance'!$C$2:$E$500,3,TRUE)</f>
        <v>342013</v>
      </c>
      <c r="B1505" s="1">
        <v>41516</v>
      </c>
      <c r="C1505" s="31"/>
      <c r="D1505" s="25">
        <v>78.97153999999999</v>
      </c>
      <c r="E1505" s="42">
        <v>137.19542000000001</v>
      </c>
      <c r="F1505" s="35"/>
      <c r="G1505" s="23">
        <v>86.39541094790323</v>
      </c>
      <c r="H1505" s="40">
        <v>74.424689999999998</v>
      </c>
      <c r="I1505" s="35">
        <v>0</v>
      </c>
      <c r="J1505" s="26">
        <v>0</v>
      </c>
      <c r="K1505" s="9">
        <v>82.099559999999997</v>
      </c>
      <c r="L1505" s="51">
        <v>23.379020000000001</v>
      </c>
      <c r="M1505" s="16">
        <v>321.83222999999998</v>
      </c>
      <c r="N1505" s="35">
        <v>0</v>
      </c>
      <c r="O1505" s="50">
        <v>73.88721000000001</v>
      </c>
      <c r="P1505" s="39">
        <v>16.212</v>
      </c>
      <c r="R1505" s="24">
        <f t="shared" si="101"/>
        <v>894.39708094790319</v>
      </c>
      <c r="T1505" s="5">
        <v>400.85770548965297</v>
      </c>
      <c r="V1505" s="20">
        <f t="shared" si="102"/>
        <v>1295.254786437556</v>
      </c>
      <c r="W1505" s="59">
        <f t="shared" si="100"/>
        <v>41516</v>
      </c>
      <c r="X1505" s="25">
        <v>152.02382999999998</v>
      </c>
      <c r="Y1505" s="52">
        <v>397.05488000000003</v>
      </c>
      <c r="Z1505" s="35"/>
      <c r="AA1505" s="10">
        <v>0</v>
      </c>
      <c r="AB1505" s="55">
        <v>227.86063000000001</v>
      </c>
      <c r="AC1505" s="56">
        <v>34.892230000000005</v>
      </c>
      <c r="AD1505" s="57">
        <v>153.19421</v>
      </c>
      <c r="AE1505" s="35"/>
      <c r="AF1505" s="58">
        <v>7.7697500000000002</v>
      </c>
      <c r="AG1505" s="58"/>
      <c r="AH1505" s="35">
        <v>0</v>
      </c>
      <c r="AI1505" s="35"/>
      <c r="AL1505" s="24">
        <f t="shared" si="104"/>
        <v>972.7955300000001</v>
      </c>
      <c r="AN1505" s="34">
        <v>721.65</v>
      </c>
      <c r="AP1505" s="20">
        <f t="shared" si="103"/>
        <v>1694.44553</v>
      </c>
      <c r="AR1505" s="20"/>
    </row>
    <row r="1506" spans="1:44" x14ac:dyDescent="0.25">
      <c r="A1506" t="str">
        <f>VLOOKUP($B1506,'Cushing Balance'!$C$2:$E$500,3,TRUE)</f>
        <v>352013</v>
      </c>
      <c r="B1506" s="1">
        <v>41517</v>
      </c>
      <c r="C1506" s="31"/>
      <c r="D1506" s="25">
        <v>12.0791</v>
      </c>
      <c r="E1506" s="42">
        <v>145.02218999999999</v>
      </c>
      <c r="F1506" s="35"/>
      <c r="G1506" s="23">
        <v>86.39541094790323</v>
      </c>
      <c r="H1506" s="40">
        <v>71.10933</v>
      </c>
      <c r="I1506" s="35">
        <v>0</v>
      </c>
      <c r="J1506" s="26">
        <v>0</v>
      </c>
      <c r="K1506" s="9">
        <v>86.10821</v>
      </c>
      <c r="L1506" s="51">
        <v>23.301459999999999</v>
      </c>
      <c r="M1506" s="16">
        <v>329.66384999999997</v>
      </c>
      <c r="N1506" s="35">
        <v>0</v>
      </c>
      <c r="O1506" s="50">
        <v>74.301649999999995</v>
      </c>
      <c r="P1506" s="39">
        <v>2.6539999999999999</v>
      </c>
      <c r="R1506" s="24">
        <f t="shared" si="101"/>
        <v>830.63520094790317</v>
      </c>
      <c r="T1506" s="5">
        <v>400.85770548965297</v>
      </c>
      <c r="V1506" s="20">
        <f t="shared" si="102"/>
        <v>1231.492906437556</v>
      </c>
      <c r="W1506" s="59">
        <f t="shared" si="100"/>
        <v>41517</v>
      </c>
      <c r="X1506" s="25">
        <v>151.34307999999999</v>
      </c>
      <c r="Y1506" s="52">
        <v>358.10978999999998</v>
      </c>
      <c r="Z1506" s="35"/>
      <c r="AA1506" s="10">
        <v>0</v>
      </c>
      <c r="AB1506" s="55">
        <v>223.97992000000002</v>
      </c>
      <c r="AC1506" s="56">
        <v>34.630099999999999</v>
      </c>
      <c r="AD1506" s="57">
        <v>167.20698000000002</v>
      </c>
      <c r="AE1506" s="35"/>
      <c r="AF1506" s="58">
        <v>13.8499</v>
      </c>
      <c r="AG1506" s="58"/>
      <c r="AH1506" s="35">
        <v>0</v>
      </c>
      <c r="AI1506" s="35"/>
      <c r="AL1506" s="24">
        <f t="shared" si="104"/>
        <v>949.11977000000002</v>
      </c>
      <c r="AN1506" s="34">
        <v>721.65</v>
      </c>
      <c r="AP1506" s="20">
        <f t="shared" si="103"/>
        <v>1670.7697699999999</v>
      </c>
      <c r="AR1506" s="20"/>
    </row>
    <row r="1507" spans="1:44" x14ac:dyDescent="0.25">
      <c r="A1507" t="str">
        <f>VLOOKUP($B1507,'Cushing Balance'!$C$2:$E$500,3,TRUE)</f>
        <v>352013</v>
      </c>
      <c r="B1507" s="1">
        <v>41518</v>
      </c>
      <c r="C1507" s="31"/>
      <c r="D1507" s="25">
        <v>288.73430999999999</v>
      </c>
      <c r="E1507" s="42">
        <v>145.00790000000001</v>
      </c>
      <c r="F1507" s="35"/>
      <c r="G1507" s="23">
        <v>100.61589861266667</v>
      </c>
      <c r="H1507" s="40">
        <v>60.689709999999998</v>
      </c>
      <c r="I1507" s="35">
        <v>0</v>
      </c>
      <c r="J1507" s="26">
        <v>0</v>
      </c>
      <c r="K1507" s="9">
        <v>89.86563000000001</v>
      </c>
      <c r="L1507" s="51">
        <v>20.927310000000002</v>
      </c>
      <c r="M1507" s="16">
        <v>322.04073</v>
      </c>
      <c r="N1507" s="35">
        <v>0</v>
      </c>
      <c r="O1507" s="50">
        <v>69.358190000000008</v>
      </c>
      <c r="P1507" s="39">
        <v>1.3404800000000001</v>
      </c>
      <c r="R1507" s="24">
        <f t="shared" si="101"/>
        <v>1098.5801586126668</v>
      </c>
      <c r="T1507" s="5">
        <v>403.64189121132347</v>
      </c>
      <c r="V1507" s="20">
        <f t="shared" si="102"/>
        <v>1502.2220498239903</v>
      </c>
      <c r="W1507" s="59">
        <f t="shared" si="100"/>
        <v>41518</v>
      </c>
      <c r="X1507" s="25">
        <v>148.18101999999999</v>
      </c>
      <c r="Y1507" s="52">
        <v>267.58325000000002</v>
      </c>
      <c r="Z1507" s="35"/>
      <c r="AA1507" s="10">
        <v>0</v>
      </c>
      <c r="AB1507" s="55">
        <v>215.27404000000001</v>
      </c>
      <c r="AC1507" s="56">
        <v>35.244540000000001</v>
      </c>
      <c r="AD1507" s="57">
        <v>152.41488000000001</v>
      </c>
      <c r="AE1507" s="35"/>
      <c r="AF1507" s="58">
        <v>13.31948</v>
      </c>
      <c r="AG1507" s="58"/>
      <c r="AH1507" s="35">
        <v>0</v>
      </c>
      <c r="AI1507" s="35"/>
      <c r="AL1507" s="24">
        <f t="shared" si="104"/>
        <v>832.01721000000009</v>
      </c>
      <c r="AN1507" s="34">
        <v>742.04999999999984</v>
      </c>
      <c r="AP1507" s="20">
        <f t="shared" si="103"/>
        <v>1574.0672099999999</v>
      </c>
      <c r="AR1507" s="20"/>
    </row>
    <row r="1508" spans="1:44" x14ac:dyDescent="0.25">
      <c r="A1508" t="str">
        <f>VLOOKUP($B1508,'Cushing Balance'!$C$2:$E$500,3,TRUE)</f>
        <v>352013</v>
      </c>
      <c r="B1508" s="1">
        <v>41519</v>
      </c>
      <c r="C1508" s="31"/>
      <c r="D1508" s="25">
        <v>293.61644000000001</v>
      </c>
      <c r="E1508" s="42">
        <v>161.59723000000002</v>
      </c>
      <c r="F1508" s="35"/>
      <c r="G1508" s="23">
        <v>100.61589861266667</v>
      </c>
      <c r="H1508" s="40">
        <v>77.032210000000006</v>
      </c>
      <c r="I1508" s="35">
        <v>0</v>
      </c>
      <c r="J1508" s="26">
        <v>0</v>
      </c>
      <c r="K1508" s="9">
        <v>91.239580000000004</v>
      </c>
      <c r="L1508" s="51">
        <v>23.202580000000001</v>
      </c>
      <c r="M1508" s="16">
        <v>307.24988000000002</v>
      </c>
      <c r="N1508" s="35">
        <v>0</v>
      </c>
      <c r="O1508" s="50">
        <v>74.664789999999996</v>
      </c>
      <c r="P1508" s="39">
        <v>6.5077100000000003</v>
      </c>
      <c r="R1508" s="24">
        <f t="shared" si="101"/>
        <v>1135.7263186126668</v>
      </c>
      <c r="T1508" s="5">
        <v>403.64189121132347</v>
      </c>
      <c r="V1508" s="20">
        <f t="shared" si="102"/>
        <v>1539.3682098239901</v>
      </c>
      <c r="W1508" s="59">
        <f t="shared" si="100"/>
        <v>41519</v>
      </c>
      <c r="X1508" s="25">
        <v>150.98038</v>
      </c>
      <c r="Y1508" s="52">
        <v>339.96152000000001</v>
      </c>
      <c r="Z1508" s="35"/>
      <c r="AA1508" s="10">
        <v>0</v>
      </c>
      <c r="AB1508" s="55">
        <v>168.56013000000002</v>
      </c>
      <c r="AC1508" s="56">
        <v>35.07544</v>
      </c>
      <c r="AD1508" s="57">
        <v>151.50344000000001</v>
      </c>
      <c r="AE1508" s="35"/>
      <c r="AF1508" s="58">
        <v>15.812899999999999</v>
      </c>
      <c r="AG1508" s="58"/>
      <c r="AH1508" s="35">
        <v>0</v>
      </c>
      <c r="AI1508" s="35"/>
      <c r="AL1508" s="24">
        <f t="shared" si="104"/>
        <v>861.89381000000014</v>
      </c>
      <c r="AN1508" s="34">
        <v>742.04999999999984</v>
      </c>
      <c r="AP1508" s="20">
        <f t="shared" si="103"/>
        <v>1603.94381</v>
      </c>
      <c r="AR1508" s="20"/>
    </row>
    <row r="1509" spans="1:44" x14ac:dyDescent="0.25">
      <c r="A1509" t="str">
        <f>VLOOKUP($B1509,'Cushing Balance'!$C$2:$E$500,3,TRUE)</f>
        <v>352013</v>
      </c>
      <c r="B1509" s="1">
        <v>41520</v>
      </c>
      <c r="C1509" s="31"/>
      <c r="D1509" s="25">
        <v>93.464149999999989</v>
      </c>
      <c r="E1509" s="42">
        <v>153.27401999999998</v>
      </c>
      <c r="F1509" s="35"/>
      <c r="G1509" s="23">
        <v>100.61589861266667</v>
      </c>
      <c r="H1509" s="40">
        <v>64.975440000000006</v>
      </c>
      <c r="I1509" s="35">
        <v>0</v>
      </c>
      <c r="J1509" s="26">
        <v>0</v>
      </c>
      <c r="K1509" s="9">
        <v>70.407499999999999</v>
      </c>
      <c r="L1509" s="51">
        <v>23.402750000000001</v>
      </c>
      <c r="M1509" s="16">
        <v>283.98803999999996</v>
      </c>
      <c r="N1509" s="35">
        <v>0</v>
      </c>
      <c r="O1509" s="50">
        <v>74.57853999999999</v>
      </c>
      <c r="P1509" s="39">
        <v>16.41704</v>
      </c>
      <c r="R1509" s="24">
        <f t="shared" si="101"/>
        <v>881.12337861266656</v>
      </c>
      <c r="T1509" s="5">
        <v>403.64189121132347</v>
      </c>
      <c r="V1509" s="20">
        <f t="shared" si="102"/>
        <v>1284.7652698239899</v>
      </c>
      <c r="W1509" s="59">
        <f t="shared" si="100"/>
        <v>41520</v>
      </c>
      <c r="X1509" s="25">
        <v>150.96077</v>
      </c>
      <c r="Y1509" s="52">
        <v>355.43768999999998</v>
      </c>
      <c r="Z1509" s="35"/>
      <c r="AA1509" s="10">
        <v>0</v>
      </c>
      <c r="AB1509" s="55">
        <v>169.57589999999999</v>
      </c>
      <c r="AC1509" s="56">
        <v>35.188209999999998</v>
      </c>
      <c r="AD1509" s="57">
        <v>135.10643999999999</v>
      </c>
      <c r="AE1509" s="35"/>
      <c r="AF1509" s="58">
        <v>16.28152</v>
      </c>
      <c r="AG1509" s="58"/>
      <c r="AH1509" s="35">
        <v>0</v>
      </c>
      <c r="AI1509" s="35"/>
      <c r="AL1509" s="24">
        <f t="shared" si="104"/>
        <v>862.55052999999998</v>
      </c>
      <c r="AN1509" s="34">
        <v>742.04999999999984</v>
      </c>
      <c r="AP1509" s="20">
        <f t="shared" si="103"/>
        <v>1604.6005299999997</v>
      </c>
      <c r="AR1509" s="20"/>
    </row>
    <row r="1510" spans="1:44" x14ac:dyDescent="0.25">
      <c r="A1510" t="str">
        <f>VLOOKUP($B1510,'Cushing Balance'!$C$2:$E$500,3,TRUE)</f>
        <v>352013</v>
      </c>
      <c r="B1510" s="1">
        <v>41521</v>
      </c>
      <c r="C1510" s="31"/>
      <c r="D1510" s="25">
        <v>84.03698</v>
      </c>
      <c r="E1510" s="42">
        <v>141.24802</v>
      </c>
      <c r="F1510" s="35"/>
      <c r="G1510" s="23">
        <v>100.61589861266667</v>
      </c>
      <c r="H1510" s="40">
        <v>71.847809999999996</v>
      </c>
      <c r="I1510" s="35">
        <v>0</v>
      </c>
      <c r="J1510" s="26">
        <v>0</v>
      </c>
      <c r="K1510" s="9">
        <v>74.883130000000008</v>
      </c>
      <c r="L1510" s="51">
        <v>23.369310000000002</v>
      </c>
      <c r="M1510" s="16">
        <v>310.47641999999996</v>
      </c>
      <c r="N1510" s="35">
        <v>0</v>
      </c>
      <c r="O1510" s="50">
        <v>74.370519999999999</v>
      </c>
      <c r="P1510" s="39">
        <v>56.224809999999998</v>
      </c>
      <c r="R1510" s="24">
        <f t="shared" si="101"/>
        <v>937.07289861266656</v>
      </c>
      <c r="T1510" s="5">
        <v>403.64189121132347</v>
      </c>
      <c r="V1510" s="20">
        <f t="shared" si="102"/>
        <v>1340.71478982399</v>
      </c>
      <c r="W1510" s="59">
        <f t="shared" si="100"/>
        <v>41521</v>
      </c>
      <c r="X1510" s="25">
        <v>138.32419000000002</v>
      </c>
      <c r="Y1510" s="52">
        <v>297.87953999999996</v>
      </c>
      <c r="Z1510" s="35"/>
      <c r="AA1510" s="10">
        <v>0</v>
      </c>
      <c r="AB1510" s="55">
        <v>169.86968999999999</v>
      </c>
      <c r="AC1510" s="56">
        <v>34.733919999999998</v>
      </c>
      <c r="AD1510" s="57">
        <v>131.13719</v>
      </c>
      <c r="AE1510" s="35"/>
      <c r="AF1510" s="58">
        <v>12.651059999999999</v>
      </c>
      <c r="AG1510" s="58"/>
      <c r="AH1510" s="35">
        <v>0</v>
      </c>
      <c r="AI1510" s="35"/>
      <c r="AL1510" s="24">
        <f t="shared" si="104"/>
        <v>784.59559000000002</v>
      </c>
      <c r="AN1510" s="34">
        <v>742.04999999999984</v>
      </c>
      <c r="AP1510" s="20">
        <f t="shared" si="103"/>
        <v>1526.6455899999999</v>
      </c>
      <c r="AR1510" s="20"/>
    </row>
    <row r="1511" spans="1:44" x14ac:dyDescent="0.25">
      <c r="A1511" t="str">
        <f>VLOOKUP($B1511,'Cushing Balance'!$C$2:$E$500,3,TRUE)</f>
        <v>352013</v>
      </c>
      <c r="B1511" s="1">
        <v>41522</v>
      </c>
      <c r="C1511" s="31"/>
      <c r="D1511" s="25">
        <v>0</v>
      </c>
      <c r="E1511" s="42">
        <v>179.82051999999999</v>
      </c>
      <c r="F1511" s="35"/>
      <c r="G1511" s="23">
        <v>100.61589861266667</v>
      </c>
      <c r="H1511" s="40">
        <v>77.186689999999999</v>
      </c>
      <c r="I1511" s="35">
        <v>0</v>
      </c>
      <c r="J1511" s="26">
        <v>0</v>
      </c>
      <c r="K1511" s="9">
        <v>87.460850000000008</v>
      </c>
      <c r="L1511" s="51">
        <v>23.344999999999999</v>
      </c>
      <c r="M1511" s="16">
        <v>303.15494000000001</v>
      </c>
      <c r="N1511" s="35">
        <v>0</v>
      </c>
      <c r="O1511" s="50">
        <v>73.744350000000011</v>
      </c>
      <c r="P1511" s="39">
        <v>72.820250000000001</v>
      </c>
      <c r="R1511" s="24">
        <f t="shared" si="101"/>
        <v>918.14849861266669</v>
      </c>
      <c r="T1511" s="5">
        <v>403.64189121132347</v>
      </c>
      <c r="V1511" s="20">
        <f t="shared" si="102"/>
        <v>1321.7903898239902</v>
      </c>
      <c r="W1511" s="59">
        <f t="shared" si="100"/>
        <v>41522</v>
      </c>
      <c r="X1511" s="25">
        <v>143.97614999999999</v>
      </c>
      <c r="Y1511" s="52">
        <v>239.09601999999998</v>
      </c>
      <c r="Z1511" s="35"/>
      <c r="AA1511" s="10">
        <v>0</v>
      </c>
      <c r="AB1511" s="55">
        <v>202.94370999999998</v>
      </c>
      <c r="AC1511" s="56">
        <v>35.047040000000003</v>
      </c>
      <c r="AD1511" s="57">
        <v>132.71283</v>
      </c>
      <c r="AE1511" s="35"/>
      <c r="AF1511" s="58">
        <v>8.0517700000000012</v>
      </c>
      <c r="AG1511" s="58"/>
      <c r="AH1511" s="35">
        <v>0</v>
      </c>
      <c r="AI1511" s="35"/>
      <c r="AL1511" s="24">
        <f t="shared" si="104"/>
        <v>761.82752000000005</v>
      </c>
      <c r="AN1511" s="34">
        <v>742.04999999999984</v>
      </c>
      <c r="AP1511" s="20">
        <f t="shared" si="103"/>
        <v>1503.87752</v>
      </c>
      <c r="AR1511" s="20"/>
    </row>
    <row r="1512" spans="1:44" x14ac:dyDescent="0.25">
      <c r="A1512" t="str">
        <f>VLOOKUP($B1512,'Cushing Balance'!$C$2:$E$500,3,TRUE)</f>
        <v>352013</v>
      </c>
      <c r="B1512" s="1">
        <v>41523</v>
      </c>
      <c r="C1512" s="31"/>
      <c r="D1512" s="25">
        <v>217.71625</v>
      </c>
      <c r="E1512" s="42">
        <v>176.0086</v>
      </c>
      <c r="F1512" s="35"/>
      <c r="G1512" s="23">
        <v>100.61589861266667</v>
      </c>
      <c r="H1512" s="40">
        <v>78.839020000000005</v>
      </c>
      <c r="I1512" s="35">
        <v>0</v>
      </c>
      <c r="J1512" s="26">
        <v>0</v>
      </c>
      <c r="K1512" s="9">
        <v>91.008669999999995</v>
      </c>
      <c r="L1512" s="51">
        <v>23.37265</v>
      </c>
      <c r="M1512" s="16">
        <v>303.24408</v>
      </c>
      <c r="N1512" s="35">
        <v>0</v>
      </c>
      <c r="O1512" s="50">
        <v>73.94417</v>
      </c>
      <c r="P1512" s="39">
        <v>33.23592</v>
      </c>
      <c r="R1512" s="24">
        <f t="shared" si="101"/>
        <v>1097.9852586126667</v>
      </c>
      <c r="T1512" s="5">
        <v>403.64189121132347</v>
      </c>
      <c r="V1512" s="20">
        <f t="shared" si="102"/>
        <v>1501.6271498239903</v>
      </c>
      <c r="W1512" s="59">
        <f t="shared" si="100"/>
        <v>41523</v>
      </c>
      <c r="X1512" s="25">
        <v>151.70342000000002</v>
      </c>
      <c r="Y1512" s="52">
        <v>260.01310000000001</v>
      </c>
      <c r="Z1512" s="35"/>
      <c r="AA1512" s="10">
        <v>0</v>
      </c>
      <c r="AB1512" s="55">
        <v>224.91051999999999</v>
      </c>
      <c r="AC1512" s="56">
        <v>35.426790000000004</v>
      </c>
      <c r="AD1512" s="57">
        <v>137.60050000000001</v>
      </c>
      <c r="AE1512" s="35"/>
      <c r="AF1512" s="58">
        <v>7.8444599999999998</v>
      </c>
      <c r="AG1512" s="58"/>
      <c r="AH1512" s="35">
        <v>0</v>
      </c>
      <c r="AI1512" s="35"/>
      <c r="AL1512" s="24">
        <f t="shared" si="104"/>
        <v>817.4987900000001</v>
      </c>
      <c r="AN1512" s="34">
        <v>742.04999999999984</v>
      </c>
      <c r="AP1512" s="20">
        <f t="shared" si="103"/>
        <v>1559.5487899999998</v>
      </c>
      <c r="AR1512" s="20"/>
    </row>
    <row r="1513" spans="1:44" x14ac:dyDescent="0.25">
      <c r="A1513" t="str">
        <f>VLOOKUP($B1513,'Cushing Balance'!$C$2:$E$500,3,TRUE)</f>
        <v>362013</v>
      </c>
      <c r="B1513" s="1">
        <v>41524</v>
      </c>
      <c r="C1513" s="31"/>
      <c r="D1513" s="25">
        <v>0</v>
      </c>
      <c r="E1513" s="42">
        <v>162.88057999999998</v>
      </c>
      <c r="F1513" s="35"/>
      <c r="G1513" s="23">
        <v>100.61589861266667</v>
      </c>
      <c r="H1513" s="40">
        <v>78.243210000000005</v>
      </c>
      <c r="I1513" s="35">
        <v>0</v>
      </c>
      <c r="J1513" s="26">
        <v>0</v>
      </c>
      <c r="K1513" s="9">
        <v>102.40598</v>
      </c>
      <c r="L1513" s="51">
        <v>23.419250000000002</v>
      </c>
      <c r="M1513" s="16">
        <v>325.66331000000002</v>
      </c>
      <c r="N1513" s="35">
        <v>0</v>
      </c>
      <c r="O1513" s="50">
        <v>74.73</v>
      </c>
      <c r="P1513" s="39">
        <v>2.06115</v>
      </c>
      <c r="R1513" s="24">
        <f t="shared" si="101"/>
        <v>870.01937861266674</v>
      </c>
      <c r="T1513" s="5">
        <v>403.64189121132347</v>
      </c>
      <c r="V1513" s="20">
        <f t="shared" si="102"/>
        <v>1273.6612698239901</v>
      </c>
      <c r="W1513" s="59">
        <f t="shared" si="100"/>
        <v>41524</v>
      </c>
      <c r="X1513" s="25">
        <v>151.73990000000001</v>
      </c>
      <c r="Y1513" s="52">
        <v>251.60095999999999</v>
      </c>
      <c r="Z1513" s="35"/>
      <c r="AA1513" s="10">
        <v>0</v>
      </c>
      <c r="AB1513" s="55">
        <v>228.54763</v>
      </c>
      <c r="AC1513" s="56">
        <v>35.073689999999999</v>
      </c>
      <c r="AD1513" s="57">
        <v>146.65221</v>
      </c>
      <c r="AE1513" s="35"/>
      <c r="AF1513" s="58">
        <v>9.4884400000000007</v>
      </c>
      <c r="AG1513" s="58"/>
      <c r="AH1513" s="35">
        <v>0</v>
      </c>
      <c r="AI1513" s="35"/>
      <c r="AL1513" s="24">
        <f t="shared" si="104"/>
        <v>823.10282999999993</v>
      </c>
      <c r="AN1513" s="34">
        <v>742.04999999999984</v>
      </c>
      <c r="AP1513" s="20">
        <f t="shared" si="103"/>
        <v>1565.1528299999998</v>
      </c>
      <c r="AR1513" s="20"/>
    </row>
    <row r="1514" spans="1:44" x14ac:dyDescent="0.25">
      <c r="A1514" t="str">
        <f>VLOOKUP($B1514,'Cushing Balance'!$C$2:$E$500,3,TRUE)</f>
        <v>362013</v>
      </c>
      <c r="B1514" s="1">
        <v>41525</v>
      </c>
      <c r="C1514" s="31"/>
      <c r="D1514" s="25">
        <v>72.411439999999999</v>
      </c>
      <c r="E1514" s="42">
        <v>156.84385</v>
      </c>
      <c r="F1514" s="35"/>
      <c r="G1514" s="23">
        <v>100.61589861266667</v>
      </c>
      <c r="H1514" s="40">
        <v>78.378960000000006</v>
      </c>
      <c r="I1514" s="35">
        <v>0</v>
      </c>
      <c r="J1514" s="26">
        <v>0</v>
      </c>
      <c r="K1514" s="9">
        <v>86.826440000000005</v>
      </c>
      <c r="L1514" s="51">
        <v>23.292270000000002</v>
      </c>
      <c r="M1514" s="16">
        <v>323.86665000000005</v>
      </c>
      <c r="N1514" s="35">
        <v>0</v>
      </c>
      <c r="O1514" s="50">
        <v>74.356710000000007</v>
      </c>
      <c r="P1514" s="39">
        <v>2.3579599999999998</v>
      </c>
      <c r="R1514" s="24">
        <f t="shared" si="101"/>
        <v>918.95017861266683</v>
      </c>
      <c r="T1514" s="5">
        <v>403.64189121132347</v>
      </c>
      <c r="V1514" s="20">
        <f t="shared" si="102"/>
        <v>1322.5920698239902</v>
      </c>
      <c r="W1514" s="59">
        <f t="shared" si="100"/>
        <v>41525</v>
      </c>
      <c r="X1514" s="25">
        <v>134.89819</v>
      </c>
      <c r="Y1514" s="52">
        <v>277.56196</v>
      </c>
      <c r="Z1514" s="35"/>
      <c r="AA1514" s="10">
        <v>0</v>
      </c>
      <c r="AB1514" s="55">
        <v>229.61512999999999</v>
      </c>
      <c r="AC1514" s="56">
        <v>35.417999999999999</v>
      </c>
      <c r="AD1514" s="57">
        <v>161.7491</v>
      </c>
      <c r="AE1514" s="35"/>
      <c r="AF1514" s="58">
        <v>7.3829799999999999</v>
      </c>
      <c r="AG1514" s="58"/>
      <c r="AH1514" s="35">
        <v>0</v>
      </c>
      <c r="AI1514" s="35"/>
      <c r="AL1514" s="24">
        <f t="shared" si="104"/>
        <v>846.62536</v>
      </c>
      <c r="AN1514" s="34">
        <v>742.04999999999984</v>
      </c>
      <c r="AP1514" s="20">
        <f t="shared" si="103"/>
        <v>1588.6753599999997</v>
      </c>
      <c r="AR1514" s="20"/>
    </row>
    <row r="1515" spans="1:44" x14ac:dyDescent="0.25">
      <c r="A1515" t="str">
        <f>VLOOKUP($B1515,'Cushing Balance'!$C$2:$E$500,3,TRUE)</f>
        <v>362013</v>
      </c>
      <c r="B1515" s="1">
        <v>41526</v>
      </c>
      <c r="C1515" s="31"/>
      <c r="D1515" s="25">
        <v>162.70692000000003</v>
      </c>
      <c r="E1515" s="42">
        <v>161.69964999999999</v>
      </c>
      <c r="F1515" s="35"/>
      <c r="G1515" s="23">
        <v>100.61589861266667</v>
      </c>
      <c r="H1515" s="40">
        <v>74.247559999999993</v>
      </c>
      <c r="I1515" s="35">
        <v>0</v>
      </c>
      <c r="J1515" s="26">
        <v>0</v>
      </c>
      <c r="K1515" s="9">
        <v>95.60978999999999</v>
      </c>
      <c r="L1515" s="51">
        <v>23.302769999999999</v>
      </c>
      <c r="M1515" s="16">
        <v>306.03942000000001</v>
      </c>
      <c r="N1515" s="35">
        <v>0</v>
      </c>
      <c r="O1515" s="50">
        <v>74.749539999999996</v>
      </c>
      <c r="P1515" s="39">
        <v>1.4610999999999998</v>
      </c>
      <c r="R1515" s="24">
        <f t="shared" si="101"/>
        <v>1000.4326486126668</v>
      </c>
      <c r="T1515" s="5">
        <v>403.64189121132347</v>
      </c>
      <c r="V1515" s="20">
        <f t="shared" si="102"/>
        <v>1404.0745398239901</v>
      </c>
      <c r="W1515" s="59">
        <f t="shared" si="100"/>
        <v>41526</v>
      </c>
      <c r="X1515" s="25">
        <v>149.35444000000001</v>
      </c>
      <c r="Y1515" s="52">
        <v>315.1814</v>
      </c>
      <c r="Z1515" s="35"/>
      <c r="AA1515" s="10">
        <v>0</v>
      </c>
      <c r="AB1515" s="55">
        <v>230.36723000000001</v>
      </c>
      <c r="AC1515" s="56">
        <v>35.038849999999996</v>
      </c>
      <c r="AD1515" s="57">
        <v>168.59557999999998</v>
      </c>
      <c r="AE1515" s="35"/>
      <c r="AF1515" s="58">
        <v>8.6975800000000003</v>
      </c>
      <c r="AG1515" s="58"/>
      <c r="AH1515" s="35">
        <v>0</v>
      </c>
      <c r="AI1515" s="35"/>
      <c r="AL1515" s="24">
        <f t="shared" si="104"/>
        <v>907.23508000000015</v>
      </c>
      <c r="AN1515" s="34">
        <v>742.04999999999984</v>
      </c>
      <c r="AP1515" s="20">
        <f t="shared" si="103"/>
        <v>1649.2850800000001</v>
      </c>
      <c r="AR1515" s="20"/>
    </row>
    <row r="1516" spans="1:44" x14ac:dyDescent="0.25">
      <c r="A1516" t="str">
        <f>VLOOKUP($B1516,'Cushing Balance'!$C$2:$E$500,3,TRUE)</f>
        <v>362013</v>
      </c>
      <c r="B1516" s="1">
        <v>41527</v>
      </c>
      <c r="C1516" s="31"/>
      <c r="D1516" s="25">
        <v>35.25835</v>
      </c>
      <c r="E1516" s="42">
        <v>166.64469</v>
      </c>
      <c r="F1516" s="35"/>
      <c r="G1516" s="23">
        <v>100.61589861266667</v>
      </c>
      <c r="H1516" s="40">
        <v>59.911749999999998</v>
      </c>
      <c r="I1516" s="35">
        <v>0</v>
      </c>
      <c r="J1516" s="26">
        <v>0</v>
      </c>
      <c r="K1516" s="9">
        <v>96.715270000000004</v>
      </c>
      <c r="L1516" s="51">
        <v>23.375150000000001</v>
      </c>
      <c r="M1516" s="16">
        <v>309.10530999999997</v>
      </c>
      <c r="N1516" s="35">
        <v>0</v>
      </c>
      <c r="O1516" s="50">
        <v>74.081100000000006</v>
      </c>
      <c r="P1516" s="39">
        <v>22.660769999999999</v>
      </c>
      <c r="R1516" s="24">
        <f t="shared" si="101"/>
        <v>888.36828861266656</v>
      </c>
      <c r="T1516" s="5">
        <v>403.64189121132347</v>
      </c>
      <c r="V1516" s="20">
        <f t="shared" si="102"/>
        <v>1292.01017982399</v>
      </c>
      <c r="W1516" s="59">
        <f t="shared" si="100"/>
        <v>41527</v>
      </c>
      <c r="X1516" s="25">
        <v>150.53342000000001</v>
      </c>
      <c r="Y1516" s="52">
        <v>259.34255999999999</v>
      </c>
      <c r="Z1516" s="35"/>
      <c r="AA1516" s="10">
        <v>0</v>
      </c>
      <c r="AB1516" s="55">
        <v>231.16367000000002</v>
      </c>
      <c r="AC1516" s="56">
        <v>30.758849999999999</v>
      </c>
      <c r="AD1516" s="57">
        <v>164.73901999999998</v>
      </c>
      <c r="AE1516" s="35"/>
      <c r="AF1516" s="58">
        <v>16.429959999999998</v>
      </c>
      <c r="AG1516" s="58"/>
      <c r="AH1516" s="35">
        <v>0</v>
      </c>
      <c r="AI1516" s="35"/>
      <c r="AL1516" s="24">
        <f t="shared" si="104"/>
        <v>852.96748000000014</v>
      </c>
      <c r="AN1516" s="34">
        <v>742.04999999999984</v>
      </c>
      <c r="AP1516" s="20">
        <f t="shared" si="103"/>
        <v>1595.01748</v>
      </c>
      <c r="AR1516" s="20"/>
    </row>
    <row r="1517" spans="1:44" x14ac:dyDescent="0.25">
      <c r="A1517" t="str">
        <f>VLOOKUP($B1517,'Cushing Balance'!$C$2:$E$500,3,TRUE)</f>
        <v>362013</v>
      </c>
      <c r="B1517" s="1">
        <v>41528</v>
      </c>
      <c r="C1517" s="31"/>
      <c r="D1517" s="25">
        <v>170.63363000000001</v>
      </c>
      <c r="E1517" s="42">
        <v>166.50829000000002</v>
      </c>
      <c r="F1517" s="35"/>
      <c r="G1517" s="23">
        <v>100.61589861266667</v>
      </c>
      <c r="H1517" s="40">
        <v>68.531649999999999</v>
      </c>
      <c r="I1517" s="35">
        <v>0</v>
      </c>
      <c r="J1517" s="26">
        <v>0</v>
      </c>
      <c r="K1517" s="9">
        <v>91.493479999999991</v>
      </c>
      <c r="L1517" s="51">
        <v>23.408189999999998</v>
      </c>
      <c r="M1517" s="16">
        <v>297.81808000000001</v>
      </c>
      <c r="N1517" s="35">
        <v>0</v>
      </c>
      <c r="O1517" s="50">
        <v>73.754559999999998</v>
      </c>
      <c r="P1517" s="39">
        <v>51.101330000000004</v>
      </c>
      <c r="R1517" s="24">
        <f t="shared" si="101"/>
        <v>1043.8651086126667</v>
      </c>
      <c r="T1517" s="5">
        <v>403.64189121132347</v>
      </c>
      <c r="V1517" s="20">
        <f t="shared" si="102"/>
        <v>1447.5069998239901</v>
      </c>
      <c r="W1517" s="59">
        <f t="shared" si="100"/>
        <v>41528</v>
      </c>
      <c r="X1517" s="25">
        <v>146.125</v>
      </c>
      <c r="Y1517" s="52">
        <v>260.5179</v>
      </c>
      <c r="Z1517" s="35"/>
      <c r="AA1517" s="10">
        <v>0</v>
      </c>
      <c r="AB1517" s="55">
        <v>229.26871</v>
      </c>
      <c r="AC1517" s="56">
        <v>33.02608</v>
      </c>
      <c r="AD1517" s="57">
        <v>151.02554000000001</v>
      </c>
      <c r="AE1517" s="35"/>
      <c r="AF1517" s="58">
        <v>16.309830000000002</v>
      </c>
      <c r="AG1517" s="58"/>
      <c r="AH1517" s="35">
        <v>0</v>
      </c>
      <c r="AI1517" s="35"/>
      <c r="AL1517" s="24">
        <f t="shared" si="104"/>
        <v>836.27305999999999</v>
      </c>
      <c r="AN1517" s="34">
        <v>742.04999999999984</v>
      </c>
      <c r="AP1517" s="20">
        <f t="shared" si="103"/>
        <v>1578.3230599999997</v>
      </c>
      <c r="AR1517" s="20"/>
    </row>
    <row r="1518" spans="1:44" x14ac:dyDescent="0.25">
      <c r="A1518" t="str">
        <f>VLOOKUP($B1518,'Cushing Balance'!$C$2:$E$500,3,TRUE)</f>
        <v>362013</v>
      </c>
      <c r="B1518" s="1">
        <v>41529</v>
      </c>
      <c r="C1518" s="31"/>
      <c r="D1518" s="25">
        <v>192.42904000000001</v>
      </c>
      <c r="E1518" s="42">
        <v>170.55510000000001</v>
      </c>
      <c r="F1518" s="35"/>
      <c r="G1518" s="23">
        <v>100.61589861266667</v>
      </c>
      <c r="H1518" s="40">
        <v>81.221600000000009</v>
      </c>
      <c r="I1518" s="35">
        <v>0</v>
      </c>
      <c r="J1518" s="26">
        <v>0</v>
      </c>
      <c r="K1518" s="9">
        <v>91.381350000000012</v>
      </c>
      <c r="L1518" s="51">
        <v>23.40279</v>
      </c>
      <c r="M1518" s="16">
        <v>287.58166999999997</v>
      </c>
      <c r="N1518" s="35">
        <v>0</v>
      </c>
      <c r="O1518" s="50">
        <v>74.052019999999999</v>
      </c>
      <c r="P1518" s="39">
        <v>6.3475400000000004</v>
      </c>
      <c r="R1518" s="24">
        <f t="shared" si="101"/>
        <v>1027.5870086126668</v>
      </c>
      <c r="T1518" s="5">
        <v>403.64189121132347</v>
      </c>
      <c r="V1518" s="20">
        <f t="shared" si="102"/>
        <v>1431.2288998239901</v>
      </c>
      <c r="W1518" s="59">
        <f t="shared" si="100"/>
        <v>41529</v>
      </c>
      <c r="X1518" s="25">
        <v>138.84980999999999</v>
      </c>
      <c r="Y1518" s="52">
        <v>329.18438000000003</v>
      </c>
      <c r="Z1518" s="35"/>
      <c r="AA1518" s="10">
        <v>0</v>
      </c>
      <c r="AB1518" s="55">
        <v>224.61240000000001</v>
      </c>
      <c r="AC1518" s="56">
        <v>30.081150000000001</v>
      </c>
      <c r="AD1518" s="57">
        <v>154.941</v>
      </c>
      <c r="AE1518" s="35"/>
      <c r="AF1518" s="58">
        <v>16.303100000000001</v>
      </c>
      <c r="AG1518" s="58"/>
      <c r="AH1518" s="35">
        <v>0</v>
      </c>
      <c r="AI1518" s="35"/>
      <c r="AL1518" s="24">
        <f t="shared" si="104"/>
        <v>893.97184000000004</v>
      </c>
      <c r="AN1518" s="34">
        <v>742.04999999999984</v>
      </c>
      <c r="AP1518" s="20">
        <f t="shared" si="103"/>
        <v>1636.0218399999999</v>
      </c>
      <c r="AR1518" s="20"/>
    </row>
    <row r="1519" spans="1:44" x14ac:dyDescent="0.25">
      <c r="A1519" t="str">
        <f>VLOOKUP($B1519,'Cushing Balance'!$C$2:$E$500,3,TRUE)</f>
        <v>362013</v>
      </c>
      <c r="B1519" s="1">
        <v>41530</v>
      </c>
      <c r="C1519" s="31"/>
      <c r="D1519" s="25">
        <v>173.40785</v>
      </c>
      <c r="E1519" s="42">
        <v>189.80042</v>
      </c>
      <c r="F1519" s="35"/>
      <c r="G1519" s="23">
        <v>100.61589861266667</v>
      </c>
      <c r="H1519" s="40">
        <v>83.720079999999996</v>
      </c>
      <c r="I1519" s="35">
        <v>0</v>
      </c>
      <c r="J1519" s="26">
        <v>0</v>
      </c>
      <c r="K1519" s="9">
        <v>87.706210000000013</v>
      </c>
      <c r="L1519" s="51">
        <v>20.404900000000001</v>
      </c>
      <c r="M1519" s="16">
        <v>318.04293999999999</v>
      </c>
      <c r="N1519" s="35">
        <v>0</v>
      </c>
      <c r="O1519" s="50">
        <v>73.761560000000003</v>
      </c>
      <c r="P1519" s="39">
        <v>1.08846</v>
      </c>
      <c r="R1519" s="24">
        <f t="shared" si="101"/>
        <v>1048.5483186126667</v>
      </c>
      <c r="T1519" s="5">
        <v>403.64189121132347</v>
      </c>
      <c r="V1519" s="20">
        <f t="shared" si="102"/>
        <v>1452.1902098239902</v>
      </c>
      <c r="W1519" s="59">
        <f t="shared" si="100"/>
        <v>41530</v>
      </c>
      <c r="X1519" s="25">
        <v>150.03880999999998</v>
      </c>
      <c r="Y1519" s="52">
        <v>311.15171000000004</v>
      </c>
      <c r="Z1519" s="35"/>
      <c r="AA1519" s="10">
        <v>0</v>
      </c>
      <c r="AB1519" s="55">
        <v>222.93995999999999</v>
      </c>
      <c r="AC1519" s="56">
        <v>35.60577</v>
      </c>
      <c r="AD1519" s="57">
        <v>138.16415000000001</v>
      </c>
      <c r="AE1519" s="35"/>
      <c r="AF1519" s="58">
        <v>16.231580000000001</v>
      </c>
      <c r="AG1519" s="58"/>
      <c r="AH1519" s="35">
        <v>0</v>
      </c>
      <c r="AI1519" s="35"/>
      <c r="AL1519" s="24">
        <f t="shared" si="104"/>
        <v>874.13198</v>
      </c>
      <c r="AN1519" s="34">
        <v>742.04999999999984</v>
      </c>
      <c r="AP1519" s="20">
        <f t="shared" si="103"/>
        <v>1616.1819799999998</v>
      </c>
      <c r="AR1519" s="20"/>
    </row>
    <row r="1520" spans="1:44" x14ac:dyDescent="0.25">
      <c r="A1520" t="str">
        <f>VLOOKUP($B1520,'Cushing Balance'!$C$2:$E$500,3,TRUE)</f>
        <v>372013</v>
      </c>
      <c r="B1520" s="1">
        <v>41531</v>
      </c>
      <c r="C1520" s="31"/>
      <c r="D1520" s="25">
        <v>180.16117000000003</v>
      </c>
      <c r="E1520" s="42">
        <v>191.37299999999999</v>
      </c>
      <c r="F1520" s="35"/>
      <c r="G1520" s="23">
        <v>100.61589861266667</v>
      </c>
      <c r="H1520" s="40">
        <v>73.950149999999994</v>
      </c>
      <c r="I1520" s="35">
        <v>0</v>
      </c>
      <c r="J1520" s="26">
        <v>0</v>
      </c>
      <c r="K1520" s="9">
        <v>80.676130000000001</v>
      </c>
      <c r="L1520" s="51">
        <v>23.385270000000002</v>
      </c>
      <c r="M1520" s="16">
        <v>314.22750000000002</v>
      </c>
      <c r="N1520" s="35">
        <v>0</v>
      </c>
      <c r="O1520" s="50">
        <v>73.235420000000005</v>
      </c>
      <c r="P1520" s="39">
        <v>0.5101</v>
      </c>
      <c r="R1520" s="24">
        <f t="shared" si="101"/>
        <v>1038.1346386126665</v>
      </c>
      <c r="T1520" s="5">
        <v>403.64189121132347</v>
      </c>
      <c r="V1520" s="20">
        <f t="shared" si="102"/>
        <v>1441.7765298239901</v>
      </c>
      <c r="W1520" s="59">
        <f t="shared" si="100"/>
        <v>41531</v>
      </c>
      <c r="X1520" s="25">
        <v>149.26489999999998</v>
      </c>
      <c r="Y1520" s="52">
        <v>300.60394000000002</v>
      </c>
      <c r="Z1520" s="35"/>
      <c r="AA1520" s="10">
        <v>0</v>
      </c>
      <c r="AB1520" s="55">
        <v>223.95517000000001</v>
      </c>
      <c r="AC1520" s="56">
        <v>35.506309999999999</v>
      </c>
      <c r="AD1520" s="57">
        <v>103.6551</v>
      </c>
      <c r="AE1520" s="35"/>
      <c r="AF1520" s="58">
        <v>16.419790000000003</v>
      </c>
      <c r="AG1520" s="58"/>
      <c r="AH1520" s="35">
        <v>0</v>
      </c>
      <c r="AI1520" s="35"/>
      <c r="AL1520" s="24">
        <f t="shared" si="104"/>
        <v>829.40521000000001</v>
      </c>
      <c r="AN1520" s="34">
        <v>742.04999999999984</v>
      </c>
      <c r="AP1520" s="20">
        <f t="shared" si="103"/>
        <v>1571.4552099999999</v>
      </c>
      <c r="AR1520" s="20"/>
    </row>
    <row r="1521" spans="1:44" x14ac:dyDescent="0.25">
      <c r="A1521" t="str">
        <f>VLOOKUP($B1521,'Cushing Balance'!$C$2:$E$500,3,TRUE)</f>
        <v>372013</v>
      </c>
      <c r="B1521" s="1">
        <v>41532</v>
      </c>
      <c r="C1521" s="31"/>
      <c r="D1521" s="25">
        <v>224.9941</v>
      </c>
      <c r="E1521" s="42">
        <v>199.34594000000001</v>
      </c>
      <c r="F1521" s="35"/>
      <c r="G1521" s="23">
        <v>100.61589861266667</v>
      </c>
      <c r="H1521" s="40">
        <v>62.335769999999997</v>
      </c>
      <c r="I1521" s="35">
        <v>0</v>
      </c>
      <c r="J1521" s="26">
        <v>0</v>
      </c>
      <c r="K1521" s="9">
        <v>85.641670000000005</v>
      </c>
      <c r="L1521" s="51">
        <v>23.446290000000001</v>
      </c>
      <c r="M1521" s="16">
        <v>321.06571000000002</v>
      </c>
      <c r="N1521" s="35">
        <v>0</v>
      </c>
      <c r="O1521" s="50">
        <v>74.223380000000006</v>
      </c>
      <c r="P1521" s="39">
        <v>16.337060000000001</v>
      </c>
      <c r="R1521" s="24">
        <f t="shared" si="101"/>
        <v>1108.0058186126666</v>
      </c>
      <c r="T1521" s="5">
        <v>403.64189121132347</v>
      </c>
      <c r="V1521" s="20">
        <f t="shared" si="102"/>
        <v>1511.6477098239902</v>
      </c>
      <c r="W1521" s="59">
        <f t="shared" si="100"/>
        <v>41532</v>
      </c>
      <c r="X1521" s="25">
        <v>136.20121</v>
      </c>
      <c r="Y1521" s="52">
        <v>258.12887999999998</v>
      </c>
      <c r="Z1521" s="35"/>
      <c r="AA1521" s="10">
        <v>0</v>
      </c>
      <c r="AB1521" s="55">
        <v>202.02681000000001</v>
      </c>
      <c r="AC1521" s="56">
        <v>35.689</v>
      </c>
      <c r="AD1521" s="57">
        <v>125.82754</v>
      </c>
      <c r="AE1521" s="35"/>
      <c r="AF1521" s="58">
        <v>16.40156</v>
      </c>
      <c r="AG1521" s="58"/>
      <c r="AH1521" s="35">
        <v>0</v>
      </c>
      <c r="AI1521" s="35"/>
      <c r="AL1521" s="24">
        <f t="shared" si="104"/>
        <v>774.27499999999998</v>
      </c>
      <c r="AN1521" s="34">
        <v>742.04999999999984</v>
      </c>
      <c r="AP1521" s="20">
        <f t="shared" si="103"/>
        <v>1516.3249999999998</v>
      </c>
      <c r="AR1521" s="20"/>
    </row>
    <row r="1522" spans="1:44" x14ac:dyDescent="0.25">
      <c r="A1522" t="str">
        <f>VLOOKUP($B1522,'Cushing Balance'!$C$2:$E$500,3,TRUE)</f>
        <v>372013</v>
      </c>
      <c r="B1522" s="1">
        <v>41533</v>
      </c>
      <c r="C1522" s="31"/>
      <c r="D1522" s="25">
        <v>192.40751999999998</v>
      </c>
      <c r="E1522" s="42">
        <v>194.77020999999999</v>
      </c>
      <c r="F1522" s="35"/>
      <c r="G1522" s="23">
        <v>100.61589861266667</v>
      </c>
      <c r="H1522" s="40">
        <v>37.620539999999998</v>
      </c>
      <c r="I1522" s="35">
        <v>0</v>
      </c>
      <c r="J1522" s="26">
        <v>0</v>
      </c>
      <c r="K1522" s="9">
        <v>94.153899999999993</v>
      </c>
      <c r="L1522" s="51">
        <v>22.748380000000001</v>
      </c>
      <c r="M1522" s="16">
        <v>316.19071000000002</v>
      </c>
      <c r="N1522" s="35">
        <v>0</v>
      </c>
      <c r="O1522" s="50">
        <v>72.625520000000009</v>
      </c>
      <c r="P1522" s="39">
        <v>70.586289999999991</v>
      </c>
      <c r="R1522" s="24">
        <f t="shared" si="101"/>
        <v>1101.7189686126667</v>
      </c>
      <c r="T1522" s="5">
        <v>403.64189121132347</v>
      </c>
      <c r="V1522" s="20">
        <f t="shared" si="102"/>
        <v>1505.3608598239903</v>
      </c>
      <c r="W1522" s="59">
        <f t="shared" si="100"/>
        <v>41533</v>
      </c>
      <c r="X1522" s="25">
        <v>130.12652</v>
      </c>
      <c r="Y1522" s="52">
        <v>267.50155999999998</v>
      </c>
      <c r="Z1522" s="35"/>
      <c r="AA1522" s="10">
        <v>0</v>
      </c>
      <c r="AB1522" s="55">
        <v>223.00546</v>
      </c>
      <c r="AC1522" s="56">
        <v>29.499130000000001</v>
      </c>
      <c r="AD1522" s="57">
        <v>107.92446000000001</v>
      </c>
      <c r="AE1522" s="35"/>
      <c r="AF1522" s="58">
        <v>15.58825</v>
      </c>
      <c r="AG1522" s="58"/>
      <c r="AH1522" s="35">
        <v>0</v>
      </c>
      <c r="AI1522" s="35"/>
      <c r="AL1522" s="24">
        <f t="shared" si="104"/>
        <v>773.64537999999993</v>
      </c>
      <c r="AN1522" s="34">
        <v>742.04999999999984</v>
      </c>
      <c r="AP1522" s="20">
        <f t="shared" si="103"/>
        <v>1515.6953799999997</v>
      </c>
      <c r="AR1522" s="20"/>
    </row>
    <row r="1523" spans="1:44" x14ac:dyDescent="0.25">
      <c r="A1523" t="str">
        <f>VLOOKUP($B1523,'Cushing Balance'!$C$2:$E$500,3,TRUE)</f>
        <v>372013</v>
      </c>
      <c r="B1523" s="1">
        <v>41534</v>
      </c>
      <c r="C1523" s="31"/>
      <c r="D1523" s="25">
        <v>0</v>
      </c>
      <c r="E1523" s="42">
        <v>106.24383</v>
      </c>
      <c r="F1523" s="35"/>
      <c r="G1523" s="23">
        <v>100.61589861266667</v>
      </c>
      <c r="H1523" s="40">
        <v>51.163440000000001</v>
      </c>
      <c r="I1523" s="35">
        <v>0</v>
      </c>
      <c r="J1523" s="26">
        <v>0</v>
      </c>
      <c r="K1523" s="9">
        <v>94.426690000000008</v>
      </c>
      <c r="L1523" s="51">
        <v>23.33954</v>
      </c>
      <c r="M1523" s="16">
        <v>288.09237999999999</v>
      </c>
      <c r="N1523" s="35">
        <v>0</v>
      </c>
      <c r="O1523" s="50">
        <v>73.322210000000013</v>
      </c>
      <c r="P1523" s="39">
        <v>30.611229999999999</v>
      </c>
      <c r="R1523" s="24">
        <f t="shared" si="101"/>
        <v>767.81521861266674</v>
      </c>
      <c r="T1523" s="5">
        <v>403.64189121132347</v>
      </c>
      <c r="V1523" s="20">
        <f t="shared" si="102"/>
        <v>1171.4571098239903</v>
      </c>
      <c r="W1523" s="59">
        <f t="shared" si="100"/>
        <v>41534</v>
      </c>
      <c r="X1523" s="25">
        <v>129.97098</v>
      </c>
      <c r="Y1523" s="52">
        <v>252.38794000000001</v>
      </c>
      <c r="Z1523" s="35"/>
      <c r="AA1523" s="10">
        <v>0</v>
      </c>
      <c r="AB1523" s="55">
        <v>227.15481</v>
      </c>
      <c r="AC1523" s="56">
        <v>29.83652</v>
      </c>
      <c r="AD1523" s="57">
        <v>110.33258000000001</v>
      </c>
      <c r="AE1523" s="35"/>
      <c r="AF1523" s="58">
        <v>15.31115</v>
      </c>
      <c r="AG1523" s="58"/>
      <c r="AH1523" s="35">
        <v>0</v>
      </c>
      <c r="AI1523" s="35"/>
      <c r="AL1523" s="24">
        <f t="shared" si="104"/>
        <v>764.99397999999997</v>
      </c>
      <c r="AN1523" s="34">
        <v>742.04999999999984</v>
      </c>
      <c r="AP1523" s="20">
        <f t="shared" si="103"/>
        <v>1507.0439799999999</v>
      </c>
      <c r="AR1523" s="20"/>
    </row>
    <row r="1524" spans="1:44" x14ac:dyDescent="0.25">
      <c r="A1524" t="str">
        <f>VLOOKUP($B1524,'Cushing Balance'!$C$2:$E$500,3,TRUE)</f>
        <v>372013</v>
      </c>
      <c r="B1524" s="1">
        <v>41535</v>
      </c>
      <c r="C1524" s="31"/>
      <c r="D1524" s="25">
        <v>0</v>
      </c>
      <c r="E1524" s="42">
        <v>184.43938</v>
      </c>
      <c r="F1524" s="35"/>
      <c r="G1524" s="23">
        <v>100.61589861266667</v>
      </c>
      <c r="H1524" s="40">
        <v>75.853669999999994</v>
      </c>
      <c r="I1524" s="35">
        <v>0</v>
      </c>
      <c r="J1524" s="26">
        <v>0</v>
      </c>
      <c r="K1524" s="9">
        <v>88.868769999999998</v>
      </c>
      <c r="L1524" s="51">
        <v>23.45796</v>
      </c>
      <c r="M1524" s="16">
        <v>321.65600000000001</v>
      </c>
      <c r="N1524" s="35">
        <v>0</v>
      </c>
      <c r="O1524" s="50">
        <v>73.07423</v>
      </c>
      <c r="P1524" s="39">
        <v>69.311880000000002</v>
      </c>
      <c r="R1524" s="24">
        <f t="shared" si="101"/>
        <v>937.27778861266665</v>
      </c>
      <c r="T1524" s="5">
        <v>403.64189121132347</v>
      </c>
      <c r="V1524" s="20">
        <f t="shared" si="102"/>
        <v>1340.91967982399</v>
      </c>
      <c r="W1524" s="59">
        <f t="shared" si="100"/>
        <v>41535</v>
      </c>
      <c r="X1524" s="25">
        <v>148.01588000000001</v>
      </c>
      <c r="Y1524" s="52">
        <v>301.85568999999998</v>
      </c>
      <c r="Z1524" s="35"/>
      <c r="AA1524" s="10">
        <v>0</v>
      </c>
      <c r="AB1524" s="55">
        <v>223.3004</v>
      </c>
      <c r="AC1524" s="56">
        <v>28.618380000000002</v>
      </c>
      <c r="AD1524" s="57">
        <v>120.06285000000001</v>
      </c>
      <c r="AE1524" s="35"/>
      <c r="AF1524" s="58">
        <v>16.288149999999998</v>
      </c>
      <c r="AG1524" s="58"/>
      <c r="AH1524" s="35">
        <v>0</v>
      </c>
      <c r="AI1524" s="35"/>
      <c r="AL1524" s="24">
        <f t="shared" si="104"/>
        <v>838.14134999999999</v>
      </c>
      <c r="AN1524" s="34">
        <v>742.04999999999984</v>
      </c>
      <c r="AP1524" s="20">
        <f t="shared" si="103"/>
        <v>1580.1913499999998</v>
      </c>
      <c r="AR1524" s="20"/>
    </row>
    <row r="1525" spans="1:44" x14ac:dyDescent="0.25">
      <c r="A1525" t="str">
        <f>VLOOKUP($B1525,'Cushing Balance'!$C$2:$E$500,3,TRUE)</f>
        <v>372013</v>
      </c>
      <c r="B1525" s="1">
        <v>41536</v>
      </c>
      <c r="C1525" s="31"/>
      <c r="D1525" s="25">
        <v>0</v>
      </c>
      <c r="E1525" s="42">
        <v>193.35654</v>
      </c>
      <c r="F1525" s="35"/>
      <c r="G1525" s="23">
        <v>100.61589861266667</v>
      </c>
      <c r="H1525" s="40">
        <v>78.958079999999995</v>
      </c>
      <c r="I1525" s="35">
        <v>0</v>
      </c>
      <c r="J1525" s="26">
        <v>0</v>
      </c>
      <c r="K1525" s="9">
        <v>89.051850000000002</v>
      </c>
      <c r="L1525" s="51">
        <v>18.25535</v>
      </c>
      <c r="M1525" s="16">
        <v>305.64618999999999</v>
      </c>
      <c r="N1525" s="49">
        <v>120.80307000000001</v>
      </c>
      <c r="O1525" s="50">
        <v>73.487649999999988</v>
      </c>
      <c r="P1525" s="39">
        <v>1.2144600000000001</v>
      </c>
      <c r="R1525" s="24">
        <f t="shared" si="101"/>
        <v>981.3890886126668</v>
      </c>
      <c r="T1525" s="5">
        <v>403.64189121132347</v>
      </c>
      <c r="V1525" s="20">
        <f t="shared" si="102"/>
        <v>1385.0309798239903</v>
      </c>
      <c r="W1525" s="59">
        <f t="shared" si="100"/>
        <v>41536</v>
      </c>
      <c r="X1525" s="25">
        <v>141.63229000000001</v>
      </c>
      <c r="Y1525" s="52">
        <v>345.58080999999999</v>
      </c>
      <c r="Z1525" s="35"/>
      <c r="AA1525" s="10">
        <v>0</v>
      </c>
      <c r="AB1525" s="55">
        <v>223.53379000000001</v>
      </c>
      <c r="AC1525" s="56">
        <v>36.100730000000006</v>
      </c>
      <c r="AD1525" s="57">
        <v>137.32117000000002</v>
      </c>
      <c r="AE1525" s="35"/>
      <c r="AF1525" s="58">
        <v>14.732379999999999</v>
      </c>
      <c r="AG1525" s="58"/>
      <c r="AH1525" s="35">
        <v>0</v>
      </c>
      <c r="AI1525" s="35"/>
      <c r="AL1525" s="24">
        <f t="shared" si="104"/>
        <v>898.90117000000009</v>
      </c>
      <c r="AN1525" s="34">
        <v>742.04999999999984</v>
      </c>
      <c r="AP1525" s="20">
        <f t="shared" si="103"/>
        <v>1640.9511699999998</v>
      </c>
      <c r="AR1525" s="20"/>
    </row>
    <row r="1526" spans="1:44" x14ac:dyDescent="0.25">
      <c r="A1526" t="str">
        <f>VLOOKUP($B1526,'Cushing Balance'!$C$2:$E$500,3,TRUE)</f>
        <v>372013</v>
      </c>
      <c r="B1526" s="1">
        <v>41537</v>
      </c>
      <c r="C1526" s="31"/>
      <c r="D1526" s="25">
        <v>0</v>
      </c>
      <c r="E1526" s="42">
        <v>191.65929</v>
      </c>
      <c r="F1526" s="35"/>
      <c r="G1526" s="23">
        <v>100.61589861266667</v>
      </c>
      <c r="H1526" s="40">
        <v>77.484250000000003</v>
      </c>
      <c r="I1526" s="35">
        <v>0</v>
      </c>
      <c r="J1526" s="26">
        <v>0</v>
      </c>
      <c r="K1526" s="9">
        <v>77.999600000000001</v>
      </c>
      <c r="L1526" s="51">
        <v>16.93919</v>
      </c>
      <c r="M1526" s="16">
        <v>297.54678999999999</v>
      </c>
      <c r="N1526" s="49">
        <v>69.890059999999991</v>
      </c>
      <c r="O1526" s="50">
        <v>72.627960000000002</v>
      </c>
      <c r="P1526" s="39">
        <v>2.1862900000000001</v>
      </c>
      <c r="R1526" s="24">
        <f t="shared" si="101"/>
        <v>906.94932861266659</v>
      </c>
      <c r="T1526" s="5">
        <v>403.64189121132347</v>
      </c>
      <c r="V1526" s="20">
        <f t="shared" si="102"/>
        <v>1310.5912198239901</v>
      </c>
      <c r="W1526" s="59">
        <f t="shared" si="100"/>
        <v>41537</v>
      </c>
      <c r="X1526" s="25">
        <v>148.17631</v>
      </c>
      <c r="Y1526" s="52">
        <v>334.81066999999996</v>
      </c>
      <c r="Z1526" s="35"/>
      <c r="AA1526" s="10">
        <v>0</v>
      </c>
      <c r="AB1526" s="55">
        <v>223.02673000000001</v>
      </c>
      <c r="AC1526" s="56">
        <v>36.369459999999997</v>
      </c>
      <c r="AD1526" s="57">
        <v>131.70501999999999</v>
      </c>
      <c r="AE1526" s="35"/>
      <c r="AF1526" s="58">
        <v>8.3320600000000002</v>
      </c>
      <c r="AG1526" s="58"/>
      <c r="AH1526" s="35">
        <v>0</v>
      </c>
      <c r="AI1526" s="35"/>
      <c r="AL1526" s="24">
        <f t="shared" si="104"/>
        <v>882.4202499999999</v>
      </c>
      <c r="AN1526" s="34">
        <v>742.04999999999984</v>
      </c>
      <c r="AP1526" s="20">
        <f t="shared" si="103"/>
        <v>1624.4702499999999</v>
      </c>
      <c r="AR1526" s="20"/>
    </row>
    <row r="1527" spans="1:44" x14ac:dyDescent="0.25">
      <c r="A1527" t="str">
        <f>VLOOKUP($B1527,'Cushing Balance'!$C$2:$E$500,3,TRUE)</f>
        <v>382013</v>
      </c>
      <c r="B1527" s="1">
        <v>41538</v>
      </c>
      <c r="C1527" s="31"/>
      <c r="D1527" s="25">
        <v>191.85904000000002</v>
      </c>
      <c r="E1527" s="42">
        <v>199.41776999999999</v>
      </c>
      <c r="F1527" s="35"/>
      <c r="G1527" s="23">
        <v>100.61589861266667</v>
      </c>
      <c r="H1527" s="40">
        <v>59.414749999999998</v>
      </c>
      <c r="I1527" s="35">
        <v>0</v>
      </c>
      <c r="J1527" s="26">
        <v>0</v>
      </c>
      <c r="K1527" s="9">
        <v>78.897329999999997</v>
      </c>
      <c r="L1527" s="51">
        <v>23.394830000000002</v>
      </c>
      <c r="M1527" s="16">
        <v>304.06440000000003</v>
      </c>
      <c r="N1527" s="49">
        <v>91.731059999999999</v>
      </c>
      <c r="O1527" s="50">
        <v>73.637479999999996</v>
      </c>
      <c r="P1527" s="39">
        <v>0.26806000000000002</v>
      </c>
      <c r="R1527" s="24">
        <f t="shared" si="101"/>
        <v>1123.300618612667</v>
      </c>
      <c r="T1527" s="5">
        <v>403.64189121132347</v>
      </c>
      <c r="V1527" s="20">
        <f t="shared" si="102"/>
        <v>1526.9425098239903</v>
      </c>
      <c r="W1527" s="59">
        <f t="shared" si="100"/>
        <v>41538</v>
      </c>
      <c r="X1527" s="25">
        <v>151.1866</v>
      </c>
      <c r="Y1527" s="52">
        <v>336.91381000000001</v>
      </c>
      <c r="Z1527" s="35"/>
      <c r="AA1527" s="10">
        <v>0</v>
      </c>
      <c r="AB1527" s="55">
        <v>222.44807999999998</v>
      </c>
      <c r="AC1527" s="56">
        <v>36.683790000000002</v>
      </c>
      <c r="AD1527" s="57">
        <v>107.39235000000001</v>
      </c>
      <c r="AE1527" s="35"/>
      <c r="AF1527" s="58">
        <v>13.84094</v>
      </c>
      <c r="AG1527" s="58"/>
      <c r="AH1527" s="35">
        <v>0</v>
      </c>
      <c r="AI1527" s="35"/>
      <c r="AL1527" s="24">
        <f t="shared" si="104"/>
        <v>868.46557000000007</v>
      </c>
      <c r="AN1527" s="34">
        <v>742.04999999999984</v>
      </c>
      <c r="AP1527" s="20">
        <f t="shared" si="103"/>
        <v>1610.51557</v>
      </c>
      <c r="AR1527" s="20"/>
    </row>
    <row r="1528" spans="1:44" x14ac:dyDescent="0.25">
      <c r="A1528" t="str">
        <f>VLOOKUP($B1528,'Cushing Balance'!$C$2:$E$500,3,TRUE)</f>
        <v>382013</v>
      </c>
      <c r="B1528" s="1">
        <v>41539</v>
      </c>
      <c r="C1528" s="31"/>
      <c r="D1528" s="25">
        <v>84.440269999999998</v>
      </c>
      <c r="E1528" s="42">
        <v>199.71169</v>
      </c>
      <c r="F1528" s="35"/>
      <c r="G1528" s="23">
        <v>100.61589861266667</v>
      </c>
      <c r="H1528" s="40">
        <v>38.264919999999996</v>
      </c>
      <c r="I1528" s="35">
        <v>0</v>
      </c>
      <c r="J1528" s="26">
        <v>0</v>
      </c>
      <c r="K1528" s="9">
        <v>77.741460000000004</v>
      </c>
      <c r="L1528" s="51">
        <v>23.416599999999999</v>
      </c>
      <c r="M1528" s="16">
        <v>302.12950000000001</v>
      </c>
      <c r="N1528" s="49">
        <v>107.76577</v>
      </c>
      <c r="O1528" s="50">
        <v>73.096039999999988</v>
      </c>
      <c r="P1528" s="39">
        <v>0.22381000000000001</v>
      </c>
      <c r="R1528" s="24">
        <f t="shared" si="101"/>
        <v>1007.4059586126667</v>
      </c>
      <c r="T1528" s="5">
        <v>403.64189121132347</v>
      </c>
      <c r="V1528" s="20">
        <f t="shared" si="102"/>
        <v>1411.0478498239902</v>
      </c>
      <c r="W1528" s="59">
        <f t="shared" si="100"/>
        <v>41539</v>
      </c>
      <c r="X1528" s="25">
        <v>150.35749999999999</v>
      </c>
      <c r="Y1528" s="52">
        <v>326.96424999999999</v>
      </c>
      <c r="Z1528" s="35"/>
      <c r="AA1528" s="10">
        <v>0</v>
      </c>
      <c r="AB1528" s="55">
        <v>223.65923000000001</v>
      </c>
      <c r="AC1528" s="56">
        <v>37.502809999999997</v>
      </c>
      <c r="AD1528" s="57">
        <v>119.90831</v>
      </c>
      <c r="AE1528" s="35"/>
      <c r="AF1528" s="58">
        <v>16.086290000000002</v>
      </c>
      <c r="AG1528" s="58"/>
      <c r="AH1528" s="35">
        <v>0</v>
      </c>
      <c r="AI1528" s="35"/>
      <c r="AL1528" s="24">
        <f t="shared" si="104"/>
        <v>874.47838999999988</v>
      </c>
      <c r="AN1528" s="34">
        <v>742.04999999999984</v>
      </c>
      <c r="AP1528" s="20">
        <f t="shared" si="103"/>
        <v>1616.5283899999997</v>
      </c>
      <c r="AR1528" s="20"/>
    </row>
    <row r="1529" spans="1:44" x14ac:dyDescent="0.25">
      <c r="A1529" t="str">
        <f>VLOOKUP($B1529,'Cushing Balance'!$C$2:$E$500,3,TRUE)</f>
        <v>382013</v>
      </c>
      <c r="B1529" s="1">
        <v>41540</v>
      </c>
      <c r="C1529" s="31"/>
      <c r="D1529" s="25">
        <v>193.21107999999998</v>
      </c>
      <c r="E1529" s="42">
        <v>196.00373000000002</v>
      </c>
      <c r="F1529" s="35"/>
      <c r="G1529" s="23">
        <v>100.61589861266667</v>
      </c>
      <c r="H1529" s="40">
        <v>49.273499999999999</v>
      </c>
      <c r="I1529" s="35">
        <v>0</v>
      </c>
      <c r="J1529" s="26">
        <v>0</v>
      </c>
      <c r="K1529" s="9">
        <v>81.089250000000007</v>
      </c>
      <c r="L1529" s="51">
        <v>23.34188</v>
      </c>
      <c r="M1529" s="16">
        <v>305.67783000000003</v>
      </c>
      <c r="N1529" s="49">
        <v>98.325500000000005</v>
      </c>
      <c r="O1529" s="50">
        <v>73.293189999999996</v>
      </c>
      <c r="P1529" s="39">
        <v>13.284270000000001</v>
      </c>
      <c r="R1529" s="24">
        <f t="shared" si="101"/>
        <v>1134.1161286126667</v>
      </c>
      <c r="T1529" s="5">
        <v>403.64189121132347</v>
      </c>
      <c r="V1529" s="20">
        <f t="shared" si="102"/>
        <v>1537.7580198239903</v>
      </c>
      <c r="W1529" s="59">
        <f t="shared" si="100"/>
        <v>41540</v>
      </c>
      <c r="X1529" s="25">
        <v>150.83857999999998</v>
      </c>
      <c r="Y1529" s="52">
        <v>341.51216999999997</v>
      </c>
      <c r="Z1529" s="35"/>
      <c r="AA1529" s="10">
        <v>0</v>
      </c>
      <c r="AB1529" s="55">
        <v>228.68975</v>
      </c>
      <c r="AC1529" s="56">
        <v>27.553560000000001</v>
      </c>
      <c r="AD1529" s="57">
        <v>133.98198000000002</v>
      </c>
      <c r="AE1529" s="35"/>
      <c r="AF1529" s="58">
        <v>16.27983</v>
      </c>
      <c r="AG1529" s="58"/>
      <c r="AH1529" s="35">
        <v>0</v>
      </c>
      <c r="AI1529" s="35"/>
      <c r="AL1529" s="24">
        <f t="shared" si="104"/>
        <v>898.85586999999987</v>
      </c>
      <c r="AN1529" s="34">
        <v>742.04999999999984</v>
      </c>
      <c r="AP1529" s="20">
        <f t="shared" si="103"/>
        <v>1640.9058699999996</v>
      </c>
      <c r="AR1529" s="20"/>
    </row>
    <row r="1530" spans="1:44" x14ac:dyDescent="0.25">
      <c r="A1530" t="str">
        <f>VLOOKUP($B1530,'Cushing Balance'!$C$2:$E$500,3,TRUE)</f>
        <v>382013</v>
      </c>
      <c r="B1530" s="1">
        <v>41541</v>
      </c>
      <c r="C1530" s="31"/>
      <c r="D1530" s="25">
        <v>215.68424999999999</v>
      </c>
      <c r="E1530" s="42">
        <v>196.75335000000001</v>
      </c>
      <c r="F1530" s="35"/>
      <c r="G1530" s="23">
        <v>100.61589861266667</v>
      </c>
      <c r="H1530" s="40">
        <v>76.990729999999999</v>
      </c>
      <c r="I1530" s="35">
        <v>0</v>
      </c>
      <c r="J1530" s="26">
        <v>0</v>
      </c>
      <c r="K1530" s="9">
        <v>86.276150000000001</v>
      </c>
      <c r="L1530" s="51">
        <v>22.5595</v>
      </c>
      <c r="M1530" s="16">
        <v>296.13602000000003</v>
      </c>
      <c r="N1530" s="49">
        <v>90.136960000000002</v>
      </c>
      <c r="O1530" s="50">
        <v>73.441270000000003</v>
      </c>
      <c r="P1530" s="39">
        <v>12.058879999999998</v>
      </c>
      <c r="R1530" s="24">
        <f t="shared" si="101"/>
        <v>1170.6530086126668</v>
      </c>
      <c r="T1530" s="5">
        <v>403.64189121132347</v>
      </c>
      <c r="V1530" s="20">
        <f t="shared" si="102"/>
        <v>1574.2948998239904</v>
      </c>
      <c r="W1530" s="59">
        <f t="shared" si="100"/>
        <v>41541</v>
      </c>
      <c r="X1530" s="25">
        <v>146.19024999999999</v>
      </c>
      <c r="Y1530" s="52">
        <v>343.67149999999998</v>
      </c>
      <c r="Z1530" s="35"/>
      <c r="AA1530" s="10">
        <v>0</v>
      </c>
      <c r="AB1530" s="55">
        <v>218.92392000000001</v>
      </c>
      <c r="AC1530" s="56">
        <v>25.86279</v>
      </c>
      <c r="AD1530" s="57">
        <v>56.538499999999999</v>
      </c>
      <c r="AE1530" s="35"/>
      <c r="AF1530" s="58">
        <v>16.10848</v>
      </c>
      <c r="AG1530" s="58"/>
      <c r="AH1530" s="35">
        <v>0</v>
      </c>
      <c r="AI1530" s="35"/>
      <c r="AL1530" s="24">
        <f t="shared" si="104"/>
        <v>807.29543999999999</v>
      </c>
      <c r="AN1530" s="34">
        <v>742.04999999999984</v>
      </c>
      <c r="AP1530" s="20">
        <f t="shared" si="103"/>
        <v>1549.3454399999998</v>
      </c>
      <c r="AR1530" s="20"/>
    </row>
    <row r="1531" spans="1:44" x14ac:dyDescent="0.25">
      <c r="A1531" t="str">
        <f>VLOOKUP($B1531,'Cushing Balance'!$C$2:$E$500,3,TRUE)</f>
        <v>382013</v>
      </c>
      <c r="B1531" s="1">
        <v>41542</v>
      </c>
      <c r="C1531" s="31"/>
      <c r="D1531" s="25">
        <v>232.19364999999999</v>
      </c>
      <c r="E1531" s="42">
        <v>191.97023000000002</v>
      </c>
      <c r="F1531" s="35"/>
      <c r="G1531" s="23">
        <v>100.61589861266667</v>
      </c>
      <c r="H1531" s="40">
        <v>74.310670000000002</v>
      </c>
      <c r="I1531" s="35">
        <v>0</v>
      </c>
      <c r="J1531" s="26">
        <v>0</v>
      </c>
      <c r="K1531" s="9">
        <v>88.98696000000001</v>
      </c>
      <c r="L1531" s="51">
        <v>23.34796</v>
      </c>
      <c r="M1531" s="16">
        <v>318.07913000000002</v>
      </c>
      <c r="N1531" s="49">
        <v>55.656059999999997</v>
      </c>
      <c r="O1531" s="50">
        <v>73.499920000000003</v>
      </c>
      <c r="P1531" s="39">
        <v>13.06973</v>
      </c>
      <c r="R1531" s="24">
        <f t="shared" si="101"/>
        <v>1171.7302086126667</v>
      </c>
      <c r="T1531" s="5">
        <v>403.64189121132347</v>
      </c>
      <c r="V1531" s="20">
        <f t="shared" si="102"/>
        <v>1575.3720998239901</v>
      </c>
      <c r="W1531" s="59">
        <f t="shared" si="100"/>
        <v>41542</v>
      </c>
      <c r="X1531" s="25">
        <v>150.42510000000001</v>
      </c>
      <c r="Y1531" s="52">
        <v>363.22896000000003</v>
      </c>
      <c r="Z1531" s="35"/>
      <c r="AA1531" s="10">
        <v>0</v>
      </c>
      <c r="AB1531" s="55">
        <v>227.13854000000001</v>
      </c>
      <c r="AC1531" s="56">
        <v>27.245249999999999</v>
      </c>
      <c r="AD1531" s="57">
        <v>24.780729999999998</v>
      </c>
      <c r="AE1531" s="35"/>
      <c r="AF1531" s="58">
        <v>16.39808</v>
      </c>
      <c r="AG1531" s="58"/>
      <c r="AH1531" s="35">
        <v>0</v>
      </c>
      <c r="AI1531" s="35"/>
      <c r="AL1531" s="24">
        <f t="shared" si="104"/>
        <v>809.21666000000016</v>
      </c>
      <c r="AN1531" s="34">
        <v>742.04999999999984</v>
      </c>
      <c r="AP1531" s="20">
        <f t="shared" si="103"/>
        <v>1551.26666</v>
      </c>
      <c r="AR1531" s="20"/>
    </row>
    <row r="1532" spans="1:44" x14ac:dyDescent="0.25">
      <c r="A1532" t="str">
        <f>VLOOKUP($B1532,'Cushing Balance'!$C$2:$E$500,3,TRUE)</f>
        <v>382013</v>
      </c>
      <c r="B1532" s="1">
        <v>41543</v>
      </c>
      <c r="C1532" s="31"/>
      <c r="D1532" s="25">
        <v>247.85920999999999</v>
      </c>
      <c r="E1532" s="42">
        <v>188.25955999999999</v>
      </c>
      <c r="F1532" s="35"/>
      <c r="G1532" s="23">
        <v>100.61589861266667</v>
      </c>
      <c r="H1532" s="40">
        <v>77.682899999999989</v>
      </c>
      <c r="I1532" s="35">
        <v>0</v>
      </c>
      <c r="J1532" s="26">
        <v>0</v>
      </c>
      <c r="K1532" s="9">
        <v>83.731020000000001</v>
      </c>
      <c r="L1532" s="51">
        <v>21.430919999999997</v>
      </c>
      <c r="M1532" s="16">
        <v>307.88706000000002</v>
      </c>
      <c r="N1532" s="49">
        <v>87.111710000000002</v>
      </c>
      <c r="O1532" s="50">
        <v>73.826979999999992</v>
      </c>
      <c r="P1532" s="39">
        <v>13.593020000000001</v>
      </c>
      <c r="R1532" s="24">
        <f t="shared" si="101"/>
        <v>1201.9982786126666</v>
      </c>
      <c r="T1532" s="5">
        <v>403.64189121132347</v>
      </c>
      <c r="V1532" s="20">
        <f t="shared" si="102"/>
        <v>1605.6401698239902</v>
      </c>
      <c r="W1532" s="59">
        <f t="shared" si="100"/>
        <v>41543</v>
      </c>
      <c r="X1532" s="25">
        <v>152.06338</v>
      </c>
      <c r="Y1532" s="52">
        <v>311.27959999999996</v>
      </c>
      <c r="Z1532" s="35"/>
      <c r="AA1532" s="10">
        <v>0</v>
      </c>
      <c r="AB1532" s="55">
        <v>231.96113</v>
      </c>
      <c r="AC1532" s="56">
        <v>29.074150000000003</v>
      </c>
      <c r="AD1532" s="57">
        <v>68.087149999999994</v>
      </c>
      <c r="AE1532" s="35"/>
      <c r="AF1532" s="58">
        <v>16.178599999999999</v>
      </c>
      <c r="AG1532" s="58"/>
      <c r="AH1532" s="35">
        <v>0</v>
      </c>
      <c r="AI1532" s="35"/>
      <c r="AL1532" s="24">
        <f t="shared" si="104"/>
        <v>808.64400999999987</v>
      </c>
      <c r="AN1532" s="34">
        <v>742.04999999999984</v>
      </c>
      <c r="AP1532" s="20">
        <f t="shared" si="103"/>
        <v>1550.6940099999997</v>
      </c>
      <c r="AR1532" s="20"/>
    </row>
    <row r="1533" spans="1:44" x14ac:dyDescent="0.25">
      <c r="A1533" t="str">
        <f>VLOOKUP($B1533,'Cushing Balance'!$C$2:$E$500,3,TRUE)</f>
        <v>382013</v>
      </c>
      <c r="B1533" s="1">
        <v>41544</v>
      </c>
      <c r="C1533" s="31"/>
      <c r="D1533" s="25">
        <v>419.37799999999999</v>
      </c>
      <c r="E1533" s="42">
        <v>196.49242000000001</v>
      </c>
      <c r="F1533" s="35"/>
      <c r="G1533" s="23">
        <v>100.61589861266667</v>
      </c>
      <c r="H1533" s="40">
        <v>74.703850000000003</v>
      </c>
      <c r="I1533" s="35">
        <v>0</v>
      </c>
      <c r="J1533" s="26">
        <v>0</v>
      </c>
      <c r="K1533" s="9">
        <v>93.876460000000009</v>
      </c>
      <c r="L1533" s="51">
        <v>23.717040000000001</v>
      </c>
      <c r="M1533" s="16">
        <v>299.91399999999999</v>
      </c>
      <c r="N1533" s="49">
        <v>92.62294</v>
      </c>
      <c r="O1533" s="50">
        <v>73.653399999999991</v>
      </c>
      <c r="P1533" s="39">
        <v>14.019350000000001</v>
      </c>
      <c r="R1533" s="24">
        <f t="shared" si="101"/>
        <v>1388.9933586126665</v>
      </c>
      <c r="T1533" s="5">
        <v>403.64189121132347</v>
      </c>
      <c r="V1533" s="20">
        <f t="shared" si="102"/>
        <v>1792.6352498239899</v>
      </c>
      <c r="W1533" s="59">
        <f t="shared" si="100"/>
        <v>41544</v>
      </c>
      <c r="X1533" s="25">
        <v>152.26185000000001</v>
      </c>
      <c r="Y1533" s="52">
        <v>329.48271</v>
      </c>
      <c r="Z1533" s="35"/>
      <c r="AA1533" s="10">
        <v>0</v>
      </c>
      <c r="AB1533" s="55">
        <v>231.76925</v>
      </c>
      <c r="AC1533" s="56">
        <v>23.784310000000001</v>
      </c>
      <c r="AD1533" s="57">
        <v>156.67048</v>
      </c>
      <c r="AE1533" s="35"/>
      <c r="AF1533" s="58">
        <v>16.308250000000001</v>
      </c>
      <c r="AG1533" s="58"/>
      <c r="AH1533" s="35">
        <v>0</v>
      </c>
      <c r="AI1533" s="35"/>
      <c r="AL1533" s="24">
        <f t="shared" si="104"/>
        <v>910.27684999999997</v>
      </c>
      <c r="AN1533" s="34">
        <v>742.04999999999984</v>
      </c>
      <c r="AP1533" s="20">
        <f t="shared" si="103"/>
        <v>1652.3268499999999</v>
      </c>
      <c r="AR1533" s="20"/>
    </row>
    <row r="1534" spans="1:44" x14ac:dyDescent="0.25">
      <c r="A1534" t="str">
        <f>VLOOKUP($B1534,'Cushing Balance'!$C$2:$E$500,3,TRUE)</f>
        <v>392013</v>
      </c>
      <c r="B1534" s="1">
        <v>41545</v>
      </c>
      <c r="C1534" s="31"/>
      <c r="D1534" s="25">
        <v>59.735959999999999</v>
      </c>
      <c r="E1534" s="42">
        <v>196.59950000000001</v>
      </c>
      <c r="F1534" s="35"/>
      <c r="G1534" s="23">
        <v>100.61589861266667</v>
      </c>
      <c r="H1534" s="40">
        <v>74.194940000000003</v>
      </c>
      <c r="I1534" s="35">
        <v>0</v>
      </c>
      <c r="J1534" s="26">
        <v>0</v>
      </c>
      <c r="K1534" s="9">
        <v>88.49078999999999</v>
      </c>
      <c r="L1534" s="51">
        <v>23.465310000000002</v>
      </c>
      <c r="M1534" s="16">
        <v>304.45375000000001</v>
      </c>
      <c r="N1534" s="49">
        <v>75.241600000000005</v>
      </c>
      <c r="O1534" s="50">
        <v>73.497830000000008</v>
      </c>
      <c r="P1534" s="39">
        <v>0.75708000000000009</v>
      </c>
      <c r="R1534" s="24">
        <f t="shared" si="101"/>
        <v>997.05265861266673</v>
      </c>
      <c r="T1534" s="5">
        <v>403.64189121132347</v>
      </c>
      <c r="V1534" s="20">
        <f t="shared" si="102"/>
        <v>1400.6945498239902</v>
      </c>
      <c r="W1534" s="59">
        <f t="shared" si="100"/>
        <v>41545</v>
      </c>
      <c r="X1534" s="25">
        <v>151.16592</v>
      </c>
      <c r="Y1534" s="52">
        <v>329.62606</v>
      </c>
      <c r="Z1534" s="35"/>
      <c r="AA1534" s="10">
        <v>0</v>
      </c>
      <c r="AB1534" s="55">
        <v>231.40063000000001</v>
      </c>
      <c r="AC1534" s="56">
        <v>23.453380000000003</v>
      </c>
      <c r="AD1534" s="57">
        <v>145.12306000000001</v>
      </c>
      <c r="AE1534" s="35"/>
      <c r="AF1534" s="58">
        <v>16.376649999999998</v>
      </c>
      <c r="AG1534" s="58"/>
      <c r="AH1534" s="35">
        <v>0</v>
      </c>
      <c r="AI1534" s="35"/>
      <c r="AL1534" s="24">
        <f t="shared" si="104"/>
        <v>897.14570000000003</v>
      </c>
      <c r="AN1534" s="34">
        <v>742.04999999999984</v>
      </c>
      <c r="AP1534" s="20">
        <f t="shared" si="103"/>
        <v>1639.1956999999998</v>
      </c>
      <c r="AR1534" s="20"/>
    </row>
    <row r="1535" spans="1:44" x14ac:dyDescent="0.25">
      <c r="A1535" t="str">
        <f>VLOOKUP($B1535,'Cushing Balance'!$C$2:$E$500,3,TRUE)</f>
        <v>392013</v>
      </c>
      <c r="B1535" s="1">
        <v>41546</v>
      </c>
      <c r="C1535" s="31"/>
      <c r="D1535" s="25">
        <v>167.12664999999998</v>
      </c>
      <c r="E1535" s="42">
        <v>193.87475000000001</v>
      </c>
      <c r="F1535" s="35"/>
      <c r="G1535" s="23">
        <v>100.61589861266667</v>
      </c>
      <c r="H1535" s="40">
        <v>75.330539999999999</v>
      </c>
      <c r="I1535" s="35">
        <v>0</v>
      </c>
      <c r="J1535" s="26">
        <v>0</v>
      </c>
      <c r="K1535" s="9">
        <v>92.375630000000001</v>
      </c>
      <c r="L1535" s="51">
        <v>19.349830000000001</v>
      </c>
      <c r="M1535" s="16">
        <v>287.86056000000002</v>
      </c>
      <c r="N1535" s="49">
        <v>63.733629999999998</v>
      </c>
      <c r="O1535" s="50">
        <v>73.844539999999995</v>
      </c>
      <c r="P1535" s="39">
        <v>0.42126999999999998</v>
      </c>
      <c r="R1535" s="24">
        <f t="shared" si="101"/>
        <v>1074.5332986126668</v>
      </c>
      <c r="T1535" s="5">
        <v>403.64189121132347</v>
      </c>
      <c r="V1535" s="20">
        <f t="shared" si="102"/>
        <v>1478.1751898239904</v>
      </c>
      <c r="W1535" s="59">
        <f t="shared" si="100"/>
        <v>41546</v>
      </c>
      <c r="X1535" s="25">
        <v>150.09048000000001</v>
      </c>
      <c r="Y1535" s="52">
        <v>300.84447999999998</v>
      </c>
      <c r="Z1535" s="35"/>
      <c r="AA1535" s="10">
        <v>0</v>
      </c>
      <c r="AB1535" s="55">
        <v>230.45663000000002</v>
      </c>
      <c r="AC1535" s="56">
        <v>23.59075</v>
      </c>
      <c r="AD1535" s="57">
        <v>130.99496000000002</v>
      </c>
      <c r="AE1535" s="35"/>
      <c r="AF1535" s="58">
        <v>9.0865599999999986</v>
      </c>
      <c r="AG1535" s="58"/>
      <c r="AH1535" s="35">
        <v>0</v>
      </c>
      <c r="AI1535" s="35"/>
      <c r="AL1535" s="24">
        <f t="shared" si="104"/>
        <v>845.06385999999986</v>
      </c>
      <c r="AN1535" s="34">
        <v>742.04999999999984</v>
      </c>
      <c r="AP1535" s="20">
        <f t="shared" si="103"/>
        <v>1587.1138599999997</v>
      </c>
      <c r="AR1535" s="20"/>
    </row>
    <row r="1536" spans="1:44" x14ac:dyDescent="0.25">
      <c r="A1536" t="str">
        <f>VLOOKUP($B1536,'Cushing Balance'!$C$2:$E$500,3,TRUE)</f>
        <v>392013</v>
      </c>
      <c r="B1536" s="1">
        <v>41547</v>
      </c>
      <c r="C1536" s="31"/>
      <c r="D1536" s="25">
        <v>274.89834999999999</v>
      </c>
      <c r="E1536" s="42">
        <v>194.43610000000001</v>
      </c>
      <c r="F1536" s="35"/>
      <c r="G1536" s="23">
        <v>100.61589861266667</v>
      </c>
      <c r="H1536" s="40">
        <v>70.621729999999999</v>
      </c>
      <c r="I1536" s="35">
        <v>0</v>
      </c>
      <c r="J1536" s="26">
        <v>0</v>
      </c>
      <c r="K1536" s="9">
        <v>73.272019999999998</v>
      </c>
      <c r="L1536" s="51">
        <v>23.392130000000002</v>
      </c>
      <c r="M1536" s="16">
        <v>314.63385</v>
      </c>
      <c r="N1536" s="49">
        <v>54.028480000000002</v>
      </c>
      <c r="O1536" s="50">
        <v>72.778600000000012</v>
      </c>
      <c r="P1536" s="39">
        <v>0.31912999999999997</v>
      </c>
      <c r="R1536" s="24">
        <f t="shared" si="101"/>
        <v>1178.9962886126666</v>
      </c>
      <c r="T1536" s="5">
        <v>403.64189121132347</v>
      </c>
      <c r="V1536" s="20">
        <f t="shared" si="102"/>
        <v>1582.63817982399</v>
      </c>
      <c r="W1536" s="59">
        <f t="shared" si="100"/>
        <v>41547</v>
      </c>
      <c r="X1536" s="25">
        <v>149.98957999999999</v>
      </c>
      <c r="Y1536" s="52">
        <v>321.63472999999999</v>
      </c>
      <c r="Z1536" s="35"/>
      <c r="AA1536" s="10">
        <v>0</v>
      </c>
      <c r="AB1536" s="55">
        <v>231.84965</v>
      </c>
      <c r="AC1536" s="56">
        <v>29.638290000000001</v>
      </c>
      <c r="AD1536" s="57">
        <v>140.19152</v>
      </c>
      <c r="AE1536" s="35"/>
      <c r="AF1536" s="58">
        <v>9.2099799999999998</v>
      </c>
      <c r="AG1536" s="58"/>
      <c r="AH1536" s="35">
        <v>0</v>
      </c>
      <c r="AI1536" s="35"/>
      <c r="AL1536" s="24">
        <f t="shared" si="104"/>
        <v>882.51374999999996</v>
      </c>
      <c r="AN1536" s="34">
        <v>742.04999999999984</v>
      </c>
      <c r="AP1536" s="20">
        <f t="shared" si="103"/>
        <v>1624.5637499999998</v>
      </c>
      <c r="AR1536" s="20"/>
    </row>
    <row r="1537" spans="1:44" x14ac:dyDescent="0.25">
      <c r="A1537" t="str">
        <f>VLOOKUP($B1537,'Cushing Balance'!$C$2:$E$500,3,TRUE)</f>
        <v>392013</v>
      </c>
      <c r="B1537" s="1">
        <v>41548</v>
      </c>
      <c r="C1537" s="31"/>
      <c r="D1537" s="25">
        <v>0</v>
      </c>
      <c r="E1537" s="42">
        <v>67.851729999999989</v>
      </c>
      <c r="F1537" s="35"/>
      <c r="G1537" s="23">
        <v>96.296617941451615</v>
      </c>
      <c r="H1537" s="40">
        <v>65.681309999999996</v>
      </c>
      <c r="I1537" s="35">
        <v>0</v>
      </c>
      <c r="J1537" s="26">
        <v>0</v>
      </c>
      <c r="K1537" s="9">
        <v>75.954039999999992</v>
      </c>
      <c r="L1537" s="51">
        <v>20.637270000000001</v>
      </c>
      <c r="M1537" s="16">
        <v>289.25024999999999</v>
      </c>
      <c r="N1537" s="49">
        <v>66.888600000000011</v>
      </c>
      <c r="O1537" s="50">
        <v>67.22847999999999</v>
      </c>
      <c r="P1537" s="39">
        <v>9.6038300000000003</v>
      </c>
      <c r="R1537" s="24">
        <f t="shared" si="101"/>
        <v>759.39212794145158</v>
      </c>
      <c r="T1537" s="5">
        <v>406.36649112417314</v>
      </c>
      <c r="V1537" s="20">
        <f t="shared" si="102"/>
        <v>1165.7586190656248</v>
      </c>
      <c r="W1537" s="59">
        <f t="shared" si="100"/>
        <v>41548</v>
      </c>
      <c r="X1537" s="25">
        <v>152.26232999999999</v>
      </c>
      <c r="Y1537" s="52">
        <v>331.88291999999996</v>
      </c>
      <c r="Z1537" s="35"/>
      <c r="AA1537" s="10">
        <v>0</v>
      </c>
      <c r="AB1537" s="55">
        <v>227.88050000000001</v>
      </c>
      <c r="AC1537" s="56">
        <v>36.099710000000002</v>
      </c>
      <c r="AD1537" s="57">
        <v>149.94051999999999</v>
      </c>
      <c r="AE1537" s="35"/>
      <c r="AF1537" s="58">
        <v>13.272650000000001</v>
      </c>
      <c r="AG1537" s="58"/>
      <c r="AH1537" s="35">
        <v>0</v>
      </c>
      <c r="AI1537" s="35"/>
      <c r="AL1537" s="24">
        <f t="shared" si="104"/>
        <v>911.33862999999985</v>
      </c>
      <c r="AN1537" s="34">
        <v>806.65000000000009</v>
      </c>
      <c r="AP1537" s="20">
        <f t="shared" si="103"/>
        <v>1717.9886299999998</v>
      </c>
      <c r="AR1537" s="20"/>
    </row>
    <row r="1538" spans="1:44" x14ac:dyDescent="0.25">
      <c r="A1538" t="str">
        <f>VLOOKUP($B1538,'Cushing Balance'!$C$2:$E$500,3,TRUE)</f>
        <v>392013</v>
      </c>
      <c r="B1538" s="1">
        <v>41549</v>
      </c>
      <c r="C1538" s="31"/>
      <c r="D1538" s="25">
        <v>301.33590000000004</v>
      </c>
      <c r="E1538" s="42">
        <v>9.7805</v>
      </c>
      <c r="F1538" s="35"/>
      <c r="G1538" s="23">
        <v>96.296617941451615</v>
      </c>
      <c r="H1538" s="40">
        <v>77.582710000000006</v>
      </c>
      <c r="I1538" s="35">
        <v>0</v>
      </c>
      <c r="J1538" s="26">
        <v>0</v>
      </c>
      <c r="K1538" s="9">
        <v>73.858229999999992</v>
      </c>
      <c r="L1538" s="51">
        <v>23.68702</v>
      </c>
      <c r="M1538" s="16">
        <v>288.39954</v>
      </c>
      <c r="N1538" s="49">
        <v>58.438040000000001</v>
      </c>
      <c r="O1538" s="50">
        <v>74.320250000000001</v>
      </c>
      <c r="P1538" s="39">
        <v>61.62471</v>
      </c>
      <c r="R1538" s="24">
        <f t="shared" si="101"/>
        <v>1065.3235179414517</v>
      </c>
      <c r="T1538" s="5">
        <v>406.36649112417314</v>
      </c>
      <c r="V1538" s="20">
        <f t="shared" si="102"/>
        <v>1471.6900090656247</v>
      </c>
      <c r="W1538" s="59">
        <f t="shared" si="100"/>
        <v>41549</v>
      </c>
      <c r="X1538" s="25">
        <v>151.16632999999999</v>
      </c>
      <c r="Y1538" s="52">
        <v>302.67071000000004</v>
      </c>
      <c r="Z1538" s="35"/>
      <c r="AA1538" s="10">
        <v>0</v>
      </c>
      <c r="AB1538" s="55">
        <v>229.46940000000001</v>
      </c>
      <c r="AC1538" s="56">
        <v>33.595769999999995</v>
      </c>
      <c r="AD1538" s="57">
        <v>80.568649999999991</v>
      </c>
      <c r="AE1538" s="35"/>
      <c r="AF1538" s="58">
        <v>13.40442</v>
      </c>
      <c r="AG1538" s="58"/>
      <c r="AH1538" s="35">
        <v>0</v>
      </c>
      <c r="AI1538" s="35"/>
      <c r="AL1538" s="24">
        <f t="shared" si="104"/>
        <v>810.87528000000009</v>
      </c>
      <c r="AN1538" s="34">
        <v>806.65000000000009</v>
      </c>
      <c r="AP1538" s="20">
        <f t="shared" si="103"/>
        <v>1617.5252800000003</v>
      </c>
      <c r="AR1538" s="20"/>
    </row>
    <row r="1539" spans="1:44" x14ac:dyDescent="0.25">
      <c r="A1539" t="str">
        <f>VLOOKUP($B1539,'Cushing Balance'!$C$2:$E$500,3,TRUE)</f>
        <v>392013</v>
      </c>
      <c r="B1539" s="1">
        <v>41550</v>
      </c>
      <c r="C1539" s="31"/>
      <c r="D1539" s="25">
        <v>175.00710000000001</v>
      </c>
      <c r="E1539" s="42">
        <v>182.16290000000001</v>
      </c>
      <c r="F1539" s="35"/>
      <c r="G1539" s="23">
        <v>96.296617941451615</v>
      </c>
      <c r="H1539" s="40">
        <v>70.503</v>
      </c>
      <c r="I1539" s="35">
        <v>0</v>
      </c>
      <c r="J1539" s="26">
        <v>0</v>
      </c>
      <c r="K1539" s="9">
        <v>84.848919999999993</v>
      </c>
      <c r="L1539" s="51">
        <v>23.50985</v>
      </c>
      <c r="M1539" s="16">
        <v>316.35821000000004</v>
      </c>
      <c r="N1539" s="49">
        <v>81.872770000000003</v>
      </c>
      <c r="O1539" s="50">
        <v>73.529250000000005</v>
      </c>
      <c r="P1539" s="39">
        <v>7.6278300000000003</v>
      </c>
      <c r="R1539" s="24">
        <f t="shared" si="101"/>
        <v>1111.7164479414516</v>
      </c>
      <c r="T1539" s="5">
        <v>406.36649112417314</v>
      </c>
      <c r="V1539" s="20">
        <f t="shared" si="102"/>
        <v>1518.0829390656247</v>
      </c>
      <c r="W1539" s="59">
        <f t="shared" si="100"/>
        <v>41550</v>
      </c>
      <c r="X1539" s="25">
        <v>151.55919</v>
      </c>
      <c r="Y1539" s="52">
        <v>261.69810000000001</v>
      </c>
      <c r="Z1539" s="35"/>
      <c r="AA1539" s="10">
        <v>0</v>
      </c>
      <c r="AB1539" s="55">
        <v>206.70339999999999</v>
      </c>
      <c r="AC1539" s="56">
        <v>23.199380000000001</v>
      </c>
      <c r="AD1539" s="57">
        <v>66.85347999999999</v>
      </c>
      <c r="AE1539" s="35"/>
      <c r="AF1539" s="58">
        <v>9.4750400000000017</v>
      </c>
      <c r="AG1539" s="58"/>
      <c r="AH1539" s="35">
        <v>0</v>
      </c>
      <c r="AI1539" s="35"/>
      <c r="AL1539" s="24">
        <f t="shared" si="104"/>
        <v>719.48859000000004</v>
      </c>
      <c r="AN1539" s="34">
        <v>806.65000000000009</v>
      </c>
      <c r="AP1539" s="20">
        <f t="shared" si="103"/>
        <v>1526.13859</v>
      </c>
      <c r="AR1539" s="20"/>
    </row>
    <row r="1540" spans="1:44" x14ac:dyDescent="0.25">
      <c r="A1540" t="str">
        <f>VLOOKUP($B1540,'Cushing Balance'!$C$2:$E$500,3,TRUE)</f>
        <v>392013</v>
      </c>
      <c r="B1540" s="1">
        <v>41551</v>
      </c>
      <c r="C1540" s="31"/>
      <c r="D1540" s="25">
        <v>318.79629</v>
      </c>
      <c r="E1540" s="42">
        <v>192.333</v>
      </c>
      <c r="F1540" s="35"/>
      <c r="G1540" s="23">
        <v>96.296617941451615</v>
      </c>
      <c r="H1540" s="40">
        <v>73.807130000000001</v>
      </c>
      <c r="I1540" s="35">
        <v>0</v>
      </c>
      <c r="J1540" s="26">
        <v>0</v>
      </c>
      <c r="K1540" s="9">
        <v>90.78913</v>
      </c>
      <c r="L1540" s="51">
        <v>23.191669999999998</v>
      </c>
      <c r="M1540" s="16">
        <v>414.07148000000001</v>
      </c>
      <c r="N1540" s="49">
        <v>87.975499999999997</v>
      </c>
      <c r="O1540" s="50">
        <v>73.802630000000008</v>
      </c>
      <c r="P1540" s="39">
        <v>3.2946500000000003</v>
      </c>
      <c r="R1540" s="24">
        <f t="shared" si="101"/>
        <v>1374.3580979414517</v>
      </c>
      <c r="T1540" s="5">
        <v>406.36649112417314</v>
      </c>
      <c r="V1540" s="20">
        <f t="shared" si="102"/>
        <v>1780.7245890656247</v>
      </c>
      <c r="W1540" s="59">
        <f t="shared" si="100"/>
        <v>41551</v>
      </c>
      <c r="X1540" s="25">
        <v>152.20554000000001</v>
      </c>
      <c r="Y1540" s="52">
        <v>295.72927000000004</v>
      </c>
      <c r="Z1540" s="35"/>
      <c r="AA1540" s="10">
        <v>0</v>
      </c>
      <c r="AB1540" s="55">
        <v>187.85930999999999</v>
      </c>
      <c r="AC1540" s="56">
        <v>22.742630000000002</v>
      </c>
      <c r="AD1540" s="57">
        <v>182.89856</v>
      </c>
      <c r="AE1540" s="35"/>
      <c r="AF1540" s="58">
        <v>12.32892</v>
      </c>
      <c r="AG1540" s="58"/>
      <c r="AH1540" s="35">
        <v>0</v>
      </c>
      <c r="AI1540" s="35"/>
      <c r="AL1540" s="24">
        <f t="shared" si="104"/>
        <v>853.76423</v>
      </c>
      <c r="AN1540" s="34">
        <v>806.65000000000009</v>
      </c>
      <c r="AP1540" s="20">
        <f t="shared" si="103"/>
        <v>1660.4142300000001</v>
      </c>
      <c r="AR1540" s="20"/>
    </row>
    <row r="1541" spans="1:44" x14ac:dyDescent="0.25">
      <c r="A1541" t="str">
        <f>VLOOKUP($B1541,'Cushing Balance'!$C$2:$E$500,3,TRUE)</f>
        <v>402013</v>
      </c>
      <c r="B1541" s="1">
        <v>41552</v>
      </c>
      <c r="C1541" s="31"/>
      <c r="D1541" s="25">
        <v>200.75017000000003</v>
      </c>
      <c r="E1541" s="42">
        <v>198.17654000000002</v>
      </c>
      <c r="F1541" s="35"/>
      <c r="G1541" s="23">
        <v>96.296617941451615</v>
      </c>
      <c r="H1541" s="40">
        <v>76.008189999999999</v>
      </c>
      <c r="I1541" s="35">
        <v>0</v>
      </c>
      <c r="J1541" s="26">
        <v>0</v>
      </c>
      <c r="K1541" s="9">
        <v>78.353979999999993</v>
      </c>
      <c r="L1541" s="51">
        <v>17.917270000000002</v>
      </c>
      <c r="M1541" s="16">
        <v>376.94709999999998</v>
      </c>
      <c r="N1541" s="49">
        <v>31.736630000000002</v>
      </c>
      <c r="O1541" s="50">
        <v>73.631479999999996</v>
      </c>
      <c r="P1541" s="39">
        <v>14.11829</v>
      </c>
      <c r="R1541" s="24">
        <f t="shared" si="101"/>
        <v>1163.9362679414517</v>
      </c>
      <c r="T1541" s="5">
        <v>406.36649112417314</v>
      </c>
      <c r="V1541" s="20">
        <f t="shared" si="102"/>
        <v>1570.3027590656247</v>
      </c>
      <c r="W1541" s="59">
        <f t="shared" si="100"/>
        <v>41552</v>
      </c>
      <c r="X1541" s="25">
        <v>150.15026999999998</v>
      </c>
      <c r="Y1541" s="52">
        <v>313.36925000000002</v>
      </c>
      <c r="Z1541" s="35"/>
      <c r="AA1541" s="10">
        <v>0</v>
      </c>
      <c r="AB1541" s="55">
        <v>138.13410000000002</v>
      </c>
      <c r="AC1541" s="56">
        <v>22.82788</v>
      </c>
      <c r="AD1541" s="57">
        <v>165.29489999999998</v>
      </c>
      <c r="AE1541" s="35"/>
      <c r="AF1541" s="58">
        <v>16.191290000000002</v>
      </c>
      <c r="AG1541" s="58"/>
      <c r="AH1541" s="35">
        <v>0</v>
      </c>
      <c r="AI1541" s="35"/>
      <c r="AL1541" s="24">
        <f t="shared" si="104"/>
        <v>805.96769000000006</v>
      </c>
      <c r="AN1541" s="34">
        <v>806.65000000000009</v>
      </c>
      <c r="AP1541" s="20">
        <f t="shared" si="103"/>
        <v>1612.61769</v>
      </c>
      <c r="AR1541" s="20"/>
    </row>
    <row r="1542" spans="1:44" x14ac:dyDescent="0.25">
      <c r="A1542" t="str">
        <f>VLOOKUP($B1542,'Cushing Balance'!$C$2:$E$500,3,TRUE)</f>
        <v>402013</v>
      </c>
      <c r="B1542" s="1">
        <v>41553</v>
      </c>
      <c r="C1542" s="31"/>
      <c r="D1542" s="25">
        <v>168.98242000000002</v>
      </c>
      <c r="E1542" s="42">
        <v>198.53440000000001</v>
      </c>
      <c r="F1542" s="35"/>
      <c r="G1542" s="23">
        <v>96.296617941451615</v>
      </c>
      <c r="H1542" s="40">
        <v>79.148809999999997</v>
      </c>
      <c r="I1542" s="35">
        <v>0</v>
      </c>
      <c r="J1542" s="26">
        <v>0</v>
      </c>
      <c r="K1542" s="9">
        <v>81.759</v>
      </c>
      <c r="L1542" s="51">
        <v>23.265400000000003</v>
      </c>
      <c r="M1542" s="16">
        <v>411.73402000000004</v>
      </c>
      <c r="N1542" s="49">
        <v>62.853499999999997</v>
      </c>
      <c r="O1542" s="50">
        <v>74.278770000000009</v>
      </c>
      <c r="P1542" s="39">
        <v>75.935419999999993</v>
      </c>
      <c r="R1542" s="24">
        <f t="shared" si="101"/>
        <v>1272.7883579414517</v>
      </c>
      <c r="T1542" s="5">
        <v>406.36649112417314</v>
      </c>
      <c r="V1542" s="20">
        <f t="shared" si="102"/>
        <v>1679.1548490656248</v>
      </c>
      <c r="W1542" s="59">
        <f t="shared" si="100"/>
        <v>41553</v>
      </c>
      <c r="X1542" s="25">
        <v>149.30092000000002</v>
      </c>
      <c r="Y1542" s="52">
        <v>298.85527000000002</v>
      </c>
      <c r="Z1542" s="35"/>
      <c r="AA1542" s="10">
        <v>0</v>
      </c>
      <c r="AB1542" s="55">
        <v>142.52538000000001</v>
      </c>
      <c r="AC1542" s="56">
        <v>22.830689999999997</v>
      </c>
      <c r="AD1542" s="57">
        <v>158.14175</v>
      </c>
      <c r="AE1542" s="35"/>
      <c r="AF1542" s="58">
        <v>16.197399999999998</v>
      </c>
      <c r="AG1542" s="58"/>
      <c r="AH1542" s="35">
        <v>0</v>
      </c>
      <c r="AI1542" s="35"/>
      <c r="AL1542" s="24">
        <f t="shared" si="104"/>
        <v>787.8514100000001</v>
      </c>
      <c r="AN1542" s="34">
        <v>806.65000000000009</v>
      </c>
      <c r="AP1542" s="20">
        <f t="shared" si="103"/>
        <v>1594.5014100000003</v>
      </c>
      <c r="AR1542" s="20"/>
    </row>
    <row r="1543" spans="1:44" x14ac:dyDescent="0.25">
      <c r="A1543" t="str">
        <f>VLOOKUP($B1543,'Cushing Balance'!$C$2:$E$500,3,TRUE)</f>
        <v>402013</v>
      </c>
      <c r="B1543" s="1">
        <v>41554</v>
      </c>
      <c r="C1543" s="31"/>
      <c r="D1543" s="25">
        <v>0</v>
      </c>
      <c r="E1543" s="42">
        <v>182.18788000000001</v>
      </c>
      <c r="F1543" s="35"/>
      <c r="G1543" s="23">
        <v>96.296617941451615</v>
      </c>
      <c r="H1543" s="40">
        <v>78.724519999999998</v>
      </c>
      <c r="I1543" s="35">
        <v>0</v>
      </c>
      <c r="J1543" s="26">
        <v>0</v>
      </c>
      <c r="K1543" s="9">
        <v>68.961169999999996</v>
      </c>
      <c r="L1543" s="51">
        <v>23.120270000000001</v>
      </c>
      <c r="M1543" s="16">
        <v>372.32125000000002</v>
      </c>
      <c r="N1543" s="49">
        <v>74.953130000000002</v>
      </c>
      <c r="O1543" s="50">
        <v>73.697210000000013</v>
      </c>
      <c r="P1543" s="39">
        <v>18.210849999999997</v>
      </c>
      <c r="R1543" s="24">
        <f t="shared" si="101"/>
        <v>988.47289794145172</v>
      </c>
      <c r="T1543" s="5">
        <v>406.36649112417314</v>
      </c>
      <c r="V1543" s="20">
        <f t="shared" si="102"/>
        <v>1394.8393890656248</v>
      </c>
      <c r="W1543" s="59">
        <f t="shared" si="100"/>
        <v>41554</v>
      </c>
      <c r="X1543" s="25">
        <v>150.39588000000001</v>
      </c>
      <c r="Y1543" s="52">
        <v>299.96559999999999</v>
      </c>
      <c r="Z1543" s="35"/>
      <c r="AA1543" s="10">
        <v>0</v>
      </c>
      <c r="AB1543" s="55">
        <v>148.15033</v>
      </c>
      <c r="AC1543" s="56">
        <v>21.883209999999998</v>
      </c>
      <c r="AD1543" s="57">
        <v>164.62575000000001</v>
      </c>
      <c r="AE1543" s="35"/>
      <c r="AF1543" s="58">
        <v>16.26408</v>
      </c>
      <c r="AG1543" s="58"/>
      <c r="AH1543" s="35">
        <v>0</v>
      </c>
      <c r="AI1543" s="35"/>
      <c r="AL1543" s="24">
        <f t="shared" si="104"/>
        <v>801.28485000000001</v>
      </c>
      <c r="AN1543" s="34">
        <v>806.65000000000009</v>
      </c>
      <c r="AP1543" s="20">
        <f t="shared" si="103"/>
        <v>1607.9348500000001</v>
      </c>
      <c r="AR1543" s="20"/>
    </row>
    <row r="1544" spans="1:44" x14ac:dyDescent="0.25">
      <c r="A1544" t="str">
        <f>VLOOKUP($B1544,'Cushing Balance'!$C$2:$E$500,3,TRUE)</f>
        <v>402013</v>
      </c>
      <c r="B1544" s="1">
        <v>41555</v>
      </c>
      <c r="C1544" s="31"/>
      <c r="D1544" s="25">
        <v>302.29897999999997</v>
      </c>
      <c r="E1544" s="42">
        <v>185.27523000000002</v>
      </c>
      <c r="F1544" s="35"/>
      <c r="G1544" s="23">
        <v>96.296617941451615</v>
      </c>
      <c r="H1544" s="40">
        <v>77.062809999999999</v>
      </c>
      <c r="I1544" s="35">
        <v>0</v>
      </c>
      <c r="J1544" s="26">
        <v>0</v>
      </c>
      <c r="K1544" s="9">
        <v>74.689399999999992</v>
      </c>
      <c r="L1544" s="51">
        <v>18.018919999999998</v>
      </c>
      <c r="M1544" s="16">
        <v>388.37121000000002</v>
      </c>
      <c r="N1544" s="49">
        <v>32.846769999999999</v>
      </c>
      <c r="O1544" s="50">
        <v>73.897080000000003</v>
      </c>
      <c r="P1544" s="39">
        <v>10.107229999999999</v>
      </c>
      <c r="R1544" s="24">
        <f t="shared" si="101"/>
        <v>1258.8642479414518</v>
      </c>
      <c r="T1544" s="5">
        <v>406.36649112417314</v>
      </c>
      <c r="V1544" s="20">
        <f t="shared" si="102"/>
        <v>1665.2307390656249</v>
      </c>
      <c r="W1544" s="59">
        <f t="shared" ref="W1544:W1607" si="105">B1544</f>
        <v>41555</v>
      </c>
      <c r="X1544" s="25">
        <v>150.12354000000002</v>
      </c>
      <c r="Y1544" s="52">
        <v>276.72809999999998</v>
      </c>
      <c r="Z1544" s="35"/>
      <c r="AA1544" s="10">
        <v>0</v>
      </c>
      <c r="AB1544" s="55">
        <v>176.60431</v>
      </c>
      <c r="AC1544" s="56">
        <v>22.998480000000001</v>
      </c>
      <c r="AD1544" s="57">
        <v>157.26323000000002</v>
      </c>
      <c r="AE1544" s="35"/>
      <c r="AF1544" s="58">
        <v>16.324809999999999</v>
      </c>
      <c r="AG1544" s="58"/>
      <c r="AH1544" s="35">
        <v>0</v>
      </c>
      <c r="AI1544" s="35"/>
      <c r="AL1544" s="24">
        <f t="shared" si="104"/>
        <v>800.04246999999998</v>
      </c>
      <c r="AN1544" s="34">
        <v>806.65000000000009</v>
      </c>
      <c r="AP1544" s="20">
        <f t="shared" si="103"/>
        <v>1606.69247</v>
      </c>
      <c r="AR1544" s="20"/>
    </row>
    <row r="1545" spans="1:44" x14ac:dyDescent="0.25">
      <c r="A1545" t="str">
        <f>VLOOKUP($B1545,'Cushing Balance'!$C$2:$E$500,3,TRUE)</f>
        <v>402013</v>
      </c>
      <c r="B1545" s="1">
        <v>41556</v>
      </c>
      <c r="C1545" s="31"/>
      <c r="D1545" s="25">
        <v>0</v>
      </c>
      <c r="E1545" s="42">
        <v>192.17579000000001</v>
      </c>
      <c r="F1545" s="35"/>
      <c r="G1545" s="23">
        <v>96.296617941451615</v>
      </c>
      <c r="H1545" s="40">
        <v>73.628</v>
      </c>
      <c r="I1545" s="35">
        <v>0</v>
      </c>
      <c r="J1545" s="26">
        <v>0</v>
      </c>
      <c r="K1545" s="9">
        <v>101.5029</v>
      </c>
      <c r="L1545" s="51">
        <v>22.736750000000001</v>
      </c>
      <c r="M1545" s="16">
        <v>413.43033000000003</v>
      </c>
      <c r="N1545" s="49">
        <v>95.736440000000002</v>
      </c>
      <c r="O1545" s="50">
        <v>72.995539999999991</v>
      </c>
      <c r="P1545" s="39">
        <v>0</v>
      </c>
      <c r="R1545" s="24">
        <f t="shared" si="101"/>
        <v>1068.5023679414517</v>
      </c>
      <c r="T1545" s="5">
        <v>406.36649112417314</v>
      </c>
      <c r="V1545" s="20">
        <f t="shared" si="102"/>
        <v>1474.8688590656247</v>
      </c>
      <c r="W1545" s="59">
        <f t="shared" si="105"/>
        <v>41556</v>
      </c>
      <c r="X1545" s="25">
        <v>150.76320999999999</v>
      </c>
      <c r="Y1545" s="52">
        <v>162.95382999999998</v>
      </c>
      <c r="Z1545" s="35"/>
      <c r="AA1545" s="10">
        <v>0</v>
      </c>
      <c r="AB1545" s="55">
        <v>174.93188000000001</v>
      </c>
      <c r="AC1545" s="56">
        <v>28.355730000000001</v>
      </c>
      <c r="AD1545" s="57">
        <v>121.35158</v>
      </c>
      <c r="AE1545" s="35"/>
      <c r="AF1545" s="58">
        <v>16.156500000000001</v>
      </c>
      <c r="AG1545" s="58"/>
      <c r="AH1545" s="35">
        <v>0</v>
      </c>
      <c r="AI1545" s="35"/>
      <c r="AL1545" s="24">
        <f t="shared" si="104"/>
        <v>654.51273000000003</v>
      </c>
      <c r="AN1545" s="34">
        <v>806.65000000000009</v>
      </c>
      <c r="AP1545" s="20">
        <f t="shared" si="103"/>
        <v>1461.16273</v>
      </c>
      <c r="AR1545" s="20"/>
    </row>
    <row r="1546" spans="1:44" x14ac:dyDescent="0.25">
      <c r="A1546" t="str">
        <f>VLOOKUP($B1546,'Cushing Balance'!$C$2:$E$500,3,TRUE)</f>
        <v>402013</v>
      </c>
      <c r="B1546" s="1">
        <v>41557</v>
      </c>
      <c r="C1546" s="31"/>
      <c r="D1546" s="25">
        <v>212.71981</v>
      </c>
      <c r="E1546" s="42">
        <v>194.0034</v>
      </c>
      <c r="F1546" s="35"/>
      <c r="G1546" s="23">
        <v>96.296617941451615</v>
      </c>
      <c r="H1546" s="40">
        <v>71.381249999999994</v>
      </c>
      <c r="I1546" s="35">
        <v>0</v>
      </c>
      <c r="J1546" s="26">
        <v>0</v>
      </c>
      <c r="K1546" s="9">
        <v>115.33172999999999</v>
      </c>
      <c r="L1546" s="51">
        <v>23.249269999999999</v>
      </c>
      <c r="M1546" s="16">
        <v>409.17462999999998</v>
      </c>
      <c r="N1546" s="49">
        <v>117.88597999999999</v>
      </c>
      <c r="O1546" s="50">
        <v>73.203460000000007</v>
      </c>
      <c r="P1546" s="39">
        <v>25.126099999999997</v>
      </c>
      <c r="R1546" s="24">
        <f t="shared" ref="R1546:R1609" si="106">SUM(D1546:P1546)</f>
        <v>1338.3722479414516</v>
      </c>
      <c r="T1546" s="5">
        <v>406.36649112417314</v>
      </c>
      <c r="V1546" s="20">
        <f t="shared" ref="V1546:V1609" si="107">T1546+R1546</f>
        <v>1744.7387390656247</v>
      </c>
      <c r="W1546" s="59">
        <f t="shared" si="105"/>
        <v>41557</v>
      </c>
      <c r="X1546" s="25">
        <v>150.50913</v>
      </c>
      <c r="Y1546" s="52">
        <v>254.12439999999998</v>
      </c>
      <c r="Z1546" s="35"/>
      <c r="AA1546" s="10">
        <v>0</v>
      </c>
      <c r="AB1546" s="55">
        <v>175.29515000000001</v>
      </c>
      <c r="AC1546" s="56">
        <v>36.065580000000004</v>
      </c>
      <c r="AD1546" s="57">
        <v>65.855519999999999</v>
      </c>
      <c r="AE1546" s="35"/>
      <c r="AF1546" s="58">
        <v>16.208020000000001</v>
      </c>
      <c r="AG1546" s="58"/>
      <c r="AH1546" s="35">
        <v>0</v>
      </c>
      <c r="AI1546" s="35"/>
      <c r="AL1546" s="24">
        <f t="shared" si="104"/>
        <v>698.05779999999993</v>
      </c>
      <c r="AN1546" s="34">
        <v>806.65000000000009</v>
      </c>
      <c r="AP1546" s="20">
        <f t="shared" ref="AP1546:AP1609" si="108">AN1546+AL1546</f>
        <v>1504.7078000000001</v>
      </c>
      <c r="AR1546" s="20"/>
    </row>
    <row r="1547" spans="1:44" x14ac:dyDescent="0.25">
      <c r="A1547" t="str">
        <f>VLOOKUP($B1547,'Cushing Balance'!$C$2:$E$500,3,TRUE)</f>
        <v>402013</v>
      </c>
      <c r="B1547" s="1">
        <v>41558</v>
      </c>
      <c r="C1547" s="31"/>
      <c r="D1547" s="25">
        <v>58.261019999999995</v>
      </c>
      <c r="E1547" s="42">
        <v>194.67143999999999</v>
      </c>
      <c r="F1547" s="35"/>
      <c r="G1547" s="23">
        <v>96.296617941451615</v>
      </c>
      <c r="H1547" s="40">
        <v>78.990130000000008</v>
      </c>
      <c r="I1547" s="35">
        <v>0</v>
      </c>
      <c r="J1547" s="26">
        <v>0</v>
      </c>
      <c r="K1547" s="9">
        <v>109.33964999999999</v>
      </c>
      <c r="L1547" s="51">
        <v>22.609770000000001</v>
      </c>
      <c r="M1547" s="16">
        <v>354.99572999999998</v>
      </c>
      <c r="N1547" s="49">
        <v>91.52188000000001</v>
      </c>
      <c r="O1547" s="50">
        <v>73.500919999999994</v>
      </c>
      <c r="P1547" s="39">
        <v>80.059600000000003</v>
      </c>
      <c r="R1547" s="24">
        <f t="shared" si="106"/>
        <v>1160.2467579414517</v>
      </c>
      <c r="T1547" s="5">
        <v>406.36649112417314</v>
      </c>
      <c r="V1547" s="20">
        <f t="shared" si="107"/>
        <v>1566.6132490656248</v>
      </c>
      <c r="W1547" s="59">
        <f t="shared" si="105"/>
        <v>41558</v>
      </c>
      <c r="X1547" s="25">
        <v>150.67920999999998</v>
      </c>
      <c r="Y1547" s="52">
        <v>250.99969000000002</v>
      </c>
      <c r="Z1547" s="35"/>
      <c r="AA1547" s="10">
        <v>0</v>
      </c>
      <c r="AB1547" s="55">
        <v>174.3056</v>
      </c>
      <c r="AC1547" s="56">
        <v>36.890039999999999</v>
      </c>
      <c r="AD1547" s="57">
        <v>155.12726999999998</v>
      </c>
      <c r="AE1547" s="35"/>
      <c r="AF1547" s="58">
        <v>16.119520000000001</v>
      </c>
      <c r="AG1547" s="58"/>
      <c r="AH1547" s="35">
        <v>0</v>
      </c>
      <c r="AI1547" s="35"/>
      <c r="AL1547" s="24">
        <f t="shared" ref="AL1547:AL1610" si="109">SUM(X1547:AJ1547)</f>
        <v>784.12132999999994</v>
      </c>
      <c r="AN1547" s="34">
        <v>806.65000000000009</v>
      </c>
      <c r="AP1547" s="20">
        <f t="shared" si="108"/>
        <v>1590.77133</v>
      </c>
      <c r="AR1547" s="20"/>
    </row>
    <row r="1548" spans="1:44" x14ac:dyDescent="0.25">
      <c r="A1548" t="str">
        <f>VLOOKUP($B1548,'Cushing Balance'!$C$2:$E$500,3,TRUE)</f>
        <v>412013</v>
      </c>
      <c r="B1548" s="1">
        <v>41559</v>
      </c>
      <c r="C1548" s="31"/>
      <c r="D1548" s="25">
        <v>240.71957999999998</v>
      </c>
      <c r="E1548" s="42">
        <v>192.87909999999999</v>
      </c>
      <c r="F1548" s="35"/>
      <c r="G1548" s="23">
        <v>96.296617941451615</v>
      </c>
      <c r="H1548" s="40">
        <v>78.754710000000003</v>
      </c>
      <c r="I1548" s="35">
        <v>0</v>
      </c>
      <c r="J1548" s="26">
        <v>0</v>
      </c>
      <c r="K1548" s="9">
        <v>102.00648</v>
      </c>
      <c r="L1548" s="51">
        <v>23.125630000000001</v>
      </c>
      <c r="M1548" s="16">
        <v>420.10647999999998</v>
      </c>
      <c r="N1548" s="49">
        <v>57.653669999999998</v>
      </c>
      <c r="O1548" s="50">
        <v>73.473830000000007</v>
      </c>
      <c r="P1548" s="39">
        <v>38.110459999999996</v>
      </c>
      <c r="R1548" s="24">
        <f t="shared" si="106"/>
        <v>1323.1265579414514</v>
      </c>
      <c r="T1548" s="5">
        <v>406.36649112417314</v>
      </c>
      <c r="V1548" s="20">
        <f t="shared" si="107"/>
        <v>1729.4930490656245</v>
      </c>
      <c r="W1548" s="59">
        <f t="shared" si="105"/>
        <v>41559</v>
      </c>
      <c r="X1548" s="25">
        <v>150.32401999999999</v>
      </c>
      <c r="Y1548" s="52">
        <v>249.44413</v>
      </c>
      <c r="Z1548" s="35"/>
      <c r="AA1548" s="10">
        <v>0</v>
      </c>
      <c r="AB1548" s="55">
        <v>173.44829000000001</v>
      </c>
      <c r="AC1548" s="56">
        <v>36.959960000000002</v>
      </c>
      <c r="AD1548" s="57">
        <v>145.08729</v>
      </c>
      <c r="AE1548" s="35"/>
      <c r="AF1548" s="58">
        <v>16.245350000000002</v>
      </c>
      <c r="AG1548" s="58"/>
      <c r="AH1548" s="35">
        <v>0</v>
      </c>
      <c r="AI1548" s="35"/>
      <c r="AL1548" s="24">
        <f t="shared" si="109"/>
        <v>771.50904000000003</v>
      </c>
      <c r="AN1548" s="34">
        <v>806.65000000000009</v>
      </c>
      <c r="AP1548" s="20">
        <f t="shared" si="108"/>
        <v>1578.15904</v>
      </c>
      <c r="AR1548" s="20"/>
    </row>
    <row r="1549" spans="1:44" x14ac:dyDescent="0.25">
      <c r="A1549" t="str">
        <f>VLOOKUP($B1549,'Cushing Balance'!$C$2:$E$500,3,TRUE)</f>
        <v>412013</v>
      </c>
      <c r="B1549" s="1">
        <v>41560</v>
      </c>
      <c r="C1549" s="31"/>
      <c r="D1549" s="25">
        <v>145.42368999999999</v>
      </c>
      <c r="E1549" s="42">
        <v>177.89363</v>
      </c>
      <c r="F1549" s="35"/>
      <c r="G1549" s="23">
        <v>96.296617941451615</v>
      </c>
      <c r="H1549" s="40">
        <v>78.120399999999989</v>
      </c>
      <c r="I1549" s="35">
        <v>0</v>
      </c>
      <c r="J1549" s="26">
        <v>0</v>
      </c>
      <c r="K1549" s="9">
        <v>100.09138</v>
      </c>
      <c r="L1549" s="51">
        <v>13.426729999999999</v>
      </c>
      <c r="M1549" s="16">
        <v>374.54930999999999</v>
      </c>
      <c r="N1549" s="49">
        <v>67.759399999999999</v>
      </c>
      <c r="O1549" s="50">
        <v>73.609440000000006</v>
      </c>
      <c r="P1549" s="39">
        <v>62.131749999999997</v>
      </c>
      <c r="R1549" s="24">
        <f t="shared" si="106"/>
        <v>1189.3023479414514</v>
      </c>
      <c r="T1549" s="5">
        <v>406.36649112417314</v>
      </c>
      <c r="V1549" s="20">
        <f t="shared" si="107"/>
        <v>1595.6688390656245</v>
      </c>
      <c r="W1549" s="59">
        <f t="shared" si="105"/>
        <v>41560</v>
      </c>
      <c r="X1549" s="25">
        <v>150.72748000000001</v>
      </c>
      <c r="Y1549" s="52">
        <v>249.39007999999998</v>
      </c>
      <c r="Z1549" s="35"/>
      <c r="AA1549" s="10">
        <v>0</v>
      </c>
      <c r="AB1549" s="55">
        <v>177.79996</v>
      </c>
      <c r="AC1549" s="56">
        <v>37.07573</v>
      </c>
      <c r="AD1549" s="57">
        <v>129.03364999999999</v>
      </c>
      <c r="AE1549" s="35"/>
      <c r="AF1549" s="58">
        <v>16.087769999999999</v>
      </c>
      <c r="AG1549" s="58"/>
      <c r="AH1549" s="35">
        <v>0</v>
      </c>
      <c r="AI1549" s="35"/>
      <c r="AL1549" s="24">
        <f t="shared" si="109"/>
        <v>760.11466999999993</v>
      </c>
      <c r="AN1549" s="34">
        <v>806.65000000000009</v>
      </c>
      <c r="AP1549" s="20">
        <f t="shared" si="108"/>
        <v>1566.76467</v>
      </c>
      <c r="AR1549" s="20"/>
    </row>
    <row r="1550" spans="1:44" x14ac:dyDescent="0.25">
      <c r="A1550" t="str">
        <f>VLOOKUP($B1550,'Cushing Balance'!$C$2:$E$500,3,TRUE)</f>
        <v>412013</v>
      </c>
      <c r="B1550" s="1">
        <v>41561</v>
      </c>
      <c r="C1550" s="31"/>
      <c r="D1550" s="25">
        <v>219.96751999999998</v>
      </c>
      <c r="E1550" s="42">
        <v>202.36742000000001</v>
      </c>
      <c r="F1550" s="35"/>
      <c r="G1550" s="23">
        <v>96.296617941451615</v>
      </c>
      <c r="H1550" s="40">
        <v>74.586149999999989</v>
      </c>
      <c r="I1550" s="35">
        <v>0</v>
      </c>
      <c r="J1550" s="26">
        <v>0</v>
      </c>
      <c r="K1550" s="9">
        <v>94.947789999999998</v>
      </c>
      <c r="L1550" s="51">
        <v>23.481290000000001</v>
      </c>
      <c r="M1550" s="16">
        <v>373.02312999999998</v>
      </c>
      <c r="N1550" s="49">
        <v>70.999380000000002</v>
      </c>
      <c r="O1550" s="50">
        <v>74.714649999999992</v>
      </c>
      <c r="P1550" s="39">
        <v>53.573</v>
      </c>
      <c r="R1550" s="24">
        <f t="shared" si="106"/>
        <v>1283.9569479414515</v>
      </c>
      <c r="T1550" s="5">
        <v>406.36649112417314</v>
      </c>
      <c r="V1550" s="20">
        <f t="shared" si="107"/>
        <v>1690.3234390656246</v>
      </c>
      <c r="W1550" s="59">
        <f t="shared" si="105"/>
        <v>41561</v>
      </c>
      <c r="X1550" s="25">
        <v>149.55248</v>
      </c>
      <c r="Y1550" s="52">
        <v>250.21267</v>
      </c>
      <c r="Z1550" s="35"/>
      <c r="AA1550" s="10">
        <v>0</v>
      </c>
      <c r="AB1550" s="55">
        <v>210.36601999999999</v>
      </c>
      <c r="AC1550" s="56">
        <v>35.999099999999999</v>
      </c>
      <c r="AD1550" s="57">
        <v>152.93115</v>
      </c>
      <c r="AE1550" s="35"/>
      <c r="AF1550" s="58">
        <v>16.417099999999998</v>
      </c>
      <c r="AG1550" s="58"/>
      <c r="AH1550" s="35">
        <v>0</v>
      </c>
      <c r="AI1550" s="35"/>
      <c r="AL1550" s="24">
        <f t="shared" si="109"/>
        <v>815.47852</v>
      </c>
      <c r="AN1550" s="34">
        <v>806.65000000000009</v>
      </c>
      <c r="AP1550" s="20">
        <f t="shared" si="108"/>
        <v>1622.1285200000002</v>
      </c>
      <c r="AR1550" s="20"/>
    </row>
    <row r="1551" spans="1:44" x14ac:dyDescent="0.25">
      <c r="A1551" t="str">
        <f>VLOOKUP($B1551,'Cushing Balance'!$C$2:$E$500,3,TRUE)</f>
        <v>412013</v>
      </c>
      <c r="B1551" s="1">
        <v>41562</v>
      </c>
      <c r="C1551" s="31"/>
      <c r="D1551" s="25">
        <v>129.33542</v>
      </c>
      <c r="E1551" s="42">
        <v>181.61673000000002</v>
      </c>
      <c r="F1551" s="35"/>
      <c r="G1551" s="23">
        <v>96.296617941451615</v>
      </c>
      <c r="H1551" s="40">
        <v>68.55283</v>
      </c>
      <c r="I1551" s="35">
        <v>0</v>
      </c>
      <c r="J1551" s="26">
        <v>0</v>
      </c>
      <c r="K1551" s="9">
        <v>89.815649999999991</v>
      </c>
      <c r="L1551" s="51">
        <v>23.227439999999998</v>
      </c>
      <c r="M1551" s="16">
        <v>407.95569</v>
      </c>
      <c r="N1551" s="49">
        <v>62.574649999999998</v>
      </c>
      <c r="O1551" s="50">
        <v>74.603169999999992</v>
      </c>
      <c r="P1551" s="39">
        <v>23.261020000000002</v>
      </c>
      <c r="R1551" s="24">
        <f t="shared" si="106"/>
        <v>1157.2392179414517</v>
      </c>
      <c r="T1551" s="5">
        <v>406.36649112417314</v>
      </c>
      <c r="V1551" s="20">
        <f t="shared" si="107"/>
        <v>1563.6057090656248</v>
      </c>
      <c r="W1551" s="59">
        <f t="shared" si="105"/>
        <v>41562</v>
      </c>
      <c r="X1551" s="25">
        <v>149.66494</v>
      </c>
      <c r="Y1551" s="52">
        <v>241.52664999999999</v>
      </c>
      <c r="Z1551" s="35"/>
      <c r="AA1551" s="10">
        <v>0</v>
      </c>
      <c r="AB1551" s="55">
        <v>227.47729000000001</v>
      </c>
      <c r="AC1551" s="56">
        <v>37.357419999999998</v>
      </c>
      <c r="AD1551" s="57">
        <v>156.54930999999999</v>
      </c>
      <c r="AE1551" s="35"/>
      <c r="AF1551" s="58">
        <v>16.258500000000002</v>
      </c>
      <c r="AG1551" s="58"/>
      <c r="AH1551" s="35">
        <v>0</v>
      </c>
      <c r="AI1551" s="35"/>
      <c r="AL1551" s="24">
        <f t="shared" si="109"/>
        <v>828.83411000000012</v>
      </c>
      <c r="AN1551" s="34">
        <v>806.65000000000009</v>
      </c>
      <c r="AP1551" s="20">
        <f t="shared" si="108"/>
        <v>1635.4841100000003</v>
      </c>
      <c r="AR1551" s="20"/>
    </row>
    <row r="1552" spans="1:44" x14ac:dyDescent="0.25">
      <c r="A1552" t="str">
        <f>VLOOKUP($B1552,'Cushing Balance'!$C$2:$E$500,3,TRUE)</f>
        <v>412013</v>
      </c>
      <c r="B1552" s="1">
        <v>41563</v>
      </c>
      <c r="C1552" s="31"/>
      <c r="D1552" s="25">
        <v>225.89131</v>
      </c>
      <c r="E1552" s="42">
        <v>180.96600000000001</v>
      </c>
      <c r="F1552" s="35"/>
      <c r="G1552" s="23">
        <v>96.296617941451615</v>
      </c>
      <c r="H1552" s="40">
        <v>73.039829999999995</v>
      </c>
      <c r="I1552" s="35">
        <v>0</v>
      </c>
      <c r="J1552" s="26">
        <v>0</v>
      </c>
      <c r="K1552" s="9">
        <v>103.57755999999999</v>
      </c>
      <c r="L1552" s="51">
        <v>22.99879</v>
      </c>
      <c r="M1552" s="16">
        <v>385.16209999999995</v>
      </c>
      <c r="N1552" s="49">
        <v>70.143079999999998</v>
      </c>
      <c r="O1552" s="50">
        <v>73.432500000000005</v>
      </c>
      <c r="P1552" s="39">
        <v>0.99505999999999994</v>
      </c>
      <c r="R1552" s="24">
        <f t="shared" si="106"/>
        <v>1232.5028479414516</v>
      </c>
      <c r="T1552" s="5">
        <v>406.36649112417314</v>
      </c>
      <c r="V1552" s="20">
        <f t="shared" si="107"/>
        <v>1638.8693390656247</v>
      </c>
      <c r="W1552" s="59">
        <f t="shared" si="105"/>
        <v>41563</v>
      </c>
      <c r="X1552" s="25">
        <v>140.18688</v>
      </c>
      <c r="Y1552" s="52">
        <v>301.12844000000001</v>
      </c>
      <c r="Z1552" s="35"/>
      <c r="AA1552" s="10">
        <v>0</v>
      </c>
      <c r="AB1552" s="55">
        <v>224.31460000000001</v>
      </c>
      <c r="AC1552" s="56">
        <v>32.416229999999999</v>
      </c>
      <c r="AD1552" s="57">
        <v>152.31079</v>
      </c>
      <c r="AE1552" s="35"/>
      <c r="AF1552" s="58">
        <v>16.097079999999998</v>
      </c>
      <c r="AG1552" s="58"/>
      <c r="AH1552" s="35">
        <v>0</v>
      </c>
      <c r="AI1552" s="35"/>
      <c r="AL1552" s="24">
        <f t="shared" si="109"/>
        <v>866.45402000000013</v>
      </c>
      <c r="AN1552" s="34">
        <v>806.65000000000009</v>
      </c>
      <c r="AP1552" s="20">
        <f t="shared" si="108"/>
        <v>1673.1040200000002</v>
      </c>
      <c r="AR1552" s="20"/>
    </row>
    <row r="1553" spans="1:44" x14ac:dyDescent="0.25">
      <c r="A1553" t="str">
        <f>VLOOKUP($B1553,'Cushing Balance'!$C$2:$E$500,3,TRUE)</f>
        <v>412013</v>
      </c>
      <c r="B1553" s="1">
        <v>41564</v>
      </c>
      <c r="C1553" s="31"/>
      <c r="D1553" s="25">
        <v>182.7989</v>
      </c>
      <c r="E1553" s="42">
        <v>203.94745999999998</v>
      </c>
      <c r="F1553" s="35"/>
      <c r="G1553" s="23">
        <v>96.296617941451615</v>
      </c>
      <c r="H1553" s="40">
        <v>77.527230000000003</v>
      </c>
      <c r="I1553" s="35">
        <v>0</v>
      </c>
      <c r="J1553" s="26">
        <v>0</v>
      </c>
      <c r="K1553" s="9">
        <v>96.576830000000001</v>
      </c>
      <c r="L1553" s="51">
        <v>22.972080000000002</v>
      </c>
      <c r="M1553" s="16">
        <v>430.11053999999996</v>
      </c>
      <c r="N1553" s="49">
        <v>83.464730000000003</v>
      </c>
      <c r="O1553" s="50">
        <v>74.364750000000001</v>
      </c>
      <c r="P1553" s="39">
        <v>0.33215</v>
      </c>
      <c r="R1553" s="24">
        <f t="shared" si="106"/>
        <v>1268.3912879414513</v>
      </c>
      <c r="T1553" s="5">
        <v>406.36649112417314</v>
      </c>
      <c r="V1553" s="20">
        <f t="shared" si="107"/>
        <v>1674.7577790656244</v>
      </c>
      <c r="W1553" s="59">
        <f t="shared" si="105"/>
        <v>41564</v>
      </c>
      <c r="X1553" s="25">
        <v>149.09446</v>
      </c>
      <c r="Y1553" s="52">
        <v>259.55824999999999</v>
      </c>
      <c r="Z1553" s="35"/>
      <c r="AA1553" s="10">
        <v>0</v>
      </c>
      <c r="AB1553" s="55">
        <v>213.77495999999999</v>
      </c>
      <c r="AC1553" s="56">
        <v>35.368519999999997</v>
      </c>
      <c r="AD1553" s="57">
        <v>155.14625000000001</v>
      </c>
      <c r="AE1553" s="35"/>
      <c r="AF1553" s="58">
        <v>11.568350000000001</v>
      </c>
      <c r="AG1553" s="58"/>
      <c r="AH1553" s="35">
        <v>0</v>
      </c>
      <c r="AI1553" s="35"/>
      <c r="AL1553" s="24">
        <f t="shared" si="109"/>
        <v>824.51078999999993</v>
      </c>
      <c r="AN1553" s="34">
        <v>806.65000000000009</v>
      </c>
      <c r="AP1553" s="20">
        <f t="shared" si="108"/>
        <v>1631.1607899999999</v>
      </c>
      <c r="AR1553" s="20"/>
    </row>
    <row r="1554" spans="1:44" x14ac:dyDescent="0.25">
      <c r="A1554" t="str">
        <f>VLOOKUP($B1554,'Cushing Balance'!$C$2:$E$500,3,TRUE)</f>
        <v>412013</v>
      </c>
      <c r="B1554" s="1">
        <v>41565</v>
      </c>
      <c r="C1554" s="31"/>
      <c r="D1554" s="25">
        <v>209.25048000000001</v>
      </c>
      <c r="E1554" s="42">
        <v>190.89473000000001</v>
      </c>
      <c r="F1554" s="35"/>
      <c r="G1554" s="23">
        <v>96.296617941451615</v>
      </c>
      <c r="H1554" s="40">
        <v>78.993350000000007</v>
      </c>
      <c r="I1554" s="35">
        <v>0</v>
      </c>
      <c r="J1554" s="26">
        <v>0</v>
      </c>
      <c r="K1554" s="9">
        <v>93.530500000000004</v>
      </c>
      <c r="L1554" s="51">
        <v>23.294169999999998</v>
      </c>
      <c r="M1554" s="16">
        <v>421.33177000000001</v>
      </c>
      <c r="N1554" s="49">
        <v>80.185630000000003</v>
      </c>
      <c r="O1554" s="50">
        <v>75.15185000000001</v>
      </c>
      <c r="P1554" s="39">
        <v>53.063830000000003</v>
      </c>
      <c r="R1554" s="24">
        <f t="shared" si="106"/>
        <v>1321.9929279414516</v>
      </c>
      <c r="T1554" s="5">
        <v>406.36649112417314</v>
      </c>
      <c r="V1554" s="20">
        <f t="shared" si="107"/>
        <v>1728.3594190656247</v>
      </c>
      <c r="W1554" s="59">
        <f t="shared" si="105"/>
        <v>41565</v>
      </c>
      <c r="X1554" s="25">
        <v>149.14295999999999</v>
      </c>
      <c r="Y1554" s="52">
        <v>209.91833</v>
      </c>
      <c r="Z1554" s="35"/>
      <c r="AA1554" s="10">
        <v>0</v>
      </c>
      <c r="AB1554" s="55">
        <v>201.01923000000002</v>
      </c>
      <c r="AC1554" s="56">
        <v>14.796959999999999</v>
      </c>
      <c r="AD1554" s="57">
        <v>148.23526999999999</v>
      </c>
      <c r="AE1554" s="35"/>
      <c r="AF1554" s="58">
        <v>8.1784999999999997</v>
      </c>
      <c r="AG1554" s="58"/>
      <c r="AH1554" s="35">
        <v>0</v>
      </c>
      <c r="AI1554" s="35"/>
      <c r="AL1554" s="24">
        <f t="shared" si="109"/>
        <v>731.29124999999999</v>
      </c>
      <c r="AN1554" s="34">
        <v>806.65000000000009</v>
      </c>
      <c r="AP1554" s="20">
        <f t="shared" si="108"/>
        <v>1537.9412500000001</v>
      </c>
      <c r="AR1554" s="20"/>
    </row>
    <row r="1555" spans="1:44" x14ac:dyDescent="0.25">
      <c r="A1555" t="str">
        <f>VLOOKUP($B1555,'Cushing Balance'!$C$2:$E$500,3,TRUE)</f>
        <v>422013</v>
      </c>
      <c r="B1555" s="1">
        <v>41566</v>
      </c>
      <c r="C1555" s="31"/>
      <c r="D1555" s="25">
        <v>94.481999999999999</v>
      </c>
      <c r="E1555" s="42">
        <v>196.40508</v>
      </c>
      <c r="F1555" s="35"/>
      <c r="G1555" s="23">
        <v>96.296617941451615</v>
      </c>
      <c r="H1555" s="40">
        <v>78.864879999999999</v>
      </c>
      <c r="I1555" s="35">
        <v>0</v>
      </c>
      <c r="J1555" s="26">
        <v>0</v>
      </c>
      <c r="K1555" s="9">
        <v>94.978710000000007</v>
      </c>
      <c r="L1555" s="51">
        <v>26.664669999999997</v>
      </c>
      <c r="M1555" s="16">
        <v>399.69744000000003</v>
      </c>
      <c r="N1555" s="49">
        <v>50.641440000000003</v>
      </c>
      <c r="O1555" s="50">
        <v>74.61694</v>
      </c>
      <c r="P1555" s="39">
        <v>36.935809999999996</v>
      </c>
      <c r="R1555" s="24">
        <f t="shared" si="106"/>
        <v>1149.5835879414517</v>
      </c>
      <c r="T1555" s="5">
        <v>406.36649112417314</v>
      </c>
      <c r="V1555" s="20">
        <f t="shared" si="107"/>
        <v>1555.9500790656248</v>
      </c>
      <c r="W1555" s="59">
        <f t="shared" si="105"/>
        <v>41566</v>
      </c>
      <c r="X1555" s="25">
        <v>148.58869000000001</v>
      </c>
      <c r="Y1555" s="52">
        <v>275.54758000000004</v>
      </c>
      <c r="Z1555" s="35"/>
      <c r="AA1555" s="10">
        <v>0</v>
      </c>
      <c r="AB1555" s="55">
        <v>202.90154000000001</v>
      </c>
      <c r="AC1555" s="56">
        <v>0</v>
      </c>
      <c r="AD1555" s="57">
        <v>121.45403999999999</v>
      </c>
      <c r="AE1555" s="35"/>
      <c r="AF1555" s="58">
        <v>12.74408</v>
      </c>
      <c r="AG1555" s="58"/>
      <c r="AH1555" s="35">
        <v>0</v>
      </c>
      <c r="AI1555" s="35"/>
      <c r="AL1555" s="24">
        <f t="shared" si="109"/>
        <v>761.23593000000005</v>
      </c>
      <c r="AN1555" s="34">
        <v>806.65000000000009</v>
      </c>
      <c r="AP1555" s="20">
        <f t="shared" si="108"/>
        <v>1567.8859300000001</v>
      </c>
      <c r="AR1555" s="20"/>
    </row>
    <row r="1556" spans="1:44" x14ac:dyDescent="0.25">
      <c r="A1556" t="str">
        <f>VLOOKUP($B1556,'Cushing Balance'!$C$2:$E$500,3,TRUE)</f>
        <v>422013</v>
      </c>
      <c r="B1556" s="1">
        <v>41567</v>
      </c>
      <c r="C1556" s="31"/>
      <c r="D1556" s="25">
        <v>347.30040000000002</v>
      </c>
      <c r="E1556" s="42">
        <v>201.71485000000001</v>
      </c>
      <c r="F1556" s="35"/>
      <c r="G1556" s="23">
        <v>96.296617941451615</v>
      </c>
      <c r="H1556" s="40">
        <v>77.502979999999994</v>
      </c>
      <c r="I1556" s="35">
        <v>0</v>
      </c>
      <c r="J1556" s="26">
        <v>0</v>
      </c>
      <c r="K1556" s="9">
        <v>93.481039999999993</v>
      </c>
      <c r="L1556" s="51">
        <v>26.68215</v>
      </c>
      <c r="M1556" s="16">
        <v>411.47497999999996</v>
      </c>
      <c r="N1556" s="49">
        <v>71.306629999999998</v>
      </c>
      <c r="O1556" s="50">
        <v>74.267099999999999</v>
      </c>
      <c r="P1556" s="39">
        <v>0.30226999999999998</v>
      </c>
      <c r="R1556" s="24">
        <f t="shared" si="106"/>
        <v>1400.3290179414514</v>
      </c>
      <c r="T1556" s="5">
        <v>406.36649112417314</v>
      </c>
      <c r="V1556" s="20">
        <f t="shared" si="107"/>
        <v>1806.6955090656245</v>
      </c>
      <c r="W1556" s="59">
        <f t="shared" si="105"/>
        <v>41567</v>
      </c>
      <c r="X1556" s="25">
        <v>149.95179000000002</v>
      </c>
      <c r="Y1556" s="52">
        <v>326.29594000000003</v>
      </c>
      <c r="Z1556" s="35"/>
      <c r="AA1556" s="10">
        <v>0</v>
      </c>
      <c r="AB1556" s="55">
        <v>212.76454000000001</v>
      </c>
      <c r="AC1556" s="56">
        <v>1.16648</v>
      </c>
      <c r="AD1556" s="57">
        <v>124.61071000000001</v>
      </c>
      <c r="AE1556" s="35"/>
      <c r="AF1556" s="58">
        <v>15.756770000000001</v>
      </c>
      <c r="AG1556" s="58"/>
      <c r="AH1556" s="35">
        <v>0</v>
      </c>
      <c r="AI1556" s="35"/>
      <c r="AL1556" s="24">
        <f t="shared" si="109"/>
        <v>830.54623000000004</v>
      </c>
      <c r="AN1556" s="34">
        <v>806.65000000000009</v>
      </c>
      <c r="AP1556" s="20">
        <f t="shared" si="108"/>
        <v>1637.19623</v>
      </c>
      <c r="AR1556" s="20"/>
    </row>
    <row r="1557" spans="1:44" x14ac:dyDescent="0.25">
      <c r="A1557" t="str">
        <f>VLOOKUP($B1557,'Cushing Balance'!$C$2:$E$500,3,TRUE)</f>
        <v>422013</v>
      </c>
      <c r="B1557" s="1">
        <v>41568</v>
      </c>
      <c r="C1557" s="31"/>
      <c r="D1557" s="25">
        <v>106.0231</v>
      </c>
      <c r="E1557" s="42">
        <v>187.82605999999998</v>
      </c>
      <c r="F1557" s="35"/>
      <c r="G1557" s="23">
        <v>96.296617941451615</v>
      </c>
      <c r="H1557" s="40">
        <v>75.325310000000002</v>
      </c>
      <c r="I1557" s="35">
        <v>0</v>
      </c>
      <c r="J1557" s="26">
        <v>0</v>
      </c>
      <c r="K1557" s="9">
        <v>78.171940000000006</v>
      </c>
      <c r="L1557" s="51">
        <v>20.36083</v>
      </c>
      <c r="M1557" s="16">
        <v>340.07529</v>
      </c>
      <c r="N1557" s="49">
        <v>95.541149999999988</v>
      </c>
      <c r="O1557" s="50">
        <v>75.135229999999993</v>
      </c>
      <c r="P1557" s="39">
        <v>32.574809999999999</v>
      </c>
      <c r="R1557" s="24">
        <f t="shared" si="106"/>
        <v>1107.3303379414517</v>
      </c>
      <c r="T1557" s="5">
        <v>406.36649112417314</v>
      </c>
      <c r="V1557" s="20">
        <f t="shared" si="107"/>
        <v>1513.6968290656248</v>
      </c>
      <c r="W1557" s="59">
        <f t="shared" si="105"/>
        <v>41568</v>
      </c>
      <c r="X1557" s="25">
        <v>148.61346</v>
      </c>
      <c r="Y1557" s="52">
        <v>335.09352000000001</v>
      </c>
      <c r="Z1557" s="35"/>
      <c r="AA1557" s="10">
        <v>0</v>
      </c>
      <c r="AB1557" s="55">
        <v>111.28169</v>
      </c>
      <c r="AC1557" s="56">
        <v>0</v>
      </c>
      <c r="AD1557" s="57">
        <v>134.10545999999999</v>
      </c>
      <c r="AE1557" s="35"/>
      <c r="AF1557" s="58">
        <v>15.99335</v>
      </c>
      <c r="AG1557" s="58"/>
      <c r="AH1557" s="35">
        <v>0</v>
      </c>
      <c r="AI1557" s="35"/>
      <c r="AL1557" s="24">
        <f t="shared" si="109"/>
        <v>745.08748000000003</v>
      </c>
      <c r="AN1557" s="34">
        <v>806.65000000000009</v>
      </c>
      <c r="AP1557" s="20">
        <f t="shared" si="108"/>
        <v>1551.7374800000002</v>
      </c>
      <c r="AR1557" s="20"/>
    </row>
    <row r="1558" spans="1:44" x14ac:dyDescent="0.25">
      <c r="A1558" t="str">
        <f>VLOOKUP($B1558,'Cushing Balance'!$C$2:$E$500,3,TRUE)</f>
        <v>422013</v>
      </c>
      <c r="B1558" s="1">
        <v>41569</v>
      </c>
      <c r="C1558" s="31"/>
      <c r="D1558" s="25">
        <v>358.00621000000001</v>
      </c>
      <c r="E1558" s="42">
        <v>195.08044000000001</v>
      </c>
      <c r="F1558" s="35"/>
      <c r="G1558" s="23">
        <v>96.296617941451615</v>
      </c>
      <c r="H1558" s="40">
        <v>75.58417</v>
      </c>
      <c r="I1558" s="35">
        <v>0</v>
      </c>
      <c r="J1558" s="26">
        <v>0</v>
      </c>
      <c r="K1558" s="9">
        <v>88.023080000000007</v>
      </c>
      <c r="L1558" s="51">
        <v>23.144130000000001</v>
      </c>
      <c r="M1558" s="16">
        <v>428.34138000000002</v>
      </c>
      <c r="N1558" s="49">
        <v>68.983999999999995</v>
      </c>
      <c r="O1558" s="50">
        <v>74.798349999999999</v>
      </c>
      <c r="P1558" s="39">
        <v>61.705709999999996</v>
      </c>
      <c r="R1558" s="24">
        <f t="shared" si="106"/>
        <v>1469.9640879414515</v>
      </c>
      <c r="T1558" s="5">
        <v>406.36649112417314</v>
      </c>
      <c r="V1558" s="20">
        <f t="shared" si="107"/>
        <v>1876.3305790656245</v>
      </c>
      <c r="W1558" s="59">
        <f t="shared" si="105"/>
        <v>41569</v>
      </c>
      <c r="X1558" s="25">
        <v>149.05604</v>
      </c>
      <c r="Y1558" s="52">
        <v>285.73446000000001</v>
      </c>
      <c r="Z1558" s="35"/>
      <c r="AA1558" s="10">
        <v>0</v>
      </c>
      <c r="AB1558" s="55">
        <v>165.2364</v>
      </c>
      <c r="AC1558" s="56">
        <v>0</v>
      </c>
      <c r="AD1558" s="57">
        <v>149.02276999999998</v>
      </c>
      <c r="AE1558" s="35"/>
      <c r="AF1558" s="58">
        <v>15.771000000000001</v>
      </c>
      <c r="AG1558" s="58"/>
      <c r="AH1558" s="35">
        <v>0</v>
      </c>
      <c r="AI1558" s="35"/>
      <c r="AL1558" s="24">
        <f t="shared" si="109"/>
        <v>764.82067000000006</v>
      </c>
      <c r="AN1558" s="34">
        <v>806.65000000000009</v>
      </c>
      <c r="AP1558" s="20">
        <f t="shared" si="108"/>
        <v>1571.4706700000002</v>
      </c>
      <c r="AR1558" s="20"/>
    </row>
    <row r="1559" spans="1:44" x14ac:dyDescent="0.25">
      <c r="A1559" t="str">
        <f>VLOOKUP($B1559,'Cushing Balance'!$C$2:$E$500,3,TRUE)</f>
        <v>422013</v>
      </c>
      <c r="B1559" s="1">
        <v>41570</v>
      </c>
      <c r="C1559" s="31"/>
      <c r="D1559" s="25">
        <v>324.03366999999997</v>
      </c>
      <c r="E1559" s="42">
        <v>202.05342000000002</v>
      </c>
      <c r="F1559" s="35"/>
      <c r="G1559" s="23">
        <v>96.296617941451615</v>
      </c>
      <c r="H1559" s="40">
        <v>77.080309999999997</v>
      </c>
      <c r="I1559" s="35">
        <v>0</v>
      </c>
      <c r="J1559" s="26">
        <v>0</v>
      </c>
      <c r="K1559" s="9">
        <v>96.084649999999996</v>
      </c>
      <c r="L1559" s="51">
        <v>23.190480000000001</v>
      </c>
      <c r="M1559" s="16">
        <v>387.96072999999996</v>
      </c>
      <c r="N1559" s="49">
        <v>72.405670000000001</v>
      </c>
      <c r="O1559" s="50">
        <v>74.195850000000007</v>
      </c>
      <c r="P1559" s="39">
        <v>47.931980000000003</v>
      </c>
      <c r="R1559" s="24">
        <f t="shared" si="106"/>
        <v>1401.2333779414519</v>
      </c>
      <c r="T1559" s="5">
        <v>406.36649112417314</v>
      </c>
      <c r="V1559" s="20">
        <f t="shared" si="107"/>
        <v>1807.5998690656249</v>
      </c>
      <c r="W1559" s="59">
        <f t="shared" si="105"/>
        <v>41570</v>
      </c>
      <c r="X1559" s="25">
        <v>149.98848000000001</v>
      </c>
      <c r="Y1559" s="52">
        <v>290.14778999999999</v>
      </c>
      <c r="Z1559" s="35"/>
      <c r="AA1559" s="10">
        <v>0</v>
      </c>
      <c r="AB1559" s="55">
        <v>226.42148</v>
      </c>
      <c r="AC1559" s="56">
        <v>0</v>
      </c>
      <c r="AD1559" s="57">
        <v>153.09129000000001</v>
      </c>
      <c r="AE1559" s="35"/>
      <c r="AF1559" s="58">
        <v>11.29115</v>
      </c>
      <c r="AG1559" s="58"/>
      <c r="AH1559" s="35">
        <v>0</v>
      </c>
      <c r="AI1559" s="35"/>
      <c r="AL1559" s="24">
        <f t="shared" si="109"/>
        <v>830.94019000000003</v>
      </c>
      <c r="AN1559" s="34">
        <v>806.65000000000009</v>
      </c>
      <c r="AP1559" s="20">
        <f t="shared" si="108"/>
        <v>1637.5901900000001</v>
      </c>
      <c r="AR1559" s="20"/>
    </row>
    <row r="1560" spans="1:44" x14ac:dyDescent="0.25">
      <c r="A1560" t="str">
        <f>VLOOKUP($B1560,'Cushing Balance'!$C$2:$E$500,3,TRUE)</f>
        <v>422013</v>
      </c>
      <c r="B1560" s="1">
        <v>41571</v>
      </c>
      <c r="C1560" s="31"/>
      <c r="D1560" s="25">
        <v>142.80655999999999</v>
      </c>
      <c r="E1560" s="42">
        <v>180.68973</v>
      </c>
      <c r="F1560" s="35"/>
      <c r="G1560" s="23">
        <v>96.296617941451615</v>
      </c>
      <c r="H1560" s="40">
        <v>72.954850000000008</v>
      </c>
      <c r="I1560" s="35">
        <v>0</v>
      </c>
      <c r="J1560" s="26">
        <v>0</v>
      </c>
      <c r="K1560" s="9">
        <v>92.949749999999995</v>
      </c>
      <c r="L1560" s="51">
        <v>23.09085</v>
      </c>
      <c r="M1560" s="16">
        <v>332.77252000000004</v>
      </c>
      <c r="N1560" s="49">
        <v>70.003749999999997</v>
      </c>
      <c r="O1560" s="50">
        <v>74.594880000000003</v>
      </c>
      <c r="P1560" s="39">
        <v>76.580559999999991</v>
      </c>
      <c r="R1560" s="24">
        <f t="shared" si="106"/>
        <v>1162.7400679414518</v>
      </c>
      <c r="T1560" s="5">
        <v>406.36649112417314</v>
      </c>
      <c r="V1560" s="20">
        <f t="shared" si="107"/>
        <v>1569.1065590656249</v>
      </c>
      <c r="W1560" s="59">
        <f t="shared" si="105"/>
        <v>41571</v>
      </c>
      <c r="X1560" s="25">
        <v>149.79273000000001</v>
      </c>
      <c r="Y1560" s="52">
        <v>315.84865000000002</v>
      </c>
      <c r="Z1560" s="35"/>
      <c r="AA1560" s="10">
        <v>0</v>
      </c>
      <c r="AB1560" s="55">
        <v>228.02831</v>
      </c>
      <c r="AC1560" s="56">
        <v>0.378</v>
      </c>
      <c r="AD1560" s="57">
        <v>154.10506000000001</v>
      </c>
      <c r="AE1560" s="35"/>
      <c r="AF1560" s="58">
        <v>11.768979999999999</v>
      </c>
      <c r="AG1560" s="58"/>
      <c r="AH1560" s="35">
        <v>0</v>
      </c>
      <c r="AI1560" s="35"/>
      <c r="AL1560" s="24">
        <f t="shared" si="109"/>
        <v>859.92173000000003</v>
      </c>
      <c r="AN1560" s="34">
        <v>806.65000000000009</v>
      </c>
      <c r="AP1560" s="20">
        <f t="shared" si="108"/>
        <v>1666.5717300000001</v>
      </c>
      <c r="AR1560" s="20"/>
    </row>
    <row r="1561" spans="1:44" x14ac:dyDescent="0.25">
      <c r="A1561" t="str">
        <f>VLOOKUP($B1561,'Cushing Balance'!$C$2:$E$500,3,TRUE)</f>
        <v>422013</v>
      </c>
      <c r="B1561" s="1">
        <v>41572</v>
      </c>
      <c r="C1561" s="31"/>
      <c r="D1561" s="25">
        <v>482.42809999999997</v>
      </c>
      <c r="E1561" s="42">
        <v>166.33063000000001</v>
      </c>
      <c r="F1561" s="35"/>
      <c r="G1561" s="23">
        <v>96.296617941451615</v>
      </c>
      <c r="H1561" s="40">
        <v>78.958460000000002</v>
      </c>
      <c r="I1561" s="35">
        <v>0</v>
      </c>
      <c r="J1561" s="26">
        <v>0</v>
      </c>
      <c r="K1561" s="9">
        <v>90.118399999999994</v>
      </c>
      <c r="L1561" s="51">
        <v>23.09104</v>
      </c>
      <c r="M1561" s="16">
        <v>278.42696000000001</v>
      </c>
      <c r="N1561" s="49">
        <v>83.790520000000001</v>
      </c>
      <c r="O1561" s="50">
        <v>74.965899999999991</v>
      </c>
      <c r="P1561" s="39">
        <v>35.779019999999996</v>
      </c>
      <c r="R1561" s="24">
        <f t="shared" si="106"/>
        <v>1410.1856479414516</v>
      </c>
      <c r="T1561" s="5">
        <v>406.36649112417314</v>
      </c>
      <c r="V1561" s="20">
        <f t="shared" si="107"/>
        <v>1816.5521390656247</v>
      </c>
      <c r="W1561" s="59">
        <f t="shared" si="105"/>
        <v>41572</v>
      </c>
      <c r="X1561" s="25">
        <v>140.68033</v>
      </c>
      <c r="Y1561" s="52">
        <v>311.36433</v>
      </c>
      <c r="Z1561" s="35"/>
      <c r="AA1561" s="10">
        <v>0</v>
      </c>
      <c r="AB1561" s="55">
        <v>230.32239999999999</v>
      </c>
      <c r="AC1561" s="56">
        <v>0</v>
      </c>
      <c r="AD1561" s="57">
        <v>151.10929000000002</v>
      </c>
      <c r="AE1561" s="35"/>
      <c r="AF1561" s="58">
        <v>11.136809999999999</v>
      </c>
      <c r="AG1561" s="58"/>
      <c r="AH1561" s="35">
        <v>0</v>
      </c>
      <c r="AI1561" s="35"/>
      <c r="AL1561" s="24">
        <f t="shared" si="109"/>
        <v>844.61315999999999</v>
      </c>
      <c r="AN1561" s="34">
        <v>806.65000000000009</v>
      </c>
      <c r="AP1561" s="20">
        <f t="shared" si="108"/>
        <v>1651.26316</v>
      </c>
      <c r="AR1561" s="20"/>
    </row>
    <row r="1562" spans="1:44" x14ac:dyDescent="0.25">
      <c r="A1562" t="str">
        <f>VLOOKUP($B1562,'Cushing Balance'!$C$2:$E$500,3,TRUE)</f>
        <v>432013</v>
      </c>
      <c r="B1562" s="1">
        <v>41573</v>
      </c>
      <c r="C1562" s="31"/>
      <c r="D1562" s="25">
        <v>344.43134999999995</v>
      </c>
      <c r="E1562" s="42">
        <v>201.47595999999999</v>
      </c>
      <c r="F1562" s="35"/>
      <c r="G1562" s="23">
        <v>96.296617941451615</v>
      </c>
      <c r="H1562" s="40">
        <v>78.867649999999998</v>
      </c>
      <c r="I1562" s="35">
        <v>0</v>
      </c>
      <c r="J1562" s="26">
        <v>0</v>
      </c>
      <c r="K1562" s="9">
        <v>91.854960000000005</v>
      </c>
      <c r="L1562" s="51">
        <v>23.095269999999999</v>
      </c>
      <c r="M1562" s="16">
        <v>347.51744000000002</v>
      </c>
      <c r="N1562" s="49">
        <v>54.591980000000007</v>
      </c>
      <c r="O1562" s="50">
        <v>75.363350000000011</v>
      </c>
      <c r="P1562" s="39">
        <v>0.90012999999999999</v>
      </c>
      <c r="R1562" s="24">
        <f t="shared" si="106"/>
        <v>1314.3947079414515</v>
      </c>
      <c r="T1562" s="5">
        <v>406.36649112417314</v>
      </c>
      <c r="V1562" s="20">
        <f t="shared" si="107"/>
        <v>1720.7611990656246</v>
      </c>
      <c r="W1562" s="59">
        <f t="shared" si="105"/>
        <v>41573</v>
      </c>
      <c r="X1562" s="25">
        <v>145.47517000000002</v>
      </c>
      <c r="Y1562" s="52">
        <v>305.46109999999999</v>
      </c>
      <c r="Z1562" s="35"/>
      <c r="AA1562" s="10">
        <v>0</v>
      </c>
      <c r="AB1562" s="55">
        <v>223.92445999999998</v>
      </c>
      <c r="AC1562" s="56">
        <v>0</v>
      </c>
      <c r="AD1562" s="57">
        <v>140.72135</v>
      </c>
      <c r="AE1562" s="35"/>
      <c r="AF1562" s="58">
        <v>8.3484999999999996</v>
      </c>
      <c r="AG1562" s="58"/>
      <c r="AH1562" s="35">
        <v>0</v>
      </c>
      <c r="AI1562" s="35"/>
      <c r="AL1562" s="24">
        <f t="shared" si="109"/>
        <v>823.93057999999996</v>
      </c>
      <c r="AN1562" s="34">
        <v>806.65000000000009</v>
      </c>
      <c r="AP1562" s="20">
        <f t="shared" si="108"/>
        <v>1630.5805800000001</v>
      </c>
      <c r="AR1562" s="20"/>
    </row>
    <row r="1563" spans="1:44" x14ac:dyDescent="0.25">
      <c r="A1563" t="str">
        <f>VLOOKUP($B1563,'Cushing Balance'!$C$2:$E$500,3,TRUE)</f>
        <v>432013</v>
      </c>
      <c r="B1563" s="1">
        <v>41574</v>
      </c>
      <c r="C1563" s="31"/>
      <c r="D1563" s="25">
        <v>11.32769</v>
      </c>
      <c r="E1563" s="42">
        <v>195.53700000000001</v>
      </c>
      <c r="F1563" s="35"/>
      <c r="G1563" s="23">
        <v>96.296617941451615</v>
      </c>
      <c r="H1563" s="40">
        <v>75.53519</v>
      </c>
      <c r="I1563" s="35">
        <v>0</v>
      </c>
      <c r="J1563" s="26">
        <v>0</v>
      </c>
      <c r="K1563" s="9">
        <v>92.539380000000008</v>
      </c>
      <c r="L1563" s="51">
        <v>23.026349999999997</v>
      </c>
      <c r="M1563" s="16">
        <v>295.22383000000002</v>
      </c>
      <c r="N1563" s="49">
        <v>64.613810000000001</v>
      </c>
      <c r="O1563" s="50">
        <v>74.351100000000002</v>
      </c>
      <c r="P1563" s="39">
        <v>47.880940000000002</v>
      </c>
      <c r="R1563" s="24">
        <f t="shared" si="106"/>
        <v>976.3319079414515</v>
      </c>
      <c r="T1563" s="5">
        <v>406.36649112417314</v>
      </c>
      <c r="V1563" s="20">
        <f t="shared" si="107"/>
        <v>1382.6983990656247</v>
      </c>
      <c r="W1563" s="59">
        <f t="shared" si="105"/>
        <v>41574</v>
      </c>
      <c r="X1563" s="25">
        <v>149.20873</v>
      </c>
      <c r="Y1563" s="52">
        <v>323.21742</v>
      </c>
      <c r="Z1563" s="35"/>
      <c r="AA1563" s="10">
        <v>0</v>
      </c>
      <c r="AB1563" s="55">
        <v>191.42515</v>
      </c>
      <c r="AC1563" s="56">
        <v>0</v>
      </c>
      <c r="AD1563" s="57">
        <v>140.52476999999999</v>
      </c>
      <c r="AE1563" s="35"/>
      <c r="AF1563" s="58">
        <v>8.1302099999999999</v>
      </c>
      <c r="AG1563" s="58"/>
      <c r="AH1563" s="35">
        <v>0</v>
      </c>
      <c r="AI1563" s="35"/>
      <c r="AL1563" s="24">
        <f t="shared" si="109"/>
        <v>812.50628000000006</v>
      </c>
      <c r="AN1563" s="34">
        <v>806.65000000000009</v>
      </c>
      <c r="AP1563" s="20">
        <f t="shared" si="108"/>
        <v>1619.1562800000002</v>
      </c>
      <c r="AR1563" s="20"/>
    </row>
    <row r="1564" spans="1:44" x14ac:dyDescent="0.25">
      <c r="A1564" t="str">
        <f>VLOOKUP($B1564,'Cushing Balance'!$C$2:$E$500,3,TRUE)</f>
        <v>432013</v>
      </c>
      <c r="B1564" s="1">
        <v>41575</v>
      </c>
      <c r="C1564" s="31"/>
      <c r="D1564" s="25">
        <v>236.82437999999999</v>
      </c>
      <c r="E1564" s="42">
        <v>154.90529000000001</v>
      </c>
      <c r="F1564" s="35"/>
      <c r="G1564" s="23">
        <v>96.296617941451615</v>
      </c>
      <c r="H1564" s="40">
        <v>75.244540000000001</v>
      </c>
      <c r="I1564" s="35">
        <v>0</v>
      </c>
      <c r="J1564" s="26">
        <v>0</v>
      </c>
      <c r="K1564" s="9">
        <v>91.981460000000013</v>
      </c>
      <c r="L1564" s="51">
        <v>23.340520000000001</v>
      </c>
      <c r="M1564" s="16">
        <v>323.67142000000001</v>
      </c>
      <c r="N1564" s="49">
        <v>71.878460000000004</v>
      </c>
      <c r="O1564" s="50">
        <v>74.312060000000002</v>
      </c>
      <c r="P1564" s="39">
        <v>69.930960000000013</v>
      </c>
      <c r="R1564" s="24">
        <f t="shared" si="106"/>
        <v>1218.3857079414515</v>
      </c>
      <c r="T1564" s="5">
        <v>406.36649112417314</v>
      </c>
      <c r="V1564" s="20">
        <f t="shared" si="107"/>
        <v>1624.7521990656246</v>
      </c>
      <c r="W1564" s="59">
        <f t="shared" si="105"/>
        <v>41575</v>
      </c>
      <c r="X1564" s="25">
        <v>149.74342000000001</v>
      </c>
      <c r="Y1564" s="52">
        <v>279.69059999999996</v>
      </c>
      <c r="Z1564" s="35"/>
      <c r="AA1564" s="10">
        <v>0</v>
      </c>
      <c r="AB1564" s="55">
        <v>220.75745999999998</v>
      </c>
      <c r="AC1564" s="56">
        <v>0</v>
      </c>
      <c r="AD1564" s="57">
        <v>130.38206</v>
      </c>
      <c r="AE1564" s="35"/>
      <c r="AF1564" s="58">
        <v>7.9466700000000001</v>
      </c>
      <c r="AG1564" s="58"/>
      <c r="AH1564" s="35">
        <v>0</v>
      </c>
      <c r="AI1564" s="35"/>
      <c r="AL1564" s="24">
        <f t="shared" si="109"/>
        <v>788.52021000000002</v>
      </c>
      <c r="AN1564" s="34">
        <v>806.65000000000009</v>
      </c>
      <c r="AP1564" s="20">
        <f t="shared" si="108"/>
        <v>1595.1702100000002</v>
      </c>
      <c r="AR1564" s="20"/>
    </row>
    <row r="1565" spans="1:44" x14ac:dyDescent="0.25">
      <c r="A1565" t="str">
        <f>VLOOKUP($B1565,'Cushing Balance'!$C$2:$E$500,3,TRUE)</f>
        <v>432013</v>
      </c>
      <c r="B1565" s="1">
        <v>41576</v>
      </c>
      <c r="C1565" s="31"/>
      <c r="D1565" s="25">
        <v>425.06367</v>
      </c>
      <c r="E1565" s="42">
        <v>158.48525000000001</v>
      </c>
      <c r="F1565" s="35"/>
      <c r="G1565" s="23">
        <v>96.296617941451615</v>
      </c>
      <c r="H1565" s="40">
        <v>76.464330000000004</v>
      </c>
      <c r="I1565" s="35">
        <v>0</v>
      </c>
      <c r="J1565" s="26">
        <v>0</v>
      </c>
      <c r="K1565" s="9">
        <v>91.496189999999999</v>
      </c>
      <c r="L1565" s="51">
        <v>23.457380000000001</v>
      </c>
      <c r="M1565" s="16">
        <v>350.82888000000003</v>
      </c>
      <c r="N1565" s="49">
        <v>62.40513</v>
      </c>
      <c r="O1565" s="50">
        <v>74.020539999999997</v>
      </c>
      <c r="P1565" s="39">
        <v>53.801230000000004</v>
      </c>
      <c r="R1565" s="24">
        <f t="shared" si="106"/>
        <v>1412.3192179414516</v>
      </c>
      <c r="T1565" s="5">
        <v>406.36649112417314</v>
      </c>
      <c r="V1565" s="20">
        <f t="shared" si="107"/>
        <v>1818.6857090656247</v>
      </c>
      <c r="W1565" s="59">
        <f t="shared" si="105"/>
        <v>41576</v>
      </c>
      <c r="X1565" s="25">
        <v>145.87554</v>
      </c>
      <c r="Y1565" s="52">
        <v>334.59688</v>
      </c>
      <c r="Z1565" s="35"/>
      <c r="AA1565" s="54">
        <v>0</v>
      </c>
      <c r="AB1565" s="55">
        <v>229.80967000000001</v>
      </c>
      <c r="AC1565" s="56">
        <v>0</v>
      </c>
      <c r="AD1565" s="57">
        <v>84.021690000000007</v>
      </c>
      <c r="AE1565" s="35"/>
      <c r="AF1565" s="58">
        <v>8.9513099999999994</v>
      </c>
      <c r="AG1565" s="58"/>
      <c r="AH1565" s="35">
        <v>0</v>
      </c>
      <c r="AI1565" s="35"/>
      <c r="AL1565" s="24">
        <f t="shared" si="109"/>
        <v>803.25509000000011</v>
      </c>
      <c r="AN1565" s="34">
        <v>806.65000000000009</v>
      </c>
      <c r="AP1565" s="20">
        <f t="shared" si="108"/>
        <v>1609.9050900000002</v>
      </c>
      <c r="AR1565" s="20"/>
    </row>
    <row r="1566" spans="1:44" x14ac:dyDescent="0.25">
      <c r="A1566" t="str">
        <f>VLOOKUP($B1566,'Cushing Balance'!$C$2:$E$500,3,TRUE)</f>
        <v>432013</v>
      </c>
      <c r="B1566" s="1">
        <v>41577</v>
      </c>
      <c r="C1566" s="31"/>
      <c r="D1566" s="25">
        <v>120.29629</v>
      </c>
      <c r="E1566" s="42">
        <v>168.67599999999999</v>
      </c>
      <c r="F1566" s="35"/>
      <c r="G1566" s="23">
        <v>96.296617941451615</v>
      </c>
      <c r="H1566" s="40">
        <v>78.870519999999999</v>
      </c>
      <c r="I1566" s="35">
        <v>0</v>
      </c>
      <c r="J1566" s="26">
        <v>0</v>
      </c>
      <c r="K1566" s="9">
        <v>102.44448</v>
      </c>
      <c r="L1566" s="51">
        <v>23.514980000000001</v>
      </c>
      <c r="M1566" s="16">
        <v>281.13238000000001</v>
      </c>
      <c r="N1566" s="49">
        <v>91.778689999999997</v>
      </c>
      <c r="O1566" s="50">
        <v>74.992919999999998</v>
      </c>
      <c r="P1566" s="39">
        <v>87.558460000000011</v>
      </c>
      <c r="R1566" s="24">
        <f t="shared" si="106"/>
        <v>1125.5613379414515</v>
      </c>
      <c r="T1566" s="5">
        <v>406.36649112417314</v>
      </c>
      <c r="V1566" s="20">
        <f t="shared" si="107"/>
        <v>1531.9278290656246</v>
      </c>
      <c r="W1566" s="59">
        <f t="shared" si="105"/>
        <v>41577</v>
      </c>
      <c r="X1566" s="25">
        <v>150.39503999999999</v>
      </c>
      <c r="Y1566" s="52">
        <v>331.32378999999997</v>
      </c>
      <c r="Z1566" s="35"/>
      <c r="AA1566" s="54">
        <v>0</v>
      </c>
      <c r="AB1566" s="55">
        <v>225.85092</v>
      </c>
      <c r="AC1566" s="56">
        <v>0.38335000000000002</v>
      </c>
      <c r="AD1566" s="57">
        <v>72.049630000000008</v>
      </c>
      <c r="AE1566" s="35"/>
      <c r="AF1566" s="58">
        <v>8.6863299999999999</v>
      </c>
      <c r="AG1566" s="58"/>
      <c r="AH1566" s="35">
        <v>0</v>
      </c>
      <c r="AI1566" s="35"/>
      <c r="AL1566" s="24">
        <f t="shared" si="109"/>
        <v>788.68905999999993</v>
      </c>
      <c r="AN1566" s="34">
        <v>806.65000000000009</v>
      </c>
      <c r="AP1566" s="20">
        <f t="shared" si="108"/>
        <v>1595.33906</v>
      </c>
      <c r="AR1566" s="20"/>
    </row>
    <row r="1567" spans="1:44" x14ac:dyDescent="0.25">
      <c r="A1567" t="str">
        <f>VLOOKUP($B1567,'Cushing Balance'!$C$2:$E$500,3,TRUE)</f>
        <v>432013</v>
      </c>
      <c r="B1567" s="1">
        <v>41578</v>
      </c>
      <c r="C1567" s="31"/>
      <c r="D1567" s="25">
        <v>180.7561</v>
      </c>
      <c r="E1567" s="42">
        <v>179.07263</v>
      </c>
      <c r="F1567" s="35"/>
      <c r="G1567" s="23">
        <v>96.296617941451615</v>
      </c>
      <c r="H1567" s="40">
        <v>79.079650000000001</v>
      </c>
      <c r="I1567" s="35">
        <v>0</v>
      </c>
      <c r="J1567" s="26">
        <v>0</v>
      </c>
      <c r="K1567" s="9">
        <v>91.206059999999994</v>
      </c>
      <c r="L1567" s="51">
        <v>23.102979999999999</v>
      </c>
      <c r="M1567" s="16">
        <v>428.82969000000003</v>
      </c>
      <c r="N1567" s="49">
        <v>95.56335</v>
      </c>
      <c r="O1567" s="50">
        <v>74.810600000000008</v>
      </c>
      <c r="P1567" s="39">
        <v>54.529249999999998</v>
      </c>
      <c r="R1567" s="24">
        <f t="shared" si="106"/>
        <v>1303.2469279414515</v>
      </c>
      <c r="T1567" s="5">
        <v>406.36649112417314</v>
      </c>
      <c r="V1567" s="20">
        <f t="shared" si="107"/>
        <v>1709.6134190656246</v>
      </c>
      <c r="W1567" s="59">
        <f t="shared" si="105"/>
        <v>41578</v>
      </c>
      <c r="X1567" s="25">
        <v>149.23374999999999</v>
      </c>
      <c r="Y1567" s="52">
        <v>304.11422999999996</v>
      </c>
      <c r="Z1567" s="35"/>
      <c r="AA1567" s="54">
        <v>0</v>
      </c>
      <c r="AB1567" s="55">
        <v>226.27548000000002</v>
      </c>
      <c r="AC1567" s="56">
        <v>0</v>
      </c>
      <c r="AD1567" s="57">
        <v>77.514150000000001</v>
      </c>
      <c r="AE1567" s="35"/>
      <c r="AF1567" s="58">
        <v>8.7470400000000001</v>
      </c>
      <c r="AG1567" s="58"/>
      <c r="AH1567" s="35">
        <v>0</v>
      </c>
      <c r="AI1567" s="35"/>
      <c r="AL1567" s="24">
        <f t="shared" si="109"/>
        <v>765.88464999999997</v>
      </c>
      <c r="AN1567" s="34">
        <v>806.65000000000009</v>
      </c>
      <c r="AP1567" s="20">
        <f t="shared" si="108"/>
        <v>1572.5346500000001</v>
      </c>
      <c r="AR1567" s="20"/>
    </row>
    <row r="1568" spans="1:44" x14ac:dyDescent="0.25">
      <c r="A1568" t="str">
        <f>VLOOKUP($B1568,'Cushing Balance'!$C$2:$E$500,3,TRUE)</f>
        <v>432013</v>
      </c>
      <c r="B1568" s="1">
        <v>41579</v>
      </c>
      <c r="C1568" s="31"/>
      <c r="D1568" s="25">
        <v>281.83533</v>
      </c>
      <c r="E1568" s="42">
        <v>150.34482999999997</v>
      </c>
      <c r="F1568" s="35"/>
      <c r="G1568" s="23">
        <v>93.080450004999989</v>
      </c>
      <c r="H1568" s="40">
        <v>75.787170000000003</v>
      </c>
      <c r="I1568" s="35">
        <v>0</v>
      </c>
      <c r="J1568" s="26">
        <v>0</v>
      </c>
      <c r="K1568" s="9">
        <v>77.160440000000008</v>
      </c>
      <c r="L1568" s="51">
        <v>22.663250000000001</v>
      </c>
      <c r="M1568" s="16">
        <v>391.15871000000004</v>
      </c>
      <c r="N1568" s="49">
        <v>54.936750000000004</v>
      </c>
      <c r="O1568" s="50">
        <v>69.641710000000003</v>
      </c>
      <c r="P1568" s="39">
        <v>35.485500000000002</v>
      </c>
      <c r="R1568" s="24">
        <f t="shared" si="106"/>
        <v>1252.0941400050003</v>
      </c>
      <c r="T1568" s="5">
        <v>409.42489545281245</v>
      </c>
      <c r="V1568" s="20">
        <f t="shared" si="107"/>
        <v>1661.5190354578128</v>
      </c>
      <c r="W1568" s="59">
        <f t="shared" si="105"/>
        <v>41579</v>
      </c>
      <c r="X1568" s="25">
        <v>148.95076999999998</v>
      </c>
      <c r="Y1568" s="52">
        <v>299.47456</v>
      </c>
      <c r="Z1568" s="35"/>
      <c r="AA1568" s="54">
        <v>0</v>
      </c>
      <c r="AB1568" s="55">
        <v>232.18520999999998</v>
      </c>
      <c r="AC1568" s="56">
        <v>0</v>
      </c>
      <c r="AD1568" s="57">
        <v>83.192979999999991</v>
      </c>
      <c r="AE1568" s="35"/>
      <c r="AF1568" s="58">
        <v>12.05508</v>
      </c>
      <c r="AG1568" s="58"/>
      <c r="AH1568" s="35">
        <v>0</v>
      </c>
      <c r="AI1568" s="35"/>
      <c r="AL1568" s="24">
        <f t="shared" si="109"/>
        <v>775.85859999999991</v>
      </c>
      <c r="AN1568" s="34">
        <v>813.45</v>
      </c>
      <c r="AP1568" s="20">
        <f t="shared" si="108"/>
        <v>1589.3085999999998</v>
      </c>
      <c r="AR1568" s="20"/>
    </row>
    <row r="1569" spans="1:44" x14ac:dyDescent="0.25">
      <c r="A1569" t="str">
        <f>VLOOKUP($B1569,'Cushing Balance'!$C$2:$E$500,3,TRUE)</f>
        <v>442013</v>
      </c>
      <c r="B1569" s="1">
        <v>41580</v>
      </c>
      <c r="C1569" s="31"/>
      <c r="D1569" s="25">
        <v>179.10357999999999</v>
      </c>
      <c r="E1569" s="42">
        <v>115.42771</v>
      </c>
      <c r="F1569" s="35"/>
      <c r="G1569" s="23">
        <v>93.080450004999989</v>
      </c>
      <c r="H1569" s="40">
        <v>76.674809999999994</v>
      </c>
      <c r="I1569" s="35">
        <v>0</v>
      </c>
      <c r="J1569" s="26">
        <v>0</v>
      </c>
      <c r="K1569" s="9">
        <v>96.069210000000012</v>
      </c>
      <c r="L1569" s="51">
        <v>23.10079</v>
      </c>
      <c r="M1569" s="16">
        <v>392.95346000000001</v>
      </c>
      <c r="N1569" s="49">
        <v>41.204500000000003</v>
      </c>
      <c r="O1569" s="50">
        <v>74.188919999999996</v>
      </c>
      <c r="P1569" s="39">
        <v>0.99766999999999995</v>
      </c>
      <c r="R1569" s="24">
        <f t="shared" si="106"/>
        <v>1092.8011000050001</v>
      </c>
      <c r="T1569" s="5">
        <v>409.42489545281245</v>
      </c>
      <c r="V1569" s="20">
        <f t="shared" si="107"/>
        <v>1502.2259954578126</v>
      </c>
      <c r="W1569" s="59">
        <f t="shared" si="105"/>
        <v>41580</v>
      </c>
      <c r="X1569" s="25">
        <v>149.74867</v>
      </c>
      <c r="Y1569" s="52">
        <v>301.01825000000002</v>
      </c>
      <c r="Z1569" s="35"/>
      <c r="AA1569" s="54">
        <v>0</v>
      </c>
      <c r="AB1569" s="55">
        <v>188.32208</v>
      </c>
      <c r="AC1569" s="56">
        <v>0</v>
      </c>
      <c r="AD1569" s="57">
        <v>81.521270000000001</v>
      </c>
      <c r="AE1569" s="35"/>
      <c r="AF1569" s="58">
        <v>15.847379999999999</v>
      </c>
      <c r="AG1569" s="58"/>
      <c r="AH1569" s="35">
        <v>0</v>
      </c>
      <c r="AI1569" s="35"/>
      <c r="AL1569" s="24">
        <f t="shared" si="109"/>
        <v>736.45765000000006</v>
      </c>
      <c r="AN1569" s="34">
        <v>813.45</v>
      </c>
      <c r="AP1569" s="20">
        <f t="shared" si="108"/>
        <v>1549.9076500000001</v>
      </c>
      <c r="AR1569" s="20"/>
    </row>
    <row r="1570" spans="1:44" x14ac:dyDescent="0.25">
      <c r="A1570" t="str">
        <f>VLOOKUP($B1570,'Cushing Balance'!$C$2:$E$500,3,TRUE)</f>
        <v>442013</v>
      </c>
      <c r="B1570" s="1">
        <v>41581</v>
      </c>
      <c r="C1570" s="31"/>
      <c r="D1570" s="25">
        <v>161.10119</v>
      </c>
      <c r="E1570" s="42">
        <v>195.80831000000001</v>
      </c>
      <c r="F1570" s="35"/>
      <c r="G1570" s="23">
        <v>93.080450004999989</v>
      </c>
      <c r="H1570" s="40">
        <v>76.2029</v>
      </c>
      <c r="I1570" s="35">
        <v>0</v>
      </c>
      <c r="J1570" s="26">
        <v>0</v>
      </c>
      <c r="K1570" s="9">
        <v>102.71183000000001</v>
      </c>
      <c r="L1570" s="51">
        <v>23.490080000000003</v>
      </c>
      <c r="M1570" s="16">
        <v>388.30846000000003</v>
      </c>
      <c r="N1570" s="49">
        <v>6.3544200000000002</v>
      </c>
      <c r="O1570" s="50">
        <v>74.934920000000005</v>
      </c>
      <c r="P1570" s="39">
        <v>0.49770999999999999</v>
      </c>
      <c r="R1570" s="24">
        <f t="shared" si="106"/>
        <v>1122.490270005</v>
      </c>
      <c r="T1570" s="5">
        <v>409.42489545281245</v>
      </c>
      <c r="V1570" s="20">
        <f t="shared" si="107"/>
        <v>1531.9151654578125</v>
      </c>
      <c r="W1570" s="59">
        <f t="shared" si="105"/>
        <v>41581</v>
      </c>
      <c r="X1570" s="25">
        <v>148.59774999999999</v>
      </c>
      <c r="Y1570" s="52">
        <v>249.44101999999998</v>
      </c>
      <c r="Z1570" s="35"/>
      <c r="AA1570" s="54">
        <v>0</v>
      </c>
      <c r="AB1570" s="55">
        <v>179.22644</v>
      </c>
      <c r="AC1570" s="56">
        <v>1.9581900000000001</v>
      </c>
      <c r="AD1570" s="57">
        <v>87.190850000000012</v>
      </c>
      <c r="AE1570" s="35"/>
      <c r="AF1570" s="58">
        <v>15.5501</v>
      </c>
      <c r="AG1570" s="58"/>
      <c r="AH1570" s="35">
        <v>0</v>
      </c>
      <c r="AI1570" s="35"/>
      <c r="AL1570" s="24">
        <f t="shared" si="109"/>
        <v>681.96435000000008</v>
      </c>
      <c r="AN1570" s="34">
        <v>813.45</v>
      </c>
      <c r="AP1570" s="20">
        <f t="shared" si="108"/>
        <v>1495.41435</v>
      </c>
      <c r="AR1570" s="20"/>
    </row>
    <row r="1571" spans="1:44" x14ac:dyDescent="0.25">
      <c r="A1571" t="str">
        <f>VLOOKUP($B1571,'Cushing Balance'!$C$2:$E$500,3,TRUE)</f>
        <v>442013</v>
      </c>
      <c r="B1571" s="1">
        <v>41582</v>
      </c>
      <c r="C1571" s="31"/>
      <c r="D1571" s="25">
        <v>451.36881</v>
      </c>
      <c r="E1571" s="42">
        <v>195.30371</v>
      </c>
      <c r="F1571" s="35"/>
      <c r="G1571" s="23">
        <v>93.080450004999989</v>
      </c>
      <c r="H1571" s="40">
        <v>72.219520000000003</v>
      </c>
      <c r="I1571" s="35">
        <v>0</v>
      </c>
      <c r="J1571" s="26">
        <v>0</v>
      </c>
      <c r="K1571" s="9">
        <v>103.65283000000001</v>
      </c>
      <c r="L1571" s="51">
        <v>23.201460000000001</v>
      </c>
      <c r="M1571" s="16">
        <v>317.26031</v>
      </c>
      <c r="N1571" s="49">
        <v>72.778149999999997</v>
      </c>
      <c r="O1571" s="50">
        <v>74.576329999999999</v>
      </c>
      <c r="P1571" s="39">
        <v>3.0350000000000001</v>
      </c>
      <c r="R1571" s="24">
        <f t="shared" si="106"/>
        <v>1406.4765700050002</v>
      </c>
      <c r="T1571" s="5">
        <v>409.42489545281245</v>
      </c>
      <c r="V1571" s="20">
        <f t="shared" si="107"/>
        <v>1815.9014654578127</v>
      </c>
      <c r="W1571" s="59">
        <f t="shared" si="105"/>
        <v>41582</v>
      </c>
      <c r="X1571" s="25">
        <v>150.10998000000001</v>
      </c>
      <c r="Y1571" s="52">
        <v>328.95103999999998</v>
      </c>
      <c r="Z1571" s="35"/>
      <c r="AA1571" s="54">
        <v>0</v>
      </c>
      <c r="AB1571" s="55">
        <v>178.04738</v>
      </c>
      <c r="AC1571" s="56">
        <v>1.14896</v>
      </c>
      <c r="AD1571" s="57">
        <v>86.660809999999998</v>
      </c>
      <c r="AE1571" s="35"/>
      <c r="AF1571" s="58">
        <v>16.053080000000001</v>
      </c>
      <c r="AG1571" s="58"/>
      <c r="AH1571" s="35">
        <v>0</v>
      </c>
      <c r="AI1571" s="35"/>
      <c r="AL1571" s="24">
        <f t="shared" si="109"/>
        <v>760.97124999999994</v>
      </c>
      <c r="AN1571" s="34">
        <v>813.45</v>
      </c>
      <c r="AP1571" s="20">
        <f t="shared" si="108"/>
        <v>1574.4212499999999</v>
      </c>
      <c r="AR1571" s="20"/>
    </row>
    <row r="1572" spans="1:44" x14ac:dyDescent="0.25">
      <c r="A1572" t="str">
        <f>VLOOKUP($B1572,'Cushing Balance'!$C$2:$E$500,3,TRUE)</f>
        <v>442013</v>
      </c>
      <c r="B1572" s="1">
        <v>41583</v>
      </c>
      <c r="C1572" s="31"/>
      <c r="D1572" s="25">
        <v>11.71327</v>
      </c>
      <c r="E1572" s="42">
        <v>163.98942000000002</v>
      </c>
      <c r="F1572" s="35"/>
      <c r="G1572" s="23">
        <v>93.080450004999989</v>
      </c>
      <c r="H1572" s="40">
        <v>79.081310000000002</v>
      </c>
      <c r="I1572" s="35">
        <v>0</v>
      </c>
      <c r="J1572" s="26">
        <v>0</v>
      </c>
      <c r="K1572" s="9">
        <v>100.33883</v>
      </c>
      <c r="L1572" s="51">
        <v>22.83127</v>
      </c>
      <c r="M1572" s="16">
        <v>328.0335</v>
      </c>
      <c r="N1572" s="49">
        <v>78.872129999999999</v>
      </c>
      <c r="O1572" s="50">
        <v>74.313630000000003</v>
      </c>
      <c r="P1572" s="39">
        <v>79.833060000000003</v>
      </c>
      <c r="R1572" s="24">
        <f t="shared" si="106"/>
        <v>1032.086870005</v>
      </c>
      <c r="T1572" s="5">
        <v>409.42489545281245</v>
      </c>
      <c r="V1572" s="20">
        <f t="shared" si="107"/>
        <v>1441.5117654578125</v>
      </c>
      <c r="W1572" s="59">
        <f t="shared" si="105"/>
        <v>41583</v>
      </c>
      <c r="X1572" s="25">
        <v>148.91998000000001</v>
      </c>
      <c r="Y1572" s="52">
        <v>338.83951999999999</v>
      </c>
      <c r="Z1572" s="35"/>
      <c r="AA1572" s="54">
        <v>0</v>
      </c>
      <c r="AB1572" s="55">
        <v>173.64726999999999</v>
      </c>
      <c r="AC1572" s="56">
        <v>0</v>
      </c>
      <c r="AD1572" s="57">
        <v>80.917670000000001</v>
      </c>
      <c r="AE1572" s="35"/>
      <c r="AF1572" s="58">
        <v>16.22756</v>
      </c>
      <c r="AG1572" s="58"/>
      <c r="AH1572" s="35">
        <v>0</v>
      </c>
      <c r="AI1572" s="35"/>
      <c r="AL1572" s="24">
        <f t="shared" si="109"/>
        <v>758.55200000000013</v>
      </c>
      <c r="AN1572" s="34">
        <v>813.45</v>
      </c>
      <c r="AP1572" s="20">
        <f t="shared" si="108"/>
        <v>1572.0020000000002</v>
      </c>
      <c r="AR1572" s="20"/>
    </row>
    <row r="1573" spans="1:44" x14ac:dyDescent="0.25">
      <c r="A1573" t="str">
        <f>VLOOKUP($B1573,'Cushing Balance'!$C$2:$E$500,3,TRUE)</f>
        <v>442013</v>
      </c>
      <c r="B1573" s="1">
        <v>41584</v>
      </c>
      <c r="C1573" s="31"/>
      <c r="D1573" s="25">
        <v>205.07879</v>
      </c>
      <c r="E1573" s="42">
        <v>126.97071000000001</v>
      </c>
      <c r="F1573" s="35"/>
      <c r="G1573" s="23">
        <v>93.080450004999989</v>
      </c>
      <c r="H1573" s="40">
        <v>79.252690000000001</v>
      </c>
      <c r="I1573" s="35">
        <v>0</v>
      </c>
      <c r="J1573" s="26">
        <v>0</v>
      </c>
      <c r="K1573" s="9">
        <v>102.11677</v>
      </c>
      <c r="L1573" s="51">
        <v>23.00177</v>
      </c>
      <c r="M1573" s="16">
        <v>392.58259999999996</v>
      </c>
      <c r="N1573" s="49">
        <v>76.578190000000006</v>
      </c>
      <c r="O1573" s="50">
        <v>73.15046000000001</v>
      </c>
      <c r="P1573" s="39">
        <v>51.479879999999994</v>
      </c>
      <c r="R1573" s="24">
        <f t="shared" si="106"/>
        <v>1223.292310005</v>
      </c>
      <c r="T1573" s="5">
        <v>409.42489545281245</v>
      </c>
      <c r="V1573" s="20">
        <f t="shared" si="107"/>
        <v>1632.7172054578125</v>
      </c>
      <c r="W1573" s="59">
        <f t="shared" si="105"/>
        <v>41584</v>
      </c>
      <c r="X1573" s="25">
        <v>145.46335000000002</v>
      </c>
      <c r="Y1573" s="52">
        <v>284.31015000000002</v>
      </c>
      <c r="Z1573" s="35"/>
      <c r="AA1573" s="54">
        <v>0</v>
      </c>
      <c r="AB1573" s="55">
        <v>63.187980000000003</v>
      </c>
      <c r="AC1573" s="56">
        <v>0.76217000000000001</v>
      </c>
      <c r="AD1573" s="57">
        <v>79.534499999999994</v>
      </c>
      <c r="AE1573" s="35"/>
      <c r="AF1573" s="58">
        <v>11.619209999999999</v>
      </c>
      <c r="AG1573" s="58"/>
      <c r="AH1573" s="35">
        <v>0</v>
      </c>
      <c r="AI1573" s="35"/>
      <c r="AL1573" s="24">
        <f t="shared" si="109"/>
        <v>584.87735999999995</v>
      </c>
      <c r="AN1573" s="34">
        <v>813.45</v>
      </c>
      <c r="AP1573" s="20">
        <f t="shared" si="108"/>
        <v>1398.32736</v>
      </c>
      <c r="AR1573" s="20"/>
    </row>
    <row r="1574" spans="1:44" x14ac:dyDescent="0.25">
      <c r="A1574" t="str">
        <f>VLOOKUP($B1574,'Cushing Balance'!$C$2:$E$500,3,TRUE)</f>
        <v>442013</v>
      </c>
      <c r="B1574" s="1">
        <v>41585</v>
      </c>
      <c r="C1574" s="31"/>
      <c r="D1574" s="25">
        <v>294.83797999999996</v>
      </c>
      <c r="E1574" s="42">
        <v>96.885539999999992</v>
      </c>
      <c r="F1574" s="35"/>
      <c r="G1574" s="23">
        <v>93.080450004999989</v>
      </c>
      <c r="H1574" s="40">
        <v>79.019329999999997</v>
      </c>
      <c r="I1574" s="35">
        <v>0</v>
      </c>
      <c r="J1574" s="26">
        <v>0</v>
      </c>
      <c r="K1574" s="9">
        <v>106.36894000000001</v>
      </c>
      <c r="L1574" s="51">
        <v>23.224979999999999</v>
      </c>
      <c r="M1574" s="16">
        <v>329.85228999999998</v>
      </c>
      <c r="N1574" s="49">
        <v>38.266129999999997</v>
      </c>
      <c r="O1574" s="50">
        <v>74.239350000000002</v>
      </c>
      <c r="P1574" s="39">
        <v>75.502850000000009</v>
      </c>
      <c r="R1574" s="24">
        <f t="shared" si="106"/>
        <v>1211.2778400050001</v>
      </c>
      <c r="T1574" s="5">
        <v>409.42489545281245</v>
      </c>
      <c r="V1574" s="20">
        <f t="shared" si="107"/>
        <v>1620.7027354578127</v>
      </c>
      <c r="W1574" s="59">
        <f t="shared" si="105"/>
        <v>41585</v>
      </c>
      <c r="X1574" s="25">
        <v>149.71630999999999</v>
      </c>
      <c r="Y1574" s="52">
        <v>320.63234999999997</v>
      </c>
      <c r="Z1574" s="35"/>
      <c r="AA1574" s="54">
        <v>0</v>
      </c>
      <c r="AB1574" s="55">
        <v>17.461599999999997</v>
      </c>
      <c r="AC1574" s="56">
        <v>0</v>
      </c>
      <c r="AD1574" s="57">
        <v>84.865669999999994</v>
      </c>
      <c r="AE1574" s="35"/>
      <c r="AF1574" s="58">
        <v>8.1946700000000003</v>
      </c>
      <c r="AG1574" s="58"/>
      <c r="AH1574" s="35">
        <v>0</v>
      </c>
      <c r="AI1574" s="35"/>
      <c r="AL1574" s="24">
        <f t="shared" si="109"/>
        <v>580.87059999999997</v>
      </c>
      <c r="AN1574" s="34">
        <v>813.45</v>
      </c>
      <c r="AP1574" s="20">
        <f t="shared" si="108"/>
        <v>1394.3206</v>
      </c>
      <c r="AR1574" s="20"/>
    </row>
    <row r="1575" spans="1:44" x14ac:dyDescent="0.25">
      <c r="A1575" t="str">
        <f>VLOOKUP($B1575,'Cushing Balance'!$C$2:$E$500,3,TRUE)</f>
        <v>442013</v>
      </c>
      <c r="B1575" s="1">
        <v>41586</v>
      </c>
      <c r="C1575" s="31"/>
      <c r="D1575" s="25">
        <v>60.346710000000002</v>
      </c>
      <c r="E1575" s="42">
        <v>181.11892</v>
      </c>
      <c r="F1575" s="35"/>
      <c r="G1575" s="23">
        <v>93.080450004999989</v>
      </c>
      <c r="H1575" s="40">
        <v>77.721399999999988</v>
      </c>
      <c r="I1575" s="35">
        <v>0</v>
      </c>
      <c r="J1575" s="26">
        <v>0</v>
      </c>
      <c r="K1575" s="9">
        <v>100.81502</v>
      </c>
      <c r="L1575" s="51">
        <v>23.535900000000002</v>
      </c>
      <c r="M1575" s="16">
        <v>359.45656000000002</v>
      </c>
      <c r="N1575" s="49">
        <v>44.348690000000005</v>
      </c>
      <c r="O1575" s="50">
        <v>75.293899999999994</v>
      </c>
      <c r="P1575" s="39">
        <v>48.747879999999995</v>
      </c>
      <c r="R1575" s="24">
        <f t="shared" si="106"/>
        <v>1064.4654300050001</v>
      </c>
      <c r="T1575" s="5">
        <v>409.42489545281245</v>
      </c>
      <c r="V1575" s="20">
        <f t="shared" si="107"/>
        <v>1473.8903254578127</v>
      </c>
      <c r="W1575" s="59">
        <f t="shared" si="105"/>
        <v>41586</v>
      </c>
      <c r="X1575" s="25">
        <v>149.04525000000001</v>
      </c>
      <c r="Y1575" s="52">
        <v>339.73050000000001</v>
      </c>
      <c r="Z1575" s="35"/>
      <c r="AA1575" s="54">
        <v>0</v>
      </c>
      <c r="AB1575" s="55">
        <v>141.86675</v>
      </c>
      <c r="AC1575" s="56">
        <v>1.5394600000000001</v>
      </c>
      <c r="AD1575" s="57">
        <v>85.378960000000006</v>
      </c>
      <c r="AE1575" s="35"/>
      <c r="AF1575" s="58">
        <v>12.049940000000001</v>
      </c>
      <c r="AG1575" s="58"/>
      <c r="AH1575" s="35">
        <v>0</v>
      </c>
      <c r="AI1575" s="35"/>
      <c r="AL1575" s="24">
        <f t="shared" si="109"/>
        <v>729.61086</v>
      </c>
      <c r="AN1575" s="34">
        <v>813.45</v>
      </c>
      <c r="AP1575" s="20">
        <f t="shared" si="108"/>
        <v>1543.06086</v>
      </c>
      <c r="AR1575" s="20"/>
    </row>
    <row r="1576" spans="1:44" x14ac:dyDescent="0.25">
      <c r="A1576" t="str">
        <f>VLOOKUP($B1576,'Cushing Balance'!$C$2:$E$500,3,TRUE)</f>
        <v>452013</v>
      </c>
      <c r="B1576" s="1">
        <v>41587</v>
      </c>
      <c r="C1576" s="31"/>
      <c r="D1576" s="25">
        <v>422.51997999999998</v>
      </c>
      <c r="E1576" s="42">
        <v>188.73579000000001</v>
      </c>
      <c r="F1576" s="35"/>
      <c r="G1576" s="23">
        <v>93.080450004999989</v>
      </c>
      <c r="H1576" s="40">
        <v>75.762059999999991</v>
      </c>
      <c r="I1576" s="35">
        <v>0</v>
      </c>
      <c r="J1576" s="26">
        <v>0</v>
      </c>
      <c r="K1576" s="9">
        <v>105.81175</v>
      </c>
      <c r="L1576" s="51">
        <v>23.180709999999998</v>
      </c>
      <c r="M1576" s="16">
        <v>428.14215000000002</v>
      </c>
      <c r="N1576" s="49">
        <v>71.830770000000001</v>
      </c>
      <c r="O1576" s="50">
        <v>74.492310000000003</v>
      </c>
      <c r="P1576" s="39">
        <v>70.932600000000008</v>
      </c>
      <c r="R1576" s="24">
        <f t="shared" si="106"/>
        <v>1554.4885700050002</v>
      </c>
      <c r="T1576" s="5">
        <v>409.42489545281245</v>
      </c>
      <c r="V1576" s="20">
        <f t="shared" si="107"/>
        <v>1963.9134654578127</v>
      </c>
      <c r="W1576" s="59">
        <f t="shared" si="105"/>
        <v>41587</v>
      </c>
      <c r="X1576" s="25">
        <v>149.43057999999999</v>
      </c>
      <c r="Y1576" s="52">
        <v>264.46355999999997</v>
      </c>
      <c r="Z1576" s="35"/>
      <c r="AA1576" s="54">
        <v>0</v>
      </c>
      <c r="AB1576" s="55">
        <v>204.22054</v>
      </c>
      <c r="AC1576" s="56">
        <v>0</v>
      </c>
      <c r="AD1576" s="57">
        <v>78.784710000000004</v>
      </c>
      <c r="AE1576" s="35"/>
      <c r="AF1576" s="58">
        <v>15.85923</v>
      </c>
      <c r="AG1576" s="58"/>
      <c r="AH1576" s="35">
        <v>0</v>
      </c>
      <c r="AI1576" s="35"/>
      <c r="AL1576" s="24">
        <f t="shared" si="109"/>
        <v>712.75862000000006</v>
      </c>
      <c r="AN1576" s="34">
        <v>813.45</v>
      </c>
      <c r="AP1576" s="20">
        <f t="shared" si="108"/>
        <v>1526.2086200000001</v>
      </c>
      <c r="AR1576" s="20"/>
    </row>
    <row r="1577" spans="1:44" x14ac:dyDescent="0.25">
      <c r="A1577" t="str">
        <f>VLOOKUP($B1577,'Cushing Balance'!$C$2:$E$500,3,TRUE)</f>
        <v>452013</v>
      </c>
      <c r="B1577" s="1">
        <v>41588</v>
      </c>
      <c r="C1577" s="31"/>
      <c r="D1577" s="25">
        <v>262.51469000000003</v>
      </c>
      <c r="E1577" s="42">
        <v>199.81826999999998</v>
      </c>
      <c r="F1577" s="35"/>
      <c r="G1577" s="23">
        <v>93.080450004999989</v>
      </c>
      <c r="H1577" s="40">
        <v>75.895899999999997</v>
      </c>
      <c r="I1577" s="35">
        <v>0</v>
      </c>
      <c r="J1577" s="26">
        <v>0</v>
      </c>
      <c r="K1577" s="9">
        <v>103.73660000000001</v>
      </c>
      <c r="L1577" s="51">
        <v>23.1494</v>
      </c>
      <c r="M1577" s="16">
        <v>397.65780999999998</v>
      </c>
      <c r="N1577" s="49">
        <v>90.655000000000001</v>
      </c>
      <c r="O1577" s="50">
        <v>69.690649999999991</v>
      </c>
      <c r="P1577" s="39">
        <v>44.783519999999996</v>
      </c>
      <c r="R1577" s="24">
        <f t="shared" si="106"/>
        <v>1360.9822900049999</v>
      </c>
      <c r="T1577" s="5">
        <v>409.42489545281245</v>
      </c>
      <c r="V1577" s="20">
        <f t="shared" si="107"/>
        <v>1770.4071854578124</v>
      </c>
      <c r="W1577" s="59">
        <f t="shared" si="105"/>
        <v>41588</v>
      </c>
      <c r="X1577" s="25">
        <v>148.61827</v>
      </c>
      <c r="Y1577" s="52">
        <v>344.37652000000003</v>
      </c>
      <c r="Z1577" s="35"/>
      <c r="AA1577" s="54">
        <v>0</v>
      </c>
      <c r="AB1577" s="55">
        <v>203.15539999999999</v>
      </c>
      <c r="AC1577" s="56">
        <v>0</v>
      </c>
      <c r="AD1577" s="57">
        <v>77.208770000000001</v>
      </c>
      <c r="AE1577" s="35"/>
      <c r="AF1577" s="58">
        <v>15.20852</v>
      </c>
      <c r="AG1577" s="58"/>
      <c r="AH1577" s="35">
        <v>0</v>
      </c>
      <c r="AI1577" s="35"/>
      <c r="AL1577" s="24">
        <f t="shared" si="109"/>
        <v>788.56748000000005</v>
      </c>
      <c r="AN1577" s="34">
        <v>813.45</v>
      </c>
      <c r="AP1577" s="20">
        <f t="shared" si="108"/>
        <v>1602.01748</v>
      </c>
      <c r="AR1577" s="20"/>
    </row>
    <row r="1578" spans="1:44" x14ac:dyDescent="0.25">
      <c r="A1578" t="str">
        <f>VLOOKUP($B1578,'Cushing Balance'!$C$2:$E$500,3,TRUE)</f>
        <v>452013</v>
      </c>
      <c r="B1578" s="1">
        <v>41589</v>
      </c>
      <c r="C1578" s="31"/>
      <c r="D1578" s="25">
        <v>300.66500000000002</v>
      </c>
      <c r="E1578" s="42">
        <v>198.28676999999999</v>
      </c>
      <c r="F1578" s="35"/>
      <c r="G1578" s="23">
        <v>93.080450004999989</v>
      </c>
      <c r="H1578" s="40">
        <v>79.006129999999999</v>
      </c>
      <c r="I1578" s="35">
        <v>0</v>
      </c>
      <c r="J1578" s="26">
        <v>0</v>
      </c>
      <c r="K1578" s="9">
        <v>104.25756</v>
      </c>
      <c r="L1578" s="51">
        <v>23.276769999999999</v>
      </c>
      <c r="M1578" s="16">
        <v>295.41016999999999</v>
      </c>
      <c r="N1578" s="49">
        <v>80.350270000000009</v>
      </c>
      <c r="O1578" s="50">
        <v>73.377560000000003</v>
      </c>
      <c r="P1578" s="39">
        <v>63.82452</v>
      </c>
      <c r="R1578" s="24">
        <f t="shared" si="106"/>
        <v>1311.5352000049995</v>
      </c>
      <c r="T1578" s="5">
        <v>409.42489545281245</v>
      </c>
      <c r="V1578" s="20">
        <f t="shared" si="107"/>
        <v>1720.960095457812</v>
      </c>
      <c r="W1578" s="59">
        <f t="shared" si="105"/>
        <v>41589</v>
      </c>
      <c r="X1578" s="25">
        <v>149.63588000000001</v>
      </c>
      <c r="Y1578" s="52">
        <v>344.04475000000002</v>
      </c>
      <c r="Z1578" s="35"/>
      <c r="AA1578" s="54">
        <v>0</v>
      </c>
      <c r="AB1578" s="55">
        <v>204.26985000000002</v>
      </c>
      <c r="AC1578" s="56">
        <v>13.695309999999999</v>
      </c>
      <c r="AD1578" s="57">
        <v>73.833309999999997</v>
      </c>
      <c r="AE1578" s="35"/>
      <c r="AF1578" s="58">
        <v>16.130710000000001</v>
      </c>
      <c r="AG1578" s="58"/>
      <c r="AH1578" s="35">
        <v>0</v>
      </c>
      <c r="AI1578" s="35"/>
      <c r="AL1578" s="24">
        <f t="shared" si="109"/>
        <v>801.60981000000004</v>
      </c>
      <c r="AN1578" s="34">
        <v>813.45</v>
      </c>
      <c r="AP1578" s="20">
        <f t="shared" si="108"/>
        <v>1615.0598100000002</v>
      </c>
      <c r="AR1578" s="20"/>
    </row>
    <row r="1579" spans="1:44" x14ac:dyDescent="0.25">
      <c r="A1579" t="str">
        <f>VLOOKUP($B1579,'Cushing Balance'!$C$2:$E$500,3,TRUE)</f>
        <v>452013</v>
      </c>
      <c r="B1579" s="1">
        <v>41590</v>
      </c>
      <c r="C1579" s="31"/>
      <c r="D1579" s="25">
        <v>56.297940000000004</v>
      </c>
      <c r="E1579" s="42">
        <v>201.24620999999999</v>
      </c>
      <c r="F1579" s="35"/>
      <c r="G1579" s="23">
        <v>93.080450004999989</v>
      </c>
      <c r="H1579" s="40">
        <v>78.866770000000002</v>
      </c>
      <c r="I1579" s="35">
        <v>0</v>
      </c>
      <c r="J1579" s="26">
        <v>0</v>
      </c>
      <c r="K1579" s="9">
        <v>112.57653999999999</v>
      </c>
      <c r="L1579" s="51">
        <v>23.093310000000002</v>
      </c>
      <c r="M1579" s="16">
        <v>355.24590000000001</v>
      </c>
      <c r="N1579" s="49">
        <v>47.886809999999997</v>
      </c>
      <c r="O1579" s="50">
        <v>72.46202000000001</v>
      </c>
      <c r="P1579" s="39">
        <v>76.280330000000006</v>
      </c>
      <c r="R1579" s="24">
        <f t="shared" si="106"/>
        <v>1117.036280005</v>
      </c>
      <c r="T1579" s="5">
        <v>409.42489545281245</v>
      </c>
      <c r="V1579" s="20">
        <f t="shared" si="107"/>
        <v>1526.4611754578125</v>
      </c>
      <c r="W1579" s="59">
        <f t="shared" si="105"/>
        <v>41590</v>
      </c>
      <c r="X1579" s="25">
        <v>145.06245999999999</v>
      </c>
      <c r="Y1579" s="52">
        <v>340.07107999999999</v>
      </c>
      <c r="Z1579" s="35"/>
      <c r="AA1579" s="54">
        <v>0</v>
      </c>
      <c r="AB1579" s="55">
        <v>206.07227</v>
      </c>
      <c r="AC1579" s="56">
        <v>30.15804</v>
      </c>
      <c r="AD1579" s="57">
        <v>88.224879999999999</v>
      </c>
      <c r="AE1579" s="35"/>
      <c r="AF1579" s="58">
        <v>13.50825</v>
      </c>
      <c r="AG1579" s="58"/>
      <c r="AH1579" s="35">
        <v>0</v>
      </c>
      <c r="AI1579" s="35"/>
      <c r="AL1579" s="24">
        <f t="shared" si="109"/>
        <v>823.09697999999992</v>
      </c>
      <c r="AN1579" s="34">
        <v>813.45</v>
      </c>
      <c r="AP1579" s="20">
        <f t="shared" si="108"/>
        <v>1636.5469800000001</v>
      </c>
      <c r="AR1579" s="20"/>
    </row>
    <row r="1580" spans="1:44" x14ac:dyDescent="0.25">
      <c r="A1580" t="str">
        <f>VLOOKUP($B1580,'Cushing Balance'!$C$2:$E$500,3,TRUE)</f>
        <v>452013</v>
      </c>
      <c r="B1580" s="1">
        <v>41591</v>
      </c>
      <c r="C1580" s="31"/>
      <c r="D1580" s="25">
        <v>243.33935</v>
      </c>
      <c r="E1580" s="42">
        <v>195.81823</v>
      </c>
      <c r="F1580" s="35"/>
      <c r="G1580" s="23">
        <v>93.080450004999989</v>
      </c>
      <c r="H1580" s="40">
        <v>79.660629999999998</v>
      </c>
      <c r="I1580" s="35">
        <v>0</v>
      </c>
      <c r="J1580" s="26">
        <v>0</v>
      </c>
      <c r="K1580" s="9">
        <v>106.19223</v>
      </c>
      <c r="L1580" s="51">
        <v>23.364169999999998</v>
      </c>
      <c r="M1580" s="16">
        <v>149.20808</v>
      </c>
      <c r="N1580" s="49">
        <v>97.448729999999998</v>
      </c>
      <c r="O1580" s="50">
        <v>72.510729999999995</v>
      </c>
      <c r="P1580" s="39">
        <v>6.9367900000000002</v>
      </c>
      <c r="R1580" s="24">
        <f t="shared" si="106"/>
        <v>1067.5593900049998</v>
      </c>
      <c r="T1580" s="5">
        <v>409.42489545281245</v>
      </c>
      <c r="V1580" s="20">
        <f t="shared" si="107"/>
        <v>1476.9842854578123</v>
      </c>
      <c r="W1580" s="59">
        <f t="shared" si="105"/>
        <v>41591</v>
      </c>
      <c r="X1580" s="25">
        <v>145.9649</v>
      </c>
      <c r="Y1580" s="52">
        <v>328.71785</v>
      </c>
      <c r="Z1580" s="35"/>
      <c r="AA1580" s="54">
        <v>0</v>
      </c>
      <c r="AB1580" s="55">
        <v>207.59870999999998</v>
      </c>
      <c r="AC1580" s="56">
        <v>32.373269999999998</v>
      </c>
      <c r="AD1580" s="57">
        <v>87.131919999999994</v>
      </c>
      <c r="AE1580" s="35"/>
      <c r="AF1580" s="58">
        <v>13.073040000000001</v>
      </c>
      <c r="AG1580" s="58"/>
      <c r="AH1580" s="35">
        <v>0</v>
      </c>
      <c r="AI1580" s="35"/>
      <c r="AL1580" s="24">
        <f t="shared" si="109"/>
        <v>814.85969</v>
      </c>
      <c r="AN1580" s="34">
        <v>813.45</v>
      </c>
      <c r="AP1580" s="20">
        <f t="shared" si="108"/>
        <v>1628.30969</v>
      </c>
      <c r="AR1580" s="20"/>
    </row>
    <row r="1581" spans="1:44" x14ac:dyDescent="0.25">
      <c r="A1581" t="str">
        <f>VLOOKUP($B1581,'Cushing Balance'!$C$2:$E$500,3,TRUE)</f>
        <v>452013</v>
      </c>
      <c r="B1581" s="1">
        <v>41592</v>
      </c>
      <c r="C1581" s="31"/>
      <c r="D1581" s="25">
        <v>243.27875</v>
      </c>
      <c r="E1581" s="42">
        <v>198.51804000000001</v>
      </c>
      <c r="F1581" s="35"/>
      <c r="G1581" s="23">
        <v>93.080450004999989</v>
      </c>
      <c r="H1581" s="40">
        <v>78.098479999999995</v>
      </c>
      <c r="I1581" s="35">
        <v>0</v>
      </c>
      <c r="J1581" s="26">
        <v>0</v>
      </c>
      <c r="K1581" s="9">
        <v>109.50238</v>
      </c>
      <c r="L1581" s="51">
        <v>23.405270000000002</v>
      </c>
      <c r="M1581" s="16">
        <v>171.05742000000001</v>
      </c>
      <c r="N1581" s="49">
        <v>93.200749999999999</v>
      </c>
      <c r="O1581" s="50">
        <v>73.60248</v>
      </c>
      <c r="P1581" s="39">
        <v>54.116019999999999</v>
      </c>
      <c r="R1581" s="24">
        <f t="shared" si="106"/>
        <v>1137.8600400049997</v>
      </c>
      <c r="T1581" s="5">
        <v>409.42489545281245</v>
      </c>
      <c r="V1581" s="20">
        <f t="shared" si="107"/>
        <v>1547.2849354578123</v>
      </c>
      <c r="W1581" s="59">
        <f t="shared" si="105"/>
        <v>41592</v>
      </c>
      <c r="X1581" s="25">
        <v>146.02235000000002</v>
      </c>
      <c r="Y1581" s="52">
        <v>337.91038000000003</v>
      </c>
      <c r="Z1581" s="35"/>
      <c r="AA1581" s="54">
        <v>0</v>
      </c>
      <c r="AB1581" s="55">
        <v>205.28438</v>
      </c>
      <c r="AC1581" s="56">
        <v>26.374169999999999</v>
      </c>
      <c r="AD1581" s="57">
        <v>86.228960000000001</v>
      </c>
      <c r="AE1581" s="35"/>
      <c r="AF1581" s="58">
        <v>9.7406500000000005</v>
      </c>
      <c r="AG1581" s="58"/>
      <c r="AH1581" s="35">
        <v>0</v>
      </c>
      <c r="AI1581" s="35"/>
      <c r="AL1581" s="24">
        <f t="shared" si="109"/>
        <v>811.56089000000009</v>
      </c>
      <c r="AN1581" s="34">
        <v>813.45</v>
      </c>
      <c r="AP1581" s="20">
        <f t="shared" si="108"/>
        <v>1625.01089</v>
      </c>
      <c r="AR1581" s="20"/>
    </row>
    <row r="1582" spans="1:44" x14ac:dyDescent="0.25">
      <c r="A1582" t="str">
        <f>VLOOKUP($B1582,'Cushing Balance'!$C$2:$E$500,3,TRUE)</f>
        <v>452013</v>
      </c>
      <c r="B1582" s="1">
        <v>41593</v>
      </c>
      <c r="C1582" s="31"/>
      <c r="D1582" s="25">
        <v>325.74002000000002</v>
      </c>
      <c r="E1582" s="42">
        <v>199.37633</v>
      </c>
      <c r="F1582" s="35"/>
      <c r="G1582" s="23">
        <v>93.080450004999989</v>
      </c>
      <c r="H1582" s="40">
        <v>75.050190000000001</v>
      </c>
      <c r="I1582" s="35">
        <v>0</v>
      </c>
      <c r="J1582" s="26">
        <v>0</v>
      </c>
      <c r="K1582" s="9">
        <v>92.866100000000003</v>
      </c>
      <c r="L1582" s="51">
        <v>23.384709999999998</v>
      </c>
      <c r="M1582" s="16">
        <v>244.34764999999999</v>
      </c>
      <c r="N1582" s="49">
        <v>120.98038000000001</v>
      </c>
      <c r="O1582" s="50">
        <v>73.553210000000007</v>
      </c>
      <c r="P1582" s="39">
        <v>51.21846</v>
      </c>
      <c r="R1582" s="24">
        <f t="shared" si="106"/>
        <v>1299.597500005</v>
      </c>
      <c r="T1582" s="5">
        <v>409.42489545281245</v>
      </c>
      <c r="V1582" s="20">
        <f t="shared" si="107"/>
        <v>1709.0223954578125</v>
      </c>
      <c r="W1582" s="59">
        <f t="shared" si="105"/>
        <v>41593</v>
      </c>
      <c r="X1582" s="25">
        <v>148.95762999999999</v>
      </c>
      <c r="Y1582" s="52">
        <v>324.37599999999998</v>
      </c>
      <c r="Z1582" s="35"/>
      <c r="AA1582" s="54">
        <v>0</v>
      </c>
      <c r="AB1582" s="55">
        <v>205.70339999999999</v>
      </c>
      <c r="AC1582" s="56">
        <v>26.338669999999997</v>
      </c>
      <c r="AD1582" s="57">
        <v>84.478020000000001</v>
      </c>
      <c r="AE1582" s="35"/>
      <c r="AF1582" s="58">
        <v>15.7659</v>
      </c>
      <c r="AG1582" s="58"/>
      <c r="AH1582" s="35">
        <v>0</v>
      </c>
      <c r="AI1582" s="35"/>
      <c r="AL1582" s="24">
        <f t="shared" si="109"/>
        <v>805.61961999999994</v>
      </c>
      <c r="AN1582" s="34">
        <v>813.45</v>
      </c>
      <c r="AP1582" s="20">
        <f t="shared" si="108"/>
        <v>1619.06962</v>
      </c>
      <c r="AR1582" s="20"/>
    </row>
    <row r="1583" spans="1:44" x14ac:dyDescent="0.25">
      <c r="A1583" t="str">
        <f>VLOOKUP($B1583,'Cushing Balance'!$C$2:$E$500,3,TRUE)</f>
        <v>462013</v>
      </c>
      <c r="B1583" s="1">
        <v>41594</v>
      </c>
      <c r="C1583" s="31"/>
      <c r="D1583" s="25">
        <v>362.15765000000005</v>
      </c>
      <c r="E1583" s="42">
        <v>193.24973</v>
      </c>
      <c r="F1583" s="35"/>
      <c r="G1583" s="23">
        <v>93.080450004999989</v>
      </c>
      <c r="H1583" s="40">
        <v>74.062210000000007</v>
      </c>
      <c r="I1583" s="35">
        <v>0</v>
      </c>
      <c r="J1583" s="26">
        <v>0</v>
      </c>
      <c r="K1583" s="9">
        <v>102.68071</v>
      </c>
      <c r="L1583" s="51">
        <v>23.612689999999997</v>
      </c>
      <c r="M1583" s="16">
        <v>299.50556</v>
      </c>
      <c r="N1583" s="49">
        <v>118.18496</v>
      </c>
      <c r="O1583" s="50">
        <v>74.647630000000007</v>
      </c>
      <c r="P1583" s="39">
        <v>38.118540000000003</v>
      </c>
      <c r="R1583" s="24">
        <f t="shared" si="106"/>
        <v>1379.300130005</v>
      </c>
      <c r="T1583" s="5">
        <v>409.42489545281245</v>
      </c>
      <c r="V1583" s="20">
        <f t="shared" si="107"/>
        <v>1788.7250254578125</v>
      </c>
      <c r="W1583" s="59">
        <f t="shared" si="105"/>
        <v>41594</v>
      </c>
      <c r="X1583" s="25">
        <v>151.66977</v>
      </c>
      <c r="Y1583" s="52">
        <v>345.80475000000001</v>
      </c>
      <c r="Z1583" s="35"/>
      <c r="AA1583" s="54">
        <v>0</v>
      </c>
      <c r="AB1583" s="55">
        <v>207.84309999999999</v>
      </c>
      <c r="AC1583" s="56">
        <v>32.398400000000002</v>
      </c>
      <c r="AD1583" s="57">
        <v>56.151849999999996</v>
      </c>
      <c r="AE1583" s="35"/>
      <c r="AF1583" s="58">
        <v>16.20083</v>
      </c>
      <c r="AG1583" s="58"/>
      <c r="AH1583" s="35">
        <v>0</v>
      </c>
      <c r="AI1583" s="35"/>
      <c r="AL1583" s="24">
        <f t="shared" si="109"/>
        <v>810.06870000000004</v>
      </c>
      <c r="AN1583" s="34">
        <v>813.45</v>
      </c>
      <c r="AP1583" s="20">
        <f t="shared" si="108"/>
        <v>1623.5187000000001</v>
      </c>
      <c r="AR1583" s="20"/>
    </row>
    <row r="1584" spans="1:44" x14ac:dyDescent="0.25">
      <c r="A1584" t="str">
        <f>VLOOKUP($B1584,'Cushing Balance'!$C$2:$E$500,3,TRUE)</f>
        <v>462013</v>
      </c>
      <c r="B1584" s="1">
        <v>41595</v>
      </c>
      <c r="C1584" s="31"/>
      <c r="D1584" s="25">
        <v>131.39519000000001</v>
      </c>
      <c r="E1584" s="42">
        <v>165.70685</v>
      </c>
      <c r="F1584" s="35"/>
      <c r="G1584" s="23">
        <v>93.080450004999989</v>
      </c>
      <c r="H1584" s="40">
        <v>79.485669999999999</v>
      </c>
      <c r="I1584" s="35">
        <v>0</v>
      </c>
      <c r="J1584" s="26">
        <v>0</v>
      </c>
      <c r="K1584" s="9">
        <v>100.79673</v>
      </c>
      <c r="L1584" s="51">
        <v>23.270709999999998</v>
      </c>
      <c r="M1584" s="16">
        <v>369.80797999999999</v>
      </c>
      <c r="N1584" s="49">
        <v>46.0824</v>
      </c>
      <c r="O1584" s="50">
        <v>72.790419999999997</v>
      </c>
      <c r="P1584" s="39">
        <v>4.7106000000000003</v>
      </c>
      <c r="R1584" s="24">
        <f t="shared" si="106"/>
        <v>1087.1270000050001</v>
      </c>
      <c r="T1584" s="5">
        <v>409.42489545281245</v>
      </c>
      <c r="V1584" s="20">
        <f t="shared" si="107"/>
        <v>1496.5518954578126</v>
      </c>
      <c r="W1584" s="59">
        <f t="shared" si="105"/>
        <v>41595</v>
      </c>
      <c r="X1584" s="25">
        <v>149.26944</v>
      </c>
      <c r="Y1584" s="52">
        <v>315.67475000000002</v>
      </c>
      <c r="Z1584" s="35"/>
      <c r="AA1584" s="54">
        <v>0</v>
      </c>
      <c r="AB1584" s="55">
        <v>173.85529</v>
      </c>
      <c r="AC1584" s="56">
        <v>32.049060000000004</v>
      </c>
      <c r="AD1584" s="57">
        <v>64.943439999999995</v>
      </c>
      <c r="AE1584" s="35"/>
      <c r="AF1584" s="58">
        <v>15.7721</v>
      </c>
      <c r="AG1584" s="58"/>
      <c r="AH1584" s="35">
        <v>0</v>
      </c>
      <c r="AI1584" s="35"/>
      <c r="AL1584" s="24">
        <f t="shared" si="109"/>
        <v>751.5640800000001</v>
      </c>
      <c r="AN1584" s="34">
        <v>813.45</v>
      </c>
      <c r="AP1584" s="20">
        <f t="shared" si="108"/>
        <v>1565.0140800000001</v>
      </c>
      <c r="AR1584" s="20"/>
    </row>
    <row r="1585" spans="1:44" x14ac:dyDescent="0.25">
      <c r="A1585" t="str">
        <f>VLOOKUP($B1585,'Cushing Balance'!$C$2:$E$500,3,TRUE)</f>
        <v>462013</v>
      </c>
      <c r="B1585" s="1">
        <v>41596</v>
      </c>
      <c r="C1585" s="31"/>
      <c r="D1585" s="25">
        <v>320.14377000000002</v>
      </c>
      <c r="E1585" s="42">
        <v>154.60798</v>
      </c>
      <c r="F1585" s="35"/>
      <c r="G1585" s="23">
        <v>93.080450004999989</v>
      </c>
      <c r="H1585" s="40">
        <v>79.82217</v>
      </c>
      <c r="I1585" s="35">
        <v>0</v>
      </c>
      <c r="J1585" s="26">
        <v>0</v>
      </c>
      <c r="K1585" s="9">
        <v>105.28546</v>
      </c>
      <c r="L1585" s="51">
        <v>22.306000000000001</v>
      </c>
      <c r="M1585" s="16">
        <v>383.45837999999998</v>
      </c>
      <c r="N1585" s="49">
        <v>43.783459999999998</v>
      </c>
      <c r="O1585" s="50">
        <v>74.036289999999994</v>
      </c>
      <c r="P1585" s="39">
        <v>70.487100000000012</v>
      </c>
      <c r="R1585" s="24">
        <f t="shared" si="106"/>
        <v>1347.0110600050002</v>
      </c>
      <c r="T1585" s="5">
        <v>409.42489545281245</v>
      </c>
      <c r="V1585" s="20">
        <f t="shared" si="107"/>
        <v>1756.4359554578127</v>
      </c>
      <c r="W1585" s="59">
        <f t="shared" si="105"/>
        <v>41596</v>
      </c>
      <c r="X1585" s="25">
        <v>135.34581</v>
      </c>
      <c r="Y1585" s="52">
        <v>306.76263</v>
      </c>
      <c r="Z1585" s="35"/>
      <c r="AA1585" s="54">
        <v>0</v>
      </c>
      <c r="AB1585" s="55">
        <v>186.39875000000001</v>
      </c>
      <c r="AC1585" s="56">
        <v>30.137270000000001</v>
      </c>
      <c r="AD1585" s="57">
        <v>77.40598</v>
      </c>
      <c r="AE1585" s="35"/>
      <c r="AF1585" s="58">
        <v>15.650879999999999</v>
      </c>
      <c r="AG1585" s="58"/>
      <c r="AH1585" s="35">
        <v>0</v>
      </c>
      <c r="AI1585" s="35"/>
      <c r="AL1585" s="24">
        <f t="shared" si="109"/>
        <v>751.70132000000001</v>
      </c>
      <c r="AN1585" s="34">
        <v>813.45</v>
      </c>
      <c r="AP1585" s="20">
        <f t="shared" si="108"/>
        <v>1565.1513199999999</v>
      </c>
      <c r="AR1585" s="20"/>
    </row>
    <row r="1586" spans="1:44" x14ac:dyDescent="0.25">
      <c r="A1586" t="str">
        <f>VLOOKUP($B1586,'Cushing Balance'!$C$2:$E$500,3,TRUE)</f>
        <v>462013</v>
      </c>
      <c r="B1586" s="1">
        <v>41597</v>
      </c>
      <c r="C1586" s="31"/>
      <c r="D1586" s="25">
        <v>2.3212899999999999</v>
      </c>
      <c r="E1586" s="42">
        <v>138.4256</v>
      </c>
      <c r="F1586" s="35"/>
      <c r="G1586" s="23">
        <v>93.080450004999989</v>
      </c>
      <c r="H1586" s="40">
        <v>79.236750000000001</v>
      </c>
      <c r="I1586" s="35">
        <v>0</v>
      </c>
      <c r="J1586" s="26">
        <v>0</v>
      </c>
      <c r="K1586" s="9">
        <v>84.686229999999995</v>
      </c>
      <c r="L1586" s="51">
        <v>23.23227</v>
      </c>
      <c r="M1586" s="16">
        <v>384.43828999999999</v>
      </c>
      <c r="N1586" s="49">
        <v>101.67102</v>
      </c>
      <c r="O1586" s="50">
        <v>76.736170000000001</v>
      </c>
      <c r="P1586" s="39">
        <v>82.641019999999997</v>
      </c>
      <c r="R1586" s="24">
        <f t="shared" si="106"/>
        <v>1066.469090005</v>
      </c>
      <c r="T1586" s="5">
        <v>409.42489545281245</v>
      </c>
      <c r="V1586" s="20">
        <f t="shared" si="107"/>
        <v>1475.8939854578125</v>
      </c>
      <c r="W1586" s="59">
        <f t="shared" si="105"/>
        <v>41597</v>
      </c>
      <c r="X1586" s="25">
        <v>150.16219000000001</v>
      </c>
      <c r="Y1586" s="52">
        <v>334.29798</v>
      </c>
      <c r="Z1586" s="35"/>
      <c r="AA1586" s="54">
        <v>0</v>
      </c>
      <c r="AB1586" s="55">
        <v>177.29954000000001</v>
      </c>
      <c r="AC1586" s="56">
        <v>29.913060000000002</v>
      </c>
      <c r="AD1586" s="57">
        <v>86.002499999999998</v>
      </c>
      <c r="AE1586" s="35"/>
      <c r="AF1586" s="58">
        <v>13.803190000000001</v>
      </c>
      <c r="AG1586" s="58"/>
      <c r="AH1586" s="35">
        <v>0</v>
      </c>
      <c r="AI1586" s="35"/>
      <c r="AL1586" s="24">
        <f t="shared" si="109"/>
        <v>791.47845999999993</v>
      </c>
      <c r="AN1586" s="34">
        <v>813.45</v>
      </c>
      <c r="AP1586" s="20">
        <f t="shared" si="108"/>
        <v>1604.9284600000001</v>
      </c>
      <c r="AR1586" s="20"/>
    </row>
    <row r="1587" spans="1:44" x14ac:dyDescent="0.25">
      <c r="A1587" t="str">
        <f>VLOOKUP($B1587,'Cushing Balance'!$C$2:$E$500,3,TRUE)</f>
        <v>462013</v>
      </c>
      <c r="B1587" s="1">
        <v>41598</v>
      </c>
      <c r="C1587" s="31"/>
      <c r="D1587" s="25">
        <v>0</v>
      </c>
      <c r="E1587" s="42">
        <v>73.695599999999999</v>
      </c>
      <c r="F1587" s="35"/>
      <c r="G1587" s="23">
        <v>93.080450004999989</v>
      </c>
      <c r="H1587" s="40">
        <v>78.007580000000004</v>
      </c>
      <c r="I1587" s="35">
        <v>0</v>
      </c>
      <c r="J1587" s="26">
        <v>0</v>
      </c>
      <c r="K1587" s="9">
        <v>105.61983000000001</v>
      </c>
      <c r="L1587" s="51">
        <v>23.50977</v>
      </c>
      <c r="M1587" s="16">
        <v>411.61847999999998</v>
      </c>
      <c r="N1587" s="49">
        <v>86.124350000000007</v>
      </c>
      <c r="O1587" s="50">
        <v>75.985420000000005</v>
      </c>
      <c r="P1587" s="39">
        <v>75.821250000000006</v>
      </c>
      <c r="R1587" s="24">
        <f t="shared" si="106"/>
        <v>1023.462730005</v>
      </c>
      <c r="T1587" s="5">
        <v>409.42489545281245</v>
      </c>
      <c r="V1587" s="20">
        <f t="shared" si="107"/>
        <v>1432.8876254578124</v>
      </c>
      <c r="W1587" s="59">
        <f t="shared" si="105"/>
        <v>41598</v>
      </c>
      <c r="X1587" s="25">
        <v>146.86706000000001</v>
      </c>
      <c r="Y1587" s="52">
        <v>339.15953999999999</v>
      </c>
      <c r="Z1587" s="35"/>
      <c r="AA1587" s="54">
        <v>0</v>
      </c>
      <c r="AB1587" s="55">
        <v>222.16119</v>
      </c>
      <c r="AC1587" s="56">
        <v>26.63644</v>
      </c>
      <c r="AD1587" s="57">
        <v>87.063460000000006</v>
      </c>
      <c r="AE1587" s="35"/>
      <c r="AF1587" s="58">
        <v>15.29848</v>
      </c>
      <c r="AG1587" s="58"/>
      <c r="AH1587" s="35">
        <v>0</v>
      </c>
      <c r="AI1587" s="35"/>
      <c r="AL1587" s="24">
        <f t="shared" si="109"/>
        <v>837.18617000000006</v>
      </c>
      <c r="AN1587" s="34">
        <v>813.45</v>
      </c>
      <c r="AP1587" s="20">
        <f t="shared" si="108"/>
        <v>1650.6361700000002</v>
      </c>
      <c r="AR1587" s="20"/>
    </row>
    <row r="1588" spans="1:44" x14ac:dyDescent="0.25">
      <c r="A1588" t="str">
        <f>VLOOKUP($B1588,'Cushing Balance'!$C$2:$E$500,3,TRUE)</f>
        <v>462013</v>
      </c>
      <c r="B1588" s="1">
        <v>41599</v>
      </c>
      <c r="C1588" s="31"/>
      <c r="D1588" s="25">
        <v>4.8026299999999997</v>
      </c>
      <c r="E1588" s="42">
        <v>119.40096000000001</v>
      </c>
      <c r="F1588" s="35"/>
      <c r="G1588" s="23">
        <v>93.080450004999989</v>
      </c>
      <c r="H1588" s="40">
        <v>77.724399999999989</v>
      </c>
      <c r="I1588" s="35">
        <v>0</v>
      </c>
      <c r="J1588" s="26">
        <v>0</v>
      </c>
      <c r="K1588" s="9">
        <v>100.40344</v>
      </c>
      <c r="L1588" s="51">
        <v>23.401479999999999</v>
      </c>
      <c r="M1588" s="16">
        <v>410.94127000000003</v>
      </c>
      <c r="N1588" s="49">
        <v>120.04097999999999</v>
      </c>
      <c r="O1588" s="50">
        <v>74.131230000000002</v>
      </c>
      <c r="P1588" s="39">
        <v>89.793229999999994</v>
      </c>
      <c r="R1588" s="24">
        <f t="shared" si="106"/>
        <v>1113.720070005</v>
      </c>
      <c r="T1588" s="5">
        <v>409.42489545281245</v>
      </c>
      <c r="V1588" s="20">
        <f t="shared" si="107"/>
        <v>1523.1449654578125</v>
      </c>
      <c r="W1588" s="59">
        <f t="shared" si="105"/>
        <v>41599</v>
      </c>
      <c r="X1588" s="25">
        <v>149.16521</v>
      </c>
      <c r="Y1588" s="52">
        <v>339.99955999999997</v>
      </c>
      <c r="Z1588" s="35"/>
      <c r="AA1588" s="54">
        <v>0</v>
      </c>
      <c r="AB1588" s="55">
        <v>216.36679000000001</v>
      </c>
      <c r="AC1588" s="56">
        <v>23.313400000000001</v>
      </c>
      <c r="AD1588" s="57">
        <v>87.512600000000006</v>
      </c>
      <c r="AE1588" s="35"/>
      <c r="AF1588" s="58">
        <v>15.70823</v>
      </c>
      <c r="AG1588" s="58"/>
      <c r="AH1588" s="35">
        <v>0</v>
      </c>
      <c r="AI1588" s="35"/>
      <c r="AL1588" s="24">
        <f t="shared" si="109"/>
        <v>832.06578999999999</v>
      </c>
      <c r="AN1588" s="34">
        <v>813.45</v>
      </c>
      <c r="AP1588" s="20">
        <f t="shared" si="108"/>
        <v>1645.5157899999999</v>
      </c>
      <c r="AR1588" s="20"/>
    </row>
    <row r="1589" spans="1:44" x14ac:dyDescent="0.25">
      <c r="A1589" t="str">
        <f>VLOOKUP($B1589,'Cushing Balance'!$C$2:$E$500,3,TRUE)</f>
        <v>462013</v>
      </c>
      <c r="B1589" s="1">
        <v>41600</v>
      </c>
      <c r="C1589" s="31"/>
      <c r="D1589" s="25">
        <v>0</v>
      </c>
      <c r="E1589" s="42">
        <v>111.15414999999999</v>
      </c>
      <c r="F1589" s="35"/>
      <c r="G1589" s="23">
        <v>93.080450004999989</v>
      </c>
      <c r="H1589" s="40">
        <v>79.704979999999992</v>
      </c>
      <c r="I1589" s="35">
        <v>0</v>
      </c>
      <c r="J1589" s="26">
        <v>0</v>
      </c>
      <c r="K1589" s="9">
        <v>115.79352</v>
      </c>
      <c r="L1589" s="51">
        <v>23.325560000000003</v>
      </c>
      <c r="M1589" s="16">
        <v>329.36338000000001</v>
      </c>
      <c r="N1589" s="49">
        <v>106.20874999999999</v>
      </c>
      <c r="O1589" s="50">
        <v>76.361460000000008</v>
      </c>
      <c r="P1589" s="39">
        <v>89.854849999999999</v>
      </c>
      <c r="R1589" s="24">
        <f t="shared" si="106"/>
        <v>1024.8471000049999</v>
      </c>
      <c r="T1589" s="5">
        <v>409.42489545281245</v>
      </c>
      <c r="V1589" s="20">
        <f t="shared" si="107"/>
        <v>1434.2719954578124</v>
      </c>
      <c r="W1589" s="59">
        <f t="shared" si="105"/>
        <v>41600</v>
      </c>
      <c r="X1589" s="25">
        <v>148.69649999999999</v>
      </c>
      <c r="Y1589" s="52">
        <v>354.26396</v>
      </c>
      <c r="Z1589" s="35"/>
      <c r="AA1589" s="54">
        <v>0</v>
      </c>
      <c r="AB1589" s="55">
        <v>193.38142000000002</v>
      </c>
      <c r="AC1589" s="56">
        <v>30.21894</v>
      </c>
      <c r="AD1589" s="57">
        <v>92.979830000000007</v>
      </c>
      <c r="AE1589" s="35"/>
      <c r="AF1589" s="58">
        <v>5.0251700000000001</v>
      </c>
      <c r="AG1589" s="58"/>
      <c r="AH1589" s="35">
        <v>0</v>
      </c>
      <c r="AI1589" s="35"/>
      <c r="AL1589" s="24">
        <f t="shared" si="109"/>
        <v>824.56582000000003</v>
      </c>
      <c r="AN1589" s="34">
        <v>813.45</v>
      </c>
      <c r="AP1589" s="20">
        <f t="shared" si="108"/>
        <v>1638.0158200000001</v>
      </c>
      <c r="AR1589" s="20"/>
    </row>
    <row r="1590" spans="1:44" x14ac:dyDescent="0.25">
      <c r="A1590" t="str">
        <f>VLOOKUP($B1590,'Cushing Balance'!$C$2:$E$500,3,TRUE)</f>
        <v>472013</v>
      </c>
      <c r="B1590" s="1">
        <v>41601</v>
      </c>
      <c r="C1590" s="31"/>
      <c r="D1590" s="25">
        <v>0</v>
      </c>
      <c r="E1590" s="42">
        <v>188.49388000000002</v>
      </c>
      <c r="F1590" s="35"/>
      <c r="G1590" s="23">
        <v>93.080450004999989</v>
      </c>
      <c r="H1590" s="40">
        <v>79.570059999999998</v>
      </c>
      <c r="I1590" s="35">
        <v>0</v>
      </c>
      <c r="J1590" s="26">
        <v>0</v>
      </c>
      <c r="K1590" s="9">
        <v>112.24654</v>
      </c>
      <c r="L1590" s="51">
        <v>23.296040000000001</v>
      </c>
      <c r="M1590" s="16">
        <v>348.00842</v>
      </c>
      <c r="N1590" s="49">
        <v>63.798379999999995</v>
      </c>
      <c r="O1590" s="50">
        <v>70.74006</v>
      </c>
      <c r="P1590" s="39">
        <v>82.298149999999993</v>
      </c>
      <c r="R1590" s="24">
        <f t="shared" si="106"/>
        <v>1061.5319800049999</v>
      </c>
      <c r="T1590" s="5">
        <v>409.42489545281245</v>
      </c>
      <c r="V1590" s="20">
        <f t="shared" si="107"/>
        <v>1470.9568754578124</v>
      </c>
      <c r="W1590" s="59">
        <f t="shared" si="105"/>
        <v>41601</v>
      </c>
      <c r="X1590" s="25">
        <v>147.66842000000003</v>
      </c>
      <c r="Y1590" s="52">
        <v>372.60944000000001</v>
      </c>
      <c r="Z1590" s="35"/>
      <c r="AA1590" s="54">
        <v>0</v>
      </c>
      <c r="AB1590" s="55">
        <v>224.85437999999999</v>
      </c>
      <c r="AC1590" s="56">
        <v>38.221309999999995</v>
      </c>
      <c r="AD1590" s="57">
        <v>92.715289999999996</v>
      </c>
      <c r="AE1590" s="35"/>
      <c r="AF1590" s="58">
        <v>4.6926499999999995</v>
      </c>
      <c r="AG1590" s="58"/>
      <c r="AH1590" s="35">
        <v>0</v>
      </c>
      <c r="AI1590" s="35"/>
      <c r="AL1590" s="24">
        <f t="shared" si="109"/>
        <v>880.76148999999998</v>
      </c>
      <c r="AN1590" s="34">
        <v>813.45</v>
      </c>
      <c r="AP1590" s="20">
        <f t="shared" si="108"/>
        <v>1694.2114900000001</v>
      </c>
      <c r="AR1590" s="20"/>
    </row>
    <row r="1591" spans="1:44" x14ac:dyDescent="0.25">
      <c r="A1591" t="str">
        <f>VLOOKUP($B1591,'Cushing Balance'!$C$2:$E$500,3,TRUE)</f>
        <v>472013</v>
      </c>
      <c r="B1591" s="1">
        <v>41602</v>
      </c>
      <c r="C1591" s="31"/>
      <c r="D1591" s="25">
        <v>84.098479999999995</v>
      </c>
      <c r="E1591" s="42">
        <v>184.27339999999998</v>
      </c>
      <c r="F1591" s="35"/>
      <c r="G1591" s="23">
        <v>93.080450004999989</v>
      </c>
      <c r="H1591" s="40">
        <v>80.310829999999996</v>
      </c>
      <c r="I1591" s="35">
        <v>0</v>
      </c>
      <c r="J1591" s="26">
        <v>0</v>
      </c>
      <c r="K1591" s="9">
        <v>108.21744</v>
      </c>
      <c r="L1591" s="51">
        <v>23.276900000000001</v>
      </c>
      <c r="M1591" s="16">
        <v>379.69438000000002</v>
      </c>
      <c r="N1591" s="49">
        <v>26.309979999999999</v>
      </c>
      <c r="O1591" s="50">
        <v>70.78725</v>
      </c>
      <c r="P1591" s="39">
        <v>60.071330000000003</v>
      </c>
      <c r="R1591" s="24">
        <f t="shared" si="106"/>
        <v>1110.1204400049999</v>
      </c>
      <c r="T1591" s="5">
        <v>409.42489545281245</v>
      </c>
      <c r="V1591" s="20">
        <f t="shared" si="107"/>
        <v>1519.5453354578124</v>
      </c>
      <c r="W1591" s="59">
        <f t="shared" si="105"/>
        <v>41602</v>
      </c>
      <c r="X1591" s="25">
        <v>146.76915</v>
      </c>
      <c r="Y1591" s="52">
        <v>337.75027</v>
      </c>
      <c r="Z1591" s="35"/>
      <c r="AA1591" s="54">
        <v>0</v>
      </c>
      <c r="AB1591" s="55">
        <v>201.46630999999999</v>
      </c>
      <c r="AC1591" s="56">
        <v>38.351210000000002</v>
      </c>
      <c r="AD1591" s="57">
        <v>90.40852000000001</v>
      </c>
      <c r="AE1591" s="35"/>
      <c r="AF1591" s="58">
        <v>5.6150600000000006</v>
      </c>
      <c r="AG1591" s="58"/>
      <c r="AH1591" s="35">
        <v>0</v>
      </c>
      <c r="AI1591" s="35"/>
      <c r="AL1591" s="24">
        <f t="shared" si="109"/>
        <v>820.36052000000007</v>
      </c>
      <c r="AN1591" s="34">
        <v>813.45</v>
      </c>
      <c r="AP1591" s="20">
        <f t="shared" si="108"/>
        <v>1633.81052</v>
      </c>
      <c r="AR1591" s="20"/>
    </row>
    <row r="1592" spans="1:44" x14ac:dyDescent="0.25">
      <c r="A1592" t="str">
        <f>VLOOKUP($B1592,'Cushing Balance'!$C$2:$E$500,3,TRUE)</f>
        <v>472013</v>
      </c>
      <c r="B1592" s="1">
        <v>41603</v>
      </c>
      <c r="C1592" s="31"/>
      <c r="D1592" s="25">
        <v>27.321939999999998</v>
      </c>
      <c r="E1592" s="42">
        <v>195.04781</v>
      </c>
      <c r="F1592" s="35"/>
      <c r="G1592" s="23">
        <v>93.080450004999989</v>
      </c>
      <c r="H1592" s="40">
        <v>79.938210000000012</v>
      </c>
      <c r="I1592" s="35">
        <v>0</v>
      </c>
      <c r="J1592" s="26">
        <v>0</v>
      </c>
      <c r="K1592" s="9">
        <v>102.58885000000001</v>
      </c>
      <c r="L1592" s="51">
        <v>23.388560000000002</v>
      </c>
      <c r="M1592" s="16">
        <v>324.9194</v>
      </c>
      <c r="N1592" s="49">
        <v>82.976900000000001</v>
      </c>
      <c r="O1592" s="50">
        <v>64.325850000000003</v>
      </c>
      <c r="P1592" s="39">
        <v>61.015879999999996</v>
      </c>
      <c r="R1592" s="24">
        <f t="shared" si="106"/>
        <v>1054.6038500049999</v>
      </c>
      <c r="T1592" s="5">
        <v>409.42489545281245</v>
      </c>
      <c r="V1592" s="20">
        <f t="shared" si="107"/>
        <v>1464.0287454578124</v>
      </c>
      <c r="W1592" s="59">
        <f t="shared" si="105"/>
        <v>41603</v>
      </c>
      <c r="X1592" s="25">
        <v>148.9684</v>
      </c>
      <c r="Y1592" s="52">
        <v>346.36849999999998</v>
      </c>
      <c r="Z1592" s="35"/>
      <c r="AA1592" s="54">
        <v>0</v>
      </c>
      <c r="AB1592" s="55">
        <v>229.55680999999998</v>
      </c>
      <c r="AC1592" s="56">
        <v>38.797959999999996</v>
      </c>
      <c r="AD1592" s="57">
        <v>89.763170000000002</v>
      </c>
      <c r="AE1592" s="35"/>
      <c r="AF1592" s="58">
        <v>14.03783</v>
      </c>
      <c r="AG1592" s="58"/>
      <c r="AH1592" s="35">
        <v>0</v>
      </c>
      <c r="AI1592" s="35"/>
      <c r="AL1592" s="24">
        <f t="shared" si="109"/>
        <v>867.49267000000009</v>
      </c>
      <c r="AN1592" s="34">
        <v>813.45</v>
      </c>
      <c r="AP1592" s="20">
        <f t="shared" si="108"/>
        <v>1680.9426700000001</v>
      </c>
      <c r="AR1592" s="20"/>
    </row>
    <row r="1593" spans="1:44" x14ac:dyDescent="0.25">
      <c r="A1593" t="str">
        <f>VLOOKUP($B1593,'Cushing Balance'!$C$2:$E$500,3,TRUE)</f>
        <v>472013</v>
      </c>
      <c r="B1593" s="1">
        <v>41604</v>
      </c>
      <c r="C1593" s="31"/>
      <c r="D1593" s="25">
        <v>518.74669000000006</v>
      </c>
      <c r="E1593" s="42">
        <v>196.30571</v>
      </c>
      <c r="F1593" s="35"/>
      <c r="G1593" s="23">
        <v>93.080450004999989</v>
      </c>
      <c r="H1593" s="40">
        <v>78.26127000000001</v>
      </c>
      <c r="I1593" s="35">
        <v>0</v>
      </c>
      <c r="J1593" s="26">
        <v>0</v>
      </c>
      <c r="K1593" s="9">
        <v>105.599</v>
      </c>
      <c r="L1593" s="51">
        <v>23.415290000000002</v>
      </c>
      <c r="M1593" s="16">
        <v>293.20913000000002</v>
      </c>
      <c r="N1593" s="49">
        <v>116.43265</v>
      </c>
      <c r="O1593" s="50">
        <v>71.621830000000003</v>
      </c>
      <c r="P1593" s="39">
        <v>70.151399999999995</v>
      </c>
      <c r="R1593" s="24">
        <f t="shared" si="106"/>
        <v>1566.8234200050001</v>
      </c>
      <c r="T1593" s="5">
        <v>409.42489545281245</v>
      </c>
      <c r="V1593" s="20">
        <f t="shared" si="107"/>
        <v>1976.2483154578126</v>
      </c>
      <c r="W1593" s="59">
        <f t="shared" si="105"/>
        <v>41604</v>
      </c>
      <c r="X1593" s="25">
        <v>145.61132999999998</v>
      </c>
      <c r="Y1593" s="52">
        <v>362.44008000000002</v>
      </c>
      <c r="Z1593" s="35"/>
      <c r="AA1593" s="54">
        <v>0</v>
      </c>
      <c r="AB1593" s="55">
        <v>204.09973000000002</v>
      </c>
      <c r="AC1593" s="56">
        <v>38.605059999999995</v>
      </c>
      <c r="AD1593" s="57">
        <v>122.46871</v>
      </c>
      <c r="AE1593" s="35"/>
      <c r="AF1593" s="58">
        <v>14.77398</v>
      </c>
      <c r="AG1593" s="58"/>
      <c r="AH1593" s="35">
        <v>0</v>
      </c>
      <c r="AI1593" s="35"/>
      <c r="AL1593" s="24">
        <f t="shared" si="109"/>
        <v>887.99889000000007</v>
      </c>
      <c r="AN1593" s="34">
        <v>813.45</v>
      </c>
      <c r="AP1593" s="20">
        <f t="shared" si="108"/>
        <v>1701.4488900000001</v>
      </c>
      <c r="AR1593" s="20"/>
    </row>
    <row r="1594" spans="1:44" x14ac:dyDescent="0.25">
      <c r="A1594" t="str">
        <f>VLOOKUP($B1594,'Cushing Balance'!$C$2:$E$500,3,TRUE)</f>
        <v>472013</v>
      </c>
      <c r="B1594" s="1">
        <v>41605</v>
      </c>
      <c r="C1594" s="31"/>
      <c r="D1594" s="25">
        <v>299.20056</v>
      </c>
      <c r="E1594" s="42">
        <v>193.2114</v>
      </c>
      <c r="F1594" s="35"/>
      <c r="G1594" s="23">
        <v>93.080450004999989</v>
      </c>
      <c r="H1594" s="40">
        <v>77.765690000000006</v>
      </c>
      <c r="I1594" s="35">
        <v>0</v>
      </c>
      <c r="J1594" s="26">
        <v>0</v>
      </c>
      <c r="K1594" s="9">
        <v>106.83608</v>
      </c>
      <c r="L1594" s="51">
        <v>23.34742</v>
      </c>
      <c r="M1594" s="16">
        <v>281.43621000000002</v>
      </c>
      <c r="N1594" s="49">
        <v>107.52206</v>
      </c>
      <c r="O1594" s="50">
        <v>74.499710000000007</v>
      </c>
      <c r="P1594" s="39">
        <v>66.721919999999997</v>
      </c>
      <c r="R1594" s="24">
        <f t="shared" si="106"/>
        <v>1323.6215000050001</v>
      </c>
      <c r="T1594" s="5">
        <v>409.42489545281245</v>
      </c>
      <c r="V1594" s="20">
        <f t="shared" si="107"/>
        <v>1733.0463954578127</v>
      </c>
      <c r="W1594" s="59">
        <f t="shared" si="105"/>
        <v>41605</v>
      </c>
      <c r="X1594" s="25">
        <v>148.46732999999998</v>
      </c>
      <c r="Y1594" s="52">
        <v>336.13074999999998</v>
      </c>
      <c r="Z1594" s="35"/>
      <c r="AA1594" s="54">
        <v>0</v>
      </c>
      <c r="AB1594" s="55">
        <v>199.86960000000002</v>
      </c>
      <c r="AC1594" s="56">
        <v>38.723019999999998</v>
      </c>
      <c r="AD1594" s="57">
        <v>186.03023000000002</v>
      </c>
      <c r="AE1594" s="35"/>
      <c r="AF1594" s="58">
        <v>12.338379999999999</v>
      </c>
      <c r="AG1594" s="58"/>
      <c r="AH1594" s="35">
        <v>0</v>
      </c>
      <c r="AI1594" s="35"/>
      <c r="AL1594" s="24">
        <f t="shared" si="109"/>
        <v>921.55930999999998</v>
      </c>
      <c r="AN1594" s="34">
        <v>813.45</v>
      </c>
      <c r="AP1594" s="20">
        <f t="shared" si="108"/>
        <v>1735.0093099999999</v>
      </c>
      <c r="AR1594" s="20"/>
    </row>
    <row r="1595" spans="1:44" x14ac:dyDescent="0.25">
      <c r="A1595" t="str">
        <f>VLOOKUP($B1595,'Cushing Balance'!$C$2:$E$500,3,TRUE)</f>
        <v>472013</v>
      </c>
      <c r="B1595" s="1">
        <v>41606</v>
      </c>
      <c r="C1595" s="31"/>
      <c r="D1595" s="25">
        <v>0</v>
      </c>
      <c r="E1595" s="42">
        <v>194.25955999999999</v>
      </c>
      <c r="F1595" s="35"/>
      <c r="G1595" s="23">
        <v>93.080450004999989</v>
      </c>
      <c r="H1595" s="40">
        <v>79.623329999999996</v>
      </c>
      <c r="I1595" s="35">
        <v>0</v>
      </c>
      <c r="J1595" s="26">
        <v>0</v>
      </c>
      <c r="K1595" s="9">
        <v>107.73814999999999</v>
      </c>
      <c r="L1595" s="51">
        <v>23.366689999999998</v>
      </c>
      <c r="M1595" s="16">
        <v>271.7704</v>
      </c>
      <c r="N1595" s="49">
        <v>71.341250000000002</v>
      </c>
      <c r="O1595" s="50">
        <v>74.806749999999994</v>
      </c>
      <c r="P1595" s="39">
        <v>76.436899999999994</v>
      </c>
      <c r="R1595" s="24">
        <f t="shared" si="106"/>
        <v>992.42348000499999</v>
      </c>
      <c r="T1595" s="5">
        <v>409.42489545281245</v>
      </c>
      <c r="V1595" s="20">
        <f t="shared" si="107"/>
        <v>1401.8483754578124</v>
      </c>
      <c r="W1595" s="59">
        <f t="shared" si="105"/>
        <v>41606</v>
      </c>
      <c r="X1595" s="25">
        <v>148.49385000000001</v>
      </c>
      <c r="Y1595" s="52">
        <v>354.32015000000001</v>
      </c>
      <c r="Z1595" s="35"/>
      <c r="AA1595" s="54">
        <v>0</v>
      </c>
      <c r="AB1595" s="55">
        <v>206.24948000000001</v>
      </c>
      <c r="AC1595" s="56">
        <v>38.539730000000006</v>
      </c>
      <c r="AD1595" s="57">
        <v>171.57912999999999</v>
      </c>
      <c r="AE1595" s="35"/>
      <c r="AF1595" s="58">
        <v>14.63954</v>
      </c>
      <c r="AG1595" s="58"/>
      <c r="AH1595" s="35">
        <v>0</v>
      </c>
      <c r="AI1595" s="35"/>
      <c r="AL1595" s="24">
        <f t="shared" si="109"/>
        <v>933.82187999999996</v>
      </c>
      <c r="AN1595" s="34">
        <v>813.45</v>
      </c>
      <c r="AP1595" s="20">
        <f t="shared" si="108"/>
        <v>1747.27188</v>
      </c>
      <c r="AR1595" s="20"/>
    </row>
    <row r="1596" spans="1:44" x14ac:dyDescent="0.25">
      <c r="A1596" t="str">
        <f>VLOOKUP($B1596,'Cushing Balance'!$C$2:$E$500,3,TRUE)</f>
        <v>472013</v>
      </c>
      <c r="B1596" s="1">
        <v>41607</v>
      </c>
      <c r="C1596" s="31"/>
      <c r="D1596" s="25">
        <v>277.56658000000004</v>
      </c>
      <c r="E1596" s="42">
        <v>175.31942000000001</v>
      </c>
      <c r="F1596" s="35"/>
      <c r="G1596" s="23">
        <v>93.080450004999989</v>
      </c>
      <c r="H1596" s="40">
        <v>79.556309999999996</v>
      </c>
      <c r="I1596" s="35">
        <v>0</v>
      </c>
      <c r="J1596" s="26">
        <v>0</v>
      </c>
      <c r="K1596" s="9">
        <v>106.12456</v>
      </c>
      <c r="L1596" s="51">
        <v>23.417290000000001</v>
      </c>
      <c r="M1596" s="16">
        <v>305.42959999999999</v>
      </c>
      <c r="N1596" s="49">
        <v>63.514400000000002</v>
      </c>
      <c r="O1596" s="50">
        <v>71.961669999999998</v>
      </c>
      <c r="P1596" s="39">
        <v>88.3626</v>
      </c>
      <c r="R1596" s="24">
        <f t="shared" si="106"/>
        <v>1284.3328800049999</v>
      </c>
      <c r="T1596" s="5">
        <v>409.42489545281245</v>
      </c>
      <c r="V1596" s="20">
        <f t="shared" si="107"/>
        <v>1693.7577754578124</v>
      </c>
      <c r="W1596" s="59">
        <f t="shared" si="105"/>
        <v>41607</v>
      </c>
      <c r="X1596" s="25">
        <v>149.33148</v>
      </c>
      <c r="Y1596" s="52">
        <v>328.81383</v>
      </c>
      <c r="Z1596" s="35"/>
      <c r="AA1596" s="54">
        <v>0</v>
      </c>
      <c r="AB1596" s="55">
        <v>208.80417</v>
      </c>
      <c r="AC1596" s="56">
        <v>38.596170000000001</v>
      </c>
      <c r="AD1596" s="57">
        <v>161.1455</v>
      </c>
      <c r="AE1596" s="35"/>
      <c r="AF1596" s="58">
        <v>14.717829999999999</v>
      </c>
      <c r="AG1596" s="58"/>
      <c r="AH1596" s="35">
        <v>0</v>
      </c>
      <c r="AI1596" s="35"/>
      <c r="AL1596" s="24">
        <f t="shared" si="109"/>
        <v>901.40898000000004</v>
      </c>
      <c r="AN1596" s="34">
        <v>813.45</v>
      </c>
      <c r="AP1596" s="20">
        <f t="shared" si="108"/>
        <v>1714.85898</v>
      </c>
      <c r="AR1596" s="20"/>
    </row>
    <row r="1597" spans="1:44" x14ac:dyDescent="0.25">
      <c r="A1597" t="str">
        <f>VLOOKUP($B1597,'Cushing Balance'!$C$2:$E$500,3,TRUE)</f>
        <v>482013</v>
      </c>
      <c r="B1597" s="1">
        <v>41608</v>
      </c>
      <c r="C1597" s="31"/>
      <c r="D1597" s="25">
        <v>119.38531</v>
      </c>
      <c r="E1597" s="42">
        <v>177.66017000000002</v>
      </c>
      <c r="F1597" s="35"/>
      <c r="G1597" s="23">
        <v>93.080450004999989</v>
      </c>
      <c r="H1597" s="40">
        <v>79.584630000000004</v>
      </c>
      <c r="I1597" s="35">
        <v>0</v>
      </c>
      <c r="J1597" s="26">
        <v>0</v>
      </c>
      <c r="K1597" s="9">
        <v>104.88483000000001</v>
      </c>
      <c r="L1597" s="51">
        <v>23.25985</v>
      </c>
      <c r="M1597" s="16">
        <v>385.62256000000002</v>
      </c>
      <c r="N1597" s="49">
        <v>67.020150000000001</v>
      </c>
      <c r="O1597" s="50">
        <v>74.070149999999998</v>
      </c>
      <c r="P1597" s="39">
        <v>50.943709999999996</v>
      </c>
      <c r="R1597" s="24">
        <f t="shared" si="106"/>
        <v>1175.5118100050001</v>
      </c>
      <c r="T1597" s="5">
        <v>409.42489545281245</v>
      </c>
      <c r="V1597" s="20">
        <f t="shared" si="107"/>
        <v>1584.9367054578126</v>
      </c>
      <c r="W1597" s="59">
        <f t="shared" si="105"/>
        <v>41608</v>
      </c>
      <c r="X1597" s="25">
        <v>149.03469000000001</v>
      </c>
      <c r="Y1597" s="52">
        <v>357.77340000000004</v>
      </c>
      <c r="Z1597" s="35"/>
      <c r="AA1597" s="54">
        <v>0</v>
      </c>
      <c r="AB1597" s="55">
        <v>205.65263000000002</v>
      </c>
      <c r="AC1597" s="56">
        <v>38.356519999999996</v>
      </c>
      <c r="AD1597" s="57">
        <v>145.66717</v>
      </c>
      <c r="AE1597" s="35"/>
      <c r="AF1597" s="58">
        <v>14.98394</v>
      </c>
      <c r="AG1597" s="58"/>
      <c r="AH1597" s="35">
        <v>0</v>
      </c>
      <c r="AI1597" s="35"/>
      <c r="AL1597" s="24">
        <f t="shared" si="109"/>
        <v>911.46834999999999</v>
      </c>
      <c r="AN1597" s="34">
        <v>813.45</v>
      </c>
      <c r="AP1597" s="20">
        <f t="shared" si="108"/>
        <v>1724.9183499999999</v>
      </c>
      <c r="AR1597" s="20"/>
    </row>
    <row r="1598" spans="1:44" x14ac:dyDescent="0.25">
      <c r="A1598" t="str">
        <f>VLOOKUP($B1598,'Cushing Balance'!$C$2:$E$500,3,TRUE)</f>
        <v>482013</v>
      </c>
      <c r="B1598" s="1">
        <v>41609</v>
      </c>
      <c r="C1598" s="31"/>
      <c r="D1598" s="25">
        <v>265.76506000000001</v>
      </c>
      <c r="E1598" s="42">
        <v>186.27563000000001</v>
      </c>
      <c r="F1598" s="35"/>
      <c r="G1598" s="23">
        <v>79.015996977419348</v>
      </c>
      <c r="H1598" s="40">
        <v>76.90397999999999</v>
      </c>
      <c r="I1598" s="35">
        <v>0</v>
      </c>
      <c r="J1598" s="26">
        <v>0</v>
      </c>
      <c r="K1598" s="9">
        <v>104.40119</v>
      </c>
      <c r="L1598" s="51">
        <v>22.45758</v>
      </c>
      <c r="M1598" s="16">
        <v>389.37594000000001</v>
      </c>
      <c r="N1598" s="49">
        <v>77.613129999999998</v>
      </c>
      <c r="O1598" s="50">
        <v>69.17264999999999</v>
      </c>
      <c r="P1598" s="39">
        <v>5.90883</v>
      </c>
      <c r="R1598" s="24">
        <f t="shared" si="106"/>
        <v>1276.8899869774195</v>
      </c>
      <c r="T1598" s="5">
        <v>412.48608902985382</v>
      </c>
      <c r="V1598" s="20">
        <f t="shared" si="107"/>
        <v>1689.3760760072732</v>
      </c>
      <c r="W1598" s="59">
        <f t="shared" si="105"/>
        <v>41609</v>
      </c>
      <c r="X1598" s="25">
        <v>149.50370999999998</v>
      </c>
      <c r="Y1598" s="52">
        <v>372.89065000000005</v>
      </c>
      <c r="Z1598" s="35"/>
      <c r="AA1598" s="54">
        <v>0</v>
      </c>
      <c r="AB1598" s="55">
        <v>222.39323000000002</v>
      </c>
      <c r="AC1598" s="56">
        <v>28.033270000000002</v>
      </c>
      <c r="AD1598" s="57">
        <v>145.69906</v>
      </c>
      <c r="AE1598" s="35"/>
      <c r="AF1598" s="58">
        <v>13.962479999999999</v>
      </c>
      <c r="AG1598" s="58"/>
      <c r="AH1598" s="35">
        <v>0</v>
      </c>
      <c r="AI1598" s="35"/>
      <c r="AL1598" s="24">
        <f t="shared" si="109"/>
        <v>932.4824000000001</v>
      </c>
      <c r="AN1598" s="34">
        <v>793.05</v>
      </c>
      <c r="AP1598" s="20">
        <f t="shared" si="108"/>
        <v>1725.5324000000001</v>
      </c>
      <c r="AR1598" s="20"/>
    </row>
    <row r="1599" spans="1:44" x14ac:dyDescent="0.25">
      <c r="A1599" t="str">
        <f>VLOOKUP($B1599,'Cushing Balance'!$C$2:$E$500,3,TRUE)</f>
        <v>482013</v>
      </c>
      <c r="B1599" s="1">
        <v>41610</v>
      </c>
      <c r="C1599" s="31"/>
      <c r="D1599" s="25">
        <v>17.753499999999999</v>
      </c>
      <c r="E1599" s="42">
        <v>146.52571</v>
      </c>
      <c r="F1599" s="35"/>
      <c r="G1599" s="23">
        <v>79.015996977419348</v>
      </c>
      <c r="H1599" s="40">
        <v>78.323270000000008</v>
      </c>
      <c r="I1599" s="35">
        <v>0</v>
      </c>
      <c r="J1599" s="26">
        <v>0</v>
      </c>
      <c r="K1599" s="9">
        <v>103.22196000000001</v>
      </c>
      <c r="L1599" s="51">
        <v>23.37548</v>
      </c>
      <c r="M1599" s="16">
        <v>371.23505999999998</v>
      </c>
      <c r="N1599" s="49">
        <v>101.48958</v>
      </c>
      <c r="O1599" s="50">
        <v>70.623440000000002</v>
      </c>
      <c r="P1599" s="39">
        <v>2.1472500000000001</v>
      </c>
      <c r="R1599" s="24">
        <f t="shared" si="106"/>
        <v>993.71124697741936</v>
      </c>
      <c r="T1599" s="5">
        <v>412.48608902985382</v>
      </c>
      <c r="V1599" s="20">
        <f t="shared" si="107"/>
        <v>1406.1973360072732</v>
      </c>
      <c r="W1599" s="59">
        <f t="shared" si="105"/>
        <v>41610</v>
      </c>
      <c r="X1599" s="25">
        <v>146.65539999999999</v>
      </c>
      <c r="Y1599" s="52">
        <v>378.45971000000003</v>
      </c>
      <c r="Z1599" s="35"/>
      <c r="AA1599" s="54">
        <v>0</v>
      </c>
      <c r="AB1599" s="55">
        <v>229.83642</v>
      </c>
      <c r="AC1599" s="56">
        <v>23.506730000000001</v>
      </c>
      <c r="AD1599" s="57">
        <v>143.83257999999998</v>
      </c>
      <c r="AE1599" s="35"/>
      <c r="AF1599" s="58">
        <v>15.57033</v>
      </c>
      <c r="AG1599" s="58"/>
      <c r="AH1599" s="35">
        <v>0</v>
      </c>
      <c r="AI1599" s="35"/>
      <c r="AL1599" s="24">
        <f t="shared" si="109"/>
        <v>937.8611699999999</v>
      </c>
      <c r="AN1599" s="34">
        <v>793.05</v>
      </c>
      <c r="AP1599" s="20">
        <f t="shared" si="108"/>
        <v>1730.9111699999999</v>
      </c>
      <c r="AR1599" s="20"/>
    </row>
    <row r="1600" spans="1:44" x14ac:dyDescent="0.25">
      <c r="A1600" t="str">
        <f>VLOOKUP($B1600,'Cushing Balance'!$C$2:$E$500,3,TRUE)</f>
        <v>482013</v>
      </c>
      <c r="B1600" s="1">
        <v>41611</v>
      </c>
      <c r="C1600" s="31"/>
      <c r="D1600" s="25">
        <v>345.50033000000002</v>
      </c>
      <c r="E1600" s="42">
        <v>118.38498</v>
      </c>
      <c r="F1600" s="35"/>
      <c r="G1600" s="23">
        <v>79.015996977419348</v>
      </c>
      <c r="H1600" s="40">
        <v>78.357849999999999</v>
      </c>
      <c r="I1600" s="35">
        <v>0</v>
      </c>
      <c r="J1600" s="26">
        <v>0</v>
      </c>
      <c r="K1600" s="9">
        <v>101.83414999999999</v>
      </c>
      <c r="L1600" s="51">
        <v>23.367979999999999</v>
      </c>
      <c r="M1600" s="16">
        <v>366.57058000000001</v>
      </c>
      <c r="N1600" s="49">
        <v>44.167209999999997</v>
      </c>
      <c r="O1600" s="50">
        <v>74.298850000000002</v>
      </c>
      <c r="P1600" s="39">
        <v>12.209709999999999</v>
      </c>
      <c r="R1600" s="24">
        <f t="shared" si="106"/>
        <v>1243.7076369774195</v>
      </c>
      <c r="T1600" s="5">
        <v>412.48608902985382</v>
      </c>
      <c r="V1600" s="20">
        <f t="shared" si="107"/>
        <v>1656.1937260072732</v>
      </c>
      <c r="W1600" s="59">
        <f t="shared" si="105"/>
        <v>41611</v>
      </c>
      <c r="X1600" s="25">
        <v>148.59614999999999</v>
      </c>
      <c r="Y1600" s="52">
        <v>375.16138000000001</v>
      </c>
      <c r="Z1600" s="35"/>
      <c r="AA1600" s="54">
        <v>0</v>
      </c>
      <c r="AB1600" s="55">
        <v>227.91550000000001</v>
      </c>
      <c r="AC1600" s="56">
        <v>22.891080000000002</v>
      </c>
      <c r="AD1600" s="57">
        <v>146.55305999999999</v>
      </c>
      <c r="AE1600" s="35"/>
      <c r="AF1600" s="58">
        <v>15.743979999999999</v>
      </c>
      <c r="AG1600" s="58"/>
      <c r="AH1600" s="35">
        <v>0</v>
      </c>
      <c r="AI1600" s="35"/>
      <c r="AL1600" s="24">
        <f t="shared" si="109"/>
        <v>936.86114999999984</v>
      </c>
      <c r="AN1600" s="34">
        <v>793.05</v>
      </c>
      <c r="AP1600" s="20">
        <f t="shared" si="108"/>
        <v>1729.9111499999999</v>
      </c>
      <c r="AR1600" s="20"/>
    </row>
    <row r="1601" spans="1:44" x14ac:dyDescent="0.25">
      <c r="A1601" t="str">
        <f>VLOOKUP($B1601,'Cushing Balance'!$C$2:$E$500,3,TRUE)</f>
        <v>482013</v>
      </c>
      <c r="B1601" s="1">
        <v>41612</v>
      </c>
      <c r="C1601" s="31"/>
      <c r="D1601" s="25">
        <v>107.40252000000001</v>
      </c>
      <c r="E1601" s="42">
        <v>118.51665</v>
      </c>
      <c r="F1601" s="35"/>
      <c r="G1601" s="23">
        <v>79.015996977419348</v>
      </c>
      <c r="H1601" s="40">
        <v>80.125249999999994</v>
      </c>
      <c r="I1601" s="35">
        <v>0</v>
      </c>
      <c r="J1601" s="26">
        <v>0</v>
      </c>
      <c r="K1601" s="9">
        <v>109.70217</v>
      </c>
      <c r="L1601" s="51">
        <v>23.241599999999998</v>
      </c>
      <c r="M1601" s="16">
        <v>271.66431</v>
      </c>
      <c r="N1601" s="49">
        <v>96.163579999999996</v>
      </c>
      <c r="O1601" s="50">
        <v>75.206960000000009</v>
      </c>
      <c r="P1601" s="39">
        <v>41.991730000000004</v>
      </c>
      <c r="R1601" s="24">
        <f t="shared" si="106"/>
        <v>1003.0307669774193</v>
      </c>
      <c r="T1601" s="5">
        <v>412.48608902985382</v>
      </c>
      <c r="V1601" s="20">
        <f t="shared" si="107"/>
        <v>1415.516856007273</v>
      </c>
      <c r="W1601" s="59">
        <f t="shared" si="105"/>
        <v>41612</v>
      </c>
      <c r="X1601" s="25">
        <v>148.20467000000002</v>
      </c>
      <c r="Y1601" s="52">
        <v>273.21009999999995</v>
      </c>
      <c r="Z1601" s="35"/>
      <c r="AA1601" s="54">
        <v>0</v>
      </c>
      <c r="AB1601" s="55">
        <v>211.22323</v>
      </c>
      <c r="AC1601" s="56">
        <v>21.716099999999997</v>
      </c>
      <c r="AD1601" s="57">
        <v>137.33519000000001</v>
      </c>
      <c r="AE1601" s="35"/>
      <c r="AF1601" s="58">
        <v>11.51385</v>
      </c>
      <c r="AG1601" s="58"/>
      <c r="AH1601" s="35">
        <v>0</v>
      </c>
      <c r="AI1601" s="35"/>
      <c r="AL1601" s="24">
        <f t="shared" si="109"/>
        <v>803.20313999999996</v>
      </c>
      <c r="AN1601" s="34">
        <v>793.05</v>
      </c>
      <c r="AP1601" s="20">
        <f t="shared" si="108"/>
        <v>1596.2531399999998</v>
      </c>
      <c r="AR1601" s="20"/>
    </row>
    <row r="1602" spans="1:44" x14ac:dyDescent="0.25">
      <c r="A1602" t="str">
        <f>VLOOKUP($B1602,'Cushing Balance'!$C$2:$E$500,3,TRUE)</f>
        <v>482013</v>
      </c>
      <c r="B1602" s="1">
        <v>41613</v>
      </c>
      <c r="C1602" s="31"/>
      <c r="D1602" s="25">
        <v>192.99542000000002</v>
      </c>
      <c r="E1602" s="42">
        <v>123.15948</v>
      </c>
      <c r="F1602" s="35"/>
      <c r="G1602" s="23">
        <v>79.015996977419348</v>
      </c>
      <c r="H1602" s="40">
        <v>79.414400000000001</v>
      </c>
      <c r="I1602" s="35">
        <v>0</v>
      </c>
      <c r="J1602" s="26">
        <v>0</v>
      </c>
      <c r="K1602" s="9">
        <v>99.009770000000003</v>
      </c>
      <c r="L1602" s="51">
        <v>23.014230000000001</v>
      </c>
      <c r="M1602" s="16">
        <v>354.78106000000002</v>
      </c>
      <c r="N1602" s="49">
        <v>78.83335000000001</v>
      </c>
      <c r="O1602" s="50">
        <v>76.431229999999999</v>
      </c>
      <c r="P1602" s="39">
        <v>67.306920000000005</v>
      </c>
      <c r="R1602" s="24">
        <f t="shared" si="106"/>
        <v>1173.9618569774193</v>
      </c>
      <c r="T1602" s="5">
        <v>412.48608902985382</v>
      </c>
      <c r="V1602" s="20">
        <f t="shared" si="107"/>
        <v>1586.447946007273</v>
      </c>
      <c r="W1602" s="59">
        <f t="shared" si="105"/>
        <v>41613</v>
      </c>
      <c r="X1602" s="25">
        <v>148.06020999999998</v>
      </c>
      <c r="Y1602" s="52">
        <v>317.74790000000002</v>
      </c>
      <c r="Z1602" s="35"/>
      <c r="AA1602" s="54">
        <v>0</v>
      </c>
      <c r="AB1602" s="55">
        <v>225.64415</v>
      </c>
      <c r="AC1602" s="56">
        <v>23.552099999999999</v>
      </c>
      <c r="AD1602" s="57">
        <v>145.60214999999999</v>
      </c>
      <c r="AE1602" s="35"/>
      <c r="AF1602" s="58">
        <v>1.91354</v>
      </c>
      <c r="AG1602" s="58"/>
      <c r="AH1602" s="35">
        <v>0</v>
      </c>
      <c r="AI1602" s="35"/>
      <c r="AL1602" s="24">
        <f t="shared" si="109"/>
        <v>862.52005000000008</v>
      </c>
      <c r="AN1602" s="34">
        <v>793.05</v>
      </c>
      <c r="AP1602" s="20">
        <f t="shared" si="108"/>
        <v>1655.57005</v>
      </c>
      <c r="AR1602" s="20"/>
    </row>
    <row r="1603" spans="1:44" x14ac:dyDescent="0.25">
      <c r="A1603" t="str">
        <f>VLOOKUP($B1603,'Cushing Balance'!$C$2:$E$500,3,TRUE)</f>
        <v>482013</v>
      </c>
      <c r="B1603" s="1">
        <v>41614</v>
      </c>
      <c r="C1603" s="31"/>
      <c r="D1603" s="25">
        <v>217.19418999999999</v>
      </c>
      <c r="E1603" s="42">
        <v>117.36838</v>
      </c>
      <c r="F1603" s="35"/>
      <c r="G1603" s="23">
        <v>79.015996977419348</v>
      </c>
      <c r="H1603" s="40">
        <v>79.25672999999999</v>
      </c>
      <c r="I1603" s="35">
        <v>0</v>
      </c>
      <c r="J1603" s="26">
        <v>0</v>
      </c>
      <c r="K1603" s="9">
        <v>95.289439999999999</v>
      </c>
      <c r="L1603" s="51">
        <v>23.052849999999999</v>
      </c>
      <c r="M1603" s="16">
        <v>378.35771</v>
      </c>
      <c r="N1603" s="49">
        <v>48.365400000000001</v>
      </c>
      <c r="O1603" s="50">
        <v>75.794979999999995</v>
      </c>
      <c r="P1603" s="39">
        <v>29.702900000000003</v>
      </c>
      <c r="R1603" s="24">
        <f t="shared" si="106"/>
        <v>1143.3985769774192</v>
      </c>
      <c r="T1603" s="5">
        <v>412.48608902985382</v>
      </c>
      <c r="V1603" s="20">
        <f t="shared" si="107"/>
        <v>1555.8846660072732</v>
      </c>
      <c r="W1603" s="59">
        <f t="shared" si="105"/>
        <v>41614</v>
      </c>
      <c r="X1603" s="25">
        <v>148.13730999999999</v>
      </c>
      <c r="Y1603" s="52">
        <v>263.98081000000002</v>
      </c>
      <c r="Z1603" s="35"/>
      <c r="AA1603" s="54">
        <v>0</v>
      </c>
      <c r="AB1603" s="55">
        <v>221.56581</v>
      </c>
      <c r="AC1603" s="56">
        <v>23.526</v>
      </c>
      <c r="AD1603" s="57">
        <v>147.79113000000001</v>
      </c>
      <c r="AE1603" s="35"/>
      <c r="AF1603" s="58">
        <v>8.3474599999999999</v>
      </c>
      <c r="AG1603" s="58"/>
      <c r="AH1603" s="35">
        <v>0</v>
      </c>
      <c r="AI1603" s="35"/>
      <c r="AL1603" s="24">
        <f t="shared" si="109"/>
        <v>813.34851999999978</v>
      </c>
      <c r="AN1603" s="34">
        <v>793.05</v>
      </c>
      <c r="AP1603" s="20">
        <f t="shared" si="108"/>
        <v>1606.3985199999997</v>
      </c>
      <c r="AR1603" s="20"/>
    </row>
    <row r="1604" spans="1:44" x14ac:dyDescent="0.25">
      <c r="A1604" t="str">
        <f>VLOOKUP($B1604,'Cushing Balance'!$C$2:$E$500,3,TRUE)</f>
        <v>492013</v>
      </c>
      <c r="B1604" s="1">
        <v>41615</v>
      </c>
      <c r="C1604" s="31"/>
      <c r="D1604" s="25">
        <v>319.28181000000001</v>
      </c>
      <c r="E1604" s="42">
        <v>178.28448</v>
      </c>
      <c r="F1604" s="35"/>
      <c r="G1604" s="23">
        <v>79.015996977419348</v>
      </c>
      <c r="H1604" s="40">
        <v>79.483000000000004</v>
      </c>
      <c r="I1604" s="35">
        <v>0</v>
      </c>
      <c r="J1604" s="26">
        <v>0</v>
      </c>
      <c r="K1604" s="9">
        <v>97.60763</v>
      </c>
      <c r="L1604" s="51">
        <v>22.935310000000001</v>
      </c>
      <c r="M1604" s="16">
        <v>328.47791999999998</v>
      </c>
      <c r="N1604" s="49">
        <v>44.866579999999999</v>
      </c>
      <c r="O1604" s="50">
        <v>74.230380000000011</v>
      </c>
      <c r="P1604" s="39">
        <v>51.105150000000002</v>
      </c>
      <c r="R1604" s="24">
        <f t="shared" si="106"/>
        <v>1275.2882569774195</v>
      </c>
      <c r="T1604" s="5">
        <v>412.48608902985382</v>
      </c>
      <c r="V1604" s="20">
        <f t="shared" si="107"/>
        <v>1687.7743460072734</v>
      </c>
      <c r="W1604" s="59">
        <f t="shared" si="105"/>
        <v>41615</v>
      </c>
      <c r="X1604" s="25">
        <v>141.93492000000001</v>
      </c>
      <c r="Y1604" s="52">
        <v>305.68288000000001</v>
      </c>
      <c r="Z1604" s="35"/>
      <c r="AA1604" s="54">
        <v>0</v>
      </c>
      <c r="AB1604" s="55">
        <v>230.55185</v>
      </c>
      <c r="AC1604" s="56">
        <v>18.55744</v>
      </c>
      <c r="AD1604" s="57">
        <v>168.21654000000001</v>
      </c>
      <c r="AE1604" s="35"/>
      <c r="AF1604" s="58">
        <v>12.06133</v>
      </c>
      <c r="AG1604" s="58"/>
      <c r="AH1604" s="35">
        <v>0</v>
      </c>
      <c r="AI1604" s="35"/>
      <c r="AL1604" s="24">
        <f t="shared" si="109"/>
        <v>877.0049600000001</v>
      </c>
      <c r="AN1604" s="34">
        <v>793.05</v>
      </c>
      <c r="AP1604" s="20">
        <f t="shared" si="108"/>
        <v>1670.0549599999999</v>
      </c>
      <c r="AR1604" s="20"/>
    </row>
    <row r="1605" spans="1:44" x14ac:dyDescent="0.25">
      <c r="A1605" t="str">
        <f>VLOOKUP($B1605,'Cushing Balance'!$C$2:$E$500,3,TRUE)</f>
        <v>492013</v>
      </c>
      <c r="B1605" s="1">
        <v>41616</v>
      </c>
      <c r="C1605" s="31"/>
      <c r="D1605" s="25">
        <v>0</v>
      </c>
      <c r="E1605" s="42">
        <v>188.09029000000001</v>
      </c>
      <c r="F1605" s="35"/>
      <c r="G1605" s="23">
        <v>79.015996977419348</v>
      </c>
      <c r="H1605" s="40">
        <v>81.531789999999987</v>
      </c>
      <c r="I1605" s="35">
        <v>0</v>
      </c>
      <c r="J1605" s="26">
        <v>0</v>
      </c>
      <c r="K1605" s="9">
        <v>95.321149999999989</v>
      </c>
      <c r="L1605" s="51">
        <v>23.059630000000002</v>
      </c>
      <c r="M1605" s="16">
        <v>259.61444</v>
      </c>
      <c r="N1605" s="49">
        <v>37.98621</v>
      </c>
      <c r="O1605" s="50">
        <v>73.774419999999992</v>
      </c>
      <c r="P1605" s="39">
        <v>88.215249999999997</v>
      </c>
      <c r="R1605" s="24">
        <f t="shared" si="106"/>
        <v>926.60917697741934</v>
      </c>
      <c r="T1605" s="5">
        <v>412.48608902985382</v>
      </c>
      <c r="V1605" s="20">
        <f t="shared" si="107"/>
        <v>1339.095266007273</v>
      </c>
      <c r="W1605" s="59">
        <f t="shared" si="105"/>
        <v>41616</v>
      </c>
      <c r="X1605" s="25">
        <v>147.40280999999999</v>
      </c>
      <c r="Y1605" s="52">
        <v>241.24795999999998</v>
      </c>
      <c r="Z1605" s="35"/>
      <c r="AA1605" s="54">
        <v>0</v>
      </c>
      <c r="AB1605" s="55">
        <v>232.50407999999999</v>
      </c>
      <c r="AC1605" s="56">
        <v>23.489789999999999</v>
      </c>
      <c r="AD1605" s="57">
        <v>160.65845999999999</v>
      </c>
      <c r="AE1605" s="35"/>
      <c r="AF1605" s="58">
        <v>12.91567</v>
      </c>
      <c r="AG1605" s="58"/>
      <c r="AH1605" s="35">
        <v>0</v>
      </c>
      <c r="AI1605" s="35"/>
      <c r="AL1605" s="24">
        <f t="shared" si="109"/>
        <v>818.21876999999984</v>
      </c>
      <c r="AN1605" s="34">
        <v>793.05</v>
      </c>
      <c r="AP1605" s="20">
        <f t="shared" si="108"/>
        <v>1611.2687699999997</v>
      </c>
      <c r="AR1605" s="20"/>
    </row>
    <row r="1606" spans="1:44" x14ac:dyDescent="0.25">
      <c r="A1606" t="str">
        <f>VLOOKUP($B1606,'Cushing Balance'!$C$2:$E$500,3,TRUE)</f>
        <v>492013</v>
      </c>
      <c r="B1606" s="1">
        <v>41617</v>
      </c>
      <c r="C1606" s="31"/>
      <c r="D1606" s="25">
        <v>366.44051999999999</v>
      </c>
      <c r="E1606" s="42">
        <v>184.11151999999998</v>
      </c>
      <c r="F1606" s="35"/>
      <c r="G1606" s="23">
        <v>79.015996977419348</v>
      </c>
      <c r="H1606" s="40">
        <v>83.433350000000004</v>
      </c>
      <c r="I1606" s="35">
        <v>0</v>
      </c>
      <c r="J1606" s="26">
        <v>0</v>
      </c>
      <c r="K1606" s="9">
        <v>97.625</v>
      </c>
      <c r="L1606" s="51">
        <v>23.091480000000001</v>
      </c>
      <c r="M1606" s="16">
        <v>294.55621000000002</v>
      </c>
      <c r="N1606" s="49">
        <v>76.73778999999999</v>
      </c>
      <c r="O1606" s="50">
        <v>70.493309999999994</v>
      </c>
      <c r="P1606" s="39">
        <v>59.743230000000004</v>
      </c>
      <c r="R1606" s="24">
        <f t="shared" si="106"/>
        <v>1335.2484069774196</v>
      </c>
      <c r="T1606" s="5">
        <v>412.48608902985382</v>
      </c>
      <c r="V1606" s="20">
        <f t="shared" si="107"/>
        <v>1747.7344960072733</v>
      </c>
      <c r="W1606" s="59">
        <f t="shared" si="105"/>
        <v>41617</v>
      </c>
      <c r="X1606" s="25">
        <v>147.11330999999998</v>
      </c>
      <c r="Y1606" s="52">
        <v>353.50390000000004</v>
      </c>
      <c r="Z1606" s="35"/>
      <c r="AA1606" s="54">
        <v>0</v>
      </c>
      <c r="AB1606" s="55">
        <v>235.88206</v>
      </c>
      <c r="AC1606" s="56">
        <v>23.472099999999998</v>
      </c>
      <c r="AD1606" s="57">
        <v>163.57782999999998</v>
      </c>
      <c r="AE1606" s="35"/>
      <c r="AF1606" s="58">
        <v>11.85863</v>
      </c>
      <c r="AG1606" s="58"/>
      <c r="AH1606" s="35">
        <v>0</v>
      </c>
      <c r="AI1606" s="35"/>
      <c r="AL1606" s="24">
        <f t="shared" si="109"/>
        <v>935.40782999999988</v>
      </c>
      <c r="AN1606" s="34">
        <v>793.05</v>
      </c>
      <c r="AP1606" s="20">
        <f t="shared" si="108"/>
        <v>1728.4578299999998</v>
      </c>
      <c r="AR1606" s="20"/>
    </row>
    <row r="1607" spans="1:44" x14ac:dyDescent="0.25">
      <c r="A1607" t="str">
        <f>VLOOKUP($B1607,'Cushing Balance'!$C$2:$E$500,3,TRUE)</f>
        <v>492013</v>
      </c>
      <c r="B1607" s="1">
        <v>41618</v>
      </c>
      <c r="C1607" s="31"/>
      <c r="D1607" s="25">
        <v>254.41404</v>
      </c>
      <c r="E1607" s="42">
        <v>90.97963</v>
      </c>
      <c r="F1607" s="35"/>
      <c r="G1607" s="23">
        <v>79.015996977419348</v>
      </c>
      <c r="H1607" s="40">
        <v>76.478580000000008</v>
      </c>
      <c r="I1607" s="35">
        <v>0</v>
      </c>
      <c r="J1607" s="26">
        <v>0</v>
      </c>
      <c r="K1607" s="9">
        <v>101.65528999999999</v>
      </c>
      <c r="L1607" s="51">
        <v>23.129900000000003</v>
      </c>
      <c r="M1607" s="16">
        <v>322.71202</v>
      </c>
      <c r="N1607" s="49">
        <v>101.10822999999999</v>
      </c>
      <c r="O1607" s="50">
        <v>66.302080000000004</v>
      </c>
      <c r="P1607" s="39">
        <v>29.49521</v>
      </c>
      <c r="R1607" s="24">
        <f t="shared" si="106"/>
        <v>1145.2909769774194</v>
      </c>
      <c r="T1607" s="5">
        <v>412.48608902985382</v>
      </c>
      <c r="V1607" s="20">
        <f t="shared" si="107"/>
        <v>1557.7770660072733</v>
      </c>
      <c r="W1607" s="59">
        <f t="shared" si="105"/>
        <v>41618</v>
      </c>
      <c r="X1607" s="25">
        <v>147.54521</v>
      </c>
      <c r="Y1607" s="52">
        <v>365.59913</v>
      </c>
      <c r="Z1607" s="35"/>
      <c r="AA1607" s="54">
        <v>0</v>
      </c>
      <c r="AB1607" s="55">
        <v>235.35623000000001</v>
      </c>
      <c r="AC1607" s="56">
        <v>30.92202</v>
      </c>
      <c r="AD1607" s="57">
        <v>151.26198000000002</v>
      </c>
      <c r="AE1607" s="35"/>
      <c r="AF1607" s="58">
        <v>8.6244200000000006</v>
      </c>
      <c r="AG1607" s="58"/>
      <c r="AH1607" s="35">
        <v>0</v>
      </c>
      <c r="AI1607" s="35"/>
      <c r="AL1607" s="24">
        <f t="shared" si="109"/>
        <v>939.30898999999999</v>
      </c>
      <c r="AN1607" s="34">
        <v>793.05</v>
      </c>
      <c r="AP1607" s="20">
        <f t="shared" si="108"/>
        <v>1732.3589899999999</v>
      </c>
      <c r="AR1607" s="20"/>
    </row>
    <row r="1608" spans="1:44" x14ac:dyDescent="0.25">
      <c r="A1608" t="str">
        <f>VLOOKUP($B1608,'Cushing Balance'!$C$2:$E$500,3,TRUE)</f>
        <v>492013</v>
      </c>
      <c r="B1608" s="1">
        <v>41619</v>
      </c>
      <c r="C1608" s="31"/>
      <c r="D1608" s="25">
        <v>119.14396000000001</v>
      </c>
      <c r="E1608" s="42">
        <v>154.22307999999998</v>
      </c>
      <c r="F1608" s="35"/>
      <c r="G1608" s="23">
        <v>79.015996977419348</v>
      </c>
      <c r="H1608" s="40">
        <v>78.857330000000005</v>
      </c>
      <c r="I1608" s="35">
        <v>0</v>
      </c>
      <c r="J1608" s="26">
        <v>0</v>
      </c>
      <c r="K1608" s="9">
        <v>102.76288000000001</v>
      </c>
      <c r="L1608" s="51">
        <v>22.852650000000001</v>
      </c>
      <c r="M1608" s="16">
        <v>341.21034999999995</v>
      </c>
      <c r="N1608" s="49">
        <v>101.89917</v>
      </c>
      <c r="O1608" s="50">
        <v>72.434169999999995</v>
      </c>
      <c r="P1608" s="39">
        <v>14.21073</v>
      </c>
      <c r="R1608" s="24">
        <f t="shared" si="106"/>
        <v>1086.6103169774194</v>
      </c>
      <c r="T1608" s="5">
        <v>412.48608902985382</v>
      </c>
      <c r="V1608" s="20">
        <f t="shared" si="107"/>
        <v>1499.0964060072733</v>
      </c>
      <c r="W1608" s="59">
        <f t="shared" ref="W1608:W1671" si="110">B1608</f>
        <v>41619</v>
      </c>
      <c r="X1608" s="25">
        <v>145.28632999999999</v>
      </c>
      <c r="Y1608" s="52">
        <v>359.37862999999999</v>
      </c>
      <c r="Z1608" s="35"/>
      <c r="AA1608" s="54">
        <v>0</v>
      </c>
      <c r="AB1608" s="55">
        <v>197.99867</v>
      </c>
      <c r="AC1608" s="56">
        <v>32.180729999999997</v>
      </c>
      <c r="AD1608" s="57">
        <v>157.38206</v>
      </c>
      <c r="AE1608" s="35"/>
      <c r="AF1608" s="58">
        <v>5.6868999999999996</v>
      </c>
      <c r="AG1608" s="58"/>
      <c r="AH1608" s="35">
        <v>0</v>
      </c>
      <c r="AI1608" s="35"/>
      <c r="AL1608" s="24">
        <f t="shared" si="109"/>
        <v>897.91332000000011</v>
      </c>
      <c r="AN1608" s="34">
        <v>793.05</v>
      </c>
      <c r="AP1608" s="20">
        <f t="shared" si="108"/>
        <v>1690.9633200000001</v>
      </c>
      <c r="AR1608" s="20"/>
    </row>
    <row r="1609" spans="1:44" x14ac:dyDescent="0.25">
      <c r="A1609" t="str">
        <f>VLOOKUP($B1609,'Cushing Balance'!$C$2:$E$500,3,TRUE)</f>
        <v>492013</v>
      </c>
      <c r="B1609" s="1">
        <v>41620</v>
      </c>
      <c r="C1609" s="31"/>
      <c r="D1609" s="25">
        <v>87.768000000000001</v>
      </c>
      <c r="E1609" s="42">
        <v>164.46559999999999</v>
      </c>
      <c r="F1609" s="35"/>
      <c r="G1609" s="23">
        <v>79.015996977419348</v>
      </c>
      <c r="H1609" s="40">
        <v>76.24260000000001</v>
      </c>
      <c r="I1609" s="35">
        <v>0</v>
      </c>
      <c r="J1609" s="26">
        <v>0</v>
      </c>
      <c r="K1609" s="9">
        <v>97.852130000000002</v>
      </c>
      <c r="L1609" s="51">
        <v>23.433439999999997</v>
      </c>
      <c r="M1609" s="16">
        <v>358.75008000000003</v>
      </c>
      <c r="N1609" s="49">
        <v>100.98063</v>
      </c>
      <c r="O1609" s="50">
        <v>72.345729999999989</v>
      </c>
      <c r="P1609" s="39">
        <v>10.075850000000001</v>
      </c>
      <c r="R1609" s="24">
        <f t="shared" si="106"/>
        <v>1070.9300569774193</v>
      </c>
      <c r="T1609" s="5">
        <v>412.48608902985382</v>
      </c>
      <c r="V1609" s="20">
        <f t="shared" si="107"/>
        <v>1483.4161460072733</v>
      </c>
      <c r="W1609" s="59">
        <f t="shared" si="110"/>
        <v>41620</v>
      </c>
      <c r="X1609" s="25">
        <v>147.44694000000001</v>
      </c>
      <c r="Y1609" s="52">
        <v>352.90184999999997</v>
      </c>
      <c r="Z1609" s="35"/>
      <c r="AA1609" s="54">
        <v>0</v>
      </c>
      <c r="AB1609" s="55">
        <v>220.97565</v>
      </c>
      <c r="AC1609" s="56">
        <v>22.9451</v>
      </c>
      <c r="AD1609" s="57">
        <v>133.87821</v>
      </c>
      <c r="AE1609" s="35"/>
      <c r="AF1609" s="58">
        <v>9.3697700000000008</v>
      </c>
      <c r="AG1609" s="58"/>
      <c r="AH1609" s="35">
        <v>0</v>
      </c>
      <c r="AI1609" s="35"/>
      <c r="AL1609" s="24">
        <f t="shared" si="109"/>
        <v>887.51751999999999</v>
      </c>
      <c r="AN1609" s="34">
        <v>793.05</v>
      </c>
      <c r="AP1609" s="20">
        <f t="shared" si="108"/>
        <v>1680.5675200000001</v>
      </c>
      <c r="AR1609" s="20"/>
    </row>
    <row r="1610" spans="1:44" x14ac:dyDescent="0.25">
      <c r="A1610" t="str">
        <f>VLOOKUP($B1610,'Cushing Balance'!$C$2:$E$500,3,TRUE)</f>
        <v>492013</v>
      </c>
      <c r="B1610" s="1">
        <v>41621</v>
      </c>
      <c r="C1610" s="31"/>
      <c r="D1610" s="25">
        <v>105.79908</v>
      </c>
      <c r="E1610" s="42">
        <v>154.18940000000001</v>
      </c>
      <c r="F1610" s="35"/>
      <c r="G1610" s="23">
        <v>79.015996977419348</v>
      </c>
      <c r="H1610" s="40">
        <v>78.908169999999998</v>
      </c>
      <c r="I1610" s="35">
        <v>0</v>
      </c>
      <c r="J1610" s="26">
        <v>0</v>
      </c>
      <c r="K1610" s="9">
        <v>89.793600000000012</v>
      </c>
      <c r="L1610" s="51">
        <v>23.495290000000001</v>
      </c>
      <c r="M1610" s="16">
        <v>289.46591999999998</v>
      </c>
      <c r="N1610" s="49">
        <v>60.074480000000001</v>
      </c>
      <c r="O1610" s="50">
        <v>66.792729999999992</v>
      </c>
      <c r="P1610" s="39">
        <v>62.464919999999999</v>
      </c>
      <c r="R1610" s="24">
        <f t="shared" ref="R1610:R1673" si="111">SUM(D1610:P1610)</f>
        <v>1009.9995869774193</v>
      </c>
      <c r="T1610" s="5">
        <v>412.48608902985382</v>
      </c>
      <c r="V1610" s="20">
        <f t="shared" ref="V1610:V1673" si="112">T1610+R1610</f>
        <v>1422.485676007273</v>
      </c>
      <c r="W1610" s="59">
        <f t="shared" si="110"/>
        <v>41621</v>
      </c>
      <c r="X1610" s="25">
        <v>148.53174999999999</v>
      </c>
      <c r="Y1610" s="52">
        <v>357.28467000000001</v>
      </c>
      <c r="Z1610" s="35"/>
      <c r="AA1610" s="54">
        <v>0</v>
      </c>
      <c r="AB1610" s="55">
        <v>230.34145999999998</v>
      </c>
      <c r="AC1610" s="56">
        <v>28.167540000000002</v>
      </c>
      <c r="AD1610" s="57">
        <v>108.00835000000001</v>
      </c>
      <c r="AE1610" s="35"/>
      <c r="AF1610" s="58">
        <v>14.568809999999999</v>
      </c>
      <c r="AG1610" s="58"/>
      <c r="AH1610" s="35">
        <v>0</v>
      </c>
      <c r="AI1610" s="35"/>
      <c r="AL1610" s="24">
        <f t="shared" si="109"/>
        <v>886.90257999999994</v>
      </c>
      <c r="AN1610" s="34">
        <v>793.05</v>
      </c>
      <c r="AP1610" s="20">
        <f t="shared" ref="AP1610:AP1673" si="113">AN1610+AL1610</f>
        <v>1679.9525799999999</v>
      </c>
      <c r="AR1610" s="20"/>
    </row>
    <row r="1611" spans="1:44" x14ac:dyDescent="0.25">
      <c r="A1611" t="str">
        <f>VLOOKUP($B1611,'Cushing Balance'!$C$2:$E$500,3,TRUE)</f>
        <v>502013</v>
      </c>
      <c r="B1611" s="1">
        <v>41622</v>
      </c>
      <c r="C1611" s="31"/>
      <c r="D1611" s="25">
        <v>0</v>
      </c>
      <c r="E1611" s="42">
        <v>95.377080000000007</v>
      </c>
      <c r="F1611" s="35"/>
      <c r="G1611" s="23">
        <v>79.015996977419348</v>
      </c>
      <c r="H1611" s="40">
        <v>76.77685000000001</v>
      </c>
      <c r="I1611" s="35">
        <v>0</v>
      </c>
      <c r="J1611" s="26">
        <v>0</v>
      </c>
      <c r="K1611" s="9">
        <v>99.953519999999997</v>
      </c>
      <c r="L1611" s="51">
        <v>23.389710000000001</v>
      </c>
      <c r="M1611" s="16">
        <v>388.61738000000003</v>
      </c>
      <c r="N1611" s="49">
        <v>1.2190399999999999</v>
      </c>
      <c r="O1611" s="50">
        <v>73.181960000000004</v>
      </c>
      <c r="P1611" s="39">
        <v>53.295099999999998</v>
      </c>
      <c r="R1611" s="24">
        <f t="shared" si="111"/>
        <v>890.8266369774193</v>
      </c>
      <c r="T1611" s="5">
        <v>412.48608902985382</v>
      </c>
      <c r="V1611" s="20">
        <f t="shared" si="112"/>
        <v>1303.3127260072731</v>
      </c>
      <c r="W1611" s="59">
        <f t="shared" si="110"/>
        <v>41622</v>
      </c>
      <c r="X1611" s="25">
        <v>149.32477</v>
      </c>
      <c r="Y1611" s="52">
        <v>362.96906000000001</v>
      </c>
      <c r="Z1611" s="35"/>
      <c r="AA1611" s="54">
        <v>0</v>
      </c>
      <c r="AB1611" s="55">
        <v>230.14169000000001</v>
      </c>
      <c r="AC1611" s="56">
        <v>30.791540000000001</v>
      </c>
      <c r="AD1611" s="57">
        <v>125.50149999999999</v>
      </c>
      <c r="AE1611" s="35"/>
      <c r="AF1611" s="58">
        <v>14.628959999999999</v>
      </c>
      <c r="AG1611" s="58"/>
      <c r="AH1611" s="35">
        <v>0</v>
      </c>
      <c r="AI1611" s="35"/>
      <c r="AL1611" s="24">
        <f t="shared" ref="AL1611:AL1674" si="114">SUM(X1611:AJ1611)</f>
        <v>913.35752000000014</v>
      </c>
      <c r="AN1611" s="34">
        <v>793.05</v>
      </c>
      <c r="AP1611" s="20">
        <f t="shared" si="113"/>
        <v>1706.4075200000002</v>
      </c>
      <c r="AR1611" s="20"/>
    </row>
    <row r="1612" spans="1:44" x14ac:dyDescent="0.25">
      <c r="A1612" t="str">
        <f>VLOOKUP($B1612,'Cushing Balance'!$C$2:$E$500,3,TRUE)</f>
        <v>502013</v>
      </c>
      <c r="B1612" s="1">
        <v>41623</v>
      </c>
      <c r="C1612" s="31"/>
      <c r="D1612" s="25">
        <v>287.41783000000004</v>
      </c>
      <c r="E1612" s="42">
        <v>170.65931</v>
      </c>
      <c r="F1612" s="35"/>
      <c r="G1612" s="23">
        <v>79.015996977419348</v>
      </c>
      <c r="H1612" s="40">
        <v>78.834289999999996</v>
      </c>
      <c r="I1612" s="35">
        <v>0</v>
      </c>
      <c r="J1612" s="26">
        <v>0</v>
      </c>
      <c r="K1612" s="9">
        <v>95.22681</v>
      </c>
      <c r="L1612" s="51">
        <v>23.324919999999999</v>
      </c>
      <c r="M1612" s="16">
        <v>310.64838000000003</v>
      </c>
      <c r="N1612" s="49">
        <v>34.483730000000001</v>
      </c>
      <c r="O1612" s="50">
        <v>71.464880000000008</v>
      </c>
      <c r="P1612" s="39">
        <v>64.820419999999999</v>
      </c>
      <c r="R1612" s="24">
        <f t="shared" si="111"/>
        <v>1215.8965669774193</v>
      </c>
      <c r="T1612" s="5">
        <v>412.48608902985382</v>
      </c>
      <c r="V1612" s="20">
        <f t="shared" si="112"/>
        <v>1628.382656007273</v>
      </c>
      <c r="W1612" s="59">
        <f t="shared" si="110"/>
        <v>41623</v>
      </c>
      <c r="X1612" s="25">
        <v>147.64294000000001</v>
      </c>
      <c r="Y1612" s="52">
        <v>307.31796000000003</v>
      </c>
      <c r="Z1612" s="35"/>
      <c r="AA1612" s="54">
        <v>0</v>
      </c>
      <c r="AB1612" s="55">
        <v>235.00605999999999</v>
      </c>
      <c r="AC1612" s="56">
        <v>23.346310000000003</v>
      </c>
      <c r="AD1612" s="57">
        <v>129.35944000000001</v>
      </c>
      <c r="AE1612" s="35"/>
      <c r="AF1612" s="58">
        <v>14.892940000000001</v>
      </c>
      <c r="AG1612" s="58"/>
      <c r="AH1612" s="35">
        <v>0</v>
      </c>
      <c r="AI1612" s="35"/>
      <c r="AL1612" s="24">
        <f t="shared" si="114"/>
        <v>857.56565000000001</v>
      </c>
      <c r="AN1612" s="34">
        <v>793.05</v>
      </c>
      <c r="AP1612" s="20">
        <f t="shared" si="113"/>
        <v>1650.61565</v>
      </c>
      <c r="AR1612" s="20"/>
    </row>
    <row r="1613" spans="1:44" x14ac:dyDescent="0.25">
      <c r="A1613" t="str">
        <f>VLOOKUP($B1613,'Cushing Balance'!$C$2:$E$500,3,TRUE)</f>
        <v>502013</v>
      </c>
      <c r="B1613" s="1">
        <v>41624</v>
      </c>
      <c r="C1613" s="31"/>
      <c r="D1613" s="25">
        <v>120.47566999999999</v>
      </c>
      <c r="E1613" s="42">
        <v>157.69839999999999</v>
      </c>
      <c r="F1613" s="35"/>
      <c r="G1613" s="23">
        <v>79.015996977419348</v>
      </c>
      <c r="H1613" s="40">
        <v>78.275770000000009</v>
      </c>
      <c r="I1613" s="35">
        <v>0</v>
      </c>
      <c r="J1613" s="26">
        <v>0</v>
      </c>
      <c r="K1613" s="9">
        <v>97.417419999999993</v>
      </c>
      <c r="L1613" s="51">
        <v>23.359400000000001</v>
      </c>
      <c r="M1613" s="16">
        <v>278.0421</v>
      </c>
      <c r="N1613" s="49">
        <v>100.95183</v>
      </c>
      <c r="O1613" s="50">
        <v>64.929209999999998</v>
      </c>
      <c r="P1613" s="39">
        <v>87.872460000000004</v>
      </c>
      <c r="R1613" s="24">
        <f t="shared" si="111"/>
        <v>1088.0382569774192</v>
      </c>
      <c r="T1613" s="5">
        <v>412.48608902985382</v>
      </c>
      <c r="V1613" s="20">
        <f t="shared" si="112"/>
        <v>1500.5243460072729</v>
      </c>
      <c r="W1613" s="59">
        <f t="shared" si="110"/>
        <v>41624</v>
      </c>
      <c r="X1613" s="25">
        <v>149.19973000000002</v>
      </c>
      <c r="Y1613" s="52">
        <v>191.78219000000001</v>
      </c>
      <c r="Z1613" s="35"/>
      <c r="AA1613" s="54">
        <v>0</v>
      </c>
      <c r="AB1613" s="55">
        <v>231.95170999999999</v>
      </c>
      <c r="AC1613" s="56">
        <v>23.296150000000001</v>
      </c>
      <c r="AD1613" s="57">
        <v>105.94510000000001</v>
      </c>
      <c r="AE1613" s="35"/>
      <c r="AF1613" s="58">
        <v>15.370850000000001</v>
      </c>
      <c r="AG1613" s="58"/>
      <c r="AH1613" s="35">
        <v>0</v>
      </c>
      <c r="AI1613" s="35"/>
      <c r="AL1613" s="24">
        <f t="shared" si="114"/>
        <v>717.54573000000005</v>
      </c>
      <c r="AN1613" s="34">
        <v>793.05</v>
      </c>
      <c r="AP1613" s="20">
        <f t="shared" si="113"/>
        <v>1510.59573</v>
      </c>
      <c r="AR1613" s="20"/>
    </row>
    <row r="1614" spans="1:44" x14ac:dyDescent="0.25">
      <c r="A1614" t="str">
        <f>VLOOKUP($B1614,'Cushing Balance'!$C$2:$E$500,3,TRUE)</f>
        <v>502013</v>
      </c>
      <c r="B1614" s="1">
        <v>41625</v>
      </c>
      <c r="C1614" s="31"/>
      <c r="D1614" s="25">
        <v>96.458690000000004</v>
      </c>
      <c r="E1614" s="42">
        <v>147.95506</v>
      </c>
      <c r="F1614" s="35"/>
      <c r="G1614" s="23">
        <v>79.015996977419348</v>
      </c>
      <c r="H1614" s="40">
        <v>78.69802</v>
      </c>
      <c r="I1614" s="35">
        <v>0</v>
      </c>
      <c r="J1614" s="26">
        <v>0</v>
      </c>
      <c r="K1614" s="9">
        <v>98.997020000000006</v>
      </c>
      <c r="L1614" s="51">
        <v>23.360849999999999</v>
      </c>
      <c r="M1614" s="16">
        <v>371.68268999999998</v>
      </c>
      <c r="N1614" s="49">
        <v>64.015290000000007</v>
      </c>
      <c r="O1614" s="50">
        <v>73.520899999999997</v>
      </c>
      <c r="P1614" s="39">
        <v>84.339460000000003</v>
      </c>
      <c r="R1614" s="24">
        <f t="shared" si="111"/>
        <v>1118.0439769774193</v>
      </c>
      <c r="T1614" s="5">
        <v>412.48608902985382</v>
      </c>
      <c r="V1614" s="20">
        <f t="shared" si="112"/>
        <v>1530.530066007273</v>
      </c>
      <c r="W1614" s="59">
        <f t="shared" si="110"/>
        <v>41625</v>
      </c>
      <c r="X1614" s="25">
        <v>148.31460000000001</v>
      </c>
      <c r="Y1614" s="52">
        <v>357.91721000000001</v>
      </c>
      <c r="Z1614" s="35"/>
      <c r="AA1614" s="54">
        <v>0</v>
      </c>
      <c r="AB1614" s="55">
        <v>207.71975</v>
      </c>
      <c r="AC1614" s="56">
        <v>22.9391</v>
      </c>
      <c r="AD1614" s="57">
        <v>72.586330000000004</v>
      </c>
      <c r="AE1614" s="35"/>
      <c r="AF1614" s="58">
        <v>15.35575</v>
      </c>
      <c r="AG1614" s="58"/>
      <c r="AH1614" s="35">
        <v>0</v>
      </c>
      <c r="AI1614" s="35"/>
      <c r="AL1614" s="24">
        <f t="shared" si="114"/>
        <v>824.83274000000006</v>
      </c>
      <c r="AN1614" s="34">
        <v>793.05</v>
      </c>
      <c r="AP1614" s="20">
        <f t="shared" si="113"/>
        <v>1617.88274</v>
      </c>
      <c r="AR1614" s="20"/>
    </row>
    <row r="1615" spans="1:44" x14ac:dyDescent="0.25">
      <c r="A1615" t="str">
        <f>VLOOKUP($B1615,'Cushing Balance'!$C$2:$E$500,3,TRUE)</f>
        <v>502013</v>
      </c>
      <c r="B1615" s="1">
        <v>41626</v>
      </c>
      <c r="C1615" s="31"/>
      <c r="D1615" s="25">
        <v>0</v>
      </c>
      <c r="E1615" s="42">
        <v>183.49177</v>
      </c>
      <c r="F1615" s="35"/>
      <c r="G1615" s="23">
        <v>79.015996977419348</v>
      </c>
      <c r="H1615" s="40">
        <v>78.76285</v>
      </c>
      <c r="I1615" s="35">
        <v>0</v>
      </c>
      <c r="J1615" s="26">
        <v>0</v>
      </c>
      <c r="K1615" s="9">
        <v>100.10414999999999</v>
      </c>
      <c r="L1615" s="51">
        <v>23.416830000000001</v>
      </c>
      <c r="M1615" s="16">
        <v>278.63284999999996</v>
      </c>
      <c r="N1615" s="49">
        <v>28.187099999999997</v>
      </c>
      <c r="O1615" s="50">
        <v>73.088650000000001</v>
      </c>
      <c r="P1615" s="39">
        <v>87.534309999999991</v>
      </c>
      <c r="R1615" s="24">
        <f t="shared" si="111"/>
        <v>932.23450697741941</v>
      </c>
      <c r="T1615" s="5">
        <v>412.48608902985382</v>
      </c>
      <c r="V1615" s="20">
        <f t="shared" si="112"/>
        <v>1344.7205960072733</v>
      </c>
      <c r="W1615" s="59">
        <f t="shared" si="110"/>
        <v>41626</v>
      </c>
      <c r="X1615" s="25">
        <v>149.34544</v>
      </c>
      <c r="Y1615" s="52">
        <v>354.7004</v>
      </c>
      <c r="Z1615" s="35"/>
      <c r="AA1615" s="54">
        <v>0</v>
      </c>
      <c r="AB1615" s="55">
        <v>167.13798</v>
      </c>
      <c r="AC1615" s="56">
        <v>9.4049399999999999</v>
      </c>
      <c r="AD1615" s="57">
        <v>112.79555999999999</v>
      </c>
      <c r="AE1615" s="35"/>
      <c r="AF1615" s="58">
        <v>13.16929</v>
      </c>
      <c r="AG1615" s="58"/>
      <c r="AH1615" s="35">
        <v>0</v>
      </c>
      <c r="AI1615" s="35"/>
      <c r="AL1615" s="24">
        <f t="shared" si="114"/>
        <v>806.55361000000005</v>
      </c>
      <c r="AN1615" s="34">
        <v>793.05</v>
      </c>
      <c r="AP1615" s="20">
        <f t="shared" si="113"/>
        <v>1599.6036100000001</v>
      </c>
      <c r="AR1615" s="20"/>
    </row>
    <row r="1616" spans="1:44" x14ac:dyDescent="0.25">
      <c r="A1616" t="str">
        <f>VLOOKUP($B1616,'Cushing Balance'!$C$2:$E$500,3,TRUE)</f>
        <v>502013</v>
      </c>
      <c r="B1616" s="1">
        <v>41627</v>
      </c>
      <c r="C1616" s="31"/>
      <c r="D1616" s="25">
        <v>324.66444000000001</v>
      </c>
      <c r="E1616" s="42">
        <v>119.95919000000001</v>
      </c>
      <c r="F1616" s="35"/>
      <c r="G1616" s="23">
        <v>79.015996977419348</v>
      </c>
      <c r="H1616" s="40">
        <v>78.796000000000006</v>
      </c>
      <c r="I1616" s="35">
        <v>0</v>
      </c>
      <c r="J1616" s="26">
        <v>0</v>
      </c>
      <c r="K1616" s="9">
        <v>103.85781</v>
      </c>
      <c r="L1616" s="51">
        <v>23.384730000000001</v>
      </c>
      <c r="M1616" s="16">
        <v>316.48813000000001</v>
      </c>
      <c r="N1616" s="49">
        <v>89.239419999999996</v>
      </c>
      <c r="O1616" s="50">
        <v>74.838210000000004</v>
      </c>
      <c r="P1616" s="39">
        <v>78.572059999999993</v>
      </c>
      <c r="R1616" s="24">
        <f t="shared" si="111"/>
        <v>1288.8159869774195</v>
      </c>
      <c r="T1616" s="5">
        <v>412.48608902985382</v>
      </c>
      <c r="V1616" s="20">
        <f t="shared" si="112"/>
        <v>1701.3020760072732</v>
      </c>
      <c r="W1616" s="59">
        <f t="shared" si="110"/>
        <v>41627</v>
      </c>
      <c r="X1616" s="25">
        <v>148.2841</v>
      </c>
      <c r="Y1616" s="52">
        <v>369.30234999999999</v>
      </c>
      <c r="Z1616" s="35"/>
      <c r="AA1616" s="54">
        <v>0</v>
      </c>
      <c r="AB1616" s="55">
        <v>214.96273000000002</v>
      </c>
      <c r="AC1616" s="56">
        <v>2.3166899999999999</v>
      </c>
      <c r="AD1616" s="57">
        <v>91.877830000000003</v>
      </c>
      <c r="AE1616" s="35"/>
      <c r="AF1616" s="58">
        <v>8.4598800000000001</v>
      </c>
      <c r="AG1616" s="58"/>
      <c r="AH1616" s="35">
        <v>0</v>
      </c>
      <c r="AI1616" s="35"/>
      <c r="AL1616" s="24">
        <f t="shared" si="114"/>
        <v>835.20357999999999</v>
      </c>
      <c r="AN1616" s="34">
        <v>793.05</v>
      </c>
      <c r="AP1616" s="20">
        <f t="shared" si="113"/>
        <v>1628.2535800000001</v>
      </c>
      <c r="AR1616" s="20"/>
    </row>
    <row r="1617" spans="1:44" x14ac:dyDescent="0.25">
      <c r="A1617" t="str">
        <f>VLOOKUP($B1617,'Cushing Balance'!$C$2:$E$500,3,TRUE)</f>
        <v>502013</v>
      </c>
      <c r="B1617" s="1">
        <v>41628</v>
      </c>
      <c r="C1617" s="31"/>
      <c r="D1617" s="25">
        <v>151.06248000000002</v>
      </c>
      <c r="E1617" s="42">
        <v>171.60569000000001</v>
      </c>
      <c r="F1617" s="35"/>
      <c r="G1617" s="23">
        <v>79.015996977419348</v>
      </c>
      <c r="H1617" s="40">
        <v>80.18589999999999</v>
      </c>
      <c r="I1617" s="35">
        <v>0</v>
      </c>
      <c r="J1617" s="26">
        <v>0</v>
      </c>
      <c r="K1617" s="9">
        <v>98.207039999999992</v>
      </c>
      <c r="L1617" s="51">
        <v>23.27948</v>
      </c>
      <c r="M1617" s="16">
        <v>385.21421000000004</v>
      </c>
      <c r="N1617" s="49">
        <v>107.34121</v>
      </c>
      <c r="O1617" s="50">
        <v>74.331000000000003</v>
      </c>
      <c r="P1617" s="39">
        <v>57.815649999999998</v>
      </c>
      <c r="R1617" s="24">
        <f t="shared" si="111"/>
        <v>1228.0586569774193</v>
      </c>
      <c r="T1617" s="5">
        <v>412.48608902985382</v>
      </c>
      <c r="V1617" s="20">
        <f t="shared" si="112"/>
        <v>1640.5447460072733</v>
      </c>
      <c r="W1617" s="59">
        <f t="shared" si="110"/>
        <v>41628</v>
      </c>
      <c r="X1617" s="25">
        <v>147.90619000000001</v>
      </c>
      <c r="Y1617" s="52">
        <v>353.91478999999998</v>
      </c>
      <c r="Z1617" s="35"/>
      <c r="AA1617" s="54">
        <v>0</v>
      </c>
      <c r="AB1617" s="55">
        <v>229.05444</v>
      </c>
      <c r="AC1617" s="56">
        <v>0.76366999999999996</v>
      </c>
      <c r="AD1617" s="57">
        <v>109.06775</v>
      </c>
      <c r="AE1617" s="35"/>
      <c r="AF1617" s="58">
        <v>11.563750000000001</v>
      </c>
      <c r="AG1617" s="58"/>
      <c r="AH1617" s="35">
        <v>0</v>
      </c>
      <c r="AI1617" s="35"/>
      <c r="AL1617" s="24">
        <f t="shared" si="114"/>
        <v>852.27059000000008</v>
      </c>
      <c r="AN1617" s="34">
        <v>793.05</v>
      </c>
      <c r="AP1617" s="20">
        <f t="shared" si="113"/>
        <v>1645.32059</v>
      </c>
      <c r="AR1617" s="20"/>
    </row>
    <row r="1618" spans="1:44" x14ac:dyDescent="0.25">
      <c r="A1618" t="str">
        <f>VLOOKUP($B1618,'Cushing Balance'!$C$2:$E$500,3,TRUE)</f>
        <v>512013</v>
      </c>
      <c r="B1618" s="1">
        <v>41629</v>
      </c>
      <c r="C1618" s="31"/>
      <c r="D1618" s="25">
        <v>0</v>
      </c>
      <c r="E1618" s="42">
        <v>159.00279</v>
      </c>
      <c r="F1618" s="35"/>
      <c r="G1618" s="23">
        <v>79.015996977419348</v>
      </c>
      <c r="H1618" s="40">
        <v>79.761669999999995</v>
      </c>
      <c r="I1618" s="35">
        <v>0</v>
      </c>
      <c r="J1618" s="26">
        <v>0</v>
      </c>
      <c r="K1618" s="9">
        <v>91.700829999999996</v>
      </c>
      <c r="L1618" s="51">
        <v>23.197880000000001</v>
      </c>
      <c r="M1618" s="16">
        <v>386.36313000000001</v>
      </c>
      <c r="N1618" s="49">
        <v>64.913519999999991</v>
      </c>
      <c r="O1618" s="50">
        <v>65.27946</v>
      </c>
      <c r="P1618" s="39">
        <v>5.7751000000000001</v>
      </c>
      <c r="R1618" s="24">
        <f t="shared" si="111"/>
        <v>955.01037697741924</v>
      </c>
      <c r="T1618" s="5">
        <v>412.48608902985382</v>
      </c>
      <c r="V1618" s="20">
        <f t="shared" si="112"/>
        <v>1367.4964660072731</v>
      </c>
      <c r="W1618" s="59">
        <f t="shared" si="110"/>
        <v>41629</v>
      </c>
      <c r="X1618" s="25">
        <v>148.83631</v>
      </c>
      <c r="Y1618" s="52">
        <v>339.53975000000003</v>
      </c>
      <c r="Z1618" s="35"/>
      <c r="AA1618" s="54">
        <v>0</v>
      </c>
      <c r="AB1618" s="55">
        <v>225.63201999999998</v>
      </c>
      <c r="AC1618" s="56">
        <v>0</v>
      </c>
      <c r="AD1618" s="57">
        <v>143.529</v>
      </c>
      <c r="AE1618" s="35"/>
      <c r="AF1618" s="58">
        <v>15.14456</v>
      </c>
      <c r="AG1618" s="58"/>
      <c r="AH1618" s="35">
        <v>0</v>
      </c>
      <c r="AI1618" s="35"/>
      <c r="AL1618" s="24">
        <f t="shared" si="114"/>
        <v>872.68164000000002</v>
      </c>
      <c r="AN1618" s="34">
        <v>793.05</v>
      </c>
      <c r="AP1618" s="20">
        <f t="shared" si="113"/>
        <v>1665.73164</v>
      </c>
      <c r="AR1618" s="20"/>
    </row>
    <row r="1619" spans="1:44" x14ac:dyDescent="0.25">
      <c r="A1619" t="str">
        <f>VLOOKUP($B1619,'Cushing Balance'!$C$2:$E$500,3,TRUE)</f>
        <v>512013</v>
      </c>
      <c r="B1619" s="1">
        <v>41630</v>
      </c>
      <c r="C1619" s="31"/>
      <c r="D1619" s="25">
        <v>96.203229999999991</v>
      </c>
      <c r="E1619" s="42">
        <v>164.02982999999998</v>
      </c>
      <c r="F1619" s="35"/>
      <c r="G1619" s="23">
        <v>79.015996977419348</v>
      </c>
      <c r="H1619" s="40">
        <v>79.04346000000001</v>
      </c>
      <c r="I1619" s="35">
        <v>0</v>
      </c>
      <c r="J1619" s="26">
        <v>0</v>
      </c>
      <c r="K1619" s="9">
        <v>93.234580000000008</v>
      </c>
      <c r="L1619" s="51">
        <v>22.89696</v>
      </c>
      <c r="M1619" s="16">
        <v>317.68180999999998</v>
      </c>
      <c r="N1619" s="49">
        <v>41.222349999999999</v>
      </c>
      <c r="O1619" s="50">
        <v>57.67033</v>
      </c>
      <c r="P1619" s="39">
        <v>55.095440000000004</v>
      </c>
      <c r="R1619" s="24">
        <f t="shared" si="111"/>
        <v>1006.0939869774194</v>
      </c>
      <c r="T1619" s="5">
        <v>412.48608902985382</v>
      </c>
      <c r="V1619" s="20">
        <f t="shared" si="112"/>
        <v>1418.5800760072732</v>
      </c>
      <c r="W1619" s="59">
        <f t="shared" si="110"/>
        <v>41630</v>
      </c>
      <c r="X1619" s="25">
        <v>149.48882999999998</v>
      </c>
      <c r="Y1619" s="52">
        <v>338.13391999999999</v>
      </c>
      <c r="Z1619" s="35"/>
      <c r="AA1619" s="54">
        <v>0</v>
      </c>
      <c r="AB1619" s="55">
        <v>231.78507999999999</v>
      </c>
      <c r="AC1619" s="56">
        <v>13.319100000000001</v>
      </c>
      <c r="AD1619" s="57">
        <v>143.63595999999998</v>
      </c>
      <c r="AE1619" s="35"/>
      <c r="AF1619" s="58">
        <v>14.139709999999999</v>
      </c>
      <c r="AG1619" s="58"/>
      <c r="AH1619" s="35">
        <v>0</v>
      </c>
      <c r="AI1619" s="35"/>
      <c r="AL1619" s="24">
        <f t="shared" si="114"/>
        <v>890.50260000000003</v>
      </c>
      <c r="AN1619" s="34">
        <v>793.05</v>
      </c>
      <c r="AP1619" s="20">
        <f t="shared" si="113"/>
        <v>1683.5526</v>
      </c>
      <c r="AR1619" s="20"/>
    </row>
    <row r="1620" spans="1:44" x14ac:dyDescent="0.25">
      <c r="A1620" t="str">
        <f>VLOOKUP($B1620,'Cushing Balance'!$C$2:$E$500,3,TRUE)</f>
        <v>512013</v>
      </c>
      <c r="B1620" s="1">
        <v>41631</v>
      </c>
      <c r="C1620" s="31"/>
      <c r="D1620" s="25">
        <v>168.09904</v>
      </c>
      <c r="E1620" s="42">
        <v>165.37017</v>
      </c>
      <c r="F1620" s="35"/>
      <c r="G1620" s="23">
        <v>79.015996977419348</v>
      </c>
      <c r="H1620" s="40">
        <v>78.621169999999992</v>
      </c>
      <c r="I1620" s="35">
        <v>0</v>
      </c>
      <c r="J1620" s="26">
        <v>0</v>
      </c>
      <c r="K1620" s="9">
        <v>87.900310000000005</v>
      </c>
      <c r="L1620" s="51">
        <v>23.11354</v>
      </c>
      <c r="M1620" s="16">
        <v>358.53640000000001</v>
      </c>
      <c r="N1620" s="49">
        <v>73.382649999999998</v>
      </c>
      <c r="O1620" s="50">
        <v>72.93629</v>
      </c>
      <c r="P1620" s="39">
        <v>72.383479999999992</v>
      </c>
      <c r="R1620" s="24">
        <f t="shared" si="111"/>
        <v>1179.3590469774194</v>
      </c>
      <c r="T1620" s="5">
        <v>412.48608902985382</v>
      </c>
      <c r="V1620" s="20">
        <f t="shared" si="112"/>
        <v>1591.8451360072731</v>
      </c>
      <c r="W1620" s="59">
        <f t="shared" si="110"/>
        <v>41631</v>
      </c>
      <c r="X1620" s="25">
        <v>149.22595999999999</v>
      </c>
      <c r="Y1620" s="52">
        <v>333.64022999999997</v>
      </c>
      <c r="Z1620" s="35"/>
      <c r="AA1620" s="54">
        <v>0</v>
      </c>
      <c r="AB1620" s="55">
        <v>235.03855999999999</v>
      </c>
      <c r="AC1620" s="56">
        <v>37.536250000000003</v>
      </c>
      <c r="AD1620" s="57">
        <v>145.91185000000002</v>
      </c>
      <c r="AE1620" s="35"/>
      <c r="AF1620" s="58">
        <v>14.03894</v>
      </c>
      <c r="AG1620" s="58"/>
      <c r="AH1620" s="35">
        <v>0</v>
      </c>
      <c r="AI1620" s="35"/>
      <c r="AL1620" s="24">
        <f t="shared" si="114"/>
        <v>915.39179000000001</v>
      </c>
      <c r="AN1620" s="34">
        <v>793.05</v>
      </c>
      <c r="AP1620" s="20">
        <f t="shared" si="113"/>
        <v>1708.4417899999999</v>
      </c>
      <c r="AR1620" s="20"/>
    </row>
    <row r="1621" spans="1:44" x14ac:dyDescent="0.25">
      <c r="A1621" t="str">
        <f>VLOOKUP($B1621,'Cushing Balance'!$C$2:$E$500,3,TRUE)</f>
        <v>512013</v>
      </c>
      <c r="B1621" s="1">
        <v>41632</v>
      </c>
      <c r="C1621" s="31"/>
      <c r="D1621" s="25">
        <v>93.629039999999989</v>
      </c>
      <c r="E1621" s="42">
        <v>154.80523000000002</v>
      </c>
      <c r="F1621" s="35"/>
      <c r="G1621" s="23">
        <v>79.015996977419348</v>
      </c>
      <c r="H1621" s="40">
        <v>76.306539999999998</v>
      </c>
      <c r="I1621" s="35">
        <v>0</v>
      </c>
      <c r="J1621" s="26">
        <v>0</v>
      </c>
      <c r="K1621" s="9">
        <v>89.807749999999999</v>
      </c>
      <c r="L1621" s="51">
        <v>23.15221</v>
      </c>
      <c r="M1621" s="16">
        <v>392.52481</v>
      </c>
      <c r="N1621" s="49">
        <v>110.6159</v>
      </c>
      <c r="O1621" s="50">
        <v>73.479919999999993</v>
      </c>
      <c r="P1621" s="39">
        <v>51.60031</v>
      </c>
      <c r="R1621" s="24">
        <f t="shared" si="111"/>
        <v>1144.9377069774193</v>
      </c>
      <c r="T1621" s="5">
        <v>412.48608902985382</v>
      </c>
      <c r="V1621" s="20">
        <f t="shared" si="112"/>
        <v>1557.4237960072733</v>
      </c>
      <c r="W1621" s="59">
        <f t="shared" si="110"/>
        <v>41632</v>
      </c>
      <c r="X1621" s="25">
        <v>149.02206000000001</v>
      </c>
      <c r="Y1621" s="52">
        <v>351.87522999999999</v>
      </c>
      <c r="Z1621" s="35"/>
      <c r="AA1621" s="54">
        <v>0</v>
      </c>
      <c r="AB1621" s="55">
        <v>234.58515</v>
      </c>
      <c r="AC1621" s="56">
        <v>33.680099999999996</v>
      </c>
      <c r="AD1621" s="57">
        <v>140.58275</v>
      </c>
      <c r="AE1621" s="35"/>
      <c r="AF1621" s="58">
        <v>14.676690000000001</v>
      </c>
      <c r="AG1621" s="58"/>
      <c r="AH1621" s="35">
        <v>0</v>
      </c>
      <c r="AI1621" s="35"/>
      <c r="AL1621" s="24">
        <f t="shared" si="114"/>
        <v>924.42198000000008</v>
      </c>
      <c r="AN1621" s="34">
        <v>793.05</v>
      </c>
      <c r="AP1621" s="20">
        <f t="shared" si="113"/>
        <v>1717.47198</v>
      </c>
      <c r="AR1621" s="20"/>
    </row>
    <row r="1622" spans="1:44" x14ac:dyDescent="0.25">
      <c r="A1622" t="str">
        <f>VLOOKUP($B1622,'Cushing Balance'!$C$2:$E$500,3,TRUE)</f>
        <v>512013</v>
      </c>
      <c r="B1622" s="1">
        <v>41633</v>
      </c>
      <c r="C1622" s="31"/>
      <c r="D1622" s="25">
        <v>204.32868999999999</v>
      </c>
      <c r="E1622" s="42">
        <v>146.43633</v>
      </c>
      <c r="F1622" s="35"/>
      <c r="G1622" s="23">
        <v>79.015996977419348</v>
      </c>
      <c r="H1622" s="40">
        <v>78.586020000000005</v>
      </c>
      <c r="I1622" s="35">
        <v>0</v>
      </c>
      <c r="J1622" s="26">
        <v>0</v>
      </c>
      <c r="K1622" s="9">
        <v>87.902979999999999</v>
      </c>
      <c r="L1622" s="51">
        <v>23.065999999999999</v>
      </c>
      <c r="M1622" s="16">
        <v>386.15383000000003</v>
      </c>
      <c r="N1622" s="49">
        <v>119.28885000000001</v>
      </c>
      <c r="O1622" s="50">
        <v>64.382310000000004</v>
      </c>
      <c r="P1622" s="39">
        <v>21.1</v>
      </c>
      <c r="R1622" s="24">
        <f t="shared" si="111"/>
        <v>1210.2610069774191</v>
      </c>
      <c r="T1622" s="5">
        <v>412.48608902985382</v>
      </c>
      <c r="V1622" s="20">
        <f t="shared" si="112"/>
        <v>1622.7470960072728</v>
      </c>
      <c r="W1622" s="59">
        <f t="shared" si="110"/>
        <v>41633</v>
      </c>
      <c r="X1622" s="25">
        <v>149.94483</v>
      </c>
      <c r="Y1622" s="52">
        <v>360.78942000000001</v>
      </c>
      <c r="Z1622" s="35"/>
      <c r="AA1622" s="54">
        <v>0</v>
      </c>
      <c r="AB1622" s="55">
        <v>218.166</v>
      </c>
      <c r="AC1622" s="56">
        <v>35.687750000000001</v>
      </c>
      <c r="AD1622" s="57">
        <v>107.53878999999999</v>
      </c>
      <c r="AE1622" s="35"/>
      <c r="AF1622" s="58">
        <v>10.506440000000001</v>
      </c>
      <c r="AG1622" s="58"/>
      <c r="AH1622" s="35">
        <v>0</v>
      </c>
      <c r="AI1622" s="35"/>
      <c r="AL1622" s="24">
        <f t="shared" si="114"/>
        <v>882.63322999999991</v>
      </c>
      <c r="AN1622" s="34">
        <v>793.05</v>
      </c>
      <c r="AP1622" s="20">
        <f t="shared" si="113"/>
        <v>1675.6832299999999</v>
      </c>
      <c r="AR1622" s="20"/>
    </row>
    <row r="1623" spans="1:44" x14ac:dyDescent="0.25">
      <c r="A1623" t="str">
        <f>VLOOKUP($B1623,'Cushing Balance'!$C$2:$E$500,3,TRUE)</f>
        <v>512013</v>
      </c>
      <c r="B1623" s="1">
        <v>41634</v>
      </c>
      <c r="C1623" s="31"/>
      <c r="D1623" s="25">
        <v>445.51259999999996</v>
      </c>
      <c r="E1623" s="42">
        <v>139.71579</v>
      </c>
      <c r="F1623" s="35"/>
      <c r="G1623" s="23">
        <v>79.015996977419348</v>
      </c>
      <c r="H1623" s="40">
        <v>79.294669999999996</v>
      </c>
      <c r="I1623" s="35">
        <v>0</v>
      </c>
      <c r="J1623" s="26">
        <v>0</v>
      </c>
      <c r="K1623" s="9">
        <v>94.585520000000002</v>
      </c>
      <c r="L1623" s="51">
        <v>22.765580000000003</v>
      </c>
      <c r="M1623" s="16">
        <v>331.83297999999996</v>
      </c>
      <c r="N1623" s="49">
        <v>53.801580000000001</v>
      </c>
      <c r="O1623" s="50">
        <v>74.04092</v>
      </c>
      <c r="P1623" s="39">
        <v>18.009979999999999</v>
      </c>
      <c r="R1623" s="24">
        <f t="shared" si="111"/>
        <v>1338.5756169774193</v>
      </c>
      <c r="T1623" s="5">
        <v>412.48608902985382</v>
      </c>
      <c r="V1623" s="20">
        <f t="shared" si="112"/>
        <v>1751.0617060072732</v>
      </c>
      <c r="W1623" s="59">
        <f t="shared" si="110"/>
        <v>41634</v>
      </c>
      <c r="X1623" s="25">
        <v>147.51621</v>
      </c>
      <c r="Y1623" s="52">
        <v>349.00294000000002</v>
      </c>
      <c r="Z1623" s="35"/>
      <c r="AA1623" s="54">
        <v>0</v>
      </c>
      <c r="AB1623" s="55">
        <v>229.66670999999999</v>
      </c>
      <c r="AC1623" s="56">
        <v>36.13035</v>
      </c>
      <c r="AD1623" s="57">
        <v>116.03177000000001</v>
      </c>
      <c r="AE1623" s="35"/>
      <c r="AF1623" s="58">
        <v>5.1754199999999999</v>
      </c>
      <c r="AG1623" s="58"/>
      <c r="AH1623" s="35">
        <v>0</v>
      </c>
      <c r="AI1623" s="35"/>
      <c r="AL1623" s="24">
        <f t="shared" si="114"/>
        <v>883.52340000000015</v>
      </c>
      <c r="AN1623" s="34">
        <v>793.05</v>
      </c>
      <c r="AP1623" s="20">
        <f t="shared" si="113"/>
        <v>1676.5734000000002</v>
      </c>
      <c r="AR1623" s="20"/>
    </row>
    <row r="1624" spans="1:44" x14ac:dyDescent="0.25">
      <c r="A1624" t="str">
        <f>VLOOKUP($B1624,'Cushing Balance'!$C$2:$E$500,3,TRUE)</f>
        <v>512013</v>
      </c>
      <c r="B1624" s="1">
        <v>41635</v>
      </c>
      <c r="C1624" s="31"/>
      <c r="D1624" s="25">
        <v>177.85542000000001</v>
      </c>
      <c r="E1624" s="42">
        <v>141.18983</v>
      </c>
      <c r="F1624" s="35"/>
      <c r="G1624" s="23">
        <v>79.015996977419348</v>
      </c>
      <c r="H1624" s="40">
        <v>79.411940000000001</v>
      </c>
      <c r="I1624" s="35">
        <v>0</v>
      </c>
      <c r="J1624" s="26">
        <v>0</v>
      </c>
      <c r="K1624" s="9">
        <v>92.95044</v>
      </c>
      <c r="L1624" s="51">
        <v>23.312919999999998</v>
      </c>
      <c r="M1624" s="16">
        <v>348.46413000000001</v>
      </c>
      <c r="N1624" s="49">
        <v>76.220039999999997</v>
      </c>
      <c r="O1624" s="50">
        <v>68.206330000000008</v>
      </c>
      <c r="P1624" s="39">
        <v>17.714459999999999</v>
      </c>
      <c r="R1624" s="24">
        <f t="shared" si="111"/>
        <v>1104.3415069774194</v>
      </c>
      <c r="T1624" s="5">
        <v>412.48608902985382</v>
      </c>
      <c r="V1624" s="20">
        <f t="shared" si="112"/>
        <v>1516.8275960072733</v>
      </c>
      <c r="W1624" s="59">
        <f t="shared" si="110"/>
        <v>41635</v>
      </c>
      <c r="X1624" s="25">
        <v>146.72288</v>
      </c>
      <c r="Y1624" s="52">
        <v>353.75996000000004</v>
      </c>
      <c r="Z1624" s="35"/>
      <c r="AA1624" s="54">
        <v>0</v>
      </c>
      <c r="AB1624" s="55">
        <v>229.85407999999998</v>
      </c>
      <c r="AC1624" s="56">
        <v>36.25694</v>
      </c>
      <c r="AD1624" s="57">
        <v>127.30256</v>
      </c>
      <c r="AE1624" s="35"/>
      <c r="AF1624" s="58">
        <v>13.38006</v>
      </c>
      <c r="AG1624" s="58"/>
      <c r="AH1624" s="35">
        <v>0</v>
      </c>
      <c r="AI1624" s="35"/>
      <c r="AL1624" s="24">
        <f t="shared" si="114"/>
        <v>907.27647999999988</v>
      </c>
      <c r="AN1624" s="34">
        <v>793.05</v>
      </c>
      <c r="AP1624" s="20">
        <f t="shared" si="113"/>
        <v>1700.3264799999997</v>
      </c>
      <c r="AR1624" s="20"/>
    </row>
    <row r="1625" spans="1:44" x14ac:dyDescent="0.25">
      <c r="A1625" t="str">
        <f>VLOOKUP($B1625,'Cushing Balance'!$C$2:$E$500,3,TRUE)</f>
        <v>522013</v>
      </c>
      <c r="B1625" s="1">
        <v>41636</v>
      </c>
      <c r="C1625" s="31"/>
      <c r="D1625" s="25">
        <v>334.49146000000002</v>
      </c>
      <c r="E1625" s="42">
        <v>166.97892000000002</v>
      </c>
      <c r="F1625" s="35"/>
      <c r="G1625" s="23">
        <v>79.015996977419348</v>
      </c>
      <c r="H1625" s="40">
        <v>79.23660000000001</v>
      </c>
      <c r="I1625" s="35">
        <v>0</v>
      </c>
      <c r="J1625" s="26">
        <v>0</v>
      </c>
      <c r="K1625" s="9">
        <v>98.598039999999997</v>
      </c>
      <c r="L1625" s="51">
        <v>23.451900000000002</v>
      </c>
      <c r="M1625" s="16">
        <v>398.95756</v>
      </c>
      <c r="N1625" s="49">
        <v>100.17577</v>
      </c>
      <c r="O1625" s="50">
        <v>71.115250000000003</v>
      </c>
      <c r="P1625" s="39">
        <v>12.359629999999999</v>
      </c>
      <c r="R1625" s="24">
        <f t="shared" si="111"/>
        <v>1364.3811269774194</v>
      </c>
      <c r="T1625" s="5">
        <v>412.48608902985382</v>
      </c>
      <c r="V1625" s="20">
        <f t="shared" si="112"/>
        <v>1776.8672160072733</v>
      </c>
      <c r="W1625" s="59">
        <f t="shared" si="110"/>
        <v>41636</v>
      </c>
      <c r="X1625" s="25">
        <v>148.49007999999998</v>
      </c>
      <c r="Y1625" s="52">
        <v>352.20371</v>
      </c>
      <c r="Z1625" s="35"/>
      <c r="AA1625" s="12">
        <v>0</v>
      </c>
      <c r="AB1625" s="55">
        <v>208.25301999999999</v>
      </c>
      <c r="AC1625" s="56">
        <v>34.795379999999994</v>
      </c>
      <c r="AD1625" s="57">
        <v>90.737880000000004</v>
      </c>
      <c r="AE1625" s="35"/>
      <c r="AF1625" s="58">
        <v>15.29283</v>
      </c>
      <c r="AG1625" s="58"/>
      <c r="AH1625" s="35">
        <v>0</v>
      </c>
      <c r="AI1625" s="35"/>
      <c r="AL1625" s="24">
        <f t="shared" si="114"/>
        <v>849.77289999999994</v>
      </c>
      <c r="AN1625" s="34">
        <v>793.05</v>
      </c>
      <c r="AP1625" s="20">
        <f t="shared" si="113"/>
        <v>1642.8228999999999</v>
      </c>
      <c r="AR1625" s="20"/>
    </row>
    <row r="1626" spans="1:44" x14ac:dyDescent="0.25">
      <c r="A1626" t="str">
        <f>VLOOKUP($B1626,'Cushing Balance'!$C$2:$E$500,3,TRUE)</f>
        <v>522013</v>
      </c>
      <c r="B1626" s="1">
        <v>41637</v>
      </c>
      <c r="C1626" s="31"/>
      <c r="D1626" s="25">
        <v>348.17477000000002</v>
      </c>
      <c r="E1626" s="42">
        <v>167.87389999999999</v>
      </c>
      <c r="F1626" s="35"/>
      <c r="G1626" s="23">
        <v>79.015996977419348</v>
      </c>
      <c r="H1626" s="40">
        <v>79.956980000000001</v>
      </c>
      <c r="I1626" s="35">
        <v>0</v>
      </c>
      <c r="J1626" s="26">
        <v>0</v>
      </c>
      <c r="K1626" s="9">
        <v>100.89202</v>
      </c>
      <c r="L1626" s="51">
        <v>23.326730000000001</v>
      </c>
      <c r="M1626" s="16">
        <v>356.29259999999999</v>
      </c>
      <c r="N1626" s="49">
        <v>101.34308</v>
      </c>
      <c r="O1626" s="50">
        <v>70.457880000000003</v>
      </c>
      <c r="P1626" s="39">
        <v>0.70628999999999997</v>
      </c>
      <c r="R1626" s="24">
        <f t="shared" si="111"/>
        <v>1328.0402469774194</v>
      </c>
      <c r="T1626" s="5">
        <v>412.48608902985382</v>
      </c>
      <c r="V1626" s="20">
        <f t="shared" si="112"/>
        <v>1740.5263360072731</v>
      </c>
      <c r="W1626" s="59">
        <f t="shared" si="110"/>
        <v>41637</v>
      </c>
      <c r="X1626" s="25">
        <v>148.40402</v>
      </c>
      <c r="Y1626" s="52">
        <v>348.02393999999998</v>
      </c>
      <c r="Z1626" s="35"/>
      <c r="AA1626" s="43">
        <v>0</v>
      </c>
      <c r="AB1626" s="55">
        <v>196.54363000000001</v>
      </c>
      <c r="AC1626" s="56">
        <v>30.762400000000003</v>
      </c>
      <c r="AD1626" s="57">
        <v>128.14594</v>
      </c>
      <c r="AE1626" s="35"/>
      <c r="AF1626" s="58">
        <v>14.367749999999999</v>
      </c>
      <c r="AG1626" s="58"/>
      <c r="AH1626" s="35">
        <v>0</v>
      </c>
      <c r="AI1626" s="35"/>
      <c r="AL1626" s="24">
        <f t="shared" si="114"/>
        <v>866.24767999999995</v>
      </c>
      <c r="AN1626" s="34">
        <v>793.05</v>
      </c>
      <c r="AP1626" s="20">
        <f t="shared" si="113"/>
        <v>1659.2976799999999</v>
      </c>
      <c r="AR1626" s="20"/>
    </row>
    <row r="1627" spans="1:44" x14ac:dyDescent="0.25">
      <c r="A1627" t="str">
        <f>VLOOKUP($B1627,'Cushing Balance'!$C$2:$E$500,3,TRUE)</f>
        <v>522013</v>
      </c>
      <c r="B1627" s="1">
        <v>41638</v>
      </c>
      <c r="C1627" s="31"/>
      <c r="D1627" s="25">
        <v>119.63464999999999</v>
      </c>
      <c r="E1627" s="42">
        <v>163.27070999999998</v>
      </c>
      <c r="F1627" s="35"/>
      <c r="G1627" s="23">
        <v>79.015996977419348</v>
      </c>
      <c r="H1627" s="40">
        <v>78.654039999999995</v>
      </c>
      <c r="I1627" s="35">
        <v>0</v>
      </c>
      <c r="J1627" s="26">
        <v>0</v>
      </c>
      <c r="K1627" s="9">
        <v>101.23258</v>
      </c>
      <c r="L1627" s="51">
        <v>23.223099999999999</v>
      </c>
      <c r="M1627" s="16">
        <v>375.43346000000003</v>
      </c>
      <c r="N1627" s="49">
        <v>33.779290000000003</v>
      </c>
      <c r="O1627" s="50">
        <v>73.624649999999988</v>
      </c>
      <c r="P1627" s="39">
        <v>0.26730999999999999</v>
      </c>
      <c r="R1627" s="24">
        <f t="shared" si="111"/>
        <v>1048.1357869774192</v>
      </c>
      <c r="T1627" s="5">
        <v>412.48608902985382</v>
      </c>
      <c r="V1627" s="20">
        <f t="shared" si="112"/>
        <v>1460.6218760072729</v>
      </c>
      <c r="W1627" s="59">
        <f t="shared" si="110"/>
        <v>41638</v>
      </c>
      <c r="X1627" s="25">
        <v>147.25251999999998</v>
      </c>
      <c r="Y1627" s="52">
        <v>126.13921000000001</v>
      </c>
      <c r="Z1627" s="35"/>
      <c r="AA1627" s="54">
        <v>38.428100000000001</v>
      </c>
      <c r="AB1627" s="55">
        <v>201.73675</v>
      </c>
      <c r="AC1627" s="56">
        <v>25.486459999999997</v>
      </c>
      <c r="AD1627" s="57">
        <v>136.24688</v>
      </c>
      <c r="AE1627" s="35"/>
      <c r="AF1627" s="58">
        <v>14.628920000000001</v>
      </c>
      <c r="AG1627" s="58"/>
      <c r="AH1627" s="35">
        <v>0</v>
      </c>
      <c r="AI1627" s="35"/>
      <c r="AL1627" s="24">
        <f t="shared" si="114"/>
        <v>689.91884000000005</v>
      </c>
      <c r="AN1627" s="34">
        <v>793.05</v>
      </c>
      <c r="AP1627" s="20">
        <f t="shared" si="113"/>
        <v>1482.96884</v>
      </c>
      <c r="AR1627" s="20"/>
    </row>
    <row r="1628" spans="1:44" x14ac:dyDescent="0.25">
      <c r="A1628" t="str">
        <f>VLOOKUP($B1628,'Cushing Balance'!$C$2:$E$500,3,TRUE)</f>
        <v>522013</v>
      </c>
      <c r="B1628" s="1">
        <v>41639</v>
      </c>
      <c r="C1628" s="31"/>
      <c r="D1628" s="25">
        <v>288.96994000000001</v>
      </c>
      <c r="E1628" s="42">
        <v>162.92151999999999</v>
      </c>
      <c r="F1628" s="35"/>
      <c r="G1628" s="23">
        <v>79.015996977419348</v>
      </c>
      <c r="H1628" s="40">
        <v>78.720789999999994</v>
      </c>
      <c r="I1628" s="35">
        <v>0</v>
      </c>
      <c r="J1628" s="26">
        <v>0</v>
      </c>
      <c r="K1628" s="9">
        <v>97.154440000000008</v>
      </c>
      <c r="L1628" s="51">
        <v>23.2835</v>
      </c>
      <c r="M1628" s="16">
        <v>295.04793999999998</v>
      </c>
      <c r="N1628" s="49">
        <v>118.73313</v>
      </c>
      <c r="O1628" s="50">
        <v>70.772480000000002</v>
      </c>
      <c r="P1628" s="39">
        <v>0</v>
      </c>
      <c r="R1628" s="24">
        <f t="shared" si="111"/>
        <v>1214.6197369774195</v>
      </c>
      <c r="T1628" s="5">
        <v>412.48608902985382</v>
      </c>
      <c r="V1628" s="20">
        <f t="shared" si="112"/>
        <v>1627.1058260072732</v>
      </c>
      <c r="W1628" s="59">
        <f t="shared" si="110"/>
        <v>41639</v>
      </c>
      <c r="X1628" s="25">
        <v>148.43035</v>
      </c>
      <c r="Y1628" s="52">
        <v>357.04428999999999</v>
      </c>
      <c r="Z1628" s="35"/>
      <c r="AA1628" s="54">
        <v>61.527650000000001</v>
      </c>
      <c r="AB1628" s="55">
        <v>201.52204</v>
      </c>
      <c r="AC1628" s="56">
        <v>32.123519999999999</v>
      </c>
      <c r="AD1628" s="57">
        <v>125.89456</v>
      </c>
      <c r="AE1628" s="35"/>
      <c r="AF1628" s="58">
        <v>10.900459999999999</v>
      </c>
      <c r="AG1628" s="58"/>
      <c r="AH1628" s="35">
        <v>0</v>
      </c>
      <c r="AI1628" s="35"/>
      <c r="AL1628" s="24">
        <f t="shared" si="114"/>
        <v>937.44286999999986</v>
      </c>
      <c r="AN1628" s="34">
        <v>793.05</v>
      </c>
      <c r="AP1628" s="20">
        <f t="shared" si="113"/>
        <v>1730.4928699999998</v>
      </c>
      <c r="AR1628" s="20"/>
    </row>
    <row r="1629" spans="1:44" x14ac:dyDescent="0.25">
      <c r="A1629" t="str">
        <f>VLOOKUP($B1629,'Cushing Balance'!$C$2:$E$500,3,TRUE)</f>
        <v>522013</v>
      </c>
      <c r="B1629" s="1">
        <v>41640</v>
      </c>
      <c r="C1629" s="31"/>
      <c r="D1629" s="25">
        <v>288.56146000000001</v>
      </c>
      <c r="E1629" s="42">
        <v>176.87375</v>
      </c>
      <c r="F1629" s="35"/>
      <c r="G1629" s="23">
        <v>93.079614919354853</v>
      </c>
      <c r="H1629" s="40">
        <v>69.461830000000006</v>
      </c>
      <c r="I1629" s="35">
        <v>0</v>
      </c>
      <c r="J1629" s="26">
        <v>0</v>
      </c>
      <c r="K1629" s="9">
        <v>93.58802</v>
      </c>
      <c r="L1629" s="51">
        <v>22.705669999999998</v>
      </c>
      <c r="M1629" s="16">
        <v>360.63416999999998</v>
      </c>
      <c r="N1629" s="49">
        <v>84.672710000000009</v>
      </c>
      <c r="O1629" s="50">
        <v>69.525689999999997</v>
      </c>
      <c r="P1629" s="39">
        <v>0</v>
      </c>
      <c r="R1629" s="24">
        <f t="shared" si="111"/>
        <v>1259.1029149193548</v>
      </c>
      <c r="T1629" s="5">
        <v>415.628010378574</v>
      </c>
      <c r="V1629" s="20">
        <f t="shared" si="112"/>
        <v>1674.7309252979289</v>
      </c>
      <c r="W1629" s="59">
        <f t="shared" si="110"/>
        <v>41640</v>
      </c>
      <c r="X1629" s="25">
        <v>148.06225000000001</v>
      </c>
      <c r="Y1629" s="52">
        <v>370.20553999999998</v>
      </c>
      <c r="Z1629" s="35"/>
      <c r="AA1629" s="54">
        <v>48.493790000000004</v>
      </c>
      <c r="AB1629" s="55">
        <v>220.13598000000002</v>
      </c>
      <c r="AC1629" s="56">
        <v>33.269980000000004</v>
      </c>
      <c r="AD1629" s="57">
        <v>137.13135</v>
      </c>
      <c r="AE1629" s="35"/>
      <c r="AF1629" s="58">
        <v>9.7176000000000009</v>
      </c>
      <c r="AG1629" s="58"/>
      <c r="AH1629" s="35">
        <v>0</v>
      </c>
      <c r="AI1629" s="35"/>
      <c r="AL1629" s="24">
        <f t="shared" si="114"/>
        <v>967.01648999999998</v>
      </c>
      <c r="AN1629" s="34">
        <v>816</v>
      </c>
      <c r="AP1629" s="20">
        <f t="shared" si="113"/>
        <v>1783.01649</v>
      </c>
      <c r="AR1629" s="20"/>
    </row>
    <row r="1630" spans="1:44" x14ac:dyDescent="0.25">
      <c r="A1630" t="str">
        <f>VLOOKUP($B1630,'Cushing Balance'!$C$2:$E$500,3,TRUE)</f>
        <v>522013</v>
      </c>
      <c r="B1630" s="1">
        <v>41641</v>
      </c>
      <c r="C1630" s="31"/>
      <c r="D1630" s="25">
        <v>192.80831000000001</v>
      </c>
      <c r="E1630" s="42">
        <v>167.26942000000003</v>
      </c>
      <c r="F1630" s="35"/>
      <c r="G1630" s="23">
        <v>93.079614919354853</v>
      </c>
      <c r="H1630" s="40">
        <v>78.36927</v>
      </c>
      <c r="I1630" s="35">
        <v>0</v>
      </c>
      <c r="J1630" s="26">
        <v>0</v>
      </c>
      <c r="K1630" s="9">
        <v>83.466039999999992</v>
      </c>
      <c r="L1630" s="51">
        <v>23.149039999999999</v>
      </c>
      <c r="M1630" s="16">
        <v>377.90365000000003</v>
      </c>
      <c r="N1630" s="49">
        <v>52.084940000000003</v>
      </c>
      <c r="O1630" s="50">
        <v>74.184789999999992</v>
      </c>
      <c r="P1630" s="39">
        <v>0</v>
      </c>
      <c r="R1630" s="24">
        <f t="shared" si="111"/>
        <v>1142.3150749193549</v>
      </c>
      <c r="T1630" s="5">
        <v>415.628010378574</v>
      </c>
      <c r="V1630" s="20">
        <f t="shared" si="112"/>
        <v>1557.943085297929</v>
      </c>
      <c r="W1630" s="59">
        <f t="shared" si="110"/>
        <v>41641</v>
      </c>
      <c r="X1630" s="25">
        <v>144.23607999999999</v>
      </c>
      <c r="Y1630" s="52">
        <v>345.91934999999995</v>
      </c>
      <c r="Z1630" s="35"/>
      <c r="AA1630" s="54">
        <v>88.447310000000002</v>
      </c>
      <c r="AB1630" s="55">
        <v>230.0111</v>
      </c>
      <c r="AC1630" s="56">
        <v>31.52319</v>
      </c>
      <c r="AD1630" s="57">
        <v>165.47864999999999</v>
      </c>
      <c r="AE1630" s="35"/>
      <c r="AF1630" s="58">
        <v>9.7891700000000004</v>
      </c>
      <c r="AG1630" s="58"/>
      <c r="AH1630" s="35">
        <v>0</v>
      </c>
      <c r="AI1630" s="35"/>
      <c r="AL1630" s="24">
        <f t="shared" si="114"/>
        <v>1015.40485</v>
      </c>
      <c r="AN1630" s="34">
        <v>816</v>
      </c>
      <c r="AP1630" s="20">
        <f t="shared" si="113"/>
        <v>1831.4048499999999</v>
      </c>
      <c r="AR1630" s="20"/>
    </row>
    <row r="1631" spans="1:44" x14ac:dyDescent="0.25">
      <c r="A1631" t="str">
        <f>VLOOKUP($B1631,'Cushing Balance'!$C$2:$E$500,3,TRUE)</f>
        <v>522013</v>
      </c>
      <c r="B1631" s="1">
        <v>41642</v>
      </c>
      <c r="C1631" s="31"/>
      <c r="D1631" s="25">
        <v>180.98157999999998</v>
      </c>
      <c r="E1631" s="42">
        <v>176.90434999999999</v>
      </c>
      <c r="F1631" s="35"/>
      <c r="G1631" s="23">
        <v>93.079614919354853</v>
      </c>
      <c r="H1631" s="40">
        <v>76.924229999999994</v>
      </c>
      <c r="I1631" s="35">
        <v>0</v>
      </c>
      <c r="J1631" s="26">
        <v>0</v>
      </c>
      <c r="K1631" s="9">
        <v>89.534750000000003</v>
      </c>
      <c r="L1631" s="51">
        <v>23.469919999999998</v>
      </c>
      <c r="M1631" s="16">
        <v>338.12390000000005</v>
      </c>
      <c r="N1631" s="49">
        <v>90.905190000000005</v>
      </c>
      <c r="O1631" s="50">
        <v>72.615769999999998</v>
      </c>
      <c r="P1631" s="39">
        <v>0</v>
      </c>
      <c r="R1631" s="24">
        <f t="shared" si="111"/>
        <v>1142.5393049193549</v>
      </c>
      <c r="T1631" s="5">
        <v>415.628010378574</v>
      </c>
      <c r="V1631" s="20">
        <f t="shared" si="112"/>
        <v>1558.1673152979288</v>
      </c>
      <c r="W1631" s="59">
        <f t="shared" si="110"/>
        <v>41642</v>
      </c>
      <c r="X1631" s="25">
        <v>148.17419000000001</v>
      </c>
      <c r="Y1631" s="52">
        <v>337.16891999999996</v>
      </c>
      <c r="Z1631" s="35"/>
      <c r="AA1631" s="54">
        <v>120.21947999999999</v>
      </c>
      <c r="AB1631" s="55">
        <v>231.78806</v>
      </c>
      <c r="AC1631" s="56">
        <v>27.881019999999999</v>
      </c>
      <c r="AD1631" s="57">
        <v>158.13864999999998</v>
      </c>
      <c r="AE1631" s="35"/>
      <c r="AF1631" s="58">
        <v>14.98502</v>
      </c>
      <c r="AG1631" s="58"/>
      <c r="AH1631" s="35">
        <v>0</v>
      </c>
      <c r="AI1631" s="35"/>
      <c r="AL1631" s="24">
        <f t="shared" si="114"/>
        <v>1038.3553400000001</v>
      </c>
      <c r="AN1631" s="34">
        <v>816</v>
      </c>
      <c r="AP1631" s="20">
        <f t="shared" si="113"/>
        <v>1854.3553400000001</v>
      </c>
      <c r="AR1631" s="20"/>
    </row>
    <row r="1632" spans="1:44" x14ac:dyDescent="0.25">
      <c r="A1632" t="str">
        <f>VLOOKUP($B1632,'Cushing Balance'!$C$2:$E$500,3,TRUE)</f>
        <v>12014</v>
      </c>
      <c r="B1632" s="1">
        <v>41643</v>
      </c>
      <c r="C1632" s="31"/>
      <c r="D1632" s="25">
        <v>469.80841999999996</v>
      </c>
      <c r="E1632" s="42">
        <v>176.73031</v>
      </c>
      <c r="F1632" s="35"/>
      <c r="G1632" s="23">
        <v>93.079614919354853</v>
      </c>
      <c r="H1632" s="40">
        <v>81.091580000000008</v>
      </c>
      <c r="I1632" s="35">
        <v>0</v>
      </c>
      <c r="J1632" s="26">
        <v>0</v>
      </c>
      <c r="K1632" s="9">
        <v>96.131960000000007</v>
      </c>
      <c r="L1632" s="51">
        <v>23.275770000000001</v>
      </c>
      <c r="M1632" s="16">
        <v>386.66063000000003</v>
      </c>
      <c r="N1632" s="49">
        <v>114.00242</v>
      </c>
      <c r="O1632" s="50">
        <v>72.495380000000011</v>
      </c>
      <c r="P1632" s="39">
        <v>0</v>
      </c>
      <c r="R1632" s="24">
        <f t="shared" si="111"/>
        <v>1513.2760849193551</v>
      </c>
      <c r="T1632" s="5">
        <v>415.628010378574</v>
      </c>
      <c r="V1632" s="20">
        <f t="shared" si="112"/>
        <v>1928.904095297929</v>
      </c>
      <c r="W1632" s="59">
        <f t="shared" si="110"/>
        <v>41643</v>
      </c>
      <c r="X1632" s="25">
        <v>149.51263</v>
      </c>
      <c r="Y1632" s="52">
        <v>353.54788000000002</v>
      </c>
      <c r="Z1632" s="35"/>
      <c r="AA1632" s="54">
        <v>64.817769999999996</v>
      </c>
      <c r="AB1632" s="55">
        <v>227.29713000000001</v>
      </c>
      <c r="AC1632" s="56">
        <v>30.711080000000003</v>
      </c>
      <c r="AD1632" s="57">
        <v>146.77554000000001</v>
      </c>
      <c r="AE1632" s="35"/>
      <c r="AF1632" s="58">
        <v>15.59933</v>
      </c>
      <c r="AG1632" s="58"/>
      <c r="AH1632" s="35">
        <v>0</v>
      </c>
      <c r="AI1632" s="35"/>
      <c r="AL1632" s="24">
        <f t="shared" si="114"/>
        <v>988.26136000000008</v>
      </c>
      <c r="AN1632" s="34">
        <v>816</v>
      </c>
      <c r="AP1632" s="20">
        <f t="shared" si="113"/>
        <v>1804.26136</v>
      </c>
      <c r="AR1632" s="20"/>
    </row>
    <row r="1633" spans="1:44" x14ac:dyDescent="0.25">
      <c r="A1633" t="str">
        <f>VLOOKUP($B1633,'Cushing Balance'!$C$2:$E$500,3,TRUE)</f>
        <v>12014</v>
      </c>
      <c r="B1633" s="1">
        <v>41644</v>
      </c>
      <c r="C1633" s="31"/>
      <c r="D1633" s="25">
        <v>107.94888</v>
      </c>
      <c r="E1633" s="42">
        <v>145.67282999999998</v>
      </c>
      <c r="F1633" s="35"/>
      <c r="G1633" s="23">
        <v>93.079614919354853</v>
      </c>
      <c r="H1633" s="40">
        <v>78.844880000000003</v>
      </c>
      <c r="I1633" s="35">
        <v>0</v>
      </c>
      <c r="J1633" s="26">
        <v>0</v>
      </c>
      <c r="K1633" s="9">
        <v>102.636</v>
      </c>
      <c r="L1633" s="51">
        <v>23.131040000000002</v>
      </c>
      <c r="M1633" s="16">
        <v>380.20029</v>
      </c>
      <c r="N1633" s="49">
        <v>94.682600000000008</v>
      </c>
      <c r="O1633" s="50">
        <v>72.784829999999999</v>
      </c>
      <c r="P1633" s="39">
        <v>0</v>
      </c>
      <c r="R1633" s="24">
        <f t="shared" si="111"/>
        <v>1098.9809649193548</v>
      </c>
      <c r="T1633" s="5">
        <v>415.628010378574</v>
      </c>
      <c r="V1633" s="20">
        <f t="shared" si="112"/>
        <v>1514.6089752979287</v>
      </c>
      <c r="W1633" s="59">
        <f t="shared" si="110"/>
        <v>41644</v>
      </c>
      <c r="X1633" s="25">
        <v>146.53469000000001</v>
      </c>
      <c r="Y1633" s="52">
        <v>351.52659999999997</v>
      </c>
      <c r="Z1633" s="35"/>
      <c r="AA1633" s="54">
        <v>49.06756</v>
      </c>
      <c r="AB1633" s="55">
        <v>228.71914999999998</v>
      </c>
      <c r="AC1633" s="56">
        <v>31.462060000000001</v>
      </c>
      <c r="AD1633" s="57">
        <v>161.54854</v>
      </c>
      <c r="AE1633" s="35"/>
      <c r="AF1633" s="58">
        <v>13.9221</v>
      </c>
      <c r="AG1633" s="58"/>
      <c r="AH1633" s="35">
        <v>0</v>
      </c>
      <c r="AI1633" s="35"/>
      <c r="AL1633" s="24">
        <f t="shared" si="114"/>
        <v>982.78069999999991</v>
      </c>
      <c r="AN1633" s="34">
        <v>816</v>
      </c>
      <c r="AP1633" s="20">
        <f t="shared" si="113"/>
        <v>1798.7806999999998</v>
      </c>
      <c r="AR1633" s="20"/>
    </row>
    <row r="1634" spans="1:44" x14ac:dyDescent="0.25">
      <c r="A1634" t="str">
        <f>VLOOKUP($B1634,'Cushing Balance'!$C$2:$E$500,3,TRUE)</f>
        <v>12014</v>
      </c>
      <c r="B1634" s="1">
        <v>41645</v>
      </c>
      <c r="C1634" s="31"/>
      <c r="D1634" s="25">
        <v>22.881730000000001</v>
      </c>
      <c r="E1634" s="42">
        <v>111.90671</v>
      </c>
      <c r="F1634" s="35"/>
      <c r="G1634" s="23">
        <v>93.079614919354853</v>
      </c>
      <c r="H1634" s="40">
        <v>79.16</v>
      </c>
      <c r="I1634" s="35">
        <v>0</v>
      </c>
      <c r="J1634" s="26">
        <v>0</v>
      </c>
      <c r="K1634" s="9">
        <v>102.95804</v>
      </c>
      <c r="L1634" s="51">
        <v>23.105520000000002</v>
      </c>
      <c r="M1634" s="16">
        <v>370.05700000000002</v>
      </c>
      <c r="N1634" s="49">
        <v>90.766539999999992</v>
      </c>
      <c r="O1634" s="50">
        <v>62.615769999999998</v>
      </c>
      <c r="P1634" s="39">
        <v>53.445129999999999</v>
      </c>
      <c r="R1634" s="24">
        <f t="shared" si="111"/>
        <v>1009.9760549193549</v>
      </c>
      <c r="T1634" s="5">
        <v>415.628010378574</v>
      </c>
      <c r="V1634" s="20">
        <f t="shared" si="112"/>
        <v>1425.6040652979289</v>
      </c>
      <c r="W1634" s="59">
        <f t="shared" si="110"/>
        <v>41645</v>
      </c>
      <c r="X1634" s="25">
        <v>138.76739999999998</v>
      </c>
      <c r="Y1634" s="52">
        <v>353.93671000000001</v>
      </c>
      <c r="Z1634" s="35"/>
      <c r="AA1634" s="54">
        <v>79.363669999999999</v>
      </c>
      <c r="AB1634" s="55">
        <v>230.29329000000001</v>
      </c>
      <c r="AC1634" s="56">
        <v>30.890349999999998</v>
      </c>
      <c r="AD1634" s="57">
        <v>164.86269000000001</v>
      </c>
      <c r="AE1634" s="35"/>
      <c r="AF1634" s="58">
        <v>14.207459999999999</v>
      </c>
      <c r="AG1634" s="58"/>
      <c r="AH1634" s="35">
        <v>0</v>
      </c>
      <c r="AI1634" s="35"/>
      <c r="AL1634" s="24">
        <f t="shared" si="114"/>
        <v>1012.32157</v>
      </c>
      <c r="AN1634" s="34">
        <v>816</v>
      </c>
      <c r="AP1634" s="20">
        <f t="shared" si="113"/>
        <v>1828.3215700000001</v>
      </c>
      <c r="AR1634" s="20"/>
    </row>
    <row r="1635" spans="1:44" x14ac:dyDescent="0.25">
      <c r="A1635" t="str">
        <f>VLOOKUP($B1635,'Cushing Balance'!$C$2:$E$500,3,TRUE)</f>
        <v>12014</v>
      </c>
      <c r="B1635" s="1">
        <v>41646</v>
      </c>
      <c r="C1635" s="31"/>
      <c r="D1635" s="25">
        <v>54.906669999999998</v>
      </c>
      <c r="E1635" s="42">
        <v>155.74694</v>
      </c>
      <c r="F1635" s="35"/>
      <c r="G1635" s="23">
        <v>93.079614919354853</v>
      </c>
      <c r="H1635" s="40">
        <v>74.190210000000008</v>
      </c>
      <c r="I1635" s="35">
        <v>0</v>
      </c>
      <c r="J1635" s="26">
        <v>0</v>
      </c>
      <c r="K1635" s="9">
        <v>102.65563</v>
      </c>
      <c r="L1635" s="51">
        <v>23.19294</v>
      </c>
      <c r="M1635" s="16">
        <v>285.86427000000003</v>
      </c>
      <c r="N1635" s="49">
        <v>85.962810000000005</v>
      </c>
      <c r="O1635" s="50">
        <v>58.848579999999998</v>
      </c>
      <c r="P1635" s="39">
        <v>88.786289999999994</v>
      </c>
      <c r="R1635" s="24">
        <f t="shared" si="111"/>
        <v>1023.2339549193548</v>
      </c>
      <c r="T1635" s="5">
        <v>415.628010378574</v>
      </c>
      <c r="V1635" s="20">
        <f t="shared" si="112"/>
        <v>1438.8619652979287</v>
      </c>
      <c r="W1635" s="59">
        <f t="shared" si="110"/>
        <v>41646</v>
      </c>
      <c r="X1635" s="25">
        <v>131.98645999999999</v>
      </c>
      <c r="Y1635" s="52">
        <v>310.04834999999997</v>
      </c>
      <c r="Z1635" s="35"/>
      <c r="AA1635" s="54">
        <v>79.205149999999989</v>
      </c>
      <c r="AB1635" s="55">
        <v>229.51435000000001</v>
      </c>
      <c r="AC1635" s="56">
        <v>37.722099999999998</v>
      </c>
      <c r="AD1635" s="57">
        <v>163.30017000000001</v>
      </c>
      <c r="AE1635" s="35"/>
      <c r="AF1635" s="58">
        <v>12.588559999999999</v>
      </c>
      <c r="AG1635" s="58"/>
      <c r="AH1635" s="35">
        <v>0</v>
      </c>
      <c r="AI1635" s="35"/>
      <c r="AL1635" s="24">
        <f t="shared" si="114"/>
        <v>964.36514</v>
      </c>
      <c r="AN1635" s="34">
        <v>816</v>
      </c>
      <c r="AP1635" s="20">
        <f t="shared" si="113"/>
        <v>1780.3651399999999</v>
      </c>
      <c r="AR1635" s="20"/>
    </row>
    <row r="1636" spans="1:44" x14ac:dyDescent="0.25">
      <c r="A1636" t="str">
        <f>VLOOKUP($B1636,'Cushing Balance'!$C$2:$E$500,3,TRUE)</f>
        <v>12014</v>
      </c>
      <c r="B1636" s="1">
        <v>41647</v>
      </c>
      <c r="C1636" s="31"/>
      <c r="D1636" s="25">
        <v>457.05108000000001</v>
      </c>
      <c r="E1636" s="42">
        <v>185.07969</v>
      </c>
      <c r="F1636" s="35"/>
      <c r="G1636" s="23">
        <v>93.079614919354853</v>
      </c>
      <c r="H1636" s="40">
        <v>79.709829999999997</v>
      </c>
      <c r="I1636" s="35">
        <v>0</v>
      </c>
      <c r="J1636" s="26">
        <v>0</v>
      </c>
      <c r="K1636" s="9">
        <v>101.42341999999999</v>
      </c>
      <c r="L1636" s="51">
        <v>23.262229999999999</v>
      </c>
      <c r="M1636" s="16">
        <v>384.70140000000004</v>
      </c>
      <c r="N1636" s="49">
        <v>52.476649999999999</v>
      </c>
      <c r="O1636" s="50">
        <v>70.753520000000009</v>
      </c>
      <c r="P1636" s="39">
        <v>88.45881</v>
      </c>
      <c r="R1636" s="24">
        <f t="shared" si="111"/>
        <v>1535.9962449193551</v>
      </c>
      <c r="T1636" s="5">
        <v>415.628010378574</v>
      </c>
      <c r="V1636" s="20">
        <f t="shared" si="112"/>
        <v>1951.6242552979293</v>
      </c>
      <c r="W1636" s="59">
        <f t="shared" si="110"/>
        <v>41647</v>
      </c>
      <c r="X1636" s="25">
        <v>135.87015</v>
      </c>
      <c r="Y1636" s="52">
        <v>361.12253999999996</v>
      </c>
      <c r="Z1636" s="35"/>
      <c r="AA1636" s="54">
        <v>61.323230000000002</v>
      </c>
      <c r="AB1636" s="55">
        <v>219.42192</v>
      </c>
      <c r="AC1636" s="56">
        <v>29.643270000000001</v>
      </c>
      <c r="AD1636" s="57">
        <v>159.63988000000001</v>
      </c>
      <c r="AE1636" s="35"/>
      <c r="AF1636" s="58">
        <v>6.6286899999999997</v>
      </c>
      <c r="AG1636" s="58"/>
      <c r="AH1636" s="35">
        <v>0</v>
      </c>
      <c r="AI1636" s="35"/>
      <c r="AL1636" s="24">
        <f t="shared" si="114"/>
        <v>973.64967999999999</v>
      </c>
      <c r="AN1636" s="34">
        <v>816</v>
      </c>
      <c r="AP1636" s="20">
        <f t="shared" si="113"/>
        <v>1789.64968</v>
      </c>
      <c r="AR1636" s="20"/>
    </row>
    <row r="1637" spans="1:44" x14ac:dyDescent="0.25">
      <c r="A1637" t="str">
        <f>VLOOKUP($B1637,'Cushing Balance'!$C$2:$E$500,3,TRUE)</f>
        <v>12014</v>
      </c>
      <c r="B1637" s="1">
        <v>41648</v>
      </c>
      <c r="C1637" s="31"/>
      <c r="D1637" s="25">
        <v>444.75371000000001</v>
      </c>
      <c r="E1637" s="42">
        <v>174.96494000000001</v>
      </c>
      <c r="F1637" s="35"/>
      <c r="G1637" s="23">
        <v>93.079614919354853</v>
      </c>
      <c r="H1637" s="40">
        <v>78.699809999999999</v>
      </c>
      <c r="I1637" s="35">
        <v>0</v>
      </c>
      <c r="J1637" s="26">
        <v>0</v>
      </c>
      <c r="K1637" s="9">
        <v>98.806149999999988</v>
      </c>
      <c r="L1637" s="51">
        <v>15.5745</v>
      </c>
      <c r="M1637" s="16">
        <v>392.70738</v>
      </c>
      <c r="N1637" s="49">
        <v>100.12913</v>
      </c>
      <c r="O1637" s="50">
        <v>70.091289999999987</v>
      </c>
      <c r="P1637" s="39">
        <v>85.598520000000008</v>
      </c>
      <c r="R1637" s="24">
        <f t="shared" si="111"/>
        <v>1554.4050449193551</v>
      </c>
      <c r="T1637" s="5">
        <v>415.628010378574</v>
      </c>
      <c r="V1637" s="20">
        <f t="shared" si="112"/>
        <v>1970.033055297929</v>
      </c>
      <c r="W1637" s="59">
        <f t="shared" si="110"/>
        <v>41648</v>
      </c>
      <c r="X1637" s="25">
        <v>147.01685000000001</v>
      </c>
      <c r="Y1637" s="52">
        <v>363.43288000000001</v>
      </c>
      <c r="Z1637" s="35"/>
      <c r="AA1637" s="54">
        <v>38.256689999999999</v>
      </c>
      <c r="AB1637" s="55">
        <v>230.08414999999999</v>
      </c>
      <c r="AC1637" s="56">
        <v>28.177400000000002</v>
      </c>
      <c r="AD1637" s="57">
        <v>119.63588</v>
      </c>
      <c r="AE1637" s="35"/>
      <c r="AF1637" s="58">
        <v>10.60483</v>
      </c>
      <c r="AG1637" s="58"/>
      <c r="AH1637" s="35">
        <v>0</v>
      </c>
      <c r="AI1637" s="35"/>
      <c r="AL1637" s="24">
        <f t="shared" si="114"/>
        <v>937.20868000000019</v>
      </c>
      <c r="AN1637" s="34">
        <v>816</v>
      </c>
      <c r="AP1637" s="20">
        <f t="shared" si="113"/>
        <v>1753.2086800000002</v>
      </c>
      <c r="AR1637" s="20"/>
    </row>
    <row r="1638" spans="1:44" x14ac:dyDescent="0.25">
      <c r="A1638" t="str">
        <f>VLOOKUP($B1638,'Cushing Balance'!$C$2:$E$500,3,TRUE)</f>
        <v>12014</v>
      </c>
      <c r="B1638" s="1">
        <v>41649</v>
      </c>
      <c r="C1638" s="31"/>
      <c r="D1638" s="25">
        <v>131.51029</v>
      </c>
      <c r="E1638" s="42">
        <v>147.00344000000001</v>
      </c>
      <c r="F1638" s="35"/>
      <c r="G1638" s="23">
        <v>93.079614919354853</v>
      </c>
      <c r="H1638" s="40">
        <v>78.017630000000011</v>
      </c>
      <c r="I1638" s="35">
        <v>0</v>
      </c>
      <c r="J1638" s="26">
        <v>0</v>
      </c>
      <c r="K1638" s="9">
        <v>102.00502</v>
      </c>
      <c r="L1638" s="51">
        <v>23.270439999999997</v>
      </c>
      <c r="M1638" s="16">
        <v>389.79748000000001</v>
      </c>
      <c r="N1638" s="49">
        <v>97.569710000000001</v>
      </c>
      <c r="O1638" s="50">
        <v>72.495980000000003</v>
      </c>
      <c r="P1638" s="39">
        <v>64.92</v>
      </c>
      <c r="R1638" s="24">
        <f t="shared" si="111"/>
        <v>1199.6696049193549</v>
      </c>
      <c r="T1638" s="5">
        <v>415.628010378574</v>
      </c>
      <c r="V1638" s="20">
        <f t="shared" si="112"/>
        <v>1615.297615297929</v>
      </c>
      <c r="W1638" s="59">
        <f t="shared" si="110"/>
        <v>41649</v>
      </c>
      <c r="X1638" s="25">
        <v>149.81829000000002</v>
      </c>
      <c r="Y1638" s="52">
        <v>370.41876999999999</v>
      </c>
      <c r="Z1638" s="35"/>
      <c r="AA1638" s="54">
        <v>32.814920000000001</v>
      </c>
      <c r="AB1638" s="55">
        <v>219.41117000000003</v>
      </c>
      <c r="AC1638" s="56">
        <v>36.4574</v>
      </c>
      <c r="AD1638" s="57">
        <v>118.77033</v>
      </c>
      <c r="AE1638" s="35"/>
      <c r="AF1638" s="58">
        <v>14.35948</v>
      </c>
      <c r="AG1638" s="58"/>
      <c r="AH1638" s="35">
        <v>0</v>
      </c>
      <c r="AI1638" s="35"/>
      <c r="AL1638" s="24">
        <f t="shared" si="114"/>
        <v>942.05036000000007</v>
      </c>
      <c r="AN1638" s="34">
        <v>816</v>
      </c>
      <c r="AP1638" s="20">
        <f t="shared" si="113"/>
        <v>1758.0503600000002</v>
      </c>
      <c r="AR1638" s="20"/>
    </row>
    <row r="1639" spans="1:44" x14ac:dyDescent="0.25">
      <c r="A1639" t="str">
        <f>VLOOKUP($B1639,'Cushing Balance'!$C$2:$E$500,3,TRUE)</f>
        <v>22014</v>
      </c>
      <c r="B1639" s="1">
        <v>41650</v>
      </c>
      <c r="C1639" s="31"/>
      <c r="D1639" s="25">
        <v>349.38808</v>
      </c>
      <c r="E1639" s="42">
        <v>149.06469000000001</v>
      </c>
      <c r="F1639" s="35"/>
      <c r="G1639" s="23">
        <v>93.079614919354853</v>
      </c>
      <c r="H1639" s="40">
        <v>62.463059999999999</v>
      </c>
      <c r="I1639" s="35">
        <v>0</v>
      </c>
      <c r="J1639" s="26">
        <v>0</v>
      </c>
      <c r="K1639" s="9">
        <v>102.55314999999999</v>
      </c>
      <c r="L1639" s="51">
        <v>23.155330000000003</v>
      </c>
      <c r="M1639" s="16">
        <v>319.38533000000001</v>
      </c>
      <c r="N1639" s="49">
        <v>101.17413000000001</v>
      </c>
      <c r="O1639" s="50">
        <v>74.108789999999999</v>
      </c>
      <c r="P1639" s="39">
        <v>56.148420000000002</v>
      </c>
      <c r="R1639" s="24">
        <f t="shared" si="111"/>
        <v>1330.5205949193551</v>
      </c>
      <c r="T1639" s="5">
        <v>415.628010378574</v>
      </c>
      <c r="V1639" s="20">
        <f t="shared" si="112"/>
        <v>1746.148605297929</v>
      </c>
      <c r="W1639" s="59">
        <f t="shared" si="110"/>
        <v>41650</v>
      </c>
      <c r="X1639" s="25">
        <v>148.10488000000001</v>
      </c>
      <c r="Y1639" s="52">
        <v>319.34577000000002</v>
      </c>
      <c r="Z1639" s="35"/>
      <c r="AA1639" s="54">
        <v>47.032480000000007</v>
      </c>
      <c r="AB1639" s="55">
        <v>235.00839999999999</v>
      </c>
      <c r="AC1639" s="56">
        <v>38.12717</v>
      </c>
      <c r="AD1639" s="57">
        <v>101.57988</v>
      </c>
      <c r="AE1639" s="35"/>
      <c r="AF1639" s="58">
        <v>15.67942</v>
      </c>
      <c r="AG1639" s="58"/>
      <c r="AH1639" s="35">
        <v>0</v>
      </c>
      <c r="AI1639" s="35"/>
      <c r="AL1639" s="24">
        <f t="shared" si="114"/>
        <v>904.87800000000004</v>
      </c>
      <c r="AN1639" s="34">
        <v>816</v>
      </c>
      <c r="AP1639" s="20">
        <f t="shared" si="113"/>
        <v>1720.8780000000002</v>
      </c>
      <c r="AR1639" s="20"/>
    </row>
    <row r="1640" spans="1:44" x14ac:dyDescent="0.25">
      <c r="A1640" t="str">
        <f>VLOOKUP($B1640,'Cushing Balance'!$C$2:$E$500,3,TRUE)</f>
        <v>22014</v>
      </c>
      <c r="B1640" s="1">
        <v>41651</v>
      </c>
      <c r="C1640" s="31"/>
      <c r="D1640" s="25">
        <v>280.23313000000002</v>
      </c>
      <c r="E1640" s="42">
        <v>185.47588000000002</v>
      </c>
      <c r="F1640" s="35"/>
      <c r="G1640" s="23">
        <v>93.079614919354853</v>
      </c>
      <c r="H1640" s="40">
        <v>48.631599999999999</v>
      </c>
      <c r="I1640" s="35">
        <v>0</v>
      </c>
      <c r="J1640" s="26">
        <v>0</v>
      </c>
      <c r="K1640" s="9">
        <v>102.97727</v>
      </c>
      <c r="L1640" s="51">
        <v>22.636150000000001</v>
      </c>
      <c r="M1640" s="16">
        <v>398.02363000000003</v>
      </c>
      <c r="N1640" s="49">
        <v>101.2941</v>
      </c>
      <c r="O1640" s="50">
        <v>67.243350000000007</v>
      </c>
      <c r="P1640" s="39">
        <v>45.75188</v>
      </c>
      <c r="R1640" s="24">
        <f t="shared" si="111"/>
        <v>1345.3466049193551</v>
      </c>
      <c r="T1640" s="5">
        <v>415.628010378574</v>
      </c>
      <c r="V1640" s="20">
        <f t="shared" si="112"/>
        <v>1760.9746152979292</v>
      </c>
      <c r="W1640" s="59">
        <f t="shared" si="110"/>
        <v>41651</v>
      </c>
      <c r="X1640" s="25">
        <v>147.80504000000002</v>
      </c>
      <c r="Y1640" s="52">
        <v>346.16073</v>
      </c>
      <c r="Z1640" s="35"/>
      <c r="AA1640" s="54">
        <v>49.994730000000004</v>
      </c>
      <c r="AB1640" s="55">
        <v>229.68810000000002</v>
      </c>
      <c r="AC1640" s="56">
        <v>37.592330000000004</v>
      </c>
      <c r="AD1640" s="57">
        <v>108.63863000000001</v>
      </c>
      <c r="AE1640" s="35"/>
      <c r="AF1640" s="58">
        <v>15.6755</v>
      </c>
      <c r="AG1640" s="58"/>
      <c r="AH1640" s="35">
        <v>0</v>
      </c>
      <c r="AI1640" s="35"/>
      <c r="AL1640" s="24">
        <f t="shared" si="114"/>
        <v>935.55505999999991</v>
      </c>
      <c r="AN1640" s="34">
        <v>816</v>
      </c>
      <c r="AP1640" s="20">
        <f t="shared" si="113"/>
        <v>1751.5550599999999</v>
      </c>
      <c r="AR1640" s="20"/>
    </row>
    <row r="1641" spans="1:44" x14ac:dyDescent="0.25">
      <c r="A1641" t="str">
        <f>VLOOKUP($B1641,'Cushing Balance'!$C$2:$E$500,3,TRUE)</f>
        <v>22014</v>
      </c>
      <c r="B1641" s="1">
        <v>41652</v>
      </c>
      <c r="C1641" s="31"/>
      <c r="D1641" s="25">
        <v>363.32840000000004</v>
      </c>
      <c r="E1641" s="42">
        <v>171.64464999999998</v>
      </c>
      <c r="F1641" s="35"/>
      <c r="G1641" s="23">
        <v>93.079614919354853</v>
      </c>
      <c r="H1641" s="40">
        <v>50.351669999999999</v>
      </c>
      <c r="I1641" s="35">
        <v>0</v>
      </c>
      <c r="J1641" s="26">
        <v>0</v>
      </c>
      <c r="K1641" s="9">
        <v>98.053190000000001</v>
      </c>
      <c r="L1641" s="51">
        <v>22.9679</v>
      </c>
      <c r="M1641" s="16">
        <v>385.93546000000003</v>
      </c>
      <c r="N1641" s="49">
        <v>101.48363000000001</v>
      </c>
      <c r="O1641" s="50">
        <v>66.860710000000012</v>
      </c>
      <c r="P1641" s="39">
        <v>16.653650000000003</v>
      </c>
      <c r="R1641" s="24">
        <f t="shared" si="111"/>
        <v>1370.3588749193548</v>
      </c>
      <c r="T1641" s="5">
        <v>415.628010378574</v>
      </c>
      <c r="V1641" s="20">
        <f t="shared" si="112"/>
        <v>1785.9868852979289</v>
      </c>
      <c r="W1641" s="59">
        <f t="shared" si="110"/>
        <v>41652</v>
      </c>
      <c r="X1641" s="25">
        <v>145.80856</v>
      </c>
      <c r="Y1641" s="52">
        <v>338.39140000000003</v>
      </c>
      <c r="Z1641" s="35"/>
      <c r="AA1641" s="54">
        <v>45.89425</v>
      </c>
      <c r="AB1641" s="55">
        <v>233.79214999999999</v>
      </c>
      <c r="AC1641" s="56">
        <v>36.742309999999996</v>
      </c>
      <c r="AD1641" s="57">
        <v>109.01848</v>
      </c>
      <c r="AE1641" s="35"/>
      <c r="AF1641" s="58">
        <v>15.49925</v>
      </c>
      <c r="AG1641" s="58"/>
      <c r="AH1641" s="35">
        <v>0</v>
      </c>
      <c r="AI1641" s="35"/>
      <c r="AL1641" s="24">
        <f t="shared" si="114"/>
        <v>925.14639999999986</v>
      </c>
      <c r="AN1641" s="34">
        <v>816</v>
      </c>
      <c r="AP1641" s="20">
        <f t="shared" si="113"/>
        <v>1741.1463999999999</v>
      </c>
      <c r="AR1641" s="20"/>
    </row>
    <row r="1642" spans="1:44" x14ac:dyDescent="0.25">
      <c r="A1642" t="str">
        <f>VLOOKUP($B1642,'Cushing Balance'!$C$2:$E$500,3,TRUE)</f>
        <v>22014</v>
      </c>
      <c r="B1642" s="1">
        <v>41653</v>
      </c>
      <c r="C1642" s="31"/>
      <c r="D1642" s="25">
        <v>142.05601999999999</v>
      </c>
      <c r="E1642" s="42">
        <v>164.66788</v>
      </c>
      <c r="F1642" s="35"/>
      <c r="G1642" s="23">
        <v>93.079614919354853</v>
      </c>
      <c r="H1642" s="40">
        <v>79.982330000000005</v>
      </c>
      <c r="I1642" s="35">
        <v>0</v>
      </c>
      <c r="J1642" s="26">
        <v>0</v>
      </c>
      <c r="K1642" s="9">
        <v>99.172060000000002</v>
      </c>
      <c r="L1642" s="51">
        <v>22.968689999999999</v>
      </c>
      <c r="M1642" s="16">
        <v>392.98396000000002</v>
      </c>
      <c r="N1642" s="49">
        <v>84.967309999999998</v>
      </c>
      <c r="O1642" s="50">
        <v>72.148060000000001</v>
      </c>
      <c r="P1642" s="39">
        <v>34.722379999999994</v>
      </c>
      <c r="R1642" s="24">
        <f t="shared" si="111"/>
        <v>1186.748304919355</v>
      </c>
      <c r="T1642" s="5">
        <v>415.628010378574</v>
      </c>
      <c r="V1642" s="20">
        <f t="shared" si="112"/>
        <v>1602.3763152979291</v>
      </c>
      <c r="W1642" s="59">
        <f t="shared" si="110"/>
        <v>41653</v>
      </c>
      <c r="X1642" s="25">
        <v>149.63807999999997</v>
      </c>
      <c r="Y1642" s="52">
        <v>254.22893999999999</v>
      </c>
      <c r="Z1642" s="35"/>
      <c r="AA1642" s="54">
        <v>59.21358</v>
      </c>
      <c r="AB1642" s="55">
        <v>220.23148</v>
      </c>
      <c r="AC1642" s="56">
        <v>36.088500000000003</v>
      </c>
      <c r="AD1642" s="57">
        <v>125.34002000000001</v>
      </c>
      <c r="AE1642" s="35"/>
      <c r="AF1642" s="58">
        <v>14.969749999999999</v>
      </c>
      <c r="AG1642" s="58"/>
      <c r="AH1642" s="35">
        <v>0</v>
      </c>
      <c r="AI1642" s="35"/>
      <c r="AL1642" s="24">
        <f t="shared" si="114"/>
        <v>859.71034999999983</v>
      </c>
      <c r="AN1642" s="34">
        <v>816</v>
      </c>
      <c r="AP1642" s="20">
        <f t="shared" si="113"/>
        <v>1675.7103499999998</v>
      </c>
      <c r="AR1642" s="20"/>
    </row>
    <row r="1643" spans="1:44" x14ac:dyDescent="0.25">
      <c r="A1643" t="str">
        <f>VLOOKUP($B1643,'Cushing Balance'!$C$2:$E$500,3,TRUE)</f>
        <v>22014</v>
      </c>
      <c r="B1643" s="1">
        <v>41654</v>
      </c>
      <c r="C1643" s="31"/>
      <c r="D1643" s="25">
        <v>212.29060000000001</v>
      </c>
      <c r="E1643" s="42">
        <v>191.75513000000001</v>
      </c>
      <c r="F1643" s="35"/>
      <c r="G1643" s="23">
        <v>93.079614919354853</v>
      </c>
      <c r="H1643" s="40">
        <v>78.925169999999994</v>
      </c>
      <c r="I1643" s="35">
        <v>0</v>
      </c>
      <c r="J1643" s="26">
        <v>0</v>
      </c>
      <c r="K1643" s="9">
        <v>100.45194000000001</v>
      </c>
      <c r="L1643" s="51">
        <v>23.033919999999998</v>
      </c>
      <c r="M1643" s="16">
        <v>318.64702</v>
      </c>
      <c r="N1643" s="49">
        <v>82.52488000000001</v>
      </c>
      <c r="O1643" s="50">
        <v>72.158770000000004</v>
      </c>
      <c r="P1643" s="39">
        <v>49.433459999999997</v>
      </c>
      <c r="R1643" s="24">
        <f t="shared" si="111"/>
        <v>1222.3005049193548</v>
      </c>
      <c r="T1643" s="5">
        <v>415.628010378574</v>
      </c>
      <c r="V1643" s="20">
        <f t="shared" si="112"/>
        <v>1637.9285152979287</v>
      </c>
      <c r="W1643" s="59">
        <f t="shared" si="110"/>
        <v>41654</v>
      </c>
      <c r="X1643" s="25">
        <v>148.44560000000001</v>
      </c>
      <c r="Y1643" s="52">
        <v>259.06073000000004</v>
      </c>
      <c r="Z1643" s="35"/>
      <c r="AA1643" s="54">
        <v>56.117519999999999</v>
      </c>
      <c r="AB1643" s="55">
        <v>230.16257999999999</v>
      </c>
      <c r="AC1643" s="56">
        <v>29.304169999999999</v>
      </c>
      <c r="AD1643" s="57">
        <v>150.24557999999999</v>
      </c>
      <c r="AE1643" s="35"/>
      <c r="AF1643" s="58">
        <v>7.0594399999999995</v>
      </c>
      <c r="AG1643" s="58"/>
      <c r="AH1643" s="35">
        <v>0</v>
      </c>
      <c r="AI1643" s="35"/>
      <c r="AL1643" s="24">
        <f t="shared" si="114"/>
        <v>880.39562000000012</v>
      </c>
      <c r="AN1643" s="34">
        <v>816</v>
      </c>
      <c r="AP1643" s="20">
        <f t="shared" si="113"/>
        <v>1696.3956200000002</v>
      </c>
      <c r="AR1643" s="20"/>
    </row>
    <row r="1644" spans="1:44" x14ac:dyDescent="0.25">
      <c r="A1644" t="str">
        <f>VLOOKUP($B1644,'Cushing Balance'!$C$2:$E$500,3,TRUE)</f>
        <v>22014</v>
      </c>
      <c r="B1644" s="1">
        <v>41655</v>
      </c>
      <c r="C1644" s="31"/>
      <c r="D1644" s="25">
        <v>0</v>
      </c>
      <c r="E1644" s="42">
        <v>183.27819</v>
      </c>
      <c r="F1644" s="35"/>
      <c r="G1644" s="23">
        <v>93.079614919354853</v>
      </c>
      <c r="H1644" s="40">
        <v>80.815350000000009</v>
      </c>
      <c r="I1644" s="35">
        <v>0</v>
      </c>
      <c r="J1644" s="26">
        <v>0</v>
      </c>
      <c r="K1644" s="9">
        <v>102.51115</v>
      </c>
      <c r="L1644" s="51">
        <v>22.889560000000003</v>
      </c>
      <c r="M1644" s="16">
        <v>394.52577000000002</v>
      </c>
      <c r="N1644" s="49">
        <v>101.30266999999999</v>
      </c>
      <c r="O1644" s="50">
        <v>73.840729999999994</v>
      </c>
      <c r="P1644" s="39">
        <v>17.700479999999999</v>
      </c>
      <c r="R1644" s="24">
        <f t="shared" si="111"/>
        <v>1069.9435149193548</v>
      </c>
      <c r="T1644" s="5">
        <v>415.628010378574</v>
      </c>
      <c r="V1644" s="20">
        <f t="shared" si="112"/>
        <v>1485.5715252979289</v>
      </c>
      <c r="W1644" s="59">
        <f t="shared" si="110"/>
        <v>41655</v>
      </c>
      <c r="X1644" s="25">
        <v>148.10389999999998</v>
      </c>
      <c r="Y1644" s="52">
        <v>335.20024999999998</v>
      </c>
      <c r="Z1644" s="35"/>
      <c r="AA1644" s="54">
        <v>61.228900000000003</v>
      </c>
      <c r="AB1644" s="55">
        <v>231.45089999999999</v>
      </c>
      <c r="AC1644" s="56">
        <v>30.644919999999999</v>
      </c>
      <c r="AD1644" s="57">
        <v>156.45180999999999</v>
      </c>
      <c r="AE1644" s="35"/>
      <c r="AF1644" s="58">
        <v>12.578709999999999</v>
      </c>
      <c r="AG1644" s="58"/>
      <c r="AH1644" s="35">
        <v>0</v>
      </c>
      <c r="AI1644" s="35"/>
      <c r="AL1644" s="24">
        <f t="shared" si="114"/>
        <v>975.6593899999998</v>
      </c>
      <c r="AN1644" s="34">
        <v>816</v>
      </c>
      <c r="AP1644" s="20">
        <f t="shared" si="113"/>
        <v>1791.6593899999998</v>
      </c>
      <c r="AR1644" s="20"/>
    </row>
    <row r="1645" spans="1:44" x14ac:dyDescent="0.25">
      <c r="A1645" t="str">
        <f>VLOOKUP($B1645,'Cushing Balance'!$C$2:$E$500,3,TRUE)</f>
        <v>22014</v>
      </c>
      <c r="B1645" s="1">
        <v>41656</v>
      </c>
      <c r="C1645" s="31"/>
      <c r="D1645" s="25">
        <v>28.95458</v>
      </c>
      <c r="E1645" s="42">
        <v>188.08685</v>
      </c>
      <c r="F1645" s="35"/>
      <c r="G1645" s="23">
        <v>93.079614919354853</v>
      </c>
      <c r="H1645" s="40">
        <v>79.805210000000002</v>
      </c>
      <c r="I1645" s="35">
        <v>0</v>
      </c>
      <c r="J1645" s="26">
        <v>0</v>
      </c>
      <c r="K1645" s="9">
        <v>102.57996</v>
      </c>
      <c r="L1645" s="51">
        <v>22.874040000000001</v>
      </c>
      <c r="M1645" s="16">
        <v>387.81135</v>
      </c>
      <c r="N1645" s="49">
        <v>70.412440000000004</v>
      </c>
      <c r="O1645" s="50">
        <v>73.803960000000004</v>
      </c>
      <c r="P1645" s="39">
        <v>15.46658</v>
      </c>
      <c r="R1645" s="24">
        <f t="shared" si="111"/>
        <v>1062.8745849193549</v>
      </c>
      <c r="T1645" s="5">
        <v>415.628010378574</v>
      </c>
      <c r="V1645" s="20">
        <f t="shared" si="112"/>
        <v>1478.502595297929</v>
      </c>
      <c r="W1645" s="59">
        <f t="shared" si="110"/>
        <v>41656</v>
      </c>
      <c r="X1645" s="25">
        <v>148.47483</v>
      </c>
      <c r="Y1645" s="52">
        <v>365.01542000000001</v>
      </c>
      <c r="Z1645" s="35"/>
      <c r="AA1645" s="54">
        <v>49.771790000000003</v>
      </c>
      <c r="AB1645" s="55">
        <v>235.26139999999998</v>
      </c>
      <c r="AC1645" s="56">
        <v>15.66629</v>
      </c>
      <c r="AD1645" s="57">
        <v>157.40154000000001</v>
      </c>
      <c r="AE1645" s="35"/>
      <c r="AF1645" s="58">
        <v>15.33667</v>
      </c>
      <c r="AG1645" s="58"/>
      <c r="AH1645" s="35">
        <v>0</v>
      </c>
      <c r="AI1645" s="35"/>
      <c r="AL1645" s="24">
        <f t="shared" si="114"/>
        <v>986.92794000000015</v>
      </c>
      <c r="AN1645" s="34">
        <v>816</v>
      </c>
      <c r="AP1645" s="20">
        <f t="shared" si="113"/>
        <v>1802.92794</v>
      </c>
      <c r="AR1645" s="20"/>
    </row>
    <row r="1646" spans="1:44" x14ac:dyDescent="0.25">
      <c r="A1646" t="str">
        <f>VLOOKUP($B1646,'Cushing Balance'!$C$2:$E$500,3,TRUE)</f>
        <v>32014</v>
      </c>
      <c r="B1646" s="1">
        <v>41657</v>
      </c>
      <c r="C1646" s="31"/>
      <c r="D1646" s="25">
        <v>377.21681000000001</v>
      </c>
      <c r="E1646" s="42">
        <v>196.68794</v>
      </c>
      <c r="F1646" s="35"/>
      <c r="G1646" s="23">
        <v>93.079614919354853</v>
      </c>
      <c r="H1646" s="40">
        <v>80.430080000000004</v>
      </c>
      <c r="I1646" s="35">
        <v>0</v>
      </c>
      <c r="J1646" s="26">
        <v>0</v>
      </c>
      <c r="K1646" s="9">
        <v>98.651960000000003</v>
      </c>
      <c r="L1646" s="51">
        <v>22.872130000000002</v>
      </c>
      <c r="M1646" s="16">
        <v>324.05308000000002</v>
      </c>
      <c r="N1646" s="49">
        <v>101.32128999999999</v>
      </c>
      <c r="O1646" s="50">
        <v>74.318460000000002</v>
      </c>
      <c r="P1646" s="39">
        <v>45.541919999999998</v>
      </c>
      <c r="R1646" s="24">
        <f t="shared" si="111"/>
        <v>1414.173284919355</v>
      </c>
      <c r="T1646" s="5">
        <v>415.628010378574</v>
      </c>
      <c r="V1646" s="20">
        <f t="shared" si="112"/>
        <v>1829.8012952979288</v>
      </c>
      <c r="W1646" s="59">
        <f t="shared" si="110"/>
        <v>41657</v>
      </c>
      <c r="X1646" s="25">
        <v>147.64314999999999</v>
      </c>
      <c r="Y1646" s="52">
        <v>358.59859999999998</v>
      </c>
      <c r="Z1646" s="35"/>
      <c r="AA1646" s="54">
        <v>64.339290000000005</v>
      </c>
      <c r="AB1646" s="55">
        <v>232.80342000000002</v>
      </c>
      <c r="AC1646" s="56">
        <v>38.315019999999997</v>
      </c>
      <c r="AD1646" s="57">
        <v>155.65096</v>
      </c>
      <c r="AE1646" s="35"/>
      <c r="AF1646" s="58">
        <v>15.65292</v>
      </c>
      <c r="AG1646" s="58"/>
      <c r="AH1646" s="35">
        <v>0</v>
      </c>
      <c r="AI1646" s="35"/>
      <c r="AL1646" s="24">
        <f t="shared" si="114"/>
        <v>1013.0033599999999</v>
      </c>
      <c r="AN1646" s="34">
        <v>816</v>
      </c>
      <c r="AP1646" s="20">
        <f t="shared" si="113"/>
        <v>1829.0033599999999</v>
      </c>
      <c r="AR1646" s="20"/>
    </row>
    <row r="1647" spans="1:44" x14ac:dyDescent="0.25">
      <c r="A1647" t="str">
        <f>VLOOKUP($B1647,'Cushing Balance'!$C$2:$E$500,3,TRUE)</f>
        <v>32014</v>
      </c>
      <c r="B1647" s="1">
        <v>41658</v>
      </c>
      <c r="C1647" s="31"/>
      <c r="D1647" s="25">
        <v>313.05425000000002</v>
      </c>
      <c r="E1647" s="42">
        <v>189.19168999999999</v>
      </c>
      <c r="F1647" s="35"/>
      <c r="G1647" s="23">
        <v>93.079614919354853</v>
      </c>
      <c r="H1647" s="40">
        <v>79.123229999999992</v>
      </c>
      <c r="I1647" s="35">
        <v>0</v>
      </c>
      <c r="J1647" s="26">
        <v>0</v>
      </c>
      <c r="K1647" s="9">
        <v>96.187250000000006</v>
      </c>
      <c r="L1647" s="51">
        <v>23.13646</v>
      </c>
      <c r="M1647" s="16">
        <v>380.23227000000003</v>
      </c>
      <c r="N1647" s="49">
        <v>55.813040000000001</v>
      </c>
      <c r="O1647" s="50">
        <v>72.683979999999991</v>
      </c>
      <c r="P1647" s="39">
        <v>58.824669999999998</v>
      </c>
      <c r="R1647" s="24">
        <f t="shared" si="111"/>
        <v>1361.3264549193548</v>
      </c>
      <c r="T1647" s="5">
        <v>415.628010378574</v>
      </c>
      <c r="V1647" s="20">
        <f t="shared" si="112"/>
        <v>1776.9544652979289</v>
      </c>
      <c r="W1647" s="59">
        <f t="shared" si="110"/>
        <v>41658</v>
      </c>
      <c r="X1647" s="25">
        <v>149.72480999999999</v>
      </c>
      <c r="Y1647" s="52">
        <v>342.53934999999996</v>
      </c>
      <c r="Z1647" s="35"/>
      <c r="AA1647" s="54">
        <v>51.802019999999999</v>
      </c>
      <c r="AB1647" s="55">
        <v>234.70463000000001</v>
      </c>
      <c r="AC1647" s="56">
        <v>38.40363</v>
      </c>
      <c r="AD1647" s="57">
        <v>152.69185000000002</v>
      </c>
      <c r="AE1647" s="35"/>
      <c r="AF1647" s="58">
        <v>15.589079999999999</v>
      </c>
      <c r="AG1647" s="58"/>
      <c r="AH1647" s="35">
        <v>0</v>
      </c>
      <c r="AI1647" s="35"/>
      <c r="AL1647" s="24">
        <f t="shared" si="114"/>
        <v>985.45537000000002</v>
      </c>
      <c r="AN1647" s="34">
        <v>816</v>
      </c>
      <c r="AP1647" s="20">
        <f t="shared" si="113"/>
        <v>1801.4553700000001</v>
      </c>
      <c r="AR1647" s="20"/>
    </row>
    <row r="1648" spans="1:44" x14ac:dyDescent="0.25">
      <c r="A1648" t="str">
        <f>VLOOKUP($B1648,'Cushing Balance'!$C$2:$E$500,3,TRUE)</f>
        <v>32014</v>
      </c>
      <c r="B1648" s="1">
        <v>41659</v>
      </c>
      <c r="C1648" s="31"/>
      <c r="D1648" s="25">
        <v>0</v>
      </c>
      <c r="E1648" s="42">
        <v>180.80280999999999</v>
      </c>
      <c r="F1648" s="35"/>
      <c r="G1648" s="23">
        <v>93.079614919354853</v>
      </c>
      <c r="H1648" s="40">
        <v>75.017630000000011</v>
      </c>
      <c r="I1648" s="35">
        <v>0</v>
      </c>
      <c r="J1648" s="26">
        <v>0</v>
      </c>
      <c r="K1648" s="9">
        <v>99.834919999999997</v>
      </c>
      <c r="L1648" s="51">
        <v>23.17475</v>
      </c>
      <c r="M1648" s="16">
        <v>304.75334999999995</v>
      </c>
      <c r="N1648" s="49">
        <v>86.315269999999998</v>
      </c>
      <c r="O1648" s="50">
        <v>72.194829999999996</v>
      </c>
      <c r="P1648" s="39">
        <v>66.20496</v>
      </c>
      <c r="R1648" s="24">
        <f t="shared" si="111"/>
        <v>1001.3781349193549</v>
      </c>
      <c r="T1648" s="5">
        <v>415.628010378574</v>
      </c>
      <c r="V1648" s="20">
        <f t="shared" si="112"/>
        <v>1417.0061452979289</v>
      </c>
      <c r="W1648" s="59">
        <f t="shared" si="110"/>
        <v>41659</v>
      </c>
      <c r="X1648" s="25">
        <v>149.08269000000001</v>
      </c>
      <c r="Y1648" s="52">
        <v>316.60641999999996</v>
      </c>
      <c r="Z1648" s="35"/>
      <c r="AA1648" s="54">
        <v>58.476599999999998</v>
      </c>
      <c r="AB1648" s="55">
        <v>234.33635000000001</v>
      </c>
      <c r="AC1648" s="56">
        <v>36.557940000000002</v>
      </c>
      <c r="AD1648" s="57">
        <v>153.72067000000001</v>
      </c>
      <c r="AE1648" s="35"/>
      <c r="AF1648" s="58">
        <v>15.686020000000001</v>
      </c>
      <c r="AG1648" s="58"/>
      <c r="AH1648" s="35">
        <v>0</v>
      </c>
      <c r="AI1648" s="35"/>
      <c r="AL1648" s="24">
        <f t="shared" si="114"/>
        <v>964.46669000000009</v>
      </c>
      <c r="AN1648" s="34">
        <v>816</v>
      </c>
      <c r="AP1648" s="20">
        <f t="shared" si="113"/>
        <v>1780.4666900000002</v>
      </c>
      <c r="AR1648" s="20"/>
    </row>
    <row r="1649" spans="1:44" x14ac:dyDescent="0.25">
      <c r="A1649" t="str">
        <f>VLOOKUP($B1649,'Cushing Balance'!$C$2:$E$500,3,TRUE)</f>
        <v>32014</v>
      </c>
      <c r="B1649" s="1">
        <v>41660</v>
      </c>
      <c r="C1649" s="31"/>
      <c r="D1649" s="25">
        <v>0</v>
      </c>
      <c r="E1649" s="42">
        <v>139.70448000000002</v>
      </c>
      <c r="F1649" s="35"/>
      <c r="G1649" s="23">
        <v>93.079614919354853</v>
      </c>
      <c r="H1649" s="40">
        <v>80.270809999999997</v>
      </c>
      <c r="I1649" s="35">
        <v>0</v>
      </c>
      <c r="J1649" s="26">
        <v>0</v>
      </c>
      <c r="K1649" s="9">
        <v>99.314419999999998</v>
      </c>
      <c r="L1649" s="51">
        <v>22.939599999999999</v>
      </c>
      <c r="M1649" s="16">
        <v>237.24088</v>
      </c>
      <c r="N1649" s="49">
        <v>78.524690000000007</v>
      </c>
      <c r="O1649" s="50">
        <v>76.112729999999999</v>
      </c>
      <c r="P1649" s="39">
        <v>54.81438</v>
      </c>
      <c r="R1649" s="24">
        <f t="shared" si="111"/>
        <v>882.0016049193548</v>
      </c>
      <c r="T1649" s="5">
        <v>415.628010378574</v>
      </c>
      <c r="V1649" s="20">
        <f t="shared" si="112"/>
        <v>1297.6296152979289</v>
      </c>
      <c r="W1649" s="59">
        <f t="shared" si="110"/>
        <v>41660</v>
      </c>
      <c r="X1649" s="25">
        <v>148.92248000000001</v>
      </c>
      <c r="Y1649" s="52">
        <v>328.94913000000003</v>
      </c>
      <c r="Z1649" s="35"/>
      <c r="AA1649" s="54">
        <v>49.389499999999998</v>
      </c>
      <c r="AB1649" s="55">
        <v>182.87975</v>
      </c>
      <c r="AC1649" s="56">
        <v>23.336169999999999</v>
      </c>
      <c r="AD1649" s="57">
        <v>155.52831</v>
      </c>
      <c r="AE1649" s="35"/>
      <c r="AF1649" s="58">
        <v>11.040379999999999</v>
      </c>
      <c r="AG1649" s="58"/>
      <c r="AH1649" s="35">
        <v>0</v>
      </c>
      <c r="AI1649" s="35"/>
      <c r="AL1649" s="24">
        <f t="shared" si="114"/>
        <v>900.04572000000007</v>
      </c>
      <c r="AN1649" s="34">
        <v>816</v>
      </c>
      <c r="AP1649" s="20">
        <f t="shared" si="113"/>
        <v>1716.0457200000001</v>
      </c>
      <c r="AR1649" s="20"/>
    </row>
    <row r="1650" spans="1:44" x14ac:dyDescent="0.25">
      <c r="A1650" t="str">
        <f>VLOOKUP($B1650,'Cushing Balance'!$C$2:$E$500,3,TRUE)</f>
        <v>32014</v>
      </c>
      <c r="B1650" s="1">
        <v>41661</v>
      </c>
      <c r="C1650" s="31"/>
      <c r="D1650" s="25">
        <v>0</v>
      </c>
      <c r="E1650" s="42">
        <v>197.05367000000001</v>
      </c>
      <c r="F1650" s="35"/>
      <c r="G1650" s="23">
        <v>93.079614919354853</v>
      </c>
      <c r="H1650" s="40">
        <v>80.088419999999999</v>
      </c>
      <c r="I1650" s="35">
        <v>0</v>
      </c>
      <c r="J1650" s="26">
        <v>0</v>
      </c>
      <c r="K1650" s="9">
        <v>99.98348</v>
      </c>
      <c r="L1650" s="51">
        <v>22.138939999999998</v>
      </c>
      <c r="M1650" s="16">
        <v>250.03951999999998</v>
      </c>
      <c r="N1650" s="49">
        <v>100.85923</v>
      </c>
      <c r="O1650" s="50">
        <v>74.169039999999995</v>
      </c>
      <c r="P1650" s="39">
        <v>35.895000000000003</v>
      </c>
      <c r="R1650" s="24">
        <f t="shared" si="111"/>
        <v>953.30691491935477</v>
      </c>
      <c r="T1650" s="5">
        <v>415.628010378574</v>
      </c>
      <c r="V1650" s="20">
        <f t="shared" si="112"/>
        <v>1368.9349252979287</v>
      </c>
      <c r="W1650" s="59">
        <f t="shared" si="110"/>
        <v>41661</v>
      </c>
      <c r="X1650" s="25">
        <v>147.26542000000001</v>
      </c>
      <c r="Y1650" s="52">
        <v>326.23927000000003</v>
      </c>
      <c r="Z1650" s="35"/>
      <c r="AA1650" s="54">
        <v>83.567880000000002</v>
      </c>
      <c r="AB1650" s="55">
        <v>46.218629999999997</v>
      </c>
      <c r="AC1650" s="56">
        <v>14.5106</v>
      </c>
      <c r="AD1650" s="57">
        <v>126.23146000000001</v>
      </c>
      <c r="AE1650" s="35"/>
      <c r="AF1650" s="58">
        <v>6.1818500000000007</v>
      </c>
      <c r="AG1650" s="58"/>
      <c r="AH1650" s="35">
        <v>0</v>
      </c>
      <c r="AI1650" s="35"/>
      <c r="AL1650" s="24">
        <f t="shared" si="114"/>
        <v>750.21510999999998</v>
      </c>
      <c r="AN1650" s="34">
        <v>816</v>
      </c>
      <c r="AP1650" s="20">
        <f t="shared" si="113"/>
        <v>1566.2151100000001</v>
      </c>
      <c r="AR1650" s="20"/>
    </row>
    <row r="1651" spans="1:44" x14ac:dyDescent="0.25">
      <c r="A1651" t="str">
        <f>VLOOKUP($B1651,'Cushing Balance'!$C$2:$E$500,3,TRUE)</f>
        <v>32014</v>
      </c>
      <c r="B1651" s="1">
        <v>41662</v>
      </c>
      <c r="C1651" s="31"/>
      <c r="D1651" s="25">
        <v>407.79965000000004</v>
      </c>
      <c r="E1651" s="42">
        <v>197.29406</v>
      </c>
      <c r="F1651" s="35"/>
      <c r="G1651" s="23">
        <v>93.079614919354853</v>
      </c>
      <c r="H1651" s="40">
        <v>80.104060000000004</v>
      </c>
      <c r="I1651" s="35">
        <v>0</v>
      </c>
      <c r="J1651" s="26">
        <v>0</v>
      </c>
      <c r="K1651" s="9">
        <v>100.91973</v>
      </c>
      <c r="L1651" s="51">
        <v>22.37763</v>
      </c>
      <c r="M1651" s="16">
        <v>277.03402</v>
      </c>
      <c r="N1651" s="49">
        <v>101.53846</v>
      </c>
      <c r="O1651" s="50">
        <v>76.702979999999997</v>
      </c>
      <c r="P1651" s="39">
        <v>39.070599999999999</v>
      </c>
      <c r="R1651" s="24">
        <f t="shared" si="111"/>
        <v>1395.9208049193549</v>
      </c>
      <c r="T1651" s="5">
        <v>415.628010378574</v>
      </c>
      <c r="V1651" s="20">
        <f t="shared" si="112"/>
        <v>1811.5488152979287</v>
      </c>
      <c r="W1651" s="59">
        <f t="shared" si="110"/>
        <v>41662</v>
      </c>
      <c r="X1651" s="25">
        <v>146.50656000000001</v>
      </c>
      <c r="Y1651" s="52">
        <v>354.12887999999998</v>
      </c>
      <c r="Z1651" s="35"/>
      <c r="AA1651" s="54">
        <v>82.549419999999998</v>
      </c>
      <c r="AB1651" s="55">
        <v>55.207419999999999</v>
      </c>
      <c r="AC1651" s="56">
        <v>23.321249999999999</v>
      </c>
      <c r="AD1651" s="57">
        <v>137.11660000000001</v>
      </c>
      <c r="AE1651" s="35"/>
      <c r="AF1651" s="58">
        <v>9.0832300000000004</v>
      </c>
      <c r="AG1651" s="58"/>
      <c r="AH1651" s="35">
        <v>0</v>
      </c>
      <c r="AI1651" s="35"/>
      <c r="AL1651" s="24">
        <f t="shared" si="114"/>
        <v>807.91336000000001</v>
      </c>
      <c r="AN1651" s="34">
        <v>816</v>
      </c>
      <c r="AP1651" s="20">
        <f t="shared" si="113"/>
        <v>1623.91336</v>
      </c>
      <c r="AR1651" s="20"/>
    </row>
    <row r="1652" spans="1:44" x14ac:dyDescent="0.25">
      <c r="A1652" t="str">
        <f>VLOOKUP($B1652,'Cushing Balance'!$C$2:$E$500,3,TRUE)</f>
        <v>32014</v>
      </c>
      <c r="B1652" s="1">
        <v>41663</v>
      </c>
      <c r="C1652" s="31"/>
      <c r="D1652" s="25">
        <v>0</v>
      </c>
      <c r="E1652" s="42">
        <v>195.25719000000001</v>
      </c>
      <c r="F1652" s="35"/>
      <c r="G1652" s="23">
        <v>93.079614919354853</v>
      </c>
      <c r="H1652" s="40">
        <v>78.805880000000002</v>
      </c>
      <c r="I1652" s="35">
        <v>0</v>
      </c>
      <c r="J1652" s="26">
        <v>0</v>
      </c>
      <c r="K1652" s="9">
        <v>98.911729999999991</v>
      </c>
      <c r="L1652" s="51">
        <v>23.045540000000003</v>
      </c>
      <c r="M1652" s="16">
        <v>385.40868999999998</v>
      </c>
      <c r="N1652" s="49">
        <v>102.92933000000001</v>
      </c>
      <c r="O1652" s="50">
        <v>74.87639999999999</v>
      </c>
      <c r="P1652" s="39">
        <v>59.971350000000001</v>
      </c>
      <c r="R1652" s="24">
        <f t="shared" si="111"/>
        <v>1112.2857249193548</v>
      </c>
      <c r="T1652" s="5">
        <v>415.628010378574</v>
      </c>
      <c r="V1652" s="20">
        <f t="shared" si="112"/>
        <v>1527.9137352979287</v>
      </c>
      <c r="W1652" s="59">
        <f t="shared" si="110"/>
        <v>41663</v>
      </c>
      <c r="X1652" s="25">
        <v>144.71698000000001</v>
      </c>
      <c r="Y1652" s="52">
        <v>326.79505999999998</v>
      </c>
      <c r="Z1652" s="35"/>
      <c r="AA1652" s="54">
        <v>153.874</v>
      </c>
      <c r="AB1652" s="55">
        <v>112.42358</v>
      </c>
      <c r="AC1652" s="56">
        <v>29.448060000000002</v>
      </c>
      <c r="AD1652" s="57">
        <v>125.75935000000001</v>
      </c>
      <c r="AE1652" s="35"/>
      <c r="AF1652" s="58">
        <v>14.470559999999999</v>
      </c>
      <c r="AG1652" s="58"/>
      <c r="AH1652" s="35">
        <v>0</v>
      </c>
      <c r="AI1652" s="35"/>
      <c r="AL1652" s="24">
        <f t="shared" si="114"/>
        <v>907.48759000000007</v>
      </c>
      <c r="AN1652" s="34">
        <v>816</v>
      </c>
      <c r="AP1652" s="20">
        <f t="shared" si="113"/>
        <v>1723.4875900000002</v>
      </c>
      <c r="AR1652" s="20"/>
    </row>
    <row r="1653" spans="1:44" x14ac:dyDescent="0.25">
      <c r="A1653" t="str">
        <f>VLOOKUP($B1653,'Cushing Balance'!$C$2:$E$500,3,TRUE)</f>
        <v>42014</v>
      </c>
      <c r="B1653" s="1">
        <v>41664</v>
      </c>
      <c r="C1653" s="31"/>
      <c r="D1653" s="25">
        <v>204.70905999999999</v>
      </c>
      <c r="E1653" s="42">
        <v>188.30995999999999</v>
      </c>
      <c r="F1653" s="35"/>
      <c r="G1653" s="23">
        <v>93.079614919354853</v>
      </c>
      <c r="H1653" s="40">
        <v>79.665329999999997</v>
      </c>
      <c r="I1653" s="35">
        <v>0</v>
      </c>
      <c r="J1653" s="26">
        <v>0</v>
      </c>
      <c r="K1653" s="9">
        <v>94.323059999999998</v>
      </c>
      <c r="L1653" s="51">
        <v>22.929099999999998</v>
      </c>
      <c r="M1653" s="16">
        <v>379.02963</v>
      </c>
      <c r="N1653" s="49">
        <v>101.05602</v>
      </c>
      <c r="O1653" s="50">
        <v>73.431600000000003</v>
      </c>
      <c r="P1653" s="39">
        <v>1.0744800000000001</v>
      </c>
      <c r="R1653" s="24">
        <f t="shared" si="111"/>
        <v>1237.6078549193546</v>
      </c>
      <c r="T1653" s="5">
        <v>415.628010378574</v>
      </c>
      <c r="V1653" s="20">
        <f t="shared" si="112"/>
        <v>1653.2358652979287</v>
      </c>
      <c r="W1653" s="59">
        <f t="shared" si="110"/>
        <v>41664</v>
      </c>
      <c r="X1653" s="25">
        <v>147.07830999999999</v>
      </c>
      <c r="Y1653" s="52">
        <v>372.45453999999995</v>
      </c>
      <c r="Z1653" s="35"/>
      <c r="AA1653" s="54">
        <v>132.53942000000001</v>
      </c>
      <c r="AB1653" s="55">
        <v>211.11670999999998</v>
      </c>
      <c r="AC1653" s="56">
        <v>36.684230000000007</v>
      </c>
      <c r="AD1653" s="57">
        <v>70.641149999999996</v>
      </c>
      <c r="AE1653" s="35"/>
      <c r="AF1653" s="58">
        <v>15.30292</v>
      </c>
      <c r="AG1653" s="58"/>
      <c r="AH1653" s="35">
        <v>0</v>
      </c>
      <c r="AI1653" s="35"/>
      <c r="AL1653" s="24">
        <f t="shared" si="114"/>
        <v>985.81727999999987</v>
      </c>
      <c r="AN1653" s="34">
        <v>816</v>
      </c>
      <c r="AP1653" s="20">
        <f t="shared" si="113"/>
        <v>1801.8172799999998</v>
      </c>
      <c r="AR1653" s="20"/>
    </row>
    <row r="1654" spans="1:44" x14ac:dyDescent="0.25">
      <c r="A1654" t="str">
        <f>VLOOKUP($B1654,'Cushing Balance'!$C$2:$E$500,3,TRUE)</f>
        <v>42014</v>
      </c>
      <c r="B1654" s="1">
        <v>41665</v>
      </c>
      <c r="C1654" s="31"/>
      <c r="D1654" s="25">
        <v>95.83475</v>
      </c>
      <c r="E1654" s="42">
        <v>170.39773000000002</v>
      </c>
      <c r="F1654" s="35"/>
      <c r="G1654" s="23">
        <v>93.079614919354853</v>
      </c>
      <c r="H1654" s="40">
        <v>80.537149999999997</v>
      </c>
      <c r="I1654" s="35">
        <v>0</v>
      </c>
      <c r="J1654" s="26">
        <v>0</v>
      </c>
      <c r="K1654" s="9">
        <v>92.988919999999993</v>
      </c>
      <c r="L1654" s="51">
        <v>22.996689999999997</v>
      </c>
      <c r="M1654" s="16">
        <v>382.32319000000001</v>
      </c>
      <c r="N1654" s="49">
        <v>97.065809999999999</v>
      </c>
      <c r="O1654" s="50">
        <v>69.782020000000003</v>
      </c>
      <c r="P1654" s="39">
        <v>0.44580999999999998</v>
      </c>
      <c r="R1654" s="24">
        <f t="shared" si="111"/>
        <v>1105.4516849193549</v>
      </c>
      <c r="T1654" s="5">
        <v>415.628010378574</v>
      </c>
      <c r="V1654" s="20">
        <f t="shared" si="112"/>
        <v>1521.079695297929</v>
      </c>
      <c r="W1654" s="59">
        <f t="shared" si="110"/>
        <v>41665</v>
      </c>
      <c r="X1654" s="25">
        <v>149.72418999999999</v>
      </c>
      <c r="Y1654" s="52">
        <v>357.65072999999995</v>
      </c>
      <c r="Z1654" s="35"/>
      <c r="AA1654" s="54">
        <v>83.235849999999999</v>
      </c>
      <c r="AB1654" s="55">
        <v>212.48679000000001</v>
      </c>
      <c r="AC1654" s="56">
        <v>35.40504</v>
      </c>
      <c r="AD1654" s="57">
        <v>57.439689999999999</v>
      </c>
      <c r="AE1654" s="35"/>
      <c r="AF1654" s="58">
        <v>15.734350000000001</v>
      </c>
      <c r="AG1654" s="58"/>
      <c r="AH1654" s="35">
        <v>0</v>
      </c>
      <c r="AI1654" s="35"/>
      <c r="AL1654" s="24">
        <f t="shared" si="114"/>
        <v>911.67664000000002</v>
      </c>
      <c r="AN1654" s="34">
        <v>816</v>
      </c>
      <c r="AP1654" s="20">
        <f t="shared" si="113"/>
        <v>1727.6766400000001</v>
      </c>
      <c r="AR1654" s="20"/>
    </row>
    <row r="1655" spans="1:44" x14ac:dyDescent="0.25">
      <c r="A1655" t="str">
        <f>VLOOKUP($B1655,'Cushing Balance'!$C$2:$E$500,3,TRUE)</f>
        <v>42014</v>
      </c>
      <c r="B1655" s="1">
        <v>41666</v>
      </c>
      <c r="C1655" s="31"/>
      <c r="D1655" s="25">
        <v>179.79038</v>
      </c>
      <c r="E1655" s="42">
        <v>196.58199999999999</v>
      </c>
      <c r="F1655" s="35"/>
      <c r="G1655" s="23">
        <v>93.079614919354853</v>
      </c>
      <c r="H1655" s="40">
        <v>79.447879999999998</v>
      </c>
      <c r="I1655" s="35">
        <v>0</v>
      </c>
      <c r="J1655" s="26">
        <v>0</v>
      </c>
      <c r="K1655" s="9">
        <v>101.67660000000001</v>
      </c>
      <c r="L1655" s="51">
        <v>22.973269999999999</v>
      </c>
      <c r="M1655" s="16">
        <v>337.84383000000003</v>
      </c>
      <c r="N1655" s="49">
        <v>79.216809999999995</v>
      </c>
      <c r="O1655" s="50">
        <v>74.462850000000003</v>
      </c>
      <c r="P1655" s="39">
        <v>13.591290000000001</v>
      </c>
      <c r="R1655" s="24">
        <f t="shared" si="111"/>
        <v>1178.664524919355</v>
      </c>
      <c r="T1655" s="5">
        <v>415.628010378574</v>
      </c>
      <c r="V1655" s="20">
        <f t="shared" si="112"/>
        <v>1594.2925352979291</v>
      </c>
      <c r="W1655" s="59">
        <f t="shared" si="110"/>
        <v>41666</v>
      </c>
      <c r="X1655" s="25">
        <v>148.63915</v>
      </c>
      <c r="Y1655" s="52">
        <v>356.91158000000001</v>
      </c>
      <c r="Z1655" s="35"/>
      <c r="AA1655" s="54">
        <v>157.27842000000001</v>
      </c>
      <c r="AB1655" s="55">
        <v>213.07787999999999</v>
      </c>
      <c r="AC1655" s="56">
        <v>39.029809999999998</v>
      </c>
      <c r="AD1655" s="57">
        <v>138.66417000000001</v>
      </c>
      <c r="AE1655" s="35"/>
      <c r="AF1655" s="58">
        <v>14.41367</v>
      </c>
      <c r="AG1655" s="58"/>
      <c r="AH1655" s="35">
        <v>0</v>
      </c>
      <c r="AI1655" s="35"/>
      <c r="AL1655" s="24">
        <f t="shared" si="114"/>
        <v>1068.01468</v>
      </c>
      <c r="AN1655" s="34">
        <v>816</v>
      </c>
      <c r="AP1655" s="20">
        <f t="shared" si="113"/>
        <v>1884.01468</v>
      </c>
      <c r="AR1655" s="20"/>
    </row>
    <row r="1656" spans="1:44" x14ac:dyDescent="0.25">
      <c r="A1656" t="str">
        <f>VLOOKUP($B1656,'Cushing Balance'!$C$2:$E$500,3,TRUE)</f>
        <v>42014</v>
      </c>
      <c r="B1656" s="1">
        <v>41667</v>
      </c>
      <c r="C1656" s="31"/>
      <c r="D1656" s="25">
        <v>198.67473000000001</v>
      </c>
      <c r="E1656" s="42">
        <v>180.40652</v>
      </c>
      <c r="F1656" s="35"/>
      <c r="G1656" s="23">
        <v>93.079614919354853</v>
      </c>
      <c r="H1656" s="40">
        <v>77.593210000000013</v>
      </c>
      <c r="I1656" s="35">
        <v>0</v>
      </c>
      <c r="J1656" s="26">
        <v>0</v>
      </c>
      <c r="K1656" s="9">
        <v>101.57988</v>
      </c>
      <c r="L1656" s="51">
        <v>22.419080000000001</v>
      </c>
      <c r="M1656" s="16">
        <v>392.33890000000002</v>
      </c>
      <c r="N1656" s="49">
        <v>100.91369</v>
      </c>
      <c r="O1656" s="50">
        <v>72.43244</v>
      </c>
      <c r="P1656" s="39">
        <v>3.1395999999999997</v>
      </c>
      <c r="R1656" s="24">
        <f t="shared" si="111"/>
        <v>1242.5776649193551</v>
      </c>
      <c r="T1656" s="5">
        <v>415.628010378574</v>
      </c>
      <c r="V1656" s="20">
        <f t="shared" si="112"/>
        <v>1658.2056752979292</v>
      </c>
      <c r="W1656" s="59">
        <f t="shared" si="110"/>
        <v>41667</v>
      </c>
      <c r="X1656" s="25">
        <v>147.54738</v>
      </c>
      <c r="Y1656" s="52">
        <v>342.31855999999999</v>
      </c>
      <c r="Z1656" s="35"/>
      <c r="AA1656" s="54">
        <v>313.82721000000004</v>
      </c>
      <c r="AB1656" s="55">
        <v>216.52</v>
      </c>
      <c r="AC1656" s="56">
        <v>37.74306</v>
      </c>
      <c r="AD1656" s="57">
        <v>118.89398</v>
      </c>
      <c r="AE1656" s="35"/>
      <c r="AF1656" s="58">
        <v>13.84754</v>
      </c>
      <c r="AG1656" s="58"/>
      <c r="AH1656" s="35">
        <v>0</v>
      </c>
      <c r="AI1656" s="35"/>
      <c r="AL1656" s="24">
        <f t="shared" si="114"/>
        <v>1190.6977300000001</v>
      </c>
      <c r="AN1656" s="34">
        <v>816</v>
      </c>
      <c r="AP1656" s="20">
        <f t="shared" si="113"/>
        <v>2006.6977300000001</v>
      </c>
      <c r="AR1656" s="20"/>
    </row>
    <row r="1657" spans="1:44" x14ac:dyDescent="0.25">
      <c r="A1657" t="str">
        <f>VLOOKUP($B1657,'Cushing Balance'!$C$2:$E$500,3,TRUE)</f>
        <v>42014</v>
      </c>
      <c r="B1657" s="1">
        <v>41668</v>
      </c>
      <c r="C1657" s="31"/>
      <c r="D1657" s="25">
        <v>24.04223</v>
      </c>
      <c r="E1657" s="42">
        <v>191.22744</v>
      </c>
      <c r="F1657" s="35"/>
      <c r="G1657" s="23">
        <v>93.079614919354853</v>
      </c>
      <c r="H1657" s="40">
        <v>77.654020000000003</v>
      </c>
      <c r="I1657" s="35">
        <v>0</v>
      </c>
      <c r="J1657" s="26">
        <v>0</v>
      </c>
      <c r="K1657" s="9">
        <v>101.47242</v>
      </c>
      <c r="L1657" s="51">
        <v>23.000520000000002</v>
      </c>
      <c r="M1657" s="16">
        <v>323.38569000000001</v>
      </c>
      <c r="N1657" s="49">
        <v>96.304310000000001</v>
      </c>
      <c r="O1657" s="50">
        <v>74.297250000000005</v>
      </c>
      <c r="P1657" s="39">
        <v>0</v>
      </c>
      <c r="R1657" s="24">
        <f t="shared" si="111"/>
        <v>1004.4634949193547</v>
      </c>
      <c r="T1657" s="5">
        <v>415.628010378574</v>
      </c>
      <c r="V1657" s="20">
        <f t="shared" si="112"/>
        <v>1420.0915052979287</v>
      </c>
      <c r="W1657" s="59">
        <f t="shared" si="110"/>
        <v>41668</v>
      </c>
      <c r="X1657" s="25">
        <v>148.9049</v>
      </c>
      <c r="Y1657" s="52">
        <v>348.68034999999998</v>
      </c>
      <c r="Z1657" s="35"/>
      <c r="AA1657" s="54">
        <v>277.91406000000001</v>
      </c>
      <c r="AB1657" s="55">
        <v>144.58601999999999</v>
      </c>
      <c r="AC1657" s="56">
        <v>21.021169999999998</v>
      </c>
      <c r="AD1657" s="57">
        <v>110.28269</v>
      </c>
      <c r="AE1657" s="35"/>
      <c r="AF1657" s="58">
        <v>14.606479999999999</v>
      </c>
      <c r="AG1657" s="58"/>
      <c r="AH1657" s="35">
        <v>0</v>
      </c>
      <c r="AI1657" s="35"/>
      <c r="AL1657" s="24">
        <f t="shared" si="114"/>
        <v>1065.9956699999998</v>
      </c>
      <c r="AN1657" s="34">
        <v>816</v>
      </c>
      <c r="AP1657" s="20">
        <f t="shared" si="113"/>
        <v>1881.9956699999998</v>
      </c>
      <c r="AR1657" s="20"/>
    </row>
    <row r="1658" spans="1:44" x14ac:dyDescent="0.25">
      <c r="A1658" t="str">
        <f>VLOOKUP($B1658,'Cushing Balance'!$C$2:$E$500,3,TRUE)</f>
        <v>42014</v>
      </c>
      <c r="B1658" s="1">
        <v>41669</v>
      </c>
      <c r="C1658" s="31"/>
      <c r="D1658" s="25">
        <v>277.21366999999998</v>
      </c>
      <c r="E1658" s="42">
        <v>171.43804</v>
      </c>
      <c r="F1658" s="35"/>
      <c r="G1658" s="23">
        <v>93.079614919354853</v>
      </c>
      <c r="H1658" s="40">
        <v>79.796379999999999</v>
      </c>
      <c r="I1658" s="35">
        <v>0</v>
      </c>
      <c r="J1658" s="26">
        <v>0</v>
      </c>
      <c r="K1658" s="9">
        <v>97.876940000000005</v>
      </c>
      <c r="L1658" s="51">
        <v>22.952080000000002</v>
      </c>
      <c r="M1658" s="16">
        <v>383.92284999999998</v>
      </c>
      <c r="N1658" s="49">
        <v>69.549960000000013</v>
      </c>
      <c r="O1658" s="50">
        <v>69.253249999999994</v>
      </c>
      <c r="P1658" s="39">
        <v>42.574539999999999</v>
      </c>
      <c r="R1658" s="24">
        <f t="shared" si="111"/>
        <v>1307.657324919355</v>
      </c>
      <c r="T1658" s="5">
        <v>415.628010378574</v>
      </c>
      <c r="V1658" s="20">
        <f t="shared" si="112"/>
        <v>1723.2853352979291</v>
      </c>
      <c r="W1658" s="59">
        <f t="shared" si="110"/>
        <v>41669</v>
      </c>
      <c r="X1658" s="25">
        <v>148.23860000000002</v>
      </c>
      <c r="Y1658" s="52">
        <v>343.42515000000003</v>
      </c>
      <c r="Z1658" s="35"/>
      <c r="AA1658" s="54">
        <v>373.40713</v>
      </c>
      <c r="AB1658" s="55">
        <v>191.38570999999999</v>
      </c>
      <c r="AC1658" s="56">
        <v>21.811709999999998</v>
      </c>
      <c r="AD1658" s="57">
        <v>112.64304</v>
      </c>
      <c r="AE1658" s="35"/>
      <c r="AF1658" s="58">
        <v>14.90127</v>
      </c>
      <c r="AG1658" s="58"/>
      <c r="AH1658" s="35">
        <v>0</v>
      </c>
      <c r="AI1658" s="35"/>
      <c r="AL1658" s="24">
        <f t="shared" si="114"/>
        <v>1205.8126099999999</v>
      </c>
      <c r="AN1658" s="34">
        <v>816</v>
      </c>
      <c r="AP1658" s="20">
        <f t="shared" si="113"/>
        <v>2021.8126099999999</v>
      </c>
      <c r="AR1658" s="20"/>
    </row>
    <row r="1659" spans="1:44" x14ac:dyDescent="0.25">
      <c r="A1659" t="str">
        <f>VLOOKUP($B1659,'Cushing Balance'!$C$2:$E$500,3,TRUE)</f>
        <v>42014</v>
      </c>
      <c r="B1659" s="1">
        <v>41670</v>
      </c>
      <c r="C1659" s="31"/>
      <c r="D1659" s="25">
        <v>180.38532999999998</v>
      </c>
      <c r="E1659" s="42">
        <v>177.34414999999998</v>
      </c>
      <c r="F1659" s="35"/>
      <c r="G1659" s="23">
        <v>93.079614919354853</v>
      </c>
      <c r="H1659" s="40">
        <v>78.876059999999995</v>
      </c>
      <c r="I1659" s="35">
        <v>0</v>
      </c>
      <c r="J1659" s="26">
        <v>0</v>
      </c>
      <c r="K1659" s="9">
        <v>94.372149999999991</v>
      </c>
      <c r="L1659" s="51">
        <v>20.563599999999997</v>
      </c>
      <c r="M1659" s="16">
        <v>379.54590000000002</v>
      </c>
      <c r="N1659" s="49">
        <v>118.48855999999999</v>
      </c>
      <c r="O1659" s="50">
        <v>72.127229999999997</v>
      </c>
      <c r="P1659" s="39">
        <v>10.903879999999999</v>
      </c>
      <c r="R1659" s="24">
        <f t="shared" si="111"/>
        <v>1225.6864749193549</v>
      </c>
      <c r="T1659" s="5">
        <v>415.628010378574</v>
      </c>
      <c r="V1659" s="20">
        <f t="shared" si="112"/>
        <v>1641.314485297929</v>
      </c>
      <c r="W1659" s="59">
        <f t="shared" si="110"/>
        <v>41670</v>
      </c>
      <c r="X1659" s="25">
        <v>148.78710000000001</v>
      </c>
      <c r="Y1659" s="52">
        <v>370.21487999999999</v>
      </c>
      <c r="Z1659" s="35"/>
      <c r="AA1659" s="54">
        <v>377.83159999999998</v>
      </c>
      <c r="AB1659" s="55">
        <v>212.25206</v>
      </c>
      <c r="AC1659" s="56">
        <v>38.038170000000001</v>
      </c>
      <c r="AD1659" s="57">
        <v>115.59285000000001</v>
      </c>
      <c r="AE1659" s="35"/>
      <c r="AF1659" s="58">
        <v>15.595690000000001</v>
      </c>
      <c r="AG1659" s="58"/>
      <c r="AH1659" s="35">
        <v>0</v>
      </c>
      <c r="AI1659" s="35"/>
      <c r="AL1659" s="24">
        <f t="shared" si="114"/>
        <v>1278.3123500000002</v>
      </c>
      <c r="AN1659" s="34">
        <v>816</v>
      </c>
      <c r="AP1659" s="20">
        <f t="shared" si="113"/>
        <v>2094.3123500000002</v>
      </c>
      <c r="AR1659" s="20"/>
    </row>
    <row r="1660" spans="1:44" x14ac:dyDescent="0.25">
      <c r="A1660" t="str">
        <f>VLOOKUP($B1660,'Cushing Balance'!$C$2:$E$500,3,TRUE)</f>
        <v>52014</v>
      </c>
      <c r="B1660" s="1">
        <v>41671</v>
      </c>
      <c r="C1660" s="31"/>
      <c r="D1660" s="25">
        <v>258.06639999999999</v>
      </c>
      <c r="E1660" s="42">
        <v>180.72907999999998</v>
      </c>
      <c r="F1660" s="35"/>
      <c r="G1660" s="23">
        <v>86.983505635764942</v>
      </c>
      <c r="H1660" s="40">
        <v>69.429000000000002</v>
      </c>
      <c r="I1660" s="35">
        <v>0</v>
      </c>
      <c r="J1660" s="26">
        <v>0</v>
      </c>
      <c r="K1660" s="9">
        <v>97.753039999999999</v>
      </c>
      <c r="L1660" s="51">
        <v>18.710639999999998</v>
      </c>
      <c r="M1660" s="16">
        <v>378.58178999999996</v>
      </c>
      <c r="N1660" s="49">
        <v>40.405850000000001</v>
      </c>
      <c r="O1660" s="50">
        <v>53.222850000000001</v>
      </c>
      <c r="P1660" s="39">
        <v>3.9340999999999999</v>
      </c>
      <c r="R1660" s="24">
        <f t="shared" si="111"/>
        <v>1187.8162556357649</v>
      </c>
      <c r="T1660" s="5">
        <v>418.92202736236237</v>
      </c>
      <c r="V1660" s="20">
        <f t="shared" si="112"/>
        <v>1606.7382829981273</v>
      </c>
      <c r="W1660" s="59">
        <f t="shared" si="110"/>
        <v>41671</v>
      </c>
      <c r="X1660" s="25">
        <v>148.13920999999999</v>
      </c>
      <c r="Y1660" s="52">
        <v>361.47543999999999</v>
      </c>
      <c r="Z1660" s="35"/>
      <c r="AA1660" s="54">
        <v>349.24132000000003</v>
      </c>
      <c r="AB1660" s="55">
        <v>223.20217000000002</v>
      </c>
      <c r="AC1660" s="56">
        <v>38.094000000000001</v>
      </c>
      <c r="AD1660" s="57">
        <v>124.78358</v>
      </c>
      <c r="AE1660" s="35"/>
      <c r="AF1660" s="58">
        <v>9.9456000000000007</v>
      </c>
      <c r="AG1660" s="58"/>
      <c r="AH1660" s="35">
        <v>0</v>
      </c>
      <c r="AI1660" s="35"/>
      <c r="AL1660" s="24">
        <f t="shared" si="114"/>
        <v>1254.8813200000002</v>
      </c>
      <c r="AN1660" s="34">
        <v>810.05</v>
      </c>
      <c r="AP1660" s="20">
        <f t="shared" si="113"/>
        <v>2064.9313200000001</v>
      </c>
      <c r="AR1660" s="20"/>
    </row>
    <row r="1661" spans="1:44" x14ac:dyDescent="0.25">
      <c r="A1661" t="str">
        <f>VLOOKUP($B1661,'Cushing Balance'!$C$2:$E$500,3,TRUE)</f>
        <v>52014</v>
      </c>
      <c r="B1661" s="1">
        <v>41672</v>
      </c>
      <c r="C1661" s="31"/>
      <c r="D1661" s="25">
        <v>96.438330000000008</v>
      </c>
      <c r="E1661" s="42">
        <v>188.45310000000001</v>
      </c>
      <c r="F1661" s="35"/>
      <c r="G1661" s="23">
        <v>86.983505635764942</v>
      </c>
      <c r="H1661" s="40">
        <v>78.772229999999993</v>
      </c>
      <c r="I1661" s="35">
        <v>0</v>
      </c>
      <c r="J1661" s="26">
        <v>0</v>
      </c>
      <c r="K1661" s="9">
        <v>89.776520000000005</v>
      </c>
      <c r="L1661" s="51">
        <v>22.400419999999997</v>
      </c>
      <c r="M1661" s="16">
        <v>345.98702000000003</v>
      </c>
      <c r="N1661" s="49">
        <v>75.139440000000008</v>
      </c>
      <c r="O1661" s="50">
        <v>71.601020000000005</v>
      </c>
      <c r="P1661" s="39">
        <v>0.64624999999999999</v>
      </c>
      <c r="R1661" s="24">
        <f t="shared" si="111"/>
        <v>1056.1978356357649</v>
      </c>
      <c r="T1661" s="5">
        <v>418.92202736236237</v>
      </c>
      <c r="V1661" s="20">
        <f t="shared" si="112"/>
        <v>1475.1198629981272</v>
      </c>
      <c r="W1661" s="59">
        <f t="shared" si="110"/>
        <v>41672</v>
      </c>
      <c r="X1661" s="25">
        <v>148.31431000000001</v>
      </c>
      <c r="Y1661" s="52">
        <v>384.68405999999999</v>
      </c>
      <c r="Z1661" s="35"/>
      <c r="AA1661" s="54">
        <v>358.64528999999999</v>
      </c>
      <c r="AB1661" s="55">
        <v>234.72877</v>
      </c>
      <c r="AC1661" s="56">
        <v>35.846809999999998</v>
      </c>
      <c r="AD1661" s="57">
        <v>144.35181</v>
      </c>
      <c r="AE1661" s="35"/>
      <c r="AF1661" s="58">
        <v>8.1830800000000004</v>
      </c>
      <c r="AG1661" s="58"/>
      <c r="AH1661" s="35">
        <v>0</v>
      </c>
      <c r="AI1661" s="35"/>
      <c r="AL1661" s="24">
        <f t="shared" si="114"/>
        <v>1314.75413</v>
      </c>
      <c r="AN1661" s="34">
        <v>810.05</v>
      </c>
      <c r="AP1661" s="20">
        <f t="shared" si="113"/>
        <v>2124.80413</v>
      </c>
      <c r="AR1661" s="20"/>
    </row>
    <row r="1662" spans="1:44" x14ac:dyDescent="0.25">
      <c r="A1662" t="str">
        <f>VLOOKUP($B1662,'Cushing Balance'!$C$2:$E$500,3,TRUE)</f>
        <v>52014</v>
      </c>
      <c r="B1662" s="1">
        <v>41673</v>
      </c>
      <c r="C1662" s="31"/>
      <c r="D1662" s="25">
        <v>373.59606000000002</v>
      </c>
      <c r="E1662" s="42">
        <v>186.07407999999998</v>
      </c>
      <c r="F1662" s="35"/>
      <c r="G1662" s="23">
        <v>86.983505635764942</v>
      </c>
      <c r="H1662" s="40">
        <v>78.696039999999996</v>
      </c>
      <c r="I1662" s="35">
        <v>0</v>
      </c>
      <c r="J1662" s="26">
        <v>0</v>
      </c>
      <c r="K1662" s="9">
        <v>74.716710000000006</v>
      </c>
      <c r="L1662" s="51">
        <v>20.365290000000002</v>
      </c>
      <c r="M1662" s="16">
        <v>339.43527</v>
      </c>
      <c r="N1662" s="49">
        <v>52.011269999999996</v>
      </c>
      <c r="O1662" s="50">
        <v>65.861580000000004</v>
      </c>
      <c r="P1662" s="39">
        <v>15.09773</v>
      </c>
      <c r="R1662" s="24">
        <f t="shared" si="111"/>
        <v>1292.8375356357649</v>
      </c>
      <c r="T1662" s="5">
        <v>418.92202736236237</v>
      </c>
      <c r="V1662" s="20">
        <f t="shared" si="112"/>
        <v>1711.7595629981272</v>
      </c>
      <c r="W1662" s="59">
        <f t="shared" si="110"/>
        <v>41673</v>
      </c>
      <c r="X1662" s="25">
        <v>148.74025</v>
      </c>
      <c r="Y1662" s="52">
        <v>373.70078999999998</v>
      </c>
      <c r="Z1662" s="35"/>
      <c r="AA1662" s="54">
        <v>324.80915000000005</v>
      </c>
      <c r="AB1662" s="55">
        <v>234.50129000000001</v>
      </c>
      <c r="AC1662" s="56">
        <v>23.563419999999997</v>
      </c>
      <c r="AD1662" s="57">
        <v>135.28582999999998</v>
      </c>
      <c r="AE1662" s="35"/>
      <c r="AF1662" s="58">
        <v>13.039040000000002</v>
      </c>
      <c r="AG1662" s="58"/>
      <c r="AH1662" s="35">
        <v>0</v>
      </c>
      <c r="AI1662" s="35"/>
      <c r="AL1662" s="24">
        <f t="shared" si="114"/>
        <v>1253.63977</v>
      </c>
      <c r="AN1662" s="34">
        <v>810.05</v>
      </c>
      <c r="AP1662" s="20">
        <f t="shared" si="113"/>
        <v>2063.68977</v>
      </c>
      <c r="AR1662" s="20"/>
    </row>
    <row r="1663" spans="1:44" x14ac:dyDescent="0.25">
      <c r="A1663" t="str">
        <f>VLOOKUP($B1663,'Cushing Balance'!$C$2:$E$500,3,TRUE)</f>
        <v>52014</v>
      </c>
      <c r="B1663" s="1">
        <v>41674</v>
      </c>
      <c r="C1663" s="31"/>
      <c r="D1663" s="25">
        <v>156.60942</v>
      </c>
      <c r="E1663" s="42">
        <v>176.35955999999999</v>
      </c>
      <c r="F1663" s="35"/>
      <c r="G1663" s="23">
        <v>86.983505635764942</v>
      </c>
      <c r="H1663" s="40">
        <v>79.430689999999998</v>
      </c>
      <c r="I1663" s="35">
        <v>0</v>
      </c>
      <c r="J1663" s="26">
        <v>0</v>
      </c>
      <c r="K1663" s="9">
        <v>71.834249999999997</v>
      </c>
      <c r="L1663" s="51">
        <v>13.66356</v>
      </c>
      <c r="M1663" s="16">
        <v>385.16816999999998</v>
      </c>
      <c r="N1663" s="49">
        <v>80.271500000000003</v>
      </c>
      <c r="O1663" s="50">
        <v>61.902380000000001</v>
      </c>
      <c r="P1663" s="39">
        <v>3.3896899999999999</v>
      </c>
      <c r="R1663" s="24">
        <f t="shared" si="111"/>
        <v>1115.6127256357649</v>
      </c>
      <c r="T1663" s="5">
        <v>418.92202736236237</v>
      </c>
      <c r="V1663" s="20">
        <f t="shared" si="112"/>
        <v>1534.5347529981273</v>
      </c>
      <c r="W1663" s="59">
        <f t="shared" si="110"/>
        <v>41674</v>
      </c>
      <c r="X1663" s="25">
        <v>148.6369</v>
      </c>
      <c r="Y1663" s="52">
        <v>368.48255999999998</v>
      </c>
      <c r="Z1663" s="35"/>
      <c r="AA1663" s="54">
        <v>407.23149999999998</v>
      </c>
      <c r="AB1663" s="55">
        <v>234.55913000000001</v>
      </c>
      <c r="AC1663" s="56">
        <v>23.322830000000003</v>
      </c>
      <c r="AD1663" s="57">
        <v>130.65813</v>
      </c>
      <c r="AE1663" s="35"/>
      <c r="AF1663" s="58">
        <v>14.530379999999999</v>
      </c>
      <c r="AG1663" s="58"/>
      <c r="AH1663" s="35">
        <v>0</v>
      </c>
      <c r="AI1663" s="35"/>
      <c r="AL1663" s="24">
        <f t="shared" si="114"/>
        <v>1327.4214300000001</v>
      </c>
      <c r="AN1663" s="34">
        <v>810.05</v>
      </c>
      <c r="AP1663" s="20">
        <f t="shared" si="113"/>
        <v>2137.4714300000001</v>
      </c>
      <c r="AR1663" s="20"/>
    </row>
    <row r="1664" spans="1:44" x14ac:dyDescent="0.25">
      <c r="A1664" t="str">
        <f>VLOOKUP($B1664,'Cushing Balance'!$C$2:$E$500,3,TRUE)</f>
        <v>52014</v>
      </c>
      <c r="B1664" s="1">
        <v>41675</v>
      </c>
      <c r="C1664" s="31"/>
      <c r="D1664" s="25">
        <v>168.38296</v>
      </c>
      <c r="E1664" s="42">
        <v>158.62745999999999</v>
      </c>
      <c r="F1664" s="35"/>
      <c r="G1664" s="23">
        <v>86.983505635764942</v>
      </c>
      <c r="H1664" s="40">
        <v>78.605059999999995</v>
      </c>
      <c r="I1664" s="35">
        <v>0</v>
      </c>
      <c r="J1664" s="26">
        <v>0</v>
      </c>
      <c r="K1664" s="9">
        <v>90.923059999999992</v>
      </c>
      <c r="L1664" s="51">
        <v>21.752310000000001</v>
      </c>
      <c r="M1664" s="16">
        <v>389.95393999999999</v>
      </c>
      <c r="N1664" s="49">
        <v>55.030440000000006</v>
      </c>
      <c r="O1664" s="50">
        <v>60.279420000000002</v>
      </c>
      <c r="P1664" s="39">
        <v>0</v>
      </c>
      <c r="R1664" s="24">
        <f t="shared" si="111"/>
        <v>1110.538155635765</v>
      </c>
      <c r="T1664" s="5">
        <v>418.92202736236237</v>
      </c>
      <c r="V1664" s="20">
        <f t="shared" si="112"/>
        <v>1529.4601829981273</v>
      </c>
      <c r="W1664" s="59">
        <f t="shared" si="110"/>
        <v>41675</v>
      </c>
      <c r="X1664" s="25">
        <v>147.60117000000002</v>
      </c>
      <c r="Y1664" s="52">
        <v>347.37515000000002</v>
      </c>
      <c r="Z1664" s="35"/>
      <c r="AA1664" s="54">
        <v>126.49460000000001</v>
      </c>
      <c r="AB1664" s="55">
        <v>235.34356</v>
      </c>
      <c r="AC1664" s="56">
        <v>21.19023</v>
      </c>
      <c r="AD1664" s="57">
        <v>145.46593999999999</v>
      </c>
      <c r="AE1664" s="35"/>
      <c r="AF1664" s="58">
        <v>11.95885</v>
      </c>
      <c r="AG1664" s="58"/>
      <c r="AH1664" s="35">
        <v>0</v>
      </c>
      <c r="AI1664" s="35"/>
      <c r="AL1664" s="24">
        <f t="shared" si="114"/>
        <v>1035.4295000000002</v>
      </c>
      <c r="AN1664" s="34">
        <v>810.05</v>
      </c>
      <c r="AP1664" s="20">
        <f t="shared" si="113"/>
        <v>1845.4795000000001</v>
      </c>
      <c r="AR1664" s="20"/>
    </row>
    <row r="1665" spans="1:44" x14ac:dyDescent="0.25">
      <c r="A1665" t="str">
        <f>VLOOKUP($B1665,'Cushing Balance'!$C$2:$E$500,3,TRUE)</f>
        <v>52014</v>
      </c>
      <c r="B1665" s="1">
        <v>41676</v>
      </c>
      <c r="C1665" s="31"/>
      <c r="D1665" s="25">
        <v>442.18221</v>
      </c>
      <c r="E1665" s="42">
        <v>196.63032999999999</v>
      </c>
      <c r="F1665" s="35"/>
      <c r="G1665" s="23">
        <v>86.983505635764942</v>
      </c>
      <c r="H1665" s="40">
        <v>78.592830000000006</v>
      </c>
      <c r="I1665" s="35">
        <v>0</v>
      </c>
      <c r="J1665" s="26">
        <v>0</v>
      </c>
      <c r="K1665" s="9">
        <v>97.585580000000007</v>
      </c>
      <c r="L1665" s="51">
        <v>20.856099999999998</v>
      </c>
      <c r="M1665" s="16">
        <v>361.12427000000002</v>
      </c>
      <c r="N1665" s="49">
        <v>65.986080000000001</v>
      </c>
      <c r="O1665" s="50">
        <v>58.16142</v>
      </c>
      <c r="P1665" s="39">
        <v>0</v>
      </c>
      <c r="R1665" s="24">
        <f t="shared" si="111"/>
        <v>1408.1023256357648</v>
      </c>
      <c r="T1665" s="5">
        <v>418.92202736236237</v>
      </c>
      <c r="V1665" s="20">
        <f t="shared" si="112"/>
        <v>1827.0243529981271</v>
      </c>
      <c r="W1665" s="59">
        <f t="shared" si="110"/>
        <v>41676</v>
      </c>
      <c r="X1665" s="25">
        <v>147.17865</v>
      </c>
      <c r="Y1665" s="52">
        <v>360.95846</v>
      </c>
      <c r="Z1665" s="35"/>
      <c r="AA1665" s="54">
        <v>495.09201999999999</v>
      </c>
      <c r="AB1665" s="55">
        <v>232.74373</v>
      </c>
      <c r="AC1665" s="56">
        <v>23.244229999999998</v>
      </c>
      <c r="AD1665" s="57">
        <v>142.32808</v>
      </c>
      <c r="AE1665" s="35"/>
      <c r="AF1665" s="58">
        <v>11.72415</v>
      </c>
      <c r="AG1665" s="58"/>
      <c r="AH1665" s="35">
        <v>0</v>
      </c>
      <c r="AI1665" s="35"/>
      <c r="AL1665" s="24">
        <f t="shared" si="114"/>
        <v>1413.2693199999999</v>
      </c>
      <c r="AN1665" s="34">
        <v>810.05</v>
      </c>
      <c r="AP1665" s="20">
        <f t="shared" si="113"/>
        <v>2223.3193199999996</v>
      </c>
      <c r="AR1665" s="20"/>
    </row>
    <row r="1666" spans="1:44" x14ac:dyDescent="0.25">
      <c r="A1666" t="str">
        <f>VLOOKUP($B1666,'Cushing Balance'!$C$2:$E$500,3,TRUE)</f>
        <v>52014</v>
      </c>
      <c r="B1666" s="1">
        <v>41677</v>
      </c>
      <c r="C1666" s="31"/>
      <c r="D1666" s="25">
        <v>72.003479999999996</v>
      </c>
      <c r="E1666" s="42">
        <v>203.26304000000002</v>
      </c>
      <c r="F1666" s="35"/>
      <c r="G1666" s="23">
        <v>86.983505635764942</v>
      </c>
      <c r="H1666" s="40">
        <v>75.363630000000001</v>
      </c>
      <c r="I1666" s="35">
        <v>0</v>
      </c>
      <c r="J1666" s="26">
        <v>0</v>
      </c>
      <c r="K1666" s="9">
        <v>94.039059999999992</v>
      </c>
      <c r="L1666" s="51">
        <v>21.406230000000001</v>
      </c>
      <c r="M1666" s="16">
        <v>348.36709999999999</v>
      </c>
      <c r="N1666" s="49">
        <v>74.175899999999999</v>
      </c>
      <c r="O1666" s="50">
        <v>54.034419999999997</v>
      </c>
      <c r="P1666" s="39">
        <v>0</v>
      </c>
      <c r="R1666" s="24">
        <f t="shared" si="111"/>
        <v>1029.6363656357648</v>
      </c>
      <c r="T1666" s="5">
        <v>418.92202736236237</v>
      </c>
      <c r="V1666" s="20">
        <f t="shared" si="112"/>
        <v>1448.5583929981271</v>
      </c>
      <c r="W1666" s="59">
        <f t="shared" si="110"/>
        <v>41677</v>
      </c>
      <c r="X1666" s="25">
        <v>147.45792</v>
      </c>
      <c r="Y1666" s="52">
        <v>365.39283</v>
      </c>
      <c r="Z1666" s="35"/>
      <c r="AA1666" s="54">
        <v>312.17358000000002</v>
      </c>
      <c r="AB1666" s="55">
        <v>235.15615</v>
      </c>
      <c r="AC1666" s="56">
        <v>23.18375</v>
      </c>
      <c r="AD1666" s="57">
        <v>91.932419999999993</v>
      </c>
      <c r="AE1666" s="35"/>
      <c r="AF1666" s="58">
        <v>12.28302</v>
      </c>
      <c r="AG1666" s="58"/>
      <c r="AH1666" s="35">
        <v>0</v>
      </c>
      <c r="AI1666" s="35"/>
      <c r="AL1666" s="24">
        <f t="shared" si="114"/>
        <v>1187.5796700000001</v>
      </c>
      <c r="AN1666" s="34">
        <v>810.05</v>
      </c>
      <c r="AP1666" s="20">
        <f t="shared" si="113"/>
        <v>1997.62967</v>
      </c>
      <c r="AR1666" s="20"/>
    </row>
    <row r="1667" spans="1:44" x14ac:dyDescent="0.25">
      <c r="A1667" t="str">
        <f>VLOOKUP($B1667,'Cushing Balance'!$C$2:$E$500,3,TRUE)</f>
        <v>62014</v>
      </c>
      <c r="B1667" s="1">
        <v>41678</v>
      </c>
      <c r="C1667" s="31"/>
      <c r="D1667" s="25">
        <v>144.22220999999999</v>
      </c>
      <c r="E1667" s="42">
        <v>198.60864999999998</v>
      </c>
      <c r="F1667" s="35"/>
      <c r="G1667" s="23">
        <v>86.983505635764942</v>
      </c>
      <c r="H1667" s="40">
        <v>78.347630000000009</v>
      </c>
      <c r="I1667" s="35">
        <v>0</v>
      </c>
      <c r="J1667" s="26">
        <v>0</v>
      </c>
      <c r="K1667" s="9">
        <v>93.78403999999999</v>
      </c>
      <c r="L1667" s="51">
        <v>22.524229999999999</v>
      </c>
      <c r="M1667" s="16">
        <v>388.38552000000004</v>
      </c>
      <c r="N1667" s="49">
        <v>102.06894</v>
      </c>
      <c r="O1667" s="50">
        <v>57.304000000000002</v>
      </c>
      <c r="P1667" s="39">
        <v>0</v>
      </c>
      <c r="R1667" s="24">
        <f t="shared" si="111"/>
        <v>1172.2287256357649</v>
      </c>
      <c r="T1667" s="5">
        <v>418.92202736236237</v>
      </c>
      <c r="V1667" s="20">
        <f t="shared" si="112"/>
        <v>1591.1507529981272</v>
      </c>
      <c r="W1667" s="59">
        <f t="shared" si="110"/>
        <v>41678</v>
      </c>
      <c r="X1667" s="25">
        <v>147.28896</v>
      </c>
      <c r="Y1667" s="52">
        <v>351.30275</v>
      </c>
      <c r="Z1667" s="35"/>
      <c r="AA1667" s="54">
        <v>313.96974999999998</v>
      </c>
      <c r="AB1667" s="55">
        <v>232.99275</v>
      </c>
      <c r="AC1667" s="56">
        <v>23.038599999999999</v>
      </c>
      <c r="AD1667" s="57">
        <v>88.388000000000005</v>
      </c>
      <c r="AE1667" s="35"/>
      <c r="AF1667" s="58">
        <v>13.88325</v>
      </c>
      <c r="AG1667" s="58"/>
      <c r="AH1667" s="35">
        <v>0</v>
      </c>
      <c r="AI1667" s="35"/>
      <c r="AL1667" s="24">
        <f t="shared" si="114"/>
        <v>1170.8640600000001</v>
      </c>
      <c r="AN1667" s="34">
        <v>810.05</v>
      </c>
      <c r="AP1667" s="20">
        <f t="shared" si="113"/>
        <v>1980.9140600000001</v>
      </c>
      <c r="AR1667" s="20"/>
    </row>
    <row r="1668" spans="1:44" x14ac:dyDescent="0.25">
      <c r="A1668" t="str">
        <f>VLOOKUP($B1668,'Cushing Balance'!$C$2:$E$500,3,TRUE)</f>
        <v>62014</v>
      </c>
      <c r="B1668" s="1">
        <v>41679</v>
      </c>
      <c r="C1668" s="31"/>
      <c r="D1668" s="25">
        <v>168.12744000000001</v>
      </c>
      <c r="E1668" s="42">
        <v>184.28120999999999</v>
      </c>
      <c r="F1668" s="35"/>
      <c r="G1668" s="23">
        <v>86.983505635764942</v>
      </c>
      <c r="H1668" s="40">
        <v>78.882850000000005</v>
      </c>
      <c r="I1668" s="35">
        <v>0</v>
      </c>
      <c r="J1668" s="26">
        <v>0</v>
      </c>
      <c r="K1668" s="9">
        <v>94.354669999999999</v>
      </c>
      <c r="L1668" s="51">
        <v>22.481210000000001</v>
      </c>
      <c r="M1668" s="16">
        <v>387.70944000000003</v>
      </c>
      <c r="N1668" s="49">
        <v>113.235</v>
      </c>
      <c r="O1668" s="50">
        <v>66.533630000000002</v>
      </c>
      <c r="P1668" s="39">
        <v>0</v>
      </c>
      <c r="R1668" s="24">
        <f t="shared" si="111"/>
        <v>1202.5889556357647</v>
      </c>
      <c r="T1668" s="5">
        <v>418.92202736236237</v>
      </c>
      <c r="V1668" s="20">
        <f t="shared" si="112"/>
        <v>1621.510982998127</v>
      </c>
      <c r="W1668" s="59">
        <f t="shared" si="110"/>
        <v>41679</v>
      </c>
      <c r="X1668" s="25">
        <v>148.41301999999999</v>
      </c>
      <c r="Y1668" s="52">
        <v>372.69776999999999</v>
      </c>
      <c r="Z1668" s="35"/>
      <c r="AA1668" s="54">
        <v>286.95832999999999</v>
      </c>
      <c r="AB1668" s="55">
        <v>234.84954000000002</v>
      </c>
      <c r="AC1668" s="56">
        <v>23.607099999999999</v>
      </c>
      <c r="AD1668" s="57">
        <v>82.940420000000003</v>
      </c>
      <c r="AE1668" s="35"/>
      <c r="AF1668" s="58">
        <v>5.3930800000000003</v>
      </c>
      <c r="AG1668" s="58"/>
      <c r="AH1668" s="35">
        <v>0</v>
      </c>
      <c r="AI1668" s="35"/>
      <c r="AL1668" s="24">
        <f t="shared" si="114"/>
        <v>1154.8592599999997</v>
      </c>
      <c r="AN1668" s="34">
        <v>810.05</v>
      </c>
      <c r="AP1668" s="20">
        <f t="shared" si="113"/>
        <v>1964.9092599999997</v>
      </c>
      <c r="AR1668" s="20"/>
    </row>
    <row r="1669" spans="1:44" x14ac:dyDescent="0.25">
      <c r="A1669" t="str">
        <f>VLOOKUP($B1669,'Cushing Balance'!$C$2:$E$500,3,TRUE)</f>
        <v>62014</v>
      </c>
      <c r="B1669" s="1">
        <v>41680</v>
      </c>
      <c r="C1669" s="31"/>
      <c r="D1669" s="25">
        <v>363.90216999999996</v>
      </c>
      <c r="E1669" s="42">
        <v>187.71019000000001</v>
      </c>
      <c r="F1669" s="35"/>
      <c r="G1669" s="23">
        <v>86.983505635764942</v>
      </c>
      <c r="H1669" s="40">
        <v>78.386630000000011</v>
      </c>
      <c r="I1669" s="35">
        <v>0</v>
      </c>
      <c r="J1669" s="26">
        <v>0</v>
      </c>
      <c r="K1669" s="9">
        <v>100.21198</v>
      </c>
      <c r="L1669" s="51">
        <v>19.510999999999999</v>
      </c>
      <c r="M1669" s="16">
        <v>295.93833000000001</v>
      </c>
      <c r="N1669" s="49">
        <v>117.56274999999999</v>
      </c>
      <c r="O1669" s="50">
        <v>60.092709999999997</v>
      </c>
      <c r="P1669" s="39">
        <v>0</v>
      </c>
      <c r="R1669" s="24">
        <f t="shared" si="111"/>
        <v>1310.2992656357649</v>
      </c>
      <c r="T1669" s="5">
        <v>418.92202736236237</v>
      </c>
      <c r="V1669" s="20">
        <f t="shared" si="112"/>
        <v>1729.2212929981272</v>
      </c>
      <c r="W1669" s="59">
        <f t="shared" si="110"/>
        <v>41680</v>
      </c>
      <c r="X1669" s="25">
        <v>147.78296</v>
      </c>
      <c r="Y1669" s="52">
        <v>371.76398</v>
      </c>
      <c r="Z1669" s="35"/>
      <c r="AA1669" s="54">
        <v>359.34040000000005</v>
      </c>
      <c r="AB1669" s="55">
        <v>192.42832999999999</v>
      </c>
      <c r="AC1669" s="56">
        <v>22.752500000000001</v>
      </c>
      <c r="AD1669" s="57">
        <v>98.742539999999991</v>
      </c>
      <c r="AE1669" s="35"/>
      <c r="AF1669" s="58">
        <v>9.09863</v>
      </c>
      <c r="AG1669" s="58"/>
      <c r="AH1669" s="35">
        <v>0</v>
      </c>
      <c r="AI1669" s="35"/>
      <c r="AL1669" s="24">
        <f t="shared" si="114"/>
        <v>1201.9093399999999</v>
      </c>
      <c r="AN1669" s="34">
        <v>810.05</v>
      </c>
      <c r="AP1669" s="20">
        <f t="shared" si="113"/>
        <v>2011.9593399999999</v>
      </c>
      <c r="AR1669" s="20"/>
    </row>
    <row r="1670" spans="1:44" x14ac:dyDescent="0.25">
      <c r="A1670" t="str">
        <f>VLOOKUP($B1670,'Cushing Balance'!$C$2:$E$500,3,TRUE)</f>
        <v>62014</v>
      </c>
      <c r="B1670" s="1">
        <v>41681</v>
      </c>
      <c r="C1670" s="31"/>
      <c r="D1670" s="25">
        <v>396.64715000000001</v>
      </c>
      <c r="E1670" s="42">
        <v>81.340460000000007</v>
      </c>
      <c r="F1670" s="35"/>
      <c r="G1670" s="23">
        <v>86.983505635764942</v>
      </c>
      <c r="H1670" s="40">
        <v>78.450829999999996</v>
      </c>
      <c r="I1670" s="35">
        <v>0</v>
      </c>
      <c r="J1670" s="26">
        <v>0</v>
      </c>
      <c r="K1670" s="9">
        <v>97.514520000000005</v>
      </c>
      <c r="L1670" s="51">
        <v>18.600669999999997</v>
      </c>
      <c r="M1670" s="16">
        <v>388.77933000000002</v>
      </c>
      <c r="N1670" s="49">
        <v>115.71529</v>
      </c>
      <c r="O1670" s="50">
        <v>63.002459999999999</v>
      </c>
      <c r="P1670" s="39">
        <v>0</v>
      </c>
      <c r="R1670" s="24">
        <f t="shared" si="111"/>
        <v>1327.0342156357651</v>
      </c>
      <c r="T1670" s="5">
        <v>418.92202736236237</v>
      </c>
      <c r="V1670" s="20">
        <f t="shared" si="112"/>
        <v>1745.9562429981274</v>
      </c>
      <c r="W1670" s="59">
        <f t="shared" si="110"/>
        <v>41681</v>
      </c>
      <c r="X1670" s="25">
        <v>147.52223000000001</v>
      </c>
      <c r="Y1670" s="52">
        <v>291.93015000000003</v>
      </c>
      <c r="Z1670" s="35"/>
      <c r="AA1670" s="54">
        <v>442.20715000000001</v>
      </c>
      <c r="AB1670" s="55">
        <v>234.82304000000002</v>
      </c>
      <c r="AC1670" s="56">
        <v>36.564480000000003</v>
      </c>
      <c r="AD1670" s="57">
        <v>91.837559999999996</v>
      </c>
      <c r="AE1670" s="35"/>
      <c r="AF1670" s="58">
        <v>7.4901299999999997</v>
      </c>
      <c r="AG1670" s="58"/>
      <c r="AH1670" s="35">
        <v>0</v>
      </c>
      <c r="AI1670" s="35"/>
      <c r="AL1670" s="24">
        <f t="shared" si="114"/>
        <v>1252.37474</v>
      </c>
      <c r="AN1670" s="34">
        <v>810.05</v>
      </c>
      <c r="AP1670" s="20">
        <f t="shared" si="113"/>
        <v>2062.4247399999999</v>
      </c>
      <c r="AR1670" s="20"/>
    </row>
    <row r="1671" spans="1:44" x14ac:dyDescent="0.25">
      <c r="A1671" t="str">
        <f>VLOOKUP($B1671,'Cushing Balance'!$C$2:$E$500,3,TRUE)</f>
        <v>62014</v>
      </c>
      <c r="B1671" s="1">
        <v>41682</v>
      </c>
      <c r="C1671" s="31"/>
      <c r="D1671" s="25">
        <v>72.296539999999993</v>
      </c>
      <c r="E1671" s="42">
        <v>160.65985000000001</v>
      </c>
      <c r="F1671" s="35"/>
      <c r="G1671" s="23">
        <v>86.983505635764942</v>
      </c>
      <c r="H1671" s="40">
        <v>78.627130000000008</v>
      </c>
      <c r="I1671" s="35">
        <v>0</v>
      </c>
      <c r="J1671" s="26">
        <v>0</v>
      </c>
      <c r="K1671" s="9">
        <v>94.062579999999997</v>
      </c>
      <c r="L1671" s="51">
        <v>21.954349999999998</v>
      </c>
      <c r="M1671" s="16">
        <v>380.56041999999997</v>
      </c>
      <c r="N1671" s="49">
        <v>116.00924999999999</v>
      </c>
      <c r="O1671" s="50">
        <v>55.743809999999996</v>
      </c>
      <c r="P1671" s="39">
        <v>0</v>
      </c>
      <c r="R1671" s="24">
        <f t="shared" si="111"/>
        <v>1066.8974356357649</v>
      </c>
      <c r="T1671" s="5">
        <v>418.92202736236237</v>
      </c>
      <c r="V1671" s="20">
        <f t="shared" si="112"/>
        <v>1485.8194629981272</v>
      </c>
      <c r="W1671" s="59">
        <f t="shared" si="110"/>
        <v>41682</v>
      </c>
      <c r="X1671" s="25">
        <v>148.59025</v>
      </c>
      <c r="Y1671" s="52">
        <v>246.78587999999999</v>
      </c>
      <c r="Z1671" s="35"/>
      <c r="AA1671" s="54">
        <v>414.64150000000001</v>
      </c>
      <c r="AB1671" s="55">
        <v>235.34129000000001</v>
      </c>
      <c r="AC1671" s="56">
        <v>21.21294</v>
      </c>
      <c r="AD1671" s="57">
        <v>88.334960000000009</v>
      </c>
      <c r="AE1671" s="35"/>
      <c r="AF1671" s="58">
        <v>11.45519</v>
      </c>
      <c r="AG1671" s="58"/>
      <c r="AH1671" s="35">
        <v>0</v>
      </c>
      <c r="AI1671" s="35"/>
      <c r="AL1671" s="24">
        <f t="shared" si="114"/>
        <v>1166.3620099999998</v>
      </c>
      <c r="AN1671" s="34">
        <v>810.05</v>
      </c>
      <c r="AP1671" s="20">
        <f t="shared" si="113"/>
        <v>1976.4120099999998</v>
      </c>
      <c r="AR1671" s="20"/>
    </row>
    <row r="1672" spans="1:44" x14ac:dyDescent="0.25">
      <c r="A1672" t="str">
        <f>VLOOKUP($B1672,'Cushing Balance'!$C$2:$E$500,3,TRUE)</f>
        <v>62014</v>
      </c>
      <c r="B1672" s="1">
        <v>41683</v>
      </c>
      <c r="C1672" s="31"/>
      <c r="D1672" s="25">
        <v>192.74196000000001</v>
      </c>
      <c r="E1672" s="42">
        <v>161.91781</v>
      </c>
      <c r="F1672" s="35"/>
      <c r="G1672" s="23">
        <v>86.983505635764942</v>
      </c>
      <c r="H1672" s="40">
        <v>78.598230000000001</v>
      </c>
      <c r="I1672" s="35">
        <v>0</v>
      </c>
      <c r="J1672" s="26">
        <v>0</v>
      </c>
      <c r="K1672" s="9">
        <v>92.46848</v>
      </c>
      <c r="L1672" s="51">
        <v>20.515919999999998</v>
      </c>
      <c r="M1672" s="16">
        <v>377.25269000000003</v>
      </c>
      <c r="N1672" s="49">
        <v>97.605630000000005</v>
      </c>
      <c r="O1672" s="50">
        <v>57.230400000000003</v>
      </c>
      <c r="P1672" s="39">
        <v>23.139959999999999</v>
      </c>
      <c r="R1672" s="24">
        <f t="shared" si="111"/>
        <v>1188.4545856357649</v>
      </c>
      <c r="T1672" s="5">
        <v>418.92202736236237</v>
      </c>
      <c r="V1672" s="20">
        <f t="shared" si="112"/>
        <v>1607.3766129981273</v>
      </c>
      <c r="W1672" s="59">
        <f t="shared" ref="W1672:W1735" si="115">B1672</f>
        <v>41683</v>
      </c>
      <c r="X1672" s="25">
        <v>147.35173</v>
      </c>
      <c r="Y1672" s="52">
        <v>281.66928999999999</v>
      </c>
      <c r="Z1672" s="35"/>
      <c r="AA1672" s="54">
        <v>419.37808000000001</v>
      </c>
      <c r="AB1672" s="55">
        <v>222.86535000000001</v>
      </c>
      <c r="AC1672" s="56">
        <v>0.37533</v>
      </c>
      <c r="AD1672" s="57">
        <v>86.678100000000001</v>
      </c>
      <c r="AE1672" s="35"/>
      <c r="AF1672" s="58">
        <v>15.11</v>
      </c>
      <c r="AG1672" s="58"/>
      <c r="AH1672" s="35">
        <v>0</v>
      </c>
      <c r="AI1672" s="35"/>
      <c r="AL1672" s="24">
        <f t="shared" si="114"/>
        <v>1173.4278800000002</v>
      </c>
      <c r="AN1672" s="34">
        <v>810.05</v>
      </c>
      <c r="AP1672" s="20">
        <f t="shared" si="113"/>
        <v>1983.4778800000001</v>
      </c>
      <c r="AR1672" s="20"/>
    </row>
    <row r="1673" spans="1:44" x14ac:dyDescent="0.25">
      <c r="A1673" t="str">
        <f>VLOOKUP($B1673,'Cushing Balance'!$C$2:$E$500,3,TRUE)</f>
        <v>62014</v>
      </c>
      <c r="B1673" s="1">
        <v>41684</v>
      </c>
      <c r="C1673" s="31"/>
      <c r="D1673" s="25">
        <v>339.11671000000001</v>
      </c>
      <c r="E1673" s="42">
        <v>171.56485000000001</v>
      </c>
      <c r="F1673" s="35"/>
      <c r="G1673" s="23">
        <v>86.983505635764942</v>
      </c>
      <c r="H1673" s="40">
        <v>78.542850000000001</v>
      </c>
      <c r="I1673" s="35">
        <v>0</v>
      </c>
      <c r="J1673" s="26">
        <v>0</v>
      </c>
      <c r="K1673" s="9">
        <v>87.922229999999999</v>
      </c>
      <c r="L1673" s="51">
        <v>20.313689999999998</v>
      </c>
      <c r="M1673" s="16">
        <v>382.71559999999999</v>
      </c>
      <c r="N1673" s="49">
        <v>110.7791</v>
      </c>
      <c r="O1673" s="50">
        <v>55.509790000000002</v>
      </c>
      <c r="P1673" s="39">
        <v>54.683230000000002</v>
      </c>
      <c r="R1673" s="24">
        <f t="shared" si="111"/>
        <v>1388.1315556357652</v>
      </c>
      <c r="T1673" s="5">
        <v>418.92202736236237</v>
      </c>
      <c r="V1673" s="20">
        <f t="shared" si="112"/>
        <v>1807.0535829981275</v>
      </c>
      <c r="W1673" s="59">
        <f t="shared" si="115"/>
        <v>41684</v>
      </c>
      <c r="X1673" s="25">
        <v>149.44489999999999</v>
      </c>
      <c r="Y1673" s="52">
        <v>335.14643999999998</v>
      </c>
      <c r="Z1673" s="35"/>
      <c r="AA1673" s="54">
        <v>490.92493999999999</v>
      </c>
      <c r="AB1673" s="55">
        <v>231.00665000000001</v>
      </c>
      <c r="AC1673" s="56">
        <v>11.173999999999999</v>
      </c>
      <c r="AD1673" s="57">
        <v>81.89631</v>
      </c>
      <c r="AE1673" s="35"/>
      <c r="AF1673" s="58">
        <v>15.61533</v>
      </c>
      <c r="AG1673" s="58"/>
      <c r="AH1673" s="35">
        <v>0</v>
      </c>
      <c r="AI1673" s="35"/>
      <c r="AL1673" s="24">
        <f t="shared" si="114"/>
        <v>1315.20857</v>
      </c>
      <c r="AN1673" s="34">
        <v>810.05</v>
      </c>
      <c r="AP1673" s="20">
        <f t="shared" si="113"/>
        <v>2125.25857</v>
      </c>
      <c r="AR1673" s="20"/>
    </row>
    <row r="1674" spans="1:44" x14ac:dyDescent="0.25">
      <c r="A1674" t="str">
        <f>VLOOKUP($B1674,'Cushing Balance'!$C$2:$E$500,3,TRUE)</f>
        <v>72014</v>
      </c>
      <c r="B1674" s="1">
        <v>41685</v>
      </c>
      <c r="C1674" s="31"/>
      <c r="D1674" s="25">
        <v>313.40540000000004</v>
      </c>
      <c r="E1674" s="42">
        <v>184.99889999999999</v>
      </c>
      <c r="F1674" s="35"/>
      <c r="G1674" s="23">
        <v>86.983505635764942</v>
      </c>
      <c r="H1674" s="40">
        <v>79.447310000000002</v>
      </c>
      <c r="I1674" s="35">
        <v>0</v>
      </c>
      <c r="J1674" s="26">
        <v>0</v>
      </c>
      <c r="K1674" s="9">
        <v>93.215710000000001</v>
      </c>
      <c r="L1674" s="51">
        <v>20.234959999999997</v>
      </c>
      <c r="M1674" s="16">
        <v>383.53083000000004</v>
      </c>
      <c r="N1674" s="49">
        <v>149.65198000000001</v>
      </c>
      <c r="O1674" s="50">
        <v>55.030209999999997</v>
      </c>
      <c r="P1674" s="39">
        <v>25.262270000000001</v>
      </c>
      <c r="R1674" s="24">
        <f t="shared" ref="R1674:R1737" si="116">SUM(D1674:P1674)</f>
        <v>1391.7610756357651</v>
      </c>
      <c r="T1674" s="5">
        <v>418.92202736236237</v>
      </c>
      <c r="V1674" s="20">
        <f t="shared" ref="V1674:V1737" si="117">T1674+R1674</f>
        <v>1810.6831029981274</v>
      </c>
      <c r="W1674" s="59">
        <f t="shared" si="115"/>
        <v>41685</v>
      </c>
      <c r="X1674" s="25">
        <v>149.28998000000001</v>
      </c>
      <c r="Y1674" s="52">
        <v>354.92531000000002</v>
      </c>
      <c r="Z1674" s="35"/>
      <c r="AA1674" s="54">
        <v>375.54935</v>
      </c>
      <c r="AB1674" s="55">
        <v>237.77169000000001</v>
      </c>
      <c r="AC1674" s="56">
        <v>23.463939999999997</v>
      </c>
      <c r="AD1674" s="57">
        <v>87.202190000000002</v>
      </c>
      <c r="AE1674" s="35"/>
      <c r="AF1674" s="58">
        <v>15.34169</v>
      </c>
      <c r="AG1674" s="58"/>
      <c r="AH1674" s="35">
        <v>0</v>
      </c>
      <c r="AI1674" s="35"/>
      <c r="AL1674" s="24">
        <f t="shared" si="114"/>
        <v>1243.5441500000002</v>
      </c>
      <c r="AN1674" s="34">
        <v>810.05</v>
      </c>
      <c r="AP1674" s="20">
        <f t="shared" ref="AP1674:AP1737" si="118">AN1674+AL1674</f>
        <v>2053.5941499999999</v>
      </c>
      <c r="AR1674" s="20"/>
    </row>
    <row r="1675" spans="1:44" x14ac:dyDescent="0.25">
      <c r="A1675" t="str">
        <f>VLOOKUP($B1675,'Cushing Balance'!$C$2:$E$500,3,TRUE)</f>
        <v>72014</v>
      </c>
      <c r="B1675" s="1">
        <v>41686</v>
      </c>
      <c r="C1675" s="31"/>
      <c r="D1675" s="25">
        <v>84.430149999999998</v>
      </c>
      <c r="E1675" s="42">
        <v>171.60181</v>
      </c>
      <c r="F1675" s="35"/>
      <c r="G1675" s="23">
        <v>86.983505635764942</v>
      </c>
      <c r="H1675" s="40">
        <v>78.582229999999996</v>
      </c>
      <c r="I1675" s="35">
        <v>0</v>
      </c>
      <c r="J1675" s="26">
        <v>0</v>
      </c>
      <c r="K1675" s="9">
        <v>89.991100000000003</v>
      </c>
      <c r="L1675" s="51">
        <v>19.741769999999999</v>
      </c>
      <c r="M1675" s="16">
        <v>296.61240000000004</v>
      </c>
      <c r="N1675" s="49">
        <v>103.40858</v>
      </c>
      <c r="O1675" s="50">
        <v>57.482019999999999</v>
      </c>
      <c r="P1675" s="39">
        <v>42.748830000000005</v>
      </c>
      <c r="R1675" s="24">
        <f t="shared" si="116"/>
        <v>1031.5823956357651</v>
      </c>
      <c r="T1675" s="5">
        <v>418.92202736236237</v>
      </c>
      <c r="V1675" s="20">
        <f t="shared" si="117"/>
        <v>1450.5044229981274</v>
      </c>
      <c r="W1675" s="59">
        <f t="shared" si="115"/>
        <v>41686</v>
      </c>
      <c r="X1675" s="25">
        <v>149.31829000000002</v>
      </c>
      <c r="Y1675" s="52">
        <v>356.49365</v>
      </c>
      <c r="Z1675" s="35"/>
      <c r="AA1675" s="54">
        <v>366.77838000000003</v>
      </c>
      <c r="AB1675" s="55">
        <v>236.13813000000002</v>
      </c>
      <c r="AC1675" s="56">
        <v>23.371580000000002</v>
      </c>
      <c r="AD1675" s="57">
        <v>76.429169999999999</v>
      </c>
      <c r="AE1675" s="35"/>
      <c r="AF1675" s="58">
        <v>15.756459999999999</v>
      </c>
      <c r="AG1675" s="58"/>
      <c r="AH1675" s="35">
        <v>0</v>
      </c>
      <c r="AI1675" s="35"/>
      <c r="AL1675" s="24">
        <f t="shared" ref="AL1675:AL1738" si="119">SUM(X1675:AJ1675)</f>
        <v>1224.28566</v>
      </c>
      <c r="AN1675" s="34">
        <v>810.05</v>
      </c>
      <c r="AP1675" s="20">
        <f t="shared" si="118"/>
        <v>2034.33566</v>
      </c>
      <c r="AR1675" s="20"/>
    </row>
    <row r="1676" spans="1:44" x14ac:dyDescent="0.25">
      <c r="A1676" t="str">
        <f>VLOOKUP($B1676,'Cushing Balance'!$C$2:$E$500,3,TRUE)</f>
        <v>72014</v>
      </c>
      <c r="B1676" s="1">
        <v>41687</v>
      </c>
      <c r="C1676" s="31"/>
      <c r="D1676" s="25">
        <v>49.405830000000002</v>
      </c>
      <c r="E1676" s="42">
        <v>141.55339999999998</v>
      </c>
      <c r="F1676" s="35"/>
      <c r="G1676" s="23">
        <v>86.983505635764942</v>
      </c>
      <c r="H1676" s="40">
        <v>78.704399999999993</v>
      </c>
      <c r="I1676" s="35">
        <v>0</v>
      </c>
      <c r="J1676" s="26">
        <v>0</v>
      </c>
      <c r="K1676" s="9">
        <v>90.345439999999996</v>
      </c>
      <c r="L1676" s="51">
        <v>18.954349999999998</v>
      </c>
      <c r="M1676" s="16">
        <v>382.73174999999998</v>
      </c>
      <c r="N1676" s="49">
        <v>100.14688000000001</v>
      </c>
      <c r="O1676" s="50">
        <v>57.111330000000002</v>
      </c>
      <c r="P1676" s="39">
        <v>66.91377</v>
      </c>
      <c r="R1676" s="24">
        <f t="shared" si="116"/>
        <v>1072.8506556357647</v>
      </c>
      <c r="T1676" s="5">
        <v>418.92202736236237</v>
      </c>
      <c r="V1676" s="20">
        <f t="shared" si="117"/>
        <v>1491.772682998127</v>
      </c>
      <c r="W1676" s="59">
        <f t="shared" si="115"/>
        <v>41687</v>
      </c>
      <c r="X1676" s="25">
        <v>149.94159999999999</v>
      </c>
      <c r="Y1676" s="52">
        <v>367.07265000000001</v>
      </c>
      <c r="Z1676" s="35"/>
      <c r="AA1676" s="54">
        <v>298.12909999999999</v>
      </c>
      <c r="AB1676" s="55">
        <v>232.55975000000001</v>
      </c>
      <c r="AC1676" s="56">
        <v>23.43656</v>
      </c>
      <c r="AD1676" s="57">
        <v>69.742999999999995</v>
      </c>
      <c r="AE1676" s="35"/>
      <c r="AF1676" s="58">
        <v>15.88898</v>
      </c>
      <c r="AG1676" s="58"/>
      <c r="AH1676" s="35">
        <v>0</v>
      </c>
      <c r="AI1676" s="35"/>
      <c r="AL1676" s="24">
        <f t="shared" si="119"/>
        <v>1156.7716399999999</v>
      </c>
      <c r="AN1676" s="34">
        <v>810.05</v>
      </c>
      <c r="AP1676" s="20">
        <f t="shared" si="118"/>
        <v>1966.8216399999999</v>
      </c>
      <c r="AR1676" s="20"/>
    </row>
    <row r="1677" spans="1:44" x14ac:dyDescent="0.25">
      <c r="A1677" t="str">
        <f>VLOOKUP($B1677,'Cushing Balance'!$C$2:$E$500,3,TRUE)</f>
        <v>72014</v>
      </c>
      <c r="B1677" s="1">
        <v>41688</v>
      </c>
      <c r="C1677" s="31"/>
      <c r="D1677" s="25">
        <v>316.90752000000003</v>
      </c>
      <c r="E1677" s="42">
        <v>156.16892000000001</v>
      </c>
      <c r="F1677" s="35"/>
      <c r="G1677" s="23">
        <v>86.983505635764942</v>
      </c>
      <c r="H1677" s="40">
        <v>78.392060000000001</v>
      </c>
      <c r="I1677" s="35">
        <v>0</v>
      </c>
      <c r="J1677" s="26">
        <v>0</v>
      </c>
      <c r="K1677" s="9">
        <v>91.713350000000005</v>
      </c>
      <c r="L1677" s="51">
        <v>17.05104</v>
      </c>
      <c r="M1677" s="16">
        <v>382.58846</v>
      </c>
      <c r="N1677" s="49">
        <v>99.490289999999987</v>
      </c>
      <c r="O1677" s="50">
        <v>61.110349999999997</v>
      </c>
      <c r="P1677" s="39">
        <v>49.772880000000001</v>
      </c>
      <c r="R1677" s="24">
        <f t="shared" si="116"/>
        <v>1340.1783756357647</v>
      </c>
      <c r="T1677" s="5">
        <v>418.92202736236237</v>
      </c>
      <c r="V1677" s="20">
        <f t="shared" si="117"/>
        <v>1759.100402998127</v>
      </c>
      <c r="W1677" s="59">
        <f t="shared" si="115"/>
        <v>41688</v>
      </c>
      <c r="X1677" s="25">
        <v>148.80592000000001</v>
      </c>
      <c r="Y1677" s="52">
        <v>369.63105999999999</v>
      </c>
      <c r="Z1677" s="35"/>
      <c r="AA1677" s="54">
        <v>488.18644</v>
      </c>
      <c r="AB1677" s="55">
        <v>236.70069000000001</v>
      </c>
      <c r="AC1677" s="56">
        <v>23.23021</v>
      </c>
      <c r="AD1677" s="57">
        <v>43.082730000000005</v>
      </c>
      <c r="AE1677" s="35"/>
      <c r="AF1677" s="58">
        <v>15.5905</v>
      </c>
      <c r="AG1677" s="58"/>
      <c r="AH1677" s="35">
        <v>0</v>
      </c>
      <c r="AI1677" s="35"/>
      <c r="AL1677" s="24">
        <f t="shared" si="119"/>
        <v>1325.2275500000001</v>
      </c>
      <c r="AN1677" s="34">
        <v>810.05</v>
      </c>
      <c r="AP1677" s="20">
        <f t="shared" si="118"/>
        <v>2135.2775499999998</v>
      </c>
      <c r="AR1677" s="20"/>
    </row>
    <row r="1678" spans="1:44" x14ac:dyDescent="0.25">
      <c r="A1678" t="str">
        <f>VLOOKUP($B1678,'Cushing Balance'!$C$2:$E$500,3,TRUE)</f>
        <v>72014</v>
      </c>
      <c r="B1678" s="1">
        <v>41689</v>
      </c>
      <c r="C1678" s="31"/>
      <c r="D1678" s="25">
        <v>186.92615000000001</v>
      </c>
      <c r="E1678" s="42">
        <v>173.85744</v>
      </c>
      <c r="F1678" s="35"/>
      <c r="G1678" s="23">
        <v>86.983505635764942</v>
      </c>
      <c r="H1678" s="40">
        <v>78.907880000000006</v>
      </c>
      <c r="I1678" s="35">
        <v>0</v>
      </c>
      <c r="J1678" s="26">
        <v>0</v>
      </c>
      <c r="K1678" s="9">
        <v>91.951499999999996</v>
      </c>
      <c r="L1678" s="51">
        <v>17.20956</v>
      </c>
      <c r="M1678" s="16">
        <v>380.24288000000001</v>
      </c>
      <c r="N1678" s="49">
        <v>102.04144000000001</v>
      </c>
      <c r="O1678" s="50">
        <v>59.291080000000001</v>
      </c>
      <c r="P1678" s="39">
        <v>49.236650000000004</v>
      </c>
      <c r="R1678" s="24">
        <f t="shared" si="116"/>
        <v>1226.648085635765</v>
      </c>
      <c r="T1678" s="5">
        <v>418.92202736236237</v>
      </c>
      <c r="V1678" s="20">
        <f t="shared" si="117"/>
        <v>1645.5701129981273</v>
      </c>
      <c r="W1678" s="59">
        <f t="shared" si="115"/>
        <v>41689</v>
      </c>
      <c r="X1678" s="25">
        <v>148.24101999999999</v>
      </c>
      <c r="Y1678" s="52">
        <v>379.19135</v>
      </c>
      <c r="Z1678" s="35"/>
      <c r="AA1678" s="54">
        <v>32.432900000000004</v>
      </c>
      <c r="AB1678" s="55">
        <v>225.93693999999999</v>
      </c>
      <c r="AC1678" s="56">
        <v>9.9353099999999994</v>
      </c>
      <c r="AD1678" s="57">
        <v>34.438519999999997</v>
      </c>
      <c r="AE1678" s="35"/>
      <c r="AF1678" s="58">
        <v>15.27558</v>
      </c>
      <c r="AG1678" s="58"/>
      <c r="AH1678" s="35">
        <v>0</v>
      </c>
      <c r="AI1678" s="35"/>
      <c r="AL1678" s="24">
        <f t="shared" si="119"/>
        <v>845.45162000000005</v>
      </c>
      <c r="AN1678" s="34">
        <v>810.05</v>
      </c>
      <c r="AP1678" s="20">
        <f t="shared" si="118"/>
        <v>1655.50162</v>
      </c>
      <c r="AR1678" s="20"/>
    </row>
    <row r="1679" spans="1:44" x14ac:dyDescent="0.25">
      <c r="A1679" t="str">
        <f>VLOOKUP($B1679,'Cushing Balance'!$C$2:$E$500,3,TRUE)</f>
        <v>72014</v>
      </c>
      <c r="B1679" s="1">
        <v>41690</v>
      </c>
      <c r="C1679" s="31"/>
      <c r="D1679" s="25">
        <v>394.77733000000001</v>
      </c>
      <c r="E1679" s="42">
        <v>177.04617000000002</v>
      </c>
      <c r="F1679" s="35"/>
      <c r="G1679" s="23">
        <v>86.983505635764942</v>
      </c>
      <c r="H1679" s="40">
        <v>78.826479999999989</v>
      </c>
      <c r="I1679" s="35">
        <v>0</v>
      </c>
      <c r="J1679" s="26">
        <v>0</v>
      </c>
      <c r="K1679" s="9">
        <v>91.345100000000002</v>
      </c>
      <c r="L1679" s="51">
        <v>17.622790000000002</v>
      </c>
      <c r="M1679" s="16">
        <v>289.76206000000002</v>
      </c>
      <c r="N1679" s="49">
        <v>144.16913</v>
      </c>
      <c r="O1679" s="50">
        <v>59.759399999999999</v>
      </c>
      <c r="P1679" s="39">
        <v>18.502830000000003</v>
      </c>
      <c r="R1679" s="24">
        <f t="shared" si="116"/>
        <v>1358.7947956357646</v>
      </c>
      <c r="T1679" s="5">
        <v>418.92202736236237</v>
      </c>
      <c r="V1679" s="20">
        <f t="shared" si="117"/>
        <v>1777.7168229981269</v>
      </c>
      <c r="W1679" s="59">
        <f t="shared" si="115"/>
        <v>41690</v>
      </c>
      <c r="X1679" s="25">
        <v>146.78369000000001</v>
      </c>
      <c r="Y1679" s="52">
        <v>368.87797999999998</v>
      </c>
      <c r="Z1679" s="35"/>
      <c r="AA1679" s="54">
        <v>559.62757999999997</v>
      </c>
      <c r="AB1679" s="55">
        <v>228.13333</v>
      </c>
      <c r="AC1679" s="56">
        <v>16.373380000000001</v>
      </c>
      <c r="AD1679" s="57">
        <v>86.006270000000001</v>
      </c>
      <c r="AE1679" s="35"/>
      <c r="AF1679" s="58">
        <v>8.1322899999999994</v>
      </c>
      <c r="AG1679" s="58"/>
      <c r="AH1679" s="35">
        <v>0</v>
      </c>
      <c r="AI1679" s="35"/>
      <c r="AL1679" s="24">
        <f t="shared" si="119"/>
        <v>1413.93452</v>
      </c>
      <c r="AN1679" s="34">
        <v>810.05</v>
      </c>
      <c r="AP1679" s="20">
        <f t="shared" si="118"/>
        <v>2223.98452</v>
      </c>
      <c r="AR1679" s="20"/>
    </row>
    <row r="1680" spans="1:44" x14ac:dyDescent="0.25">
      <c r="A1680" t="str">
        <f>VLOOKUP($B1680,'Cushing Balance'!$C$2:$E$500,3,TRUE)</f>
        <v>72014</v>
      </c>
      <c r="B1680" s="1">
        <v>41691</v>
      </c>
      <c r="C1680" s="31"/>
      <c r="D1680" s="25">
        <v>144.40692000000001</v>
      </c>
      <c r="E1680" s="42">
        <v>184.66835</v>
      </c>
      <c r="F1680" s="35"/>
      <c r="G1680" s="23">
        <v>86.983505635764942</v>
      </c>
      <c r="H1680" s="40">
        <v>78.124580000000009</v>
      </c>
      <c r="I1680" s="35">
        <v>0</v>
      </c>
      <c r="J1680" s="26">
        <v>0</v>
      </c>
      <c r="K1680" s="9">
        <v>96.959670000000003</v>
      </c>
      <c r="L1680" s="51">
        <v>15.2805</v>
      </c>
      <c r="M1680" s="16">
        <v>383.83502000000004</v>
      </c>
      <c r="N1680" s="49">
        <v>129.70794000000001</v>
      </c>
      <c r="O1680" s="50">
        <v>54.231310000000001</v>
      </c>
      <c r="P1680" s="39">
        <v>15.475940000000001</v>
      </c>
      <c r="R1680" s="24">
        <f t="shared" si="116"/>
        <v>1189.6737356357648</v>
      </c>
      <c r="T1680" s="5">
        <v>418.92202736236237</v>
      </c>
      <c r="V1680" s="20">
        <f t="shared" si="117"/>
        <v>1608.5957629981272</v>
      </c>
      <c r="W1680" s="59">
        <f t="shared" si="115"/>
        <v>41691</v>
      </c>
      <c r="X1680" s="25">
        <v>148.78198</v>
      </c>
      <c r="Y1680" s="52">
        <v>335.26006000000001</v>
      </c>
      <c r="Z1680" s="35"/>
      <c r="AA1680" s="54">
        <v>591.75247999999999</v>
      </c>
      <c r="AB1680" s="55">
        <v>234.60413</v>
      </c>
      <c r="AC1680" s="56">
        <v>34.892330000000001</v>
      </c>
      <c r="AD1680" s="57">
        <v>142.97315</v>
      </c>
      <c r="AE1680" s="35"/>
      <c r="AF1680" s="58">
        <v>11.1111</v>
      </c>
      <c r="AG1680" s="58"/>
      <c r="AH1680" s="35">
        <v>0</v>
      </c>
      <c r="AI1680" s="35"/>
      <c r="AL1680" s="24">
        <f t="shared" si="119"/>
        <v>1499.3752299999999</v>
      </c>
      <c r="AN1680" s="34">
        <v>810.05</v>
      </c>
      <c r="AP1680" s="20">
        <f t="shared" si="118"/>
        <v>2309.4252299999998</v>
      </c>
      <c r="AR1680" s="20"/>
    </row>
    <row r="1681" spans="1:44" x14ac:dyDescent="0.25">
      <c r="A1681" t="str">
        <f>VLOOKUP($B1681,'Cushing Balance'!$C$2:$E$500,3,TRUE)</f>
        <v>82014</v>
      </c>
      <c r="B1681" s="1">
        <v>41692</v>
      </c>
      <c r="C1681" s="31"/>
      <c r="D1681" s="25">
        <v>168.83007999999998</v>
      </c>
      <c r="E1681" s="42">
        <v>174.03273000000002</v>
      </c>
      <c r="F1681" s="35"/>
      <c r="G1681" s="23">
        <v>86.983505635764942</v>
      </c>
      <c r="H1681" s="40">
        <v>78.266809999999992</v>
      </c>
      <c r="I1681" s="35">
        <v>0</v>
      </c>
      <c r="J1681" s="26">
        <v>0</v>
      </c>
      <c r="K1681" s="9">
        <v>97.30735</v>
      </c>
      <c r="L1681" s="51">
        <v>13.834350000000001</v>
      </c>
      <c r="M1681" s="16">
        <v>355.46721000000002</v>
      </c>
      <c r="N1681" s="49">
        <v>148.60535000000002</v>
      </c>
      <c r="O1681" s="50">
        <v>53.461349999999996</v>
      </c>
      <c r="P1681" s="39">
        <v>0.86266999999999994</v>
      </c>
      <c r="R1681" s="24">
        <f t="shared" si="116"/>
        <v>1177.6514056357648</v>
      </c>
      <c r="T1681" s="5">
        <v>418.92202736236237</v>
      </c>
      <c r="V1681" s="20">
        <f t="shared" si="117"/>
        <v>1596.5734329981271</v>
      </c>
      <c r="W1681" s="59">
        <f t="shared" si="115"/>
        <v>41692</v>
      </c>
      <c r="X1681" s="25">
        <v>149.51945999999998</v>
      </c>
      <c r="Y1681" s="52">
        <v>365.93630999999999</v>
      </c>
      <c r="Z1681" s="35"/>
      <c r="AA1681" s="54">
        <v>421.86177000000004</v>
      </c>
      <c r="AB1681" s="55">
        <v>234.85852</v>
      </c>
      <c r="AC1681" s="56">
        <v>37.923290000000001</v>
      </c>
      <c r="AD1681" s="57">
        <v>171.45445999999998</v>
      </c>
      <c r="AE1681" s="35"/>
      <c r="AF1681" s="58">
        <v>8.3085400000000007</v>
      </c>
      <c r="AG1681" s="58"/>
      <c r="AH1681" s="35">
        <v>0</v>
      </c>
      <c r="AI1681" s="35"/>
      <c r="AL1681" s="24">
        <f t="shared" si="119"/>
        <v>1389.8623499999999</v>
      </c>
      <c r="AN1681" s="34">
        <v>810.05</v>
      </c>
      <c r="AP1681" s="20">
        <f t="shared" si="118"/>
        <v>2199.9123499999996</v>
      </c>
      <c r="AR1681" s="20"/>
    </row>
    <row r="1682" spans="1:44" x14ac:dyDescent="0.25">
      <c r="A1682" t="str">
        <f>VLOOKUP($B1682,'Cushing Balance'!$C$2:$E$500,3,TRUE)</f>
        <v>82014</v>
      </c>
      <c r="B1682" s="1">
        <v>41693</v>
      </c>
      <c r="C1682" s="31"/>
      <c r="D1682" s="25">
        <v>578.55752000000007</v>
      </c>
      <c r="E1682" s="42">
        <v>163.09282999999999</v>
      </c>
      <c r="F1682" s="35"/>
      <c r="G1682" s="23">
        <v>86.983505635764942</v>
      </c>
      <c r="H1682" s="40">
        <v>78.589649999999992</v>
      </c>
      <c r="I1682" s="35">
        <v>0</v>
      </c>
      <c r="J1682" s="26">
        <v>0</v>
      </c>
      <c r="K1682" s="9">
        <v>100.77654</v>
      </c>
      <c r="L1682" s="51">
        <v>15.678790000000001</v>
      </c>
      <c r="M1682" s="16">
        <v>362.63513</v>
      </c>
      <c r="N1682" s="49">
        <v>83.028539999999992</v>
      </c>
      <c r="O1682" s="50">
        <v>56.085099999999997</v>
      </c>
      <c r="P1682" s="39">
        <v>1.8752500000000001</v>
      </c>
      <c r="R1682" s="24">
        <f t="shared" si="116"/>
        <v>1527.3028556357651</v>
      </c>
      <c r="T1682" s="5">
        <v>418.92202736236237</v>
      </c>
      <c r="V1682" s="20">
        <f t="shared" si="117"/>
        <v>1946.2248829981274</v>
      </c>
      <c r="W1682" s="59">
        <f t="shared" si="115"/>
        <v>41693</v>
      </c>
      <c r="X1682" s="25">
        <v>149.17354</v>
      </c>
      <c r="Y1682" s="52">
        <v>362.24549999999999</v>
      </c>
      <c r="Z1682" s="35"/>
      <c r="AA1682" s="54">
        <v>560.32681000000002</v>
      </c>
      <c r="AB1682" s="55">
        <v>235.71948</v>
      </c>
      <c r="AC1682" s="56">
        <v>38.111849999999997</v>
      </c>
      <c r="AD1682" s="57">
        <v>175.75874999999999</v>
      </c>
      <c r="AE1682" s="35"/>
      <c r="AF1682" s="58">
        <v>8.1719799999999996</v>
      </c>
      <c r="AG1682" s="58"/>
      <c r="AH1682" s="35">
        <v>0</v>
      </c>
      <c r="AI1682" s="35"/>
      <c r="AL1682" s="24">
        <f t="shared" si="119"/>
        <v>1529.50791</v>
      </c>
      <c r="AN1682" s="34">
        <v>810.05</v>
      </c>
      <c r="AP1682" s="20">
        <f t="shared" si="118"/>
        <v>2339.55791</v>
      </c>
      <c r="AR1682" s="20"/>
    </row>
    <row r="1683" spans="1:44" x14ac:dyDescent="0.25">
      <c r="A1683" t="str">
        <f>VLOOKUP($B1683,'Cushing Balance'!$C$2:$E$500,3,TRUE)</f>
        <v>82014</v>
      </c>
      <c r="B1683" s="1">
        <v>41694</v>
      </c>
      <c r="C1683" s="31"/>
      <c r="D1683" s="25">
        <v>108.43058000000001</v>
      </c>
      <c r="E1683" s="42">
        <v>182.69817</v>
      </c>
      <c r="F1683" s="35"/>
      <c r="G1683" s="23">
        <v>86.983505635764942</v>
      </c>
      <c r="H1683" s="40">
        <v>78.846770000000006</v>
      </c>
      <c r="I1683" s="35">
        <v>0</v>
      </c>
      <c r="J1683" s="26">
        <v>0</v>
      </c>
      <c r="K1683" s="9">
        <v>97.016480000000001</v>
      </c>
      <c r="L1683" s="51">
        <v>11.359959999999999</v>
      </c>
      <c r="M1683" s="16">
        <v>345.82015000000001</v>
      </c>
      <c r="N1683" s="49">
        <v>103.53352000000001</v>
      </c>
      <c r="O1683" s="50">
        <v>56.938379999999995</v>
      </c>
      <c r="P1683" s="39">
        <v>1.7188800000000002</v>
      </c>
      <c r="R1683" s="24">
        <f t="shared" si="116"/>
        <v>1073.346395635765</v>
      </c>
      <c r="T1683" s="5">
        <v>418.92202736236237</v>
      </c>
      <c r="V1683" s="20">
        <f t="shared" si="117"/>
        <v>1492.2684229981273</v>
      </c>
      <c r="W1683" s="59">
        <f t="shared" si="115"/>
        <v>41694</v>
      </c>
      <c r="X1683" s="25">
        <v>148.32592000000002</v>
      </c>
      <c r="Y1683" s="52">
        <v>370.18594000000002</v>
      </c>
      <c r="Z1683" s="35"/>
      <c r="AA1683" s="54">
        <v>139.38475</v>
      </c>
      <c r="AB1683" s="55">
        <v>232.66331</v>
      </c>
      <c r="AC1683" s="56">
        <v>38.040480000000002</v>
      </c>
      <c r="AD1683" s="57">
        <v>151.58279000000002</v>
      </c>
      <c r="AE1683" s="35"/>
      <c r="AF1683" s="58">
        <v>14.554399999999999</v>
      </c>
      <c r="AG1683" s="58"/>
      <c r="AH1683" s="35">
        <v>0</v>
      </c>
      <c r="AI1683" s="35"/>
      <c r="AL1683" s="24">
        <f t="shared" si="119"/>
        <v>1094.73759</v>
      </c>
      <c r="AN1683" s="34">
        <v>810.05</v>
      </c>
      <c r="AP1683" s="20">
        <f t="shared" si="118"/>
        <v>1904.7875899999999</v>
      </c>
      <c r="AR1683" s="20"/>
    </row>
    <row r="1684" spans="1:44" x14ac:dyDescent="0.25">
      <c r="A1684" t="str">
        <f>VLOOKUP($B1684,'Cushing Balance'!$C$2:$E$500,3,TRUE)</f>
        <v>82014</v>
      </c>
      <c r="B1684" s="1">
        <v>41695</v>
      </c>
      <c r="C1684" s="31"/>
      <c r="D1684" s="25">
        <v>0</v>
      </c>
      <c r="E1684" s="42">
        <v>187.58175</v>
      </c>
      <c r="F1684" s="35"/>
      <c r="G1684" s="23">
        <v>86.983505635764942</v>
      </c>
      <c r="H1684" s="40">
        <v>77.379329999999996</v>
      </c>
      <c r="I1684" s="35">
        <v>0</v>
      </c>
      <c r="J1684" s="26">
        <v>0</v>
      </c>
      <c r="K1684" s="9">
        <v>91.644210000000001</v>
      </c>
      <c r="L1684" s="51">
        <v>17.916270000000001</v>
      </c>
      <c r="M1684" s="16">
        <v>332.36365000000001</v>
      </c>
      <c r="N1684" s="49">
        <v>118.06948</v>
      </c>
      <c r="O1684" s="50">
        <v>57.610599999999998</v>
      </c>
      <c r="P1684" s="39">
        <v>0</v>
      </c>
      <c r="R1684" s="24">
        <f t="shared" si="116"/>
        <v>969.54879563576492</v>
      </c>
      <c r="T1684" s="5">
        <v>418.92202736236237</v>
      </c>
      <c r="V1684" s="20">
        <f t="shared" si="117"/>
        <v>1388.4708229981272</v>
      </c>
      <c r="W1684" s="59">
        <f t="shared" si="115"/>
        <v>41695</v>
      </c>
      <c r="X1684" s="25">
        <v>148.78210000000001</v>
      </c>
      <c r="Y1684" s="52">
        <v>373.40690000000001</v>
      </c>
      <c r="Z1684" s="35"/>
      <c r="AA1684" s="54">
        <v>637.93984999999998</v>
      </c>
      <c r="AB1684" s="55">
        <v>234.14001999999999</v>
      </c>
      <c r="AC1684" s="56">
        <v>38.443750000000001</v>
      </c>
      <c r="AD1684" s="57">
        <v>166.74510000000001</v>
      </c>
      <c r="AE1684" s="35"/>
      <c r="AF1684" s="58">
        <v>14.95421</v>
      </c>
      <c r="AG1684" s="58"/>
      <c r="AH1684" s="35">
        <v>0</v>
      </c>
      <c r="AI1684" s="35"/>
      <c r="AL1684" s="24">
        <f t="shared" si="119"/>
        <v>1614.4119300000002</v>
      </c>
      <c r="AN1684" s="34">
        <v>810.05</v>
      </c>
      <c r="AP1684" s="20">
        <f t="shared" si="118"/>
        <v>2424.4619300000004</v>
      </c>
      <c r="AR1684" s="20"/>
    </row>
    <row r="1685" spans="1:44" x14ac:dyDescent="0.25">
      <c r="A1685" t="str">
        <f>VLOOKUP($B1685,'Cushing Balance'!$C$2:$E$500,3,TRUE)</f>
        <v>82014</v>
      </c>
      <c r="B1685" s="1">
        <v>41696</v>
      </c>
      <c r="C1685" s="31"/>
      <c r="D1685" s="25">
        <v>120.68577000000001</v>
      </c>
      <c r="E1685" s="42">
        <v>172.16651999999999</v>
      </c>
      <c r="F1685" s="35"/>
      <c r="G1685" s="23">
        <v>86.983505635764942</v>
      </c>
      <c r="H1685" s="40">
        <v>76.741380000000007</v>
      </c>
      <c r="I1685" s="35">
        <v>0</v>
      </c>
      <c r="J1685" s="26">
        <v>0</v>
      </c>
      <c r="K1685" s="9">
        <v>98.754559999999998</v>
      </c>
      <c r="L1685" s="51">
        <v>19.531880000000001</v>
      </c>
      <c r="M1685" s="16">
        <v>328.82479000000001</v>
      </c>
      <c r="N1685" s="49">
        <v>107.0449</v>
      </c>
      <c r="O1685" s="50">
        <v>58.871079999999999</v>
      </c>
      <c r="P1685" s="39">
        <v>0</v>
      </c>
      <c r="R1685" s="24">
        <f t="shared" si="116"/>
        <v>1069.6043856357649</v>
      </c>
      <c r="T1685" s="5">
        <v>418.92202736236237</v>
      </c>
      <c r="V1685" s="20">
        <f t="shared" si="117"/>
        <v>1488.5264129981272</v>
      </c>
      <c r="W1685" s="59">
        <f t="shared" si="115"/>
        <v>41696</v>
      </c>
      <c r="X1685" s="25">
        <v>148.24823000000001</v>
      </c>
      <c r="Y1685" s="52">
        <v>370.82362999999998</v>
      </c>
      <c r="Z1685" s="35"/>
      <c r="AA1685" s="54">
        <v>341.64893999999998</v>
      </c>
      <c r="AB1685" s="55">
        <v>215.916</v>
      </c>
      <c r="AC1685" s="56">
        <v>36.301459999999999</v>
      </c>
      <c r="AD1685" s="57">
        <v>164.22292000000002</v>
      </c>
      <c r="AE1685" s="35"/>
      <c r="AF1685" s="58">
        <v>14.213040000000001</v>
      </c>
      <c r="AG1685" s="58"/>
      <c r="AH1685" s="35">
        <v>0</v>
      </c>
      <c r="AI1685" s="35"/>
      <c r="AL1685" s="24">
        <f t="shared" si="119"/>
        <v>1291.3742199999999</v>
      </c>
      <c r="AN1685" s="34">
        <v>810.05</v>
      </c>
      <c r="AP1685" s="20">
        <f t="shared" si="118"/>
        <v>2101.4242199999999</v>
      </c>
      <c r="AR1685" s="20"/>
    </row>
    <row r="1686" spans="1:44" x14ac:dyDescent="0.25">
      <c r="A1686" t="str">
        <f>VLOOKUP($B1686,'Cushing Balance'!$C$2:$E$500,3,TRUE)</f>
        <v>82014</v>
      </c>
      <c r="B1686" s="1">
        <v>41697</v>
      </c>
      <c r="C1686" s="31"/>
      <c r="D1686" s="101">
        <v>399.97154166666667</v>
      </c>
      <c r="E1686" s="110">
        <v>181.41427083333335</v>
      </c>
      <c r="F1686" s="35"/>
      <c r="G1686" s="23">
        <v>86.983505635764942</v>
      </c>
      <c r="H1686" s="111">
        <v>67.638874999999999</v>
      </c>
      <c r="I1686" s="35">
        <v>0</v>
      </c>
      <c r="J1686" s="26">
        <v>0</v>
      </c>
      <c r="K1686" s="104">
        <v>98.646625</v>
      </c>
      <c r="L1686" s="107">
        <v>19.46802083333333</v>
      </c>
      <c r="M1686" s="102">
        <v>366.83366666666666</v>
      </c>
      <c r="N1686" s="108">
        <v>118.5400625</v>
      </c>
      <c r="O1686" s="103">
        <v>60.401458333333338</v>
      </c>
      <c r="P1686" s="39">
        <v>0</v>
      </c>
      <c r="R1686" s="24">
        <f t="shared" si="116"/>
        <v>1399.8980264690981</v>
      </c>
      <c r="T1686" s="5">
        <v>418.92202736236237</v>
      </c>
      <c r="V1686" s="20">
        <f t="shared" si="117"/>
        <v>1818.8200538314604</v>
      </c>
      <c r="W1686" s="59">
        <f t="shared" si="115"/>
        <v>41697</v>
      </c>
      <c r="X1686" s="25">
        <v>149.02645999999999</v>
      </c>
      <c r="Y1686" s="52">
        <v>370.91449999999998</v>
      </c>
      <c r="Z1686" s="35"/>
      <c r="AA1686" s="54">
        <v>432.23552000000001</v>
      </c>
      <c r="AB1686" s="55">
        <v>233.08789999999999</v>
      </c>
      <c r="AC1686" s="56">
        <v>29.516959999999997</v>
      </c>
      <c r="AD1686" s="100">
        <v>153.88072916666667</v>
      </c>
      <c r="AE1686" s="35"/>
      <c r="AF1686" s="58">
        <v>15.108649999999999</v>
      </c>
      <c r="AG1686" s="58"/>
      <c r="AH1686" s="35">
        <v>0</v>
      </c>
      <c r="AI1686" s="35"/>
      <c r="AL1686" s="24">
        <f t="shared" si="119"/>
        <v>1383.7707191666664</v>
      </c>
      <c r="AN1686" s="34">
        <v>810.05</v>
      </c>
      <c r="AP1686" s="20">
        <f t="shared" si="118"/>
        <v>2193.8207191666661</v>
      </c>
      <c r="AR1686" s="20"/>
    </row>
    <row r="1687" spans="1:44" x14ac:dyDescent="0.25">
      <c r="A1687" t="str">
        <f>VLOOKUP($B1687,'Cushing Balance'!$C$2:$E$500,3,TRUE)</f>
        <v>82014</v>
      </c>
      <c r="B1687" s="1">
        <v>41698</v>
      </c>
      <c r="C1687" s="31"/>
      <c r="D1687" s="101">
        <v>514.12889583333333</v>
      </c>
      <c r="E1687" s="110">
        <v>192.23518749999999</v>
      </c>
      <c r="F1687" s="35"/>
      <c r="G1687" s="23">
        <v>86.983505635764942</v>
      </c>
      <c r="H1687" s="111">
        <v>79.266958333333335</v>
      </c>
      <c r="I1687" s="35">
        <v>0</v>
      </c>
      <c r="J1687" s="26">
        <v>0</v>
      </c>
      <c r="K1687" s="104">
        <v>97.62595833333333</v>
      </c>
      <c r="L1687" s="107">
        <v>19.214874999999999</v>
      </c>
      <c r="M1687" s="102">
        <v>299.45910416666669</v>
      </c>
      <c r="N1687" s="108">
        <v>116.83074999999999</v>
      </c>
      <c r="O1687" s="103">
        <v>63.963729166666667</v>
      </c>
      <c r="P1687" s="39">
        <v>0</v>
      </c>
      <c r="R1687" s="24">
        <f t="shared" si="116"/>
        <v>1469.7089639690985</v>
      </c>
      <c r="T1687" s="5">
        <v>418.92202736236237</v>
      </c>
      <c r="V1687" s="20">
        <f t="shared" si="117"/>
        <v>1888.6309913314608</v>
      </c>
      <c r="W1687" s="59">
        <f t="shared" si="115"/>
        <v>41698</v>
      </c>
      <c r="X1687" s="25">
        <v>148.91175000000001</v>
      </c>
      <c r="Y1687" s="52">
        <v>375.38966999999997</v>
      </c>
      <c r="Z1687" s="35"/>
      <c r="AA1687" s="54">
        <v>528.28122999999994</v>
      </c>
      <c r="AB1687" s="55">
        <v>229.16540000000001</v>
      </c>
      <c r="AC1687" s="56">
        <v>15.156559999999999</v>
      </c>
      <c r="AD1687" s="100">
        <v>145.45318750000001</v>
      </c>
      <c r="AE1687" s="35"/>
      <c r="AF1687" s="58">
        <v>9.3754599999999986</v>
      </c>
      <c r="AG1687" s="58"/>
      <c r="AH1687" s="35">
        <v>0</v>
      </c>
      <c r="AI1687" s="35"/>
      <c r="AL1687" s="24">
        <f t="shared" si="119"/>
        <v>1451.7332574999998</v>
      </c>
      <c r="AN1687" s="34">
        <v>810.05</v>
      </c>
      <c r="AP1687" s="20">
        <f t="shared" si="118"/>
        <v>2261.7832574999998</v>
      </c>
      <c r="AR1687" s="20"/>
    </row>
    <row r="1688" spans="1:44" x14ac:dyDescent="0.25">
      <c r="A1688" t="str">
        <f>VLOOKUP($B1688,'Cushing Balance'!$C$2:$E$500,3,TRUE)</f>
        <v>92014</v>
      </c>
      <c r="B1688" s="1">
        <v>41699</v>
      </c>
      <c r="C1688" s="31"/>
      <c r="D1688" s="101">
        <v>321.75791666666669</v>
      </c>
      <c r="E1688" s="110">
        <v>185.69989583333333</v>
      </c>
      <c r="F1688" s="35"/>
      <c r="G1688" s="23">
        <v>58.783520734503455</v>
      </c>
      <c r="H1688" s="111">
        <v>63.1030625</v>
      </c>
      <c r="I1688" s="35">
        <v>0</v>
      </c>
      <c r="J1688" s="26">
        <v>0</v>
      </c>
      <c r="K1688" s="104">
        <v>100.37252083333333</v>
      </c>
      <c r="L1688" s="107">
        <v>14.273854166666668</v>
      </c>
      <c r="M1688" s="102">
        <v>305.8959375</v>
      </c>
      <c r="N1688" s="108">
        <v>110.81395833333333</v>
      </c>
      <c r="O1688" s="103">
        <v>63.735687499999997</v>
      </c>
      <c r="P1688" s="39">
        <v>0</v>
      </c>
      <c r="R1688" s="24">
        <f t="shared" si="116"/>
        <v>1224.4363540678369</v>
      </c>
      <c r="T1688" s="5">
        <v>422.45006603551235</v>
      </c>
      <c r="V1688" s="20">
        <f t="shared" si="117"/>
        <v>1646.8864201033493</v>
      </c>
      <c r="W1688" s="59">
        <f t="shared" si="115"/>
        <v>41699</v>
      </c>
      <c r="X1688" s="25">
        <v>147.26054000000002</v>
      </c>
      <c r="Y1688" s="52">
        <v>357.70034999999996</v>
      </c>
      <c r="Z1688" s="35"/>
      <c r="AA1688" s="54">
        <v>258.79268999999999</v>
      </c>
      <c r="AB1688" s="55">
        <v>232.89194000000001</v>
      </c>
      <c r="AC1688" s="56">
        <v>6.6827899999999998</v>
      </c>
      <c r="AD1688" s="100">
        <v>115.37758333333333</v>
      </c>
      <c r="AE1688" s="35"/>
      <c r="AF1688" s="58">
        <v>11.483829999999999</v>
      </c>
      <c r="AG1688" s="58"/>
      <c r="AH1688" s="35">
        <v>0</v>
      </c>
      <c r="AI1688" s="35"/>
      <c r="AL1688" s="24">
        <f t="shared" si="119"/>
        <v>1130.1897233333332</v>
      </c>
      <c r="AN1688" s="34">
        <v>818.55</v>
      </c>
      <c r="AP1688" s="20">
        <f t="shared" si="118"/>
        <v>1948.7397233333331</v>
      </c>
      <c r="AR1688" s="20"/>
    </row>
    <row r="1689" spans="1:44" x14ac:dyDescent="0.25">
      <c r="A1689" t="str">
        <f>VLOOKUP($B1689,'Cushing Balance'!$C$2:$E$500,3,TRUE)</f>
        <v>92014</v>
      </c>
      <c r="B1689" s="1">
        <v>41700</v>
      </c>
      <c r="C1689" s="31"/>
      <c r="D1689" s="101">
        <v>142.31593749999999</v>
      </c>
      <c r="E1689" s="110">
        <v>169.49339583333335</v>
      </c>
      <c r="F1689" s="35"/>
      <c r="G1689" s="23">
        <v>58.783520734503455</v>
      </c>
      <c r="H1689" s="111">
        <v>73.993187500000005</v>
      </c>
      <c r="I1689" s="35">
        <v>0</v>
      </c>
      <c r="J1689" s="26">
        <v>0</v>
      </c>
      <c r="K1689" s="104">
        <v>102.09697916666667</v>
      </c>
      <c r="L1689" s="107">
        <v>18.354145833333334</v>
      </c>
      <c r="M1689" s="102">
        <v>322.8871666666667</v>
      </c>
      <c r="N1689" s="108">
        <v>101.30825</v>
      </c>
      <c r="O1689" s="103">
        <v>69.032854166666667</v>
      </c>
      <c r="P1689" s="39">
        <v>0</v>
      </c>
      <c r="R1689" s="24">
        <f t="shared" si="116"/>
        <v>1058.2654374011702</v>
      </c>
      <c r="T1689" s="5">
        <v>422.45006603551235</v>
      </c>
      <c r="V1689" s="20">
        <f t="shared" si="117"/>
        <v>1480.7155034366824</v>
      </c>
      <c r="W1689" s="59">
        <f t="shared" si="115"/>
        <v>41700</v>
      </c>
      <c r="X1689" s="25">
        <v>147.27254000000002</v>
      </c>
      <c r="Y1689" s="52">
        <v>294.35244</v>
      </c>
      <c r="Z1689" s="35"/>
      <c r="AA1689" s="54">
        <v>675.63154000000009</v>
      </c>
      <c r="AB1689" s="55">
        <v>229.93957999999998</v>
      </c>
      <c r="AC1689" s="56">
        <v>1.9531500000000002</v>
      </c>
      <c r="AD1689" s="100">
        <v>148.72885416666665</v>
      </c>
      <c r="AE1689" s="35"/>
      <c r="AF1689" s="58">
        <v>13.53881</v>
      </c>
      <c r="AG1689" s="58"/>
      <c r="AH1689" s="35">
        <v>0</v>
      </c>
      <c r="AI1689" s="35"/>
      <c r="AL1689" s="24">
        <f t="shared" si="119"/>
        <v>1511.4169141666669</v>
      </c>
      <c r="AN1689" s="34">
        <v>818.55</v>
      </c>
      <c r="AP1689" s="20">
        <f t="shared" si="118"/>
        <v>2329.9669141666668</v>
      </c>
      <c r="AR1689" s="20"/>
    </row>
    <row r="1690" spans="1:44" x14ac:dyDescent="0.25">
      <c r="A1690" t="str">
        <f>VLOOKUP($B1690,'Cushing Balance'!$C$2:$E$500,3,TRUE)</f>
        <v>92014</v>
      </c>
      <c r="B1690" s="1">
        <v>41701</v>
      </c>
      <c r="C1690" s="31"/>
      <c r="D1690" s="101">
        <v>538.53</v>
      </c>
      <c r="E1690" s="110">
        <v>185.79745833333334</v>
      </c>
      <c r="F1690" s="35"/>
      <c r="G1690" s="23">
        <v>58.783520734503455</v>
      </c>
      <c r="H1690" s="111">
        <v>85.086541666666676</v>
      </c>
      <c r="I1690" s="35">
        <v>0</v>
      </c>
      <c r="J1690" s="26">
        <v>0</v>
      </c>
      <c r="K1690" s="104">
        <v>95.392041666666671</v>
      </c>
      <c r="L1690" s="107">
        <v>18.514729166666669</v>
      </c>
      <c r="M1690" s="102">
        <v>375.88181250000002</v>
      </c>
      <c r="N1690" s="108">
        <v>96.313625000000002</v>
      </c>
      <c r="O1690" s="103">
        <v>62.825145833333337</v>
      </c>
      <c r="P1690" s="39">
        <v>0</v>
      </c>
      <c r="R1690" s="24">
        <f t="shared" si="116"/>
        <v>1517.1248749011702</v>
      </c>
      <c r="T1690" s="5">
        <v>422.45006603551235</v>
      </c>
      <c r="V1690" s="20">
        <f t="shared" si="117"/>
        <v>1939.5749409366827</v>
      </c>
      <c r="W1690" s="59">
        <f t="shared" si="115"/>
        <v>41701</v>
      </c>
      <c r="X1690" s="25">
        <v>147.61018999999999</v>
      </c>
      <c r="Y1690" s="52">
        <v>263.00477000000001</v>
      </c>
      <c r="Z1690" s="35"/>
      <c r="AA1690" s="54">
        <v>393.92447999999996</v>
      </c>
      <c r="AB1690" s="55">
        <v>232.65549999999999</v>
      </c>
      <c r="AC1690" s="56">
        <v>0</v>
      </c>
      <c r="AD1690" s="100">
        <v>126.48314583333332</v>
      </c>
      <c r="AE1690" s="35"/>
      <c r="AF1690" s="58">
        <v>13.734459999999999</v>
      </c>
      <c r="AG1690" s="58"/>
      <c r="AH1690" s="35">
        <v>0</v>
      </c>
      <c r="AI1690" s="35"/>
      <c r="AL1690" s="24">
        <f t="shared" si="119"/>
        <v>1177.4125458333333</v>
      </c>
      <c r="AN1690" s="34">
        <v>818.55</v>
      </c>
      <c r="AP1690" s="20">
        <f t="shared" si="118"/>
        <v>1995.9625458333333</v>
      </c>
      <c r="AR1690" s="20"/>
    </row>
    <row r="1691" spans="1:44" x14ac:dyDescent="0.25">
      <c r="A1691" t="str">
        <f>VLOOKUP($B1691,'Cushing Balance'!$C$2:$E$500,3,TRUE)</f>
        <v>92014</v>
      </c>
      <c r="B1691" s="1">
        <v>41702</v>
      </c>
      <c r="C1691" s="31"/>
      <c r="D1691" s="101">
        <v>172.040875</v>
      </c>
      <c r="E1691" s="110">
        <v>180.82027083333335</v>
      </c>
      <c r="F1691" s="35"/>
      <c r="G1691" s="23">
        <v>58.783520734503455</v>
      </c>
      <c r="H1691" s="111">
        <v>82.51358333333333</v>
      </c>
      <c r="I1691" s="35">
        <v>0</v>
      </c>
      <c r="J1691" s="26">
        <v>0</v>
      </c>
      <c r="K1691" s="104">
        <v>89.906458333333333</v>
      </c>
      <c r="L1691" s="107">
        <v>19.173208333333331</v>
      </c>
      <c r="M1691" s="102">
        <v>369.5714375</v>
      </c>
      <c r="N1691" s="108">
        <v>105.76602083333333</v>
      </c>
      <c r="O1691" s="103">
        <v>56.4140625</v>
      </c>
      <c r="P1691" s="39">
        <v>0</v>
      </c>
      <c r="R1691" s="24">
        <f t="shared" si="116"/>
        <v>1134.9894374011701</v>
      </c>
      <c r="T1691" s="5">
        <v>422.45006603551235</v>
      </c>
      <c r="V1691" s="20">
        <f t="shared" si="117"/>
        <v>1557.4395034366826</v>
      </c>
      <c r="W1691" s="59">
        <f t="shared" si="115"/>
        <v>41702</v>
      </c>
      <c r="X1691" s="25">
        <v>147.61281</v>
      </c>
      <c r="Y1691" s="52">
        <v>349.03109999999998</v>
      </c>
      <c r="Z1691" s="35"/>
      <c r="AA1691" s="54">
        <v>301.84402</v>
      </c>
      <c r="AB1691" s="55">
        <v>236.40115</v>
      </c>
      <c r="AC1691" s="56">
        <v>1.1563800000000002</v>
      </c>
      <c r="AD1691" s="100">
        <v>100.89835416666668</v>
      </c>
      <c r="AE1691" s="35"/>
      <c r="AF1691" s="58">
        <v>11.392250000000001</v>
      </c>
      <c r="AG1691" s="58"/>
      <c r="AH1691" s="35">
        <v>0</v>
      </c>
      <c r="AI1691" s="35"/>
      <c r="AL1691" s="24">
        <f t="shared" si="119"/>
        <v>1148.3360641666666</v>
      </c>
      <c r="AN1691" s="34">
        <v>818.55</v>
      </c>
      <c r="AP1691" s="20">
        <f t="shared" si="118"/>
        <v>1966.8860641666665</v>
      </c>
      <c r="AR1691" s="20"/>
    </row>
    <row r="1692" spans="1:44" x14ac:dyDescent="0.25">
      <c r="A1692" t="str">
        <f>VLOOKUP($B1692,'Cushing Balance'!$C$2:$E$500,3,TRUE)</f>
        <v>92014</v>
      </c>
      <c r="B1692" s="1">
        <v>41703</v>
      </c>
      <c r="C1692" s="31"/>
      <c r="D1692" s="101">
        <v>573.69510416666662</v>
      </c>
      <c r="E1692" s="110">
        <v>172.06877083333333</v>
      </c>
      <c r="F1692" s="35"/>
      <c r="G1692" s="23">
        <v>58.783520734503455</v>
      </c>
      <c r="H1692" s="111">
        <v>79.743895833333326</v>
      </c>
      <c r="I1692" s="35">
        <v>0</v>
      </c>
      <c r="J1692" s="26">
        <v>0</v>
      </c>
      <c r="K1692" s="104">
        <v>94.316104166666676</v>
      </c>
      <c r="L1692" s="107">
        <v>19.225437500000002</v>
      </c>
      <c r="M1692" s="102">
        <v>381.59493750000001</v>
      </c>
      <c r="N1692" s="108">
        <v>105.91743750000001</v>
      </c>
      <c r="O1692" s="103">
        <v>57.350583333333333</v>
      </c>
      <c r="P1692" s="39">
        <v>0</v>
      </c>
      <c r="R1692" s="24">
        <f t="shared" si="116"/>
        <v>1542.695791567837</v>
      </c>
      <c r="T1692" s="5">
        <v>422.45006603551235</v>
      </c>
      <c r="V1692" s="20">
        <f t="shared" si="117"/>
        <v>1965.1458576033492</v>
      </c>
      <c r="W1692" s="59">
        <f t="shared" si="115"/>
        <v>41703</v>
      </c>
      <c r="X1692" s="25">
        <v>148.39598000000001</v>
      </c>
      <c r="Y1692" s="52">
        <v>356.005</v>
      </c>
      <c r="Z1692" s="35"/>
      <c r="AA1692" s="54">
        <v>525.01059999999995</v>
      </c>
      <c r="AB1692" s="55">
        <v>235.97188</v>
      </c>
      <c r="AC1692" s="56">
        <v>0.38483000000000001</v>
      </c>
      <c r="AD1692" s="100">
        <v>78.359541666666672</v>
      </c>
      <c r="AE1692" s="35"/>
      <c r="AF1692" s="58">
        <v>11.090020000000001</v>
      </c>
      <c r="AG1692" s="58"/>
      <c r="AH1692" s="35">
        <v>0</v>
      </c>
      <c r="AI1692" s="35"/>
      <c r="AL1692" s="24">
        <f t="shared" si="119"/>
        <v>1355.2178516666668</v>
      </c>
      <c r="AN1692" s="34">
        <v>818.55</v>
      </c>
      <c r="AP1692" s="20">
        <f t="shared" si="118"/>
        <v>2173.7678516666665</v>
      </c>
      <c r="AR1692" s="20"/>
    </row>
    <row r="1693" spans="1:44" x14ac:dyDescent="0.25">
      <c r="A1693" t="str">
        <f>VLOOKUP($B1693,'Cushing Balance'!$C$2:$E$500,3,TRUE)</f>
        <v>92014</v>
      </c>
      <c r="B1693" s="1">
        <v>41704</v>
      </c>
      <c r="C1693" s="31"/>
      <c r="D1693" s="101">
        <v>253.09475</v>
      </c>
      <c r="E1693" s="110">
        <v>182.19077083333335</v>
      </c>
      <c r="F1693" s="35"/>
      <c r="G1693" s="23">
        <v>58.783520734503455</v>
      </c>
      <c r="H1693" s="111">
        <v>82.317270833333325</v>
      </c>
      <c r="I1693" s="35">
        <v>0</v>
      </c>
      <c r="J1693" s="26">
        <v>0</v>
      </c>
      <c r="K1693" s="104">
        <v>83.077604166666674</v>
      </c>
      <c r="L1693" s="107">
        <v>18.889875</v>
      </c>
      <c r="M1693" s="102">
        <v>321.35441666666668</v>
      </c>
      <c r="N1693" s="108">
        <v>98.359770833333329</v>
      </c>
      <c r="O1693" s="103">
        <v>60.166125000000001</v>
      </c>
      <c r="P1693" s="39">
        <v>0</v>
      </c>
      <c r="R1693" s="24">
        <f t="shared" si="116"/>
        <v>1158.2341040678368</v>
      </c>
      <c r="T1693" s="5">
        <v>422.45006603551235</v>
      </c>
      <c r="V1693" s="20">
        <f t="shared" si="117"/>
        <v>1580.6841701033491</v>
      </c>
      <c r="W1693" s="59">
        <f t="shared" si="115"/>
        <v>41704</v>
      </c>
      <c r="X1693" s="25">
        <v>146.70876999999999</v>
      </c>
      <c r="Y1693" s="52">
        <v>370.54558000000003</v>
      </c>
      <c r="Z1693" s="35"/>
      <c r="AA1693" s="54">
        <v>583.24302</v>
      </c>
      <c r="AB1693" s="55">
        <v>235.50479000000001</v>
      </c>
      <c r="AC1693" s="56">
        <v>0</v>
      </c>
      <c r="AD1693" s="100">
        <v>53.761916666666664</v>
      </c>
      <c r="AE1693" s="35"/>
      <c r="AF1693" s="58">
        <v>14.20758</v>
      </c>
      <c r="AG1693" s="58"/>
      <c r="AH1693" s="35">
        <v>0</v>
      </c>
      <c r="AI1693" s="35"/>
      <c r="AL1693" s="24">
        <f t="shared" si="119"/>
        <v>1403.9716566666666</v>
      </c>
      <c r="AN1693" s="34">
        <v>818.55</v>
      </c>
      <c r="AP1693" s="20">
        <f t="shared" si="118"/>
        <v>2222.5216566666668</v>
      </c>
      <c r="AR1693" s="20"/>
    </row>
    <row r="1694" spans="1:44" x14ac:dyDescent="0.25">
      <c r="A1694" t="str">
        <f>VLOOKUP($B1694,'Cushing Balance'!$C$2:$E$500,3,TRUE)</f>
        <v>92014</v>
      </c>
      <c r="B1694" s="1">
        <v>41705</v>
      </c>
      <c r="C1694" s="31"/>
      <c r="D1694" s="101">
        <v>240.89291666666665</v>
      </c>
      <c r="E1694" s="110">
        <v>191.56075000000001</v>
      </c>
      <c r="F1694" s="35"/>
      <c r="G1694" s="23">
        <v>58.783520734503455</v>
      </c>
      <c r="H1694" s="111">
        <v>85.703479166666668</v>
      </c>
      <c r="I1694" s="35">
        <v>0</v>
      </c>
      <c r="J1694" s="26">
        <v>0</v>
      </c>
      <c r="K1694" s="104">
        <v>93.48833333333333</v>
      </c>
      <c r="L1694" s="107">
        <v>18.571750000000002</v>
      </c>
      <c r="M1694" s="102">
        <v>349.19358333333332</v>
      </c>
      <c r="N1694" s="108">
        <v>104.01210416666667</v>
      </c>
      <c r="O1694" s="103">
        <v>61.960145833333335</v>
      </c>
      <c r="P1694" s="39">
        <v>0</v>
      </c>
      <c r="R1694" s="24">
        <f t="shared" si="116"/>
        <v>1204.1665832345034</v>
      </c>
      <c r="T1694" s="5">
        <v>422.45006603551235</v>
      </c>
      <c r="V1694" s="20">
        <f t="shared" si="117"/>
        <v>1626.6166492700158</v>
      </c>
      <c r="W1694" s="59">
        <f t="shared" si="115"/>
        <v>41705</v>
      </c>
      <c r="X1694" s="25">
        <v>148.96207999999999</v>
      </c>
      <c r="Y1694" s="52">
        <v>342.32774999999998</v>
      </c>
      <c r="Z1694" s="35"/>
      <c r="AA1694" s="54">
        <v>658.38756000000001</v>
      </c>
      <c r="AB1694" s="55">
        <v>236.99438000000001</v>
      </c>
      <c r="AC1694" s="56">
        <v>7.3784399999999994</v>
      </c>
      <c r="AD1694" s="100">
        <v>49.326104166666667</v>
      </c>
      <c r="AE1694" s="35"/>
      <c r="AF1694" s="58">
        <v>7.1773100000000003</v>
      </c>
      <c r="AG1694" s="58"/>
      <c r="AH1694" s="35">
        <v>0</v>
      </c>
      <c r="AI1694" s="35"/>
      <c r="AL1694" s="24">
        <f t="shared" si="119"/>
        <v>1450.5536241666666</v>
      </c>
      <c r="AN1694" s="34">
        <v>818.55</v>
      </c>
      <c r="AP1694" s="20">
        <f t="shared" si="118"/>
        <v>2269.1036241666666</v>
      </c>
      <c r="AR1694" s="20"/>
    </row>
    <row r="1695" spans="1:44" x14ac:dyDescent="0.25">
      <c r="A1695" t="str">
        <f>VLOOKUP($B1695,'Cushing Balance'!$C$2:$E$500,3,TRUE)</f>
        <v>102014</v>
      </c>
      <c r="B1695" s="1">
        <v>41706</v>
      </c>
      <c r="C1695" s="31"/>
      <c r="D1695" s="101">
        <v>94.196124999999995</v>
      </c>
      <c r="E1695" s="110">
        <v>183.50760416666665</v>
      </c>
      <c r="F1695" s="35"/>
      <c r="G1695" s="23">
        <v>58.783520734503455</v>
      </c>
      <c r="H1695" s="111">
        <v>85.026187500000006</v>
      </c>
      <c r="I1695" s="35">
        <v>0</v>
      </c>
      <c r="J1695" s="26">
        <v>0</v>
      </c>
      <c r="K1695" s="104">
        <v>100.8785</v>
      </c>
      <c r="L1695" s="107">
        <v>18.309562499999998</v>
      </c>
      <c r="M1695" s="102">
        <v>380.63479166666667</v>
      </c>
      <c r="N1695" s="108">
        <v>90.223291666666668</v>
      </c>
      <c r="O1695" s="103">
        <v>61.334562499999997</v>
      </c>
      <c r="P1695" s="39">
        <v>0</v>
      </c>
      <c r="R1695" s="24">
        <f t="shared" si="116"/>
        <v>1072.8941457345034</v>
      </c>
      <c r="T1695" s="5">
        <v>422.45006603551235</v>
      </c>
      <c r="V1695" s="20">
        <f t="shared" si="117"/>
        <v>1495.3442117700156</v>
      </c>
      <c r="W1695" s="59">
        <f t="shared" si="115"/>
        <v>41706</v>
      </c>
      <c r="X1695" s="25">
        <v>148.83807999999999</v>
      </c>
      <c r="Y1695" s="52">
        <v>378.75056000000001</v>
      </c>
      <c r="Z1695" s="35"/>
      <c r="AA1695" s="54">
        <v>392.16638</v>
      </c>
      <c r="AB1695" s="55">
        <v>234.60257999999999</v>
      </c>
      <c r="AC1695" s="56">
        <v>15.34567</v>
      </c>
      <c r="AD1695" s="100">
        <v>63.728479166666666</v>
      </c>
      <c r="AE1695" s="35"/>
      <c r="AF1695" s="58">
        <v>12.1531</v>
      </c>
      <c r="AG1695" s="58"/>
      <c r="AH1695" s="35">
        <v>0</v>
      </c>
      <c r="AI1695" s="35"/>
      <c r="AL1695" s="24">
        <f t="shared" si="119"/>
        <v>1245.5848491666663</v>
      </c>
      <c r="AN1695" s="34">
        <v>818.55</v>
      </c>
      <c r="AP1695" s="20">
        <f t="shared" si="118"/>
        <v>2064.1348491666663</v>
      </c>
      <c r="AR1695" s="20"/>
    </row>
    <row r="1696" spans="1:44" x14ac:dyDescent="0.25">
      <c r="A1696" t="str">
        <f>VLOOKUP($B1696,'Cushing Balance'!$C$2:$E$500,3,TRUE)</f>
        <v>102014</v>
      </c>
      <c r="B1696" s="1">
        <v>41707</v>
      </c>
      <c r="C1696" s="31"/>
      <c r="D1696" s="101">
        <v>458.55349999999999</v>
      </c>
      <c r="E1696" s="110">
        <v>181.89081250000001</v>
      </c>
      <c r="F1696" s="35"/>
      <c r="G1696" s="23">
        <v>58.783520734503455</v>
      </c>
      <c r="H1696" s="111">
        <v>78.569874999999996</v>
      </c>
      <c r="I1696" s="35">
        <v>0</v>
      </c>
      <c r="J1696" s="26">
        <v>0</v>
      </c>
      <c r="K1696" s="104">
        <v>103.41666666666667</v>
      </c>
      <c r="L1696" s="107">
        <v>18.784291666666668</v>
      </c>
      <c r="M1696" s="102">
        <v>366.97352083333334</v>
      </c>
      <c r="N1696" s="108">
        <v>132.10389583333335</v>
      </c>
      <c r="O1696" s="103">
        <v>52.959770833333337</v>
      </c>
      <c r="P1696" s="39">
        <v>0</v>
      </c>
      <c r="R1696" s="24">
        <f t="shared" si="116"/>
        <v>1452.0358540678369</v>
      </c>
      <c r="T1696" s="5">
        <v>422.45006603551235</v>
      </c>
      <c r="V1696" s="20">
        <f t="shared" si="117"/>
        <v>1874.4859201033491</v>
      </c>
      <c r="W1696" s="59">
        <f t="shared" si="115"/>
        <v>41707</v>
      </c>
      <c r="X1696" s="25">
        <v>149.59005999999999</v>
      </c>
      <c r="Y1696" s="52">
        <v>374.85015000000004</v>
      </c>
      <c r="Z1696" s="35"/>
      <c r="AA1696" s="54">
        <v>540.45815000000005</v>
      </c>
      <c r="AB1696" s="55">
        <v>226.17267000000001</v>
      </c>
      <c r="AC1696" s="56">
        <v>0</v>
      </c>
      <c r="AD1696" s="100">
        <v>34.842062499999997</v>
      </c>
      <c r="AE1696" s="35"/>
      <c r="AF1696" s="58">
        <v>10.713329999999999</v>
      </c>
      <c r="AG1696" s="58"/>
      <c r="AH1696" s="35">
        <v>0</v>
      </c>
      <c r="AI1696" s="35"/>
      <c r="AL1696" s="24">
        <f t="shared" si="119"/>
        <v>1336.6264225</v>
      </c>
      <c r="AN1696" s="34">
        <v>818.55</v>
      </c>
      <c r="AP1696" s="20">
        <f t="shared" si="118"/>
        <v>2155.1764224999997</v>
      </c>
      <c r="AR1696" s="20"/>
    </row>
    <row r="1697" spans="1:44" x14ac:dyDescent="0.25">
      <c r="A1697" t="str">
        <f>VLOOKUP($B1697,'Cushing Balance'!$C$2:$E$500,3,TRUE)</f>
        <v>102014</v>
      </c>
      <c r="B1697" s="1">
        <v>41708</v>
      </c>
      <c r="C1697" s="31"/>
      <c r="D1697" s="101">
        <v>431.62727083333334</v>
      </c>
      <c r="E1697" s="110">
        <v>182.94456249999999</v>
      </c>
      <c r="F1697" s="35"/>
      <c r="G1697" s="23">
        <v>58.783520734503455</v>
      </c>
      <c r="H1697" s="111">
        <v>81.750770833333334</v>
      </c>
      <c r="I1697" s="35">
        <v>0</v>
      </c>
      <c r="J1697" s="26">
        <v>0</v>
      </c>
      <c r="K1697" s="104">
        <v>104.1676875</v>
      </c>
      <c r="L1697" s="107">
        <v>18.955104166666668</v>
      </c>
      <c r="M1697" s="102">
        <v>375.6905625</v>
      </c>
      <c r="N1697" s="108">
        <v>132.76908333333336</v>
      </c>
      <c r="O1697" s="103">
        <v>54.977874999999997</v>
      </c>
      <c r="P1697" s="39">
        <v>0</v>
      </c>
      <c r="R1697" s="24">
        <f t="shared" si="116"/>
        <v>1441.66643740117</v>
      </c>
      <c r="T1697" s="5">
        <v>422.45006603551235</v>
      </c>
      <c r="V1697" s="20">
        <f t="shared" si="117"/>
        <v>1864.1165034366823</v>
      </c>
      <c r="W1697" s="59">
        <f t="shared" si="115"/>
        <v>41708</v>
      </c>
      <c r="X1697" s="25">
        <v>149.23645999999999</v>
      </c>
      <c r="Y1697" s="52">
        <v>377.15451999999999</v>
      </c>
      <c r="Z1697" s="35"/>
      <c r="AA1697" s="54">
        <v>335.77375000000001</v>
      </c>
      <c r="AB1697" s="55">
        <v>234.88417000000001</v>
      </c>
      <c r="AC1697" s="56">
        <v>3.0770200000000001</v>
      </c>
      <c r="AD1697" s="100">
        <v>42.570541666666664</v>
      </c>
      <c r="AE1697" s="35"/>
      <c r="AF1697" s="58">
        <v>8.6251700000000007</v>
      </c>
      <c r="AG1697" s="58"/>
      <c r="AH1697" s="35">
        <v>0</v>
      </c>
      <c r="AI1697" s="35"/>
      <c r="AL1697" s="24">
        <f t="shared" si="119"/>
        <v>1151.3216316666667</v>
      </c>
      <c r="AN1697" s="34">
        <v>818.55</v>
      </c>
      <c r="AP1697" s="20">
        <f t="shared" si="118"/>
        <v>1969.8716316666666</v>
      </c>
      <c r="AR1697" s="20"/>
    </row>
    <row r="1698" spans="1:44" x14ac:dyDescent="0.25">
      <c r="A1698" t="str">
        <f>VLOOKUP($B1698,'Cushing Balance'!$C$2:$E$500,3,TRUE)</f>
        <v>102014</v>
      </c>
      <c r="B1698" s="1">
        <v>41709</v>
      </c>
      <c r="C1698" s="31"/>
      <c r="D1698" s="101">
        <v>251.01508333333334</v>
      </c>
      <c r="E1698" s="110">
        <v>179.58143749999999</v>
      </c>
      <c r="F1698" s="35"/>
      <c r="G1698" s="23">
        <v>58.783520734503455</v>
      </c>
      <c r="H1698" s="111">
        <v>81.732041666666674</v>
      </c>
      <c r="I1698" s="35">
        <v>0</v>
      </c>
      <c r="J1698" s="26">
        <v>0</v>
      </c>
      <c r="K1698" s="104">
        <v>104.74658333333333</v>
      </c>
      <c r="L1698" s="107">
        <v>19.128666666666668</v>
      </c>
      <c r="M1698" s="102">
        <v>385.71789583333333</v>
      </c>
      <c r="N1698" s="108">
        <v>115.602125</v>
      </c>
      <c r="O1698" s="103">
        <v>56.258708333333338</v>
      </c>
      <c r="P1698" s="39">
        <v>0</v>
      </c>
      <c r="R1698" s="24">
        <f t="shared" si="116"/>
        <v>1252.5660624011698</v>
      </c>
      <c r="T1698" s="5">
        <v>422.45006603551235</v>
      </c>
      <c r="V1698" s="20">
        <f t="shared" si="117"/>
        <v>1675.0161284366823</v>
      </c>
      <c r="W1698" s="59">
        <f t="shared" si="115"/>
        <v>41709</v>
      </c>
      <c r="X1698" s="25">
        <v>150.92167000000001</v>
      </c>
      <c r="Y1698" s="52">
        <v>373.96350000000001</v>
      </c>
      <c r="Z1698" s="35"/>
      <c r="AA1698" s="54">
        <v>156.61415</v>
      </c>
      <c r="AB1698" s="55">
        <v>232.85657999999998</v>
      </c>
      <c r="AC1698" s="56">
        <v>4.77996</v>
      </c>
      <c r="AD1698" s="100">
        <v>28.811604166666669</v>
      </c>
      <c r="AE1698" s="35"/>
      <c r="AF1698" s="58">
        <v>9.1220400000000001</v>
      </c>
      <c r="AG1698" s="58"/>
      <c r="AH1698" s="35">
        <v>0</v>
      </c>
      <c r="AI1698" s="35"/>
      <c r="AL1698" s="24">
        <f t="shared" si="119"/>
        <v>957.06950416666666</v>
      </c>
      <c r="AN1698" s="34">
        <v>818.55</v>
      </c>
      <c r="AP1698" s="20">
        <f t="shared" si="118"/>
        <v>1775.6195041666665</v>
      </c>
      <c r="AR1698" s="20"/>
    </row>
    <row r="1699" spans="1:44" x14ac:dyDescent="0.25">
      <c r="A1699" t="str">
        <f>VLOOKUP($B1699,'Cushing Balance'!$C$2:$E$500,3,TRUE)</f>
        <v>102014</v>
      </c>
      <c r="B1699" s="1">
        <v>41710</v>
      </c>
      <c r="C1699" s="31"/>
      <c r="D1699" s="101">
        <v>238.53364583333334</v>
      </c>
      <c r="E1699" s="110">
        <v>189.54460416666666</v>
      </c>
      <c r="F1699" s="35"/>
      <c r="G1699" s="23">
        <v>58.783520734503455</v>
      </c>
      <c r="H1699" s="111">
        <v>85.255437499999999</v>
      </c>
      <c r="I1699" s="35">
        <v>0</v>
      </c>
      <c r="J1699" s="26">
        <v>0</v>
      </c>
      <c r="K1699" s="104">
        <v>103.73333333333333</v>
      </c>
      <c r="L1699" s="107">
        <v>18.392833333333332</v>
      </c>
      <c r="M1699" s="102">
        <v>378.39791666666667</v>
      </c>
      <c r="N1699" s="108">
        <v>113.05891666666668</v>
      </c>
      <c r="O1699" s="103">
        <v>66.826416666666674</v>
      </c>
      <c r="P1699" s="39">
        <v>35.029060000000001</v>
      </c>
      <c r="R1699" s="24">
        <f t="shared" si="116"/>
        <v>1287.5556849011703</v>
      </c>
      <c r="T1699" s="5">
        <v>422.45006603551235</v>
      </c>
      <c r="V1699" s="20">
        <f t="shared" si="117"/>
        <v>1710.0057509366825</v>
      </c>
      <c r="W1699" s="59">
        <f t="shared" si="115"/>
        <v>41710</v>
      </c>
      <c r="X1699" s="25">
        <v>149.43295999999998</v>
      </c>
      <c r="Y1699" s="52">
        <v>365.10363000000001</v>
      </c>
      <c r="Z1699" s="35"/>
      <c r="AA1699" s="54">
        <v>527.25354000000004</v>
      </c>
      <c r="AB1699" s="55">
        <v>218.96231</v>
      </c>
      <c r="AC1699" s="56">
        <v>8.5168999999999997</v>
      </c>
      <c r="AD1699" s="100">
        <v>82.727125000000001</v>
      </c>
      <c r="AE1699" s="35"/>
      <c r="AF1699" s="58">
        <v>8.00413</v>
      </c>
      <c r="AG1699" s="58"/>
      <c r="AH1699" s="35">
        <v>0</v>
      </c>
      <c r="AI1699" s="35"/>
      <c r="AL1699" s="24">
        <f t="shared" si="119"/>
        <v>1360.0005949999997</v>
      </c>
      <c r="AN1699" s="34">
        <v>818.55</v>
      </c>
      <c r="AP1699" s="20">
        <f t="shared" si="118"/>
        <v>2178.5505949999997</v>
      </c>
      <c r="AR1699" s="20"/>
    </row>
    <row r="1700" spans="1:44" x14ac:dyDescent="0.25">
      <c r="A1700" t="str">
        <f>VLOOKUP($B1700,'Cushing Balance'!$C$2:$E$500,3,TRUE)</f>
        <v>102014</v>
      </c>
      <c r="B1700" s="1">
        <v>41711</v>
      </c>
      <c r="C1700" s="31"/>
      <c r="D1700" s="101">
        <v>73.897750000000002</v>
      </c>
      <c r="E1700" s="110">
        <v>195.91941666666665</v>
      </c>
      <c r="F1700" s="35"/>
      <c r="G1700" s="23">
        <v>58.783520734503455</v>
      </c>
      <c r="H1700" s="111">
        <v>84.2704375</v>
      </c>
      <c r="I1700" s="35">
        <v>0</v>
      </c>
      <c r="J1700" s="26">
        <v>0</v>
      </c>
      <c r="K1700" s="104">
        <v>102.44760416666666</v>
      </c>
      <c r="L1700" s="107">
        <v>18.566041666666667</v>
      </c>
      <c r="M1700" s="102">
        <v>309.40193749999997</v>
      </c>
      <c r="N1700" s="108">
        <v>108.33674999999999</v>
      </c>
      <c r="O1700" s="103">
        <v>66.228812500000004</v>
      </c>
      <c r="P1700" s="39">
        <v>40.241690000000006</v>
      </c>
      <c r="R1700" s="24">
        <f t="shared" si="116"/>
        <v>1058.0939607345035</v>
      </c>
      <c r="T1700" s="5">
        <v>422.45006603551235</v>
      </c>
      <c r="V1700" s="20">
        <f t="shared" si="117"/>
        <v>1480.544026770016</v>
      </c>
      <c r="W1700" s="59">
        <f t="shared" si="115"/>
        <v>41711</v>
      </c>
      <c r="X1700" s="25">
        <v>149.47757999999999</v>
      </c>
      <c r="Y1700" s="52">
        <v>365.70405999999997</v>
      </c>
      <c r="Z1700" s="35"/>
      <c r="AA1700" s="54">
        <v>201.88588000000001</v>
      </c>
      <c r="AB1700" s="55">
        <v>195.77525</v>
      </c>
      <c r="AC1700" s="56">
        <v>0.38195999999999997</v>
      </c>
      <c r="AD1700" s="100">
        <v>63.039208333333335</v>
      </c>
      <c r="AE1700" s="35"/>
      <c r="AF1700" s="58">
        <v>12.00473</v>
      </c>
      <c r="AG1700" s="58"/>
      <c r="AH1700" s="35">
        <v>0</v>
      </c>
      <c r="AI1700" s="35"/>
      <c r="AL1700" s="24">
        <f t="shared" si="119"/>
        <v>988.26866833333349</v>
      </c>
      <c r="AN1700" s="34">
        <v>818.55</v>
      </c>
      <c r="AP1700" s="20">
        <f t="shared" si="118"/>
        <v>1806.8186683333333</v>
      </c>
      <c r="AR1700" s="20"/>
    </row>
    <row r="1701" spans="1:44" x14ac:dyDescent="0.25">
      <c r="A1701" t="str">
        <f>VLOOKUP($B1701,'Cushing Balance'!$C$2:$E$500,3,TRUE)</f>
        <v>102014</v>
      </c>
      <c r="B1701" s="1">
        <v>41712</v>
      </c>
      <c r="C1701" s="31"/>
      <c r="D1701" s="101">
        <v>398.33143749999999</v>
      </c>
      <c r="E1701" s="110">
        <v>194.27889583333334</v>
      </c>
      <c r="F1701" s="35"/>
      <c r="G1701" s="23">
        <v>58.783520734503455</v>
      </c>
      <c r="H1701" s="111">
        <v>84.728583333333333</v>
      </c>
      <c r="I1701" s="35">
        <v>0</v>
      </c>
      <c r="J1701" s="26">
        <v>0</v>
      </c>
      <c r="K1701" s="104">
        <v>103.55549999999999</v>
      </c>
      <c r="L1701" s="107">
        <v>18.315750000000001</v>
      </c>
      <c r="M1701" s="102">
        <v>361.05333333333334</v>
      </c>
      <c r="N1701" s="108">
        <v>116.27616666666667</v>
      </c>
      <c r="O1701" s="103">
        <v>71.178875000000005</v>
      </c>
      <c r="P1701" s="39">
        <v>41.932250000000003</v>
      </c>
      <c r="R1701" s="24">
        <f t="shared" si="116"/>
        <v>1448.4343124011702</v>
      </c>
      <c r="T1701" s="5">
        <v>422.45006603551235</v>
      </c>
      <c r="V1701" s="20">
        <f t="shared" si="117"/>
        <v>1870.8843784366827</v>
      </c>
      <c r="W1701" s="59">
        <f t="shared" si="115"/>
        <v>41712</v>
      </c>
      <c r="X1701" s="25">
        <v>150.09450000000001</v>
      </c>
      <c r="Y1701" s="52">
        <v>378.05278999999996</v>
      </c>
      <c r="Z1701" s="35"/>
      <c r="AA1701" s="54">
        <v>336.77244000000002</v>
      </c>
      <c r="AB1701" s="55">
        <v>224.00467</v>
      </c>
      <c r="AC1701" s="56">
        <v>0.76355999999999991</v>
      </c>
      <c r="AD1701" s="100">
        <v>49.961416666666665</v>
      </c>
      <c r="AE1701" s="35"/>
      <c r="AF1701" s="58">
        <v>15.79763</v>
      </c>
      <c r="AG1701" s="58"/>
      <c r="AH1701" s="35">
        <v>0</v>
      </c>
      <c r="AI1701" s="35"/>
      <c r="AL1701" s="24">
        <f t="shared" si="119"/>
        <v>1155.447006666667</v>
      </c>
      <c r="AN1701" s="34">
        <v>818.55</v>
      </c>
      <c r="AP1701" s="20">
        <f t="shared" si="118"/>
        <v>1973.9970066666669</v>
      </c>
      <c r="AR1701" s="20"/>
    </row>
    <row r="1702" spans="1:44" x14ac:dyDescent="0.25">
      <c r="A1702" t="str">
        <f>VLOOKUP($B1702,'Cushing Balance'!$C$2:$E$500,3,TRUE)</f>
        <v>112014</v>
      </c>
      <c r="B1702" s="1">
        <v>41713</v>
      </c>
      <c r="C1702" s="31"/>
      <c r="D1702" s="101">
        <v>194.06037499999999</v>
      </c>
      <c r="E1702" s="110">
        <v>191.70949999999999</v>
      </c>
      <c r="F1702" s="35"/>
      <c r="G1702" s="23">
        <v>58.783520734503455</v>
      </c>
      <c r="H1702" s="111">
        <v>83.607479166666678</v>
      </c>
      <c r="I1702" s="35">
        <v>0</v>
      </c>
      <c r="J1702" s="26">
        <v>0</v>
      </c>
      <c r="K1702" s="104">
        <v>103.55710416666668</v>
      </c>
      <c r="L1702" s="107">
        <v>16.930125</v>
      </c>
      <c r="M1702" s="102">
        <v>384.55514583333331</v>
      </c>
      <c r="N1702" s="108">
        <v>115.73614583333332</v>
      </c>
      <c r="O1702" s="103">
        <v>66.967291666666668</v>
      </c>
      <c r="P1702" s="39">
        <v>0.86550000000000005</v>
      </c>
      <c r="R1702" s="24">
        <f t="shared" si="116"/>
        <v>1216.77218740117</v>
      </c>
      <c r="T1702" s="5">
        <v>422.45006603551235</v>
      </c>
      <c r="V1702" s="20">
        <f t="shared" si="117"/>
        <v>1639.2222534366824</v>
      </c>
      <c r="W1702" s="59">
        <f t="shared" si="115"/>
        <v>41713</v>
      </c>
      <c r="X1702" s="25">
        <v>149.35498000000001</v>
      </c>
      <c r="Y1702" s="52">
        <v>381.01590000000004</v>
      </c>
      <c r="Z1702" s="35"/>
      <c r="AA1702" s="54">
        <v>582.23001999999997</v>
      </c>
      <c r="AB1702" s="55">
        <v>197.78174999999999</v>
      </c>
      <c r="AC1702" s="56">
        <v>0</v>
      </c>
      <c r="AD1702" s="100">
        <v>58.380187499999998</v>
      </c>
      <c r="AE1702" s="35"/>
      <c r="AF1702" s="58">
        <v>15.86519</v>
      </c>
      <c r="AG1702" s="58"/>
      <c r="AH1702" s="35">
        <v>0</v>
      </c>
      <c r="AI1702" s="35"/>
      <c r="AL1702" s="24">
        <f t="shared" si="119"/>
        <v>1384.6280274999999</v>
      </c>
      <c r="AN1702" s="34">
        <v>818.55</v>
      </c>
      <c r="AP1702" s="20">
        <f t="shared" si="118"/>
        <v>2203.1780275000001</v>
      </c>
      <c r="AR1702" s="20"/>
    </row>
    <row r="1703" spans="1:44" x14ac:dyDescent="0.25">
      <c r="A1703" t="str">
        <f>VLOOKUP($B1703,'Cushing Balance'!$C$2:$E$500,3,TRUE)</f>
        <v>112014</v>
      </c>
      <c r="B1703" s="1">
        <v>41714</v>
      </c>
      <c r="C1703" s="31"/>
      <c r="D1703" s="101">
        <v>0</v>
      </c>
      <c r="E1703" s="110">
        <v>199.48429166666665</v>
      </c>
      <c r="F1703" s="35"/>
      <c r="G1703" s="23">
        <v>58.783520734503455</v>
      </c>
      <c r="H1703" s="111">
        <v>78.976708333333335</v>
      </c>
      <c r="I1703" s="35">
        <v>0</v>
      </c>
      <c r="J1703" s="26">
        <v>0</v>
      </c>
      <c r="K1703" s="104">
        <v>103.57656249999999</v>
      </c>
      <c r="L1703" s="107">
        <v>18.02902083333333</v>
      </c>
      <c r="M1703" s="102">
        <v>377.42833333333334</v>
      </c>
      <c r="N1703" s="108">
        <v>106.76445833333332</v>
      </c>
      <c r="O1703" s="103">
        <v>57.972625000000001</v>
      </c>
      <c r="P1703" s="39">
        <v>0.41239999999999999</v>
      </c>
      <c r="R1703" s="24">
        <f t="shared" si="116"/>
        <v>1001.4279207345035</v>
      </c>
      <c r="T1703" s="5">
        <v>422.45006603551235</v>
      </c>
      <c r="V1703" s="20">
        <f t="shared" si="117"/>
        <v>1423.8779867700159</v>
      </c>
      <c r="W1703" s="59">
        <f t="shared" si="115"/>
        <v>41714</v>
      </c>
      <c r="X1703" s="25">
        <v>149.55031</v>
      </c>
      <c r="Y1703" s="52">
        <v>375.88056</v>
      </c>
      <c r="Z1703" s="35"/>
      <c r="AA1703" s="54">
        <v>388.34737999999999</v>
      </c>
      <c r="AB1703" s="55">
        <v>194.16779</v>
      </c>
      <c r="AC1703" s="56">
        <v>9.1981699999999993</v>
      </c>
      <c r="AD1703" s="100">
        <v>71.247395833333329</v>
      </c>
      <c r="AE1703" s="35"/>
      <c r="AF1703" s="58">
        <v>14.595940000000001</v>
      </c>
      <c r="AG1703" s="58"/>
      <c r="AH1703" s="35">
        <v>0</v>
      </c>
      <c r="AI1703" s="35"/>
      <c r="AL1703" s="24">
        <f t="shared" si="119"/>
        <v>1202.9875458333331</v>
      </c>
      <c r="AN1703" s="34">
        <v>818.55</v>
      </c>
      <c r="AP1703" s="20">
        <f t="shared" si="118"/>
        <v>2021.5375458333331</v>
      </c>
      <c r="AR1703" s="20"/>
    </row>
    <row r="1704" spans="1:44" x14ac:dyDescent="0.25">
      <c r="A1704" t="str">
        <f>VLOOKUP($B1704,'Cushing Balance'!$C$2:$E$500,3,TRUE)</f>
        <v>112014</v>
      </c>
      <c r="B1704" s="1">
        <v>41715</v>
      </c>
      <c r="C1704" s="31"/>
      <c r="D1704" s="101">
        <v>313.94785416666667</v>
      </c>
      <c r="E1704" s="110">
        <v>199.75387499999999</v>
      </c>
      <c r="F1704" s="35"/>
      <c r="G1704" s="23">
        <v>58.783520734503455</v>
      </c>
      <c r="H1704" s="111">
        <v>78.778854166666676</v>
      </c>
      <c r="I1704" s="35">
        <v>0</v>
      </c>
      <c r="J1704" s="26">
        <v>0</v>
      </c>
      <c r="K1704" s="104">
        <v>103.99854166666667</v>
      </c>
      <c r="L1704" s="107">
        <v>18.691854166666669</v>
      </c>
      <c r="M1704" s="102">
        <v>377.65116666666671</v>
      </c>
      <c r="N1704" s="108">
        <v>115.46102083333332</v>
      </c>
      <c r="O1704" s="103">
        <v>65.194187499999998</v>
      </c>
      <c r="P1704" s="39">
        <v>2.4374199999999999</v>
      </c>
      <c r="R1704" s="24">
        <f t="shared" si="116"/>
        <v>1334.6982949011701</v>
      </c>
      <c r="T1704" s="5">
        <v>422.45006603551235</v>
      </c>
      <c r="V1704" s="20">
        <f t="shared" si="117"/>
        <v>1757.1483609366824</v>
      </c>
      <c r="W1704" s="59">
        <f t="shared" si="115"/>
        <v>41715</v>
      </c>
      <c r="X1704" s="25">
        <v>148.46552</v>
      </c>
      <c r="Y1704" s="52">
        <v>372.88484999999997</v>
      </c>
      <c r="Z1704" s="35"/>
      <c r="AA1704" s="54">
        <v>611.35574999999994</v>
      </c>
      <c r="AB1704" s="55">
        <v>205.19480999999999</v>
      </c>
      <c r="AC1704" s="56">
        <v>1.9162699999999999</v>
      </c>
      <c r="AD1704" s="100">
        <v>78.147604166666667</v>
      </c>
      <c r="AE1704" s="35"/>
      <c r="AF1704" s="58">
        <v>15.15246</v>
      </c>
      <c r="AG1704" s="58"/>
      <c r="AH1704" s="35">
        <v>0</v>
      </c>
      <c r="AI1704" s="35"/>
      <c r="AL1704" s="24">
        <f t="shared" si="119"/>
        <v>1433.1172641666665</v>
      </c>
      <c r="AN1704" s="34">
        <v>818.55</v>
      </c>
      <c r="AP1704" s="20">
        <f t="shared" si="118"/>
        <v>2251.6672641666664</v>
      </c>
      <c r="AR1704" s="20"/>
    </row>
    <row r="1705" spans="1:44" x14ac:dyDescent="0.25">
      <c r="A1705" t="str">
        <f>VLOOKUP($B1705,'Cushing Balance'!$C$2:$E$500,3,TRUE)</f>
        <v>112014</v>
      </c>
      <c r="B1705" s="1">
        <v>41716</v>
      </c>
      <c r="C1705" s="31"/>
      <c r="D1705" s="101">
        <v>111.443375</v>
      </c>
      <c r="E1705" s="110">
        <v>198.83199999999999</v>
      </c>
      <c r="F1705" s="35"/>
      <c r="G1705" s="23">
        <v>58.783520734503455</v>
      </c>
      <c r="H1705" s="111">
        <v>78.655625000000001</v>
      </c>
      <c r="I1705" s="35">
        <v>0</v>
      </c>
      <c r="J1705" s="26">
        <v>0</v>
      </c>
      <c r="K1705" s="104">
        <v>104.02414583333334</v>
      </c>
      <c r="L1705" s="107">
        <v>18.484791666666666</v>
      </c>
      <c r="M1705" s="102">
        <v>347.42527083333329</v>
      </c>
      <c r="N1705" s="108">
        <v>112.21270833333332</v>
      </c>
      <c r="O1705" s="103">
        <v>57.958770833333332</v>
      </c>
      <c r="P1705" s="39">
        <v>0</v>
      </c>
      <c r="R1705" s="24">
        <f t="shared" si="116"/>
        <v>1087.8202082345033</v>
      </c>
      <c r="T1705" s="5">
        <v>422.45006603551235</v>
      </c>
      <c r="V1705" s="20">
        <f t="shared" si="117"/>
        <v>1510.2702742700158</v>
      </c>
      <c r="W1705" s="59">
        <f t="shared" si="115"/>
        <v>41716</v>
      </c>
      <c r="X1705" s="25">
        <v>144.64146</v>
      </c>
      <c r="Y1705" s="52">
        <v>375.67202000000003</v>
      </c>
      <c r="Z1705" s="35"/>
      <c r="AA1705" s="54">
        <v>651.29976999999997</v>
      </c>
      <c r="AB1705" s="55">
        <v>232.51089999999999</v>
      </c>
      <c r="AC1705" s="56">
        <v>11.00475</v>
      </c>
      <c r="AD1705" s="100">
        <v>79.871520833333335</v>
      </c>
      <c r="AE1705" s="35"/>
      <c r="AF1705" s="58">
        <v>15.566129999999999</v>
      </c>
      <c r="AG1705" s="58"/>
      <c r="AH1705" s="35">
        <v>0</v>
      </c>
      <c r="AI1705" s="35"/>
      <c r="AL1705" s="24">
        <f t="shared" si="119"/>
        <v>1510.5665508333332</v>
      </c>
      <c r="AN1705" s="34">
        <v>818.55</v>
      </c>
      <c r="AP1705" s="20">
        <f t="shared" si="118"/>
        <v>2329.1165508333333</v>
      </c>
      <c r="AR1705" s="20"/>
    </row>
    <row r="1706" spans="1:44" x14ac:dyDescent="0.25">
      <c r="A1706" t="str">
        <f>VLOOKUP($B1706,'Cushing Balance'!$C$2:$E$500,3,TRUE)</f>
        <v>112014</v>
      </c>
      <c r="B1706" s="1">
        <v>41717</v>
      </c>
      <c r="C1706" s="31"/>
      <c r="D1706" s="101">
        <v>341.17145833333331</v>
      </c>
      <c r="E1706" s="110">
        <v>199.551625</v>
      </c>
      <c r="F1706" s="35"/>
      <c r="G1706" s="23">
        <v>58.783520734503455</v>
      </c>
      <c r="H1706" s="111">
        <v>79.325270833333335</v>
      </c>
      <c r="I1706" s="35">
        <v>0</v>
      </c>
      <c r="J1706" s="26">
        <v>0</v>
      </c>
      <c r="K1706" s="104">
        <v>96.828145833333323</v>
      </c>
      <c r="L1706" s="107">
        <v>19.626708333333333</v>
      </c>
      <c r="M1706" s="102">
        <v>370.90064583333333</v>
      </c>
      <c r="N1706" s="108">
        <v>112.14239583333332</v>
      </c>
      <c r="O1706" s="103">
        <v>59.343229166666667</v>
      </c>
      <c r="P1706" s="39">
        <v>0</v>
      </c>
      <c r="R1706" s="24">
        <f t="shared" si="116"/>
        <v>1337.67299990117</v>
      </c>
      <c r="T1706" s="5">
        <v>422.45006603551235</v>
      </c>
      <c r="V1706" s="20">
        <f t="shared" si="117"/>
        <v>1760.1230659366825</v>
      </c>
      <c r="W1706" s="59">
        <f t="shared" si="115"/>
        <v>41717</v>
      </c>
      <c r="X1706" s="25">
        <v>146.85920999999999</v>
      </c>
      <c r="Y1706" s="52">
        <v>367.80671000000001</v>
      </c>
      <c r="Z1706" s="35"/>
      <c r="AA1706" s="54">
        <v>340.14271000000002</v>
      </c>
      <c r="AB1706" s="55">
        <v>221.35619</v>
      </c>
      <c r="AC1706" s="56">
        <v>2.3693299999999997</v>
      </c>
      <c r="AD1706" s="100">
        <v>40.676958333333339</v>
      </c>
      <c r="AE1706" s="35"/>
      <c r="AF1706" s="58">
        <v>10.6921</v>
      </c>
      <c r="AG1706" s="58"/>
      <c r="AH1706" s="35">
        <v>0</v>
      </c>
      <c r="AI1706" s="35"/>
      <c r="AL1706" s="24">
        <f t="shared" si="119"/>
        <v>1129.9032083333332</v>
      </c>
      <c r="AN1706" s="34">
        <v>818.55</v>
      </c>
      <c r="AP1706" s="20">
        <f t="shared" si="118"/>
        <v>1948.4532083333331</v>
      </c>
      <c r="AR1706" s="20"/>
    </row>
    <row r="1707" spans="1:44" x14ac:dyDescent="0.25">
      <c r="A1707" t="str">
        <f>VLOOKUP($B1707,'Cushing Balance'!$C$2:$E$500,3,TRUE)</f>
        <v>112014</v>
      </c>
      <c r="B1707" s="1">
        <v>41718</v>
      </c>
      <c r="C1707" s="31"/>
      <c r="D1707" s="101">
        <v>142.66052083333335</v>
      </c>
      <c r="E1707" s="110">
        <v>192.09491666666665</v>
      </c>
      <c r="F1707" s="35"/>
      <c r="G1707" s="23">
        <v>58.783520734503455</v>
      </c>
      <c r="H1707" s="111">
        <v>80.5829375</v>
      </c>
      <c r="I1707" s="35">
        <v>0</v>
      </c>
      <c r="J1707" s="26">
        <v>0</v>
      </c>
      <c r="K1707" s="104">
        <v>103.95272916666667</v>
      </c>
      <c r="L1707" s="107">
        <v>22.412812500000001</v>
      </c>
      <c r="M1707" s="102">
        <v>345.0836041666667</v>
      </c>
      <c r="N1707" s="108">
        <v>71.691791666666674</v>
      </c>
      <c r="O1707" s="103">
        <v>69.512062499999999</v>
      </c>
      <c r="P1707" s="39">
        <v>0</v>
      </c>
      <c r="R1707" s="24">
        <f t="shared" si="116"/>
        <v>1086.7748957345034</v>
      </c>
      <c r="T1707" s="5">
        <v>422.45006603551235</v>
      </c>
      <c r="V1707" s="20">
        <f t="shared" si="117"/>
        <v>1509.2249617700159</v>
      </c>
      <c r="W1707" s="59">
        <f t="shared" si="115"/>
        <v>41718</v>
      </c>
      <c r="X1707" s="25">
        <v>149.45892000000001</v>
      </c>
      <c r="Y1707" s="52">
        <v>356.61750000000001</v>
      </c>
      <c r="Z1707" s="35"/>
      <c r="AA1707" s="54">
        <v>220.25646</v>
      </c>
      <c r="AB1707" s="55">
        <v>214.13526999999999</v>
      </c>
      <c r="AC1707" s="56">
        <v>1.5319200000000002</v>
      </c>
      <c r="AD1707" s="100">
        <v>63.194249999999997</v>
      </c>
      <c r="AE1707" s="35"/>
      <c r="AF1707" s="58">
        <v>12.59065</v>
      </c>
      <c r="AG1707" s="58"/>
      <c r="AH1707" s="35">
        <v>0</v>
      </c>
      <c r="AI1707" s="35"/>
      <c r="AL1707" s="24">
        <f t="shared" si="119"/>
        <v>1017.7849699999999</v>
      </c>
      <c r="AN1707" s="34">
        <v>818.55</v>
      </c>
      <c r="AP1707" s="20">
        <f t="shared" si="118"/>
        <v>1836.3349699999999</v>
      </c>
      <c r="AR1707" s="20"/>
    </row>
    <row r="1708" spans="1:44" x14ac:dyDescent="0.25">
      <c r="A1708" t="str">
        <f>VLOOKUP($B1708,'Cushing Balance'!$C$2:$E$500,3,TRUE)</f>
        <v>112014</v>
      </c>
      <c r="B1708" s="1">
        <v>41719</v>
      </c>
      <c r="C1708" s="31"/>
      <c r="D1708" s="101">
        <v>181.90687500000001</v>
      </c>
      <c r="E1708" s="110">
        <v>189.05308333333335</v>
      </c>
      <c r="F1708" s="35"/>
      <c r="G1708" s="23">
        <v>58.783520734503455</v>
      </c>
      <c r="H1708" s="111">
        <v>79.976312500000006</v>
      </c>
      <c r="I1708" s="35">
        <v>0</v>
      </c>
      <c r="J1708" s="26">
        <v>0</v>
      </c>
      <c r="K1708" s="104">
        <v>104.10872916666668</v>
      </c>
      <c r="L1708" s="107">
        <v>23.102770833333331</v>
      </c>
      <c r="M1708" s="102">
        <v>353.58808333333332</v>
      </c>
      <c r="N1708" s="108">
        <v>59.263541666666661</v>
      </c>
      <c r="O1708" s="103">
        <v>65.431333333333342</v>
      </c>
      <c r="P1708" s="39">
        <v>41.226440000000004</v>
      </c>
      <c r="R1708" s="24">
        <f t="shared" si="116"/>
        <v>1156.4406899011701</v>
      </c>
      <c r="T1708" s="5">
        <v>422.45006603551235</v>
      </c>
      <c r="V1708" s="20">
        <f t="shared" si="117"/>
        <v>1578.8907559366826</v>
      </c>
      <c r="W1708" s="59">
        <f t="shared" si="115"/>
        <v>41719</v>
      </c>
      <c r="X1708" s="25">
        <v>149.83704</v>
      </c>
      <c r="Y1708" s="52">
        <v>342.89850000000001</v>
      </c>
      <c r="Z1708" s="35"/>
      <c r="AA1708" s="54">
        <v>514.46008000000006</v>
      </c>
      <c r="AB1708" s="55">
        <v>190.958</v>
      </c>
      <c r="AC1708" s="56">
        <v>1.5118499999999999</v>
      </c>
      <c r="AD1708" s="100">
        <v>48.862479166666667</v>
      </c>
      <c r="AE1708" s="35"/>
      <c r="AF1708" s="58">
        <v>15.803000000000001</v>
      </c>
      <c r="AG1708" s="58"/>
      <c r="AH1708" s="35">
        <v>0</v>
      </c>
      <c r="AI1708" s="35"/>
      <c r="AL1708" s="24">
        <f t="shared" si="119"/>
        <v>1264.3309491666669</v>
      </c>
      <c r="AN1708" s="34">
        <v>818.55</v>
      </c>
      <c r="AP1708" s="20">
        <f t="shared" si="118"/>
        <v>2082.8809491666671</v>
      </c>
      <c r="AR1708" s="20"/>
    </row>
    <row r="1709" spans="1:44" x14ac:dyDescent="0.25">
      <c r="A1709" t="str">
        <f>VLOOKUP($B1709,'Cushing Balance'!$C$2:$E$500,3,TRUE)</f>
        <v>122014</v>
      </c>
      <c r="B1709" s="1">
        <v>41720</v>
      </c>
      <c r="C1709" s="31"/>
      <c r="D1709" s="101">
        <v>337.37635416666666</v>
      </c>
      <c r="E1709" s="110">
        <v>199.68427083333333</v>
      </c>
      <c r="F1709" s="35"/>
      <c r="G1709" s="23">
        <v>58.783520734503455</v>
      </c>
      <c r="H1709" s="111">
        <v>82.316625000000002</v>
      </c>
      <c r="I1709" s="35">
        <v>0</v>
      </c>
      <c r="J1709" s="26">
        <v>0</v>
      </c>
      <c r="K1709" s="104">
        <v>101.59064583333333</v>
      </c>
      <c r="L1709" s="107">
        <v>22.792249999999999</v>
      </c>
      <c r="M1709" s="102">
        <v>367.44006250000001</v>
      </c>
      <c r="N1709" s="108">
        <v>80.372729166666673</v>
      </c>
      <c r="O1709" s="103">
        <v>64.268333333333331</v>
      </c>
      <c r="P1709" s="39">
        <v>27.58596</v>
      </c>
      <c r="R1709" s="24">
        <f t="shared" si="116"/>
        <v>1342.2107515678367</v>
      </c>
      <c r="T1709" s="5">
        <v>422.45006603551235</v>
      </c>
      <c r="V1709" s="20">
        <f t="shared" si="117"/>
        <v>1764.6608176033492</v>
      </c>
      <c r="W1709" s="59">
        <f t="shared" si="115"/>
        <v>41720</v>
      </c>
      <c r="X1709" s="25">
        <v>149.49285</v>
      </c>
      <c r="Y1709" s="52">
        <v>327.09541999999999</v>
      </c>
      <c r="Z1709" s="35"/>
      <c r="AA1709" s="54">
        <v>323.59871000000004</v>
      </c>
      <c r="AB1709" s="55">
        <v>187.50771</v>
      </c>
      <c r="AC1709" s="56">
        <v>6.6232700000000007</v>
      </c>
      <c r="AD1709" s="100">
        <v>72.813583333333327</v>
      </c>
      <c r="AE1709" s="35"/>
      <c r="AF1709" s="58">
        <v>15.15888</v>
      </c>
      <c r="AG1709" s="58"/>
      <c r="AH1709" s="35">
        <v>0</v>
      </c>
      <c r="AI1709" s="35"/>
      <c r="AL1709" s="24">
        <f t="shared" si="119"/>
        <v>1082.2904233333334</v>
      </c>
      <c r="AN1709" s="34">
        <v>818.55</v>
      </c>
      <c r="AP1709" s="20">
        <f t="shared" si="118"/>
        <v>1900.8404233333333</v>
      </c>
      <c r="AR1709" s="20"/>
    </row>
    <row r="1710" spans="1:44" x14ac:dyDescent="0.25">
      <c r="A1710" t="str">
        <f>VLOOKUP($B1710,'Cushing Balance'!$C$2:$E$500,3,TRUE)</f>
        <v>122014</v>
      </c>
      <c r="B1710" s="1">
        <v>41721</v>
      </c>
      <c r="C1710" s="31"/>
      <c r="D1710" s="101">
        <v>217.03131250000001</v>
      </c>
      <c r="E1710" s="110">
        <v>191.08052083333334</v>
      </c>
      <c r="F1710" s="35"/>
      <c r="G1710" s="23">
        <v>58.783520734503455</v>
      </c>
      <c r="H1710" s="111">
        <v>81.94383333333333</v>
      </c>
      <c r="I1710" s="35">
        <v>0</v>
      </c>
      <c r="J1710" s="26">
        <v>0</v>
      </c>
      <c r="K1710" s="104">
        <v>101.94252083333333</v>
      </c>
      <c r="L1710" s="107">
        <v>22.6520625</v>
      </c>
      <c r="M1710" s="102">
        <v>375.11775</v>
      </c>
      <c r="N1710" s="108">
        <v>99.744666666666674</v>
      </c>
      <c r="O1710" s="103">
        <v>67.770833333333329</v>
      </c>
      <c r="P1710" s="39">
        <v>13.660020000000001</v>
      </c>
      <c r="R1710" s="24">
        <f t="shared" si="116"/>
        <v>1229.7270407345034</v>
      </c>
      <c r="T1710" s="5">
        <v>422.45006603551235</v>
      </c>
      <c r="V1710" s="20">
        <f t="shared" si="117"/>
        <v>1652.1771067700156</v>
      </c>
      <c r="W1710" s="59">
        <f t="shared" si="115"/>
        <v>41721</v>
      </c>
      <c r="X1710" s="25">
        <v>148.80256</v>
      </c>
      <c r="Y1710" s="52">
        <v>266.39734999999996</v>
      </c>
      <c r="Z1710" s="35"/>
      <c r="AA1710" s="54">
        <v>257.09271000000001</v>
      </c>
      <c r="AB1710" s="55">
        <v>230.68943999999999</v>
      </c>
      <c r="AC1710" s="56">
        <v>6.3152900000000001</v>
      </c>
      <c r="AD1710" s="100">
        <v>85.594687500000006</v>
      </c>
      <c r="AE1710" s="35"/>
      <c r="AF1710" s="58">
        <v>14.66825</v>
      </c>
      <c r="AG1710" s="58"/>
      <c r="AH1710" s="35">
        <v>0</v>
      </c>
      <c r="AI1710" s="35"/>
      <c r="AL1710" s="24">
        <f t="shared" si="119"/>
        <v>1009.5602875</v>
      </c>
      <c r="AN1710" s="34">
        <v>818.55</v>
      </c>
      <c r="AP1710" s="20">
        <f t="shared" si="118"/>
        <v>1828.1102874999999</v>
      </c>
      <c r="AR1710" s="20"/>
    </row>
    <row r="1711" spans="1:44" x14ac:dyDescent="0.25">
      <c r="A1711" t="str">
        <f>VLOOKUP($B1711,'Cushing Balance'!$C$2:$E$500,3,TRUE)</f>
        <v>122014</v>
      </c>
      <c r="B1711" s="1">
        <v>41722</v>
      </c>
      <c r="C1711" s="31"/>
      <c r="D1711" s="101">
        <v>142.16260416666665</v>
      </c>
      <c r="E1711" s="110">
        <v>170.87541666666667</v>
      </c>
      <c r="F1711" s="35"/>
      <c r="G1711" s="23">
        <v>58.783520734503455</v>
      </c>
      <c r="H1711" s="111">
        <v>80.290291666666675</v>
      </c>
      <c r="I1711" s="35">
        <v>0</v>
      </c>
      <c r="J1711" s="26">
        <v>0</v>
      </c>
      <c r="K1711" s="104">
        <v>103.44691666666667</v>
      </c>
      <c r="L1711" s="107">
        <v>22.949479166666666</v>
      </c>
      <c r="M1711" s="102">
        <v>340.0615416666667</v>
      </c>
      <c r="N1711" s="108">
        <v>116.43366666666667</v>
      </c>
      <c r="O1711" s="103">
        <v>63.376666666666665</v>
      </c>
      <c r="P1711" s="39">
        <v>25.461650000000002</v>
      </c>
      <c r="R1711" s="24">
        <f t="shared" si="116"/>
        <v>1123.8417540678367</v>
      </c>
      <c r="T1711" s="5">
        <v>422.45006603551235</v>
      </c>
      <c r="V1711" s="20">
        <f t="shared" si="117"/>
        <v>1546.291820103349</v>
      </c>
      <c r="W1711" s="59">
        <f t="shared" si="115"/>
        <v>41722</v>
      </c>
      <c r="X1711" s="25">
        <v>148.92132999999998</v>
      </c>
      <c r="Y1711" s="52">
        <v>327.66975000000002</v>
      </c>
      <c r="Z1711" s="35"/>
      <c r="AA1711" s="54">
        <v>680.51882999999998</v>
      </c>
      <c r="AB1711" s="55">
        <v>232.61413000000002</v>
      </c>
      <c r="AC1711" s="56">
        <v>1.1606700000000001</v>
      </c>
      <c r="AD1711" s="100">
        <v>73.702895833333329</v>
      </c>
      <c r="AE1711" s="35"/>
      <c r="AF1711" s="58">
        <v>15.354959999999998</v>
      </c>
      <c r="AG1711" s="58"/>
      <c r="AH1711" s="35">
        <v>0</v>
      </c>
      <c r="AI1711" s="35"/>
      <c r="AL1711" s="24">
        <f t="shared" si="119"/>
        <v>1479.9425658333332</v>
      </c>
      <c r="AN1711" s="34">
        <v>818.55</v>
      </c>
      <c r="AP1711" s="20">
        <f t="shared" si="118"/>
        <v>2298.4925658333332</v>
      </c>
      <c r="AR1711" s="20"/>
    </row>
    <row r="1712" spans="1:44" x14ac:dyDescent="0.25">
      <c r="A1712" t="str">
        <f>VLOOKUP($B1712,'Cushing Balance'!$C$2:$E$500,3,TRUE)</f>
        <v>122014</v>
      </c>
      <c r="B1712" s="1">
        <v>41723</v>
      </c>
      <c r="C1712" s="31"/>
      <c r="D1712" s="101">
        <v>345.73658333333333</v>
      </c>
      <c r="E1712" s="110">
        <v>195.73108333333334</v>
      </c>
      <c r="F1712" s="35"/>
      <c r="G1712" s="23">
        <v>58.783520734503455</v>
      </c>
      <c r="H1712" s="111">
        <v>82.164666666666676</v>
      </c>
      <c r="I1712" s="35">
        <v>0</v>
      </c>
      <c r="J1712" s="26">
        <v>0</v>
      </c>
      <c r="K1712" s="104">
        <v>103.00087499999999</v>
      </c>
      <c r="L1712" s="107">
        <v>22.663791666666668</v>
      </c>
      <c r="M1712" s="102">
        <v>370.00725</v>
      </c>
      <c r="N1712" s="108">
        <v>149.99881250000001</v>
      </c>
      <c r="O1712" s="103">
        <v>63.282916666666665</v>
      </c>
      <c r="P1712" s="39">
        <v>39.9071</v>
      </c>
      <c r="R1712" s="24">
        <f t="shared" si="116"/>
        <v>1431.2765999011699</v>
      </c>
      <c r="T1712" s="5">
        <v>422.45006603551235</v>
      </c>
      <c r="V1712" s="20">
        <f t="shared" si="117"/>
        <v>1853.7266659366824</v>
      </c>
      <c r="W1712" s="59">
        <f t="shared" si="115"/>
        <v>41723</v>
      </c>
      <c r="X1712" s="25">
        <v>147.49769000000001</v>
      </c>
      <c r="Y1712" s="52">
        <v>339.40843999999998</v>
      </c>
      <c r="Z1712" s="35"/>
      <c r="AA1712" s="54">
        <v>646.27750000000003</v>
      </c>
      <c r="AB1712" s="55">
        <v>220.59682999999998</v>
      </c>
      <c r="AC1712" s="56">
        <v>0</v>
      </c>
      <c r="AD1712" s="100">
        <v>82.837625000000003</v>
      </c>
      <c r="AE1712" s="35"/>
      <c r="AF1712" s="58">
        <v>15.34169</v>
      </c>
      <c r="AG1712" s="58"/>
      <c r="AH1712" s="35">
        <v>0</v>
      </c>
      <c r="AI1712" s="35"/>
      <c r="AL1712" s="24">
        <f t="shared" si="119"/>
        <v>1451.959775</v>
      </c>
      <c r="AN1712" s="34">
        <v>818.55</v>
      </c>
      <c r="AP1712" s="20">
        <f t="shared" si="118"/>
        <v>2270.509775</v>
      </c>
      <c r="AR1712" s="20"/>
    </row>
    <row r="1713" spans="1:44" x14ac:dyDescent="0.25">
      <c r="A1713" t="str">
        <f>VLOOKUP($B1713,'Cushing Balance'!$C$2:$E$500,3,TRUE)</f>
        <v>122014</v>
      </c>
      <c r="B1713" s="1">
        <v>41724</v>
      </c>
      <c r="C1713" s="31"/>
      <c r="D1713" s="101">
        <v>467.77379166666668</v>
      </c>
      <c r="E1713" s="110">
        <v>185.91316666666665</v>
      </c>
      <c r="F1713" s="35"/>
      <c r="G1713" s="23">
        <v>58.783520734503455</v>
      </c>
      <c r="H1713" s="111">
        <v>79.377729166666668</v>
      </c>
      <c r="I1713" s="35">
        <v>0</v>
      </c>
      <c r="J1713" s="26">
        <v>0</v>
      </c>
      <c r="K1713" s="104">
        <v>99.077749999999995</v>
      </c>
      <c r="L1713" s="107">
        <v>23.415104166666669</v>
      </c>
      <c r="M1713" s="102">
        <v>295.02297916666669</v>
      </c>
      <c r="N1713" s="108">
        <v>137.19810416666667</v>
      </c>
      <c r="O1713" s="103">
        <v>66.967833333333331</v>
      </c>
      <c r="P1713" s="39">
        <v>10.706059999999999</v>
      </c>
      <c r="R1713" s="24">
        <f t="shared" si="116"/>
        <v>1424.2360390678371</v>
      </c>
      <c r="T1713" s="5">
        <v>422.45006603551235</v>
      </c>
      <c r="V1713" s="20">
        <f t="shared" si="117"/>
        <v>1846.6861051033493</v>
      </c>
      <c r="W1713" s="59">
        <f t="shared" si="115"/>
        <v>41724</v>
      </c>
      <c r="X1713" s="25">
        <v>149.27117000000001</v>
      </c>
      <c r="Y1713" s="52">
        <v>353.94198</v>
      </c>
      <c r="Z1713" s="35"/>
      <c r="AA1713" s="54">
        <v>570.71631000000002</v>
      </c>
      <c r="AB1713" s="55">
        <v>226.54310000000001</v>
      </c>
      <c r="AC1713" s="56">
        <v>9.3773799999999987</v>
      </c>
      <c r="AD1713" s="100">
        <v>30.596666666666668</v>
      </c>
      <c r="AE1713" s="35"/>
      <c r="AF1713" s="58">
        <v>11.855129999999999</v>
      </c>
      <c r="AG1713" s="58"/>
      <c r="AH1713" s="35">
        <v>0</v>
      </c>
      <c r="AI1713" s="35"/>
      <c r="AL1713" s="24">
        <f t="shared" si="119"/>
        <v>1352.3017366666666</v>
      </c>
      <c r="AN1713" s="34">
        <v>818.55</v>
      </c>
      <c r="AP1713" s="20">
        <f t="shared" si="118"/>
        <v>2170.8517366666665</v>
      </c>
      <c r="AR1713" s="20"/>
    </row>
    <row r="1714" spans="1:44" x14ac:dyDescent="0.25">
      <c r="A1714" t="str">
        <f>VLOOKUP($B1714,'Cushing Balance'!$C$2:$E$500,3,TRUE)</f>
        <v>122014</v>
      </c>
      <c r="B1714" s="1">
        <v>41725</v>
      </c>
      <c r="C1714" s="31"/>
      <c r="D1714" s="101">
        <v>205.49145833333336</v>
      </c>
      <c r="E1714" s="110">
        <v>188.2915625</v>
      </c>
      <c r="F1714" s="35"/>
      <c r="G1714" s="23">
        <v>58.783520734503455</v>
      </c>
      <c r="H1714" s="111">
        <v>80.633958333333325</v>
      </c>
      <c r="I1714" s="35">
        <v>0</v>
      </c>
      <c r="J1714" s="26">
        <v>0</v>
      </c>
      <c r="K1714" s="104">
        <v>102.57902083333333</v>
      </c>
      <c r="L1714" s="107">
        <v>22.870291666666667</v>
      </c>
      <c r="M1714" s="102">
        <v>227.45720833333334</v>
      </c>
      <c r="N1714" s="108">
        <v>149.65062499999999</v>
      </c>
      <c r="O1714" s="103">
        <v>66.545625000000001</v>
      </c>
      <c r="P1714" s="39">
        <v>0</v>
      </c>
      <c r="R1714" s="24">
        <f t="shared" si="116"/>
        <v>1102.3032707345035</v>
      </c>
      <c r="T1714" s="5">
        <v>422.45006603551235</v>
      </c>
      <c r="V1714" s="20">
        <f t="shared" si="117"/>
        <v>1524.7533367700157</v>
      </c>
      <c r="W1714" s="59">
        <f t="shared" si="115"/>
        <v>41725</v>
      </c>
      <c r="X1714" s="25">
        <v>149.07119</v>
      </c>
      <c r="Y1714" s="52">
        <v>344.08702</v>
      </c>
      <c r="Z1714" s="35"/>
      <c r="AA1714" s="54">
        <v>556.48395999999991</v>
      </c>
      <c r="AB1714" s="55">
        <v>233.90989999999999</v>
      </c>
      <c r="AC1714" s="56">
        <v>7.1699200000000003</v>
      </c>
      <c r="AD1714" s="100">
        <v>47.828229166666667</v>
      </c>
      <c r="AE1714" s="35"/>
      <c r="AF1714" s="58">
        <v>8.6567900000000009</v>
      </c>
      <c r="AG1714" s="58"/>
      <c r="AH1714" s="35">
        <v>0</v>
      </c>
      <c r="AI1714" s="35"/>
      <c r="AL1714" s="24">
        <f t="shared" si="119"/>
        <v>1347.2070091666665</v>
      </c>
      <c r="AN1714" s="34">
        <v>818.55</v>
      </c>
      <c r="AP1714" s="20">
        <f t="shared" si="118"/>
        <v>2165.7570091666666</v>
      </c>
      <c r="AR1714" s="20"/>
    </row>
    <row r="1715" spans="1:44" x14ac:dyDescent="0.25">
      <c r="A1715" t="str">
        <f>VLOOKUP($B1715,'Cushing Balance'!$C$2:$E$500,3,TRUE)</f>
        <v>122014</v>
      </c>
      <c r="B1715" s="1">
        <v>41726</v>
      </c>
      <c r="C1715" s="31"/>
      <c r="D1715" s="101">
        <v>340.63258333333329</v>
      </c>
      <c r="E1715" s="110">
        <v>192.85758333333334</v>
      </c>
      <c r="F1715" s="35"/>
      <c r="G1715" s="23">
        <v>58.783520734503455</v>
      </c>
      <c r="H1715" s="111">
        <v>80.370374999999996</v>
      </c>
      <c r="I1715" s="35">
        <v>0</v>
      </c>
      <c r="J1715" s="26">
        <v>0</v>
      </c>
      <c r="K1715" s="104">
        <v>103.16020833333333</v>
      </c>
      <c r="L1715" s="107">
        <v>22.714083333333331</v>
      </c>
      <c r="M1715" s="102">
        <v>222.55060416666666</v>
      </c>
      <c r="N1715" s="108">
        <v>126.36689583333333</v>
      </c>
      <c r="O1715" s="103">
        <v>64.467833333333331</v>
      </c>
      <c r="P1715" s="39">
        <v>0</v>
      </c>
      <c r="R1715" s="24">
        <f t="shared" si="116"/>
        <v>1211.9036874011699</v>
      </c>
      <c r="T1715" s="5">
        <v>422.45006603551235</v>
      </c>
      <c r="V1715" s="20">
        <f t="shared" si="117"/>
        <v>1634.3537534366824</v>
      </c>
      <c r="W1715" s="59">
        <f t="shared" si="115"/>
        <v>41726</v>
      </c>
      <c r="X1715" s="25">
        <v>144.69551999999999</v>
      </c>
      <c r="Y1715" s="52">
        <v>377.59118999999998</v>
      </c>
      <c r="Z1715" s="35"/>
      <c r="AA1715" s="54">
        <v>347.46216999999996</v>
      </c>
      <c r="AB1715" s="55">
        <v>208.47692000000001</v>
      </c>
      <c r="AC1715" s="56">
        <v>5.5979599999999996</v>
      </c>
      <c r="AD1715" s="100">
        <v>74.493062499999994</v>
      </c>
      <c r="AE1715" s="35"/>
      <c r="AF1715" s="58">
        <v>13.31179</v>
      </c>
      <c r="AG1715" s="58"/>
      <c r="AH1715" s="35">
        <v>0</v>
      </c>
      <c r="AI1715" s="35"/>
      <c r="AL1715" s="24">
        <f t="shared" si="119"/>
        <v>1171.6286124999999</v>
      </c>
      <c r="AN1715" s="34">
        <v>818.55</v>
      </c>
      <c r="AP1715" s="20">
        <f t="shared" si="118"/>
        <v>1990.1786124999999</v>
      </c>
      <c r="AR1715" s="20"/>
    </row>
    <row r="1716" spans="1:44" x14ac:dyDescent="0.25">
      <c r="A1716" t="str">
        <f>VLOOKUP($B1716,'Cushing Balance'!$C$2:$E$500,3,TRUE)</f>
        <v>132014</v>
      </c>
      <c r="B1716" s="1">
        <v>41727</v>
      </c>
      <c r="C1716" s="31"/>
      <c r="D1716" s="101">
        <v>349.67108333333329</v>
      </c>
      <c r="E1716" s="110">
        <v>168.92585416666665</v>
      </c>
      <c r="F1716" s="35"/>
      <c r="G1716" s="23">
        <v>58.783520734503455</v>
      </c>
      <c r="H1716" s="111">
        <v>78.896041666666676</v>
      </c>
      <c r="I1716" s="35">
        <v>0</v>
      </c>
      <c r="J1716" s="26">
        <v>0</v>
      </c>
      <c r="K1716" s="104">
        <v>101.01952083333333</v>
      </c>
      <c r="L1716" s="107">
        <v>22.628062499999999</v>
      </c>
      <c r="M1716" s="102">
        <v>283.16337499999997</v>
      </c>
      <c r="N1716" s="108">
        <v>147.51456250000001</v>
      </c>
      <c r="O1716" s="103">
        <v>60.022812500000001</v>
      </c>
      <c r="P1716" s="39">
        <v>0</v>
      </c>
      <c r="R1716" s="24">
        <f t="shared" si="116"/>
        <v>1270.6248332345033</v>
      </c>
      <c r="T1716" s="5">
        <v>422.45006603551235</v>
      </c>
      <c r="V1716" s="20">
        <f t="shared" si="117"/>
        <v>1693.0748992700155</v>
      </c>
      <c r="W1716" s="59">
        <f t="shared" si="115"/>
        <v>41727</v>
      </c>
      <c r="X1716" s="25">
        <v>148.92123000000001</v>
      </c>
      <c r="Y1716" s="52">
        <v>357.37733000000003</v>
      </c>
      <c r="Z1716" s="35"/>
      <c r="AA1716" s="54">
        <v>493.02353999999997</v>
      </c>
      <c r="AB1716" s="55">
        <v>208.10382999999999</v>
      </c>
      <c r="AC1716" s="56">
        <v>0</v>
      </c>
      <c r="AD1716" s="100">
        <v>52.815874999999998</v>
      </c>
      <c r="AE1716" s="35"/>
      <c r="AF1716" s="58">
        <v>15.63692</v>
      </c>
      <c r="AG1716" s="58"/>
      <c r="AH1716" s="35">
        <v>0</v>
      </c>
      <c r="AI1716" s="35"/>
      <c r="AL1716" s="24">
        <f t="shared" si="119"/>
        <v>1275.878725</v>
      </c>
      <c r="AN1716" s="34">
        <v>818.55</v>
      </c>
      <c r="AP1716" s="20">
        <f t="shared" si="118"/>
        <v>2094.4287249999998</v>
      </c>
      <c r="AR1716" s="20"/>
    </row>
    <row r="1717" spans="1:44" x14ac:dyDescent="0.25">
      <c r="A1717" t="str">
        <f>VLOOKUP($B1717,'Cushing Balance'!$C$2:$E$500,3,TRUE)</f>
        <v>132014</v>
      </c>
      <c r="B1717" s="1">
        <v>41728</v>
      </c>
      <c r="C1717" s="31"/>
      <c r="D1717" s="101">
        <v>132.77520833333335</v>
      </c>
      <c r="E1717" s="110">
        <v>192.39079166666664</v>
      </c>
      <c r="F1717" s="35"/>
      <c r="G1717" s="23">
        <v>58.783520734503455</v>
      </c>
      <c r="H1717" s="111">
        <v>80.597999999999999</v>
      </c>
      <c r="I1717" s="35">
        <v>0</v>
      </c>
      <c r="J1717" s="26">
        <v>0</v>
      </c>
      <c r="K1717" s="104">
        <v>102.32835416666667</v>
      </c>
      <c r="L1717" s="107">
        <v>23.4635</v>
      </c>
      <c r="M1717" s="102">
        <v>353.57289583333329</v>
      </c>
      <c r="N1717" s="108">
        <v>118.69502083333333</v>
      </c>
      <c r="O1717" s="103">
        <v>55.892791666666668</v>
      </c>
      <c r="P1717" s="39">
        <v>0</v>
      </c>
      <c r="R1717" s="24">
        <f t="shared" si="116"/>
        <v>1118.5000832345033</v>
      </c>
      <c r="T1717" s="5">
        <v>422.45006603551235</v>
      </c>
      <c r="V1717" s="20">
        <f t="shared" si="117"/>
        <v>1540.9501492700156</v>
      </c>
      <c r="W1717" s="59">
        <f t="shared" si="115"/>
        <v>41728</v>
      </c>
      <c r="X1717" s="25">
        <v>151.27663000000001</v>
      </c>
      <c r="Y1717" s="52">
        <v>359.93716999999998</v>
      </c>
      <c r="Z1717" s="35"/>
      <c r="AA1717" s="54">
        <v>637.49272999999994</v>
      </c>
      <c r="AB1717" s="55">
        <v>232.40129000000002</v>
      </c>
      <c r="AC1717" s="56">
        <v>14.296629999999999</v>
      </c>
      <c r="AD1717" s="100">
        <v>47.887625</v>
      </c>
      <c r="AE1717" s="35"/>
      <c r="AF1717" s="58">
        <v>15.70783</v>
      </c>
      <c r="AG1717" s="58"/>
      <c r="AH1717" s="35">
        <v>0</v>
      </c>
      <c r="AI1717" s="35"/>
      <c r="AL1717" s="24">
        <f t="shared" si="119"/>
        <v>1458.9999050000001</v>
      </c>
      <c r="AN1717" s="34">
        <v>818.55</v>
      </c>
      <c r="AP1717" s="20">
        <f t="shared" si="118"/>
        <v>2277.5499049999999</v>
      </c>
      <c r="AR1717" s="20"/>
    </row>
    <row r="1718" spans="1:44" x14ac:dyDescent="0.25">
      <c r="A1718" t="str">
        <f>VLOOKUP($B1718,'Cushing Balance'!$C$2:$E$500,3,TRUE)</f>
        <v>132014</v>
      </c>
      <c r="B1718" s="1">
        <v>41729</v>
      </c>
      <c r="C1718" s="31"/>
      <c r="D1718" s="101">
        <v>72.167458333333329</v>
      </c>
      <c r="E1718" s="110">
        <v>199.92272916666667</v>
      </c>
      <c r="F1718" s="35"/>
      <c r="G1718" s="23">
        <v>58.783520734503455</v>
      </c>
      <c r="H1718" s="111">
        <v>81.963437499999998</v>
      </c>
      <c r="I1718" s="35">
        <v>0</v>
      </c>
      <c r="J1718" s="26">
        <v>0</v>
      </c>
      <c r="K1718" s="104">
        <v>96.24004166666667</v>
      </c>
      <c r="L1718" s="107">
        <v>22.692250000000001</v>
      </c>
      <c r="M1718" s="102">
        <v>334.33718750000003</v>
      </c>
      <c r="N1718" s="108">
        <v>142.76127083333336</v>
      </c>
      <c r="O1718" s="103">
        <v>59.977249999999998</v>
      </c>
      <c r="P1718" s="39">
        <v>0</v>
      </c>
      <c r="R1718" s="24">
        <f t="shared" si="116"/>
        <v>1068.8451457345034</v>
      </c>
      <c r="T1718" s="5">
        <v>422.45006603551235</v>
      </c>
      <c r="V1718" s="20">
        <f t="shared" si="117"/>
        <v>1491.2952117700156</v>
      </c>
      <c r="W1718" s="59">
        <f t="shared" si="115"/>
        <v>41729</v>
      </c>
      <c r="X1718" s="25">
        <v>150.82363000000001</v>
      </c>
      <c r="Y1718" s="52">
        <v>364.34209999999996</v>
      </c>
      <c r="Z1718" s="35"/>
      <c r="AA1718" s="54">
        <v>346.02280999999999</v>
      </c>
      <c r="AB1718" s="55">
        <v>201.04585</v>
      </c>
      <c r="AC1718" s="56">
        <v>22.689900000000002</v>
      </c>
      <c r="AD1718" s="100">
        <v>23.932895833333333</v>
      </c>
      <c r="AE1718" s="35"/>
      <c r="AF1718" s="58">
        <v>9.6859999999999999</v>
      </c>
      <c r="AG1718" s="58"/>
      <c r="AH1718" s="35">
        <v>0</v>
      </c>
      <c r="AI1718" s="35"/>
      <c r="AL1718" s="24">
        <f t="shared" si="119"/>
        <v>1118.5431858333332</v>
      </c>
      <c r="AN1718" s="34">
        <v>818.55</v>
      </c>
      <c r="AP1718" s="20">
        <f t="shared" si="118"/>
        <v>1937.0931858333331</v>
      </c>
      <c r="AR1718" s="20"/>
    </row>
    <row r="1719" spans="1:44" x14ac:dyDescent="0.25">
      <c r="A1719" t="str">
        <f>VLOOKUP($B1719,'Cushing Balance'!$C$2:$E$500,3,TRUE)</f>
        <v>132014</v>
      </c>
      <c r="B1719" s="1">
        <v>41730</v>
      </c>
      <c r="C1719" s="31"/>
      <c r="D1719" s="101">
        <v>79.007520833333331</v>
      </c>
      <c r="E1719" s="110">
        <v>185.60289583333335</v>
      </c>
      <c r="F1719" s="35"/>
      <c r="G1719" s="23">
        <v>64.363782986111119</v>
      </c>
      <c r="H1719" s="111">
        <v>69.037770833333326</v>
      </c>
      <c r="I1719" s="35">
        <v>0</v>
      </c>
      <c r="J1719" s="26">
        <v>0</v>
      </c>
      <c r="K1719" s="104">
        <v>104.33966666666667</v>
      </c>
      <c r="L1719" s="107">
        <v>21.989875000000001</v>
      </c>
      <c r="M1719" s="102">
        <v>378.5101458333333</v>
      </c>
      <c r="N1719" s="108">
        <v>124.69958333333332</v>
      </c>
      <c r="O1719" s="103">
        <v>57.723979166666666</v>
      </c>
      <c r="P1719" s="39">
        <v>0</v>
      </c>
      <c r="R1719" s="24">
        <f t="shared" si="116"/>
        <v>1085.275220486111</v>
      </c>
      <c r="T1719" s="5">
        <v>426.28033593174473</v>
      </c>
      <c r="V1719" s="20">
        <f t="shared" si="117"/>
        <v>1511.5555564178558</v>
      </c>
      <c r="W1719" s="59">
        <f t="shared" si="115"/>
        <v>41730</v>
      </c>
      <c r="X1719" s="25">
        <v>144.24692000000002</v>
      </c>
      <c r="Y1719" s="52">
        <v>127.70914999999999</v>
      </c>
      <c r="Z1719" s="35"/>
      <c r="AA1719" s="54">
        <v>170.97844000000001</v>
      </c>
      <c r="AB1719" s="55">
        <v>209.06488000000002</v>
      </c>
      <c r="AC1719" s="56">
        <v>23.879290000000001</v>
      </c>
      <c r="AD1719" s="100">
        <v>25.248958333333331</v>
      </c>
      <c r="AE1719" s="35"/>
      <c r="AF1719" s="58">
        <v>8.1836500000000001</v>
      </c>
      <c r="AG1719" s="58"/>
      <c r="AH1719" s="35">
        <v>0</v>
      </c>
      <c r="AI1719" s="35"/>
      <c r="AL1719" s="24">
        <f t="shared" si="119"/>
        <v>709.31128833333332</v>
      </c>
      <c r="AN1719" s="34">
        <v>850</v>
      </c>
      <c r="AP1719" s="20">
        <f t="shared" si="118"/>
        <v>1559.3112883333333</v>
      </c>
      <c r="AR1719" s="20"/>
    </row>
    <row r="1720" spans="1:44" x14ac:dyDescent="0.25">
      <c r="A1720" t="str">
        <f>VLOOKUP($B1720,'Cushing Balance'!$C$2:$E$500,3,TRUE)</f>
        <v>132014</v>
      </c>
      <c r="B1720" s="1">
        <v>41731</v>
      </c>
      <c r="C1720" s="31"/>
      <c r="D1720" s="101">
        <v>422.0053958333333</v>
      </c>
      <c r="E1720" s="110">
        <v>175.96310416666665</v>
      </c>
      <c r="F1720" s="35"/>
      <c r="G1720" s="23">
        <v>64.363782986111119</v>
      </c>
      <c r="H1720" s="111">
        <v>71.320687500000005</v>
      </c>
      <c r="I1720" s="35">
        <v>0</v>
      </c>
      <c r="J1720" s="26">
        <v>0</v>
      </c>
      <c r="K1720" s="104">
        <v>103.20952083333333</v>
      </c>
      <c r="L1720" s="107">
        <v>22.9676875</v>
      </c>
      <c r="M1720" s="102">
        <v>332.23418750000002</v>
      </c>
      <c r="N1720" s="108">
        <v>149.99904166666667</v>
      </c>
      <c r="O1720" s="103">
        <v>62.200749999999999</v>
      </c>
      <c r="P1720" s="39">
        <v>0</v>
      </c>
      <c r="R1720" s="24">
        <f t="shared" si="116"/>
        <v>1404.2641579861111</v>
      </c>
      <c r="T1720" s="5">
        <v>426.28033593174473</v>
      </c>
      <c r="V1720" s="20">
        <f t="shared" si="117"/>
        <v>1830.5444939178558</v>
      </c>
      <c r="W1720" s="59">
        <f t="shared" si="115"/>
        <v>41731</v>
      </c>
      <c r="X1720" s="25">
        <v>150.86938000000001</v>
      </c>
      <c r="Y1720" s="52">
        <v>259.49657999999999</v>
      </c>
      <c r="Z1720" s="35"/>
      <c r="AA1720" s="54">
        <v>172.84365</v>
      </c>
      <c r="AB1720" s="55">
        <v>184.12969000000001</v>
      </c>
      <c r="AC1720" s="56">
        <v>24.544730000000001</v>
      </c>
      <c r="AD1720" s="100">
        <v>47.877854166666665</v>
      </c>
      <c r="AE1720" s="35"/>
      <c r="AF1720" s="58">
        <v>9.031270000000001</v>
      </c>
      <c r="AG1720" s="58"/>
      <c r="AH1720" s="35">
        <v>0</v>
      </c>
      <c r="AI1720" s="35"/>
      <c r="AL1720" s="24">
        <f t="shared" si="119"/>
        <v>848.79315416666657</v>
      </c>
      <c r="AN1720" s="34">
        <v>850</v>
      </c>
      <c r="AP1720" s="20">
        <f t="shared" si="118"/>
        <v>1698.7931541666667</v>
      </c>
      <c r="AR1720" s="20"/>
    </row>
    <row r="1721" spans="1:44" x14ac:dyDescent="0.25">
      <c r="A1721" t="str">
        <f>VLOOKUP($B1721,'Cushing Balance'!$C$2:$E$500,3,TRUE)</f>
        <v>132014</v>
      </c>
      <c r="B1721" s="1">
        <v>41732</v>
      </c>
      <c r="C1721" s="31"/>
      <c r="D1721" s="101">
        <v>445.73710416666671</v>
      </c>
      <c r="E1721" s="110">
        <v>95.654291666666666</v>
      </c>
      <c r="F1721" s="35"/>
      <c r="G1721" s="23">
        <v>64.363782986111119</v>
      </c>
      <c r="H1721" s="111">
        <v>76.796458333333334</v>
      </c>
      <c r="I1721" s="35">
        <v>0</v>
      </c>
      <c r="J1721" s="26">
        <v>0</v>
      </c>
      <c r="K1721" s="104">
        <v>98.529916666666665</v>
      </c>
      <c r="L1721" s="107">
        <v>22.266979166666669</v>
      </c>
      <c r="M1721" s="102">
        <v>381.24118750000002</v>
      </c>
      <c r="N1721" s="108">
        <v>129.06685416666667</v>
      </c>
      <c r="O1721" s="103">
        <v>58.807791666666667</v>
      </c>
      <c r="P1721" s="39">
        <v>0</v>
      </c>
      <c r="R1721" s="24">
        <f t="shared" si="116"/>
        <v>1372.4643663194445</v>
      </c>
      <c r="T1721" s="5">
        <v>426.28033593174473</v>
      </c>
      <c r="V1721" s="20">
        <f t="shared" si="117"/>
        <v>1798.7447022511892</v>
      </c>
      <c r="W1721" s="59">
        <f t="shared" si="115"/>
        <v>41732</v>
      </c>
      <c r="X1721" s="25">
        <v>148.73083</v>
      </c>
      <c r="Y1721" s="52">
        <v>346.59009999999995</v>
      </c>
      <c r="Z1721" s="35"/>
      <c r="AA1721" s="54">
        <v>43.50365</v>
      </c>
      <c r="AB1721" s="55">
        <v>185.01926999999998</v>
      </c>
      <c r="AC1721" s="56">
        <v>3.1128499999999999</v>
      </c>
      <c r="AD1721" s="100">
        <v>70.146354166666669</v>
      </c>
      <c r="AE1721" s="35"/>
      <c r="AF1721" s="58">
        <v>13.305309999999999</v>
      </c>
      <c r="AG1721" s="58"/>
      <c r="AH1721" s="35">
        <v>0</v>
      </c>
      <c r="AI1721" s="35"/>
      <c r="AL1721" s="24">
        <f t="shared" si="119"/>
        <v>810.40836416666662</v>
      </c>
      <c r="AN1721" s="34">
        <v>850</v>
      </c>
      <c r="AP1721" s="20">
        <f t="shared" si="118"/>
        <v>1660.4083641666666</v>
      </c>
      <c r="AR1721" s="20"/>
    </row>
    <row r="1722" spans="1:44" x14ac:dyDescent="0.25">
      <c r="A1722" t="str">
        <f>VLOOKUP($B1722,'Cushing Balance'!$C$2:$E$500,3,TRUE)</f>
        <v>132014</v>
      </c>
      <c r="B1722" s="1">
        <v>41733</v>
      </c>
      <c r="C1722" s="31"/>
      <c r="D1722" s="101">
        <v>144.61891666666665</v>
      </c>
      <c r="E1722" s="110">
        <v>170.99795833333334</v>
      </c>
      <c r="F1722" s="35"/>
      <c r="G1722" s="23">
        <v>64.363782986111119</v>
      </c>
      <c r="H1722" s="111">
        <v>76.114708333333326</v>
      </c>
      <c r="I1722" s="35">
        <v>0</v>
      </c>
      <c r="J1722" s="26">
        <v>0</v>
      </c>
      <c r="K1722" s="104">
        <v>101.29008333333333</v>
      </c>
      <c r="L1722" s="107">
        <v>22.501625000000001</v>
      </c>
      <c r="M1722" s="102">
        <v>382.78408333333334</v>
      </c>
      <c r="N1722" s="108">
        <v>116.72070833333333</v>
      </c>
      <c r="O1722" s="103">
        <v>71.119416666666666</v>
      </c>
      <c r="P1722" s="39">
        <v>0</v>
      </c>
      <c r="R1722" s="24">
        <f t="shared" si="116"/>
        <v>1150.5112829861112</v>
      </c>
      <c r="T1722" s="5">
        <v>426.28033593174473</v>
      </c>
      <c r="V1722" s="20">
        <f t="shared" si="117"/>
        <v>1576.7916189178559</v>
      </c>
      <c r="W1722" s="59">
        <f t="shared" si="115"/>
        <v>41733</v>
      </c>
      <c r="X1722" s="25">
        <v>147.50317000000001</v>
      </c>
      <c r="Y1722" s="52">
        <v>371.28654</v>
      </c>
      <c r="Z1722" s="35"/>
      <c r="AA1722" s="54">
        <v>332.56940000000003</v>
      </c>
      <c r="AB1722" s="55">
        <v>125.75313</v>
      </c>
      <c r="AC1722" s="56">
        <v>0</v>
      </c>
      <c r="AD1722" s="100">
        <v>28.551666666666669</v>
      </c>
      <c r="AE1722" s="35"/>
      <c r="AF1722" s="58">
        <v>12.338100000000001</v>
      </c>
      <c r="AG1722" s="58"/>
      <c r="AH1722" s="35">
        <v>0</v>
      </c>
      <c r="AI1722" s="35"/>
      <c r="AL1722" s="24">
        <f t="shared" si="119"/>
        <v>1018.0020066666668</v>
      </c>
      <c r="AN1722" s="34">
        <v>850</v>
      </c>
      <c r="AP1722" s="20">
        <f t="shared" si="118"/>
        <v>1868.0020066666668</v>
      </c>
      <c r="AR1722" s="20"/>
    </row>
    <row r="1723" spans="1:44" x14ac:dyDescent="0.25">
      <c r="A1723" t="str">
        <f>VLOOKUP($B1723,'Cushing Balance'!$C$2:$E$500,3,TRUE)</f>
        <v>142014</v>
      </c>
      <c r="B1723" s="1">
        <v>41734</v>
      </c>
      <c r="C1723" s="31"/>
      <c r="D1723" s="101">
        <v>277.75420833333334</v>
      </c>
      <c r="E1723" s="110">
        <v>198.7831875</v>
      </c>
      <c r="F1723" s="35"/>
      <c r="G1723" s="23">
        <v>64.363782986111119</v>
      </c>
      <c r="H1723" s="111">
        <v>52.783520833333334</v>
      </c>
      <c r="I1723" s="35">
        <v>0</v>
      </c>
      <c r="J1723" s="26">
        <v>0</v>
      </c>
      <c r="K1723" s="104">
        <v>99.838125000000005</v>
      </c>
      <c r="L1723" s="107">
        <v>22.515062499999999</v>
      </c>
      <c r="M1723" s="102">
        <v>326.23972916666668</v>
      </c>
      <c r="N1723" s="108">
        <v>111.90670833333333</v>
      </c>
      <c r="O1723" s="103">
        <v>71.843333333333334</v>
      </c>
      <c r="P1723" s="39">
        <v>0</v>
      </c>
      <c r="R1723" s="24">
        <f t="shared" si="116"/>
        <v>1226.0276579861111</v>
      </c>
      <c r="T1723" s="5">
        <v>426.28033593174473</v>
      </c>
      <c r="V1723" s="20">
        <f t="shared" si="117"/>
        <v>1652.3079939178558</v>
      </c>
      <c r="W1723" s="59">
        <f t="shared" si="115"/>
        <v>41734</v>
      </c>
      <c r="X1723" s="25">
        <v>150.54187999999999</v>
      </c>
      <c r="Y1723" s="52">
        <v>367.75465000000003</v>
      </c>
      <c r="Z1723" s="35"/>
      <c r="AA1723" s="54">
        <v>597.69667000000004</v>
      </c>
      <c r="AB1723" s="55">
        <v>178.94642000000002</v>
      </c>
      <c r="AC1723" s="56">
        <v>0</v>
      </c>
      <c r="AD1723" s="100">
        <v>24.775312499999998</v>
      </c>
      <c r="AE1723" s="35"/>
      <c r="AF1723" s="58">
        <v>15.678790000000001</v>
      </c>
      <c r="AG1723" s="58"/>
      <c r="AH1723" s="35">
        <v>0</v>
      </c>
      <c r="AI1723" s="35"/>
      <c r="AL1723" s="24">
        <f t="shared" si="119"/>
        <v>1335.3937225</v>
      </c>
      <c r="AN1723" s="34">
        <v>850</v>
      </c>
      <c r="AP1723" s="20">
        <f t="shared" si="118"/>
        <v>2185.3937225</v>
      </c>
      <c r="AR1723" s="20"/>
    </row>
    <row r="1724" spans="1:44" x14ac:dyDescent="0.25">
      <c r="A1724" t="str">
        <f>VLOOKUP($B1724,'Cushing Balance'!$C$2:$E$500,3,TRUE)</f>
        <v>142014</v>
      </c>
      <c r="B1724" s="1">
        <v>41735</v>
      </c>
      <c r="C1724" s="31"/>
      <c r="D1724" s="101">
        <v>512.81679166666663</v>
      </c>
      <c r="E1724" s="110">
        <v>202.25622916666666</v>
      </c>
      <c r="F1724" s="35"/>
      <c r="G1724" s="23">
        <v>64.363782986111119</v>
      </c>
      <c r="H1724" s="111">
        <v>52.580104166666665</v>
      </c>
      <c r="I1724" s="35">
        <v>0</v>
      </c>
      <c r="J1724" s="26">
        <v>0</v>
      </c>
      <c r="K1724" s="104">
        <v>98.437104166666671</v>
      </c>
      <c r="L1724" s="107">
        <v>22.212458333333331</v>
      </c>
      <c r="M1724" s="102">
        <v>362.06156249999998</v>
      </c>
      <c r="N1724" s="108">
        <v>115.22477083333332</v>
      </c>
      <c r="O1724" s="103">
        <v>68.266020833333329</v>
      </c>
      <c r="P1724" s="39">
        <v>0</v>
      </c>
      <c r="R1724" s="24">
        <f t="shared" si="116"/>
        <v>1498.2188246527778</v>
      </c>
      <c r="T1724" s="5">
        <v>426.28033593174473</v>
      </c>
      <c r="V1724" s="20">
        <f t="shared" si="117"/>
        <v>1924.4991605845225</v>
      </c>
      <c r="W1724" s="59">
        <f t="shared" si="115"/>
        <v>41735</v>
      </c>
      <c r="X1724" s="25">
        <v>149.33548000000002</v>
      </c>
      <c r="Y1724" s="52">
        <v>357.30705999999998</v>
      </c>
      <c r="Z1724" s="35"/>
      <c r="AA1724" s="54">
        <v>532.99722999999994</v>
      </c>
      <c r="AB1724" s="55">
        <v>183.34282999999999</v>
      </c>
      <c r="AC1724" s="56">
        <v>0</v>
      </c>
      <c r="AD1724" s="100">
        <v>63.538083333333333</v>
      </c>
      <c r="AE1724" s="35"/>
      <c r="AF1724" s="58">
        <v>15.640459999999999</v>
      </c>
      <c r="AG1724" s="58"/>
      <c r="AH1724" s="35">
        <v>0</v>
      </c>
      <c r="AI1724" s="35"/>
      <c r="AL1724" s="24">
        <f t="shared" si="119"/>
        <v>1302.1611433333335</v>
      </c>
      <c r="AN1724" s="34">
        <v>850</v>
      </c>
      <c r="AP1724" s="20">
        <f t="shared" si="118"/>
        <v>2152.1611433333337</v>
      </c>
      <c r="AR1724" s="20"/>
    </row>
    <row r="1725" spans="1:44" x14ac:dyDescent="0.25">
      <c r="A1725" t="str">
        <f>VLOOKUP($B1725,'Cushing Balance'!$C$2:$E$500,3,TRUE)</f>
        <v>142014</v>
      </c>
      <c r="B1725" s="1">
        <v>41736</v>
      </c>
      <c r="C1725" s="31"/>
      <c r="D1725" s="101">
        <v>362.68175000000002</v>
      </c>
      <c r="E1725" s="110">
        <v>201.96785416666665</v>
      </c>
      <c r="F1725" s="35"/>
      <c r="G1725" s="23">
        <v>64.363782986111119</v>
      </c>
      <c r="H1725" s="111">
        <v>60.791249999999998</v>
      </c>
      <c r="I1725" s="35">
        <v>0</v>
      </c>
      <c r="J1725" s="26">
        <v>0</v>
      </c>
      <c r="K1725" s="104">
        <v>93.885499999999993</v>
      </c>
      <c r="L1725" s="107">
        <v>21.602604166666669</v>
      </c>
      <c r="M1725" s="102">
        <v>386.462875</v>
      </c>
      <c r="N1725" s="108">
        <v>111.86383333333333</v>
      </c>
      <c r="O1725" s="103">
        <v>61.154958333333333</v>
      </c>
      <c r="P1725" s="39">
        <v>23.536770000000001</v>
      </c>
      <c r="R1725" s="24">
        <f t="shared" si="116"/>
        <v>1388.311177986111</v>
      </c>
      <c r="T1725" s="5">
        <v>426.28033593174473</v>
      </c>
      <c r="V1725" s="20">
        <f t="shared" si="117"/>
        <v>1814.5915139178558</v>
      </c>
      <c r="W1725" s="59">
        <f t="shared" si="115"/>
        <v>41736</v>
      </c>
      <c r="X1725" s="25">
        <v>149.36313000000001</v>
      </c>
      <c r="Y1725" s="52">
        <v>374.67316999999997</v>
      </c>
      <c r="Z1725" s="35"/>
      <c r="AA1725" s="54">
        <v>444.90409999999997</v>
      </c>
      <c r="AB1725" s="55">
        <v>193.68557999999999</v>
      </c>
      <c r="AC1725" s="56">
        <v>1.2124600000000001</v>
      </c>
      <c r="AD1725" s="100">
        <v>66.708708333333334</v>
      </c>
      <c r="AE1725" s="35"/>
      <c r="AF1725" s="58">
        <v>15.93852</v>
      </c>
      <c r="AG1725" s="58"/>
      <c r="AH1725" s="35">
        <v>0</v>
      </c>
      <c r="AI1725" s="35"/>
      <c r="AL1725" s="24">
        <f t="shared" si="119"/>
        <v>1246.4856683333333</v>
      </c>
      <c r="AN1725" s="34">
        <v>850</v>
      </c>
      <c r="AP1725" s="20">
        <f t="shared" si="118"/>
        <v>2096.4856683333333</v>
      </c>
      <c r="AR1725" s="20"/>
    </row>
    <row r="1726" spans="1:44" x14ac:dyDescent="0.25">
      <c r="A1726" t="str">
        <f>VLOOKUP($B1726,'Cushing Balance'!$C$2:$E$500,3,TRUE)</f>
        <v>142014</v>
      </c>
      <c r="B1726" s="1">
        <v>41737</v>
      </c>
      <c r="C1726" s="31"/>
      <c r="D1726" s="101">
        <v>277.83447916666671</v>
      </c>
      <c r="E1726" s="110">
        <v>194.24912499999999</v>
      </c>
      <c r="F1726" s="35"/>
      <c r="G1726" s="23">
        <v>64.363782986111119</v>
      </c>
      <c r="H1726" s="111">
        <v>76.617374999999996</v>
      </c>
      <c r="I1726" s="35">
        <v>0</v>
      </c>
      <c r="J1726" s="26">
        <v>0</v>
      </c>
      <c r="K1726" s="104">
        <v>92.808458333333334</v>
      </c>
      <c r="L1726" s="107">
        <v>21.740958333333332</v>
      </c>
      <c r="M1726" s="102">
        <v>339.75114583333334</v>
      </c>
      <c r="N1726" s="108">
        <v>127.71270833333332</v>
      </c>
      <c r="O1726" s="103">
        <v>69.170541666666665</v>
      </c>
      <c r="P1726" s="39">
        <v>68.175899999999999</v>
      </c>
      <c r="R1726" s="24">
        <f t="shared" si="116"/>
        <v>1332.4244746527777</v>
      </c>
      <c r="T1726" s="5">
        <v>426.28033593174473</v>
      </c>
      <c r="V1726" s="20">
        <f t="shared" si="117"/>
        <v>1758.7048105845224</v>
      </c>
      <c r="W1726" s="59">
        <f t="shared" si="115"/>
        <v>41737</v>
      </c>
      <c r="X1726" s="25">
        <v>149.50399999999999</v>
      </c>
      <c r="Y1726" s="52">
        <v>355.30538000000001</v>
      </c>
      <c r="Z1726" s="35"/>
      <c r="AA1726" s="54">
        <v>313.96633000000003</v>
      </c>
      <c r="AB1726" s="55">
        <v>199.74651999999998</v>
      </c>
      <c r="AC1726" s="56">
        <v>1.5174000000000001</v>
      </c>
      <c r="AD1726" s="100">
        <v>29.985749999999999</v>
      </c>
      <c r="AE1726" s="35"/>
      <c r="AF1726" s="58">
        <v>11.1144</v>
      </c>
      <c r="AG1726" s="58"/>
      <c r="AH1726" s="35">
        <v>0</v>
      </c>
      <c r="AI1726" s="35"/>
      <c r="AL1726" s="24">
        <f t="shared" si="119"/>
        <v>1061.13978</v>
      </c>
      <c r="AN1726" s="34">
        <v>850</v>
      </c>
      <c r="AP1726" s="20">
        <f t="shared" si="118"/>
        <v>1911.13978</v>
      </c>
      <c r="AR1726" s="20"/>
    </row>
    <row r="1727" spans="1:44" x14ac:dyDescent="0.25">
      <c r="A1727" t="str">
        <f>VLOOKUP($B1727,'Cushing Balance'!$C$2:$E$500,3,TRUE)</f>
        <v>142014</v>
      </c>
      <c r="B1727" s="1">
        <v>41738</v>
      </c>
      <c r="C1727" s="31"/>
      <c r="D1727" s="101">
        <v>326.31972916666666</v>
      </c>
      <c r="E1727" s="110">
        <v>173.41091666666665</v>
      </c>
      <c r="F1727" s="35"/>
      <c r="G1727" s="23">
        <v>64.363782986111119</v>
      </c>
      <c r="H1727" s="111">
        <v>81.245000000000005</v>
      </c>
      <c r="I1727" s="35">
        <v>0</v>
      </c>
      <c r="J1727" s="26">
        <v>0</v>
      </c>
      <c r="K1727" s="104">
        <v>95.585812500000003</v>
      </c>
      <c r="L1727" s="107">
        <v>22.053249999999998</v>
      </c>
      <c r="M1727" s="102">
        <v>388.62412499999999</v>
      </c>
      <c r="N1727" s="108">
        <v>144.08710416666665</v>
      </c>
      <c r="O1727" s="103">
        <v>64.065583333333336</v>
      </c>
      <c r="P1727" s="39">
        <v>67.223460000000003</v>
      </c>
      <c r="R1727" s="24">
        <f t="shared" si="116"/>
        <v>1426.9787638194443</v>
      </c>
      <c r="T1727" s="5">
        <v>426.28033593174473</v>
      </c>
      <c r="V1727" s="20">
        <f t="shared" si="117"/>
        <v>1853.2590997511891</v>
      </c>
      <c r="W1727" s="59">
        <f t="shared" si="115"/>
        <v>41738</v>
      </c>
      <c r="X1727" s="25">
        <v>144.49535</v>
      </c>
      <c r="Y1727" s="52">
        <v>341.09997999999996</v>
      </c>
      <c r="Z1727" s="35"/>
      <c r="AA1727" s="54">
        <v>575.96634999999992</v>
      </c>
      <c r="AB1727" s="55">
        <v>212.15598</v>
      </c>
      <c r="AC1727" s="56">
        <v>0</v>
      </c>
      <c r="AD1727" s="100">
        <v>26.9044375</v>
      </c>
      <c r="AE1727" s="35"/>
      <c r="AF1727" s="58">
        <v>8.1548800000000004</v>
      </c>
      <c r="AG1727" s="58"/>
      <c r="AH1727" s="35">
        <v>0</v>
      </c>
      <c r="AI1727" s="35"/>
      <c r="AL1727" s="24">
        <f t="shared" si="119"/>
        <v>1308.7769774999999</v>
      </c>
      <c r="AN1727" s="34">
        <v>850</v>
      </c>
      <c r="AP1727" s="20">
        <f t="shared" si="118"/>
        <v>2158.7769774999997</v>
      </c>
      <c r="AR1727" s="20"/>
    </row>
    <row r="1728" spans="1:44" x14ac:dyDescent="0.25">
      <c r="A1728" t="str">
        <f>VLOOKUP($B1728,'Cushing Balance'!$C$2:$E$500,3,TRUE)</f>
        <v>142014</v>
      </c>
      <c r="B1728" s="1">
        <v>41739</v>
      </c>
      <c r="C1728" s="31"/>
      <c r="D1728" s="101">
        <v>349.46114583333332</v>
      </c>
      <c r="E1728" s="110">
        <v>190.55562499999999</v>
      </c>
      <c r="F1728" s="35"/>
      <c r="G1728" s="23">
        <v>64.363782986111119</v>
      </c>
      <c r="H1728" s="111">
        <v>75.988937500000006</v>
      </c>
      <c r="I1728" s="35">
        <v>0</v>
      </c>
      <c r="J1728" s="26">
        <v>0</v>
      </c>
      <c r="K1728" s="104">
        <v>94.212812499999998</v>
      </c>
      <c r="L1728" s="107">
        <v>21.928562500000002</v>
      </c>
      <c r="M1728" s="102">
        <v>265.15960416666667</v>
      </c>
      <c r="N1728" s="108">
        <v>132.31160416666665</v>
      </c>
      <c r="O1728" s="103">
        <v>63.711020833333336</v>
      </c>
      <c r="P1728" s="39">
        <v>53.724919999999997</v>
      </c>
      <c r="R1728" s="24">
        <f t="shared" si="116"/>
        <v>1311.4180154861115</v>
      </c>
      <c r="T1728" s="5">
        <v>426.28033593174473</v>
      </c>
      <c r="V1728" s="20">
        <f t="shared" si="117"/>
        <v>1737.6983514178562</v>
      </c>
      <c r="W1728" s="59">
        <f t="shared" si="115"/>
        <v>41739</v>
      </c>
      <c r="X1728" s="25">
        <v>150.55123</v>
      </c>
      <c r="Y1728" s="52">
        <v>340.10434999999995</v>
      </c>
      <c r="Z1728" s="35"/>
      <c r="AA1728" s="54">
        <v>608.48275000000001</v>
      </c>
      <c r="AB1728" s="55">
        <v>211.67814999999999</v>
      </c>
      <c r="AC1728" s="56">
        <v>2.7509000000000001</v>
      </c>
      <c r="AD1728" s="100">
        <v>24.995625</v>
      </c>
      <c r="AE1728" s="35"/>
      <c r="AF1728" s="58">
        <v>11.79125</v>
      </c>
      <c r="AG1728" s="58"/>
      <c r="AH1728" s="35">
        <v>0</v>
      </c>
      <c r="AI1728" s="35"/>
      <c r="AL1728" s="24">
        <f t="shared" si="119"/>
        <v>1350.354255</v>
      </c>
      <c r="AN1728" s="34">
        <v>850</v>
      </c>
      <c r="AP1728" s="20">
        <f t="shared" si="118"/>
        <v>2200.3542550000002</v>
      </c>
      <c r="AR1728" s="20"/>
    </row>
    <row r="1729" spans="1:44" x14ac:dyDescent="0.25">
      <c r="A1729" t="str">
        <f>VLOOKUP($B1729,'Cushing Balance'!$C$2:$E$500,3,TRUE)</f>
        <v>142014</v>
      </c>
      <c r="B1729" s="1">
        <v>41740</v>
      </c>
      <c r="C1729" s="31"/>
      <c r="D1729" s="101">
        <v>284.74574999999999</v>
      </c>
      <c r="E1729" s="110">
        <v>193.10327083333334</v>
      </c>
      <c r="F1729" s="35"/>
      <c r="G1729" s="23">
        <v>64.363782986111119</v>
      </c>
      <c r="H1729" s="111">
        <v>75.95397916666667</v>
      </c>
      <c r="I1729" s="35">
        <v>0</v>
      </c>
      <c r="J1729" s="26">
        <v>0</v>
      </c>
      <c r="K1729" s="104">
        <v>90.333208333333332</v>
      </c>
      <c r="L1729" s="107">
        <v>21.632375</v>
      </c>
      <c r="M1729" s="102">
        <v>254.30654166666665</v>
      </c>
      <c r="N1729" s="108">
        <v>147.69318749999999</v>
      </c>
      <c r="O1729" s="103">
        <v>72.89158333333333</v>
      </c>
      <c r="P1729" s="39">
        <v>50.324150000000003</v>
      </c>
      <c r="R1729" s="24">
        <f t="shared" si="116"/>
        <v>1255.3478288194442</v>
      </c>
      <c r="T1729" s="5">
        <v>426.28033593174473</v>
      </c>
      <c r="V1729" s="20">
        <f t="shared" si="117"/>
        <v>1681.6281647511889</v>
      </c>
      <c r="W1729" s="59">
        <f t="shared" si="115"/>
        <v>41740</v>
      </c>
      <c r="X1729" s="25">
        <v>150.80463</v>
      </c>
      <c r="Y1729" s="52">
        <v>360.14267000000001</v>
      </c>
      <c r="Z1729" s="35"/>
      <c r="AA1729" s="54">
        <v>371.76893999999999</v>
      </c>
      <c r="AB1729" s="55">
        <v>191.6841</v>
      </c>
      <c r="AC1729" s="56">
        <v>10.08065</v>
      </c>
      <c r="AD1729" s="100">
        <v>55.541270833333336</v>
      </c>
      <c r="AE1729" s="35"/>
      <c r="AF1729" s="58">
        <v>16.074190000000002</v>
      </c>
      <c r="AG1729" s="58"/>
      <c r="AH1729" s="35">
        <v>0</v>
      </c>
      <c r="AI1729" s="35"/>
      <c r="AL1729" s="24">
        <f t="shared" si="119"/>
        <v>1156.0964508333334</v>
      </c>
      <c r="AN1729" s="34">
        <v>850</v>
      </c>
      <c r="AP1729" s="20">
        <f t="shared" si="118"/>
        <v>2006.0964508333334</v>
      </c>
      <c r="AR1729" s="20"/>
    </row>
    <row r="1730" spans="1:44" x14ac:dyDescent="0.25">
      <c r="A1730" t="str">
        <f>VLOOKUP($B1730,'Cushing Balance'!$C$2:$E$500,3,TRUE)</f>
        <v>152014</v>
      </c>
      <c r="B1730" s="1">
        <v>41741</v>
      </c>
      <c r="C1730" s="31"/>
      <c r="D1730" s="101">
        <v>308.15864583333331</v>
      </c>
      <c r="E1730" s="110">
        <v>197.95802083333334</v>
      </c>
      <c r="F1730" s="35"/>
      <c r="G1730" s="23">
        <v>64.363782986111119</v>
      </c>
      <c r="H1730" s="111">
        <v>85.0859375</v>
      </c>
      <c r="I1730" s="35">
        <v>0</v>
      </c>
      <c r="J1730" s="26">
        <v>0</v>
      </c>
      <c r="K1730" s="104">
        <v>98.962791666666675</v>
      </c>
      <c r="L1730" s="107">
        <v>22.294041666666669</v>
      </c>
      <c r="M1730" s="102">
        <v>237.60654166666666</v>
      </c>
      <c r="N1730" s="108">
        <v>134.03987499999999</v>
      </c>
      <c r="O1730" s="103">
        <v>65.704187500000003</v>
      </c>
      <c r="P1730" s="39">
        <v>66.16883</v>
      </c>
      <c r="R1730" s="24">
        <f t="shared" si="116"/>
        <v>1280.3426546527778</v>
      </c>
      <c r="T1730" s="5">
        <v>426.28033593174473</v>
      </c>
      <c r="V1730" s="20">
        <f t="shared" si="117"/>
        <v>1706.6229905845225</v>
      </c>
      <c r="W1730" s="59">
        <f t="shared" si="115"/>
        <v>41741</v>
      </c>
      <c r="X1730" s="25">
        <v>150.39577</v>
      </c>
      <c r="Y1730" s="52">
        <v>368.34059999999999</v>
      </c>
      <c r="Z1730" s="35"/>
      <c r="AA1730" s="54">
        <v>427.67559999999997</v>
      </c>
      <c r="AB1730" s="55">
        <v>170.20271</v>
      </c>
      <c r="AC1730" s="56">
        <v>21.950209999999998</v>
      </c>
      <c r="AD1730" s="100">
        <v>23.666062499999999</v>
      </c>
      <c r="AE1730" s="35"/>
      <c r="AF1730" s="58">
        <v>16.217400000000001</v>
      </c>
      <c r="AG1730" s="58"/>
      <c r="AH1730" s="35">
        <v>0</v>
      </c>
      <c r="AI1730" s="35"/>
      <c r="AL1730" s="24">
        <f t="shared" si="119"/>
        <v>1178.4483524999998</v>
      </c>
      <c r="AN1730" s="34">
        <v>850</v>
      </c>
      <c r="AP1730" s="20">
        <f t="shared" si="118"/>
        <v>2028.4483524999998</v>
      </c>
      <c r="AR1730" s="20"/>
    </row>
    <row r="1731" spans="1:44" x14ac:dyDescent="0.25">
      <c r="A1731" t="str">
        <f>VLOOKUP($B1731,'Cushing Balance'!$C$2:$E$500,3,TRUE)</f>
        <v>152014</v>
      </c>
      <c r="B1731" s="1">
        <v>41742</v>
      </c>
      <c r="C1731" s="31"/>
      <c r="D1731" s="101">
        <v>290.62083333333334</v>
      </c>
      <c r="E1731" s="110">
        <v>192.40204166666666</v>
      </c>
      <c r="F1731" s="35"/>
      <c r="G1731" s="23">
        <v>64.363782986111119</v>
      </c>
      <c r="H1731" s="111">
        <v>84.377562499999996</v>
      </c>
      <c r="I1731" s="35">
        <v>0</v>
      </c>
      <c r="J1731" s="26">
        <v>0</v>
      </c>
      <c r="K1731" s="104">
        <v>95.418937499999998</v>
      </c>
      <c r="L1731" s="107">
        <v>21.923625000000001</v>
      </c>
      <c r="M1731" s="102">
        <v>257.24879166666665</v>
      </c>
      <c r="N1731" s="108">
        <v>121.59824999999999</v>
      </c>
      <c r="O1731" s="103">
        <v>63.992583333333336</v>
      </c>
      <c r="P1731" s="39">
        <v>4.22417</v>
      </c>
      <c r="R1731" s="24">
        <f t="shared" si="116"/>
        <v>1196.1705779861111</v>
      </c>
      <c r="T1731" s="5">
        <v>426.28033593174473</v>
      </c>
      <c r="V1731" s="20">
        <f t="shared" si="117"/>
        <v>1622.4509139178558</v>
      </c>
      <c r="W1731" s="59">
        <f t="shared" si="115"/>
        <v>41742</v>
      </c>
      <c r="X1731" s="25">
        <v>150.82989999999998</v>
      </c>
      <c r="Y1731" s="52">
        <v>365.36647999999997</v>
      </c>
      <c r="Z1731" s="35"/>
      <c r="AA1731" s="54">
        <v>519.12621000000001</v>
      </c>
      <c r="AB1731" s="55">
        <v>168.84954000000002</v>
      </c>
      <c r="AC1731" s="56">
        <v>15.1485</v>
      </c>
      <c r="AD1731" s="100">
        <v>22.879666666666669</v>
      </c>
      <c r="AE1731" s="35"/>
      <c r="AF1731" s="58">
        <v>15.23344</v>
      </c>
      <c r="AG1731" s="58"/>
      <c r="AH1731" s="35">
        <v>0</v>
      </c>
      <c r="AI1731" s="35"/>
      <c r="AL1731" s="24">
        <f t="shared" si="119"/>
        <v>1257.4337366666666</v>
      </c>
      <c r="AN1731" s="34">
        <v>850</v>
      </c>
      <c r="AP1731" s="20">
        <f t="shared" si="118"/>
        <v>2107.4337366666668</v>
      </c>
      <c r="AR1731" s="20"/>
    </row>
    <row r="1732" spans="1:44" x14ac:dyDescent="0.25">
      <c r="A1732" t="str">
        <f>VLOOKUP($B1732,'Cushing Balance'!$C$2:$E$500,3,TRUE)</f>
        <v>152014</v>
      </c>
      <c r="B1732" s="1">
        <v>41743</v>
      </c>
      <c r="C1732" s="31"/>
      <c r="D1732" s="101">
        <v>487.6781666666667</v>
      </c>
      <c r="E1732" s="110">
        <v>182.31870833333335</v>
      </c>
      <c r="F1732" s="35"/>
      <c r="G1732" s="23">
        <v>64.363782986111119</v>
      </c>
      <c r="H1732" s="111">
        <v>83.045041666666677</v>
      </c>
      <c r="I1732" s="35">
        <v>0</v>
      </c>
      <c r="J1732" s="26">
        <v>0</v>
      </c>
      <c r="K1732" s="104">
        <v>98.465708333333325</v>
      </c>
      <c r="L1732" s="107">
        <v>21.713708333333333</v>
      </c>
      <c r="M1732" s="102">
        <v>313.38102083333331</v>
      </c>
      <c r="N1732" s="108">
        <v>92.759270833333332</v>
      </c>
      <c r="O1732" s="103">
        <v>68.494645833333323</v>
      </c>
      <c r="P1732" s="39">
        <v>39.219730000000006</v>
      </c>
      <c r="R1732" s="24">
        <f t="shared" si="116"/>
        <v>1451.4397838194445</v>
      </c>
      <c r="T1732" s="5">
        <v>426.28033593174473</v>
      </c>
      <c r="V1732" s="20">
        <f t="shared" si="117"/>
        <v>1877.7201197511893</v>
      </c>
      <c r="W1732" s="59">
        <f t="shared" si="115"/>
        <v>41743</v>
      </c>
      <c r="X1732" s="25">
        <v>148.47277</v>
      </c>
      <c r="Y1732" s="52">
        <v>363.00324999999998</v>
      </c>
      <c r="Z1732" s="35"/>
      <c r="AA1732" s="54">
        <v>376.91591999999997</v>
      </c>
      <c r="AB1732" s="55">
        <v>167.05430999999999</v>
      </c>
      <c r="AC1732" s="56">
        <v>14.021879999999999</v>
      </c>
      <c r="AD1732" s="100">
        <v>38.724916666666665</v>
      </c>
      <c r="AE1732" s="35"/>
      <c r="AF1732" s="58">
        <v>15.44131</v>
      </c>
      <c r="AG1732" s="58"/>
      <c r="AH1732" s="35">
        <v>0</v>
      </c>
      <c r="AI1732" s="35"/>
      <c r="AL1732" s="24">
        <f t="shared" si="119"/>
        <v>1123.6343566666665</v>
      </c>
      <c r="AN1732" s="34">
        <v>850</v>
      </c>
      <c r="AP1732" s="20">
        <f t="shared" si="118"/>
        <v>1973.6343566666665</v>
      </c>
      <c r="AR1732" s="20"/>
    </row>
    <row r="1733" spans="1:44" x14ac:dyDescent="0.25">
      <c r="A1733" t="str">
        <f>VLOOKUP($B1733,'Cushing Balance'!$C$2:$E$500,3,TRUE)</f>
        <v>152014</v>
      </c>
      <c r="B1733" s="1">
        <v>41744</v>
      </c>
      <c r="C1733" s="31"/>
      <c r="D1733" s="101">
        <v>142.13300000000001</v>
      </c>
      <c r="E1733" s="110">
        <v>190.56687500000001</v>
      </c>
      <c r="F1733" s="35"/>
      <c r="G1733" s="23">
        <v>64.363782986111119</v>
      </c>
      <c r="H1733" s="111">
        <v>80.602770833333324</v>
      </c>
      <c r="I1733" s="35">
        <v>0</v>
      </c>
      <c r="J1733" s="26">
        <v>0</v>
      </c>
      <c r="K1733" s="104">
        <v>95.739083333333326</v>
      </c>
      <c r="L1733" s="107">
        <v>21.783416666666668</v>
      </c>
      <c r="M1733" s="102">
        <v>247.57849999999999</v>
      </c>
      <c r="N1733" s="108">
        <v>143.72806249999999</v>
      </c>
      <c r="O1733" s="103">
        <v>72.078666666666678</v>
      </c>
      <c r="P1733" s="39">
        <v>86.789400000000001</v>
      </c>
      <c r="R1733" s="24">
        <f t="shared" si="116"/>
        <v>1145.3635579861111</v>
      </c>
      <c r="T1733" s="5">
        <v>426.28033593174473</v>
      </c>
      <c r="V1733" s="20">
        <f t="shared" si="117"/>
        <v>1571.6438939178558</v>
      </c>
      <c r="W1733" s="59">
        <f t="shared" si="115"/>
        <v>41744</v>
      </c>
      <c r="X1733" s="25">
        <v>149.89574999999999</v>
      </c>
      <c r="Y1733" s="52">
        <v>371.6431</v>
      </c>
      <c r="Z1733" s="35"/>
      <c r="AA1733" s="54">
        <v>632.41297999999995</v>
      </c>
      <c r="AB1733" s="55">
        <v>138.32230999999999</v>
      </c>
      <c r="AC1733" s="56">
        <v>0</v>
      </c>
      <c r="AD1733" s="100">
        <v>29.644708333333334</v>
      </c>
      <c r="AE1733" s="35"/>
      <c r="AF1733" s="58">
        <v>9.6616499999999998</v>
      </c>
      <c r="AG1733" s="58"/>
      <c r="AH1733" s="35">
        <v>0</v>
      </c>
      <c r="AI1733" s="35"/>
      <c r="AL1733" s="24">
        <f t="shared" si="119"/>
        <v>1331.5804983333333</v>
      </c>
      <c r="AN1733" s="34">
        <v>850</v>
      </c>
      <c r="AP1733" s="20">
        <f t="shared" si="118"/>
        <v>2181.5804983333333</v>
      </c>
      <c r="AR1733" s="20"/>
    </row>
    <row r="1734" spans="1:44" x14ac:dyDescent="0.25">
      <c r="A1734" t="str">
        <f>VLOOKUP($B1734,'Cushing Balance'!$C$2:$E$500,3,TRUE)</f>
        <v>152014</v>
      </c>
      <c r="B1734" s="1">
        <v>41745</v>
      </c>
      <c r="C1734" s="31"/>
      <c r="D1734" s="101">
        <v>39.512625</v>
      </c>
      <c r="E1734" s="110">
        <v>174.83545833333335</v>
      </c>
      <c r="F1734" s="35"/>
      <c r="G1734" s="23">
        <v>64.363782986111119</v>
      </c>
      <c r="H1734" s="111">
        <v>84.497708333333335</v>
      </c>
      <c r="I1734" s="35">
        <v>0</v>
      </c>
      <c r="J1734" s="26">
        <v>0</v>
      </c>
      <c r="K1734" s="104">
        <v>98.072187499999998</v>
      </c>
      <c r="L1734" s="107">
        <v>21.75147916666667</v>
      </c>
      <c r="M1734" s="102">
        <v>238.2624375</v>
      </c>
      <c r="N1734" s="108">
        <v>130.59018750000001</v>
      </c>
      <c r="O1734" s="103">
        <v>68.137583333333325</v>
      </c>
      <c r="P1734" s="39">
        <v>88.018439999999998</v>
      </c>
      <c r="R1734" s="24">
        <f t="shared" si="116"/>
        <v>1008.0418896527776</v>
      </c>
      <c r="T1734" s="5">
        <v>426.28033593174473</v>
      </c>
      <c r="V1734" s="20">
        <f t="shared" si="117"/>
        <v>1434.3222255845224</v>
      </c>
      <c r="W1734" s="59">
        <f t="shared" si="115"/>
        <v>41745</v>
      </c>
      <c r="X1734" s="25">
        <v>147.53985</v>
      </c>
      <c r="Y1734" s="52">
        <v>364.51677000000001</v>
      </c>
      <c r="Z1734" s="35"/>
      <c r="AA1734" s="54">
        <v>445.79124999999999</v>
      </c>
      <c r="AB1734" s="55">
        <v>165.25270999999998</v>
      </c>
      <c r="AC1734" s="56">
        <v>7.5904199999999999</v>
      </c>
      <c r="AD1734" s="100">
        <v>27.450166666666668</v>
      </c>
      <c r="AE1734" s="35"/>
      <c r="AF1734" s="58">
        <v>8.6397900000000014</v>
      </c>
      <c r="AG1734" s="58"/>
      <c r="AH1734" s="35">
        <v>0</v>
      </c>
      <c r="AI1734" s="35"/>
      <c r="AL1734" s="24">
        <f t="shared" si="119"/>
        <v>1166.7809566666667</v>
      </c>
      <c r="AN1734" s="34">
        <v>850</v>
      </c>
      <c r="AP1734" s="20">
        <f t="shared" si="118"/>
        <v>2016.7809566666667</v>
      </c>
      <c r="AR1734" s="20"/>
    </row>
    <row r="1735" spans="1:44" x14ac:dyDescent="0.25">
      <c r="A1735" t="str">
        <f>VLOOKUP($B1735,'Cushing Balance'!$C$2:$E$500,3,TRUE)</f>
        <v>152014</v>
      </c>
      <c r="B1735" s="1">
        <v>41746</v>
      </c>
      <c r="C1735" s="31"/>
      <c r="D1735" s="101">
        <v>184.95108333333334</v>
      </c>
      <c r="E1735" s="110">
        <v>179.19910416666664</v>
      </c>
      <c r="F1735" s="35"/>
      <c r="G1735" s="23">
        <v>64.363782986111119</v>
      </c>
      <c r="H1735" s="111">
        <v>82.838187500000004</v>
      </c>
      <c r="I1735" s="35">
        <v>0</v>
      </c>
      <c r="J1735" s="26">
        <v>0</v>
      </c>
      <c r="K1735" s="104">
        <v>95.836395833333327</v>
      </c>
      <c r="L1735" s="107">
        <v>21.50633333333333</v>
      </c>
      <c r="M1735" s="102">
        <v>238.85243750000001</v>
      </c>
      <c r="N1735" s="108">
        <v>132.16897916666665</v>
      </c>
      <c r="O1735" s="103">
        <v>69.125770833333334</v>
      </c>
      <c r="P1735" s="39">
        <v>74.668000000000006</v>
      </c>
      <c r="R1735" s="24">
        <f t="shared" si="116"/>
        <v>1143.5100746527778</v>
      </c>
      <c r="T1735" s="5">
        <v>426.28033593174473</v>
      </c>
      <c r="V1735" s="20">
        <f t="shared" si="117"/>
        <v>1569.7904105845225</v>
      </c>
      <c r="W1735" s="59">
        <f t="shared" si="115"/>
        <v>41746</v>
      </c>
      <c r="X1735" s="25">
        <v>149.65221</v>
      </c>
      <c r="Y1735" s="52">
        <v>375.01602000000003</v>
      </c>
      <c r="Z1735" s="35"/>
      <c r="AA1735" s="54">
        <v>40.889879999999998</v>
      </c>
      <c r="AB1735" s="55">
        <v>170.9109</v>
      </c>
      <c r="AC1735" s="56">
        <v>10.196440000000001</v>
      </c>
      <c r="AD1735" s="100">
        <v>28.023229166666667</v>
      </c>
      <c r="AE1735" s="35"/>
      <c r="AF1735" s="58">
        <v>13.033190000000001</v>
      </c>
      <c r="AG1735" s="58"/>
      <c r="AH1735" s="35">
        <v>0</v>
      </c>
      <c r="AI1735" s="35"/>
      <c r="AL1735" s="24">
        <f t="shared" si="119"/>
        <v>787.72186916666658</v>
      </c>
      <c r="AN1735" s="34">
        <v>850</v>
      </c>
      <c r="AP1735" s="20">
        <f t="shared" si="118"/>
        <v>1637.7218691666667</v>
      </c>
      <c r="AR1735" s="20"/>
    </row>
    <row r="1736" spans="1:44" x14ac:dyDescent="0.25">
      <c r="A1736" t="str">
        <f>VLOOKUP($B1736,'Cushing Balance'!$C$2:$E$500,3,TRUE)</f>
        <v>152014</v>
      </c>
      <c r="B1736" s="1">
        <v>41747</v>
      </c>
      <c r="C1736" s="31"/>
      <c r="D1736" s="101">
        <v>47.965979166666664</v>
      </c>
      <c r="E1736" s="110">
        <v>198.25714583333334</v>
      </c>
      <c r="F1736" s="35"/>
      <c r="G1736" s="23">
        <v>64.363782986111119</v>
      </c>
      <c r="H1736" s="111">
        <v>78.2391875</v>
      </c>
      <c r="I1736" s="35">
        <v>0</v>
      </c>
      <c r="J1736" s="26">
        <v>0</v>
      </c>
      <c r="K1736" s="104">
        <v>91.986270833333322</v>
      </c>
      <c r="L1736" s="107">
        <v>21.771625</v>
      </c>
      <c r="M1736" s="102">
        <v>235.69614583333333</v>
      </c>
      <c r="N1736" s="108">
        <v>146.95533333333336</v>
      </c>
      <c r="O1736" s="103">
        <v>69.412333333333322</v>
      </c>
      <c r="P1736" s="39">
        <v>65.878520000000009</v>
      </c>
      <c r="R1736" s="24">
        <f t="shared" si="116"/>
        <v>1020.5263238194444</v>
      </c>
      <c r="T1736" s="5">
        <v>426.28033593174473</v>
      </c>
      <c r="V1736" s="20">
        <f t="shared" si="117"/>
        <v>1446.8066597511893</v>
      </c>
      <c r="W1736" s="59">
        <f t="shared" ref="W1736:W1799" si="120">B1736</f>
        <v>41747</v>
      </c>
      <c r="X1736" s="25">
        <v>149.96419</v>
      </c>
      <c r="Y1736" s="52">
        <v>374.51272999999998</v>
      </c>
      <c r="Z1736" s="35"/>
      <c r="AA1736" s="54">
        <v>43.430440000000004</v>
      </c>
      <c r="AB1736" s="55">
        <v>179.57944000000001</v>
      </c>
      <c r="AC1736" s="56">
        <v>13.671040000000001</v>
      </c>
      <c r="AD1736" s="100">
        <v>28.447229166666666</v>
      </c>
      <c r="AE1736" s="35"/>
      <c r="AF1736" s="58">
        <v>15.783040000000002</v>
      </c>
      <c r="AG1736" s="58"/>
      <c r="AH1736" s="35">
        <v>0</v>
      </c>
      <c r="AI1736" s="35"/>
      <c r="AL1736" s="24">
        <f t="shared" si="119"/>
        <v>805.3881091666666</v>
      </c>
      <c r="AN1736" s="34">
        <v>850</v>
      </c>
      <c r="AP1736" s="20">
        <f t="shared" si="118"/>
        <v>1655.3881091666667</v>
      </c>
      <c r="AR1736" s="20"/>
    </row>
    <row r="1737" spans="1:44" x14ac:dyDescent="0.25">
      <c r="A1737" t="str">
        <f>VLOOKUP($B1737,'Cushing Balance'!$C$2:$E$500,3,TRUE)</f>
        <v>162014</v>
      </c>
      <c r="B1737" s="1">
        <v>41748</v>
      </c>
      <c r="C1737" s="31"/>
      <c r="D1737" s="101">
        <v>0</v>
      </c>
      <c r="E1737" s="110">
        <v>183.79566666666665</v>
      </c>
      <c r="F1737" s="35"/>
      <c r="G1737" s="23">
        <v>64.363782986111119</v>
      </c>
      <c r="H1737" s="111">
        <v>77.577229166666669</v>
      </c>
      <c r="I1737" s="106">
        <v>70.638916666666674</v>
      </c>
      <c r="J1737" s="26">
        <v>0</v>
      </c>
      <c r="K1737" s="104">
        <v>87.260666666666665</v>
      </c>
      <c r="L1737" s="107">
        <v>22.176083333333331</v>
      </c>
      <c r="M1737" s="102">
        <v>247.64862500000001</v>
      </c>
      <c r="N1737" s="108">
        <v>142.42193750000001</v>
      </c>
      <c r="O1737" s="103">
        <v>66.166062499999995</v>
      </c>
      <c r="P1737" s="39">
        <v>84.600080000000005</v>
      </c>
      <c r="R1737" s="24">
        <f t="shared" si="116"/>
        <v>1046.649050486111</v>
      </c>
      <c r="T1737" s="5">
        <v>426.28033593174473</v>
      </c>
      <c r="V1737" s="20">
        <f t="shared" si="117"/>
        <v>1472.9293864178558</v>
      </c>
      <c r="W1737" s="59">
        <f t="shared" si="120"/>
        <v>41748</v>
      </c>
      <c r="X1737" s="25">
        <v>149.84837999999999</v>
      </c>
      <c r="Y1737" s="52">
        <v>380.05498</v>
      </c>
      <c r="Z1737" s="35"/>
      <c r="AA1737" s="54">
        <v>41.938940000000002</v>
      </c>
      <c r="AB1737" s="55">
        <v>181.50913</v>
      </c>
      <c r="AC1737" s="56">
        <v>21.368080000000003</v>
      </c>
      <c r="AD1737" s="100">
        <v>61.531645833333336</v>
      </c>
      <c r="AE1737" s="35"/>
      <c r="AF1737" s="58">
        <v>15.37158</v>
      </c>
      <c r="AG1737" s="58"/>
      <c r="AH1737" s="35">
        <v>0</v>
      </c>
      <c r="AI1737" s="35"/>
      <c r="AL1737" s="24">
        <f t="shared" si="119"/>
        <v>851.62273583333331</v>
      </c>
      <c r="AN1737" s="34">
        <v>850</v>
      </c>
      <c r="AP1737" s="20">
        <f t="shared" si="118"/>
        <v>1701.6227358333333</v>
      </c>
      <c r="AR1737" s="20"/>
    </row>
    <row r="1738" spans="1:44" x14ac:dyDescent="0.25">
      <c r="A1738" t="str">
        <f>VLOOKUP($B1738,'Cushing Balance'!$C$2:$E$500,3,TRUE)</f>
        <v>162014</v>
      </c>
      <c r="B1738" s="1">
        <v>41749</v>
      </c>
      <c r="C1738" s="31"/>
      <c r="D1738" s="101">
        <v>313.04399999999998</v>
      </c>
      <c r="E1738" s="110">
        <v>195.26760416666664</v>
      </c>
      <c r="F1738" s="35"/>
      <c r="G1738" s="23">
        <v>64.363782986111119</v>
      </c>
      <c r="H1738" s="111">
        <v>79.688104166666676</v>
      </c>
      <c r="I1738" s="106">
        <v>67.898750000000007</v>
      </c>
      <c r="J1738" s="26">
        <v>0</v>
      </c>
      <c r="K1738" s="104">
        <v>81.0450625</v>
      </c>
      <c r="L1738" s="107">
        <v>22.023645833333333</v>
      </c>
      <c r="M1738" s="102">
        <v>239.2115</v>
      </c>
      <c r="N1738" s="108">
        <v>136.73772916666667</v>
      </c>
      <c r="O1738" s="103">
        <v>57.613645833333337</v>
      </c>
      <c r="P1738" s="39">
        <v>32.671439999999997</v>
      </c>
      <c r="R1738" s="24">
        <f t="shared" ref="R1738:R1801" si="121">SUM(D1738:P1738)</f>
        <v>1289.5652646527778</v>
      </c>
      <c r="T1738" s="5">
        <v>426.28033593174473</v>
      </c>
      <c r="V1738" s="20">
        <f t="shared" ref="V1738:V1801" si="122">T1738+R1738</f>
        <v>1715.8456005845226</v>
      </c>
      <c r="W1738" s="59">
        <f t="shared" si="120"/>
        <v>41749</v>
      </c>
      <c r="X1738" s="25">
        <v>150.08944</v>
      </c>
      <c r="Y1738" s="52">
        <v>373.88596000000001</v>
      </c>
      <c r="Z1738" s="35"/>
      <c r="AA1738" s="54">
        <v>236.60330999999999</v>
      </c>
      <c r="AB1738" s="55">
        <v>179.20050000000001</v>
      </c>
      <c r="AC1738" s="56">
        <v>21.30104</v>
      </c>
      <c r="AD1738" s="100">
        <v>21.974437500000001</v>
      </c>
      <c r="AE1738" s="35"/>
      <c r="AF1738" s="58">
        <v>15.6425</v>
      </c>
      <c r="AG1738" s="58"/>
      <c r="AH1738" s="35">
        <v>0</v>
      </c>
      <c r="AI1738" s="35"/>
      <c r="AL1738" s="24">
        <f t="shared" si="119"/>
        <v>998.69718750000004</v>
      </c>
      <c r="AN1738" s="34">
        <v>850</v>
      </c>
      <c r="AP1738" s="20">
        <f t="shared" ref="AP1738:AP1801" si="123">AN1738+AL1738</f>
        <v>1848.6971874999999</v>
      </c>
      <c r="AR1738" s="20"/>
    </row>
    <row r="1739" spans="1:44" x14ac:dyDescent="0.25">
      <c r="A1739" t="str">
        <f>VLOOKUP($B1739,'Cushing Balance'!$C$2:$E$500,3,TRUE)</f>
        <v>162014</v>
      </c>
      <c r="B1739" s="1">
        <v>41750</v>
      </c>
      <c r="C1739" s="31"/>
      <c r="D1739" s="101">
        <v>84.585104166666667</v>
      </c>
      <c r="E1739" s="110">
        <v>199.58085416666665</v>
      </c>
      <c r="F1739" s="35"/>
      <c r="G1739" s="23">
        <v>64.363782986111119</v>
      </c>
      <c r="H1739" s="111">
        <v>79.402333333333331</v>
      </c>
      <c r="I1739" s="106">
        <v>74.403229166666677</v>
      </c>
      <c r="J1739" s="26">
        <v>0</v>
      </c>
      <c r="K1739" s="104">
        <v>79.2139375</v>
      </c>
      <c r="L1739" s="107">
        <v>21.858895833333332</v>
      </c>
      <c r="M1739" s="102">
        <v>234.39612500000001</v>
      </c>
      <c r="N1739" s="108">
        <v>147.15877083333334</v>
      </c>
      <c r="O1739" s="103">
        <v>73.026458333333323</v>
      </c>
      <c r="P1739" s="39">
        <v>30.59094</v>
      </c>
      <c r="R1739" s="24">
        <f t="shared" si="121"/>
        <v>1088.5804313194444</v>
      </c>
      <c r="T1739" s="5">
        <v>426.28033593174473</v>
      </c>
      <c r="V1739" s="20">
        <f t="shared" si="122"/>
        <v>1514.8607672511891</v>
      </c>
      <c r="W1739" s="59">
        <f t="shared" si="120"/>
        <v>41750</v>
      </c>
      <c r="X1739" s="25">
        <v>149.55000000000001</v>
      </c>
      <c r="Y1739" s="52">
        <v>351.93538000000001</v>
      </c>
      <c r="Z1739" s="35"/>
      <c r="AA1739" s="54">
        <v>26.60398</v>
      </c>
      <c r="AB1739" s="55">
        <v>168.73882999999998</v>
      </c>
      <c r="AC1739" s="56">
        <v>21.267419999999998</v>
      </c>
      <c r="AD1739" s="100">
        <v>25.658562499999999</v>
      </c>
      <c r="AE1739" s="35"/>
      <c r="AF1739" s="58">
        <v>14.556979999999999</v>
      </c>
      <c r="AG1739" s="58"/>
      <c r="AH1739" s="35">
        <v>0</v>
      </c>
      <c r="AI1739" s="35"/>
      <c r="AL1739" s="24">
        <f t="shared" ref="AL1739:AL1802" si="124">SUM(X1739:AJ1739)</f>
        <v>758.31115250000005</v>
      </c>
      <c r="AN1739" s="34">
        <v>850</v>
      </c>
      <c r="AP1739" s="20">
        <f t="shared" si="123"/>
        <v>1608.3111524999999</v>
      </c>
      <c r="AR1739" s="20"/>
    </row>
    <row r="1740" spans="1:44" x14ac:dyDescent="0.25">
      <c r="A1740" t="str">
        <f>VLOOKUP($B1740,'Cushing Balance'!$C$2:$E$500,3,TRUE)</f>
        <v>162014</v>
      </c>
      <c r="B1740" s="1">
        <v>41751</v>
      </c>
      <c r="C1740" s="31"/>
      <c r="D1740" s="101">
        <v>322.67427083333331</v>
      </c>
      <c r="E1740" s="110">
        <v>173.16635416666665</v>
      </c>
      <c r="F1740" s="35"/>
      <c r="G1740" s="23">
        <v>64.363782986111119</v>
      </c>
      <c r="H1740" s="111">
        <v>79.659895833333323</v>
      </c>
      <c r="I1740" s="106">
        <v>84.434062499999996</v>
      </c>
      <c r="J1740" s="26">
        <v>0</v>
      </c>
      <c r="K1740" s="104">
        <v>77.220395833333328</v>
      </c>
      <c r="L1740" s="107">
        <v>21.764291666666669</v>
      </c>
      <c r="M1740" s="102">
        <v>238.87066666666666</v>
      </c>
      <c r="N1740" s="108">
        <v>138.38795833333333</v>
      </c>
      <c r="O1740" s="103">
        <v>71.461041666666674</v>
      </c>
      <c r="P1740" s="39">
        <v>17.969480000000001</v>
      </c>
      <c r="R1740" s="24">
        <f t="shared" si="121"/>
        <v>1289.9722004861108</v>
      </c>
      <c r="T1740" s="5">
        <v>426.28033593174473</v>
      </c>
      <c r="V1740" s="20">
        <f t="shared" si="122"/>
        <v>1716.2525364178555</v>
      </c>
      <c r="W1740" s="59">
        <f t="shared" si="120"/>
        <v>41751</v>
      </c>
      <c r="X1740" s="25">
        <v>139.14760000000001</v>
      </c>
      <c r="Y1740" s="52">
        <v>375.97169000000002</v>
      </c>
      <c r="Z1740" s="53">
        <v>0</v>
      </c>
      <c r="AA1740" s="54">
        <v>636.26612999999998</v>
      </c>
      <c r="AB1740" s="55">
        <v>202.21025</v>
      </c>
      <c r="AC1740" s="56">
        <v>21.430400000000002</v>
      </c>
      <c r="AD1740" s="100">
        <v>59.842604166666668</v>
      </c>
      <c r="AE1740" s="35"/>
      <c r="AF1740" s="58">
        <v>8.5206900000000001</v>
      </c>
      <c r="AG1740" s="58"/>
      <c r="AH1740" s="35">
        <v>0</v>
      </c>
      <c r="AI1740" s="35"/>
      <c r="AL1740" s="24">
        <f t="shared" si="124"/>
        <v>1443.3893641666668</v>
      </c>
      <c r="AN1740" s="34">
        <v>850</v>
      </c>
      <c r="AP1740" s="20">
        <f t="shared" si="123"/>
        <v>2293.3893641666668</v>
      </c>
      <c r="AR1740" s="20"/>
    </row>
    <row r="1741" spans="1:44" x14ac:dyDescent="0.25">
      <c r="A1741" t="str">
        <f>VLOOKUP($B1741,'Cushing Balance'!$C$2:$E$500,3,TRUE)</f>
        <v>162014</v>
      </c>
      <c r="B1741" s="1">
        <v>41752</v>
      </c>
      <c r="C1741" s="31"/>
      <c r="D1741" s="101">
        <v>0</v>
      </c>
      <c r="E1741" s="110">
        <v>179.53654166666666</v>
      </c>
      <c r="F1741" s="35"/>
      <c r="G1741" s="23">
        <v>64.363782986111119</v>
      </c>
      <c r="H1741" s="111">
        <v>77.237937500000001</v>
      </c>
      <c r="I1741" s="106">
        <v>77.968708333333325</v>
      </c>
      <c r="J1741" s="26">
        <v>0</v>
      </c>
      <c r="K1741" s="104">
        <v>89.56154166666667</v>
      </c>
      <c r="L1741" s="107">
        <v>21.9145</v>
      </c>
      <c r="M1741" s="102">
        <v>240.81958333333336</v>
      </c>
      <c r="N1741" s="108">
        <v>112.69460416666666</v>
      </c>
      <c r="O1741" s="103">
        <v>68.744375000000005</v>
      </c>
      <c r="P1741" s="39">
        <v>7.5056899999999995</v>
      </c>
      <c r="R1741" s="24">
        <f t="shared" si="121"/>
        <v>940.34726465277765</v>
      </c>
      <c r="T1741" s="5">
        <v>426.28033593174473</v>
      </c>
      <c r="V1741" s="20">
        <f t="shared" si="122"/>
        <v>1366.6276005845225</v>
      </c>
      <c r="W1741" s="59">
        <f t="shared" si="120"/>
        <v>41752</v>
      </c>
      <c r="X1741" s="25">
        <v>131.73507999999998</v>
      </c>
      <c r="Y1741" s="52">
        <v>321.60809999999998</v>
      </c>
      <c r="Z1741" s="53">
        <v>0</v>
      </c>
      <c r="AA1741" s="54">
        <v>260.04912999999999</v>
      </c>
      <c r="AB1741" s="55">
        <v>169.37321</v>
      </c>
      <c r="AC1741" s="56">
        <v>21.35248</v>
      </c>
      <c r="AD1741" s="100">
        <v>62.054437499999999</v>
      </c>
      <c r="AE1741" s="35"/>
      <c r="AF1741" s="58">
        <v>9.014149999999999</v>
      </c>
      <c r="AG1741" s="58"/>
      <c r="AH1741" s="35">
        <v>0</v>
      </c>
      <c r="AI1741" s="35"/>
      <c r="AL1741" s="24">
        <f t="shared" si="124"/>
        <v>975.18658749999986</v>
      </c>
      <c r="AN1741" s="34">
        <v>850</v>
      </c>
      <c r="AP1741" s="20">
        <f t="shared" si="123"/>
        <v>1825.1865874999999</v>
      </c>
      <c r="AR1741" s="20"/>
    </row>
    <row r="1742" spans="1:44" x14ac:dyDescent="0.25">
      <c r="A1742" t="str">
        <f>VLOOKUP($B1742,'Cushing Balance'!$C$2:$E$500,3,TRUE)</f>
        <v>162014</v>
      </c>
      <c r="B1742" s="1">
        <v>41753</v>
      </c>
      <c r="C1742" s="31"/>
      <c r="D1742" s="101">
        <v>150.73189583333334</v>
      </c>
      <c r="E1742" s="110">
        <v>195.64214583333333</v>
      </c>
      <c r="F1742" s="35"/>
      <c r="G1742" s="23">
        <v>64.363782986111119</v>
      </c>
      <c r="H1742" s="111">
        <v>78.807312499999995</v>
      </c>
      <c r="I1742" s="106">
        <v>85.273250000000004</v>
      </c>
      <c r="J1742" s="26">
        <v>0</v>
      </c>
      <c r="K1742" s="104">
        <v>91.908520833333327</v>
      </c>
      <c r="L1742" s="107">
        <v>21.933416666666666</v>
      </c>
      <c r="M1742" s="102">
        <v>241.46620833333336</v>
      </c>
      <c r="N1742" s="108">
        <v>120.17235416666666</v>
      </c>
      <c r="O1742" s="103">
        <v>63.39875</v>
      </c>
      <c r="P1742" s="39">
        <v>1.75379</v>
      </c>
      <c r="R1742" s="24">
        <f t="shared" si="121"/>
        <v>1115.4514271527778</v>
      </c>
      <c r="T1742" s="5">
        <v>426.28033593174473</v>
      </c>
      <c r="V1742" s="20">
        <f t="shared" si="122"/>
        <v>1541.7317630845225</v>
      </c>
      <c r="W1742" s="59">
        <f t="shared" si="120"/>
        <v>41753</v>
      </c>
      <c r="X1742" s="25">
        <v>131.24867</v>
      </c>
      <c r="Y1742" s="52">
        <v>366.84333000000004</v>
      </c>
      <c r="Z1742" s="53">
        <v>0</v>
      </c>
      <c r="AA1742" s="54">
        <v>470.95966999999996</v>
      </c>
      <c r="AB1742" s="55">
        <v>217.65742</v>
      </c>
      <c r="AC1742" s="56">
        <v>19.98779</v>
      </c>
      <c r="AD1742" s="100">
        <v>25.779854166666667</v>
      </c>
      <c r="AE1742" s="35"/>
      <c r="AF1742" s="58">
        <v>8.8747299999999996</v>
      </c>
      <c r="AG1742" s="58"/>
      <c r="AH1742" s="35">
        <v>0</v>
      </c>
      <c r="AI1742" s="35"/>
      <c r="AL1742" s="24">
        <f t="shared" si="124"/>
        <v>1241.3514641666666</v>
      </c>
      <c r="AN1742" s="34">
        <v>850</v>
      </c>
      <c r="AP1742" s="20">
        <f t="shared" si="123"/>
        <v>2091.3514641666666</v>
      </c>
      <c r="AR1742" s="20"/>
    </row>
    <row r="1743" spans="1:44" x14ac:dyDescent="0.25">
      <c r="A1743" t="str">
        <f>VLOOKUP($B1743,'Cushing Balance'!$C$2:$E$500,3,TRUE)</f>
        <v>162014</v>
      </c>
      <c r="B1743" s="1">
        <v>41754</v>
      </c>
      <c r="C1743" s="31"/>
      <c r="D1743" s="101">
        <v>262.57024999999999</v>
      </c>
      <c r="E1743" s="110">
        <v>193.384625</v>
      </c>
      <c r="F1743" s="35"/>
      <c r="G1743" s="23">
        <v>64.363782986111119</v>
      </c>
      <c r="H1743" s="111">
        <v>64.757687500000003</v>
      </c>
      <c r="I1743" s="106">
        <v>69.272395833333334</v>
      </c>
      <c r="J1743" s="26">
        <v>0</v>
      </c>
      <c r="K1743" s="104">
        <v>93.001999999999995</v>
      </c>
      <c r="L1743" s="107">
        <v>22.080104166666668</v>
      </c>
      <c r="M1743" s="102">
        <v>263.49608333333333</v>
      </c>
      <c r="N1743" s="108">
        <v>132.79435416666666</v>
      </c>
      <c r="O1743" s="103">
        <v>70.570937499999999</v>
      </c>
      <c r="P1743" s="39">
        <v>0</v>
      </c>
      <c r="R1743" s="24">
        <f t="shared" si="121"/>
        <v>1236.2922204861109</v>
      </c>
      <c r="T1743" s="5">
        <v>426.28033593174473</v>
      </c>
      <c r="V1743" s="20">
        <f t="shared" si="122"/>
        <v>1662.5725564178556</v>
      </c>
      <c r="W1743" s="59">
        <f t="shared" si="120"/>
        <v>41754</v>
      </c>
      <c r="X1743" s="25">
        <v>130.92023</v>
      </c>
      <c r="Y1743" s="52">
        <v>375.67167000000001</v>
      </c>
      <c r="Z1743" s="53">
        <v>0</v>
      </c>
      <c r="AA1743" s="54">
        <v>456.31209999999999</v>
      </c>
      <c r="AB1743" s="55">
        <v>229.50364999999999</v>
      </c>
      <c r="AC1743" s="56">
        <v>21.392019999999999</v>
      </c>
      <c r="AD1743" s="100">
        <v>75.352625000000003</v>
      </c>
      <c r="AE1743" s="35"/>
      <c r="AF1743" s="58">
        <v>13.383040000000001</v>
      </c>
      <c r="AG1743" s="58"/>
      <c r="AH1743" s="35">
        <v>0</v>
      </c>
      <c r="AI1743" s="35"/>
      <c r="AL1743" s="24">
        <f t="shared" si="124"/>
        <v>1302.535335</v>
      </c>
      <c r="AN1743" s="34">
        <v>850</v>
      </c>
      <c r="AP1743" s="20">
        <f t="shared" si="123"/>
        <v>2152.535335</v>
      </c>
      <c r="AR1743" s="20"/>
    </row>
    <row r="1744" spans="1:44" x14ac:dyDescent="0.25">
      <c r="A1744" t="str">
        <f>VLOOKUP($B1744,'Cushing Balance'!$C$2:$E$500,3,TRUE)</f>
        <v>172014</v>
      </c>
      <c r="B1744" s="1">
        <v>41755</v>
      </c>
      <c r="C1744" s="31"/>
      <c r="D1744" s="101">
        <v>360.94970833333332</v>
      </c>
      <c r="E1744" s="110">
        <v>192.05002083333335</v>
      </c>
      <c r="F1744" s="35"/>
      <c r="G1744" s="23">
        <v>64.363782986111119</v>
      </c>
      <c r="H1744" s="111">
        <v>70.020562499999997</v>
      </c>
      <c r="I1744" s="106">
        <v>70.784875</v>
      </c>
      <c r="J1744" s="26">
        <v>0</v>
      </c>
      <c r="K1744" s="104">
        <v>95.62833333333333</v>
      </c>
      <c r="L1744" s="107">
        <v>22.307541666666669</v>
      </c>
      <c r="M1744" s="102">
        <v>244.58889583333334</v>
      </c>
      <c r="N1744" s="108">
        <v>142.27833333333334</v>
      </c>
      <c r="O1744" s="103">
        <v>68.422437500000001</v>
      </c>
      <c r="P1744" s="39">
        <v>0</v>
      </c>
      <c r="R1744" s="24">
        <f t="shared" si="121"/>
        <v>1331.3944913194446</v>
      </c>
      <c r="T1744" s="5">
        <v>426.28033593174473</v>
      </c>
      <c r="V1744" s="20">
        <f t="shared" si="122"/>
        <v>1757.6748272511893</v>
      </c>
      <c r="W1744" s="59">
        <f t="shared" si="120"/>
        <v>41755</v>
      </c>
      <c r="X1744" s="25">
        <v>131.88223000000002</v>
      </c>
      <c r="Y1744" s="52">
        <v>265.02782999999999</v>
      </c>
      <c r="Z1744" s="53">
        <v>0</v>
      </c>
      <c r="AA1744" s="54">
        <v>455.75190000000003</v>
      </c>
      <c r="AB1744" s="55">
        <v>225.00335000000001</v>
      </c>
      <c r="AC1744" s="56">
        <v>21.494790000000002</v>
      </c>
      <c r="AD1744" s="100">
        <v>46.302041666666668</v>
      </c>
      <c r="AE1744" s="35"/>
      <c r="AF1744" s="58">
        <v>16.096520000000002</v>
      </c>
      <c r="AG1744" s="58"/>
      <c r="AH1744" s="35">
        <v>0</v>
      </c>
      <c r="AI1744" s="35"/>
      <c r="AL1744" s="24">
        <f t="shared" si="124"/>
        <v>1161.5586616666667</v>
      </c>
      <c r="AN1744" s="34">
        <v>850</v>
      </c>
      <c r="AP1744" s="20">
        <f t="shared" si="123"/>
        <v>2011.5586616666667</v>
      </c>
      <c r="AR1744" s="20"/>
    </row>
    <row r="1745" spans="1:44" x14ac:dyDescent="0.25">
      <c r="A1745" t="str">
        <f>VLOOKUP($B1745,'Cushing Balance'!$C$2:$E$500,3,TRUE)</f>
        <v>172014</v>
      </c>
      <c r="B1745" s="1">
        <v>41756</v>
      </c>
      <c r="C1745" s="31"/>
      <c r="D1745" s="101">
        <v>229.28997916666665</v>
      </c>
      <c r="E1745" s="110">
        <v>200.4118125</v>
      </c>
      <c r="F1745" s="35"/>
      <c r="G1745" s="23">
        <v>64.363782986111119</v>
      </c>
      <c r="H1745" s="111">
        <v>60.029625000000003</v>
      </c>
      <c r="I1745" s="106">
        <v>70.595395833333328</v>
      </c>
      <c r="J1745" s="26">
        <v>0</v>
      </c>
      <c r="K1745" s="104">
        <v>93.667041666666677</v>
      </c>
      <c r="L1745" s="107">
        <v>22.21802083333333</v>
      </c>
      <c r="M1745" s="102">
        <v>254.55268749999999</v>
      </c>
      <c r="N1745" s="108">
        <v>108.07797916666667</v>
      </c>
      <c r="O1745" s="103">
        <v>69.539416666666668</v>
      </c>
      <c r="P1745" s="39">
        <v>0</v>
      </c>
      <c r="R1745" s="24">
        <f t="shared" si="121"/>
        <v>1172.7457413194445</v>
      </c>
      <c r="T1745" s="5">
        <v>426.28033593174473</v>
      </c>
      <c r="V1745" s="20">
        <f t="shared" si="122"/>
        <v>1599.0260772511892</v>
      </c>
      <c r="W1745" s="59">
        <f t="shared" si="120"/>
        <v>41756</v>
      </c>
      <c r="X1745" s="25">
        <v>131.61142000000001</v>
      </c>
      <c r="Y1745" s="52">
        <v>237.05246</v>
      </c>
      <c r="Z1745" s="53">
        <v>0</v>
      </c>
      <c r="AA1745" s="54">
        <v>499.71427</v>
      </c>
      <c r="AB1745" s="55">
        <v>224.48492000000002</v>
      </c>
      <c r="AC1745" s="56">
        <v>21.570400000000003</v>
      </c>
      <c r="AD1745" s="100">
        <v>34.422291666666666</v>
      </c>
      <c r="AE1745" s="35"/>
      <c r="AF1745" s="58">
        <v>15.954559999999999</v>
      </c>
      <c r="AG1745" s="58"/>
      <c r="AH1745" s="35">
        <v>0</v>
      </c>
      <c r="AI1745" s="35"/>
      <c r="AL1745" s="24">
        <f t="shared" si="124"/>
        <v>1164.8103216666668</v>
      </c>
      <c r="AN1745" s="34">
        <v>850</v>
      </c>
      <c r="AP1745" s="20">
        <f t="shared" si="123"/>
        <v>2014.8103216666668</v>
      </c>
      <c r="AR1745" s="20"/>
    </row>
    <row r="1746" spans="1:44" x14ac:dyDescent="0.25">
      <c r="A1746" t="str">
        <f>VLOOKUP($B1746,'Cushing Balance'!$C$2:$E$500,3,TRUE)</f>
        <v>172014</v>
      </c>
      <c r="B1746" s="1">
        <v>41757</v>
      </c>
      <c r="C1746" s="31"/>
      <c r="D1746" s="101">
        <v>23.639812500000001</v>
      </c>
      <c r="E1746" s="110">
        <v>203.75064583333335</v>
      </c>
      <c r="F1746" s="35"/>
      <c r="G1746" s="23">
        <v>64.363782986111119</v>
      </c>
      <c r="H1746" s="111">
        <v>69.736750000000001</v>
      </c>
      <c r="I1746" s="106">
        <v>71.593645833333326</v>
      </c>
      <c r="J1746" s="26">
        <v>0</v>
      </c>
      <c r="K1746" s="104">
        <v>91.422875000000005</v>
      </c>
      <c r="L1746" s="107">
        <v>21.666604166666669</v>
      </c>
      <c r="M1746" s="102">
        <v>220.80904166666664</v>
      </c>
      <c r="N1746" s="108">
        <v>116.61506249999999</v>
      </c>
      <c r="O1746" s="103">
        <v>67.619104166666673</v>
      </c>
      <c r="P1746" s="39">
        <v>32.14508</v>
      </c>
      <c r="R1746" s="24">
        <f t="shared" si="121"/>
        <v>983.36240465277774</v>
      </c>
      <c r="T1746" s="5">
        <v>426.28033593174473</v>
      </c>
      <c r="V1746" s="20">
        <f t="shared" si="122"/>
        <v>1409.6427405845225</v>
      </c>
      <c r="W1746" s="59">
        <f t="shared" si="120"/>
        <v>41757</v>
      </c>
      <c r="X1746" s="25">
        <v>131.76670999999999</v>
      </c>
      <c r="Y1746" s="52">
        <v>376.37529000000001</v>
      </c>
      <c r="Z1746" s="53">
        <v>0</v>
      </c>
      <c r="AA1746" s="54">
        <v>497.47492</v>
      </c>
      <c r="AB1746" s="55">
        <v>175.92750000000001</v>
      </c>
      <c r="AC1746" s="56">
        <v>21.29833</v>
      </c>
      <c r="AD1746" s="100">
        <v>24.648166666666668</v>
      </c>
      <c r="AE1746" s="35"/>
      <c r="AF1746" s="58">
        <v>15.84873</v>
      </c>
      <c r="AG1746" s="58"/>
      <c r="AH1746" s="35">
        <v>0</v>
      </c>
      <c r="AI1746" s="35"/>
      <c r="AL1746" s="24">
        <f t="shared" si="124"/>
        <v>1243.3396466666666</v>
      </c>
      <c r="AN1746" s="34">
        <v>850</v>
      </c>
      <c r="AP1746" s="20">
        <f t="shared" si="123"/>
        <v>2093.3396466666663</v>
      </c>
      <c r="AR1746" s="20"/>
    </row>
    <row r="1747" spans="1:44" x14ac:dyDescent="0.25">
      <c r="A1747" t="str">
        <f>VLOOKUP($B1747,'Cushing Balance'!$C$2:$E$500,3,TRUE)</f>
        <v>172014</v>
      </c>
      <c r="B1747" s="1">
        <v>41758</v>
      </c>
      <c r="C1747" s="31"/>
      <c r="D1747" s="101">
        <v>470.81</v>
      </c>
      <c r="E1747" s="110">
        <v>197.2999375</v>
      </c>
      <c r="F1747" s="35"/>
      <c r="G1747" s="23">
        <v>64.363782986111119</v>
      </c>
      <c r="H1747" s="111">
        <v>78.6989375</v>
      </c>
      <c r="I1747" s="106">
        <v>82.417520833333327</v>
      </c>
      <c r="J1747" s="26">
        <v>0</v>
      </c>
      <c r="K1747" s="104">
        <v>88.65539583333333</v>
      </c>
      <c r="L1747" s="107">
        <v>21.900645833333332</v>
      </c>
      <c r="M1747" s="102">
        <v>227.68308333333334</v>
      </c>
      <c r="N1747" s="108">
        <v>148.87629166666665</v>
      </c>
      <c r="O1747" s="103">
        <v>73.367979166666672</v>
      </c>
      <c r="P1747" s="39">
        <v>51.21367</v>
      </c>
      <c r="R1747" s="24">
        <f t="shared" si="121"/>
        <v>1505.2872446527779</v>
      </c>
      <c r="T1747" s="5">
        <v>426.28033593174473</v>
      </c>
      <c r="V1747" s="20">
        <f t="shared" si="122"/>
        <v>1931.5675805845226</v>
      </c>
      <c r="W1747" s="59">
        <f t="shared" si="120"/>
        <v>41758</v>
      </c>
      <c r="X1747" s="25">
        <v>140.77369000000002</v>
      </c>
      <c r="Y1747" s="52">
        <v>362.06615000000005</v>
      </c>
      <c r="Z1747" s="53">
        <v>0</v>
      </c>
      <c r="AA1747" s="54">
        <v>531.79420999999991</v>
      </c>
      <c r="AB1747" s="55">
        <v>180.79794000000001</v>
      </c>
      <c r="AC1747" s="56">
        <v>14.08802</v>
      </c>
      <c r="AD1747" s="100">
        <v>27.102729166666666</v>
      </c>
      <c r="AE1747" s="35"/>
      <c r="AF1747" s="58">
        <v>13.921959999999999</v>
      </c>
      <c r="AG1747" s="58"/>
      <c r="AH1747" s="35">
        <v>0</v>
      </c>
      <c r="AI1747" s="35"/>
      <c r="AL1747" s="24">
        <f t="shared" si="124"/>
        <v>1270.5446991666665</v>
      </c>
      <c r="AN1747" s="34">
        <v>850</v>
      </c>
      <c r="AP1747" s="20">
        <f t="shared" si="123"/>
        <v>2120.5446991666668</v>
      </c>
      <c r="AR1747" s="20"/>
    </row>
    <row r="1748" spans="1:44" x14ac:dyDescent="0.25">
      <c r="A1748" t="str">
        <f>VLOOKUP($B1748,'Cushing Balance'!$C$2:$E$500,3,TRUE)</f>
        <v>172014</v>
      </c>
      <c r="B1748" s="1">
        <v>41759</v>
      </c>
      <c r="C1748" s="31"/>
      <c r="D1748" s="101">
        <v>434.27629166666668</v>
      </c>
      <c r="E1748" s="110">
        <v>197.28272916666666</v>
      </c>
      <c r="F1748" s="35"/>
      <c r="G1748" s="23">
        <v>64.363782986111119</v>
      </c>
      <c r="H1748" s="111">
        <v>78.676479166666667</v>
      </c>
      <c r="I1748" s="106">
        <v>77.414375000000007</v>
      </c>
      <c r="J1748" s="26">
        <v>0</v>
      </c>
      <c r="K1748" s="104">
        <v>82.394020833333329</v>
      </c>
      <c r="L1748" s="107">
        <v>21.627020833333333</v>
      </c>
      <c r="M1748" s="102">
        <v>221.276375</v>
      </c>
      <c r="N1748" s="108">
        <v>149.97602083333334</v>
      </c>
      <c r="O1748" s="103">
        <v>74.217041666666674</v>
      </c>
      <c r="P1748" s="39">
        <v>50.972169999999998</v>
      </c>
      <c r="R1748" s="24">
        <f t="shared" si="121"/>
        <v>1452.4763071527777</v>
      </c>
      <c r="T1748" s="5">
        <v>426.28033593174473</v>
      </c>
      <c r="V1748" s="20">
        <f t="shared" si="122"/>
        <v>1878.7566430845225</v>
      </c>
      <c r="W1748" s="59">
        <f t="shared" si="120"/>
        <v>41759</v>
      </c>
      <c r="X1748" s="25">
        <v>149.15456</v>
      </c>
      <c r="Y1748" s="52">
        <v>375.61821000000003</v>
      </c>
      <c r="Z1748" s="53">
        <v>0</v>
      </c>
      <c r="AA1748" s="54">
        <v>561.71634999999992</v>
      </c>
      <c r="AB1748" s="55">
        <v>174.35444000000001</v>
      </c>
      <c r="AC1748" s="56">
        <v>21.619349999999997</v>
      </c>
      <c r="AD1748" s="100">
        <v>29.212229166666667</v>
      </c>
      <c r="AE1748" s="35"/>
      <c r="AF1748" s="58">
        <v>9.1069800000000001</v>
      </c>
      <c r="AG1748" s="58"/>
      <c r="AH1748" s="35">
        <v>0</v>
      </c>
      <c r="AI1748" s="35"/>
      <c r="AL1748" s="24">
        <f t="shared" si="124"/>
        <v>1320.7821191666667</v>
      </c>
      <c r="AN1748" s="34">
        <v>850</v>
      </c>
      <c r="AP1748" s="20">
        <f t="shared" si="123"/>
        <v>2170.7821191666667</v>
      </c>
      <c r="AR1748" s="20"/>
    </row>
    <row r="1749" spans="1:44" x14ac:dyDescent="0.25">
      <c r="A1749" t="str">
        <f>VLOOKUP($B1749,'Cushing Balance'!$C$2:$E$500,3,TRUE)</f>
        <v>172014</v>
      </c>
      <c r="B1749" s="1">
        <v>41760</v>
      </c>
      <c r="C1749" s="31"/>
      <c r="D1749" s="101">
        <v>253.24766666666665</v>
      </c>
      <c r="E1749" s="110">
        <v>198.07564583333334</v>
      </c>
      <c r="F1749" s="35"/>
      <c r="G1749" s="23">
        <v>69.851058803763422</v>
      </c>
      <c r="H1749" s="111">
        <v>74.160291666666666</v>
      </c>
      <c r="I1749" s="106">
        <v>64.050020833333335</v>
      </c>
      <c r="J1749" s="26">
        <v>0</v>
      </c>
      <c r="K1749" s="104">
        <v>95.286500000000004</v>
      </c>
      <c r="L1749" s="107">
        <v>22.079791666666669</v>
      </c>
      <c r="M1749" s="102">
        <v>301.69714583333331</v>
      </c>
      <c r="N1749" s="108">
        <v>91.307625000000002</v>
      </c>
      <c r="O1749" s="103">
        <v>67.596895833333335</v>
      </c>
      <c r="P1749" s="39">
        <v>32.494999999999997</v>
      </c>
      <c r="R1749" s="24">
        <f t="shared" si="121"/>
        <v>1269.8476421370965</v>
      </c>
      <c r="T1749" s="5">
        <v>429.37585624009216</v>
      </c>
      <c r="V1749" s="20">
        <f t="shared" si="122"/>
        <v>1699.2234983771887</v>
      </c>
      <c r="W1749" s="59">
        <f t="shared" si="120"/>
        <v>41760</v>
      </c>
      <c r="X1749" s="25">
        <v>149.90294</v>
      </c>
      <c r="Y1749" s="52">
        <v>372.94152000000003</v>
      </c>
      <c r="Z1749" s="53">
        <v>0</v>
      </c>
      <c r="AA1749" s="54">
        <v>419.17719</v>
      </c>
      <c r="AB1749" s="55">
        <v>181.47864999999999</v>
      </c>
      <c r="AC1749" s="56">
        <v>21.36469</v>
      </c>
      <c r="AD1749" s="100">
        <v>49.934083333333334</v>
      </c>
      <c r="AE1749" s="35"/>
      <c r="AF1749" s="58">
        <v>8.1332299999999993</v>
      </c>
      <c r="AG1749" s="58"/>
      <c r="AH1749" s="35">
        <v>0</v>
      </c>
      <c r="AI1749" s="35"/>
      <c r="AL1749" s="24">
        <f t="shared" si="124"/>
        <v>1202.9323033333333</v>
      </c>
      <c r="AN1749" s="34">
        <v>852.55</v>
      </c>
      <c r="AP1749" s="20">
        <f t="shared" si="123"/>
        <v>2055.4823033333332</v>
      </c>
      <c r="AR1749" s="20"/>
    </row>
    <row r="1750" spans="1:44" x14ac:dyDescent="0.25">
      <c r="A1750" t="str">
        <f>VLOOKUP($B1750,'Cushing Balance'!$C$2:$E$500,3,TRUE)</f>
        <v>172014</v>
      </c>
      <c r="B1750" s="1">
        <v>41761</v>
      </c>
      <c r="C1750" s="31"/>
      <c r="D1750" s="101">
        <v>0</v>
      </c>
      <c r="E1750" s="110">
        <v>194.75024999999999</v>
      </c>
      <c r="F1750" s="35"/>
      <c r="G1750" s="23">
        <v>69.851058803763422</v>
      </c>
      <c r="H1750" s="111">
        <v>79.4573125</v>
      </c>
      <c r="I1750" s="106">
        <v>70.259749999999997</v>
      </c>
      <c r="J1750" s="26">
        <v>0</v>
      </c>
      <c r="K1750" s="104">
        <v>93.912166666666678</v>
      </c>
      <c r="L1750" s="107">
        <v>22.512875000000001</v>
      </c>
      <c r="M1750" s="102">
        <v>372.90062499999999</v>
      </c>
      <c r="N1750" s="108">
        <v>135.12493749999999</v>
      </c>
      <c r="O1750" s="103">
        <v>67.949541666666676</v>
      </c>
      <c r="P1750" s="39">
        <v>21.051880000000001</v>
      </c>
      <c r="R1750" s="24">
        <f t="shared" si="121"/>
        <v>1127.7703971370968</v>
      </c>
      <c r="T1750" s="5">
        <v>429.37585624009216</v>
      </c>
      <c r="V1750" s="20">
        <f t="shared" si="122"/>
        <v>1557.1462533771889</v>
      </c>
      <c r="W1750" s="59">
        <f t="shared" si="120"/>
        <v>41761</v>
      </c>
      <c r="X1750" s="25">
        <v>150.15875</v>
      </c>
      <c r="Y1750" s="52">
        <v>348.40665000000001</v>
      </c>
      <c r="Z1750" s="53">
        <v>0</v>
      </c>
      <c r="AA1750" s="54">
        <v>516.96077000000002</v>
      </c>
      <c r="AB1750" s="55">
        <v>171.51621</v>
      </c>
      <c r="AC1750" s="56">
        <v>20.4025</v>
      </c>
      <c r="AD1750" s="100">
        <v>25.771083333333333</v>
      </c>
      <c r="AE1750" s="35"/>
      <c r="AF1750" s="58">
        <v>13.04569</v>
      </c>
      <c r="AG1750" s="58"/>
      <c r="AH1750" s="35">
        <v>0</v>
      </c>
      <c r="AI1750" s="35"/>
      <c r="AL1750" s="24">
        <f t="shared" si="124"/>
        <v>1246.2616533333332</v>
      </c>
      <c r="AN1750" s="34">
        <v>852.55</v>
      </c>
      <c r="AP1750" s="20">
        <f t="shared" si="123"/>
        <v>2098.8116533333332</v>
      </c>
      <c r="AR1750" s="20"/>
    </row>
    <row r="1751" spans="1:44" x14ac:dyDescent="0.25">
      <c r="A1751" t="str">
        <f>VLOOKUP($B1751,'Cushing Balance'!$C$2:$E$500,3,TRUE)</f>
        <v>182014</v>
      </c>
      <c r="B1751" s="1">
        <v>41762</v>
      </c>
      <c r="C1751" s="31"/>
      <c r="D1751" s="101">
        <v>301.93616666666668</v>
      </c>
      <c r="E1751" s="110">
        <v>197.56312500000001</v>
      </c>
      <c r="F1751" s="35"/>
      <c r="G1751" s="23">
        <v>69.851058803763422</v>
      </c>
      <c r="H1751" s="111">
        <v>79.219520833333334</v>
      </c>
      <c r="I1751" s="106">
        <v>63.354041666666667</v>
      </c>
      <c r="J1751" s="26">
        <v>0</v>
      </c>
      <c r="K1751" s="104">
        <v>93.786000000000001</v>
      </c>
      <c r="L1751" s="107">
        <v>21.804229166666669</v>
      </c>
      <c r="M1751" s="102">
        <v>390.83639583333331</v>
      </c>
      <c r="N1751" s="108">
        <v>81.472208333333327</v>
      </c>
      <c r="O1751" s="103">
        <v>73.131020833333324</v>
      </c>
      <c r="P1751" s="39">
        <v>1.6109200000000001</v>
      </c>
      <c r="R1751" s="24">
        <f t="shared" si="121"/>
        <v>1374.5646871370971</v>
      </c>
      <c r="T1751" s="5">
        <v>429.37585624009216</v>
      </c>
      <c r="V1751" s="20">
        <f t="shared" si="122"/>
        <v>1803.9405433771892</v>
      </c>
      <c r="W1751" s="59">
        <f t="shared" si="120"/>
        <v>41762</v>
      </c>
      <c r="X1751" s="25">
        <v>151.14545999999999</v>
      </c>
      <c r="Y1751" s="52">
        <v>357.93635</v>
      </c>
      <c r="Z1751" s="53">
        <v>0</v>
      </c>
      <c r="AA1751" s="54">
        <v>494.06746000000004</v>
      </c>
      <c r="AB1751" s="55">
        <v>182.90992</v>
      </c>
      <c r="AC1751" s="56">
        <v>20.739189999999997</v>
      </c>
      <c r="AD1751" s="100">
        <v>23.791208333333334</v>
      </c>
      <c r="AE1751" s="35"/>
      <c r="AF1751" s="58">
        <v>15.83188</v>
      </c>
      <c r="AG1751" s="58"/>
      <c r="AH1751" s="35">
        <v>0</v>
      </c>
      <c r="AI1751" s="35"/>
      <c r="AL1751" s="24">
        <f t="shared" si="124"/>
        <v>1246.4214683333335</v>
      </c>
      <c r="AN1751" s="34">
        <v>852.55</v>
      </c>
      <c r="AP1751" s="20">
        <f t="shared" si="123"/>
        <v>2098.9714683333332</v>
      </c>
      <c r="AR1751" s="20"/>
    </row>
    <row r="1752" spans="1:44" x14ac:dyDescent="0.25">
      <c r="A1752" t="str">
        <f>VLOOKUP($B1752,'Cushing Balance'!$C$2:$E$500,3,TRUE)</f>
        <v>182014</v>
      </c>
      <c r="B1752" s="1">
        <v>41763</v>
      </c>
      <c r="C1752" s="31"/>
      <c r="D1752" s="101">
        <v>363.70150000000001</v>
      </c>
      <c r="E1752" s="110">
        <v>200.1786875</v>
      </c>
      <c r="F1752" s="35"/>
      <c r="G1752" s="23">
        <v>69.851058803763422</v>
      </c>
      <c r="H1752" s="111">
        <v>78.150541666666669</v>
      </c>
      <c r="I1752" s="106">
        <v>68.621916666666678</v>
      </c>
      <c r="J1752" s="26">
        <v>0</v>
      </c>
      <c r="K1752" s="104">
        <v>88.693333333333328</v>
      </c>
      <c r="L1752" s="107">
        <v>22.282374999999998</v>
      </c>
      <c r="M1752" s="102">
        <v>335.26145833333334</v>
      </c>
      <c r="N1752" s="108">
        <v>113.860375</v>
      </c>
      <c r="O1752" s="103">
        <v>70.637437500000004</v>
      </c>
      <c r="P1752" s="39">
        <v>1.14015</v>
      </c>
      <c r="R1752" s="24">
        <f t="shared" si="121"/>
        <v>1412.3788338037634</v>
      </c>
      <c r="T1752" s="5">
        <v>429.37585624009216</v>
      </c>
      <c r="V1752" s="20">
        <f t="shared" si="122"/>
        <v>1841.7546900438556</v>
      </c>
      <c r="W1752" s="59">
        <f t="shared" si="120"/>
        <v>41763</v>
      </c>
      <c r="X1752" s="25">
        <v>151.27507999999997</v>
      </c>
      <c r="Y1752" s="52">
        <v>361.79288000000003</v>
      </c>
      <c r="Z1752" s="53">
        <v>0</v>
      </c>
      <c r="AA1752" s="54">
        <v>620.15967000000001</v>
      </c>
      <c r="AB1752" s="55">
        <v>207.85876999999999</v>
      </c>
      <c r="AC1752" s="56">
        <v>21.257709999999999</v>
      </c>
      <c r="AD1752" s="100">
        <v>63.408333333333339</v>
      </c>
      <c r="AE1752" s="35"/>
      <c r="AF1752" s="58">
        <v>16.161899999999999</v>
      </c>
      <c r="AG1752" s="58"/>
      <c r="AH1752" s="35">
        <v>0</v>
      </c>
      <c r="AI1752" s="35"/>
      <c r="AL1752" s="24">
        <f t="shared" si="124"/>
        <v>1441.9143433333334</v>
      </c>
      <c r="AN1752" s="34">
        <v>852.55</v>
      </c>
      <c r="AP1752" s="20">
        <f t="shared" si="123"/>
        <v>2294.4643433333331</v>
      </c>
      <c r="AR1752" s="20"/>
    </row>
    <row r="1753" spans="1:44" x14ac:dyDescent="0.25">
      <c r="A1753" t="str">
        <f>VLOOKUP($B1753,'Cushing Balance'!$C$2:$E$500,3,TRUE)</f>
        <v>182014</v>
      </c>
      <c r="B1753" s="1">
        <v>41764</v>
      </c>
      <c r="C1753" s="31"/>
      <c r="D1753" s="101">
        <v>181.09087500000001</v>
      </c>
      <c r="E1753" s="110">
        <v>192.68129166666665</v>
      </c>
      <c r="F1753" s="35"/>
      <c r="G1753" s="23">
        <v>69.851058803763422</v>
      </c>
      <c r="H1753" s="111">
        <v>79.177687500000005</v>
      </c>
      <c r="I1753" s="106">
        <v>68.173041666666677</v>
      </c>
      <c r="J1753" s="26">
        <v>0</v>
      </c>
      <c r="K1753" s="104">
        <v>87.993583333333333</v>
      </c>
      <c r="L1753" s="107">
        <v>21.519500000000001</v>
      </c>
      <c r="M1753" s="102">
        <v>387.37200000000001</v>
      </c>
      <c r="N1753" s="108">
        <v>146.32275000000001</v>
      </c>
      <c r="O1753" s="103">
        <v>64.710062500000006</v>
      </c>
      <c r="P1753" s="39">
        <v>0.25533</v>
      </c>
      <c r="R1753" s="24">
        <f t="shared" si="121"/>
        <v>1299.1471804704302</v>
      </c>
      <c r="T1753" s="5">
        <v>429.37585624009216</v>
      </c>
      <c r="V1753" s="20">
        <f t="shared" si="122"/>
        <v>1728.5230367105223</v>
      </c>
      <c r="W1753" s="59">
        <f t="shared" si="120"/>
        <v>41764</v>
      </c>
      <c r="X1753" s="25">
        <v>152.11025000000001</v>
      </c>
      <c r="Y1753" s="52">
        <v>374.03644000000003</v>
      </c>
      <c r="Z1753" s="53">
        <v>0</v>
      </c>
      <c r="AA1753" s="54">
        <v>439.88830999999999</v>
      </c>
      <c r="AB1753" s="55">
        <v>223.56956</v>
      </c>
      <c r="AC1753" s="56">
        <v>21.29965</v>
      </c>
      <c r="AD1753" s="100">
        <v>72.737020833333332</v>
      </c>
      <c r="AE1753" s="35"/>
      <c r="AF1753" s="58">
        <v>16.271080000000001</v>
      </c>
      <c r="AG1753" s="58"/>
      <c r="AH1753" s="35">
        <v>0</v>
      </c>
      <c r="AI1753" s="35"/>
      <c r="AL1753" s="24">
        <f t="shared" si="124"/>
        <v>1299.9123108333333</v>
      </c>
      <c r="AN1753" s="34">
        <v>852.55</v>
      </c>
      <c r="AP1753" s="20">
        <f t="shared" si="123"/>
        <v>2152.4623108333335</v>
      </c>
      <c r="AR1753" s="20"/>
    </row>
    <row r="1754" spans="1:44" x14ac:dyDescent="0.25">
      <c r="A1754" t="str">
        <f>VLOOKUP($B1754,'Cushing Balance'!$C$2:$E$500,3,TRUE)</f>
        <v>182014</v>
      </c>
      <c r="B1754" s="1">
        <v>41765</v>
      </c>
      <c r="C1754" s="31"/>
      <c r="D1754" s="101">
        <v>188.3539375</v>
      </c>
      <c r="E1754" s="110">
        <v>196.25697916666667</v>
      </c>
      <c r="F1754" s="35"/>
      <c r="G1754" s="23">
        <v>69.851058803763422</v>
      </c>
      <c r="H1754" s="111">
        <v>79.451791666666665</v>
      </c>
      <c r="I1754" s="106">
        <v>67.279583333333335</v>
      </c>
      <c r="J1754" s="26">
        <v>0</v>
      </c>
      <c r="K1754" s="104">
        <v>91.169145833333332</v>
      </c>
      <c r="L1754" s="107">
        <v>21.641437499999999</v>
      </c>
      <c r="M1754" s="102">
        <v>318.31118750000002</v>
      </c>
      <c r="N1754" s="108">
        <v>147.33545833333335</v>
      </c>
      <c r="O1754" s="103">
        <v>73.393687499999999</v>
      </c>
      <c r="P1754" s="39">
        <v>0</v>
      </c>
      <c r="R1754" s="24">
        <f t="shared" si="121"/>
        <v>1253.0442671370965</v>
      </c>
      <c r="T1754" s="5">
        <v>429.37585624009216</v>
      </c>
      <c r="V1754" s="20">
        <f t="shared" si="122"/>
        <v>1682.4201233771887</v>
      </c>
      <c r="W1754" s="59">
        <f t="shared" si="120"/>
        <v>41765</v>
      </c>
      <c r="X1754" s="25">
        <v>139.70504</v>
      </c>
      <c r="Y1754" s="52">
        <v>234.44114999999999</v>
      </c>
      <c r="Z1754" s="53">
        <v>0</v>
      </c>
      <c r="AA1754" s="54">
        <v>117.22479</v>
      </c>
      <c r="AB1754" s="55">
        <v>226.18735000000001</v>
      </c>
      <c r="AC1754" s="56">
        <v>9.514190000000001</v>
      </c>
      <c r="AD1754" s="100">
        <v>28.9683125</v>
      </c>
      <c r="AE1754" s="35"/>
      <c r="AF1754" s="58">
        <v>15.894290000000002</v>
      </c>
      <c r="AG1754" s="58"/>
      <c r="AH1754" s="35">
        <v>0</v>
      </c>
      <c r="AI1754" s="35"/>
      <c r="AL1754" s="24">
        <f t="shared" si="124"/>
        <v>771.93512249999992</v>
      </c>
      <c r="AN1754" s="34">
        <v>852.55</v>
      </c>
      <c r="AP1754" s="20">
        <f t="shared" si="123"/>
        <v>1624.4851224999998</v>
      </c>
      <c r="AR1754" s="20"/>
    </row>
    <row r="1755" spans="1:44" x14ac:dyDescent="0.25">
      <c r="A1755" t="str">
        <f>VLOOKUP($B1755,'Cushing Balance'!$C$2:$E$500,3,TRUE)</f>
        <v>182014</v>
      </c>
      <c r="B1755" s="1">
        <v>41766</v>
      </c>
      <c r="C1755" s="31"/>
      <c r="D1755" s="101">
        <v>139.08860416666667</v>
      </c>
      <c r="E1755" s="110">
        <v>195.749</v>
      </c>
      <c r="F1755" s="35"/>
      <c r="G1755" s="23">
        <v>69.851058803763422</v>
      </c>
      <c r="H1755" s="111">
        <v>78.919187500000007</v>
      </c>
      <c r="I1755" s="106">
        <v>75.851354166666667</v>
      </c>
      <c r="J1755" s="26">
        <v>0</v>
      </c>
      <c r="K1755" s="104">
        <v>89.492625000000004</v>
      </c>
      <c r="L1755" s="107">
        <v>21.945083333333333</v>
      </c>
      <c r="M1755" s="102">
        <v>365.68477083333329</v>
      </c>
      <c r="N1755" s="108">
        <v>97.422958333333327</v>
      </c>
      <c r="O1755" s="103">
        <v>73.817625000000007</v>
      </c>
      <c r="P1755" s="39">
        <v>0</v>
      </c>
      <c r="R1755" s="24">
        <f t="shared" si="121"/>
        <v>1207.8222671370966</v>
      </c>
      <c r="T1755" s="5">
        <v>429.37585624009216</v>
      </c>
      <c r="V1755" s="20">
        <f t="shared" si="122"/>
        <v>1637.1981233771887</v>
      </c>
      <c r="W1755" s="59">
        <f t="shared" si="120"/>
        <v>41766</v>
      </c>
      <c r="X1755" s="25">
        <v>130.68397999999999</v>
      </c>
      <c r="Y1755" s="52">
        <v>236.26955999999998</v>
      </c>
      <c r="Z1755" s="53">
        <v>0</v>
      </c>
      <c r="AA1755" s="54">
        <v>198.80748</v>
      </c>
      <c r="AB1755" s="55">
        <v>177.39438000000001</v>
      </c>
      <c r="AC1755" s="56">
        <v>1.5453800000000002</v>
      </c>
      <c r="AD1755" s="100">
        <v>85.616749999999996</v>
      </c>
      <c r="AE1755" s="35"/>
      <c r="AF1755" s="58">
        <v>14.80025</v>
      </c>
      <c r="AG1755" s="58"/>
      <c r="AH1755" s="35">
        <v>0</v>
      </c>
      <c r="AI1755" s="35"/>
      <c r="AL1755" s="24">
        <f t="shared" si="124"/>
        <v>845.11777999999993</v>
      </c>
      <c r="AN1755" s="34">
        <v>852.55</v>
      </c>
      <c r="AP1755" s="20">
        <f t="shared" si="123"/>
        <v>1697.6677799999998</v>
      </c>
      <c r="AR1755" s="20"/>
    </row>
    <row r="1756" spans="1:44" x14ac:dyDescent="0.25">
      <c r="A1756" t="str">
        <f>VLOOKUP($B1756,'Cushing Balance'!$C$2:$E$500,3,TRUE)</f>
        <v>182014</v>
      </c>
      <c r="B1756" s="1">
        <v>41767</v>
      </c>
      <c r="C1756" s="31"/>
      <c r="D1756" s="101">
        <v>0</v>
      </c>
      <c r="E1756" s="110">
        <v>193.67839583333335</v>
      </c>
      <c r="F1756" s="35"/>
      <c r="G1756" s="23">
        <v>69.851058803763422</v>
      </c>
      <c r="H1756" s="111">
        <v>78.286354166666669</v>
      </c>
      <c r="I1756" s="106">
        <v>67.276937500000003</v>
      </c>
      <c r="J1756" s="26">
        <v>0</v>
      </c>
      <c r="K1756" s="104">
        <v>93.877937500000002</v>
      </c>
      <c r="L1756" s="107">
        <v>22.1065</v>
      </c>
      <c r="M1756" s="102">
        <v>286.05320833333332</v>
      </c>
      <c r="N1756" s="108">
        <v>115.88722916666667</v>
      </c>
      <c r="O1756" s="103">
        <v>69.784166666666678</v>
      </c>
      <c r="P1756" s="39">
        <v>23.162479999999999</v>
      </c>
      <c r="R1756" s="24">
        <f t="shared" si="121"/>
        <v>1019.9642679704301</v>
      </c>
      <c r="T1756" s="5">
        <v>429.37585624009216</v>
      </c>
      <c r="V1756" s="20">
        <f t="shared" si="122"/>
        <v>1449.3401242105224</v>
      </c>
      <c r="W1756" s="59">
        <f t="shared" si="120"/>
        <v>41767</v>
      </c>
      <c r="X1756" s="25">
        <v>142.8021</v>
      </c>
      <c r="Y1756" s="52">
        <v>374.91453999999999</v>
      </c>
      <c r="Z1756" s="53">
        <v>0</v>
      </c>
      <c r="AA1756" s="54">
        <v>94.942019999999999</v>
      </c>
      <c r="AB1756" s="55">
        <v>193.67248000000001</v>
      </c>
      <c r="AC1756" s="56">
        <v>2.3579400000000001</v>
      </c>
      <c r="AD1756" s="100">
        <v>74.249645833333332</v>
      </c>
      <c r="AE1756" s="35"/>
      <c r="AF1756" s="58">
        <v>9.0168999999999997</v>
      </c>
      <c r="AG1756" s="58"/>
      <c r="AH1756" s="35">
        <v>0</v>
      </c>
      <c r="AI1756" s="35"/>
      <c r="AL1756" s="24">
        <f t="shared" si="124"/>
        <v>891.95562583333333</v>
      </c>
      <c r="AN1756" s="34">
        <v>852.55</v>
      </c>
      <c r="AP1756" s="20">
        <f t="shared" si="123"/>
        <v>1744.5056258333334</v>
      </c>
      <c r="AR1756" s="20"/>
    </row>
    <row r="1757" spans="1:44" x14ac:dyDescent="0.25">
      <c r="A1757" t="str">
        <f>VLOOKUP($B1757,'Cushing Balance'!$C$2:$E$500,3,TRUE)</f>
        <v>182014</v>
      </c>
      <c r="B1757" s="1">
        <v>41768</v>
      </c>
      <c r="C1757" s="31"/>
      <c r="D1757" s="101">
        <v>0</v>
      </c>
      <c r="E1757" s="110">
        <v>198.68881250000001</v>
      </c>
      <c r="F1757" s="35"/>
      <c r="G1757" s="23">
        <v>69.851058803763422</v>
      </c>
      <c r="H1757" s="111">
        <v>77.606729166666668</v>
      </c>
      <c r="I1757" s="106">
        <v>64.592770833333333</v>
      </c>
      <c r="J1757" s="26">
        <v>0</v>
      </c>
      <c r="K1757" s="104">
        <v>93.375187499999996</v>
      </c>
      <c r="L1757" s="107">
        <v>22.034270833333331</v>
      </c>
      <c r="M1757" s="102">
        <v>399.1954791666667</v>
      </c>
      <c r="N1757" s="108">
        <v>113.80447916666667</v>
      </c>
      <c r="O1757" s="103">
        <v>73.691479166666667</v>
      </c>
      <c r="P1757" s="39">
        <v>76.505830000000003</v>
      </c>
      <c r="R1757" s="24">
        <f t="shared" si="121"/>
        <v>1189.3460971370969</v>
      </c>
      <c r="T1757" s="5">
        <v>429.37585624009216</v>
      </c>
      <c r="V1757" s="20">
        <f t="shared" si="122"/>
        <v>1618.721953377189</v>
      </c>
      <c r="W1757" s="59">
        <f t="shared" si="120"/>
        <v>41768</v>
      </c>
      <c r="X1757" s="25">
        <v>150.07123000000001</v>
      </c>
      <c r="Y1757" s="52">
        <v>255.90806000000001</v>
      </c>
      <c r="Z1757" s="53">
        <v>0</v>
      </c>
      <c r="AA1757" s="54">
        <v>519.30959999999993</v>
      </c>
      <c r="AB1757" s="55">
        <v>202.32779000000002</v>
      </c>
      <c r="AC1757" s="56">
        <v>1.18808</v>
      </c>
      <c r="AD1757" s="100">
        <v>57.688083333333338</v>
      </c>
      <c r="AE1757" s="35"/>
      <c r="AF1757" s="58">
        <v>8.0782699999999998</v>
      </c>
      <c r="AG1757" s="58"/>
      <c r="AH1757" s="35">
        <v>0</v>
      </c>
      <c r="AI1757" s="35"/>
      <c r="AL1757" s="24">
        <f t="shared" si="124"/>
        <v>1194.571113333333</v>
      </c>
      <c r="AN1757" s="34">
        <v>852.55</v>
      </c>
      <c r="AP1757" s="20">
        <f t="shared" si="123"/>
        <v>2047.1211133333329</v>
      </c>
      <c r="AR1757" s="20"/>
    </row>
    <row r="1758" spans="1:44" x14ac:dyDescent="0.25">
      <c r="A1758" t="str">
        <f>VLOOKUP($B1758,'Cushing Balance'!$C$2:$E$500,3,TRUE)</f>
        <v>192014</v>
      </c>
      <c r="B1758" s="1">
        <v>41769</v>
      </c>
      <c r="C1758" s="31"/>
      <c r="D1758" s="101">
        <v>0</v>
      </c>
      <c r="E1758" s="110">
        <v>197.36372916666664</v>
      </c>
      <c r="F1758" s="35"/>
      <c r="G1758" s="23">
        <v>69.851058803763422</v>
      </c>
      <c r="H1758" s="111">
        <v>78.941749999999999</v>
      </c>
      <c r="I1758" s="106">
        <v>62.040374999999997</v>
      </c>
      <c r="J1758" s="26">
        <v>0</v>
      </c>
      <c r="K1758" s="104">
        <v>91.639416666666676</v>
      </c>
      <c r="L1758" s="107">
        <v>22.191854166666669</v>
      </c>
      <c r="M1758" s="102">
        <v>399.63439583333331</v>
      </c>
      <c r="N1758" s="108">
        <v>116.88010416666667</v>
      </c>
      <c r="O1758" s="103">
        <v>75.568541666666675</v>
      </c>
      <c r="P1758" s="39">
        <v>52.834559999999996</v>
      </c>
      <c r="R1758" s="24">
        <f t="shared" si="121"/>
        <v>1166.9457854704301</v>
      </c>
      <c r="T1758" s="5">
        <v>429.37585624009216</v>
      </c>
      <c r="V1758" s="20">
        <f t="shared" si="122"/>
        <v>1596.3216417105223</v>
      </c>
      <c r="W1758" s="59">
        <f t="shared" si="120"/>
        <v>41769</v>
      </c>
      <c r="X1758" s="25">
        <v>150.48938000000001</v>
      </c>
      <c r="Y1758" s="52">
        <v>342.93291999999997</v>
      </c>
      <c r="Z1758" s="53">
        <v>0</v>
      </c>
      <c r="AA1758" s="54">
        <v>637.38548000000003</v>
      </c>
      <c r="AB1758" s="55">
        <v>150.14160000000001</v>
      </c>
      <c r="AC1758" s="56">
        <v>4.8990600000000004</v>
      </c>
      <c r="AD1758" s="100">
        <v>76.114500000000007</v>
      </c>
      <c r="AE1758" s="35"/>
      <c r="AF1758" s="58">
        <v>8.0676299999999994</v>
      </c>
      <c r="AG1758" s="58"/>
      <c r="AH1758" s="35">
        <v>0</v>
      </c>
      <c r="AI1758" s="35"/>
      <c r="AL1758" s="24">
        <f t="shared" si="124"/>
        <v>1370.0305699999999</v>
      </c>
      <c r="AN1758" s="34">
        <v>852.55</v>
      </c>
      <c r="AP1758" s="20">
        <f t="shared" si="123"/>
        <v>2222.5805700000001</v>
      </c>
      <c r="AR1758" s="20"/>
    </row>
    <row r="1759" spans="1:44" x14ac:dyDescent="0.25">
      <c r="A1759" t="str">
        <f>VLOOKUP($B1759,'Cushing Balance'!$C$2:$E$500,3,TRUE)</f>
        <v>192014</v>
      </c>
      <c r="B1759" s="1">
        <v>41770</v>
      </c>
      <c r="C1759" s="31"/>
      <c r="D1759" s="101">
        <v>228.9659375</v>
      </c>
      <c r="E1759" s="110">
        <v>197.99166666666665</v>
      </c>
      <c r="F1759" s="35"/>
      <c r="G1759" s="23">
        <v>69.851058803763422</v>
      </c>
      <c r="H1759" s="111">
        <v>79.041416666666677</v>
      </c>
      <c r="I1759" s="106">
        <v>64.404291666666666</v>
      </c>
      <c r="J1759" s="26">
        <v>0</v>
      </c>
      <c r="K1759" s="104">
        <v>89.531312499999999</v>
      </c>
      <c r="L1759" s="107">
        <v>22.248750000000001</v>
      </c>
      <c r="M1759" s="102">
        <v>386.64556249999998</v>
      </c>
      <c r="N1759" s="108">
        <v>116.31579166666667</v>
      </c>
      <c r="O1759" s="103">
        <v>75.832458333333335</v>
      </c>
      <c r="P1759" s="39">
        <v>43.488419999999998</v>
      </c>
      <c r="R1759" s="24">
        <f t="shared" si="121"/>
        <v>1374.3166663037632</v>
      </c>
      <c r="T1759" s="5">
        <v>429.37585624009216</v>
      </c>
      <c r="V1759" s="20">
        <f t="shared" si="122"/>
        <v>1803.6925225438554</v>
      </c>
      <c r="W1759" s="59">
        <f t="shared" si="120"/>
        <v>41770</v>
      </c>
      <c r="X1759" s="25">
        <v>152.40829000000002</v>
      </c>
      <c r="Y1759" s="52">
        <v>372.39258000000001</v>
      </c>
      <c r="Z1759" s="53">
        <v>0</v>
      </c>
      <c r="AA1759" s="54">
        <v>281.65474999999998</v>
      </c>
      <c r="AB1759" s="55">
        <v>183.34432999999999</v>
      </c>
      <c r="AC1759" s="56">
        <v>10.954940000000001</v>
      </c>
      <c r="AD1759" s="100">
        <v>59.855874999999997</v>
      </c>
      <c r="AE1759" s="35"/>
      <c r="AF1759" s="58">
        <v>8.7872500000000002</v>
      </c>
      <c r="AG1759" s="58"/>
      <c r="AH1759" s="35">
        <v>0</v>
      </c>
      <c r="AI1759" s="35"/>
      <c r="AL1759" s="24">
        <f t="shared" si="124"/>
        <v>1069.398015</v>
      </c>
      <c r="AN1759" s="34">
        <v>852.55</v>
      </c>
      <c r="AP1759" s="20">
        <f t="shared" si="123"/>
        <v>1921.9480149999999</v>
      </c>
      <c r="AR1759" s="20"/>
    </row>
    <row r="1760" spans="1:44" x14ac:dyDescent="0.25">
      <c r="A1760" t="str">
        <f>VLOOKUP($B1760,'Cushing Balance'!$C$2:$E$500,3,TRUE)</f>
        <v>192014</v>
      </c>
      <c r="B1760" s="1">
        <v>41771</v>
      </c>
      <c r="C1760" s="31"/>
      <c r="D1760" s="101">
        <v>368.91377083333333</v>
      </c>
      <c r="E1760" s="110">
        <v>200.49114583333335</v>
      </c>
      <c r="F1760" s="35"/>
      <c r="G1760" s="23">
        <v>69.851058803763422</v>
      </c>
      <c r="H1760" s="111">
        <v>78.955291666666668</v>
      </c>
      <c r="I1760" s="106">
        <v>84.555729166666666</v>
      </c>
      <c r="J1760" s="26">
        <v>0</v>
      </c>
      <c r="K1760" s="104">
        <v>92.972999999999999</v>
      </c>
      <c r="L1760" s="107">
        <v>21.922354166666668</v>
      </c>
      <c r="M1760" s="102">
        <v>344.56731250000001</v>
      </c>
      <c r="N1760" s="108">
        <v>119.04954166666667</v>
      </c>
      <c r="O1760" s="103">
        <v>68.860395833333328</v>
      </c>
      <c r="P1760" s="39">
        <v>23.581099999999999</v>
      </c>
      <c r="R1760" s="24">
        <f t="shared" si="121"/>
        <v>1473.7207004704301</v>
      </c>
      <c r="T1760" s="5">
        <v>429.37585624009216</v>
      </c>
      <c r="V1760" s="20">
        <f t="shared" si="122"/>
        <v>1903.0965567105222</v>
      </c>
      <c r="W1760" s="59">
        <f t="shared" si="120"/>
        <v>41771</v>
      </c>
      <c r="X1760" s="25">
        <v>150.17713000000001</v>
      </c>
      <c r="Y1760" s="52">
        <v>372.31783000000001</v>
      </c>
      <c r="Z1760" s="53">
        <v>0</v>
      </c>
      <c r="AA1760" s="54">
        <v>283.86356000000001</v>
      </c>
      <c r="AB1760" s="55">
        <v>209.20054000000002</v>
      </c>
      <c r="AC1760" s="56">
        <v>22.78173</v>
      </c>
      <c r="AD1760" s="100">
        <v>26.874874999999999</v>
      </c>
      <c r="AE1760" s="35"/>
      <c r="AF1760" s="58">
        <v>7.9023300000000001</v>
      </c>
      <c r="AG1760" s="58"/>
      <c r="AH1760" s="35">
        <v>0</v>
      </c>
      <c r="AI1760" s="35"/>
      <c r="AL1760" s="24">
        <f t="shared" si="124"/>
        <v>1073.1179949999998</v>
      </c>
      <c r="AN1760" s="34">
        <v>852.55</v>
      </c>
      <c r="AP1760" s="20">
        <f t="shared" si="123"/>
        <v>1925.6679949999998</v>
      </c>
      <c r="AR1760" s="20"/>
    </row>
    <row r="1761" spans="1:44" x14ac:dyDescent="0.25">
      <c r="A1761" t="str">
        <f>VLOOKUP($B1761,'Cushing Balance'!$C$2:$E$500,3,TRUE)</f>
        <v>192014</v>
      </c>
      <c r="B1761" s="1">
        <v>41772</v>
      </c>
      <c r="C1761" s="31"/>
      <c r="D1761" s="101">
        <v>366.58631250000002</v>
      </c>
      <c r="E1761" s="110">
        <v>201.12687500000001</v>
      </c>
      <c r="F1761" s="35"/>
      <c r="G1761" s="23">
        <v>69.851058803763422</v>
      </c>
      <c r="H1761" s="111">
        <v>78.24852083333333</v>
      </c>
      <c r="I1761" s="106">
        <v>71.241208333333333</v>
      </c>
      <c r="J1761" s="26">
        <v>0</v>
      </c>
      <c r="K1761" s="104">
        <v>93.129958333333335</v>
      </c>
      <c r="L1761" s="107">
        <v>21.982520833333332</v>
      </c>
      <c r="M1761" s="102">
        <v>384.55358333333334</v>
      </c>
      <c r="N1761" s="108">
        <v>149.37441666666666</v>
      </c>
      <c r="O1761" s="103">
        <v>74.604916666666668</v>
      </c>
      <c r="P1761" s="39">
        <v>47.065750000000001</v>
      </c>
      <c r="R1761" s="24">
        <f t="shared" si="121"/>
        <v>1557.7651213037632</v>
      </c>
      <c r="T1761" s="5">
        <v>429.37585624009216</v>
      </c>
      <c r="V1761" s="20">
        <f t="shared" si="122"/>
        <v>1987.1409775438553</v>
      </c>
      <c r="W1761" s="59">
        <f t="shared" si="120"/>
        <v>41772</v>
      </c>
      <c r="X1761" s="25">
        <v>147.94098000000002</v>
      </c>
      <c r="Y1761" s="52">
        <v>367.47757999999999</v>
      </c>
      <c r="Z1761" s="53">
        <v>0</v>
      </c>
      <c r="AA1761" s="54">
        <v>371.06256000000002</v>
      </c>
      <c r="AB1761" s="55">
        <v>227.18158</v>
      </c>
      <c r="AC1761" s="56">
        <v>30.456769999999999</v>
      </c>
      <c r="AD1761" s="100">
        <v>23.673083333333331</v>
      </c>
      <c r="AE1761" s="35"/>
      <c r="AF1761" s="58">
        <v>11.76577</v>
      </c>
      <c r="AG1761" s="58"/>
      <c r="AH1761" s="35">
        <v>0</v>
      </c>
      <c r="AI1761" s="35"/>
      <c r="AL1761" s="24">
        <f t="shared" si="124"/>
        <v>1179.5583233333334</v>
      </c>
      <c r="AN1761" s="34">
        <v>852.55</v>
      </c>
      <c r="AP1761" s="20">
        <f t="shared" si="123"/>
        <v>2032.1083233333334</v>
      </c>
      <c r="AR1761" s="20"/>
    </row>
    <row r="1762" spans="1:44" x14ac:dyDescent="0.25">
      <c r="A1762" t="str">
        <f>VLOOKUP($B1762,'Cushing Balance'!$C$2:$E$500,3,TRUE)</f>
        <v>192014</v>
      </c>
      <c r="B1762" s="1">
        <v>41773</v>
      </c>
      <c r="C1762" s="31"/>
      <c r="D1762" s="101">
        <v>123.86679166666667</v>
      </c>
      <c r="E1762" s="110">
        <v>194.07183333333333</v>
      </c>
      <c r="F1762" s="35"/>
      <c r="G1762" s="23">
        <v>69.851058803763422</v>
      </c>
      <c r="H1762" s="111">
        <v>77.14747916666667</v>
      </c>
      <c r="I1762" s="106">
        <v>63.073208333333334</v>
      </c>
      <c r="J1762" s="26">
        <v>0</v>
      </c>
      <c r="K1762" s="104">
        <v>91.446229166666669</v>
      </c>
      <c r="L1762" s="107">
        <v>21.913208333333333</v>
      </c>
      <c r="M1762" s="102">
        <v>315.37227083333329</v>
      </c>
      <c r="N1762" s="108">
        <v>149.9993125</v>
      </c>
      <c r="O1762" s="103">
        <v>75.118708333333331</v>
      </c>
      <c r="P1762" s="39">
        <v>57.484499999999997</v>
      </c>
      <c r="R1762" s="24">
        <f t="shared" si="121"/>
        <v>1239.3446004704304</v>
      </c>
      <c r="T1762" s="5">
        <v>429.37585624009216</v>
      </c>
      <c r="V1762" s="20">
        <f t="shared" si="122"/>
        <v>1668.7204567105225</v>
      </c>
      <c r="W1762" s="59">
        <f t="shared" si="120"/>
        <v>41773</v>
      </c>
      <c r="X1762" s="25">
        <v>150.92319000000001</v>
      </c>
      <c r="Y1762" s="52">
        <v>380.02141999999998</v>
      </c>
      <c r="Z1762" s="53">
        <v>0</v>
      </c>
      <c r="AA1762" s="54">
        <v>149.69982999999999</v>
      </c>
      <c r="AB1762" s="55">
        <v>224.69399999999999</v>
      </c>
      <c r="AC1762" s="56">
        <v>31.05538</v>
      </c>
      <c r="AD1762" s="100">
        <v>25.792791666666666</v>
      </c>
      <c r="AE1762" s="35"/>
      <c r="AF1762" s="58">
        <v>15.62196</v>
      </c>
      <c r="AG1762" s="58"/>
      <c r="AH1762" s="35">
        <v>0</v>
      </c>
      <c r="AI1762" s="35"/>
      <c r="AL1762" s="24">
        <f t="shared" si="124"/>
        <v>977.80857166666658</v>
      </c>
      <c r="AN1762" s="34">
        <v>852.55</v>
      </c>
      <c r="AP1762" s="20">
        <f t="shared" si="123"/>
        <v>1830.3585716666666</v>
      </c>
      <c r="AR1762" s="20"/>
    </row>
    <row r="1763" spans="1:44" x14ac:dyDescent="0.25">
      <c r="A1763" t="str">
        <f>VLOOKUP($B1763,'Cushing Balance'!$C$2:$E$500,3,TRUE)</f>
        <v>192014</v>
      </c>
      <c r="B1763" s="1">
        <v>41774</v>
      </c>
      <c r="C1763" s="31"/>
      <c r="D1763" s="101">
        <v>288.62824999999998</v>
      </c>
      <c r="E1763" s="110">
        <v>190.16060416666664</v>
      </c>
      <c r="F1763" s="35"/>
      <c r="G1763" s="23">
        <v>69.851058803763422</v>
      </c>
      <c r="H1763" s="111">
        <v>79.249770833333329</v>
      </c>
      <c r="I1763" s="106">
        <v>80.880270833333327</v>
      </c>
      <c r="J1763" s="26">
        <v>0</v>
      </c>
      <c r="K1763" s="104">
        <v>95.882020833333328</v>
      </c>
      <c r="L1763" s="107">
        <v>21.826479166666669</v>
      </c>
      <c r="M1763" s="102">
        <v>370.96108333333331</v>
      </c>
      <c r="N1763" s="108">
        <v>144.65266666666665</v>
      </c>
      <c r="O1763" s="103">
        <v>72.690312500000005</v>
      </c>
      <c r="P1763" s="39">
        <v>12.198690000000001</v>
      </c>
      <c r="R1763" s="24">
        <f t="shared" si="121"/>
        <v>1426.9812071370964</v>
      </c>
      <c r="T1763" s="5">
        <v>429.37585624009216</v>
      </c>
      <c r="V1763" s="20">
        <f t="shared" si="122"/>
        <v>1856.3570633771885</v>
      </c>
      <c r="W1763" s="59">
        <f t="shared" si="120"/>
        <v>41774</v>
      </c>
      <c r="X1763" s="25">
        <v>149.04955999999999</v>
      </c>
      <c r="Y1763" s="52">
        <v>209.56442000000001</v>
      </c>
      <c r="Z1763" s="53">
        <v>0</v>
      </c>
      <c r="AA1763" s="54">
        <v>548.86185</v>
      </c>
      <c r="AB1763" s="55">
        <v>222.83785</v>
      </c>
      <c r="AC1763" s="56">
        <v>31.700599999999998</v>
      </c>
      <c r="AD1763" s="100">
        <v>24.673895833333333</v>
      </c>
      <c r="AE1763" s="35"/>
      <c r="AF1763" s="58">
        <v>13.511419999999999</v>
      </c>
      <c r="AG1763" s="58"/>
      <c r="AH1763" s="35">
        <v>0</v>
      </c>
      <c r="AI1763" s="35"/>
      <c r="AL1763" s="24">
        <f t="shared" si="124"/>
        <v>1200.1995958333332</v>
      </c>
      <c r="AN1763" s="34">
        <v>852.55</v>
      </c>
      <c r="AP1763" s="20">
        <f t="shared" si="123"/>
        <v>2052.7495958333329</v>
      </c>
      <c r="AR1763" s="20"/>
    </row>
    <row r="1764" spans="1:44" x14ac:dyDescent="0.25">
      <c r="A1764" t="str">
        <f>VLOOKUP($B1764,'Cushing Balance'!$C$2:$E$500,3,TRUE)</f>
        <v>192014</v>
      </c>
      <c r="B1764" s="1">
        <v>41775</v>
      </c>
      <c r="C1764" s="31"/>
      <c r="D1764" s="101">
        <v>96.582875000000001</v>
      </c>
      <c r="E1764" s="110">
        <v>186.22441666666666</v>
      </c>
      <c r="F1764" s="35"/>
      <c r="G1764" s="23">
        <v>69.851058803763422</v>
      </c>
      <c r="H1764" s="111">
        <v>79.537979166666673</v>
      </c>
      <c r="I1764" s="106">
        <v>66.051583333333326</v>
      </c>
      <c r="J1764" s="26">
        <v>0</v>
      </c>
      <c r="K1764" s="104">
        <v>94.982749999999996</v>
      </c>
      <c r="L1764" s="107">
        <v>21.566166666666668</v>
      </c>
      <c r="M1764" s="102">
        <v>301.79545833333333</v>
      </c>
      <c r="N1764" s="108">
        <v>139.00308333333334</v>
      </c>
      <c r="O1764" s="103">
        <v>68.879791666666677</v>
      </c>
      <c r="P1764" s="39">
        <v>4.3475400000000004</v>
      </c>
      <c r="R1764" s="24">
        <f t="shared" si="121"/>
        <v>1128.8227029704299</v>
      </c>
      <c r="T1764" s="5">
        <v>429.37585624009216</v>
      </c>
      <c r="V1764" s="20">
        <f t="shared" si="122"/>
        <v>1558.198559210522</v>
      </c>
      <c r="W1764" s="59">
        <f t="shared" si="120"/>
        <v>41775</v>
      </c>
      <c r="X1764" s="25">
        <v>149.42868999999999</v>
      </c>
      <c r="Y1764" s="52">
        <v>381.72169000000002</v>
      </c>
      <c r="Z1764" s="53">
        <v>0</v>
      </c>
      <c r="AA1764" s="54">
        <v>618.15476999999998</v>
      </c>
      <c r="AB1764" s="55">
        <v>215.82073</v>
      </c>
      <c r="AC1764" s="56">
        <v>25.8094</v>
      </c>
      <c r="AD1764" s="100">
        <v>43.982208333333332</v>
      </c>
      <c r="AE1764" s="35"/>
      <c r="AF1764" s="58">
        <v>8.4769799999999993</v>
      </c>
      <c r="AG1764" s="58"/>
      <c r="AH1764" s="35">
        <v>0</v>
      </c>
      <c r="AI1764" s="35"/>
      <c r="AL1764" s="24">
        <f t="shared" si="124"/>
        <v>1443.3944683333334</v>
      </c>
      <c r="AN1764" s="34">
        <v>852.55</v>
      </c>
      <c r="AP1764" s="20">
        <f t="shared" si="123"/>
        <v>2295.9444683333331</v>
      </c>
      <c r="AR1764" s="20"/>
    </row>
    <row r="1765" spans="1:44" x14ac:dyDescent="0.25">
      <c r="A1765" t="str">
        <f>VLOOKUP($B1765,'Cushing Balance'!$C$2:$E$500,3,TRUE)</f>
        <v>202014</v>
      </c>
      <c r="B1765" s="1">
        <v>41776</v>
      </c>
      <c r="C1765" s="31"/>
      <c r="D1765" s="101">
        <v>302.14991666666668</v>
      </c>
      <c r="E1765" s="110">
        <v>186.647875</v>
      </c>
      <c r="F1765" s="35"/>
      <c r="G1765" s="23">
        <v>69.851058803763422</v>
      </c>
      <c r="H1765" s="111">
        <v>78.794687499999995</v>
      </c>
      <c r="I1765" s="106">
        <v>69.90710416666667</v>
      </c>
      <c r="J1765" s="26">
        <v>0</v>
      </c>
      <c r="K1765" s="104">
        <v>97.940208333333331</v>
      </c>
      <c r="L1765" s="107">
        <v>21.700520833333332</v>
      </c>
      <c r="M1765" s="102">
        <v>238.04902083333334</v>
      </c>
      <c r="N1765" s="108">
        <v>114.50483333333332</v>
      </c>
      <c r="O1765" s="103">
        <v>75.347895833333325</v>
      </c>
      <c r="P1765" s="39">
        <v>1.7054</v>
      </c>
      <c r="R1765" s="24">
        <f t="shared" si="121"/>
        <v>1256.5985213037636</v>
      </c>
      <c r="T1765" s="5">
        <v>429.37585624009216</v>
      </c>
      <c r="V1765" s="20">
        <f t="shared" si="122"/>
        <v>1685.9743775438558</v>
      </c>
      <c r="W1765" s="59">
        <f t="shared" si="120"/>
        <v>41776</v>
      </c>
      <c r="X1765" s="25">
        <v>141.52817000000002</v>
      </c>
      <c r="Y1765" s="52">
        <v>382.03208000000001</v>
      </c>
      <c r="Z1765" s="53">
        <v>0</v>
      </c>
      <c r="AA1765" s="54">
        <v>384.98384999999996</v>
      </c>
      <c r="AB1765" s="55">
        <v>209.38285000000002</v>
      </c>
      <c r="AC1765" s="56">
        <v>22.673770000000001</v>
      </c>
      <c r="AD1765" s="100">
        <v>65.176874999999995</v>
      </c>
      <c r="AE1765" s="35"/>
      <c r="AF1765" s="58">
        <v>13.56813</v>
      </c>
      <c r="AG1765" s="58"/>
      <c r="AH1765" s="35">
        <v>0</v>
      </c>
      <c r="AI1765" s="35"/>
      <c r="AL1765" s="24">
        <f t="shared" si="124"/>
        <v>1219.3457250000001</v>
      </c>
      <c r="AN1765" s="34">
        <v>852.55</v>
      </c>
      <c r="AP1765" s="20">
        <f t="shared" si="123"/>
        <v>2071.8957250000003</v>
      </c>
      <c r="AR1765" s="20"/>
    </row>
    <row r="1766" spans="1:44" x14ac:dyDescent="0.25">
      <c r="A1766" t="str">
        <f>VLOOKUP($B1766,'Cushing Balance'!$C$2:$E$500,3,TRUE)</f>
        <v>202014</v>
      </c>
      <c r="B1766" s="1">
        <v>41777</v>
      </c>
      <c r="C1766" s="31"/>
      <c r="D1766" s="101">
        <v>12.095499999999999</v>
      </c>
      <c r="E1766" s="110">
        <v>191.95293749999999</v>
      </c>
      <c r="F1766" s="35"/>
      <c r="G1766" s="23">
        <v>69.851058803763422</v>
      </c>
      <c r="H1766" s="111">
        <v>75.925770833333331</v>
      </c>
      <c r="I1766" s="106">
        <v>69.918104166666666</v>
      </c>
      <c r="J1766" s="26">
        <v>0</v>
      </c>
      <c r="K1766" s="104">
        <v>97.681416666666678</v>
      </c>
      <c r="L1766" s="107">
        <v>21.857875</v>
      </c>
      <c r="M1766" s="102">
        <v>241.63047916666665</v>
      </c>
      <c r="N1766" s="108">
        <v>85.194645833333325</v>
      </c>
      <c r="O1766" s="103">
        <v>75.011708333333331</v>
      </c>
      <c r="P1766" s="39">
        <v>48.799480000000003</v>
      </c>
      <c r="R1766" s="24">
        <f t="shared" si="121"/>
        <v>989.91897630376343</v>
      </c>
      <c r="T1766" s="5">
        <v>429.37585624009216</v>
      </c>
      <c r="V1766" s="20">
        <f t="shared" si="122"/>
        <v>1419.2948325438556</v>
      </c>
      <c r="W1766" s="59">
        <f t="shared" si="120"/>
        <v>41777</v>
      </c>
      <c r="X1766" s="25">
        <v>150.14663000000002</v>
      </c>
      <c r="Y1766" s="52">
        <v>382.30052000000001</v>
      </c>
      <c r="Z1766" s="53">
        <v>0</v>
      </c>
      <c r="AA1766" s="54">
        <v>128.91830999999999</v>
      </c>
      <c r="AB1766" s="55">
        <v>165.88992000000002</v>
      </c>
      <c r="AC1766" s="56">
        <v>22.66656</v>
      </c>
      <c r="AD1766" s="100">
        <v>57.170208333333335</v>
      </c>
      <c r="AE1766" s="35"/>
      <c r="AF1766" s="58">
        <v>15.0085</v>
      </c>
      <c r="AG1766" s="58"/>
      <c r="AH1766" s="35">
        <v>0</v>
      </c>
      <c r="AI1766" s="35"/>
      <c r="AL1766" s="24">
        <f t="shared" si="124"/>
        <v>922.10064833333342</v>
      </c>
      <c r="AN1766" s="34">
        <v>852.55</v>
      </c>
      <c r="AP1766" s="20">
        <f t="shared" si="123"/>
        <v>1774.6506483333333</v>
      </c>
      <c r="AR1766" s="20"/>
    </row>
    <row r="1767" spans="1:44" x14ac:dyDescent="0.25">
      <c r="A1767" t="str">
        <f>VLOOKUP($B1767,'Cushing Balance'!$C$2:$E$500,3,TRUE)</f>
        <v>202014</v>
      </c>
      <c r="B1767" s="1">
        <v>41778</v>
      </c>
      <c r="C1767" s="31"/>
      <c r="D1767" s="101">
        <v>380.55225000000002</v>
      </c>
      <c r="E1767" s="110">
        <v>55.811395833333336</v>
      </c>
      <c r="F1767" s="35"/>
      <c r="G1767" s="23">
        <v>69.851058803763422</v>
      </c>
      <c r="H1767" s="111">
        <v>74.342520833333325</v>
      </c>
      <c r="I1767" s="106">
        <v>76.766687500000003</v>
      </c>
      <c r="J1767" s="26">
        <v>0</v>
      </c>
      <c r="K1767" s="104">
        <v>94.996791666666667</v>
      </c>
      <c r="L1767" s="107">
        <v>22.107395833333332</v>
      </c>
      <c r="M1767" s="102">
        <v>254.51902083333334</v>
      </c>
      <c r="N1767" s="108">
        <v>109.65897916666667</v>
      </c>
      <c r="O1767" s="103">
        <v>68.087020833333327</v>
      </c>
      <c r="P1767" s="39">
        <v>56.41863</v>
      </c>
      <c r="R1767" s="24">
        <f t="shared" si="121"/>
        <v>1263.1117513037636</v>
      </c>
      <c r="T1767" s="5">
        <v>429.37585624009216</v>
      </c>
      <c r="V1767" s="20">
        <f t="shared" si="122"/>
        <v>1692.4876075438558</v>
      </c>
      <c r="W1767" s="59">
        <f t="shared" si="120"/>
        <v>41778</v>
      </c>
      <c r="X1767" s="25">
        <v>151.59217000000001</v>
      </c>
      <c r="Y1767" s="52">
        <v>376.5376</v>
      </c>
      <c r="Z1767" s="53">
        <v>0</v>
      </c>
      <c r="AA1767" s="54">
        <v>607.10410000000002</v>
      </c>
      <c r="AB1767" s="55">
        <v>167.42569</v>
      </c>
      <c r="AC1767" s="56">
        <v>22.771060000000002</v>
      </c>
      <c r="AD1767" s="100">
        <v>49.135958333333335</v>
      </c>
      <c r="AE1767" s="35"/>
      <c r="AF1767" s="58">
        <v>16.301400000000001</v>
      </c>
      <c r="AG1767" s="58"/>
      <c r="AH1767" s="35">
        <v>0</v>
      </c>
      <c r="AI1767" s="35"/>
      <c r="AL1767" s="24">
        <f t="shared" si="124"/>
        <v>1390.8679783333334</v>
      </c>
      <c r="AN1767" s="34">
        <v>852.55</v>
      </c>
      <c r="AP1767" s="20">
        <f t="shared" si="123"/>
        <v>2243.4179783333334</v>
      </c>
      <c r="AR1767" s="20"/>
    </row>
    <row r="1768" spans="1:44" x14ac:dyDescent="0.25">
      <c r="A1768" t="str">
        <f>VLOOKUP($B1768,'Cushing Balance'!$C$2:$E$500,3,TRUE)</f>
        <v>202014</v>
      </c>
      <c r="B1768" s="1">
        <v>41779</v>
      </c>
      <c r="C1768" s="31"/>
      <c r="D1768" s="101">
        <v>326.1806458333333</v>
      </c>
      <c r="E1768" s="110">
        <v>157.33229166666666</v>
      </c>
      <c r="F1768" s="35"/>
      <c r="G1768" s="23">
        <v>69.851058803763422</v>
      </c>
      <c r="H1768" s="111">
        <v>79.004520833333331</v>
      </c>
      <c r="I1768" s="106">
        <v>70.52910416666667</v>
      </c>
      <c r="J1768" s="26">
        <v>0</v>
      </c>
      <c r="K1768" s="104">
        <v>91.554479166666667</v>
      </c>
      <c r="L1768" s="107">
        <v>21.721416666666666</v>
      </c>
      <c r="M1768" s="102">
        <v>295.53100000000001</v>
      </c>
      <c r="N1768" s="108">
        <v>148.16872916666665</v>
      </c>
      <c r="O1768" s="103">
        <v>69.996583333333334</v>
      </c>
      <c r="P1768" s="39">
        <v>21.211880000000001</v>
      </c>
      <c r="R1768" s="24">
        <f t="shared" si="121"/>
        <v>1351.0817096370968</v>
      </c>
      <c r="T1768" s="5">
        <v>429.37585624009216</v>
      </c>
      <c r="V1768" s="20">
        <f t="shared" si="122"/>
        <v>1780.4575658771889</v>
      </c>
      <c r="W1768" s="59">
        <f t="shared" si="120"/>
        <v>41779</v>
      </c>
      <c r="X1768" s="25">
        <v>147.08750000000001</v>
      </c>
      <c r="Y1768" s="52">
        <v>380.47755999999998</v>
      </c>
      <c r="Z1768" s="53">
        <v>0</v>
      </c>
      <c r="AA1768" s="54">
        <v>270.95330999999999</v>
      </c>
      <c r="AB1768" s="55">
        <v>203.41835</v>
      </c>
      <c r="AC1768" s="56">
        <v>22.727709999999998</v>
      </c>
      <c r="AD1768" s="100">
        <v>22.478104166666668</v>
      </c>
      <c r="AE1768" s="35"/>
      <c r="AF1768" s="58">
        <v>16.46452</v>
      </c>
      <c r="AG1768" s="58"/>
      <c r="AH1768" s="35">
        <v>0</v>
      </c>
      <c r="AI1768" s="35"/>
      <c r="AL1768" s="24">
        <f t="shared" si="124"/>
        <v>1063.6070541666668</v>
      </c>
      <c r="AN1768" s="34">
        <v>852.55</v>
      </c>
      <c r="AP1768" s="20">
        <f t="shared" si="123"/>
        <v>1916.1570541666667</v>
      </c>
      <c r="AR1768" s="20"/>
    </row>
    <row r="1769" spans="1:44" x14ac:dyDescent="0.25">
      <c r="A1769" t="str">
        <f>VLOOKUP($B1769,'Cushing Balance'!$C$2:$E$500,3,TRUE)</f>
        <v>202014</v>
      </c>
      <c r="B1769" s="1">
        <v>41780</v>
      </c>
      <c r="C1769" s="31"/>
      <c r="D1769" s="101">
        <v>281.24931249999997</v>
      </c>
      <c r="E1769" s="110">
        <v>201.36827083333336</v>
      </c>
      <c r="F1769" s="35"/>
      <c r="G1769" s="23">
        <v>69.851058803763422</v>
      </c>
      <c r="H1769" s="111">
        <v>79.203791666666675</v>
      </c>
      <c r="I1769" s="106">
        <v>69.768208333333334</v>
      </c>
      <c r="J1769" s="26">
        <v>0</v>
      </c>
      <c r="K1769" s="104">
        <v>91.735749999999996</v>
      </c>
      <c r="L1769" s="107">
        <v>21.935208333333332</v>
      </c>
      <c r="M1769" s="102">
        <v>386.43062500000002</v>
      </c>
      <c r="N1769" s="108">
        <v>149.511875</v>
      </c>
      <c r="O1769" s="103">
        <v>74.012645833333323</v>
      </c>
      <c r="P1769" s="39">
        <v>10.872770000000001</v>
      </c>
      <c r="R1769" s="24">
        <f t="shared" si="121"/>
        <v>1435.9395163037632</v>
      </c>
      <c r="T1769" s="5">
        <v>429.37585624009216</v>
      </c>
      <c r="V1769" s="20">
        <f t="shared" si="122"/>
        <v>1865.3153725438553</v>
      </c>
      <c r="W1769" s="59">
        <f t="shared" si="120"/>
        <v>41780</v>
      </c>
      <c r="X1769" s="25">
        <v>129.89663000000002</v>
      </c>
      <c r="Y1769" s="52">
        <v>386.18973</v>
      </c>
      <c r="Z1769" s="53">
        <v>0</v>
      </c>
      <c r="AA1769" s="54">
        <v>499.77246000000002</v>
      </c>
      <c r="AB1769" s="55">
        <v>224.53767000000002</v>
      </c>
      <c r="AC1769" s="56">
        <v>22.71604</v>
      </c>
      <c r="AD1769" s="100">
        <v>50.218166666666662</v>
      </c>
      <c r="AE1769" s="35"/>
      <c r="AF1769" s="58">
        <v>16.307169999999999</v>
      </c>
      <c r="AG1769" s="58"/>
      <c r="AH1769" s="35">
        <v>0</v>
      </c>
      <c r="AI1769" s="35"/>
      <c r="AL1769" s="24">
        <f t="shared" si="124"/>
        <v>1329.6378666666669</v>
      </c>
      <c r="AN1769" s="34">
        <v>852.55</v>
      </c>
      <c r="AP1769" s="20">
        <f t="shared" si="123"/>
        <v>2182.1878666666671</v>
      </c>
      <c r="AR1769" s="20"/>
    </row>
    <row r="1770" spans="1:44" x14ac:dyDescent="0.25">
      <c r="A1770" t="str">
        <f>VLOOKUP($B1770,'Cushing Balance'!$C$2:$E$500,3,TRUE)</f>
        <v>202014</v>
      </c>
      <c r="B1770" s="1">
        <v>41781</v>
      </c>
      <c r="C1770" s="31"/>
      <c r="D1770" s="101">
        <v>0</v>
      </c>
      <c r="E1770" s="110">
        <v>193.78058333333334</v>
      </c>
      <c r="F1770" s="35"/>
      <c r="G1770" s="23">
        <v>69.851058803763422</v>
      </c>
      <c r="H1770" s="111">
        <v>78.791770833333331</v>
      </c>
      <c r="I1770" s="106">
        <v>78.052395833333335</v>
      </c>
      <c r="J1770" s="26">
        <v>0</v>
      </c>
      <c r="K1770" s="104">
        <v>89.637812499999995</v>
      </c>
      <c r="L1770" s="107">
        <v>22.043479166666668</v>
      </c>
      <c r="M1770" s="102">
        <v>349.9465208333333</v>
      </c>
      <c r="N1770" s="108">
        <v>119.2568125</v>
      </c>
      <c r="O1770" s="103">
        <v>71.257666666666665</v>
      </c>
      <c r="P1770" s="39">
        <v>9.9664799999999989</v>
      </c>
      <c r="R1770" s="24">
        <f t="shared" si="121"/>
        <v>1082.5845804704302</v>
      </c>
      <c r="T1770" s="5">
        <v>429.37585624009216</v>
      </c>
      <c r="V1770" s="20">
        <f t="shared" si="122"/>
        <v>1511.9604367105223</v>
      </c>
      <c r="W1770" s="59">
        <f t="shared" si="120"/>
        <v>41781</v>
      </c>
      <c r="X1770" s="25">
        <v>133.75326999999999</v>
      </c>
      <c r="Y1770" s="52">
        <v>370.73616999999996</v>
      </c>
      <c r="Z1770" s="53">
        <v>0</v>
      </c>
      <c r="AA1770" s="54">
        <v>143.15138000000002</v>
      </c>
      <c r="AB1770" s="55">
        <v>200.39946</v>
      </c>
      <c r="AC1770" s="56">
        <v>22.674959999999999</v>
      </c>
      <c r="AD1770" s="100">
        <v>53.532895833333335</v>
      </c>
      <c r="AE1770" s="35"/>
      <c r="AF1770" s="58">
        <v>13.228729999999999</v>
      </c>
      <c r="AG1770" s="58"/>
      <c r="AH1770" s="35">
        <v>0</v>
      </c>
      <c r="AI1770" s="35"/>
      <c r="AL1770" s="24">
        <f t="shared" si="124"/>
        <v>937.47686583333336</v>
      </c>
      <c r="AN1770" s="34">
        <v>852.55</v>
      </c>
      <c r="AP1770" s="20">
        <f t="shared" si="123"/>
        <v>1790.0268658333334</v>
      </c>
      <c r="AR1770" s="20"/>
    </row>
    <row r="1771" spans="1:44" x14ac:dyDescent="0.25">
      <c r="A1771" t="str">
        <f>VLOOKUP($B1771,'Cushing Balance'!$C$2:$E$500,3,TRUE)</f>
        <v>202014</v>
      </c>
      <c r="B1771" s="1">
        <v>41782</v>
      </c>
      <c r="C1771" s="31"/>
      <c r="D1771" s="101">
        <v>199.72770833333334</v>
      </c>
      <c r="E1771" s="110">
        <v>199.45404166666665</v>
      </c>
      <c r="F1771" s="35"/>
      <c r="G1771" s="23">
        <v>69.851058803763422</v>
      </c>
      <c r="H1771" s="111">
        <v>75.702062499999997</v>
      </c>
      <c r="I1771" s="106">
        <v>87.989770833333324</v>
      </c>
      <c r="J1771" s="26">
        <v>0</v>
      </c>
      <c r="K1771" s="104">
        <v>79.426791666666674</v>
      </c>
      <c r="L1771" s="107">
        <v>21.959499999999998</v>
      </c>
      <c r="M1771" s="102">
        <v>250.36318750000001</v>
      </c>
      <c r="N1771" s="108">
        <v>137.72495833333335</v>
      </c>
      <c r="O1771" s="103">
        <v>70.615208333333328</v>
      </c>
      <c r="P1771" s="39">
        <v>2.0067499999999998</v>
      </c>
      <c r="R1771" s="24">
        <f t="shared" si="121"/>
        <v>1194.8210379704301</v>
      </c>
      <c r="T1771" s="5">
        <v>429.37585624009216</v>
      </c>
      <c r="V1771" s="20">
        <f t="shared" si="122"/>
        <v>1624.1968942105223</v>
      </c>
      <c r="W1771" s="59">
        <f t="shared" si="120"/>
        <v>41782</v>
      </c>
      <c r="X1771" s="25">
        <v>144.63771</v>
      </c>
      <c r="Y1771" s="52">
        <v>340.03156000000001</v>
      </c>
      <c r="Z1771" s="53">
        <v>0</v>
      </c>
      <c r="AA1771" s="54">
        <v>108.23621</v>
      </c>
      <c r="AB1771" s="55">
        <v>165.56917000000001</v>
      </c>
      <c r="AC1771" s="56">
        <v>22.741520000000001</v>
      </c>
      <c r="AD1771" s="100">
        <v>19.099416666666666</v>
      </c>
      <c r="AE1771" s="35"/>
      <c r="AF1771" s="58">
        <v>8.3994199999999992</v>
      </c>
      <c r="AG1771" s="58"/>
      <c r="AH1771" s="35">
        <v>0</v>
      </c>
      <c r="AI1771" s="35"/>
      <c r="AL1771" s="24">
        <f t="shared" si="124"/>
        <v>808.71500666666668</v>
      </c>
      <c r="AN1771" s="34">
        <v>852.55</v>
      </c>
      <c r="AP1771" s="20">
        <f t="shared" si="123"/>
        <v>1661.2650066666665</v>
      </c>
      <c r="AR1771" s="20"/>
    </row>
    <row r="1772" spans="1:44" x14ac:dyDescent="0.25">
      <c r="A1772" t="str">
        <f>VLOOKUP($B1772,'Cushing Balance'!$C$2:$E$500,3,TRUE)</f>
        <v>212014</v>
      </c>
      <c r="B1772" s="1">
        <v>41783</v>
      </c>
      <c r="C1772" s="31"/>
      <c r="D1772" s="101">
        <v>236.98466666666667</v>
      </c>
      <c r="E1772" s="110">
        <v>196.54620833333334</v>
      </c>
      <c r="F1772" s="35"/>
      <c r="G1772" s="23">
        <v>69.851058803763422</v>
      </c>
      <c r="H1772" s="111">
        <v>74.74252083333333</v>
      </c>
      <c r="I1772" s="106">
        <v>66.807479166666667</v>
      </c>
      <c r="J1772" s="26">
        <v>0</v>
      </c>
      <c r="K1772" s="104">
        <v>76.601124999999996</v>
      </c>
      <c r="L1772" s="107">
        <v>21.563187500000002</v>
      </c>
      <c r="M1772" s="102">
        <v>247.45385416666664</v>
      </c>
      <c r="N1772" s="108">
        <v>150</v>
      </c>
      <c r="O1772" s="103">
        <v>61.5925625</v>
      </c>
      <c r="P1772" s="39">
        <v>0</v>
      </c>
      <c r="R1772" s="24">
        <f t="shared" si="121"/>
        <v>1202.1426629704301</v>
      </c>
      <c r="T1772" s="5">
        <v>429.37585624009216</v>
      </c>
      <c r="V1772" s="20">
        <f t="shared" si="122"/>
        <v>1631.5185192105223</v>
      </c>
      <c r="W1772" s="59">
        <f t="shared" si="120"/>
        <v>41783</v>
      </c>
      <c r="X1772" s="25">
        <v>149.43467000000001</v>
      </c>
      <c r="Y1772" s="52">
        <v>340.54115000000002</v>
      </c>
      <c r="Z1772" s="53">
        <v>0</v>
      </c>
      <c r="AA1772" s="54">
        <v>427.84740000000005</v>
      </c>
      <c r="AB1772" s="55">
        <v>171.45968999999999</v>
      </c>
      <c r="AC1772" s="56">
        <v>22.143080000000001</v>
      </c>
      <c r="AD1772" s="100">
        <v>39.707374999999999</v>
      </c>
      <c r="AE1772" s="35"/>
      <c r="AF1772" s="58">
        <v>13.691190000000001</v>
      </c>
      <c r="AG1772" s="58"/>
      <c r="AH1772" s="35">
        <v>0</v>
      </c>
      <c r="AI1772" s="35"/>
      <c r="AL1772" s="24">
        <f t="shared" si="124"/>
        <v>1164.8245549999999</v>
      </c>
      <c r="AN1772" s="34">
        <v>852.55</v>
      </c>
      <c r="AP1772" s="20">
        <f t="shared" si="123"/>
        <v>2017.3745549999999</v>
      </c>
      <c r="AR1772" s="20"/>
    </row>
    <row r="1773" spans="1:44" x14ac:dyDescent="0.25">
      <c r="A1773" t="str">
        <f>VLOOKUP($B1773,'Cushing Balance'!$C$2:$E$500,3,TRUE)</f>
        <v>212014</v>
      </c>
      <c r="B1773" s="1">
        <v>41784</v>
      </c>
      <c r="C1773" s="31"/>
      <c r="D1773" s="101">
        <v>0</v>
      </c>
      <c r="E1773" s="110">
        <v>195.85160416666665</v>
      </c>
      <c r="F1773" s="35"/>
      <c r="G1773" s="23">
        <v>69.851058803763422</v>
      </c>
      <c r="H1773" s="111">
        <v>78.847208333333327</v>
      </c>
      <c r="I1773" s="106">
        <v>57.611895833333335</v>
      </c>
      <c r="J1773" s="26">
        <v>0</v>
      </c>
      <c r="K1773" s="104">
        <v>78.172270833333329</v>
      </c>
      <c r="L1773" s="107">
        <v>21.549979166666667</v>
      </c>
      <c r="M1773" s="102">
        <v>263.97725000000003</v>
      </c>
      <c r="N1773" s="108">
        <v>146.95327083333333</v>
      </c>
      <c r="O1773" s="103">
        <v>62.425125000000001</v>
      </c>
      <c r="P1773" s="39">
        <v>5.5401899999999999</v>
      </c>
      <c r="R1773" s="24">
        <f t="shared" si="121"/>
        <v>980.77985297043017</v>
      </c>
      <c r="T1773" s="5">
        <v>429.37585624009216</v>
      </c>
      <c r="V1773" s="20">
        <f t="shared" si="122"/>
        <v>1410.1557092105222</v>
      </c>
      <c r="W1773" s="59">
        <f t="shared" si="120"/>
        <v>41784</v>
      </c>
      <c r="X1773" s="25">
        <v>150.63135</v>
      </c>
      <c r="Y1773" s="52">
        <v>337.10309999999998</v>
      </c>
      <c r="Z1773" s="53">
        <v>0</v>
      </c>
      <c r="AA1773" s="54">
        <v>520.68601999999998</v>
      </c>
      <c r="AB1773" s="55">
        <v>173.15289999999999</v>
      </c>
      <c r="AC1773" s="56">
        <v>21.440169999999998</v>
      </c>
      <c r="AD1773" s="100">
        <v>54.4714375</v>
      </c>
      <c r="AE1773" s="35"/>
      <c r="AF1773" s="58">
        <v>16.163350000000001</v>
      </c>
      <c r="AG1773" s="58"/>
      <c r="AH1773" s="35">
        <v>0</v>
      </c>
      <c r="AI1773" s="35"/>
      <c r="AL1773" s="24">
        <f t="shared" si="124"/>
        <v>1273.6483275000003</v>
      </c>
      <c r="AN1773" s="34">
        <v>852.55</v>
      </c>
      <c r="AP1773" s="20">
        <f t="shared" si="123"/>
        <v>2126.1983275000002</v>
      </c>
      <c r="AR1773" s="20"/>
    </row>
    <row r="1774" spans="1:44" x14ac:dyDescent="0.25">
      <c r="A1774" t="str">
        <f>VLOOKUP($B1774,'Cushing Balance'!$C$2:$E$500,3,TRUE)</f>
        <v>212014</v>
      </c>
      <c r="B1774" s="1">
        <v>41785</v>
      </c>
      <c r="C1774" s="31"/>
      <c r="D1774" s="101">
        <v>262.23106250000001</v>
      </c>
      <c r="E1774" s="110">
        <v>187.42679166666665</v>
      </c>
      <c r="F1774" s="35"/>
      <c r="G1774" s="23">
        <v>69.851058803763422</v>
      </c>
      <c r="H1774" s="111">
        <v>78.784187500000002</v>
      </c>
      <c r="I1774" s="106">
        <v>74.202687499999996</v>
      </c>
      <c r="J1774" s="26">
        <v>0</v>
      </c>
      <c r="K1774" s="104">
        <v>73.263312499999998</v>
      </c>
      <c r="L1774" s="107">
        <v>21.848833333333332</v>
      </c>
      <c r="M1774" s="102">
        <v>250.14620833333333</v>
      </c>
      <c r="N1774" s="108">
        <v>150</v>
      </c>
      <c r="O1774" s="103">
        <v>70.995312499999997</v>
      </c>
      <c r="P1774" s="39">
        <v>73.548079999999999</v>
      </c>
      <c r="R1774" s="24">
        <f t="shared" si="121"/>
        <v>1312.2975346370968</v>
      </c>
      <c r="T1774" s="5">
        <v>429.37585624009216</v>
      </c>
      <c r="V1774" s="20">
        <f t="shared" si="122"/>
        <v>1741.6733908771889</v>
      </c>
      <c r="W1774" s="59">
        <f t="shared" si="120"/>
        <v>41785</v>
      </c>
      <c r="X1774" s="25">
        <v>150.45698000000002</v>
      </c>
      <c r="Y1774" s="52">
        <v>335.09302000000002</v>
      </c>
      <c r="Z1774" s="53">
        <v>0</v>
      </c>
      <c r="AA1774" s="54">
        <v>320.02875</v>
      </c>
      <c r="AB1774" s="55">
        <v>172.14573000000001</v>
      </c>
      <c r="AC1774" s="56">
        <v>21.463249999999999</v>
      </c>
      <c r="AD1774" s="100">
        <v>48.037062499999998</v>
      </c>
      <c r="AE1774" s="35"/>
      <c r="AF1774" s="58">
        <v>16.14742</v>
      </c>
      <c r="AG1774" s="58"/>
      <c r="AH1774" s="35">
        <v>0</v>
      </c>
      <c r="AI1774" s="35"/>
      <c r="AL1774" s="24">
        <f t="shared" si="124"/>
        <v>1063.3722125000002</v>
      </c>
      <c r="AN1774" s="34">
        <v>852.55</v>
      </c>
      <c r="AP1774" s="20">
        <f t="shared" si="123"/>
        <v>1915.9222125000001</v>
      </c>
      <c r="AR1774" s="20"/>
    </row>
    <row r="1775" spans="1:44" x14ac:dyDescent="0.25">
      <c r="A1775" t="str">
        <f>VLOOKUP($B1775,'Cushing Balance'!$C$2:$E$500,3,TRUE)</f>
        <v>212014</v>
      </c>
      <c r="B1775" s="1">
        <v>41786</v>
      </c>
      <c r="C1775" s="31"/>
      <c r="D1775" s="101">
        <v>148.76252083333335</v>
      </c>
      <c r="E1775" s="110">
        <v>197.43320833333334</v>
      </c>
      <c r="F1775" s="35"/>
      <c r="G1775" s="23">
        <v>69.851058803763422</v>
      </c>
      <c r="H1775" s="111">
        <v>78.028479166666671</v>
      </c>
      <c r="I1775" s="106">
        <v>72.546062500000005</v>
      </c>
      <c r="J1775" s="26">
        <v>0</v>
      </c>
      <c r="K1775" s="104">
        <v>81.7800625</v>
      </c>
      <c r="L1775" s="107">
        <v>21.685291666666668</v>
      </c>
      <c r="M1775" s="102">
        <v>239.56085416666664</v>
      </c>
      <c r="N1775" s="108">
        <v>133.36085416666666</v>
      </c>
      <c r="O1775" s="103">
        <v>62.890208333333334</v>
      </c>
      <c r="P1775" s="39">
        <v>17.736270000000001</v>
      </c>
      <c r="R1775" s="24">
        <f t="shared" si="121"/>
        <v>1123.6348704704301</v>
      </c>
      <c r="T1775" s="5">
        <v>429.37585624009216</v>
      </c>
      <c r="V1775" s="20">
        <f t="shared" si="122"/>
        <v>1553.0107267105222</v>
      </c>
      <c r="W1775" s="59">
        <f t="shared" si="120"/>
        <v>41786</v>
      </c>
      <c r="X1775" s="25">
        <v>149.68619000000001</v>
      </c>
      <c r="Y1775" s="52">
        <v>340.72788000000003</v>
      </c>
      <c r="Z1775" s="53">
        <v>0</v>
      </c>
      <c r="AA1775" s="54">
        <v>279.35541999999998</v>
      </c>
      <c r="AB1775" s="55">
        <v>162.35398000000001</v>
      </c>
      <c r="AC1775" s="56">
        <v>20.19896</v>
      </c>
      <c r="AD1775" s="100">
        <v>56.654187499999999</v>
      </c>
      <c r="AE1775" s="35"/>
      <c r="AF1775" s="58">
        <v>16.059979999999999</v>
      </c>
      <c r="AG1775" s="58"/>
      <c r="AH1775" s="35">
        <v>0</v>
      </c>
      <c r="AI1775" s="35"/>
      <c r="AL1775" s="24">
        <f t="shared" si="124"/>
        <v>1025.0365975</v>
      </c>
      <c r="AN1775" s="34">
        <v>852.55</v>
      </c>
      <c r="AP1775" s="20">
        <f t="shared" si="123"/>
        <v>1877.5865974999999</v>
      </c>
      <c r="AR1775" s="20"/>
    </row>
    <row r="1776" spans="1:44" x14ac:dyDescent="0.25">
      <c r="A1776" t="str">
        <f>VLOOKUP($B1776,'Cushing Balance'!$C$2:$E$500,3,TRUE)</f>
        <v>212014</v>
      </c>
      <c r="B1776" s="1">
        <v>41787</v>
      </c>
      <c r="C1776" s="31"/>
      <c r="D1776" s="101">
        <v>379.15466666666669</v>
      </c>
      <c r="E1776" s="110">
        <v>199.15152083333334</v>
      </c>
      <c r="F1776" s="35"/>
      <c r="G1776" s="23">
        <v>69.851058803763422</v>
      </c>
      <c r="H1776" s="111">
        <v>74.151916666666665</v>
      </c>
      <c r="I1776" s="106">
        <v>75.605833333333322</v>
      </c>
      <c r="J1776" s="26">
        <v>0</v>
      </c>
      <c r="K1776" s="104">
        <v>86.455520833333324</v>
      </c>
      <c r="L1776" s="107">
        <v>22.090812499999998</v>
      </c>
      <c r="M1776" s="102">
        <v>255.15008333333336</v>
      </c>
      <c r="N1776" s="108">
        <v>136.28018750000001</v>
      </c>
      <c r="O1776" s="103">
        <v>66.870562500000005</v>
      </c>
      <c r="P1776" s="39">
        <v>9.9649400000000004</v>
      </c>
      <c r="R1776" s="24">
        <f t="shared" si="121"/>
        <v>1374.7271029704302</v>
      </c>
      <c r="T1776" s="5">
        <v>429.37585624009216</v>
      </c>
      <c r="V1776" s="20">
        <f t="shared" si="122"/>
        <v>1804.1029592105224</v>
      </c>
      <c r="W1776" s="59">
        <f t="shared" si="120"/>
        <v>41787</v>
      </c>
      <c r="X1776" s="25">
        <v>144.88223000000002</v>
      </c>
      <c r="Y1776" s="52">
        <v>173.49876999999998</v>
      </c>
      <c r="Z1776" s="53">
        <v>0</v>
      </c>
      <c r="AA1776" s="54">
        <v>399.21275000000003</v>
      </c>
      <c r="AB1776" s="55">
        <v>165.28744</v>
      </c>
      <c r="AC1776" s="56">
        <v>22.334</v>
      </c>
      <c r="AD1776" s="100">
        <v>66.071229166666669</v>
      </c>
      <c r="AE1776" s="35"/>
      <c r="AF1776" s="58">
        <v>16.078229999999998</v>
      </c>
      <c r="AG1776" s="58"/>
      <c r="AH1776" s="35">
        <v>0</v>
      </c>
      <c r="AI1776" s="35"/>
      <c r="AL1776" s="24">
        <f t="shared" si="124"/>
        <v>987.3646491666666</v>
      </c>
      <c r="AN1776" s="34">
        <v>852.55</v>
      </c>
      <c r="AP1776" s="20">
        <f t="shared" si="123"/>
        <v>1839.9146491666665</v>
      </c>
      <c r="AR1776" s="20"/>
    </row>
    <row r="1777" spans="1:44" x14ac:dyDescent="0.25">
      <c r="A1777" t="str">
        <f>VLOOKUP($B1777,'Cushing Balance'!$C$2:$E$500,3,TRUE)</f>
        <v>212014</v>
      </c>
      <c r="B1777" s="1">
        <v>41788</v>
      </c>
      <c r="C1777" s="31"/>
      <c r="D1777" s="101">
        <v>82.3125</v>
      </c>
      <c r="E1777" s="110">
        <v>201.24235416666664</v>
      </c>
      <c r="F1777" s="35"/>
      <c r="G1777" s="23">
        <v>69.851058803763422</v>
      </c>
      <c r="H1777" s="111">
        <v>75.601729166666672</v>
      </c>
      <c r="I1777" s="106">
        <v>68.479979166666666</v>
      </c>
      <c r="J1777" s="26">
        <v>0</v>
      </c>
      <c r="K1777" s="104">
        <v>87.259604166666676</v>
      </c>
      <c r="L1777" s="107">
        <v>22.046520833333332</v>
      </c>
      <c r="M1777" s="102">
        <v>359.81614583333334</v>
      </c>
      <c r="N1777" s="108">
        <v>115.57668750000001</v>
      </c>
      <c r="O1777" s="103">
        <v>66.018749999999997</v>
      </c>
      <c r="P1777" s="39">
        <v>11.057129999999999</v>
      </c>
      <c r="R1777" s="24">
        <f t="shared" si="121"/>
        <v>1159.2624596370965</v>
      </c>
      <c r="T1777" s="5">
        <v>429.37585624009216</v>
      </c>
      <c r="V1777" s="20">
        <f t="shared" si="122"/>
        <v>1588.6383158771887</v>
      </c>
      <c r="W1777" s="59">
        <f t="shared" si="120"/>
        <v>41788</v>
      </c>
      <c r="X1777" s="25">
        <v>147.74348000000001</v>
      </c>
      <c r="Y1777" s="52">
        <v>8.6288999999999998</v>
      </c>
      <c r="Z1777" s="53">
        <v>0</v>
      </c>
      <c r="AA1777" s="54">
        <v>496.75240000000002</v>
      </c>
      <c r="AB1777" s="55">
        <v>169.17854</v>
      </c>
      <c r="AC1777" s="56">
        <v>22.643919999999998</v>
      </c>
      <c r="AD1777" s="100">
        <v>91.689416666666673</v>
      </c>
      <c r="AE1777" s="35"/>
      <c r="AF1777" s="58">
        <v>11.46815</v>
      </c>
      <c r="AG1777" s="58"/>
      <c r="AH1777" s="35">
        <v>0</v>
      </c>
      <c r="AI1777" s="35"/>
      <c r="AL1777" s="24">
        <f t="shared" si="124"/>
        <v>948.10480666666672</v>
      </c>
      <c r="AN1777" s="34">
        <v>852.55</v>
      </c>
      <c r="AP1777" s="20">
        <f t="shared" si="123"/>
        <v>1800.6548066666667</v>
      </c>
      <c r="AR1777" s="20"/>
    </row>
    <row r="1778" spans="1:44" x14ac:dyDescent="0.25">
      <c r="A1778" t="str">
        <f>VLOOKUP($B1778,'Cushing Balance'!$C$2:$E$500,3,TRUE)</f>
        <v>212014</v>
      </c>
      <c r="B1778" s="1">
        <v>41789</v>
      </c>
      <c r="C1778" s="31"/>
      <c r="D1778" s="101">
        <v>440.96131250000002</v>
      </c>
      <c r="E1778" s="110">
        <v>166.26733333333334</v>
      </c>
      <c r="F1778" s="35"/>
      <c r="G1778" s="23">
        <v>69.851058803763422</v>
      </c>
      <c r="H1778" s="111">
        <v>80</v>
      </c>
      <c r="I1778" s="106">
        <v>70.501791666666676</v>
      </c>
      <c r="J1778" s="26">
        <v>0</v>
      </c>
      <c r="K1778" s="104">
        <v>86.233874999999998</v>
      </c>
      <c r="L1778" s="107">
        <v>21.568249999999999</v>
      </c>
      <c r="M1778" s="102">
        <v>333.8189375</v>
      </c>
      <c r="N1778" s="108">
        <v>113.39410416666666</v>
      </c>
      <c r="O1778" s="103">
        <v>71.698354166666675</v>
      </c>
      <c r="P1778" s="39">
        <v>42.846080000000001</v>
      </c>
      <c r="R1778" s="24">
        <f t="shared" si="121"/>
        <v>1497.1410971370967</v>
      </c>
      <c r="T1778" s="5">
        <v>429.37585624009216</v>
      </c>
      <c r="V1778" s="20">
        <f t="shared" si="122"/>
        <v>1926.5169533771889</v>
      </c>
      <c r="W1778" s="59">
        <f t="shared" si="120"/>
        <v>41789</v>
      </c>
      <c r="X1778" s="25">
        <v>150.52429000000001</v>
      </c>
      <c r="Y1778" s="52">
        <v>10.35408</v>
      </c>
      <c r="Z1778" s="53">
        <v>0</v>
      </c>
      <c r="AA1778" s="54">
        <v>318.19612999999998</v>
      </c>
      <c r="AB1778" s="55">
        <v>166.72207999999998</v>
      </c>
      <c r="AC1778" s="56">
        <v>21.511900000000001</v>
      </c>
      <c r="AD1778" s="100">
        <v>79.10970833333333</v>
      </c>
      <c r="AE1778" s="35"/>
      <c r="AF1778" s="58">
        <v>8.7943300000000004</v>
      </c>
      <c r="AG1778" s="58"/>
      <c r="AH1778" s="35">
        <v>0</v>
      </c>
      <c r="AI1778" s="35"/>
      <c r="AL1778" s="24">
        <f t="shared" si="124"/>
        <v>755.21251833333315</v>
      </c>
      <c r="AN1778" s="34">
        <v>852.55</v>
      </c>
      <c r="AP1778" s="20">
        <f t="shared" si="123"/>
        <v>1607.762518333333</v>
      </c>
      <c r="AR1778" s="20"/>
    </row>
    <row r="1779" spans="1:44" x14ac:dyDescent="0.25">
      <c r="A1779" t="str">
        <f>VLOOKUP($B1779,'Cushing Balance'!$C$2:$E$500,3,TRUE)</f>
        <v>222014</v>
      </c>
      <c r="B1779" s="1">
        <v>41790</v>
      </c>
      <c r="C1779" s="31"/>
      <c r="D1779" s="101">
        <v>0</v>
      </c>
      <c r="E1779" s="110">
        <v>197.15254166666665</v>
      </c>
      <c r="F1779" s="35"/>
      <c r="G1779" s="23">
        <v>69.851058803763422</v>
      </c>
      <c r="H1779" s="111">
        <v>63.255416666666662</v>
      </c>
      <c r="I1779" s="106">
        <v>61.219187499999997</v>
      </c>
      <c r="J1779" s="26">
        <v>0</v>
      </c>
      <c r="K1779" s="104">
        <v>90.149687499999999</v>
      </c>
      <c r="L1779" s="107">
        <v>21.500791666666668</v>
      </c>
      <c r="M1779" s="102">
        <v>280.179125</v>
      </c>
      <c r="N1779" s="108">
        <v>113.6460625</v>
      </c>
      <c r="O1779" s="103">
        <v>75.566020833333326</v>
      </c>
      <c r="P1779" s="39">
        <v>39.05048</v>
      </c>
      <c r="R1779" s="24">
        <f t="shared" si="121"/>
        <v>1011.5703721370968</v>
      </c>
      <c r="T1779" s="5">
        <v>429.37585624009216</v>
      </c>
      <c r="V1779" s="20">
        <f t="shared" si="122"/>
        <v>1440.9462283771891</v>
      </c>
      <c r="W1779" s="59">
        <f t="shared" si="120"/>
        <v>41790</v>
      </c>
      <c r="X1779" s="25">
        <v>150.16444000000001</v>
      </c>
      <c r="Y1779" s="52">
        <v>7.0728999999999997</v>
      </c>
      <c r="Z1779" s="53">
        <v>0</v>
      </c>
      <c r="AA1779" s="54">
        <v>579.02106000000003</v>
      </c>
      <c r="AB1779" s="55">
        <v>200.28793999999999</v>
      </c>
      <c r="AC1779" s="56">
        <v>22.574000000000002</v>
      </c>
      <c r="AD1779" s="100">
        <v>80.523250000000004</v>
      </c>
      <c r="AE1779" s="35"/>
      <c r="AF1779" s="58">
        <v>8.4535599999999995</v>
      </c>
      <c r="AG1779" s="58"/>
      <c r="AH1779" s="35">
        <v>0</v>
      </c>
      <c r="AI1779" s="35"/>
      <c r="AL1779" s="24">
        <f t="shared" si="124"/>
        <v>1048.0971500000001</v>
      </c>
      <c r="AN1779" s="34">
        <v>852.55</v>
      </c>
      <c r="AP1779" s="20">
        <f t="shared" si="123"/>
        <v>1900.64715</v>
      </c>
      <c r="AR1779" s="20"/>
    </row>
    <row r="1780" spans="1:44" x14ac:dyDescent="0.25">
      <c r="A1780" t="str">
        <f>VLOOKUP($B1780,'Cushing Balance'!$C$2:$E$500,3,TRUE)</f>
        <v>222014</v>
      </c>
      <c r="B1780" s="1">
        <v>41791</v>
      </c>
      <c r="C1780" s="31"/>
      <c r="D1780" s="101">
        <v>431.80022916666667</v>
      </c>
      <c r="E1780" s="110">
        <v>198.29762500000001</v>
      </c>
      <c r="F1780" s="35"/>
      <c r="G1780" s="23">
        <v>80.947659375000001</v>
      </c>
      <c r="H1780" s="111">
        <v>74.135000000000005</v>
      </c>
      <c r="I1780" s="106">
        <v>69.502229166666666</v>
      </c>
      <c r="J1780" s="26">
        <v>0</v>
      </c>
      <c r="K1780" s="104">
        <v>93.098333333333329</v>
      </c>
      <c r="L1780" s="107">
        <v>22.106291666666667</v>
      </c>
      <c r="M1780" s="102">
        <v>262.05193750000001</v>
      </c>
      <c r="N1780" s="108">
        <v>120.87820833333333</v>
      </c>
      <c r="O1780" s="103">
        <v>67.770812500000005</v>
      </c>
      <c r="P1780" s="39">
        <v>0</v>
      </c>
      <c r="R1780" s="24">
        <f t="shared" si="121"/>
        <v>1420.5883260416665</v>
      </c>
      <c r="T1780" s="5">
        <v>432.87259564492888</v>
      </c>
      <c r="V1780" s="20">
        <f t="shared" si="122"/>
        <v>1853.4609216865954</v>
      </c>
      <c r="W1780" s="59">
        <f t="shared" si="120"/>
        <v>41791</v>
      </c>
      <c r="X1780" s="25">
        <v>152.19051999999999</v>
      </c>
      <c r="Y1780" s="52">
        <v>204.34048000000001</v>
      </c>
      <c r="Z1780" s="53">
        <v>0</v>
      </c>
      <c r="AA1780" s="54">
        <v>150.48248000000001</v>
      </c>
      <c r="AB1780" s="55">
        <v>222.22560000000001</v>
      </c>
      <c r="AC1780" s="56">
        <v>14.56363</v>
      </c>
      <c r="AD1780" s="100">
        <v>31.924312499999999</v>
      </c>
      <c r="AE1780" s="35"/>
      <c r="AF1780" s="58">
        <v>12.150169999999999</v>
      </c>
      <c r="AG1780" s="58"/>
      <c r="AH1780" s="35">
        <v>0</v>
      </c>
      <c r="AI1780" s="35"/>
      <c r="AL1780" s="24">
        <f t="shared" si="124"/>
        <v>787.87719250000009</v>
      </c>
      <c r="AN1780" s="34">
        <v>842.35</v>
      </c>
      <c r="AP1780" s="20">
        <f t="shared" si="123"/>
        <v>1630.2271925</v>
      </c>
      <c r="AR1780" s="20"/>
    </row>
    <row r="1781" spans="1:44" x14ac:dyDescent="0.25">
      <c r="A1781" t="str">
        <f>VLOOKUP($B1781,'Cushing Balance'!$C$2:$E$500,3,TRUE)</f>
        <v>222014</v>
      </c>
      <c r="B1781" s="1">
        <v>41792</v>
      </c>
      <c r="C1781" s="31"/>
      <c r="D1781" s="101">
        <v>307.81337500000001</v>
      </c>
      <c r="E1781" s="110">
        <v>202.131125</v>
      </c>
      <c r="F1781" s="35"/>
      <c r="G1781" s="23">
        <v>80.947659375000001</v>
      </c>
      <c r="H1781" s="111">
        <v>78.862125000000006</v>
      </c>
      <c r="I1781" s="106">
        <v>53.475020833333339</v>
      </c>
      <c r="J1781" s="26">
        <v>0</v>
      </c>
      <c r="K1781" s="104">
        <v>93.912270833333324</v>
      </c>
      <c r="L1781" s="107">
        <v>21.718375000000002</v>
      </c>
      <c r="M1781" s="102">
        <v>272.96199999999999</v>
      </c>
      <c r="N1781" s="108">
        <v>102.3815625</v>
      </c>
      <c r="O1781" s="103">
        <v>65.864708333333326</v>
      </c>
      <c r="P1781" s="39">
        <v>10.26727</v>
      </c>
      <c r="R1781" s="24">
        <f t="shared" si="121"/>
        <v>1290.3354918749999</v>
      </c>
      <c r="T1781" s="5">
        <v>432.87259564492888</v>
      </c>
      <c r="V1781" s="20">
        <f t="shared" si="122"/>
        <v>1723.2080875199288</v>
      </c>
      <c r="W1781" s="59">
        <f t="shared" si="120"/>
        <v>41792</v>
      </c>
      <c r="X1781" s="25">
        <v>151.44348000000002</v>
      </c>
      <c r="Y1781" s="52">
        <v>338.92096000000004</v>
      </c>
      <c r="Z1781" s="53">
        <v>0</v>
      </c>
      <c r="AA1781" s="54">
        <v>37.169040000000003</v>
      </c>
      <c r="AB1781" s="55">
        <v>216.35148000000001</v>
      </c>
      <c r="AC1781" s="56">
        <v>0.75724999999999998</v>
      </c>
      <c r="AD1781" s="100">
        <v>57.9230625</v>
      </c>
      <c r="AE1781" s="35"/>
      <c r="AF1781" s="58">
        <v>16.113630000000001</v>
      </c>
      <c r="AG1781" s="58"/>
      <c r="AH1781" s="35">
        <v>0</v>
      </c>
      <c r="AI1781" s="35"/>
      <c r="AL1781" s="24">
        <f t="shared" si="124"/>
        <v>818.67890250000005</v>
      </c>
      <c r="AN1781" s="34">
        <v>842.35</v>
      </c>
      <c r="AP1781" s="20">
        <f t="shared" si="123"/>
        <v>1661.0289025000002</v>
      </c>
      <c r="AR1781" s="20"/>
    </row>
    <row r="1782" spans="1:44" x14ac:dyDescent="0.25">
      <c r="A1782" t="str">
        <f>VLOOKUP($B1782,'Cushing Balance'!$C$2:$E$500,3,TRUE)</f>
        <v>222014</v>
      </c>
      <c r="B1782" s="1">
        <v>41793</v>
      </c>
      <c r="C1782" s="31"/>
      <c r="D1782" s="101">
        <v>0</v>
      </c>
      <c r="E1782" s="110">
        <v>202.63789583333335</v>
      </c>
      <c r="F1782" s="35"/>
      <c r="G1782" s="23">
        <v>80.947659375000001</v>
      </c>
      <c r="H1782" s="111">
        <v>75.729604166666675</v>
      </c>
      <c r="I1782" s="106">
        <v>67.334708333333325</v>
      </c>
      <c r="J1782" s="26">
        <v>0</v>
      </c>
      <c r="K1782" s="104">
        <v>89.468645833333326</v>
      </c>
      <c r="L1782" s="107">
        <v>21.770291666666669</v>
      </c>
      <c r="M1782" s="102">
        <v>384.07593750000001</v>
      </c>
      <c r="N1782" s="108">
        <v>138.74966666666666</v>
      </c>
      <c r="O1782" s="103">
        <v>69.617979166666672</v>
      </c>
      <c r="P1782" s="39">
        <v>46.10069</v>
      </c>
      <c r="R1782" s="24">
        <f t="shared" si="121"/>
        <v>1176.4330785416666</v>
      </c>
      <c r="T1782" s="5">
        <v>432.87259564492888</v>
      </c>
      <c r="V1782" s="20">
        <f t="shared" si="122"/>
        <v>1609.3056741865955</v>
      </c>
      <c r="W1782" s="59">
        <f t="shared" si="120"/>
        <v>41793</v>
      </c>
      <c r="X1782" s="25">
        <v>143.54194000000001</v>
      </c>
      <c r="Y1782" s="52">
        <v>332.22165000000001</v>
      </c>
      <c r="Z1782" s="53">
        <v>0</v>
      </c>
      <c r="AA1782" s="54">
        <v>59.635919999999999</v>
      </c>
      <c r="AB1782" s="55">
        <v>177.95824999999999</v>
      </c>
      <c r="AC1782" s="56">
        <v>0</v>
      </c>
      <c r="AD1782" s="100">
        <v>70.017375000000001</v>
      </c>
      <c r="AE1782" s="35"/>
      <c r="AF1782" s="58">
        <v>13.18431</v>
      </c>
      <c r="AG1782" s="58"/>
      <c r="AH1782" s="35">
        <v>0</v>
      </c>
      <c r="AI1782" s="35"/>
      <c r="AL1782" s="24">
        <f t="shared" si="124"/>
        <v>796.55944499999998</v>
      </c>
      <c r="AN1782" s="34">
        <v>842.35</v>
      </c>
      <c r="AP1782" s="20">
        <f t="shared" si="123"/>
        <v>1638.909445</v>
      </c>
      <c r="AR1782" s="20"/>
    </row>
    <row r="1783" spans="1:44" x14ac:dyDescent="0.25">
      <c r="A1783" t="str">
        <f>VLOOKUP($B1783,'Cushing Balance'!$C$2:$E$500,3,TRUE)</f>
        <v>222014</v>
      </c>
      <c r="B1783" s="1">
        <v>41794</v>
      </c>
      <c r="C1783" s="31"/>
      <c r="D1783" s="101">
        <v>0</v>
      </c>
      <c r="E1783" s="110">
        <v>198.38841666666664</v>
      </c>
      <c r="F1783" s="35"/>
      <c r="G1783" s="23">
        <v>80.947659375000001</v>
      </c>
      <c r="H1783" s="111">
        <v>77.957458333333335</v>
      </c>
      <c r="I1783" s="106">
        <v>76.496125000000006</v>
      </c>
      <c r="J1783" s="26">
        <v>0</v>
      </c>
      <c r="K1783" s="104">
        <v>83.185645833333325</v>
      </c>
      <c r="L1783" s="107">
        <v>21.713437500000001</v>
      </c>
      <c r="M1783" s="102">
        <v>341.44533333333334</v>
      </c>
      <c r="N1783" s="108">
        <v>138.06116666666665</v>
      </c>
      <c r="O1783" s="103">
        <v>68.912520833333332</v>
      </c>
      <c r="P1783" s="39">
        <v>44.281649999999999</v>
      </c>
      <c r="R1783" s="24">
        <f t="shared" si="121"/>
        <v>1131.3894135416665</v>
      </c>
      <c r="T1783" s="5">
        <v>432.87259564492888</v>
      </c>
      <c r="V1783" s="20">
        <f t="shared" si="122"/>
        <v>1564.2620091865954</v>
      </c>
      <c r="W1783" s="59">
        <f t="shared" si="120"/>
        <v>41794</v>
      </c>
      <c r="X1783" s="25">
        <v>146.68131</v>
      </c>
      <c r="Y1783" s="52">
        <v>336.43104</v>
      </c>
      <c r="Z1783" s="53">
        <v>0</v>
      </c>
      <c r="AA1783" s="54">
        <v>311.64702</v>
      </c>
      <c r="AB1783" s="55">
        <v>177.08838</v>
      </c>
      <c r="AC1783" s="56">
        <v>0.3785</v>
      </c>
      <c r="AD1783" s="100">
        <v>68.572249999999997</v>
      </c>
      <c r="AE1783" s="35"/>
      <c r="AF1783" s="58">
        <v>8.5914599999999997</v>
      </c>
      <c r="AG1783" s="58"/>
      <c r="AH1783" s="35">
        <v>0</v>
      </c>
      <c r="AI1783" s="35"/>
      <c r="AL1783" s="24">
        <f t="shared" si="124"/>
        <v>1049.3899600000002</v>
      </c>
      <c r="AN1783" s="34">
        <v>842.35</v>
      </c>
      <c r="AP1783" s="20">
        <f t="shared" si="123"/>
        <v>1891.7399600000003</v>
      </c>
      <c r="AR1783" s="20"/>
    </row>
    <row r="1784" spans="1:44" x14ac:dyDescent="0.25">
      <c r="A1784" t="str">
        <f>VLOOKUP($B1784,'Cushing Balance'!$C$2:$E$500,3,TRUE)</f>
        <v>222014</v>
      </c>
      <c r="B1784" s="1">
        <v>41795</v>
      </c>
      <c r="C1784" s="31"/>
      <c r="D1784" s="101">
        <v>0</v>
      </c>
      <c r="E1784" s="110">
        <v>200.69214583333334</v>
      </c>
      <c r="F1784" s="35"/>
      <c r="G1784" s="23">
        <v>80.947659375000001</v>
      </c>
      <c r="H1784" s="111">
        <v>77.914645833333324</v>
      </c>
      <c r="I1784" s="106">
        <v>57.421895833333338</v>
      </c>
      <c r="J1784" s="26">
        <v>0</v>
      </c>
      <c r="K1784" s="104">
        <v>85.67</v>
      </c>
      <c r="L1784" s="107">
        <v>22.187562499999999</v>
      </c>
      <c r="M1784" s="102">
        <v>378.89702083333333</v>
      </c>
      <c r="N1784" s="108">
        <v>149.39462499999999</v>
      </c>
      <c r="O1784" s="103">
        <v>72.343874999999997</v>
      </c>
      <c r="P1784" s="39">
        <v>16.126169999999998</v>
      </c>
      <c r="R1784" s="24">
        <f t="shared" si="121"/>
        <v>1141.5956002083333</v>
      </c>
      <c r="T1784" s="5">
        <v>432.87259564492888</v>
      </c>
      <c r="V1784" s="20">
        <f t="shared" si="122"/>
        <v>1574.4681958532622</v>
      </c>
      <c r="W1784" s="59">
        <f t="shared" si="120"/>
        <v>41795</v>
      </c>
      <c r="X1784" s="25">
        <v>151.29517000000001</v>
      </c>
      <c r="Y1784" s="52">
        <v>333.82440000000003</v>
      </c>
      <c r="Z1784" s="53">
        <v>0</v>
      </c>
      <c r="AA1784" s="54">
        <v>642.12032999999997</v>
      </c>
      <c r="AB1784" s="55">
        <v>176.471</v>
      </c>
      <c r="AC1784" s="56">
        <v>0</v>
      </c>
      <c r="AD1784" s="100">
        <v>25.678562500000002</v>
      </c>
      <c r="AE1784" s="35"/>
      <c r="AF1784" s="58">
        <v>13.01117</v>
      </c>
      <c r="AG1784" s="58"/>
      <c r="AH1784" s="35">
        <v>0</v>
      </c>
      <c r="AI1784" s="35"/>
      <c r="AL1784" s="24">
        <f t="shared" si="124"/>
        <v>1342.4006325</v>
      </c>
      <c r="AN1784" s="34">
        <v>842.35</v>
      </c>
      <c r="AP1784" s="20">
        <f t="shared" si="123"/>
        <v>2184.7506324999999</v>
      </c>
      <c r="AR1784" s="20"/>
    </row>
    <row r="1785" spans="1:44" x14ac:dyDescent="0.25">
      <c r="A1785" t="str">
        <f>VLOOKUP($B1785,'Cushing Balance'!$C$2:$E$500,3,TRUE)</f>
        <v>222014</v>
      </c>
      <c r="B1785" s="1">
        <v>41796</v>
      </c>
      <c r="C1785" s="31"/>
      <c r="D1785" s="101">
        <v>48.195562500000001</v>
      </c>
      <c r="E1785" s="110">
        <v>200.85356250000001</v>
      </c>
      <c r="F1785" s="35"/>
      <c r="G1785" s="23">
        <v>80.947659375000001</v>
      </c>
      <c r="H1785" s="111">
        <v>77.98770833333333</v>
      </c>
      <c r="I1785" s="106">
        <v>54.956979166666663</v>
      </c>
      <c r="J1785" s="26">
        <v>0</v>
      </c>
      <c r="K1785" s="104">
        <v>83.250020833333323</v>
      </c>
      <c r="L1785" s="107">
        <v>22.159916666666668</v>
      </c>
      <c r="M1785" s="102">
        <v>377.12799999999999</v>
      </c>
      <c r="N1785" s="108">
        <v>146.66806249999999</v>
      </c>
      <c r="O1785" s="103">
        <v>62.064895833333338</v>
      </c>
      <c r="P1785" s="39">
        <v>52.138629999999999</v>
      </c>
      <c r="R1785" s="24">
        <f t="shared" si="121"/>
        <v>1206.3509977083331</v>
      </c>
      <c r="T1785" s="5">
        <v>432.87259564492888</v>
      </c>
      <c r="V1785" s="20">
        <f t="shared" si="122"/>
        <v>1639.223593353262</v>
      </c>
      <c r="W1785" s="59">
        <f t="shared" si="120"/>
        <v>41796</v>
      </c>
      <c r="X1785" s="25">
        <v>150.19744</v>
      </c>
      <c r="Y1785" s="52">
        <v>330.60833000000002</v>
      </c>
      <c r="Z1785" s="53">
        <v>0</v>
      </c>
      <c r="AA1785" s="54">
        <v>159.64954</v>
      </c>
      <c r="AB1785" s="55">
        <v>173.18077</v>
      </c>
      <c r="AC1785" s="56">
        <v>13.645940000000001</v>
      </c>
      <c r="AD1785" s="100">
        <v>46.123541666666661</v>
      </c>
      <c r="AE1785" s="35"/>
      <c r="AF1785" s="58">
        <v>16.136770000000002</v>
      </c>
      <c r="AG1785" s="58"/>
      <c r="AH1785" s="35">
        <v>0</v>
      </c>
      <c r="AI1785" s="35"/>
      <c r="AL1785" s="24">
        <f t="shared" si="124"/>
        <v>889.54233166666666</v>
      </c>
      <c r="AN1785" s="34">
        <v>842.35</v>
      </c>
      <c r="AP1785" s="20">
        <f t="shared" si="123"/>
        <v>1731.8923316666667</v>
      </c>
      <c r="AR1785" s="20"/>
    </row>
    <row r="1786" spans="1:44" x14ac:dyDescent="0.25">
      <c r="A1786" t="str">
        <f>VLOOKUP($B1786,'Cushing Balance'!$C$2:$E$500,3,TRUE)</f>
        <v>232014</v>
      </c>
      <c r="B1786" s="1">
        <v>41797</v>
      </c>
      <c r="C1786" s="31"/>
      <c r="D1786" s="101">
        <v>457.53397916666671</v>
      </c>
      <c r="E1786" s="110">
        <v>183.61333333333334</v>
      </c>
      <c r="F1786" s="35"/>
      <c r="G1786" s="23">
        <v>80.947659375000001</v>
      </c>
      <c r="H1786" s="111">
        <v>77.173854166666672</v>
      </c>
      <c r="I1786" s="106">
        <v>69.56635416666667</v>
      </c>
      <c r="J1786" s="26">
        <v>0</v>
      </c>
      <c r="K1786" s="104">
        <v>85.03810416666667</v>
      </c>
      <c r="L1786" s="107">
        <v>22.961937500000001</v>
      </c>
      <c r="M1786" s="102">
        <v>283.36191666666667</v>
      </c>
      <c r="N1786" s="108">
        <v>113.59908333333333</v>
      </c>
      <c r="O1786" s="103">
        <v>67.046208333333325</v>
      </c>
      <c r="P1786" s="39">
        <v>38.009599999999999</v>
      </c>
      <c r="R1786" s="24">
        <f t="shared" si="121"/>
        <v>1478.8520302083334</v>
      </c>
      <c r="T1786" s="5">
        <v>432.87259564492888</v>
      </c>
      <c r="V1786" s="20">
        <f t="shared" si="122"/>
        <v>1911.7246258532623</v>
      </c>
      <c r="W1786" s="59">
        <f t="shared" si="120"/>
        <v>41797</v>
      </c>
      <c r="X1786" s="25">
        <v>149.34796</v>
      </c>
      <c r="Y1786" s="52">
        <v>334.92250000000001</v>
      </c>
      <c r="Z1786" s="53">
        <v>0</v>
      </c>
      <c r="AA1786" s="54">
        <v>436.36631</v>
      </c>
      <c r="AB1786" s="55">
        <v>175.59104000000002</v>
      </c>
      <c r="AC1786" s="56">
        <v>17.961689999999997</v>
      </c>
      <c r="AD1786" s="100">
        <v>20.196666666666669</v>
      </c>
      <c r="AE1786" s="35"/>
      <c r="AF1786" s="58">
        <v>15.689399999999999</v>
      </c>
      <c r="AG1786" s="58"/>
      <c r="AH1786" s="35">
        <v>0</v>
      </c>
      <c r="AI1786" s="35"/>
      <c r="AL1786" s="24">
        <f t="shared" si="124"/>
        <v>1150.0755666666669</v>
      </c>
      <c r="AN1786" s="34">
        <v>842.35</v>
      </c>
      <c r="AP1786" s="20">
        <f t="shared" si="123"/>
        <v>1992.4255666666668</v>
      </c>
      <c r="AR1786" s="20"/>
    </row>
    <row r="1787" spans="1:44" x14ac:dyDescent="0.25">
      <c r="A1787" t="str">
        <f>VLOOKUP($B1787,'Cushing Balance'!$C$2:$E$500,3,TRUE)</f>
        <v>232014</v>
      </c>
      <c r="B1787" s="1">
        <v>41798</v>
      </c>
      <c r="C1787" s="31"/>
      <c r="D1787" s="101">
        <v>0</v>
      </c>
      <c r="E1787" s="110">
        <v>194.35520833333334</v>
      </c>
      <c r="F1787" s="35"/>
      <c r="G1787" s="23">
        <v>80.947659375000001</v>
      </c>
      <c r="H1787" s="111">
        <v>74.855479166666669</v>
      </c>
      <c r="I1787" s="106">
        <v>57.580604166666667</v>
      </c>
      <c r="J1787" s="26">
        <v>0</v>
      </c>
      <c r="K1787" s="104">
        <v>77.450708333333324</v>
      </c>
      <c r="L1787" s="107">
        <v>23.008979166666666</v>
      </c>
      <c r="M1787" s="102">
        <v>267.35827083333334</v>
      </c>
      <c r="N1787" s="108">
        <v>149.98150000000001</v>
      </c>
      <c r="O1787" s="103">
        <v>66.706604166666665</v>
      </c>
      <c r="P1787" s="39">
        <v>46.869810000000001</v>
      </c>
      <c r="R1787" s="24">
        <f t="shared" si="121"/>
        <v>1039.1148235416667</v>
      </c>
      <c r="T1787" s="5">
        <v>432.87259564492888</v>
      </c>
      <c r="V1787" s="20">
        <f t="shared" si="122"/>
        <v>1471.9874191865956</v>
      </c>
      <c r="W1787" s="59">
        <f t="shared" si="120"/>
        <v>41798</v>
      </c>
      <c r="X1787" s="25">
        <v>150.39189999999999</v>
      </c>
      <c r="Y1787" s="52">
        <v>334.31708000000003</v>
      </c>
      <c r="Z1787" s="53">
        <v>0</v>
      </c>
      <c r="AA1787" s="54">
        <v>362.08858000000004</v>
      </c>
      <c r="AB1787" s="55">
        <v>173.11376999999999</v>
      </c>
      <c r="AC1787" s="56">
        <v>21.68619</v>
      </c>
      <c r="AD1787" s="100">
        <v>18.9676875</v>
      </c>
      <c r="AE1787" s="35"/>
      <c r="AF1787" s="58">
        <v>14.12946</v>
      </c>
      <c r="AG1787" s="58"/>
      <c r="AH1787" s="35">
        <v>0</v>
      </c>
      <c r="AI1787" s="35"/>
      <c r="AL1787" s="24">
        <f t="shared" si="124"/>
        <v>1074.6946674999999</v>
      </c>
      <c r="AN1787" s="34">
        <v>842.35</v>
      </c>
      <c r="AP1787" s="20">
        <f t="shared" si="123"/>
        <v>1917.0446674999998</v>
      </c>
      <c r="AR1787" s="20"/>
    </row>
    <row r="1788" spans="1:44" x14ac:dyDescent="0.25">
      <c r="A1788" t="str">
        <f>VLOOKUP($B1788,'Cushing Balance'!$C$2:$E$500,3,TRUE)</f>
        <v>232014</v>
      </c>
      <c r="B1788" s="1">
        <v>41799</v>
      </c>
      <c r="C1788" s="31"/>
      <c r="D1788" s="101">
        <v>483.66750000000002</v>
      </c>
      <c r="E1788" s="110">
        <v>195.88956250000001</v>
      </c>
      <c r="F1788" s="35"/>
      <c r="G1788" s="23">
        <v>80.947659375000001</v>
      </c>
      <c r="H1788" s="111">
        <v>75.906062500000004</v>
      </c>
      <c r="I1788" s="106">
        <v>66.303562499999998</v>
      </c>
      <c r="J1788" s="26">
        <v>0</v>
      </c>
      <c r="K1788" s="104">
        <v>78.420895833333333</v>
      </c>
      <c r="L1788" s="107">
        <v>21.843833333333333</v>
      </c>
      <c r="M1788" s="102">
        <v>277.57937500000003</v>
      </c>
      <c r="N1788" s="108">
        <v>143.35389583333335</v>
      </c>
      <c r="O1788" s="103">
        <v>65.887749999999997</v>
      </c>
      <c r="P1788" s="39">
        <v>86.291210000000007</v>
      </c>
      <c r="R1788" s="24">
        <f t="shared" si="121"/>
        <v>1576.0913068750003</v>
      </c>
      <c r="T1788" s="5">
        <v>432.87259564492888</v>
      </c>
      <c r="V1788" s="20">
        <f t="shared" si="122"/>
        <v>2008.9639025199292</v>
      </c>
      <c r="W1788" s="59">
        <f t="shared" si="120"/>
        <v>41799</v>
      </c>
      <c r="X1788" s="25">
        <v>150.41592</v>
      </c>
      <c r="Y1788" s="52">
        <v>321.66841999999997</v>
      </c>
      <c r="Z1788" s="53">
        <v>0</v>
      </c>
      <c r="AA1788" s="54">
        <v>323.98902000000004</v>
      </c>
      <c r="AB1788" s="55">
        <v>146.90226999999999</v>
      </c>
      <c r="AC1788" s="56">
        <v>21.814919999999997</v>
      </c>
      <c r="AD1788" s="100">
        <v>40.745312499999997</v>
      </c>
      <c r="AE1788" s="35"/>
      <c r="AF1788" s="58">
        <v>14.63392</v>
      </c>
      <c r="AG1788" s="58"/>
      <c r="AH1788" s="35">
        <v>0</v>
      </c>
      <c r="AI1788" s="35"/>
      <c r="AL1788" s="24">
        <f t="shared" si="124"/>
        <v>1020.1697825000001</v>
      </c>
      <c r="AN1788" s="34">
        <v>842.35</v>
      </c>
      <c r="AP1788" s="20">
        <f t="shared" si="123"/>
        <v>1862.5197825</v>
      </c>
      <c r="AR1788" s="20"/>
    </row>
    <row r="1789" spans="1:44" x14ac:dyDescent="0.25">
      <c r="A1789" t="str">
        <f>VLOOKUP($B1789,'Cushing Balance'!$C$2:$E$500,3,TRUE)</f>
        <v>232014</v>
      </c>
      <c r="B1789" s="1">
        <v>41800</v>
      </c>
      <c r="C1789" s="31"/>
      <c r="D1789" s="101">
        <v>48.289041666666662</v>
      </c>
      <c r="E1789" s="110">
        <v>196.6891875</v>
      </c>
      <c r="F1789" s="35"/>
      <c r="G1789" s="23">
        <v>80.947659375000001</v>
      </c>
      <c r="H1789" s="111">
        <v>76.148520833333322</v>
      </c>
      <c r="I1789" s="106">
        <v>66.290374999999997</v>
      </c>
      <c r="J1789" s="26">
        <v>0</v>
      </c>
      <c r="K1789" s="104">
        <v>78.351354166666667</v>
      </c>
      <c r="L1789" s="107">
        <v>21.587270833333331</v>
      </c>
      <c r="M1789" s="102">
        <v>354.16127083333333</v>
      </c>
      <c r="N1789" s="108">
        <v>149.51443750000001</v>
      </c>
      <c r="O1789" s="103">
        <v>58.025520833333339</v>
      </c>
      <c r="P1789" s="39">
        <v>64.13973</v>
      </c>
      <c r="R1789" s="24">
        <f t="shared" si="121"/>
        <v>1194.1443685416668</v>
      </c>
      <c r="T1789" s="5">
        <v>432.87259564492888</v>
      </c>
      <c r="V1789" s="20">
        <f t="shared" si="122"/>
        <v>1627.0169641865957</v>
      </c>
      <c r="W1789" s="59">
        <f t="shared" si="120"/>
        <v>41800</v>
      </c>
      <c r="X1789" s="25">
        <v>150.52548000000002</v>
      </c>
      <c r="Y1789" s="52">
        <v>327.01866999999999</v>
      </c>
      <c r="Z1789" s="53">
        <v>0</v>
      </c>
      <c r="AA1789" s="54">
        <v>308.24559999999997</v>
      </c>
      <c r="AB1789" s="55">
        <v>182.07070999999999</v>
      </c>
      <c r="AC1789" s="56">
        <v>21.710939999999997</v>
      </c>
      <c r="AD1789" s="100">
        <v>33.504375000000003</v>
      </c>
      <c r="AE1789" s="35"/>
      <c r="AF1789" s="58">
        <v>8.5003999999999991</v>
      </c>
      <c r="AG1789" s="58"/>
      <c r="AH1789" s="35">
        <v>0</v>
      </c>
      <c r="AI1789" s="35"/>
      <c r="AL1789" s="24">
        <f t="shared" si="124"/>
        <v>1031.5761749999999</v>
      </c>
      <c r="AN1789" s="34">
        <v>842.35</v>
      </c>
      <c r="AP1789" s="20">
        <f t="shared" si="123"/>
        <v>1873.9261750000001</v>
      </c>
      <c r="AR1789" s="20"/>
    </row>
    <row r="1790" spans="1:44" x14ac:dyDescent="0.25">
      <c r="A1790" t="str">
        <f>VLOOKUP($B1790,'Cushing Balance'!$C$2:$E$500,3,TRUE)</f>
        <v>232014</v>
      </c>
      <c r="B1790" s="1">
        <v>41801</v>
      </c>
      <c r="C1790" s="31"/>
      <c r="D1790" s="101">
        <v>22.41964583333333</v>
      </c>
      <c r="E1790" s="110">
        <v>198.01127083333336</v>
      </c>
      <c r="F1790" s="35"/>
      <c r="G1790" s="23">
        <v>80.947659375000001</v>
      </c>
      <c r="H1790" s="111">
        <v>73.978937500000001</v>
      </c>
      <c r="I1790" s="106">
        <v>69.125916666666669</v>
      </c>
      <c r="J1790" s="26">
        <v>0</v>
      </c>
      <c r="K1790" s="104">
        <v>84.820083333333329</v>
      </c>
      <c r="L1790" s="107">
        <v>21.654125000000001</v>
      </c>
      <c r="M1790" s="102">
        <v>328.76193749999999</v>
      </c>
      <c r="N1790" s="108">
        <v>113.76343749999999</v>
      </c>
      <c r="O1790" s="103">
        <v>66.679583333333326</v>
      </c>
      <c r="P1790" s="39">
        <v>12.781649999999999</v>
      </c>
      <c r="R1790" s="24">
        <f t="shared" si="121"/>
        <v>1072.9442468749999</v>
      </c>
      <c r="T1790" s="5">
        <v>432.87259564492888</v>
      </c>
      <c r="V1790" s="20">
        <f t="shared" si="122"/>
        <v>1505.8168425199287</v>
      </c>
      <c r="W1790" s="59">
        <f t="shared" si="120"/>
        <v>41801</v>
      </c>
      <c r="X1790" s="25">
        <v>148.16730999999999</v>
      </c>
      <c r="Y1790" s="52">
        <v>334.05852000000004</v>
      </c>
      <c r="Z1790" s="53">
        <v>0</v>
      </c>
      <c r="AA1790" s="54">
        <v>83.830149999999989</v>
      </c>
      <c r="AB1790" s="55">
        <v>186.94898000000001</v>
      </c>
      <c r="AC1790" s="56">
        <v>19.559349999999998</v>
      </c>
      <c r="AD1790" s="100">
        <v>20.8565</v>
      </c>
      <c r="AE1790" s="35"/>
      <c r="AF1790" s="58">
        <v>8.8518500000000007</v>
      </c>
      <c r="AG1790" s="58"/>
      <c r="AH1790" s="35">
        <v>0</v>
      </c>
      <c r="AI1790" s="35"/>
      <c r="AL1790" s="24">
        <f t="shared" si="124"/>
        <v>802.27265999999997</v>
      </c>
      <c r="AN1790" s="34">
        <v>842.35</v>
      </c>
      <c r="AP1790" s="20">
        <f t="shared" si="123"/>
        <v>1644.62266</v>
      </c>
      <c r="AR1790" s="20"/>
    </row>
    <row r="1791" spans="1:44" x14ac:dyDescent="0.25">
      <c r="A1791" t="str">
        <f>VLOOKUP($B1791,'Cushing Balance'!$C$2:$E$500,3,TRUE)</f>
        <v>232014</v>
      </c>
      <c r="B1791" s="1">
        <v>41802</v>
      </c>
      <c r="C1791" s="31"/>
      <c r="D1791" s="101">
        <v>449.92054166666668</v>
      </c>
      <c r="E1791" s="110">
        <v>199.45283333333333</v>
      </c>
      <c r="F1791" s="35"/>
      <c r="G1791" s="23">
        <v>80.947659375000001</v>
      </c>
      <c r="H1791" s="111">
        <v>78.203166666666675</v>
      </c>
      <c r="I1791" s="106">
        <v>59.690458333333339</v>
      </c>
      <c r="J1791" s="26">
        <v>0</v>
      </c>
      <c r="K1791" s="104">
        <v>83.29025</v>
      </c>
      <c r="L1791" s="107">
        <v>21.884083333333333</v>
      </c>
      <c r="M1791" s="102">
        <v>303.08366666666666</v>
      </c>
      <c r="N1791" s="108">
        <v>94.340374999999995</v>
      </c>
      <c r="O1791" s="103">
        <v>73.785770833333331</v>
      </c>
      <c r="P1791" s="39">
        <v>12.175850000000001</v>
      </c>
      <c r="R1791" s="24">
        <f t="shared" si="121"/>
        <v>1456.7746552083336</v>
      </c>
      <c r="T1791" s="5">
        <v>432.87259564492888</v>
      </c>
      <c r="V1791" s="20">
        <f t="shared" si="122"/>
        <v>1889.6472508532624</v>
      </c>
      <c r="W1791" s="59">
        <f t="shared" si="120"/>
        <v>41802</v>
      </c>
      <c r="X1791" s="25">
        <v>150.33439999999999</v>
      </c>
      <c r="Y1791" s="52">
        <v>305.62698</v>
      </c>
      <c r="Z1791" s="53">
        <v>0</v>
      </c>
      <c r="AA1791" s="54">
        <v>519.49122999999997</v>
      </c>
      <c r="AB1791" s="55">
        <v>173.89250000000001</v>
      </c>
      <c r="AC1791" s="56">
        <v>22.019189999999998</v>
      </c>
      <c r="AD1791" s="100">
        <v>17.660083333333333</v>
      </c>
      <c r="AE1791" s="35"/>
      <c r="AF1791" s="58">
        <v>13.726600000000001</v>
      </c>
      <c r="AG1791" s="58"/>
      <c r="AH1791" s="35">
        <v>0</v>
      </c>
      <c r="AI1791" s="35"/>
      <c r="AL1791" s="24">
        <f t="shared" si="124"/>
        <v>1202.7509833333334</v>
      </c>
      <c r="AN1791" s="34">
        <v>842.35</v>
      </c>
      <c r="AP1791" s="20">
        <f t="shared" si="123"/>
        <v>2045.1009833333333</v>
      </c>
      <c r="AR1791" s="20"/>
    </row>
    <row r="1792" spans="1:44" x14ac:dyDescent="0.25">
      <c r="A1792" t="str">
        <f>VLOOKUP($B1792,'Cushing Balance'!$C$2:$E$500,3,TRUE)</f>
        <v>232014</v>
      </c>
      <c r="B1792" s="1">
        <v>41803</v>
      </c>
      <c r="C1792" s="31"/>
      <c r="D1792" s="101">
        <v>217.76916666666665</v>
      </c>
      <c r="E1792" s="110">
        <v>197.64158333333333</v>
      </c>
      <c r="F1792" s="35"/>
      <c r="G1792" s="23">
        <v>80.947659375000001</v>
      </c>
      <c r="H1792" s="111">
        <v>76.690375000000003</v>
      </c>
      <c r="I1792" s="106">
        <v>56.320854166666663</v>
      </c>
      <c r="J1792" s="26">
        <v>0</v>
      </c>
      <c r="K1792" s="104">
        <v>85.293041666666667</v>
      </c>
      <c r="L1792" s="107">
        <v>22.040916666666668</v>
      </c>
      <c r="M1792" s="102">
        <v>255.53441666666666</v>
      </c>
      <c r="N1792" s="108">
        <v>148.43991666666665</v>
      </c>
      <c r="O1792" s="103">
        <v>68.124375000000001</v>
      </c>
      <c r="P1792" s="39">
        <v>9.684190000000001</v>
      </c>
      <c r="R1792" s="24">
        <f t="shared" si="121"/>
        <v>1218.4864952083333</v>
      </c>
      <c r="T1792" s="5">
        <v>432.87259564492888</v>
      </c>
      <c r="V1792" s="20">
        <f t="shared" si="122"/>
        <v>1651.3590908532622</v>
      </c>
      <c r="W1792" s="59">
        <f t="shared" si="120"/>
        <v>41803</v>
      </c>
      <c r="X1792" s="25">
        <v>150.00851999999998</v>
      </c>
      <c r="Y1792" s="52">
        <v>253.60315</v>
      </c>
      <c r="Z1792" s="53">
        <v>0</v>
      </c>
      <c r="AA1792" s="54">
        <v>248.25839999999999</v>
      </c>
      <c r="AB1792" s="55">
        <v>181.47399999999999</v>
      </c>
      <c r="AC1792" s="56">
        <v>21.9711</v>
      </c>
      <c r="AD1792" s="100">
        <v>21.411041666666669</v>
      </c>
      <c r="AE1792" s="35"/>
      <c r="AF1792" s="58">
        <v>16.086690000000001</v>
      </c>
      <c r="AG1792" s="58"/>
      <c r="AH1792" s="35">
        <v>0</v>
      </c>
      <c r="AI1792" s="35"/>
      <c r="AL1792" s="24">
        <f t="shared" si="124"/>
        <v>892.81290166666645</v>
      </c>
      <c r="AN1792" s="34">
        <v>842.35</v>
      </c>
      <c r="AP1792" s="20">
        <f t="shared" si="123"/>
        <v>1735.1629016666666</v>
      </c>
      <c r="AR1792" s="20"/>
    </row>
    <row r="1793" spans="1:44" x14ac:dyDescent="0.25">
      <c r="A1793" t="str">
        <f>VLOOKUP($B1793,'Cushing Balance'!$C$2:$E$500,3,TRUE)</f>
        <v>242014</v>
      </c>
      <c r="B1793" s="1">
        <v>41804</v>
      </c>
      <c r="C1793" s="31"/>
      <c r="D1793" s="101">
        <v>7.1519166666666667</v>
      </c>
      <c r="E1793" s="110">
        <v>194.44789583333335</v>
      </c>
      <c r="F1793" s="35"/>
      <c r="G1793" s="23">
        <v>80.947659375000001</v>
      </c>
      <c r="H1793" s="111">
        <v>79.256041666666675</v>
      </c>
      <c r="I1793" s="106">
        <v>84.108145833333325</v>
      </c>
      <c r="J1793" s="26">
        <v>0</v>
      </c>
      <c r="K1793" s="104">
        <v>73.540125000000003</v>
      </c>
      <c r="L1793" s="107">
        <v>22.320041666666668</v>
      </c>
      <c r="M1793" s="102">
        <v>271.31510416666669</v>
      </c>
      <c r="N1793" s="108">
        <v>148.335375</v>
      </c>
      <c r="O1793" s="103">
        <v>75.395895833333327</v>
      </c>
      <c r="P1793" s="39">
        <v>0.66727000000000003</v>
      </c>
      <c r="R1793" s="24">
        <f t="shared" si="121"/>
        <v>1037.4854710416666</v>
      </c>
      <c r="T1793" s="5">
        <v>432.87259564492888</v>
      </c>
      <c r="V1793" s="20">
        <f t="shared" si="122"/>
        <v>1470.3580666865955</v>
      </c>
      <c r="W1793" s="59">
        <f t="shared" si="120"/>
        <v>41804</v>
      </c>
      <c r="X1793" s="25">
        <v>150.69432999999998</v>
      </c>
      <c r="Y1793" s="52">
        <v>253.34720999999999</v>
      </c>
      <c r="Z1793" s="53">
        <v>0</v>
      </c>
      <c r="AA1793" s="54">
        <v>649.69907999999998</v>
      </c>
      <c r="AB1793" s="55">
        <v>185.36294000000001</v>
      </c>
      <c r="AC1793" s="56">
        <v>21.838519999999999</v>
      </c>
      <c r="AD1793" s="100">
        <v>26.267979166666667</v>
      </c>
      <c r="AE1793" s="35"/>
      <c r="AF1793" s="58">
        <v>16.280380000000001</v>
      </c>
      <c r="AG1793" s="58"/>
      <c r="AH1793" s="35">
        <v>0</v>
      </c>
      <c r="AI1793" s="35"/>
      <c r="AL1793" s="24">
        <f t="shared" si="124"/>
        <v>1303.4904391666666</v>
      </c>
      <c r="AN1793" s="34">
        <v>842.35</v>
      </c>
      <c r="AP1793" s="20">
        <f t="shared" si="123"/>
        <v>2145.8404391666668</v>
      </c>
      <c r="AR1793" s="20"/>
    </row>
    <row r="1794" spans="1:44" x14ac:dyDescent="0.25">
      <c r="A1794" t="str">
        <f>VLOOKUP($B1794,'Cushing Balance'!$C$2:$E$500,3,TRUE)</f>
        <v>242014</v>
      </c>
      <c r="B1794" s="1">
        <v>41805</v>
      </c>
      <c r="C1794" s="31"/>
      <c r="D1794" s="101">
        <v>207.81989583333333</v>
      </c>
      <c r="E1794" s="110">
        <v>198.64168749999999</v>
      </c>
      <c r="F1794" s="35"/>
      <c r="G1794" s="23">
        <v>80.947659375000001</v>
      </c>
      <c r="H1794" s="111">
        <v>78.902416666666667</v>
      </c>
      <c r="I1794" s="106">
        <v>63.225791666666666</v>
      </c>
      <c r="J1794" s="26">
        <v>0</v>
      </c>
      <c r="K1794" s="104">
        <v>76.407687499999994</v>
      </c>
      <c r="L1794" s="107">
        <v>21.971666666666668</v>
      </c>
      <c r="M1794" s="102">
        <v>350.66022916666668</v>
      </c>
      <c r="N1794" s="108">
        <v>148.92181249999999</v>
      </c>
      <c r="O1794" s="103">
        <v>68.090625000000003</v>
      </c>
      <c r="P1794" s="39">
        <v>0.68520999999999999</v>
      </c>
      <c r="R1794" s="24">
        <f t="shared" si="121"/>
        <v>1296.2746818750002</v>
      </c>
      <c r="T1794" s="5">
        <v>432.87259564492888</v>
      </c>
      <c r="V1794" s="20">
        <f t="shared" si="122"/>
        <v>1729.147277519929</v>
      </c>
      <c r="W1794" s="59">
        <f t="shared" si="120"/>
        <v>41805</v>
      </c>
      <c r="X1794" s="25">
        <v>151.18299999999999</v>
      </c>
      <c r="Y1794" s="52">
        <v>253.37210000000002</v>
      </c>
      <c r="Z1794" s="53">
        <v>0</v>
      </c>
      <c r="AA1794" s="54">
        <v>307.99427000000003</v>
      </c>
      <c r="AB1794" s="55">
        <v>183.82123000000001</v>
      </c>
      <c r="AC1794" s="56">
        <v>21.7685</v>
      </c>
      <c r="AD1794" s="100">
        <v>21.539604166666667</v>
      </c>
      <c r="AE1794" s="35"/>
      <c r="AF1794" s="58">
        <v>16.02806</v>
      </c>
      <c r="AG1794" s="58"/>
      <c r="AH1794" s="35">
        <v>0</v>
      </c>
      <c r="AI1794" s="35"/>
      <c r="AL1794" s="24">
        <f t="shared" si="124"/>
        <v>955.70676416666674</v>
      </c>
      <c r="AN1794" s="34">
        <v>842.35</v>
      </c>
      <c r="AP1794" s="20">
        <f t="shared" si="123"/>
        <v>1798.0567641666667</v>
      </c>
      <c r="AR1794" s="20"/>
    </row>
    <row r="1795" spans="1:44" x14ac:dyDescent="0.25">
      <c r="A1795" t="str">
        <f>VLOOKUP($B1795,'Cushing Balance'!$C$2:$E$500,3,TRUE)</f>
        <v>242014</v>
      </c>
      <c r="B1795" s="1">
        <v>41806</v>
      </c>
      <c r="C1795" s="31"/>
      <c r="D1795" s="101">
        <v>263.96910416666668</v>
      </c>
      <c r="E1795" s="110">
        <v>194.29722916666665</v>
      </c>
      <c r="F1795" s="35"/>
      <c r="G1795" s="23">
        <v>80.947659375000001</v>
      </c>
      <c r="H1795" s="111">
        <v>78.215249999999997</v>
      </c>
      <c r="I1795" s="106">
        <v>79.608583333333328</v>
      </c>
      <c r="J1795" s="26">
        <v>0</v>
      </c>
      <c r="K1795" s="104">
        <v>75.850250000000003</v>
      </c>
      <c r="L1795" s="107">
        <v>22.332666666666668</v>
      </c>
      <c r="M1795" s="102">
        <v>331.9665</v>
      </c>
      <c r="N1795" s="108">
        <v>99.853937500000001</v>
      </c>
      <c r="O1795" s="103">
        <v>66.843104166666677</v>
      </c>
      <c r="P1795" s="39">
        <v>0.34251999999999999</v>
      </c>
      <c r="R1795" s="24">
        <f t="shared" si="121"/>
        <v>1294.2268043749998</v>
      </c>
      <c r="T1795" s="5">
        <v>432.87259564492888</v>
      </c>
      <c r="V1795" s="20">
        <f t="shared" si="122"/>
        <v>1727.0994000199287</v>
      </c>
      <c r="W1795" s="59">
        <f t="shared" si="120"/>
        <v>41806</v>
      </c>
      <c r="X1795" s="25">
        <v>150.94179</v>
      </c>
      <c r="Y1795" s="52">
        <v>64.520709999999994</v>
      </c>
      <c r="Z1795" s="53">
        <v>0</v>
      </c>
      <c r="AA1795" s="54">
        <v>530.82652000000007</v>
      </c>
      <c r="AB1795" s="55">
        <v>180.02151999999998</v>
      </c>
      <c r="AC1795" s="56">
        <v>21.846040000000002</v>
      </c>
      <c r="AD1795" s="100">
        <v>60.017666666666663</v>
      </c>
      <c r="AE1795" s="35"/>
      <c r="AF1795" s="58">
        <v>12.101899999999999</v>
      </c>
      <c r="AG1795" s="58"/>
      <c r="AH1795" s="35">
        <v>0</v>
      </c>
      <c r="AI1795" s="35"/>
      <c r="AL1795" s="24">
        <f t="shared" si="124"/>
        <v>1020.2761466666667</v>
      </c>
      <c r="AN1795" s="34">
        <v>842.35</v>
      </c>
      <c r="AP1795" s="20">
        <f t="shared" si="123"/>
        <v>1862.6261466666667</v>
      </c>
      <c r="AR1795" s="20"/>
    </row>
    <row r="1796" spans="1:44" x14ac:dyDescent="0.25">
      <c r="A1796" t="str">
        <f>VLOOKUP($B1796,'Cushing Balance'!$C$2:$E$500,3,TRUE)</f>
        <v>242014</v>
      </c>
      <c r="B1796" s="1">
        <v>41807</v>
      </c>
      <c r="C1796" s="31"/>
      <c r="D1796" s="101">
        <v>243.89768749999999</v>
      </c>
      <c r="E1796" s="110">
        <v>200.19560416666667</v>
      </c>
      <c r="F1796" s="35"/>
      <c r="G1796" s="23">
        <v>80.947659375000001</v>
      </c>
      <c r="H1796" s="111">
        <v>78.224083333333326</v>
      </c>
      <c r="I1796" s="106">
        <v>78.192770833333327</v>
      </c>
      <c r="J1796" s="26">
        <v>0</v>
      </c>
      <c r="K1796" s="104">
        <v>91.177562499999993</v>
      </c>
      <c r="L1796" s="107">
        <v>21.947791666666667</v>
      </c>
      <c r="M1796" s="102">
        <v>295.79129166666667</v>
      </c>
      <c r="N1796" s="108">
        <v>131.56577083333335</v>
      </c>
      <c r="O1796" s="103">
        <v>67.453500000000005</v>
      </c>
      <c r="P1796" s="39">
        <v>0</v>
      </c>
      <c r="R1796" s="24">
        <f t="shared" si="121"/>
        <v>1289.393721875</v>
      </c>
      <c r="T1796" s="5">
        <v>432.87259564492888</v>
      </c>
      <c r="V1796" s="20">
        <f t="shared" si="122"/>
        <v>1722.2663175199289</v>
      </c>
      <c r="W1796" s="59">
        <f t="shared" si="120"/>
        <v>41807</v>
      </c>
      <c r="X1796" s="25">
        <v>152.35900000000001</v>
      </c>
      <c r="Y1796" s="52">
        <v>9.20702</v>
      </c>
      <c r="Z1796" s="53">
        <v>0</v>
      </c>
      <c r="AA1796" s="54">
        <v>124.84813</v>
      </c>
      <c r="AB1796" s="55">
        <v>173.42648</v>
      </c>
      <c r="AC1796" s="56">
        <v>21.852900000000002</v>
      </c>
      <c r="AD1796" s="100">
        <v>54.886729166666662</v>
      </c>
      <c r="AE1796" s="35"/>
      <c r="AF1796" s="58">
        <v>8.8092699999999997</v>
      </c>
      <c r="AG1796" s="58"/>
      <c r="AH1796" s="35">
        <v>0</v>
      </c>
      <c r="AI1796" s="35"/>
      <c r="AL1796" s="24">
        <f t="shared" si="124"/>
        <v>545.38952916666665</v>
      </c>
      <c r="AN1796" s="34">
        <v>842.35</v>
      </c>
      <c r="AP1796" s="20">
        <f t="shared" si="123"/>
        <v>1387.7395291666667</v>
      </c>
      <c r="AR1796" s="20"/>
    </row>
    <row r="1797" spans="1:44" x14ac:dyDescent="0.25">
      <c r="A1797" t="str">
        <f>VLOOKUP($B1797,'Cushing Balance'!$C$2:$E$500,3,TRUE)</f>
        <v>242014</v>
      </c>
      <c r="B1797" s="1">
        <v>41808</v>
      </c>
      <c r="C1797" s="31"/>
      <c r="D1797" s="101">
        <v>412.60272916666668</v>
      </c>
      <c r="E1797" s="110">
        <v>192.01529166666666</v>
      </c>
      <c r="F1797" s="35"/>
      <c r="G1797" s="23">
        <v>80.947659375000001</v>
      </c>
      <c r="H1797" s="111">
        <v>73.956604166666665</v>
      </c>
      <c r="I1797" s="106">
        <v>74.44864583333333</v>
      </c>
      <c r="J1797" s="26">
        <v>0</v>
      </c>
      <c r="K1797" s="104">
        <v>92.254208333333324</v>
      </c>
      <c r="L1797" s="107">
        <v>22.200833333333332</v>
      </c>
      <c r="M1797" s="102">
        <v>347.3599375</v>
      </c>
      <c r="N1797" s="108">
        <v>117.31041666666667</v>
      </c>
      <c r="O1797" s="103">
        <v>70.816541666666666</v>
      </c>
      <c r="P1797" s="39">
        <v>0</v>
      </c>
      <c r="R1797" s="24">
        <f t="shared" si="121"/>
        <v>1483.9128677083331</v>
      </c>
      <c r="T1797" s="5">
        <v>432.87259564492888</v>
      </c>
      <c r="V1797" s="20">
        <f t="shared" si="122"/>
        <v>1916.785463353262</v>
      </c>
      <c r="W1797" s="59">
        <f t="shared" si="120"/>
        <v>41808</v>
      </c>
      <c r="X1797" s="25">
        <v>152.25764999999998</v>
      </c>
      <c r="Y1797" s="52">
        <v>8.5256000000000007</v>
      </c>
      <c r="Z1797" s="53">
        <v>0</v>
      </c>
      <c r="AA1797" s="54">
        <v>447.79808000000003</v>
      </c>
      <c r="AB1797" s="55">
        <v>172.45783</v>
      </c>
      <c r="AC1797" s="56">
        <v>21.797000000000001</v>
      </c>
      <c r="AD1797" s="100">
        <v>95.315062499999996</v>
      </c>
      <c r="AE1797" s="35"/>
      <c r="AF1797" s="58">
        <v>8.2915799999999997</v>
      </c>
      <c r="AG1797" s="58"/>
      <c r="AH1797" s="35">
        <v>0</v>
      </c>
      <c r="AI1797" s="35"/>
      <c r="AL1797" s="24">
        <f t="shared" si="124"/>
        <v>906.44280249999997</v>
      </c>
      <c r="AN1797" s="34">
        <v>842.35</v>
      </c>
      <c r="AP1797" s="20">
        <f t="shared" si="123"/>
        <v>1748.7928025000001</v>
      </c>
      <c r="AR1797" s="20"/>
    </row>
    <row r="1798" spans="1:44" x14ac:dyDescent="0.25">
      <c r="A1798" t="str">
        <f>VLOOKUP($B1798,'Cushing Balance'!$C$2:$E$500,3,TRUE)</f>
        <v>242014</v>
      </c>
      <c r="B1798" s="1">
        <v>41809</v>
      </c>
      <c r="C1798" s="31"/>
      <c r="D1798" s="101">
        <v>270.98595833333331</v>
      </c>
      <c r="E1798" s="110">
        <v>197.74079166666667</v>
      </c>
      <c r="F1798" s="35"/>
      <c r="G1798" s="23">
        <v>80.947659375000001</v>
      </c>
      <c r="H1798" s="111">
        <v>78.950333333333333</v>
      </c>
      <c r="I1798" s="106">
        <v>64.541645833333334</v>
      </c>
      <c r="J1798" s="26">
        <v>0</v>
      </c>
      <c r="K1798" s="104">
        <v>88.042291666666671</v>
      </c>
      <c r="L1798" s="107">
        <v>22.082875000000001</v>
      </c>
      <c r="M1798" s="102">
        <v>317.55802083333333</v>
      </c>
      <c r="N1798" s="108">
        <v>136.31572916666667</v>
      </c>
      <c r="O1798" s="103">
        <v>66.798395833333331</v>
      </c>
      <c r="P1798" s="39">
        <v>0</v>
      </c>
      <c r="R1798" s="24">
        <f t="shared" si="121"/>
        <v>1323.9637010416666</v>
      </c>
      <c r="T1798" s="5">
        <v>432.87259564492888</v>
      </c>
      <c r="V1798" s="20">
        <f t="shared" si="122"/>
        <v>1756.8362966865955</v>
      </c>
      <c r="W1798" s="59">
        <f t="shared" si="120"/>
        <v>41809</v>
      </c>
      <c r="X1798" s="25">
        <v>150.74769000000001</v>
      </c>
      <c r="Y1798" s="52">
        <v>7.3731499999999999</v>
      </c>
      <c r="Z1798" s="53">
        <v>0</v>
      </c>
      <c r="AA1798" s="54">
        <v>284.67399999999998</v>
      </c>
      <c r="AB1798" s="55">
        <v>90.12339999999999</v>
      </c>
      <c r="AC1798" s="56">
        <v>8.4939999999999998</v>
      </c>
      <c r="AD1798" s="100">
        <v>84.242062500000003</v>
      </c>
      <c r="AE1798" s="35"/>
      <c r="AF1798" s="58">
        <v>13.139959999999999</v>
      </c>
      <c r="AG1798" s="58"/>
      <c r="AH1798" s="35">
        <v>0</v>
      </c>
      <c r="AI1798" s="35"/>
      <c r="AL1798" s="24">
        <f t="shared" si="124"/>
        <v>638.79426249999995</v>
      </c>
      <c r="AN1798" s="34">
        <v>842.35</v>
      </c>
      <c r="AP1798" s="20">
        <f t="shared" si="123"/>
        <v>1481.1442625</v>
      </c>
      <c r="AR1798" s="20"/>
    </row>
    <row r="1799" spans="1:44" x14ac:dyDescent="0.25">
      <c r="A1799" t="str">
        <f>VLOOKUP($B1799,'Cushing Balance'!$C$2:$E$500,3,TRUE)</f>
        <v>242014</v>
      </c>
      <c r="B1799" s="1">
        <v>41810</v>
      </c>
      <c r="C1799" s="31"/>
      <c r="D1799" s="101">
        <v>69.786791666666673</v>
      </c>
      <c r="E1799" s="110">
        <v>198.36804166666667</v>
      </c>
      <c r="F1799" s="35"/>
      <c r="G1799" s="23">
        <v>80.947659375000001</v>
      </c>
      <c r="H1799" s="111">
        <v>79.190437500000002</v>
      </c>
      <c r="I1799" s="106">
        <v>51.822541666666666</v>
      </c>
      <c r="J1799" s="26">
        <v>0</v>
      </c>
      <c r="K1799" s="104">
        <v>74.71479166666667</v>
      </c>
      <c r="L1799" s="107">
        <v>21.542249999999999</v>
      </c>
      <c r="M1799" s="102">
        <v>233.44822916666666</v>
      </c>
      <c r="N1799" s="108">
        <v>99.818104166666672</v>
      </c>
      <c r="O1799" s="103">
        <v>75.291020833333334</v>
      </c>
      <c r="P1799" s="39">
        <v>0</v>
      </c>
      <c r="R1799" s="24">
        <f t="shared" si="121"/>
        <v>984.9298677083334</v>
      </c>
      <c r="T1799" s="5">
        <v>432.87259564492888</v>
      </c>
      <c r="V1799" s="20">
        <f t="shared" si="122"/>
        <v>1417.8024633532623</v>
      </c>
      <c r="W1799" s="59">
        <f t="shared" si="120"/>
        <v>41810</v>
      </c>
      <c r="X1799" s="25">
        <v>149.72139999999999</v>
      </c>
      <c r="Y1799" s="52">
        <v>228.61496</v>
      </c>
      <c r="Z1799" s="53">
        <v>0</v>
      </c>
      <c r="AA1799" s="54">
        <v>447.78294</v>
      </c>
      <c r="AB1799" s="55">
        <v>166.42493999999999</v>
      </c>
      <c r="AC1799" s="56">
        <v>14.31667</v>
      </c>
      <c r="AD1799" s="100">
        <v>88.942374999999998</v>
      </c>
      <c r="AE1799" s="35"/>
      <c r="AF1799" s="58">
        <v>15.493709999999998</v>
      </c>
      <c r="AG1799" s="58"/>
      <c r="AH1799" s="35">
        <v>0</v>
      </c>
      <c r="AI1799" s="35"/>
      <c r="AL1799" s="24">
        <f t="shared" si="124"/>
        <v>1111.2969950000002</v>
      </c>
      <c r="AN1799" s="34">
        <v>842.35</v>
      </c>
      <c r="AP1799" s="20">
        <f t="shared" si="123"/>
        <v>1953.6469950000001</v>
      </c>
      <c r="AR1799" s="20"/>
    </row>
    <row r="1800" spans="1:44" x14ac:dyDescent="0.25">
      <c r="A1800" t="str">
        <f>VLOOKUP($B1800,'Cushing Balance'!$C$2:$E$500,3,TRUE)</f>
        <v>252014</v>
      </c>
      <c r="B1800" s="1">
        <v>41811</v>
      </c>
      <c r="C1800" s="31"/>
      <c r="D1800" s="101">
        <v>352.00812500000001</v>
      </c>
      <c r="E1800" s="110">
        <v>177.33206250000001</v>
      </c>
      <c r="F1800" s="35"/>
      <c r="G1800" s="23">
        <v>80.947659375000001</v>
      </c>
      <c r="H1800" s="111">
        <v>73.996833333333328</v>
      </c>
      <c r="I1800" s="106">
        <v>65.339291666666668</v>
      </c>
      <c r="J1800" s="26">
        <v>0</v>
      </c>
      <c r="K1800" s="104">
        <v>75.241916666666668</v>
      </c>
      <c r="L1800" s="107">
        <v>21.699187500000001</v>
      </c>
      <c r="M1800" s="102">
        <v>248.55306250000001</v>
      </c>
      <c r="N1800" s="108">
        <v>80.033249999999995</v>
      </c>
      <c r="O1800" s="103">
        <v>75.087291666666673</v>
      </c>
      <c r="P1800" s="39">
        <v>0</v>
      </c>
      <c r="R1800" s="24">
        <f t="shared" si="121"/>
        <v>1250.2386802083333</v>
      </c>
      <c r="T1800" s="5">
        <v>432.87259564492888</v>
      </c>
      <c r="V1800" s="20">
        <f t="shared" si="122"/>
        <v>1683.1112758532622</v>
      </c>
      <c r="W1800" s="59">
        <f t="shared" ref="W1800:W1863" si="125">B1800</f>
        <v>41811</v>
      </c>
      <c r="X1800" s="25">
        <v>151.41325000000001</v>
      </c>
      <c r="Y1800" s="52">
        <v>288.93655999999999</v>
      </c>
      <c r="Z1800" s="53">
        <v>0</v>
      </c>
      <c r="AA1800" s="54">
        <v>567.12302</v>
      </c>
      <c r="AB1800" s="55">
        <v>163.67339999999999</v>
      </c>
      <c r="AC1800" s="56">
        <v>21.637270000000001</v>
      </c>
      <c r="AD1800" s="100">
        <v>86.168750000000003</v>
      </c>
      <c r="AE1800" s="35"/>
      <c r="AF1800" s="58">
        <v>16.10765</v>
      </c>
      <c r="AG1800" s="58"/>
      <c r="AH1800" s="35">
        <v>0</v>
      </c>
      <c r="AI1800" s="35"/>
      <c r="AL1800" s="24">
        <f t="shared" si="124"/>
        <v>1295.0598999999997</v>
      </c>
      <c r="AN1800" s="34">
        <v>842.35</v>
      </c>
      <c r="AP1800" s="20">
        <f t="shared" si="123"/>
        <v>2137.4098999999997</v>
      </c>
      <c r="AR1800" s="20"/>
    </row>
    <row r="1801" spans="1:44" x14ac:dyDescent="0.25">
      <c r="A1801" t="str">
        <f>VLOOKUP($B1801,'Cushing Balance'!$C$2:$E$500,3,TRUE)</f>
        <v>252014</v>
      </c>
      <c r="B1801" s="1">
        <v>41812</v>
      </c>
      <c r="C1801" s="31"/>
      <c r="D1801" s="101">
        <v>0</v>
      </c>
      <c r="E1801" s="110">
        <v>178.126125</v>
      </c>
      <c r="F1801" s="35"/>
      <c r="G1801" s="23">
        <v>80.947659375000001</v>
      </c>
      <c r="H1801" s="111">
        <v>75.457208333333327</v>
      </c>
      <c r="I1801" s="106">
        <v>64.586666666666659</v>
      </c>
      <c r="J1801" s="26">
        <v>0</v>
      </c>
      <c r="K1801" s="104">
        <v>80.777312499999994</v>
      </c>
      <c r="L1801" s="107">
        <v>22.062104166666668</v>
      </c>
      <c r="M1801" s="102">
        <v>351.03383333333329</v>
      </c>
      <c r="N1801" s="108">
        <v>138.59829166666665</v>
      </c>
      <c r="O1801" s="103">
        <v>68.273541666666674</v>
      </c>
      <c r="P1801" s="39">
        <v>0</v>
      </c>
      <c r="R1801" s="24">
        <f t="shared" si="121"/>
        <v>1059.8627427083331</v>
      </c>
      <c r="T1801" s="5">
        <v>432.87259564492888</v>
      </c>
      <c r="V1801" s="20">
        <f t="shared" si="122"/>
        <v>1492.735338353262</v>
      </c>
      <c r="W1801" s="59">
        <f t="shared" si="125"/>
        <v>41812</v>
      </c>
      <c r="X1801" s="25">
        <v>151.05395999999999</v>
      </c>
      <c r="Y1801" s="52">
        <v>289.16309999999999</v>
      </c>
      <c r="Z1801" s="53">
        <v>0</v>
      </c>
      <c r="AA1801" s="54">
        <v>402.14433000000002</v>
      </c>
      <c r="AB1801" s="55">
        <v>203.88998000000001</v>
      </c>
      <c r="AC1801" s="56">
        <v>21.539650000000002</v>
      </c>
      <c r="AD1801" s="100">
        <v>52.988624999999999</v>
      </c>
      <c r="AE1801" s="35"/>
      <c r="AF1801" s="58">
        <v>16.015309999999999</v>
      </c>
      <c r="AG1801" s="58"/>
      <c r="AH1801" s="35">
        <v>0</v>
      </c>
      <c r="AI1801" s="35"/>
      <c r="AL1801" s="24">
        <f t="shared" si="124"/>
        <v>1136.7949549999998</v>
      </c>
      <c r="AN1801" s="34">
        <v>842.35</v>
      </c>
      <c r="AP1801" s="20">
        <f t="shared" si="123"/>
        <v>1979.1449549999998</v>
      </c>
      <c r="AR1801" s="20"/>
    </row>
    <row r="1802" spans="1:44" x14ac:dyDescent="0.25">
      <c r="A1802" t="str">
        <f>VLOOKUP($B1802,'Cushing Balance'!$C$2:$E$500,3,TRUE)</f>
        <v>252014</v>
      </c>
      <c r="B1802" s="1">
        <v>41813</v>
      </c>
      <c r="C1802" s="31"/>
      <c r="D1802" s="101">
        <v>301.83600000000001</v>
      </c>
      <c r="E1802" s="110">
        <v>196.01860416666665</v>
      </c>
      <c r="F1802" s="35"/>
      <c r="G1802" s="23">
        <v>80.947659375000001</v>
      </c>
      <c r="H1802" s="111">
        <v>78.363041666666675</v>
      </c>
      <c r="I1802" s="106">
        <v>52.989375000000003</v>
      </c>
      <c r="J1802" s="26">
        <v>0</v>
      </c>
      <c r="K1802" s="104">
        <v>68.898604166666672</v>
      </c>
      <c r="L1802" s="107">
        <v>22.014541666666666</v>
      </c>
      <c r="M1802" s="102">
        <v>316.58233333333334</v>
      </c>
      <c r="N1802" s="108">
        <v>150</v>
      </c>
      <c r="O1802" s="103">
        <v>72.746166666666667</v>
      </c>
      <c r="P1802" s="39">
        <v>0</v>
      </c>
      <c r="R1802" s="24">
        <f t="shared" ref="R1802:R1865" si="126">SUM(D1802:P1802)</f>
        <v>1340.3963260416667</v>
      </c>
      <c r="T1802" s="5">
        <v>432.87259564492888</v>
      </c>
      <c r="V1802" s="20">
        <f t="shared" ref="V1802:V1865" si="127">T1802+R1802</f>
        <v>1773.2689216865956</v>
      </c>
      <c r="W1802" s="59">
        <f t="shared" si="125"/>
        <v>41813</v>
      </c>
      <c r="X1802" s="25">
        <v>150.77094</v>
      </c>
      <c r="Y1802" s="52">
        <v>306.41381000000001</v>
      </c>
      <c r="Z1802" s="53">
        <v>0</v>
      </c>
      <c r="AA1802" s="54">
        <v>233.99873000000002</v>
      </c>
      <c r="AB1802" s="55">
        <v>224.01731000000001</v>
      </c>
      <c r="AC1802" s="56">
        <v>3.0947300000000002</v>
      </c>
      <c r="AD1802" s="100">
        <v>30.647124999999999</v>
      </c>
      <c r="AE1802" s="35"/>
      <c r="AF1802" s="58">
        <v>12.221080000000001</v>
      </c>
      <c r="AG1802" s="58"/>
      <c r="AH1802" s="35">
        <v>0</v>
      </c>
      <c r="AI1802" s="35"/>
      <c r="AL1802" s="24">
        <f t="shared" si="124"/>
        <v>961.16372500000011</v>
      </c>
      <c r="AN1802" s="34">
        <v>842.35</v>
      </c>
      <c r="AP1802" s="20">
        <f t="shared" ref="AP1802:AP1865" si="128">AN1802+AL1802</f>
        <v>1803.5137250000002</v>
      </c>
      <c r="AR1802" s="20"/>
    </row>
    <row r="1803" spans="1:44" x14ac:dyDescent="0.25">
      <c r="A1803" t="str">
        <f>VLOOKUP($B1803,'Cushing Balance'!$C$2:$E$500,3,TRUE)</f>
        <v>252014</v>
      </c>
      <c r="B1803" s="1">
        <v>41814</v>
      </c>
      <c r="C1803" s="31"/>
      <c r="D1803" s="101">
        <v>253.15337500000001</v>
      </c>
      <c r="E1803" s="110">
        <v>199.96041666666665</v>
      </c>
      <c r="F1803" s="35"/>
      <c r="G1803" s="23">
        <v>80.947659375000001</v>
      </c>
      <c r="H1803" s="111">
        <v>78.397604166666667</v>
      </c>
      <c r="I1803" s="106">
        <v>73.156854166666676</v>
      </c>
      <c r="J1803" s="26">
        <v>0</v>
      </c>
      <c r="K1803" s="104">
        <v>78.900937499999998</v>
      </c>
      <c r="L1803" s="107">
        <v>21.924250000000001</v>
      </c>
      <c r="M1803" s="102">
        <v>249.21177083333333</v>
      </c>
      <c r="N1803" s="108">
        <v>150</v>
      </c>
      <c r="O1803" s="103">
        <v>68.553875000000005</v>
      </c>
      <c r="P1803" s="39">
        <v>0</v>
      </c>
      <c r="R1803" s="24">
        <f t="shared" si="126"/>
        <v>1254.2067427083334</v>
      </c>
      <c r="T1803" s="5">
        <v>432.87259564492888</v>
      </c>
      <c r="V1803" s="20">
        <f t="shared" si="127"/>
        <v>1687.0793383532623</v>
      </c>
      <c r="W1803" s="59">
        <f t="shared" si="125"/>
        <v>41814</v>
      </c>
      <c r="X1803" s="25">
        <v>149.30188000000001</v>
      </c>
      <c r="Y1803" s="52">
        <v>253.61942000000002</v>
      </c>
      <c r="Z1803" s="53">
        <v>0</v>
      </c>
      <c r="AA1803" s="54">
        <v>507.06328999999999</v>
      </c>
      <c r="AB1803" s="55">
        <v>228.40657999999999</v>
      </c>
      <c r="AC1803" s="56">
        <v>0</v>
      </c>
      <c r="AD1803" s="100">
        <v>36.518229166666664</v>
      </c>
      <c r="AE1803" s="35"/>
      <c r="AF1803" s="58">
        <v>8.1880799999999994</v>
      </c>
      <c r="AG1803" s="58"/>
      <c r="AH1803" s="35">
        <v>0</v>
      </c>
      <c r="AI1803" s="35"/>
      <c r="AL1803" s="24">
        <f t="shared" ref="AL1803:AL1866" si="129">SUM(X1803:AJ1803)</f>
        <v>1183.0974791666667</v>
      </c>
      <c r="AN1803" s="34">
        <v>842.35</v>
      </c>
      <c r="AP1803" s="20">
        <f t="shared" si="128"/>
        <v>2025.4474791666667</v>
      </c>
      <c r="AR1803" s="20"/>
    </row>
    <row r="1804" spans="1:44" x14ac:dyDescent="0.25">
      <c r="A1804" t="str">
        <f>VLOOKUP($B1804,'Cushing Balance'!$C$2:$E$500,3,TRUE)</f>
        <v>252014</v>
      </c>
      <c r="B1804" s="1">
        <v>41815</v>
      </c>
      <c r="C1804" s="31"/>
      <c r="D1804" s="101">
        <v>390.5823125</v>
      </c>
      <c r="E1804" s="110">
        <v>195.2868125</v>
      </c>
      <c r="F1804" s="35"/>
      <c r="G1804" s="23">
        <v>80.947659375000001</v>
      </c>
      <c r="H1804" s="111">
        <v>77.754291666666674</v>
      </c>
      <c r="I1804" s="106">
        <v>78.753</v>
      </c>
      <c r="J1804" s="26">
        <v>0</v>
      </c>
      <c r="K1804" s="104">
        <v>81.393770833333335</v>
      </c>
      <c r="L1804" s="107">
        <v>21.643249999999998</v>
      </c>
      <c r="M1804" s="102">
        <v>263.30574999999999</v>
      </c>
      <c r="N1804" s="108">
        <v>129.59639583333333</v>
      </c>
      <c r="O1804" s="103">
        <v>68.467500000000001</v>
      </c>
      <c r="P1804" s="39">
        <v>0</v>
      </c>
      <c r="R1804" s="24">
        <f t="shared" si="126"/>
        <v>1387.7307427083333</v>
      </c>
      <c r="T1804" s="5">
        <v>432.87259564492888</v>
      </c>
      <c r="V1804" s="20">
        <f t="shared" si="127"/>
        <v>1820.6033383532622</v>
      </c>
      <c r="W1804" s="59">
        <f t="shared" si="125"/>
        <v>41815</v>
      </c>
      <c r="X1804" s="25">
        <v>149.98313000000002</v>
      </c>
      <c r="Y1804" s="52">
        <v>254.36865</v>
      </c>
      <c r="Z1804" s="53">
        <v>0</v>
      </c>
      <c r="AA1804" s="54">
        <v>342.56802000000005</v>
      </c>
      <c r="AB1804" s="55">
        <v>206.98513</v>
      </c>
      <c r="AC1804" s="56">
        <v>13.907629999999999</v>
      </c>
      <c r="AD1804" s="100">
        <v>47.559729166666664</v>
      </c>
      <c r="AE1804" s="35"/>
      <c r="AF1804" s="58">
        <v>8.3695599999999999</v>
      </c>
      <c r="AG1804" s="58"/>
      <c r="AH1804" s="35">
        <v>0</v>
      </c>
      <c r="AI1804" s="35"/>
      <c r="AL1804" s="24">
        <f t="shared" si="129"/>
        <v>1023.7418491666668</v>
      </c>
      <c r="AN1804" s="34">
        <v>842.35</v>
      </c>
      <c r="AP1804" s="20">
        <f t="shared" si="128"/>
        <v>1866.0918491666669</v>
      </c>
      <c r="AR1804" s="20"/>
    </row>
    <row r="1805" spans="1:44" x14ac:dyDescent="0.25">
      <c r="A1805" t="str">
        <f>VLOOKUP($B1805,'Cushing Balance'!$C$2:$E$500,3,TRUE)</f>
        <v>252014</v>
      </c>
      <c r="B1805" s="1">
        <v>41816</v>
      </c>
      <c r="C1805" s="31"/>
      <c r="D1805" s="101">
        <v>12.074354166666668</v>
      </c>
      <c r="E1805" s="110">
        <v>198.79010416666665</v>
      </c>
      <c r="F1805" s="35"/>
      <c r="G1805" s="23">
        <v>80.947659375000001</v>
      </c>
      <c r="H1805" s="111">
        <v>76.904145833333331</v>
      </c>
      <c r="I1805" s="106">
        <v>82.809020833333335</v>
      </c>
      <c r="J1805" s="26">
        <v>0</v>
      </c>
      <c r="K1805" s="104">
        <v>60.778229166666662</v>
      </c>
      <c r="L1805" s="107">
        <v>21.692812499999999</v>
      </c>
      <c r="M1805" s="102">
        <v>284.73802083333334</v>
      </c>
      <c r="N1805" s="108">
        <v>144.41172916666665</v>
      </c>
      <c r="O1805" s="103">
        <v>74.649020833333324</v>
      </c>
      <c r="P1805" s="39">
        <v>0</v>
      </c>
      <c r="R1805" s="24">
        <f t="shared" si="126"/>
        <v>1037.7950968749997</v>
      </c>
      <c r="T1805" s="5">
        <v>432.87259564492888</v>
      </c>
      <c r="V1805" s="20">
        <f t="shared" si="127"/>
        <v>1470.6676925199286</v>
      </c>
      <c r="W1805" s="59">
        <f t="shared" si="125"/>
        <v>41816</v>
      </c>
      <c r="X1805" s="25">
        <v>149.38330999999999</v>
      </c>
      <c r="Y1805" s="52">
        <v>219.62232999999998</v>
      </c>
      <c r="Z1805" s="53">
        <v>0</v>
      </c>
      <c r="AA1805" s="54">
        <v>552.64638000000002</v>
      </c>
      <c r="AB1805" s="55">
        <v>221.69798</v>
      </c>
      <c r="AC1805" s="56">
        <v>15.448690000000001</v>
      </c>
      <c r="AD1805" s="100">
        <v>56.948583333333339</v>
      </c>
      <c r="AE1805" s="35"/>
      <c r="AF1805" s="58">
        <v>13.072040000000001</v>
      </c>
      <c r="AG1805" s="58"/>
      <c r="AH1805" s="35">
        <v>0</v>
      </c>
      <c r="AI1805" s="35"/>
      <c r="AL1805" s="24">
        <f t="shared" si="129"/>
        <v>1228.8193133333332</v>
      </c>
      <c r="AN1805" s="34">
        <v>842.35</v>
      </c>
      <c r="AP1805" s="20">
        <f t="shared" si="128"/>
        <v>2071.1693133333333</v>
      </c>
      <c r="AR1805" s="20"/>
    </row>
    <row r="1806" spans="1:44" x14ac:dyDescent="0.25">
      <c r="A1806" t="str">
        <f>VLOOKUP($B1806,'Cushing Balance'!$C$2:$E$500,3,TRUE)</f>
        <v>252014</v>
      </c>
      <c r="B1806" s="1">
        <v>41817</v>
      </c>
      <c r="C1806" s="31"/>
      <c r="D1806" s="101">
        <v>280.35045833333334</v>
      </c>
      <c r="E1806" s="110">
        <v>194.9466875</v>
      </c>
      <c r="F1806" s="35"/>
      <c r="G1806" s="23">
        <v>80.947659375000001</v>
      </c>
      <c r="H1806" s="111">
        <v>78.486874999999998</v>
      </c>
      <c r="I1806" s="106">
        <v>86.298500000000004</v>
      </c>
      <c r="J1806" s="26">
        <v>0</v>
      </c>
      <c r="K1806" s="104">
        <v>95.359354166666677</v>
      </c>
      <c r="L1806" s="107">
        <v>22.054333333333332</v>
      </c>
      <c r="M1806" s="102">
        <v>343.5891666666667</v>
      </c>
      <c r="N1806" s="108">
        <v>129.49216666666666</v>
      </c>
      <c r="O1806" s="103">
        <v>72.427104166666666</v>
      </c>
      <c r="P1806" s="39">
        <v>0</v>
      </c>
      <c r="R1806" s="24">
        <f t="shared" si="126"/>
        <v>1383.9523052083332</v>
      </c>
      <c r="T1806" s="5">
        <v>432.87259564492888</v>
      </c>
      <c r="V1806" s="20">
        <f t="shared" si="127"/>
        <v>1816.8249008532621</v>
      </c>
      <c r="W1806" s="59">
        <f t="shared" si="125"/>
        <v>41817</v>
      </c>
      <c r="X1806" s="25">
        <v>151.52880999999999</v>
      </c>
      <c r="Y1806" s="52">
        <v>253.38938000000002</v>
      </c>
      <c r="Z1806" s="53">
        <v>0</v>
      </c>
      <c r="AA1806" s="54">
        <v>263.06802000000005</v>
      </c>
      <c r="AB1806" s="55">
        <v>220.97749999999999</v>
      </c>
      <c r="AC1806" s="56">
        <v>0</v>
      </c>
      <c r="AD1806" s="100">
        <v>82.728312500000001</v>
      </c>
      <c r="AE1806" s="35"/>
      <c r="AF1806" s="58">
        <v>16.056100000000001</v>
      </c>
      <c r="AG1806" s="58"/>
      <c r="AH1806" s="35">
        <v>0</v>
      </c>
      <c r="AI1806" s="35"/>
      <c r="AL1806" s="24">
        <f t="shared" si="129"/>
        <v>987.74812250000002</v>
      </c>
      <c r="AN1806" s="34">
        <v>842.35</v>
      </c>
      <c r="AP1806" s="20">
        <f t="shared" si="128"/>
        <v>1830.0981225</v>
      </c>
      <c r="AR1806" s="20"/>
    </row>
    <row r="1807" spans="1:44" x14ac:dyDescent="0.25">
      <c r="A1807" t="str">
        <f>VLOOKUP($B1807,'Cushing Balance'!$C$2:$E$500,3,TRUE)</f>
        <v>262014</v>
      </c>
      <c r="B1807" s="1">
        <v>41818</v>
      </c>
      <c r="C1807" s="31"/>
      <c r="D1807" s="101">
        <v>12.057333333333332</v>
      </c>
      <c r="E1807" s="110">
        <v>197.72770833333334</v>
      </c>
      <c r="F1807" s="35"/>
      <c r="G1807" s="23">
        <v>80.947659375000001</v>
      </c>
      <c r="H1807" s="111">
        <v>78.388770833333325</v>
      </c>
      <c r="I1807" s="106">
        <v>71.969750000000005</v>
      </c>
      <c r="J1807" s="26">
        <v>0</v>
      </c>
      <c r="K1807" s="104">
        <v>95.994833333333332</v>
      </c>
      <c r="L1807" s="107">
        <v>21.723666666666666</v>
      </c>
      <c r="M1807" s="102">
        <v>315.69043749999997</v>
      </c>
      <c r="N1807" s="108">
        <v>133.40672916666665</v>
      </c>
      <c r="O1807" s="103">
        <v>73.419520833333323</v>
      </c>
      <c r="P1807" s="39">
        <v>0</v>
      </c>
      <c r="R1807" s="24">
        <f t="shared" si="126"/>
        <v>1081.3264093749999</v>
      </c>
      <c r="T1807" s="5">
        <v>432.87259564492888</v>
      </c>
      <c r="V1807" s="20">
        <f t="shared" si="127"/>
        <v>1514.1990050199288</v>
      </c>
      <c r="W1807" s="59">
        <f t="shared" si="125"/>
        <v>41818</v>
      </c>
      <c r="X1807" s="25">
        <v>149.34119000000001</v>
      </c>
      <c r="Y1807" s="52">
        <v>212.77507999999997</v>
      </c>
      <c r="Z1807" s="53">
        <v>0</v>
      </c>
      <c r="AA1807" s="54">
        <v>296.09813000000003</v>
      </c>
      <c r="AB1807" s="55">
        <v>223.06629000000001</v>
      </c>
      <c r="AC1807" s="56">
        <v>0</v>
      </c>
      <c r="AD1807" s="100">
        <v>29.197937499999998</v>
      </c>
      <c r="AE1807" s="35"/>
      <c r="AF1807" s="58">
        <v>16.050689999999999</v>
      </c>
      <c r="AG1807" s="58"/>
      <c r="AH1807" s="35">
        <v>0</v>
      </c>
      <c r="AI1807" s="35"/>
      <c r="AL1807" s="24">
        <f t="shared" si="129"/>
        <v>926.52931750000005</v>
      </c>
      <c r="AN1807" s="34">
        <v>842.35</v>
      </c>
      <c r="AP1807" s="20">
        <f t="shared" si="128"/>
        <v>1768.8793175000001</v>
      </c>
      <c r="AR1807" s="20"/>
    </row>
    <row r="1808" spans="1:44" x14ac:dyDescent="0.25">
      <c r="A1808" t="str">
        <f>VLOOKUP($B1808,'Cushing Balance'!$C$2:$E$500,3,TRUE)</f>
        <v>262014</v>
      </c>
      <c r="B1808" s="1">
        <v>41819</v>
      </c>
      <c r="C1808" s="31"/>
      <c r="D1808" s="101">
        <v>278.22610416666669</v>
      </c>
      <c r="E1808" s="110">
        <v>194.874875</v>
      </c>
      <c r="F1808" s="35"/>
      <c r="G1808" s="23">
        <v>80.947659375000001</v>
      </c>
      <c r="H1808" s="111">
        <v>78.45675</v>
      </c>
      <c r="I1808" s="106">
        <v>71.836437500000002</v>
      </c>
      <c r="J1808" s="26">
        <v>0</v>
      </c>
      <c r="K1808" s="104">
        <v>95.338333333333324</v>
      </c>
      <c r="L1808" s="107">
        <v>22.002875</v>
      </c>
      <c r="M1808" s="102">
        <v>381.1905625</v>
      </c>
      <c r="N1808" s="108">
        <v>121.07654166666667</v>
      </c>
      <c r="O1808" s="103">
        <v>74.988687499999997</v>
      </c>
      <c r="P1808" s="39">
        <v>0</v>
      </c>
      <c r="R1808" s="24">
        <f t="shared" si="126"/>
        <v>1398.9388260416665</v>
      </c>
      <c r="T1808" s="5">
        <v>432.87259564492888</v>
      </c>
      <c r="V1808" s="20">
        <f t="shared" si="127"/>
        <v>1831.8114216865954</v>
      </c>
      <c r="W1808" s="59">
        <f t="shared" si="125"/>
        <v>41819</v>
      </c>
      <c r="X1808" s="25">
        <v>150.70308</v>
      </c>
      <c r="Y1808" s="52">
        <v>235.03023000000002</v>
      </c>
      <c r="Z1808" s="53">
        <v>0</v>
      </c>
      <c r="AA1808" s="54">
        <v>471.41377</v>
      </c>
      <c r="AB1808" s="55">
        <v>203.83715000000001</v>
      </c>
      <c r="AC1808" s="56">
        <v>0</v>
      </c>
      <c r="AD1808" s="100">
        <v>61.300416666666663</v>
      </c>
      <c r="AE1808" s="35"/>
      <c r="AF1808" s="58">
        <v>15.908670000000001</v>
      </c>
      <c r="AG1808" s="58"/>
      <c r="AH1808" s="35">
        <v>0</v>
      </c>
      <c r="AI1808" s="35"/>
      <c r="AL1808" s="24">
        <f t="shared" si="129"/>
        <v>1138.1933166666668</v>
      </c>
      <c r="AN1808" s="34">
        <v>842.35</v>
      </c>
      <c r="AP1808" s="20">
        <f t="shared" si="128"/>
        <v>1980.5433166666667</v>
      </c>
      <c r="AR1808" s="20"/>
    </row>
    <row r="1809" spans="1:44" x14ac:dyDescent="0.25">
      <c r="A1809" t="str">
        <f>VLOOKUP($B1809,'Cushing Balance'!$C$2:$E$500,3,TRUE)</f>
        <v>262014</v>
      </c>
      <c r="B1809" s="1">
        <v>41820</v>
      </c>
      <c r="C1809" s="31"/>
      <c r="D1809" s="101">
        <v>108.58316666666667</v>
      </c>
      <c r="E1809" s="110">
        <v>183.07102083333334</v>
      </c>
      <c r="F1809" s="35"/>
      <c r="G1809" s="23">
        <v>80.947659375000001</v>
      </c>
      <c r="H1809" s="111">
        <v>78.592937500000005</v>
      </c>
      <c r="I1809" s="106">
        <v>74.216479166666673</v>
      </c>
      <c r="J1809" s="26">
        <v>0</v>
      </c>
      <c r="K1809" s="104">
        <v>99.586937500000005</v>
      </c>
      <c r="L1809" s="107">
        <v>22.692187499999999</v>
      </c>
      <c r="M1809" s="102">
        <v>322.10533333333331</v>
      </c>
      <c r="N1809" s="108">
        <v>146.46143749999999</v>
      </c>
      <c r="O1809" s="103">
        <v>68.367999999999995</v>
      </c>
      <c r="P1809" s="39">
        <v>0</v>
      </c>
      <c r="R1809" s="24">
        <f t="shared" si="126"/>
        <v>1184.6251593749998</v>
      </c>
      <c r="T1809" s="5">
        <v>432.87259564492888</v>
      </c>
      <c r="V1809" s="20">
        <f t="shared" si="127"/>
        <v>1617.4977550199287</v>
      </c>
      <c r="W1809" s="59">
        <f t="shared" si="125"/>
        <v>41820</v>
      </c>
      <c r="X1809" s="25">
        <v>150.6636</v>
      </c>
      <c r="Y1809" s="52">
        <v>111.64269</v>
      </c>
      <c r="Z1809" s="53">
        <v>0</v>
      </c>
      <c r="AA1809" s="54">
        <v>334.58956000000001</v>
      </c>
      <c r="AB1809" s="55">
        <v>203.62576999999999</v>
      </c>
      <c r="AC1809" s="56">
        <v>4.1907700000000006</v>
      </c>
      <c r="AD1809" s="100">
        <v>61.820583333333339</v>
      </c>
      <c r="AE1809" s="35"/>
      <c r="AF1809" s="58">
        <v>16.116540000000001</v>
      </c>
      <c r="AG1809" s="58"/>
      <c r="AH1809" s="35">
        <v>0</v>
      </c>
      <c r="AI1809" s="35"/>
      <c r="AL1809" s="24">
        <f t="shared" si="129"/>
        <v>882.6495133333334</v>
      </c>
      <c r="AN1809" s="34">
        <v>842.35</v>
      </c>
      <c r="AP1809" s="20">
        <f t="shared" si="128"/>
        <v>1724.9995133333334</v>
      </c>
      <c r="AR1809" s="20"/>
    </row>
    <row r="1810" spans="1:44" x14ac:dyDescent="0.25">
      <c r="A1810" t="str">
        <f>VLOOKUP($B1810,'Cushing Balance'!$C$2:$E$500,3,TRUE)</f>
        <v>262014</v>
      </c>
      <c r="B1810" s="1">
        <v>41821</v>
      </c>
      <c r="C1810" s="31"/>
      <c r="D1810" s="101">
        <v>360.23239583333333</v>
      </c>
      <c r="E1810" s="110">
        <v>189.97800000000001</v>
      </c>
      <c r="F1810" s="35"/>
      <c r="G1810" s="23">
        <v>77.091959184111161</v>
      </c>
      <c r="H1810" s="111">
        <v>67.902625</v>
      </c>
      <c r="I1810" s="106">
        <v>82.319680851063836</v>
      </c>
      <c r="J1810" s="26">
        <v>0</v>
      </c>
      <c r="K1810" s="104">
        <v>92.490666666666669</v>
      </c>
      <c r="L1810" s="107">
        <v>21.851531914893616</v>
      </c>
      <c r="M1810" s="102">
        <v>281.97618749999998</v>
      </c>
      <c r="N1810" s="108">
        <v>127.81317021276595</v>
      </c>
      <c r="O1810" s="103">
        <v>65.040574468085111</v>
      </c>
      <c r="P1810" s="39">
        <v>53.248170000000002</v>
      </c>
      <c r="R1810" s="24">
        <f t="shared" si="126"/>
        <v>1419.9449616309198</v>
      </c>
      <c r="T1810" s="5">
        <v>436.10284008575826</v>
      </c>
      <c r="V1810" s="20">
        <f t="shared" si="127"/>
        <v>1856.0478017166781</v>
      </c>
      <c r="W1810" s="59">
        <f t="shared" si="125"/>
        <v>41821</v>
      </c>
      <c r="X1810" s="25">
        <v>151.66631000000001</v>
      </c>
      <c r="Y1810" s="52">
        <v>182.86098000000001</v>
      </c>
      <c r="Z1810" s="53">
        <v>0</v>
      </c>
      <c r="AA1810" s="54">
        <v>356.32110999999998</v>
      </c>
      <c r="AB1810" s="55">
        <v>216.41670999999999</v>
      </c>
      <c r="AC1810" s="56">
        <v>22.787650000000003</v>
      </c>
      <c r="AD1810" s="100">
        <v>23.321666666666669</v>
      </c>
      <c r="AE1810" s="35"/>
      <c r="AF1810" s="58">
        <v>10.065250000000001</v>
      </c>
      <c r="AG1810" s="58"/>
      <c r="AH1810" s="35">
        <v>0</v>
      </c>
      <c r="AI1810" s="35"/>
      <c r="AL1810" s="24">
        <f t="shared" si="129"/>
        <v>963.43967666666663</v>
      </c>
      <c r="AN1810" s="34">
        <v>823.65000000000009</v>
      </c>
      <c r="AP1810" s="20">
        <f t="shared" si="128"/>
        <v>1787.0896766666667</v>
      </c>
      <c r="AR1810" s="20"/>
    </row>
    <row r="1811" spans="1:44" x14ac:dyDescent="0.25">
      <c r="A1811" t="str">
        <f>VLOOKUP($B1811,'Cushing Balance'!$C$2:$E$500,3,TRUE)</f>
        <v>262014</v>
      </c>
      <c r="B1811" s="1">
        <v>41822</v>
      </c>
      <c r="C1811" s="31"/>
      <c r="D1811" s="101">
        <v>190.78174999999999</v>
      </c>
      <c r="E1811" s="110">
        <v>198.66925000000001</v>
      </c>
      <c r="F1811" s="35"/>
      <c r="G1811" s="23">
        <v>77.091959184111161</v>
      </c>
      <c r="H1811" s="111">
        <v>70.867666666666665</v>
      </c>
      <c r="I1811" s="106">
        <v>83.972208333333327</v>
      </c>
      <c r="J1811" s="26">
        <v>0</v>
      </c>
      <c r="K1811" s="104">
        <v>69.073895833333324</v>
      </c>
      <c r="L1811" s="107">
        <v>21.857833333333332</v>
      </c>
      <c r="M1811" s="102">
        <v>365.40912500000002</v>
      </c>
      <c r="N1811" s="108">
        <v>103.87852083333333</v>
      </c>
      <c r="O1811" s="103">
        <v>69.539645833333324</v>
      </c>
      <c r="P1811" s="39">
        <v>22.460099999999997</v>
      </c>
      <c r="R1811" s="24">
        <f t="shared" si="126"/>
        <v>1273.6019550174444</v>
      </c>
      <c r="T1811" s="5">
        <v>436.10284008575826</v>
      </c>
      <c r="V1811" s="20">
        <f t="shared" si="127"/>
        <v>1709.7047951032027</v>
      </c>
      <c r="W1811" s="59">
        <f t="shared" si="125"/>
        <v>41822</v>
      </c>
      <c r="X1811" s="25">
        <v>150.19351999999998</v>
      </c>
      <c r="Y1811" s="52">
        <v>283.29596000000004</v>
      </c>
      <c r="Z1811" s="53">
        <v>0</v>
      </c>
      <c r="AA1811" s="54">
        <v>484.45425</v>
      </c>
      <c r="AB1811" s="55">
        <v>228.57653999999999</v>
      </c>
      <c r="AC1811" s="56">
        <v>9.8438300000000005</v>
      </c>
      <c r="AD1811" s="100">
        <v>18.934395833333333</v>
      </c>
      <c r="AE1811" s="35"/>
      <c r="AF1811" s="58">
        <v>13.39767</v>
      </c>
      <c r="AG1811" s="58"/>
      <c r="AH1811" s="35">
        <v>0</v>
      </c>
      <c r="AI1811" s="35"/>
      <c r="AL1811" s="24">
        <f t="shared" si="129"/>
        <v>1188.6961658333335</v>
      </c>
      <c r="AN1811" s="34">
        <v>823.65000000000009</v>
      </c>
      <c r="AP1811" s="20">
        <f t="shared" si="128"/>
        <v>2012.3461658333335</v>
      </c>
      <c r="AR1811" s="20"/>
    </row>
    <row r="1812" spans="1:44" x14ac:dyDescent="0.25">
      <c r="A1812" t="str">
        <f>VLOOKUP($B1812,'Cushing Balance'!$C$2:$E$500,3,TRUE)</f>
        <v>262014</v>
      </c>
      <c r="B1812" s="1">
        <v>41823</v>
      </c>
      <c r="C1812" s="31"/>
      <c r="D1812" s="101">
        <v>322.49987499999997</v>
      </c>
      <c r="E1812" s="110">
        <v>190.1705</v>
      </c>
      <c r="F1812" s="35"/>
      <c r="G1812" s="23">
        <v>77.091959184111161</v>
      </c>
      <c r="H1812" s="111">
        <v>74.61270833333333</v>
      </c>
      <c r="I1812" s="106">
        <v>76.553958333333327</v>
      </c>
      <c r="J1812" s="26">
        <v>0</v>
      </c>
      <c r="K1812" s="104">
        <v>69.270229166666667</v>
      </c>
      <c r="L1812" s="107">
        <v>21.589874999999999</v>
      </c>
      <c r="M1812" s="102">
        <v>385.05658333333332</v>
      </c>
      <c r="N1812" s="108">
        <v>118.76587499999999</v>
      </c>
      <c r="O1812" s="103">
        <v>73.282333333333327</v>
      </c>
      <c r="P1812" s="39">
        <v>52.710749999999997</v>
      </c>
      <c r="R1812" s="24">
        <f t="shared" si="126"/>
        <v>1461.604646684111</v>
      </c>
      <c r="T1812" s="5">
        <v>436.10284008575826</v>
      </c>
      <c r="V1812" s="20">
        <f t="shared" si="127"/>
        <v>1897.7074867698693</v>
      </c>
      <c r="W1812" s="59">
        <f t="shared" si="125"/>
        <v>41823</v>
      </c>
      <c r="X1812" s="25">
        <v>148.7191</v>
      </c>
      <c r="Y1812" s="52">
        <v>313.52679000000001</v>
      </c>
      <c r="Z1812" s="53">
        <v>0</v>
      </c>
      <c r="AA1812" s="54">
        <v>336.00571000000002</v>
      </c>
      <c r="AB1812" s="55">
        <v>224.09414999999998</v>
      </c>
      <c r="AC1812" s="56">
        <v>0</v>
      </c>
      <c r="AD1812" s="100">
        <v>53.681874999999998</v>
      </c>
      <c r="AE1812" s="35"/>
      <c r="AF1812" s="58">
        <v>16.174630000000001</v>
      </c>
      <c r="AG1812" s="58"/>
      <c r="AH1812" s="35">
        <v>0</v>
      </c>
      <c r="AI1812" s="35"/>
      <c r="AL1812" s="24">
        <f t="shared" si="129"/>
        <v>1092.2022550000002</v>
      </c>
      <c r="AN1812" s="34">
        <v>823.65000000000009</v>
      </c>
      <c r="AP1812" s="20">
        <f t="shared" si="128"/>
        <v>1915.8522550000002</v>
      </c>
      <c r="AR1812" s="20"/>
    </row>
    <row r="1813" spans="1:44" x14ac:dyDescent="0.25">
      <c r="A1813" t="str">
        <f>VLOOKUP($B1813,'Cushing Balance'!$C$2:$E$500,3,TRUE)</f>
        <v>262014</v>
      </c>
      <c r="B1813" s="1">
        <v>41824</v>
      </c>
      <c r="C1813" s="31"/>
      <c r="D1813" s="101">
        <v>205.46245833333333</v>
      </c>
      <c r="E1813" s="110">
        <v>193.73443750000001</v>
      </c>
      <c r="F1813" s="35"/>
      <c r="G1813" s="23">
        <v>77.091959184111161</v>
      </c>
      <c r="H1813" s="111">
        <v>69.659312499999999</v>
      </c>
      <c r="I1813" s="106">
        <v>63.228458333333336</v>
      </c>
      <c r="J1813" s="26">
        <v>0</v>
      </c>
      <c r="K1813" s="104">
        <v>64.596583333333342</v>
      </c>
      <c r="L1813" s="107">
        <v>22.486833333333333</v>
      </c>
      <c r="M1813" s="102">
        <v>385.3145833333333</v>
      </c>
      <c r="N1813" s="108">
        <v>142.75304166666666</v>
      </c>
      <c r="O1813" s="103">
        <v>73.67754166666667</v>
      </c>
      <c r="P1813" s="39">
        <v>58.675519999999999</v>
      </c>
      <c r="R1813" s="24">
        <f t="shared" si="126"/>
        <v>1356.6807291841112</v>
      </c>
      <c r="T1813" s="5">
        <v>436.10284008575826</v>
      </c>
      <c r="V1813" s="20">
        <f t="shared" si="127"/>
        <v>1792.7835692698695</v>
      </c>
      <c r="W1813" s="59">
        <f t="shared" si="125"/>
        <v>41824</v>
      </c>
      <c r="X1813" s="25">
        <v>149.85054</v>
      </c>
      <c r="Y1813" s="52">
        <v>296.48280999999997</v>
      </c>
      <c r="Z1813" s="53">
        <v>0</v>
      </c>
      <c r="AA1813" s="54">
        <v>213.94154</v>
      </c>
      <c r="AB1813" s="55">
        <v>206.02348000000001</v>
      </c>
      <c r="AC1813" s="56">
        <v>0</v>
      </c>
      <c r="AD1813" s="100">
        <v>20.471666666666668</v>
      </c>
      <c r="AE1813" s="35"/>
      <c r="AF1813" s="58">
        <v>15.93829</v>
      </c>
      <c r="AG1813" s="58"/>
      <c r="AH1813" s="35">
        <v>0</v>
      </c>
      <c r="AI1813" s="35"/>
      <c r="AL1813" s="24">
        <f t="shared" si="129"/>
        <v>902.70832666666672</v>
      </c>
      <c r="AN1813" s="34">
        <v>823.65000000000009</v>
      </c>
      <c r="AP1813" s="20">
        <f t="shared" si="128"/>
        <v>1726.3583266666669</v>
      </c>
      <c r="AR1813" s="20"/>
    </row>
    <row r="1814" spans="1:44" x14ac:dyDescent="0.25">
      <c r="A1814" t="str">
        <f>VLOOKUP($B1814,'Cushing Balance'!$C$2:$E$500,3,TRUE)</f>
        <v>272014</v>
      </c>
      <c r="B1814" s="1">
        <v>41825</v>
      </c>
      <c r="C1814" s="31"/>
      <c r="D1814" s="101">
        <v>338.01933333333329</v>
      </c>
      <c r="E1814" s="110">
        <v>190.79439583333334</v>
      </c>
      <c r="F1814" s="35"/>
      <c r="G1814" s="23">
        <v>77.091959184111161</v>
      </c>
      <c r="H1814" s="111">
        <v>78.516312499999998</v>
      </c>
      <c r="I1814" s="106">
        <v>71.044395833333326</v>
      </c>
      <c r="J1814" s="26">
        <v>0</v>
      </c>
      <c r="K1814" s="104">
        <v>69.312208333333331</v>
      </c>
      <c r="L1814" s="107">
        <v>22.635270833333333</v>
      </c>
      <c r="M1814" s="102">
        <v>336.12356249999999</v>
      </c>
      <c r="N1814" s="108">
        <v>145.06375</v>
      </c>
      <c r="O1814" s="103">
        <v>72.847958333333324</v>
      </c>
      <c r="P1814" s="39">
        <v>11.361600000000001</v>
      </c>
      <c r="R1814" s="24">
        <f t="shared" si="126"/>
        <v>1412.8107466841111</v>
      </c>
      <c r="T1814" s="5">
        <v>436.10284008575826</v>
      </c>
      <c r="V1814" s="20">
        <f t="shared" si="127"/>
        <v>1848.9135867698694</v>
      </c>
      <c r="W1814" s="59">
        <f t="shared" si="125"/>
        <v>41825</v>
      </c>
      <c r="X1814" s="25">
        <v>149.79849999999999</v>
      </c>
      <c r="Y1814" s="52">
        <v>312.99821000000003</v>
      </c>
      <c r="Z1814" s="53">
        <v>0</v>
      </c>
      <c r="AA1814" s="54">
        <v>312.83963</v>
      </c>
      <c r="AB1814" s="55">
        <v>198.09642000000002</v>
      </c>
      <c r="AC1814" s="56">
        <v>0</v>
      </c>
      <c r="AD1814" s="100">
        <v>20.704666666666668</v>
      </c>
      <c r="AE1814" s="35"/>
      <c r="AF1814" s="58">
        <v>16.057749999999999</v>
      </c>
      <c r="AG1814" s="58"/>
      <c r="AH1814" s="35">
        <v>0</v>
      </c>
      <c r="AI1814" s="35"/>
      <c r="AL1814" s="24">
        <f t="shared" si="129"/>
        <v>1010.4951766666668</v>
      </c>
      <c r="AN1814" s="34">
        <v>823.65000000000009</v>
      </c>
      <c r="AP1814" s="20">
        <f t="shared" si="128"/>
        <v>1834.1451766666669</v>
      </c>
      <c r="AR1814" s="20"/>
    </row>
    <row r="1815" spans="1:44" x14ac:dyDescent="0.25">
      <c r="A1815" t="str">
        <f>VLOOKUP($B1815,'Cushing Balance'!$C$2:$E$500,3,TRUE)</f>
        <v>272014</v>
      </c>
      <c r="B1815" s="1">
        <v>41826</v>
      </c>
      <c r="C1815" s="31"/>
      <c r="D1815" s="101">
        <v>334.22993750000001</v>
      </c>
      <c r="E1815" s="110">
        <v>186.43358333333333</v>
      </c>
      <c r="F1815" s="35"/>
      <c r="G1815" s="23">
        <v>77.091959184111161</v>
      </c>
      <c r="H1815" s="111">
        <v>78.413645833333334</v>
      </c>
      <c r="I1815" s="106">
        <v>62.520333333333333</v>
      </c>
      <c r="J1815" s="26">
        <v>0</v>
      </c>
      <c r="K1815" s="104">
        <v>71.418166666666679</v>
      </c>
      <c r="L1815" s="107">
        <v>22.4223125</v>
      </c>
      <c r="M1815" s="102">
        <v>426.751375</v>
      </c>
      <c r="N1815" s="108">
        <v>118.61652083333333</v>
      </c>
      <c r="O1815" s="103">
        <v>70.975270833333326</v>
      </c>
      <c r="P1815" s="39">
        <v>0.95065</v>
      </c>
      <c r="R1815" s="24">
        <f t="shared" si="126"/>
        <v>1449.8237550174447</v>
      </c>
      <c r="T1815" s="5">
        <v>436.10284008575826</v>
      </c>
      <c r="V1815" s="20">
        <f t="shared" si="127"/>
        <v>1885.926595103203</v>
      </c>
      <c r="W1815" s="59">
        <f t="shared" si="125"/>
        <v>41826</v>
      </c>
      <c r="X1815" s="25">
        <v>151.12863000000002</v>
      </c>
      <c r="Y1815" s="52">
        <v>331.66523000000001</v>
      </c>
      <c r="Z1815" s="53">
        <v>0</v>
      </c>
      <c r="AA1815" s="54">
        <v>454.59848</v>
      </c>
      <c r="AB1815" s="55">
        <v>188.17092000000002</v>
      </c>
      <c r="AC1815" s="56">
        <v>0</v>
      </c>
      <c r="AD1815" s="100">
        <v>23.730541666666667</v>
      </c>
      <c r="AE1815" s="35"/>
      <c r="AF1815" s="58">
        <v>16.044460000000001</v>
      </c>
      <c r="AG1815" s="58"/>
      <c r="AH1815" s="35">
        <v>0</v>
      </c>
      <c r="AI1815" s="35"/>
      <c r="AL1815" s="24">
        <f t="shared" si="129"/>
        <v>1165.3382616666665</v>
      </c>
      <c r="AN1815" s="34">
        <v>823.65000000000009</v>
      </c>
      <c r="AP1815" s="20">
        <f t="shared" si="128"/>
        <v>1988.9882616666666</v>
      </c>
      <c r="AR1815" s="20"/>
    </row>
    <row r="1816" spans="1:44" x14ac:dyDescent="0.25">
      <c r="A1816" t="str">
        <f>VLOOKUP($B1816,'Cushing Balance'!$C$2:$E$500,3,TRUE)</f>
        <v>272014</v>
      </c>
      <c r="B1816" s="1">
        <v>41827</v>
      </c>
      <c r="C1816" s="31"/>
      <c r="D1816" s="101">
        <v>228.78312500000001</v>
      </c>
      <c r="E1816" s="110">
        <v>183.89191666666665</v>
      </c>
      <c r="F1816" s="35"/>
      <c r="G1816" s="23">
        <v>77.091959184111161</v>
      </c>
      <c r="H1816" s="111">
        <v>75.02491666666667</v>
      </c>
      <c r="I1816" s="106">
        <v>82.751229166666675</v>
      </c>
      <c r="J1816" s="26">
        <v>0</v>
      </c>
      <c r="K1816" s="104">
        <v>64.852291666666659</v>
      </c>
      <c r="L1816" s="107">
        <v>22.4304375</v>
      </c>
      <c r="M1816" s="102">
        <v>382.08897916666666</v>
      </c>
      <c r="N1816" s="108">
        <v>99.400270833333323</v>
      </c>
      <c r="O1816" s="103">
        <v>67.860041666666675</v>
      </c>
      <c r="P1816" s="39">
        <v>13.819540000000002</v>
      </c>
      <c r="R1816" s="24">
        <f t="shared" si="126"/>
        <v>1297.9947075174443</v>
      </c>
      <c r="T1816" s="5">
        <v>436.10284008575826</v>
      </c>
      <c r="V1816" s="20">
        <f t="shared" si="127"/>
        <v>1734.0975476032027</v>
      </c>
      <c r="W1816" s="59">
        <f t="shared" si="125"/>
        <v>41827</v>
      </c>
      <c r="X1816" s="25">
        <v>151.67481000000001</v>
      </c>
      <c r="Y1816" s="52">
        <v>334.45317</v>
      </c>
      <c r="Z1816" s="53">
        <v>0</v>
      </c>
      <c r="AA1816" s="54">
        <v>365.70388000000003</v>
      </c>
      <c r="AB1816" s="55">
        <v>186.23570999999998</v>
      </c>
      <c r="AC1816" s="56">
        <v>0</v>
      </c>
      <c r="AD1816" s="100">
        <v>61.977354166666665</v>
      </c>
      <c r="AE1816" s="35"/>
      <c r="AF1816" s="58">
        <v>16.311209999999999</v>
      </c>
      <c r="AG1816" s="58"/>
      <c r="AH1816" s="35">
        <v>0</v>
      </c>
      <c r="AI1816" s="35"/>
      <c r="AL1816" s="24">
        <f t="shared" si="129"/>
        <v>1116.3561341666666</v>
      </c>
      <c r="AN1816" s="34">
        <v>823.65000000000009</v>
      </c>
      <c r="AP1816" s="20">
        <f t="shared" si="128"/>
        <v>1940.0061341666667</v>
      </c>
      <c r="AR1816" s="20"/>
    </row>
    <row r="1817" spans="1:44" x14ac:dyDescent="0.25">
      <c r="A1817" t="str">
        <f>VLOOKUP($B1817,'Cushing Balance'!$C$2:$E$500,3,TRUE)</f>
        <v>272014</v>
      </c>
      <c r="B1817" s="1">
        <v>41828</v>
      </c>
      <c r="C1817" s="31"/>
      <c r="D1817" s="101">
        <v>72.174916666666675</v>
      </c>
      <c r="E1817" s="110">
        <v>196.22785416666665</v>
      </c>
      <c r="F1817" s="35"/>
      <c r="G1817" s="23">
        <v>77.091959184111161</v>
      </c>
      <c r="H1817" s="111">
        <v>73.24914583333333</v>
      </c>
      <c r="I1817" s="106">
        <v>96.355854166666674</v>
      </c>
      <c r="J1817" s="26">
        <v>0</v>
      </c>
      <c r="K1817" s="104">
        <v>77.108104166666678</v>
      </c>
      <c r="L1817" s="107">
        <v>21.997354166666668</v>
      </c>
      <c r="M1817" s="102">
        <v>384.20477083333333</v>
      </c>
      <c r="N1817" s="108">
        <v>138.53735416666666</v>
      </c>
      <c r="O1817" s="103">
        <v>68.391708333333327</v>
      </c>
      <c r="P1817" s="39">
        <v>1.5584800000000001</v>
      </c>
      <c r="R1817" s="24">
        <f t="shared" si="126"/>
        <v>1206.8975016841109</v>
      </c>
      <c r="T1817" s="5">
        <v>436.10284008575826</v>
      </c>
      <c r="V1817" s="20">
        <f t="shared" si="127"/>
        <v>1643.0003417698692</v>
      </c>
      <c r="W1817" s="59">
        <f t="shared" si="125"/>
        <v>41828</v>
      </c>
      <c r="X1817" s="25">
        <v>144.18093999999999</v>
      </c>
      <c r="Y1817" s="52">
        <v>339.61919</v>
      </c>
      <c r="Z1817" s="53">
        <v>0</v>
      </c>
      <c r="AA1817" s="54">
        <v>374.02830999999998</v>
      </c>
      <c r="AB1817" s="55">
        <v>191.44499999999999</v>
      </c>
      <c r="AC1817" s="56">
        <v>0</v>
      </c>
      <c r="AD1817" s="100">
        <v>54.590791666666661</v>
      </c>
      <c r="AE1817" s="35"/>
      <c r="AF1817" s="58">
        <v>11.23983</v>
      </c>
      <c r="AG1817" s="58"/>
      <c r="AH1817" s="35">
        <v>0</v>
      </c>
      <c r="AI1817" s="35"/>
      <c r="AL1817" s="24">
        <f t="shared" si="129"/>
        <v>1115.1040616666667</v>
      </c>
      <c r="AN1817" s="34">
        <v>823.65000000000009</v>
      </c>
      <c r="AP1817" s="20">
        <f t="shared" si="128"/>
        <v>1938.7540616666668</v>
      </c>
      <c r="AR1817" s="20"/>
    </row>
    <row r="1818" spans="1:44" x14ac:dyDescent="0.25">
      <c r="A1818" t="str">
        <f>VLOOKUP($B1818,'Cushing Balance'!$C$2:$E$500,3,TRUE)</f>
        <v>272014</v>
      </c>
      <c r="B1818" s="1">
        <v>41829</v>
      </c>
      <c r="C1818" s="31"/>
      <c r="D1818" s="101">
        <v>364.67460416666671</v>
      </c>
      <c r="E1818" s="110">
        <v>152.280125</v>
      </c>
      <c r="F1818" s="35"/>
      <c r="G1818" s="23">
        <v>77.091959184111161</v>
      </c>
      <c r="H1818" s="111">
        <v>70.035708333333332</v>
      </c>
      <c r="I1818" s="106">
        <v>91.250249999999994</v>
      </c>
      <c r="J1818" s="26">
        <v>0</v>
      </c>
      <c r="K1818" s="104">
        <v>70.617999999999995</v>
      </c>
      <c r="L1818" s="107">
        <v>21.661750000000001</v>
      </c>
      <c r="M1818" s="102">
        <v>376.98345833333332</v>
      </c>
      <c r="N1818" s="108">
        <v>148.29783333333333</v>
      </c>
      <c r="O1818" s="103">
        <v>72.135999999999996</v>
      </c>
      <c r="P1818" s="39">
        <v>0</v>
      </c>
      <c r="R1818" s="24">
        <f t="shared" si="126"/>
        <v>1445.0296883507779</v>
      </c>
      <c r="T1818" s="5">
        <v>436.10284008575826</v>
      </c>
      <c r="V1818" s="20">
        <f t="shared" si="127"/>
        <v>1881.1325284365362</v>
      </c>
      <c r="W1818" s="59">
        <f t="shared" si="125"/>
        <v>41829</v>
      </c>
      <c r="X1818" s="25">
        <v>146.31217000000001</v>
      </c>
      <c r="Y1818" s="52">
        <v>329.67063000000002</v>
      </c>
      <c r="Z1818" s="53">
        <v>0</v>
      </c>
      <c r="AA1818" s="54">
        <v>459.58634999999998</v>
      </c>
      <c r="AB1818" s="55">
        <v>193.92069000000001</v>
      </c>
      <c r="AC1818" s="56">
        <v>0</v>
      </c>
      <c r="AD1818" s="100">
        <v>50.423312500000002</v>
      </c>
      <c r="AE1818" s="35"/>
      <c r="AF1818" s="58">
        <v>8.1898800000000005</v>
      </c>
      <c r="AG1818" s="58"/>
      <c r="AH1818" s="35">
        <v>0</v>
      </c>
      <c r="AI1818" s="35"/>
      <c r="AL1818" s="24">
        <f t="shared" si="129"/>
        <v>1188.1030324999999</v>
      </c>
      <c r="AN1818" s="34">
        <v>823.65000000000009</v>
      </c>
      <c r="AP1818" s="20">
        <f t="shared" si="128"/>
        <v>2011.7530325</v>
      </c>
      <c r="AR1818" s="20"/>
    </row>
    <row r="1819" spans="1:44" x14ac:dyDescent="0.25">
      <c r="A1819" t="str">
        <f>VLOOKUP($B1819,'Cushing Balance'!$C$2:$E$500,3,TRUE)</f>
        <v>272014</v>
      </c>
      <c r="B1819" s="1">
        <v>41830</v>
      </c>
      <c r="C1819" s="31"/>
      <c r="D1819" s="101">
        <v>211.77977083333334</v>
      </c>
      <c r="E1819" s="110">
        <v>80.591687500000006</v>
      </c>
      <c r="F1819" s="35"/>
      <c r="G1819" s="23">
        <v>77.091959184111161</v>
      </c>
      <c r="H1819" s="111">
        <v>77.993479166666674</v>
      </c>
      <c r="I1819" s="106">
        <v>76.534437499999996</v>
      </c>
      <c r="J1819" s="26">
        <v>0</v>
      </c>
      <c r="K1819" s="104">
        <v>72.403312499999998</v>
      </c>
      <c r="L1819" s="107">
        <v>21.8018125</v>
      </c>
      <c r="M1819" s="102">
        <v>329.83224999999999</v>
      </c>
      <c r="N1819" s="108">
        <v>136.6976875</v>
      </c>
      <c r="O1819" s="103">
        <v>74.199187499999994</v>
      </c>
      <c r="P1819" s="39">
        <v>46.385690000000004</v>
      </c>
      <c r="R1819" s="24">
        <f t="shared" si="126"/>
        <v>1205.311274184111</v>
      </c>
      <c r="T1819" s="5">
        <v>436.10284008575826</v>
      </c>
      <c r="V1819" s="20">
        <f t="shared" si="127"/>
        <v>1641.4141142698693</v>
      </c>
      <c r="W1819" s="59">
        <f t="shared" si="125"/>
        <v>41830</v>
      </c>
      <c r="X1819" s="25">
        <v>150.75313</v>
      </c>
      <c r="Y1819" s="52">
        <v>326.07940000000002</v>
      </c>
      <c r="Z1819" s="53">
        <v>0</v>
      </c>
      <c r="AA1819" s="54">
        <v>461.50372999999996</v>
      </c>
      <c r="AB1819" s="55">
        <v>209.52832999999998</v>
      </c>
      <c r="AC1819" s="56">
        <v>0</v>
      </c>
      <c r="AD1819" s="100">
        <v>24.439875000000001</v>
      </c>
      <c r="AE1819" s="35"/>
      <c r="AF1819" s="58">
        <v>8.2824599999999986</v>
      </c>
      <c r="AG1819" s="58"/>
      <c r="AH1819" s="35">
        <v>0</v>
      </c>
      <c r="AI1819" s="35"/>
      <c r="AL1819" s="24">
        <f t="shared" si="129"/>
        <v>1180.5869250000001</v>
      </c>
      <c r="AN1819" s="34">
        <v>823.65000000000009</v>
      </c>
      <c r="AP1819" s="20">
        <f t="shared" si="128"/>
        <v>2004.2369250000002</v>
      </c>
      <c r="AR1819" s="20"/>
    </row>
    <row r="1820" spans="1:44" x14ac:dyDescent="0.25">
      <c r="A1820" t="str">
        <f>VLOOKUP($B1820,'Cushing Balance'!$C$2:$E$500,3,TRUE)</f>
        <v>272014</v>
      </c>
      <c r="B1820" s="1">
        <v>41831</v>
      </c>
      <c r="C1820" s="31"/>
      <c r="D1820" s="101">
        <v>225.99962500000001</v>
      </c>
      <c r="E1820" s="110">
        <v>161.931625</v>
      </c>
      <c r="F1820" s="35"/>
      <c r="G1820" s="23">
        <v>77.091959184111161</v>
      </c>
      <c r="H1820" s="111">
        <v>78.132687500000003</v>
      </c>
      <c r="I1820" s="106">
        <v>69.339437500000003</v>
      </c>
      <c r="J1820" s="26">
        <v>0</v>
      </c>
      <c r="K1820" s="104">
        <v>73.318583333333322</v>
      </c>
      <c r="L1820" s="107">
        <v>21.816354166666667</v>
      </c>
      <c r="M1820" s="102">
        <v>364.44662499999998</v>
      </c>
      <c r="N1820" s="108">
        <v>150</v>
      </c>
      <c r="O1820" s="103">
        <v>69.472916666666677</v>
      </c>
      <c r="P1820" s="39">
        <v>84.672669999999997</v>
      </c>
      <c r="R1820" s="24">
        <f t="shared" si="126"/>
        <v>1376.2224833507776</v>
      </c>
      <c r="T1820" s="5">
        <v>436.10284008575826</v>
      </c>
      <c r="V1820" s="20">
        <f t="shared" si="127"/>
        <v>1812.3253234365359</v>
      </c>
      <c r="W1820" s="59">
        <f t="shared" si="125"/>
        <v>41831</v>
      </c>
      <c r="X1820" s="25">
        <v>150.61170999999999</v>
      </c>
      <c r="Y1820" s="52">
        <v>302.01741999999996</v>
      </c>
      <c r="Z1820" s="53">
        <v>0</v>
      </c>
      <c r="AA1820" s="54">
        <v>407.99288000000001</v>
      </c>
      <c r="AB1820" s="55">
        <v>223.95381</v>
      </c>
      <c r="AC1820" s="56">
        <v>0</v>
      </c>
      <c r="AD1820" s="100">
        <v>26.725145833333332</v>
      </c>
      <c r="AE1820" s="35"/>
      <c r="AF1820" s="58">
        <v>8.388440000000001</v>
      </c>
      <c r="AG1820" s="58"/>
      <c r="AH1820" s="35">
        <v>0</v>
      </c>
      <c r="AI1820" s="35"/>
      <c r="AL1820" s="24">
        <f t="shared" si="129"/>
        <v>1119.6894058333332</v>
      </c>
      <c r="AN1820" s="34">
        <v>823.65000000000009</v>
      </c>
      <c r="AP1820" s="20">
        <f t="shared" si="128"/>
        <v>1943.3394058333333</v>
      </c>
      <c r="AR1820" s="20"/>
    </row>
    <row r="1821" spans="1:44" x14ac:dyDescent="0.25">
      <c r="A1821" t="str">
        <f>VLOOKUP($B1821,'Cushing Balance'!$C$2:$E$500,3,TRUE)</f>
        <v>282014</v>
      </c>
      <c r="B1821" s="1">
        <v>41832</v>
      </c>
      <c r="C1821" s="31"/>
      <c r="D1821" s="101">
        <v>196.91191666666666</v>
      </c>
      <c r="E1821" s="110">
        <v>150.72022916666666</v>
      </c>
      <c r="F1821" s="35"/>
      <c r="G1821" s="23">
        <v>77.091959184111161</v>
      </c>
      <c r="H1821" s="111">
        <v>78.21660416666667</v>
      </c>
      <c r="I1821" s="106">
        <v>75.140916666666669</v>
      </c>
      <c r="J1821" s="26">
        <v>0</v>
      </c>
      <c r="K1821" s="104">
        <v>69.295854166666672</v>
      </c>
      <c r="L1821" s="107">
        <v>21.978520833333331</v>
      </c>
      <c r="M1821" s="102">
        <v>389.935</v>
      </c>
      <c r="N1821" s="108">
        <v>117.31283333333333</v>
      </c>
      <c r="O1821" s="103">
        <v>72.291291666666666</v>
      </c>
      <c r="P1821" s="39">
        <v>42.774230000000003</v>
      </c>
      <c r="R1821" s="24">
        <f t="shared" si="126"/>
        <v>1291.6693558507777</v>
      </c>
      <c r="T1821" s="5">
        <v>436.10284008575826</v>
      </c>
      <c r="V1821" s="20">
        <f t="shared" si="127"/>
        <v>1727.772195936536</v>
      </c>
      <c r="W1821" s="59">
        <f t="shared" si="125"/>
        <v>41832</v>
      </c>
      <c r="X1821" s="25">
        <v>150.23632999999998</v>
      </c>
      <c r="Y1821" s="52">
        <v>338.72008</v>
      </c>
      <c r="Z1821" s="53">
        <v>0</v>
      </c>
      <c r="AA1821" s="54">
        <v>408.70941999999997</v>
      </c>
      <c r="AB1821" s="55">
        <v>224.87864999999999</v>
      </c>
      <c r="AC1821" s="56">
        <v>0</v>
      </c>
      <c r="AD1821" s="100">
        <v>27.7865</v>
      </c>
      <c r="AE1821" s="35"/>
      <c r="AF1821" s="58">
        <v>8.6548999999999996</v>
      </c>
      <c r="AG1821" s="58"/>
      <c r="AH1821" s="35">
        <v>0</v>
      </c>
      <c r="AI1821" s="35"/>
      <c r="AL1821" s="24">
        <f t="shared" si="129"/>
        <v>1158.98588</v>
      </c>
      <c r="AN1821" s="34">
        <v>823.65000000000009</v>
      </c>
      <c r="AP1821" s="20">
        <f t="shared" si="128"/>
        <v>1982.63588</v>
      </c>
      <c r="AR1821" s="20"/>
    </row>
    <row r="1822" spans="1:44" x14ac:dyDescent="0.25">
      <c r="A1822" t="str">
        <f>VLOOKUP($B1822,'Cushing Balance'!$C$2:$E$500,3,TRUE)</f>
        <v>282014</v>
      </c>
      <c r="B1822" s="1">
        <v>41833</v>
      </c>
      <c r="C1822" s="31"/>
      <c r="D1822" s="101">
        <v>253.62514583333333</v>
      </c>
      <c r="E1822" s="110">
        <v>175.33258333333333</v>
      </c>
      <c r="F1822" s="35"/>
      <c r="G1822" s="23">
        <v>77.091959184111161</v>
      </c>
      <c r="H1822" s="111">
        <v>70.95579166666667</v>
      </c>
      <c r="I1822" s="106">
        <v>84.189354166666675</v>
      </c>
      <c r="J1822" s="26">
        <v>0</v>
      </c>
      <c r="K1822" s="104">
        <v>71.571333333333328</v>
      </c>
      <c r="L1822" s="107">
        <v>21.969562499999999</v>
      </c>
      <c r="M1822" s="102">
        <v>349.25687499999998</v>
      </c>
      <c r="N1822" s="108">
        <v>150</v>
      </c>
      <c r="O1822" s="103">
        <v>68.443479166666677</v>
      </c>
      <c r="P1822" s="39">
        <v>8.0887100000000007</v>
      </c>
      <c r="R1822" s="24">
        <f t="shared" si="126"/>
        <v>1330.5247941841112</v>
      </c>
      <c r="T1822" s="5">
        <v>436.10284008575826</v>
      </c>
      <c r="V1822" s="20">
        <f t="shared" si="127"/>
        <v>1766.6276342698695</v>
      </c>
      <c r="W1822" s="59">
        <f t="shared" si="125"/>
        <v>41833</v>
      </c>
      <c r="X1822" s="25">
        <v>150.41882999999999</v>
      </c>
      <c r="Y1822" s="52">
        <v>326.30565000000001</v>
      </c>
      <c r="Z1822" s="53">
        <v>0</v>
      </c>
      <c r="AA1822" s="54">
        <v>524.08218999999997</v>
      </c>
      <c r="AB1822" s="55">
        <v>221.50193999999999</v>
      </c>
      <c r="AC1822" s="56">
        <v>0</v>
      </c>
      <c r="AD1822" s="100">
        <v>23.745041666666669</v>
      </c>
      <c r="AE1822" s="35"/>
      <c r="AF1822" s="58">
        <v>14.035729999999999</v>
      </c>
      <c r="AG1822" s="58"/>
      <c r="AH1822" s="35">
        <v>0</v>
      </c>
      <c r="AI1822" s="35"/>
      <c r="AL1822" s="24">
        <f t="shared" si="129"/>
        <v>1260.0893816666667</v>
      </c>
      <c r="AN1822" s="34">
        <v>823.65000000000009</v>
      </c>
      <c r="AP1822" s="20">
        <f t="shared" si="128"/>
        <v>2083.7393816666668</v>
      </c>
      <c r="AR1822" s="20"/>
    </row>
    <row r="1823" spans="1:44" x14ac:dyDescent="0.25">
      <c r="A1823" t="str">
        <f>VLOOKUP($B1823,'Cushing Balance'!$C$2:$E$500,3,TRUE)</f>
        <v>282014</v>
      </c>
      <c r="B1823" s="1">
        <v>41834</v>
      </c>
      <c r="C1823" s="31"/>
      <c r="D1823" s="101">
        <v>20.982250000000001</v>
      </c>
      <c r="E1823" s="110">
        <v>157.83799999999999</v>
      </c>
      <c r="F1823" s="35"/>
      <c r="G1823" s="23">
        <v>77.091959184111161</v>
      </c>
      <c r="H1823" s="111">
        <v>73.704270833333325</v>
      </c>
      <c r="I1823" s="106">
        <v>81.331062500000002</v>
      </c>
      <c r="J1823" s="26">
        <v>0</v>
      </c>
      <c r="K1823" s="104">
        <v>71.841520833333334</v>
      </c>
      <c r="L1823" s="107">
        <v>21.815979166666668</v>
      </c>
      <c r="M1823" s="102">
        <v>350.953125</v>
      </c>
      <c r="N1823" s="108">
        <v>149.98539583333334</v>
      </c>
      <c r="O1823" s="103">
        <v>67.589291666666668</v>
      </c>
      <c r="P1823" s="39">
        <v>44.182879999999997</v>
      </c>
      <c r="R1823" s="24">
        <f t="shared" si="126"/>
        <v>1117.3157350174445</v>
      </c>
      <c r="T1823" s="5">
        <v>436.10284008575826</v>
      </c>
      <c r="V1823" s="20">
        <f t="shared" si="127"/>
        <v>1553.4185751032028</v>
      </c>
      <c r="W1823" s="59">
        <f t="shared" si="125"/>
        <v>41834</v>
      </c>
      <c r="X1823" s="25">
        <v>151.53874999999999</v>
      </c>
      <c r="Y1823" s="52">
        <v>330.61758000000003</v>
      </c>
      <c r="Z1823" s="53">
        <v>0</v>
      </c>
      <c r="AA1823" s="54">
        <v>376.41502000000003</v>
      </c>
      <c r="AB1823" s="55">
        <v>200.4374</v>
      </c>
      <c r="AC1823" s="56">
        <v>0</v>
      </c>
      <c r="AD1823" s="100">
        <v>28.776250000000001</v>
      </c>
      <c r="AE1823" s="35"/>
      <c r="AF1823" s="58">
        <v>15.96602</v>
      </c>
      <c r="AG1823" s="58"/>
      <c r="AH1823" s="35">
        <v>0</v>
      </c>
      <c r="AI1823" s="35"/>
      <c r="AL1823" s="24">
        <f t="shared" si="129"/>
        <v>1103.7510199999999</v>
      </c>
      <c r="AN1823" s="34">
        <v>823.65000000000009</v>
      </c>
      <c r="AP1823" s="20">
        <f t="shared" si="128"/>
        <v>1927.40102</v>
      </c>
      <c r="AR1823" s="20"/>
    </row>
    <row r="1824" spans="1:44" x14ac:dyDescent="0.25">
      <c r="A1824" t="str">
        <f>VLOOKUP($B1824,'Cushing Balance'!$C$2:$E$500,3,TRUE)</f>
        <v>282014</v>
      </c>
      <c r="B1824" s="1">
        <v>41835</v>
      </c>
      <c r="C1824" s="31"/>
      <c r="D1824" s="101">
        <v>421.49604166666671</v>
      </c>
      <c r="E1824" s="110">
        <v>160.07239583333333</v>
      </c>
      <c r="F1824" s="35"/>
      <c r="G1824" s="23">
        <v>77.091959184111161</v>
      </c>
      <c r="H1824" s="111">
        <v>78.243208333333328</v>
      </c>
      <c r="I1824" s="106">
        <v>77.440687499999996</v>
      </c>
      <c r="J1824" s="26">
        <v>0</v>
      </c>
      <c r="K1824" s="104">
        <v>53.676083333333338</v>
      </c>
      <c r="L1824" s="107">
        <v>21.7835</v>
      </c>
      <c r="M1824" s="102">
        <v>383.62950000000001</v>
      </c>
      <c r="N1824" s="108">
        <v>150</v>
      </c>
      <c r="O1824" s="103">
        <v>73.803437500000001</v>
      </c>
      <c r="P1824" s="39">
        <v>61.453690000000002</v>
      </c>
      <c r="R1824" s="24">
        <f t="shared" si="126"/>
        <v>1558.6905033507778</v>
      </c>
      <c r="T1824" s="5">
        <v>436.10284008575826</v>
      </c>
      <c r="V1824" s="20">
        <f t="shared" si="127"/>
        <v>1994.7933434365361</v>
      </c>
      <c r="W1824" s="59">
        <f t="shared" si="125"/>
        <v>41835</v>
      </c>
      <c r="X1824" s="25">
        <v>150.50196</v>
      </c>
      <c r="Y1824" s="52">
        <v>331.40323000000001</v>
      </c>
      <c r="Z1824" s="53">
        <v>0</v>
      </c>
      <c r="AA1824" s="54">
        <v>377.53196000000003</v>
      </c>
      <c r="AB1824" s="55">
        <v>192.41776999999999</v>
      </c>
      <c r="AC1824" s="56">
        <v>0</v>
      </c>
      <c r="AD1824" s="100">
        <v>36.3948125</v>
      </c>
      <c r="AE1824" s="35"/>
      <c r="AF1824" s="58">
        <v>16.120850000000001</v>
      </c>
      <c r="AG1824" s="58"/>
      <c r="AH1824" s="35">
        <v>0</v>
      </c>
      <c r="AI1824" s="35"/>
      <c r="AL1824" s="24">
        <f t="shared" si="129"/>
        <v>1104.3705825</v>
      </c>
      <c r="AN1824" s="34">
        <v>823.65000000000009</v>
      </c>
      <c r="AP1824" s="20">
        <f t="shared" si="128"/>
        <v>1928.0205825</v>
      </c>
      <c r="AR1824" s="20"/>
    </row>
    <row r="1825" spans="1:44" x14ac:dyDescent="0.25">
      <c r="A1825" t="str">
        <f>VLOOKUP($B1825,'Cushing Balance'!$C$2:$E$500,3,TRUE)</f>
        <v>282014</v>
      </c>
      <c r="B1825" s="1">
        <v>41836</v>
      </c>
      <c r="C1825" s="31"/>
      <c r="D1825" s="101">
        <v>96.845666666666673</v>
      </c>
      <c r="E1825" s="110">
        <v>175.80283333333335</v>
      </c>
      <c r="F1825" s="35"/>
      <c r="G1825" s="23">
        <v>77.091959184111161</v>
      </c>
      <c r="H1825" s="111">
        <v>78.418750000000003</v>
      </c>
      <c r="I1825" s="106">
        <v>68.339020833333322</v>
      </c>
      <c r="J1825" s="26">
        <v>0</v>
      </c>
      <c r="K1825" s="104">
        <v>65.477333333333334</v>
      </c>
      <c r="L1825" s="107">
        <v>21.710770833333331</v>
      </c>
      <c r="M1825" s="102">
        <v>375.36366666666669</v>
      </c>
      <c r="N1825" s="108">
        <v>150</v>
      </c>
      <c r="O1825" s="103">
        <v>74.274583333333325</v>
      </c>
      <c r="P1825" s="39">
        <v>31.85792</v>
      </c>
      <c r="R1825" s="24">
        <f t="shared" si="126"/>
        <v>1215.1825041841112</v>
      </c>
      <c r="T1825" s="5">
        <v>436.10284008575826</v>
      </c>
      <c r="V1825" s="20">
        <f t="shared" si="127"/>
        <v>1651.2853442698695</v>
      </c>
      <c r="W1825" s="59">
        <f t="shared" si="125"/>
        <v>41836</v>
      </c>
      <c r="X1825" s="25">
        <v>149.2201</v>
      </c>
      <c r="Y1825" s="52">
        <v>331.82121000000001</v>
      </c>
      <c r="Z1825" s="53">
        <v>0</v>
      </c>
      <c r="AA1825" s="54">
        <v>256.62493999999998</v>
      </c>
      <c r="AB1825" s="55">
        <v>202.31573</v>
      </c>
      <c r="AC1825" s="56">
        <v>0</v>
      </c>
      <c r="AD1825" s="100">
        <v>48.894624999999998</v>
      </c>
      <c r="AE1825" s="35"/>
      <c r="AF1825" s="58">
        <v>10.52225</v>
      </c>
      <c r="AG1825" s="58"/>
      <c r="AH1825" s="35">
        <v>0</v>
      </c>
      <c r="AI1825" s="35"/>
      <c r="AL1825" s="24">
        <f t="shared" si="129"/>
        <v>999.39885500000003</v>
      </c>
      <c r="AN1825" s="34">
        <v>823.65000000000009</v>
      </c>
      <c r="AP1825" s="20">
        <f t="shared" si="128"/>
        <v>1823.048855</v>
      </c>
      <c r="AR1825" s="20"/>
    </row>
    <row r="1826" spans="1:44" x14ac:dyDescent="0.25">
      <c r="A1826" t="str">
        <f>VLOOKUP($B1826,'Cushing Balance'!$C$2:$E$500,3,TRUE)</f>
        <v>282014</v>
      </c>
      <c r="B1826" s="1">
        <v>41837</v>
      </c>
      <c r="C1826" s="31"/>
      <c r="D1826" s="101">
        <v>193.07579166666665</v>
      </c>
      <c r="E1826" s="110">
        <v>189.41864583333333</v>
      </c>
      <c r="F1826" s="35"/>
      <c r="G1826" s="23">
        <v>77.091959184111161</v>
      </c>
      <c r="H1826" s="111">
        <v>77.953833333333336</v>
      </c>
      <c r="I1826" s="106">
        <v>78.784437499999996</v>
      </c>
      <c r="J1826" s="26">
        <v>0</v>
      </c>
      <c r="K1826" s="104">
        <v>62.873249999999999</v>
      </c>
      <c r="L1826" s="107">
        <v>21.835104166666667</v>
      </c>
      <c r="M1826" s="102">
        <v>322.81218749999999</v>
      </c>
      <c r="N1826" s="108">
        <v>135.19129166666664</v>
      </c>
      <c r="O1826" s="103">
        <v>63.267895833333334</v>
      </c>
      <c r="P1826" s="39">
        <v>57.381730000000005</v>
      </c>
      <c r="R1826" s="24">
        <f t="shared" si="126"/>
        <v>1279.6861266841113</v>
      </c>
      <c r="T1826" s="5">
        <v>436.10284008575826</v>
      </c>
      <c r="V1826" s="20">
        <f t="shared" si="127"/>
        <v>1715.7889667698696</v>
      </c>
      <c r="W1826" s="59">
        <f t="shared" si="125"/>
        <v>41837</v>
      </c>
      <c r="X1826" s="25">
        <v>149.19279</v>
      </c>
      <c r="Y1826" s="52">
        <v>337.72540000000004</v>
      </c>
      <c r="Z1826" s="53">
        <v>0</v>
      </c>
      <c r="AA1826" s="54">
        <v>346.91271</v>
      </c>
      <c r="AB1826" s="55">
        <v>148.91551999999999</v>
      </c>
      <c r="AC1826" s="56">
        <v>0</v>
      </c>
      <c r="AD1826" s="100">
        <v>49.044437500000001</v>
      </c>
      <c r="AE1826" s="35"/>
      <c r="AF1826" s="58">
        <v>13.126959999999999</v>
      </c>
      <c r="AG1826" s="58"/>
      <c r="AH1826" s="35">
        <v>0</v>
      </c>
      <c r="AI1826" s="35"/>
      <c r="AL1826" s="24">
        <f t="shared" si="129"/>
        <v>1044.9178175000002</v>
      </c>
      <c r="AN1826" s="34">
        <v>823.65000000000009</v>
      </c>
      <c r="AP1826" s="20">
        <f t="shared" si="128"/>
        <v>1868.5678175000003</v>
      </c>
      <c r="AR1826" s="20"/>
    </row>
    <row r="1827" spans="1:44" x14ac:dyDescent="0.25">
      <c r="A1827" t="str">
        <f>VLOOKUP($B1827,'Cushing Balance'!$C$2:$E$500,3,TRUE)</f>
        <v>282014</v>
      </c>
      <c r="B1827" s="1">
        <v>41838</v>
      </c>
      <c r="C1827" s="31"/>
      <c r="D1827" s="101">
        <v>0</v>
      </c>
      <c r="E1827" s="110">
        <v>161.99006249999999</v>
      </c>
      <c r="F1827" s="35"/>
      <c r="G1827" s="23">
        <v>77.091959184111161</v>
      </c>
      <c r="H1827" s="111">
        <v>79.686750000000004</v>
      </c>
      <c r="I1827" s="106">
        <v>63.295104166666661</v>
      </c>
      <c r="J1827" s="26">
        <v>0</v>
      </c>
      <c r="K1827" s="104">
        <v>63.700854166666666</v>
      </c>
      <c r="L1827" s="107">
        <v>21.893916666666669</v>
      </c>
      <c r="M1827" s="102">
        <v>283.22693750000002</v>
      </c>
      <c r="N1827" s="108">
        <v>124.522125</v>
      </c>
      <c r="O1827" s="103">
        <v>71.635541666666668</v>
      </c>
      <c r="P1827" s="39">
        <v>35.197040000000001</v>
      </c>
      <c r="R1827" s="24">
        <f t="shared" si="126"/>
        <v>982.2402908507778</v>
      </c>
      <c r="T1827" s="5">
        <v>436.10284008575826</v>
      </c>
      <c r="V1827" s="20">
        <f t="shared" si="127"/>
        <v>1418.343130936536</v>
      </c>
      <c r="W1827" s="59">
        <f t="shared" si="125"/>
        <v>41838</v>
      </c>
      <c r="X1827" s="25">
        <v>149.88898</v>
      </c>
      <c r="Y1827" s="52">
        <v>331.88971000000004</v>
      </c>
      <c r="Z1827" s="53">
        <v>0</v>
      </c>
      <c r="AA1827" s="54">
        <v>116.71498</v>
      </c>
      <c r="AB1827" s="55">
        <v>117.60366999999999</v>
      </c>
      <c r="AC1827" s="56">
        <v>0</v>
      </c>
      <c r="AD1827" s="100">
        <v>91.808229166666678</v>
      </c>
      <c r="AE1827" s="35"/>
      <c r="AF1827" s="58">
        <v>15.972479999999999</v>
      </c>
      <c r="AG1827" s="58"/>
      <c r="AH1827" s="35">
        <v>0</v>
      </c>
      <c r="AI1827" s="35"/>
      <c r="AL1827" s="24">
        <f t="shared" si="129"/>
        <v>823.87804916666676</v>
      </c>
      <c r="AN1827" s="34">
        <v>823.65000000000009</v>
      </c>
      <c r="AP1827" s="20">
        <f t="shared" si="128"/>
        <v>1647.5280491666667</v>
      </c>
      <c r="AR1827" s="20"/>
    </row>
    <row r="1828" spans="1:44" x14ac:dyDescent="0.25">
      <c r="A1828" t="str">
        <f>VLOOKUP($B1828,'Cushing Balance'!$C$2:$E$500,3,TRUE)</f>
        <v>292014</v>
      </c>
      <c r="B1828" s="1">
        <v>41839</v>
      </c>
      <c r="C1828" s="31"/>
      <c r="D1828" s="101">
        <v>325.73733333333331</v>
      </c>
      <c r="E1828" s="110">
        <v>195.73154166666666</v>
      </c>
      <c r="F1828" s="35"/>
      <c r="G1828" s="23">
        <v>77.091959184111161</v>
      </c>
      <c r="H1828" s="111">
        <v>74.483791666666676</v>
      </c>
      <c r="I1828" s="106">
        <v>57.801749999999998</v>
      </c>
      <c r="J1828" s="26">
        <v>0</v>
      </c>
      <c r="K1828" s="104">
        <v>67.744645833333323</v>
      </c>
      <c r="L1828" s="107">
        <v>21.758729166666669</v>
      </c>
      <c r="M1828" s="102">
        <v>379.33350000000002</v>
      </c>
      <c r="N1828" s="108">
        <v>105.76379166666668</v>
      </c>
      <c r="O1828" s="103">
        <v>74.799041666666668</v>
      </c>
      <c r="P1828" s="39">
        <v>18.707650000000001</v>
      </c>
      <c r="R1828" s="24">
        <f t="shared" si="126"/>
        <v>1398.9537341841112</v>
      </c>
      <c r="T1828" s="5">
        <v>436.10284008575826</v>
      </c>
      <c r="V1828" s="20">
        <f t="shared" si="127"/>
        <v>1835.0565742698695</v>
      </c>
      <c r="W1828" s="59">
        <f t="shared" si="125"/>
        <v>41839</v>
      </c>
      <c r="X1828" s="25">
        <v>150.51842000000002</v>
      </c>
      <c r="Y1828" s="52">
        <v>337.87133</v>
      </c>
      <c r="Z1828" s="53">
        <v>0</v>
      </c>
      <c r="AA1828" s="54">
        <v>309.17333000000002</v>
      </c>
      <c r="AB1828" s="55">
        <v>137.36217000000002</v>
      </c>
      <c r="AC1828" s="56">
        <v>0</v>
      </c>
      <c r="AD1828" s="100">
        <v>111.90310416666667</v>
      </c>
      <c r="AE1828" s="35"/>
      <c r="AF1828" s="58">
        <v>16.283559999999998</v>
      </c>
      <c r="AG1828" s="58"/>
      <c r="AH1828" s="35">
        <v>0</v>
      </c>
      <c r="AI1828" s="35"/>
      <c r="AL1828" s="24">
        <f t="shared" si="129"/>
        <v>1063.1119141666668</v>
      </c>
      <c r="AN1828" s="34">
        <v>823.65000000000009</v>
      </c>
      <c r="AP1828" s="20">
        <f t="shared" si="128"/>
        <v>1886.7619141666669</v>
      </c>
      <c r="AR1828" s="20"/>
    </row>
    <row r="1829" spans="1:44" x14ac:dyDescent="0.25">
      <c r="A1829" t="str">
        <f>VLOOKUP($B1829,'Cushing Balance'!$C$2:$E$500,3,TRUE)</f>
        <v>292014</v>
      </c>
      <c r="B1829" s="1">
        <v>41840</v>
      </c>
      <c r="C1829" s="31"/>
      <c r="D1829" s="101">
        <v>282.70197916666666</v>
      </c>
      <c r="E1829" s="110">
        <v>198.46445833333334</v>
      </c>
      <c r="F1829" s="35"/>
      <c r="G1829" s="23">
        <v>77.091959184111161</v>
      </c>
      <c r="H1829" s="111">
        <v>75.96127083333333</v>
      </c>
      <c r="I1829" s="106">
        <v>68.055270833333324</v>
      </c>
      <c r="J1829" s="26">
        <v>0</v>
      </c>
      <c r="K1829" s="104">
        <v>87.931979166666665</v>
      </c>
      <c r="L1829" s="107">
        <v>21.828083333333332</v>
      </c>
      <c r="M1829" s="102">
        <v>374.67445833333329</v>
      </c>
      <c r="N1829" s="108">
        <v>146.38179166666666</v>
      </c>
      <c r="O1829" s="103">
        <v>71.465395833333332</v>
      </c>
      <c r="P1829" s="39">
        <v>3.1009000000000002</v>
      </c>
      <c r="R1829" s="24">
        <f t="shared" si="126"/>
        <v>1407.6575466841109</v>
      </c>
      <c r="T1829" s="5">
        <v>436.10284008575826</v>
      </c>
      <c r="V1829" s="20">
        <f t="shared" si="127"/>
        <v>1843.7603867698692</v>
      </c>
      <c r="W1829" s="59">
        <f t="shared" si="125"/>
        <v>41840</v>
      </c>
      <c r="X1829" s="25">
        <v>150.04423</v>
      </c>
      <c r="Y1829" s="52">
        <v>360.01702</v>
      </c>
      <c r="Z1829" s="53">
        <v>0</v>
      </c>
      <c r="AA1829" s="54">
        <v>358.46315000000004</v>
      </c>
      <c r="AB1829" s="55">
        <v>143.76430999999999</v>
      </c>
      <c r="AC1829" s="56">
        <v>0</v>
      </c>
      <c r="AD1829" s="100">
        <v>44.707916666666662</v>
      </c>
      <c r="AE1829" s="35"/>
      <c r="AF1829" s="58">
        <v>15.977399999999999</v>
      </c>
      <c r="AG1829" s="58"/>
      <c r="AH1829" s="35">
        <v>0</v>
      </c>
      <c r="AI1829" s="35"/>
      <c r="AL1829" s="24">
        <f t="shared" si="129"/>
        <v>1072.9740266666668</v>
      </c>
      <c r="AN1829" s="34">
        <v>823.65000000000009</v>
      </c>
      <c r="AP1829" s="20">
        <f t="shared" si="128"/>
        <v>1896.6240266666669</v>
      </c>
      <c r="AR1829" s="20"/>
    </row>
    <row r="1830" spans="1:44" x14ac:dyDescent="0.25">
      <c r="A1830" t="str">
        <f>VLOOKUP($B1830,'Cushing Balance'!$C$2:$E$500,3,TRUE)</f>
        <v>292014</v>
      </c>
      <c r="B1830" s="1">
        <v>41841</v>
      </c>
      <c r="C1830" s="31"/>
      <c r="D1830" s="101">
        <v>80.328937499999995</v>
      </c>
      <c r="E1830" s="110">
        <v>198.30449999999999</v>
      </c>
      <c r="F1830" s="35"/>
      <c r="G1830" s="23">
        <v>77.091959184111161</v>
      </c>
      <c r="H1830" s="111">
        <v>66.691145833333323</v>
      </c>
      <c r="I1830" s="106">
        <v>91.336395833333327</v>
      </c>
      <c r="J1830" s="26">
        <v>0</v>
      </c>
      <c r="K1830" s="104">
        <v>76.947500000000005</v>
      </c>
      <c r="L1830" s="107">
        <v>22.212062499999998</v>
      </c>
      <c r="M1830" s="102">
        <v>333.07191666666671</v>
      </c>
      <c r="N1830" s="108">
        <v>149.94960416666666</v>
      </c>
      <c r="O1830" s="103">
        <v>68.558229166666678</v>
      </c>
      <c r="P1830" s="39">
        <v>23.277650000000001</v>
      </c>
      <c r="R1830" s="24">
        <f t="shared" si="126"/>
        <v>1187.769900850778</v>
      </c>
      <c r="T1830" s="5">
        <v>436.10284008575826</v>
      </c>
      <c r="V1830" s="20">
        <f t="shared" si="127"/>
        <v>1623.8727409365363</v>
      </c>
      <c r="W1830" s="59">
        <f t="shared" si="125"/>
        <v>41841</v>
      </c>
      <c r="X1830" s="25">
        <v>152.17762999999999</v>
      </c>
      <c r="Y1830" s="52">
        <v>314.74377000000004</v>
      </c>
      <c r="Z1830" s="53">
        <v>0</v>
      </c>
      <c r="AA1830" s="54">
        <v>332.03699999999998</v>
      </c>
      <c r="AB1830" s="55">
        <v>133.46015</v>
      </c>
      <c r="AC1830" s="56">
        <v>0</v>
      </c>
      <c r="AD1830" s="100">
        <v>44.050833333333337</v>
      </c>
      <c r="AE1830" s="35"/>
      <c r="AF1830" s="58">
        <v>14.444979999999999</v>
      </c>
      <c r="AG1830" s="58"/>
      <c r="AH1830" s="35">
        <v>0</v>
      </c>
      <c r="AI1830" s="35"/>
      <c r="AL1830" s="24">
        <f t="shared" si="129"/>
        <v>990.91436333333331</v>
      </c>
      <c r="AN1830" s="34">
        <v>823.65000000000009</v>
      </c>
      <c r="AP1830" s="20">
        <f t="shared" si="128"/>
        <v>1814.5643633333334</v>
      </c>
      <c r="AR1830" s="20"/>
    </row>
    <row r="1831" spans="1:44" x14ac:dyDescent="0.25">
      <c r="A1831" t="str">
        <f>VLOOKUP($B1831,'Cushing Balance'!$C$2:$E$500,3,TRUE)</f>
        <v>292014</v>
      </c>
      <c r="B1831" s="1">
        <v>41842</v>
      </c>
      <c r="C1831" s="31"/>
      <c r="D1831" s="101">
        <v>146.98347916666665</v>
      </c>
      <c r="E1831" s="110">
        <v>194.30752083333334</v>
      </c>
      <c r="F1831" s="35"/>
      <c r="G1831" s="23">
        <v>77.091959184111161</v>
      </c>
      <c r="H1831" s="111">
        <v>64.370541666666668</v>
      </c>
      <c r="I1831" s="106">
        <v>79.653145833333326</v>
      </c>
      <c r="J1831" s="26">
        <v>0</v>
      </c>
      <c r="K1831" s="104">
        <v>73.45527083333333</v>
      </c>
      <c r="L1831" s="107">
        <v>22.280208333333331</v>
      </c>
      <c r="M1831" s="102">
        <v>304.06054166666667</v>
      </c>
      <c r="N1831" s="108">
        <v>143.10904166666666</v>
      </c>
      <c r="O1831" s="103">
        <v>67.060520833333328</v>
      </c>
      <c r="P1831" s="39">
        <v>59.879249999999999</v>
      </c>
      <c r="R1831" s="24">
        <f t="shared" si="126"/>
        <v>1232.2514800174445</v>
      </c>
      <c r="T1831" s="5">
        <v>436.10284008575826</v>
      </c>
      <c r="V1831" s="20">
        <f t="shared" si="127"/>
        <v>1668.3543201032028</v>
      </c>
      <c r="W1831" s="59">
        <f t="shared" si="125"/>
        <v>41842</v>
      </c>
      <c r="X1831" s="25">
        <v>151.23689999999999</v>
      </c>
      <c r="Y1831" s="52">
        <v>330.77497999999997</v>
      </c>
      <c r="Z1831" s="53">
        <v>0</v>
      </c>
      <c r="AA1831" s="54">
        <v>350.81862999999998</v>
      </c>
      <c r="AB1831" s="55">
        <v>146.30204000000001</v>
      </c>
      <c r="AC1831" s="56">
        <v>0</v>
      </c>
      <c r="AD1831" s="100">
        <v>53.9891875</v>
      </c>
      <c r="AE1831" s="35"/>
      <c r="AF1831" s="58">
        <v>15.88067</v>
      </c>
      <c r="AG1831" s="58"/>
      <c r="AH1831" s="35">
        <v>0</v>
      </c>
      <c r="AI1831" s="35"/>
      <c r="AL1831" s="24">
        <f t="shared" si="129"/>
        <v>1049.0024075000001</v>
      </c>
      <c r="AN1831" s="34">
        <v>823.65000000000009</v>
      </c>
      <c r="AP1831" s="20">
        <f t="shared" si="128"/>
        <v>1872.6524075000002</v>
      </c>
      <c r="AR1831" s="20"/>
    </row>
    <row r="1832" spans="1:44" x14ac:dyDescent="0.25">
      <c r="A1832" t="str">
        <f>VLOOKUP($B1832,'Cushing Balance'!$C$2:$E$500,3,TRUE)</f>
        <v>292014</v>
      </c>
      <c r="B1832" s="1">
        <v>41843</v>
      </c>
      <c r="C1832" s="31"/>
      <c r="D1832" s="101">
        <v>210.25075000000001</v>
      </c>
      <c r="E1832" s="110">
        <v>200.237875</v>
      </c>
      <c r="F1832" s="35"/>
      <c r="G1832" s="23">
        <v>77.091959184111161</v>
      </c>
      <c r="H1832" s="111">
        <v>75.832041666666669</v>
      </c>
      <c r="I1832" s="106">
        <v>78.388333333333335</v>
      </c>
      <c r="J1832" s="26">
        <v>0</v>
      </c>
      <c r="K1832" s="104">
        <v>72.990729166666668</v>
      </c>
      <c r="L1832" s="107">
        <v>22.075354166666667</v>
      </c>
      <c r="M1832" s="102">
        <v>257.046875</v>
      </c>
      <c r="N1832" s="108">
        <v>120.17887500000001</v>
      </c>
      <c r="O1832" s="103">
        <v>68.679749999999999</v>
      </c>
      <c r="P1832" s="39">
        <v>22.244349999999997</v>
      </c>
      <c r="R1832" s="24">
        <f t="shared" si="126"/>
        <v>1205.0168925174446</v>
      </c>
      <c r="T1832" s="5">
        <v>436.10284008575826</v>
      </c>
      <c r="V1832" s="20">
        <f t="shared" si="127"/>
        <v>1641.1197326032029</v>
      </c>
      <c r="W1832" s="59">
        <f t="shared" si="125"/>
        <v>41843</v>
      </c>
      <c r="X1832" s="25">
        <v>139.10979</v>
      </c>
      <c r="Y1832" s="52">
        <v>352.23984999999999</v>
      </c>
      <c r="Z1832" s="53">
        <v>0</v>
      </c>
      <c r="AA1832" s="54">
        <v>327.38147999999995</v>
      </c>
      <c r="AB1832" s="55">
        <v>126.31814999999999</v>
      </c>
      <c r="AC1832" s="56">
        <v>0</v>
      </c>
      <c r="AD1832" s="100">
        <v>34.387562500000001</v>
      </c>
      <c r="AE1832" s="35"/>
      <c r="AF1832" s="58">
        <v>9.8836899999999996</v>
      </c>
      <c r="AG1832" s="58"/>
      <c r="AH1832" s="35">
        <v>0</v>
      </c>
      <c r="AI1832" s="35"/>
      <c r="AL1832" s="24">
        <f t="shared" si="129"/>
        <v>989.32052249999981</v>
      </c>
      <c r="AN1832" s="34">
        <v>823.65000000000009</v>
      </c>
      <c r="AP1832" s="20">
        <f t="shared" si="128"/>
        <v>1812.9705224999998</v>
      </c>
      <c r="AR1832" s="20"/>
    </row>
    <row r="1833" spans="1:44" x14ac:dyDescent="0.25">
      <c r="A1833" t="str">
        <f>VLOOKUP($B1833,'Cushing Balance'!$C$2:$E$500,3,TRUE)</f>
        <v>292014</v>
      </c>
      <c r="B1833" s="1">
        <v>41844</v>
      </c>
      <c r="C1833" s="31"/>
      <c r="D1833" s="101">
        <v>187.8274375</v>
      </c>
      <c r="E1833" s="110">
        <v>198.07277083333335</v>
      </c>
      <c r="F1833" s="35"/>
      <c r="G1833" s="23">
        <v>77.091959184111161</v>
      </c>
      <c r="H1833" s="111">
        <v>77.690229166666668</v>
      </c>
      <c r="I1833" s="106">
        <v>78.109979166666676</v>
      </c>
      <c r="J1833" s="26">
        <v>0</v>
      </c>
      <c r="K1833" s="104">
        <v>72.670874999999995</v>
      </c>
      <c r="L1833" s="107">
        <v>22.579395833333333</v>
      </c>
      <c r="M1833" s="102">
        <v>285.17502083333329</v>
      </c>
      <c r="N1833" s="108">
        <v>120.30416666666667</v>
      </c>
      <c r="O1833" s="103">
        <v>65.871229166666666</v>
      </c>
      <c r="P1833" s="39">
        <v>18.089919999999999</v>
      </c>
      <c r="R1833" s="24">
        <f t="shared" si="126"/>
        <v>1203.4829833507777</v>
      </c>
      <c r="T1833" s="5">
        <v>436.10284008575826</v>
      </c>
      <c r="V1833" s="20">
        <f t="shared" si="127"/>
        <v>1639.585823436536</v>
      </c>
      <c r="W1833" s="59">
        <f t="shared" si="125"/>
        <v>41844</v>
      </c>
      <c r="X1833" s="25">
        <v>142.39699999999999</v>
      </c>
      <c r="Y1833" s="52">
        <v>327.23509999999999</v>
      </c>
      <c r="Z1833" s="53">
        <v>0</v>
      </c>
      <c r="AA1833" s="54">
        <v>298.51774999999998</v>
      </c>
      <c r="AB1833" s="55">
        <v>146.46456000000001</v>
      </c>
      <c r="AC1833" s="56">
        <v>0</v>
      </c>
      <c r="AD1833" s="100">
        <v>34.726645833333336</v>
      </c>
      <c r="AE1833" s="35"/>
      <c r="AF1833" s="58">
        <v>13.458399999999999</v>
      </c>
      <c r="AG1833" s="58"/>
      <c r="AH1833" s="35">
        <v>0</v>
      </c>
      <c r="AI1833" s="35"/>
      <c r="AL1833" s="24">
        <f t="shared" si="129"/>
        <v>962.79945583333335</v>
      </c>
      <c r="AN1833" s="34">
        <v>823.65000000000009</v>
      </c>
      <c r="AP1833" s="20">
        <f t="shared" si="128"/>
        <v>1786.4494558333336</v>
      </c>
      <c r="AR1833" s="20"/>
    </row>
    <row r="1834" spans="1:44" x14ac:dyDescent="0.25">
      <c r="A1834" t="str">
        <f>VLOOKUP($B1834,'Cushing Balance'!$C$2:$E$500,3,TRUE)</f>
        <v>292014</v>
      </c>
      <c r="B1834" s="1">
        <v>41845</v>
      </c>
      <c r="C1834" s="31"/>
      <c r="D1834" s="101">
        <v>4.93675</v>
      </c>
      <c r="E1834" s="110">
        <v>199.31620833333335</v>
      </c>
      <c r="F1834" s="35"/>
      <c r="G1834" s="23">
        <v>77.091959184111161</v>
      </c>
      <c r="H1834" s="111">
        <v>70.261083333333332</v>
      </c>
      <c r="I1834" s="106">
        <v>84.859541666666672</v>
      </c>
      <c r="J1834" s="26">
        <v>0</v>
      </c>
      <c r="K1834" s="104">
        <v>74.466687500000006</v>
      </c>
      <c r="L1834" s="107">
        <v>21.8768125</v>
      </c>
      <c r="M1834" s="102">
        <v>355.1329791666667</v>
      </c>
      <c r="N1834" s="108">
        <v>136.86193750000001</v>
      </c>
      <c r="O1834" s="103">
        <v>75.713687500000006</v>
      </c>
      <c r="P1834" s="39">
        <v>13.019399999999999</v>
      </c>
      <c r="R1834" s="24">
        <f t="shared" si="126"/>
        <v>1113.5370466841114</v>
      </c>
      <c r="T1834" s="5">
        <v>436.10284008575826</v>
      </c>
      <c r="V1834" s="20">
        <f t="shared" si="127"/>
        <v>1549.6398867698697</v>
      </c>
      <c r="W1834" s="59">
        <f t="shared" si="125"/>
        <v>41845</v>
      </c>
      <c r="X1834" s="25">
        <v>133.85485</v>
      </c>
      <c r="Y1834" s="52">
        <v>340.84987999999998</v>
      </c>
      <c r="Z1834" s="53">
        <v>0</v>
      </c>
      <c r="AA1834" s="54">
        <v>176.19848000000002</v>
      </c>
      <c r="AB1834" s="55">
        <v>181.88123000000002</v>
      </c>
      <c r="AC1834" s="56">
        <v>8.7386499999999998</v>
      </c>
      <c r="AD1834" s="100">
        <v>58.154416666666663</v>
      </c>
      <c r="AE1834" s="35"/>
      <c r="AF1834" s="58">
        <v>16.276330000000002</v>
      </c>
      <c r="AG1834" s="58"/>
      <c r="AH1834" s="35">
        <v>0</v>
      </c>
      <c r="AI1834" s="35"/>
      <c r="AL1834" s="24">
        <f t="shared" si="129"/>
        <v>915.95383666666658</v>
      </c>
      <c r="AN1834" s="34">
        <v>823.65000000000009</v>
      </c>
      <c r="AP1834" s="20">
        <f t="shared" si="128"/>
        <v>1739.6038366666667</v>
      </c>
      <c r="AR1834" s="20"/>
    </row>
    <row r="1835" spans="1:44" x14ac:dyDescent="0.25">
      <c r="A1835" t="str">
        <f>VLOOKUP($B1835,'Cushing Balance'!$C$2:$E$500,3,TRUE)</f>
        <v>302014</v>
      </c>
      <c r="B1835" s="1">
        <v>41846</v>
      </c>
      <c r="C1835" s="31"/>
      <c r="D1835" s="101">
        <v>129.83535416666666</v>
      </c>
      <c r="E1835" s="110">
        <v>187.38187500000001</v>
      </c>
      <c r="F1835" s="35"/>
      <c r="G1835" s="23">
        <v>77.091959184111161</v>
      </c>
      <c r="H1835" s="111">
        <v>78.945479166666672</v>
      </c>
      <c r="I1835" s="106">
        <v>83.487166666666667</v>
      </c>
      <c r="J1835" s="26">
        <v>0</v>
      </c>
      <c r="K1835" s="104">
        <v>80.871916666666678</v>
      </c>
      <c r="L1835" s="107">
        <v>21.654916666666669</v>
      </c>
      <c r="M1835" s="102">
        <v>359.11797916666671</v>
      </c>
      <c r="N1835" s="108">
        <v>139.62654166666667</v>
      </c>
      <c r="O1835" s="103">
        <v>75.923291666666671</v>
      </c>
      <c r="P1835" s="39">
        <v>0</v>
      </c>
      <c r="R1835" s="24">
        <f t="shared" si="126"/>
        <v>1233.9364800174446</v>
      </c>
      <c r="T1835" s="5">
        <v>436.10284008575826</v>
      </c>
      <c r="V1835" s="20">
        <f t="shared" si="127"/>
        <v>1670.039320103203</v>
      </c>
      <c r="W1835" s="59">
        <f t="shared" si="125"/>
        <v>41846</v>
      </c>
      <c r="X1835" s="25">
        <v>129.86129</v>
      </c>
      <c r="Y1835" s="52">
        <v>338.96123</v>
      </c>
      <c r="Z1835" s="53">
        <v>0</v>
      </c>
      <c r="AA1835" s="54">
        <v>468.81084999999996</v>
      </c>
      <c r="AB1835" s="55">
        <v>177.38842000000002</v>
      </c>
      <c r="AC1835" s="56">
        <v>24.159599999999998</v>
      </c>
      <c r="AD1835" s="100">
        <v>69.962500000000006</v>
      </c>
      <c r="AE1835" s="35"/>
      <c r="AF1835" s="58">
        <v>15.817170000000001</v>
      </c>
      <c r="AG1835" s="58"/>
      <c r="AH1835" s="35">
        <v>0</v>
      </c>
      <c r="AI1835" s="35"/>
      <c r="AL1835" s="24">
        <f t="shared" si="129"/>
        <v>1224.9610600000001</v>
      </c>
      <c r="AN1835" s="34">
        <v>823.65000000000009</v>
      </c>
      <c r="AP1835" s="20">
        <f t="shared" si="128"/>
        <v>2048.6110600000002</v>
      </c>
      <c r="AR1835" s="20"/>
    </row>
    <row r="1836" spans="1:44" x14ac:dyDescent="0.25">
      <c r="A1836" t="str">
        <f>VLOOKUP($B1836,'Cushing Balance'!$C$2:$E$500,3,TRUE)</f>
        <v>302014</v>
      </c>
      <c r="B1836" s="1">
        <v>41847</v>
      </c>
      <c r="C1836" s="31"/>
      <c r="D1836" s="101">
        <v>346.96962500000001</v>
      </c>
      <c r="E1836" s="110">
        <v>192.03508333333335</v>
      </c>
      <c r="F1836" s="35"/>
      <c r="G1836" s="23">
        <v>77.091959184111161</v>
      </c>
      <c r="H1836" s="111">
        <v>78.819812499999998</v>
      </c>
      <c r="I1836" s="106">
        <v>63.461291666666668</v>
      </c>
      <c r="J1836" s="26">
        <v>0</v>
      </c>
      <c r="K1836" s="104">
        <v>102.469375</v>
      </c>
      <c r="L1836" s="107">
        <v>21.505083333333332</v>
      </c>
      <c r="M1836" s="102">
        <v>381.3673541666667</v>
      </c>
      <c r="N1836" s="108">
        <v>135.83272916666667</v>
      </c>
      <c r="O1836" s="103">
        <v>72.492833333333323</v>
      </c>
      <c r="P1836" s="39">
        <v>0</v>
      </c>
      <c r="R1836" s="24">
        <f t="shared" si="126"/>
        <v>1472.0451466841112</v>
      </c>
      <c r="T1836" s="5">
        <v>436.10284008575826</v>
      </c>
      <c r="V1836" s="20">
        <f t="shared" si="127"/>
        <v>1908.1479867698695</v>
      </c>
      <c r="W1836" s="59">
        <f t="shared" si="125"/>
        <v>41847</v>
      </c>
      <c r="X1836" s="25">
        <v>135.45776999999998</v>
      </c>
      <c r="Y1836" s="52">
        <v>309.52190000000002</v>
      </c>
      <c r="Z1836" s="53">
        <v>0</v>
      </c>
      <c r="AA1836" s="54">
        <v>541.37243999999998</v>
      </c>
      <c r="AB1836" s="55">
        <v>175.43926999999999</v>
      </c>
      <c r="AC1836" s="56">
        <v>11.19815</v>
      </c>
      <c r="AD1836" s="100">
        <v>40.736437500000001</v>
      </c>
      <c r="AE1836" s="35"/>
      <c r="AF1836" s="58">
        <v>14.686309999999999</v>
      </c>
      <c r="AG1836" s="58"/>
      <c r="AH1836" s="35">
        <v>0</v>
      </c>
      <c r="AI1836" s="35"/>
      <c r="AL1836" s="24">
        <f t="shared" si="129"/>
        <v>1228.4122775000001</v>
      </c>
      <c r="AN1836" s="34">
        <v>823.65000000000009</v>
      </c>
      <c r="AP1836" s="20">
        <f t="shared" si="128"/>
        <v>2052.0622775000002</v>
      </c>
      <c r="AR1836" s="20"/>
    </row>
    <row r="1837" spans="1:44" x14ac:dyDescent="0.25">
      <c r="A1837" t="str">
        <f>VLOOKUP($B1837,'Cushing Balance'!$C$2:$E$500,3,TRUE)</f>
        <v>302014</v>
      </c>
      <c r="B1837" s="1">
        <v>41848</v>
      </c>
      <c r="C1837" s="31"/>
      <c r="D1837" s="101">
        <v>376.11845833333331</v>
      </c>
      <c r="E1837" s="110">
        <v>196.92170833333336</v>
      </c>
      <c r="F1837" s="35"/>
      <c r="G1837" s="23">
        <v>77.091959184111161</v>
      </c>
      <c r="H1837" s="111">
        <v>77.884770833333334</v>
      </c>
      <c r="I1837" s="106">
        <v>80.850916666666677</v>
      </c>
      <c r="J1837" s="26">
        <v>0</v>
      </c>
      <c r="K1837" s="104">
        <v>91.435395833333331</v>
      </c>
      <c r="L1837" s="107">
        <v>21.839437499999999</v>
      </c>
      <c r="M1837" s="102">
        <v>312.26629166666669</v>
      </c>
      <c r="N1837" s="108">
        <v>138.35577083333334</v>
      </c>
      <c r="O1837" s="103">
        <v>64.920854166666658</v>
      </c>
      <c r="P1837" s="39">
        <v>26.744880000000002</v>
      </c>
      <c r="R1837" s="24">
        <f t="shared" si="126"/>
        <v>1464.4304433507778</v>
      </c>
      <c r="T1837" s="5">
        <v>436.10284008575826</v>
      </c>
      <c r="V1837" s="20">
        <f t="shared" si="127"/>
        <v>1900.5332834365361</v>
      </c>
      <c r="W1837" s="59">
        <f t="shared" si="125"/>
        <v>41848</v>
      </c>
      <c r="X1837" s="25">
        <v>150.43844000000001</v>
      </c>
      <c r="Y1837" s="52">
        <v>318.86515000000003</v>
      </c>
      <c r="Z1837" s="53">
        <v>0</v>
      </c>
      <c r="AA1837" s="54">
        <v>425.89031</v>
      </c>
      <c r="AB1837" s="55">
        <v>171.07454000000001</v>
      </c>
      <c r="AC1837" s="56">
        <v>4.12425</v>
      </c>
      <c r="AD1837" s="100">
        <v>33.417937500000001</v>
      </c>
      <c r="AE1837" s="35"/>
      <c r="AF1837" s="58">
        <v>16.228809999999999</v>
      </c>
      <c r="AG1837" s="58"/>
      <c r="AH1837" s="35">
        <v>0</v>
      </c>
      <c r="AI1837" s="35"/>
      <c r="AL1837" s="24">
        <f t="shared" si="129"/>
        <v>1120.0394375000003</v>
      </c>
      <c r="AN1837" s="34">
        <v>823.65000000000009</v>
      </c>
      <c r="AP1837" s="20">
        <f t="shared" si="128"/>
        <v>1943.6894375000004</v>
      </c>
      <c r="AR1837" s="20"/>
    </row>
    <row r="1838" spans="1:44" x14ac:dyDescent="0.25">
      <c r="A1838" t="str">
        <f>VLOOKUP($B1838,'Cushing Balance'!$C$2:$E$500,3,TRUE)</f>
        <v>302014</v>
      </c>
      <c r="B1838" s="1">
        <v>41849</v>
      </c>
      <c r="C1838" s="31"/>
      <c r="D1838" s="101">
        <v>0</v>
      </c>
      <c r="E1838" s="110">
        <v>202.88414583333335</v>
      </c>
      <c r="F1838" s="35"/>
      <c r="G1838" s="23">
        <v>77.091959184111161</v>
      </c>
      <c r="H1838" s="111">
        <v>75.883020833333333</v>
      </c>
      <c r="I1838" s="106">
        <v>73.837000000000003</v>
      </c>
      <c r="J1838" s="26">
        <v>0</v>
      </c>
      <c r="K1838" s="104">
        <v>89.759937500000007</v>
      </c>
      <c r="L1838" s="107">
        <v>22.134770833333331</v>
      </c>
      <c r="M1838" s="102">
        <v>391.37052083333333</v>
      </c>
      <c r="N1838" s="108">
        <v>133.25579166666665</v>
      </c>
      <c r="O1838" s="103">
        <v>72.567999999999998</v>
      </c>
      <c r="P1838" s="39">
        <v>87.990130000000008</v>
      </c>
      <c r="R1838" s="24">
        <f t="shared" si="126"/>
        <v>1226.7752766841111</v>
      </c>
      <c r="T1838" s="5">
        <v>436.10284008575826</v>
      </c>
      <c r="V1838" s="20">
        <f t="shared" si="127"/>
        <v>1662.8781167698694</v>
      </c>
      <c r="W1838" s="59">
        <f t="shared" si="125"/>
        <v>41849</v>
      </c>
      <c r="X1838" s="25">
        <v>149.80757999999997</v>
      </c>
      <c r="Y1838" s="52">
        <v>262.24091999999996</v>
      </c>
      <c r="Z1838" s="53">
        <v>0</v>
      </c>
      <c r="AA1838" s="54">
        <v>386.30680999999998</v>
      </c>
      <c r="AB1838" s="55">
        <v>165.66764999999998</v>
      </c>
      <c r="AC1838" s="56">
        <v>0</v>
      </c>
      <c r="AD1838" s="100">
        <v>35.409187500000002</v>
      </c>
      <c r="AE1838" s="35"/>
      <c r="AF1838" s="58">
        <v>16.38438</v>
      </c>
      <c r="AG1838" s="58"/>
      <c r="AH1838" s="35">
        <v>0</v>
      </c>
      <c r="AI1838" s="35"/>
      <c r="AL1838" s="24">
        <f t="shared" si="129"/>
        <v>1015.8165274999999</v>
      </c>
      <c r="AN1838" s="34">
        <v>823.65000000000009</v>
      </c>
      <c r="AP1838" s="20">
        <f t="shared" si="128"/>
        <v>1839.4665275</v>
      </c>
      <c r="AR1838" s="20"/>
    </row>
    <row r="1839" spans="1:44" x14ac:dyDescent="0.25">
      <c r="A1839" t="str">
        <f>VLOOKUP($B1839,'Cushing Balance'!$C$2:$E$500,3,TRUE)</f>
        <v>302014</v>
      </c>
      <c r="B1839" s="1">
        <v>41850</v>
      </c>
      <c r="C1839" s="31"/>
      <c r="D1839" s="101">
        <v>0</v>
      </c>
      <c r="E1839" s="110">
        <v>202.36889583333334</v>
      </c>
      <c r="F1839" s="35"/>
      <c r="G1839" s="23">
        <v>77.091959184111161</v>
      </c>
      <c r="H1839" s="111">
        <v>73.393500000000003</v>
      </c>
      <c r="I1839" s="106">
        <v>91.995249999999999</v>
      </c>
      <c r="J1839" s="26">
        <v>0</v>
      </c>
      <c r="K1839" s="104">
        <v>82.461208333333332</v>
      </c>
      <c r="L1839" s="107">
        <v>21.702604166666667</v>
      </c>
      <c r="M1839" s="102">
        <v>383.9304166666667</v>
      </c>
      <c r="N1839" s="108">
        <v>136.97060416666665</v>
      </c>
      <c r="O1839" s="103">
        <v>67.281625000000005</v>
      </c>
      <c r="P1839" s="39">
        <v>81.158350000000013</v>
      </c>
      <c r="R1839" s="24">
        <f t="shared" si="126"/>
        <v>1218.3544133507778</v>
      </c>
      <c r="T1839" s="5">
        <v>436.10284008575826</v>
      </c>
      <c r="V1839" s="20">
        <f t="shared" si="127"/>
        <v>1654.4572534365361</v>
      </c>
      <c r="W1839" s="59">
        <f t="shared" si="125"/>
        <v>41850</v>
      </c>
      <c r="X1839" s="25">
        <v>147.87442000000001</v>
      </c>
      <c r="Y1839" s="52">
        <v>211.51558</v>
      </c>
      <c r="Z1839" s="53">
        <v>0</v>
      </c>
      <c r="AA1839" s="54">
        <v>631.19143999999994</v>
      </c>
      <c r="AB1839" s="55">
        <v>172.76885000000001</v>
      </c>
      <c r="AC1839" s="56">
        <v>2.6712099999999999</v>
      </c>
      <c r="AD1839" s="100">
        <v>24.553895833333332</v>
      </c>
      <c r="AE1839" s="35"/>
      <c r="AF1839" s="58">
        <v>16.267849999999999</v>
      </c>
      <c r="AG1839" s="58"/>
      <c r="AH1839" s="35">
        <v>0</v>
      </c>
      <c r="AI1839" s="35"/>
      <c r="AL1839" s="24">
        <f t="shared" si="129"/>
        <v>1206.8432458333332</v>
      </c>
      <c r="AN1839" s="34">
        <v>823.65000000000009</v>
      </c>
      <c r="AP1839" s="20">
        <f t="shared" si="128"/>
        <v>2030.4932458333333</v>
      </c>
      <c r="AR1839" s="20"/>
    </row>
    <row r="1840" spans="1:44" x14ac:dyDescent="0.25">
      <c r="A1840" t="str">
        <f>VLOOKUP($B1840,'Cushing Balance'!$C$2:$E$500,3,TRUE)</f>
        <v>302014</v>
      </c>
      <c r="B1840" s="1">
        <v>41851</v>
      </c>
      <c r="C1840" s="31"/>
      <c r="D1840" s="101">
        <v>494.71772916666669</v>
      </c>
      <c r="E1840" s="110">
        <v>187.20077083333334</v>
      </c>
      <c r="F1840" s="35"/>
      <c r="G1840" s="23">
        <v>77.091959184111161</v>
      </c>
      <c r="H1840" s="111">
        <v>78.975125000000006</v>
      </c>
      <c r="I1840" s="106">
        <v>71.145916666666665</v>
      </c>
      <c r="J1840" s="26">
        <v>0</v>
      </c>
      <c r="K1840" s="104">
        <v>101.54362500000001</v>
      </c>
      <c r="L1840" s="107">
        <v>21.876874999999998</v>
      </c>
      <c r="M1840" s="102">
        <v>368.87541666666669</v>
      </c>
      <c r="N1840" s="108">
        <v>149.99970833333333</v>
      </c>
      <c r="O1840" s="103">
        <v>68.647687500000004</v>
      </c>
      <c r="P1840" s="39">
        <v>40.008600000000001</v>
      </c>
      <c r="R1840" s="24">
        <f t="shared" si="126"/>
        <v>1660.0834133507778</v>
      </c>
      <c r="T1840" s="5">
        <v>436.10284008575826</v>
      </c>
      <c r="V1840" s="20">
        <f t="shared" si="127"/>
        <v>2096.1862534365359</v>
      </c>
      <c r="W1840" s="59">
        <f t="shared" si="125"/>
        <v>41851</v>
      </c>
      <c r="X1840" s="25">
        <v>150.61415</v>
      </c>
      <c r="Y1840" s="52">
        <v>7.2028100000000004</v>
      </c>
      <c r="Z1840" s="53">
        <v>0</v>
      </c>
      <c r="AA1840" s="54">
        <v>622.93128999999999</v>
      </c>
      <c r="AB1840" s="55">
        <v>118.42383</v>
      </c>
      <c r="AC1840" s="56">
        <v>3.6398999999999999</v>
      </c>
      <c r="AD1840" s="100">
        <v>26.121437499999999</v>
      </c>
      <c r="AE1840" s="35"/>
      <c r="AF1840" s="58">
        <v>15.691129999999999</v>
      </c>
      <c r="AG1840" s="58"/>
      <c r="AH1840" s="35">
        <v>0</v>
      </c>
      <c r="AI1840" s="35"/>
      <c r="AL1840" s="24">
        <f t="shared" si="129"/>
        <v>944.62454749999995</v>
      </c>
      <c r="AN1840" s="34">
        <v>823.65000000000009</v>
      </c>
      <c r="AP1840" s="20">
        <f t="shared" si="128"/>
        <v>1768.2745475000002</v>
      </c>
      <c r="AR1840" s="20"/>
    </row>
    <row r="1841" spans="1:44" x14ac:dyDescent="0.25">
      <c r="A1841" t="str">
        <f>VLOOKUP($B1841,'Cushing Balance'!$C$2:$E$500,3,TRUE)</f>
        <v>302014</v>
      </c>
      <c r="B1841" s="1">
        <v>41852</v>
      </c>
      <c r="C1841" s="31"/>
      <c r="D1841" s="101">
        <v>551.20202083333334</v>
      </c>
      <c r="E1841" s="110">
        <v>192.64554166666665</v>
      </c>
      <c r="F1841" s="35"/>
      <c r="G1841" s="23">
        <v>58.290634184587802</v>
      </c>
      <c r="H1841" s="111">
        <v>102.1381875</v>
      </c>
      <c r="I1841" s="106">
        <v>74.366416666666666</v>
      </c>
      <c r="J1841" s="26">
        <v>0</v>
      </c>
      <c r="K1841" s="104">
        <v>77.675958333333327</v>
      </c>
      <c r="L1841" s="107">
        <v>20.867000000000001</v>
      </c>
      <c r="M1841" s="102">
        <v>374.76064583333334</v>
      </c>
      <c r="N1841" s="108">
        <v>126.18572916666668</v>
      </c>
      <c r="O1841" s="103">
        <v>65.810104166666676</v>
      </c>
      <c r="P1841" s="39">
        <v>33.778150000000004</v>
      </c>
      <c r="R1841" s="24">
        <f t="shared" si="126"/>
        <v>1677.7203883512543</v>
      </c>
      <c r="T1841" s="5">
        <v>439.27186749532808</v>
      </c>
      <c r="V1841" s="20">
        <f t="shared" si="127"/>
        <v>2116.9922558465823</v>
      </c>
      <c r="W1841" s="59">
        <f t="shared" si="125"/>
        <v>41852</v>
      </c>
      <c r="X1841" s="25">
        <v>143.96088</v>
      </c>
      <c r="Y1841" s="52">
        <v>141.07187999999999</v>
      </c>
      <c r="Z1841" s="53">
        <v>0</v>
      </c>
      <c r="AA1841" s="54">
        <v>360.06975</v>
      </c>
      <c r="AB1841" s="55">
        <v>224.75700000000001</v>
      </c>
      <c r="AC1841" s="56">
        <v>7.9993299999999996</v>
      </c>
      <c r="AD1841" s="100">
        <v>26.829979166666668</v>
      </c>
      <c r="AE1841" s="35"/>
      <c r="AF1841" s="58">
        <v>8.5600199999999997</v>
      </c>
      <c r="AG1841" s="58"/>
      <c r="AH1841" s="35">
        <v>0</v>
      </c>
      <c r="AI1841" s="35"/>
      <c r="AL1841" s="24">
        <f t="shared" si="129"/>
        <v>913.2488391666667</v>
      </c>
      <c r="AN1841" s="34">
        <v>807.5</v>
      </c>
      <c r="AP1841" s="20">
        <f t="shared" si="128"/>
        <v>1720.7488391666666</v>
      </c>
      <c r="AR1841" s="20"/>
    </row>
    <row r="1842" spans="1:44" x14ac:dyDescent="0.25">
      <c r="A1842" t="str">
        <f>VLOOKUP($B1842,'Cushing Balance'!$C$2:$E$500,3,TRUE)</f>
        <v>312014</v>
      </c>
      <c r="B1842" s="1">
        <v>41853</v>
      </c>
      <c r="C1842" s="31"/>
      <c r="D1842" s="101">
        <v>576.89908333333335</v>
      </c>
      <c r="E1842" s="110">
        <v>197.60402083333335</v>
      </c>
      <c r="F1842" s="35"/>
      <c r="G1842" s="23">
        <v>58.290634184587802</v>
      </c>
      <c r="H1842" s="111">
        <v>113.26127083333333</v>
      </c>
      <c r="I1842" s="106">
        <v>86.551812499999997</v>
      </c>
      <c r="J1842" s="26">
        <v>0</v>
      </c>
      <c r="K1842" s="104">
        <v>69.692166666666665</v>
      </c>
      <c r="L1842" s="107">
        <v>13.379291666666667</v>
      </c>
      <c r="M1842" s="102">
        <v>322.48618750000003</v>
      </c>
      <c r="N1842" s="108">
        <v>134.38124999999999</v>
      </c>
      <c r="O1842" s="103">
        <v>75.522416666666672</v>
      </c>
      <c r="P1842" s="39">
        <v>33.013500000000001</v>
      </c>
      <c r="R1842" s="24">
        <f t="shared" si="126"/>
        <v>1681.081634184588</v>
      </c>
      <c r="T1842" s="5">
        <v>439.27186749532808</v>
      </c>
      <c r="V1842" s="20">
        <f t="shared" si="127"/>
        <v>2120.353501679916</v>
      </c>
      <c r="W1842" s="59">
        <f t="shared" si="125"/>
        <v>41853</v>
      </c>
      <c r="X1842" s="25">
        <v>152.11751999999998</v>
      </c>
      <c r="Y1842" s="52">
        <v>178.90976999999998</v>
      </c>
      <c r="Z1842" s="53">
        <v>0</v>
      </c>
      <c r="AA1842" s="54">
        <v>293.73844000000003</v>
      </c>
      <c r="AB1842" s="55">
        <v>221.38910000000001</v>
      </c>
      <c r="AC1842" s="56">
        <v>2.6711499999999999</v>
      </c>
      <c r="AD1842" s="100">
        <v>32.196562499999999</v>
      </c>
      <c r="AE1842" s="35"/>
      <c r="AF1842" s="58">
        <v>13.202249999999999</v>
      </c>
      <c r="AG1842" s="58"/>
      <c r="AH1842" s="35">
        <v>0</v>
      </c>
      <c r="AI1842" s="35"/>
      <c r="AL1842" s="24">
        <f t="shared" si="129"/>
        <v>894.22479250000015</v>
      </c>
      <c r="AN1842" s="34">
        <v>807.5</v>
      </c>
      <c r="AP1842" s="20">
        <f t="shared" si="128"/>
        <v>1701.7247925000001</v>
      </c>
      <c r="AR1842" s="20"/>
    </row>
    <row r="1843" spans="1:44" x14ac:dyDescent="0.25">
      <c r="A1843" t="str">
        <f>VLOOKUP($B1843,'Cushing Balance'!$C$2:$E$500,3,TRUE)</f>
        <v>312014</v>
      </c>
      <c r="B1843" s="1">
        <v>41854</v>
      </c>
      <c r="C1843" s="31"/>
      <c r="D1843" s="101">
        <v>120.78435416666667</v>
      </c>
      <c r="E1843" s="110">
        <v>189.6328125</v>
      </c>
      <c r="F1843" s="35"/>
      <c r="G1843" s="23">
        <v>58.290634184587802</v>
      </c>
      <c r="H1843" s="111">
        <v>92.68483333333333</v>
      </c>
      <c r="I1843" s="106">
        <v>60.979041666666667</v>
      </c>
      <c r="J1843" s="26">
        <v>0</v>
      </c>
      <c r="K1843" s="104">
        <v>68.521833333333333</v>
      </c>
      <c r="L1843" s="107">
        <v>11.565229166666668</v>
      </c>
      <c r="M1843" s="102">
        <v>387.13708333333329</v>
      </c>
      <c r="N1843" s="108">
        <v>145.77847916666667</v>
      </c>
      <c r="O1843" s="103">
        <v>74.754312499999997</v>
      </c>
      <c r="P1843" s="39">
        <v>14.30017</v>
      </c>
      <c r="R1843" s="24">
        <f t="shared" si="126"/>
        <v>1224.4287833512544</v>
      </c>
      <c r="T1843" s="5">
        <v>439.27186749532808</v>
      </c>
      <c r="V1843" s="20">
        <f t="shared" si="127"/>
        <v>1663.7006508465824</v>
      </c>
      <c r="W1843" s="59">
        <f t="shared" si="125"/>
        <v>41854</v>
      </c>
      <c r="X1843" s="25">
        <v>148.10663</v>
      </c>
      <c r="Y1843" s="52">
        <v>180.43179000000001</v>
      </c>
      <c r="Z1843" s="53">
        <v>0</v>
      </c>
      <c r="AA1843" s="54">
        <v>411.44221000000005</v>
      </c>
      <c r="AB1843" s="55">
        <v>221.39388</v>
      </c>
      <c r="AC1843" s="56">
        <v>5.0923800000000004</v>
      </c>
      <c r="AD1843" s="100">
        <v>32.704583333333332</v>
      </c>
      <c r="AE1843" s="35"/>
      <c r="AF1843" s="58">
        <v>16.156290000000002</v>
      </c>
      <c r="AG1843" s="58"/>
      <c r="AH1843" s="35">
        <v>0</v>
      </c>
      <c r="AI1843" s="35"/>
      <c r="AL1843" s="24">
        <f t="shared" si="129"/>
        <v>1015.3277633333333</v>
      </c>
      <c r="AN1843" s="34">
        <v>807.5</v>
      </c>
      <c r="AP1843" s="20">
        <f t="shared" si="128"/>
        <v>1822.8277633333332</v>
      </c>
      <c r="AR1843" s="20"/>
    </row>
    <row r="1844" spans="1:44" x14ac:dyDescent="0.25">
      <c r="A1844" t="str">
        <f>VLOOKUP($B1844,'Cushing Balance'!$C$2:$E$500,3,TRUE)</f>
        <v>312014</v>
      </c>
      <c r="B1844" s="1">
        <v>41855</v>
      </c>
      <c r="C1844" s="31"/>
      <c r="D1844" s="101">
        <v>0</v>
      </c>
      <c r="E1844" s="110">
        <v>201.70922916666666</v>
      </c>
      <c r="F1844" s="35"/>
      <c r="G1844" s="23">
        <v>58.290634184587802</v>
      </c>
      <c r="H1844" s="111">
        <v>94.145229166666667</v>
      </c>
      <c r="I1844" s="106">
        <v>65.074020833333336</v>
      </c>
      <c r="J1844" s="26">
        <v>0</v>
      </c>
      <c r="K1844" s="104">
        <v>69.314854166666677</v>
      </c>
      <c r="L1844" s="107">
        <v>18.922458333333331</v>
      </c>
      <c r="M1844" s="102">
        <v>365.59264583333334</v>
      </c>
      <c r="N1844" s="108">
        <v>150</v>
      </c>
      <c r="O1844" s="103">
        <v>65.495979166666658</v>
      </c>
      <c r="P1844" s="39">
        <v>14.28617</v>
      </c>
      <c r="R1844" s="24">
        <f t="shared" si="126"/>
        <v>1102.8312208512548</v>
      </c>
      <c r="T1844" s="5">
        <v>439.27186749532808</v>
      </c>
      <c r="V1844" s="20">
        <f t="shared" si="127"/>
        <v>1542.1030883465828</v>
      </c>
      <c r="W1844" s="59">
        <f t="shared" si="125"/>
        <v>41855</v>
      </c>
      <c r="X1844" s="25">
        <v>150.51589999999999</v>
      </c>
      <c r="Y1844" s="52">
        <v>223.78367</v>
      </c>
      <c r="Z1844" s="53">
        <v>0</v>
      </c>
      <c r="AA1844" s="54">
        <v>374.88702000000001</v>
      </c>
      <c r="AB1844" s="55">
        <v>217.18413000000001</v>
      </c>
      <c r="AC1844" s="56">
        <v>0</v>
      </c>
      <c r="AD1844" s="100">
        <v>30.365645833333332</v>
      </c>
      <c r="AE1844" s="35"/>
      <c r="AF1844" s="58">
        <v>16.3749</v>
      </c>
      <c r="AG1844" s="58"/>
      <c r="AH1844" s="35">
        <v>0</v>
      </c>
      <c r="AI1844" s="35"/>
      <c r="AL1844" s="24">
        <f t="shared" si="129"/>
        <v>1013.1112658333334</v>
      </c>
      <c r="AN1844" s="34">
        <v>807.5</v>
      </c>
      <c r="AP1844" s="20">
        <f t="shared" si="128"/>
        <v>1820.6112658333334</v>
      </c>
      <c r="AR1844" s="20"/>
    </row>
    <row r="1845" spans="1:44" x14ac:dyDescent="0.25">
      <c r="A1845" t="str">
        <f>VLOOKUP($B1845,'Cushing Balance'!$C$2:$E$500,3,TRUE)</f>
        <v>312014</v>
      </c>
      <c r="B1845" s="1">
        <v>41856</v>
      </c>
      <c r="C1845" s="31"/>
      <c r="D1845" s="101">
        <v>74.653229166666677</v>
      </c>
      <c r="E1845" s="110">
        <v>194.09960416666667</v>
      </c>
      <c r="F1845" s="35"/>
      <c r="G1845" s="23">
        <v>58.290634184587802</v>
      </c>
      <c r="H1845" s="111">
        <v>98.006020833333324</v>
      </c>
      <c r="I1845" s="106">
        <v>118.04997916666667</v>
      </c>
      <c r="J1845" s="109">
        <v>0</v>
      </c>
      <c r="K1845" s="104">
        <v>69.631812499999995</v>
      </c>
      <c r="L1845" s="107">
        <v>19.497895833333331</v>
      </c>
      <c r="M1845" s="102">
        <v>358.00956250000002</v>
      </c>
      <c r="N1845" s="108">
        <v>140.31033333333335</v>
      </c>
      <c r="O1845" s="103">
        <v>69.168604166666668</v>
      </c>
      <c r="P1845" s="39">
        <v>2.4784200000000003</v>
      </c>
      <c r="R1845" s="24">
        <f t="shared" si="126"/>
        <v>1202.1960958512545</v>
      </c>
      <c r="T1845" s="5">
        <v>439.27186749532808</v>
      </c>
      <c r="V1845" s="20">
        <f t="shared" si="127"/>
        <v>1641.4679633465826</v>
      </c>
      <c r="W1845" s="59">
        <f t="shared" si="125"/>
        <v>41856</v>
      </c>
      <c r="X1845" s="25">
        <v>150.79194000000001</v>
      </c>
      <c r="Y1845" s="52">
        <v>296.50875000000002</v>
      </c>
      <c r="Z1845" s="53">
        <v>0</v>
      </c>
      <c r="AA1845" s="54">
        <v>420.60990000000004</v>
      </c>
      <c r="AB1845" s="55">
        <v>168.06049999999999</v>
      </c>
      <c r="AC1845" s="56">
        <v>0</v>
      </c>
      <c r="AD1845" s="100">
        <v>34.093791666666661</v>
      </c>
      <c r="AE1845" s="35"/>
      <c r="AF1845" s="58">
        <v>15.837249999999999</v>
      </c>
      <c r="AG1845" s="58"/>
      <c r="AH1845" s="35">
        <v>0</v>
      </c>
      <c r="AI1845" s="35"/>
      <c r="AL1845" s="24">
        <f t="shared" si="129"/>
        <v>1085.9021316666667</v>
      </c>
      <c r="AN1845" s="34">
        <v>807.5</v>
      </c>
      <c r="AP1845" s="20">
        <f t="shared" si="128"/>
        <v>1893.4021316666667</v>
      </c>
      <c r="AR1845" s="20"/>
    </row>
    <row r="1846" spans="1:44" x14ac:dyDescent="0.25">
      <c r="A1846" t="str">
        <f>VLOOKUP($B1846,'Cushing Balance'!$C$2:$E$500,3,TRUE)</f>
        <v>312014</v>
      </c>
      <c r="B1846" s="1">
        <v>41857</v>
      </c>
      <c r="C1846" s="31"/>
      <c r="D1846" s="101">
        <v>274.17554166666667</v>
      </c>
      <c r="E1846" s="110">
        <v>192.59191666666666</v>
      </c>
      <c r="F1846" s="35"/>
      <c r="G1846" s="23">
        <v>58.290634184587802</v>
      </c>
      <c r="H1846" s="111">
        <v>112.7474375</v>
      </c>
      <c r="I1846" s="106">
        <v>89.316625000000002</v>
      </c>
      <c r="J1846" s="109">
        <v>0</v>
      </c>
      <c r="K1846" s="104">
        <v>82.794875000000005</v>
      </c>
      <c r="L1846" s="107">
        <v>22.010375</v>
      </c>
      <c r="M1846" s="102">
        <v>376.39908333333329</v>
      </c>
      <c r="N1846" s="108">
        <v>149.90493749999999</v>
      </c>
      <c r="O1846" s="103">
        <v>73.323125000000005</v>
      </c>
      <c r="P1846" s="39">
        <v>42.910209999999999</v>
      </c>
      <c r="R1846" s="24">
        <f t="shared" si="126"/>
        <v>1474.4647608512546</v>
      </c>
      <c r="T1846" s="5">
        <v>439.27186749532808</v>
      </c>
      <c r="V1846" s="20">
        <f t="shared" si="127"/>
        <v>1913.7366283465826</v>
      </c>
      <c r="W1846" s="59">
        <f t="shared" si="125"/>
        <v>41857</v>
      </c>
      <c r="X1846" s="25">
        <v>143.00776999999999</v>
      </c>
      <c r="Y1846" s="52">
        <v>332.69504000000001</v>
      </c>
      <c r="Z1846" s="53">
        <v>0</v>
      </c>
      <c r="AA1846" s="54">
        <v>383.16931</v>
      </c>
      <c r="AB1846" s="55">
        <v>141.84231</v>
      </c>
      <c r="AC1846" s="56">
        <v>11.539040000000002</v>
      </c>
      <c r="AD1846" s="100">
        <v>40.120916666666666</v>
      </c>
      <c r="AE1846" s="35"/>
      <c r="AF1846" s="58">
        <v>15.287600000000001</v>
      </c>
      <c r="AG1846" s="58"/>
      <c r="AH1846" s="35">
        <v>0</v>
      </c>
      <c r="AI1846" s="35"/>
      <c r="AL1846" s="24">
        <f t="shared" si="129"/>
        <v>1067.6619866666667</v>
      </c>
      <c r="AN1846" s="34">
        <v>807.5</v>
      </c>
      <c r="AP1846" s="20">
        <f t="shared" si="128"/>
        <v>1875.1619866666667</v>
      </c>
      <c r="AR1846" s="20"/>
    </row>
    <row r="1847" spans="1:44" x14ac:dyDescent="0.25">
      <c r="A1847" t="str">
        <f>VLOOKUP($B1847,'Cushing Balance'!$C$2:$E$500,3,TRUE)</f>
        <v>312014</v>
      </c>
      <c r="B1847" s="1">
        <v>41858</v>
      </c>
      <c r="C1847" s="31"/>
      <c r="D1847" s="101">
        <v>299.4755833333333</v>
      </c>
      <c r="E1847" s="110">
        <v>179.89502083333335</v>
      </c>
      <c r="F1847" s="35"/>
      <c r="G1847" s="23">
        <v>58.290634184587802</v>
      </c>
      <c r="H1847" s="111">
        <v>108.80647916666668</v>
      </c>
      <c r="I1847" s="106">
        <v>56.234854166666665</v>
      </c>
      <c r="J1847" s="109">
        <v>0</v>
      </c>
      <c r="K1847" s="104">
        <v>76.609770833333329</v>
      </c>
      <c r="L1847" s="107">
        <v>22.109041666666666</v>
      </c>
      <c r="M1847" s="102">
        <v>325.09864583333331</v>
      </c>
      <c r="N1847" s="108">
        <v>123.9153125</v>
      </c>
      <c r="O1847" s="103">
        <v>73.730958333333334</v>
      </c>
      <c r="P1847" s="39">
        <v>62.142710000000001</v>
      </c>
      <c r="R1847" s="24">
        <f t="shared" si="126"/>
        <v>1386.3090108512547</v>
      </c>
      <c r="T1847" s="5">
        <v>439.27186749532808</v>
      </c>
      <c r="V1847" s="20">
        <f t="shared" si="127"/>
        <v>1825.5808783465827</v>
      </c>
      <c r="W1847" s="59">
        <f t="shared" si="125"/>
        <v>41858</v>
      </c>
      <c r="X1847" s="25">
        <v>148.02585000000002</v>
      </c>
      <c r="Y1847" s="52">
        <v>303.50096000000002</v>
      </c>
      <c r="Z1847" s="53">
        <v>0</v>
      </c>
      <c r="AA1847" s="54">
        <v>389.94</v>
      </c>
      <c r="AB1847" s="55">
        <v>176.91304</v>
      </c>
      <c r="AC1847" s="56">
        <v>22.182400000000001</v>
      </c>
      <c r="AD1847" s="100">
        <v>36.058062499999998</v>
      </c>
      <c r="AE1847" s="35"/>
      <c r="AF1847" s="58">
        <v>15.35788</v>
      </c>
      <c r="AG1847" s="58"/>
      <c r="AH1847" s="35">
        <v>0</v>
      </c>
      <c r="AI1847" s="35"/>
      <c r="AL1847" s="24">
        <f t="shared" si="129"/>
        <v>1091.9781925000002</v>
      </c>
      <c r="AN1847" s="34">
        <v>807.5</v>
      </c>
      <c r="AP1847" s="20">
        <f t="shared" si="128"/>
        <v>1899.4781925000002</v>
      </c>
      <c r="AR1847" s="20"/>
    </row>
    <row r="1848" spans="1:44" x14ac:dyDescent="0.25">
      <c r="A1848" t="str">
        <f>VLOOKUP($B1848,'Cushing Balance'!$C$2:$E$500,3,TRUE)</f>
        <v>312014</v>
      </c>
      <c r="B1848" s="1">
        <v>41859</v>
      </c>
      <c r="C1848" s="31"/>
      <c r="D1848" s="101">
        <v>0</v>
      </c>
      <c r="E1848" s="110">
        <v>178.64850000000001</v>
      </c>
      <c r="F1848" s="35"/>
      <c r="G1848" s="23">
        <v>58.290634184587802</v>
      </c>
      <c r="H1848" s="111">
        <v>91.934791666666669</v>
      </c>
      <c r="I1848" s="106">
        <v>104.36797916666667</v>
      </c>
      <c r="J1848" s="109">
        <v>0</v>
      </c>
      <c r="K1848" s="104">
        <v>80.512749999999997</v>
      </c>
      <c r="L1848" s="107">
        <v>17.663354166666668</v>
      </c>
      <c r="M1848" s="102">
        <v>379.96464583333329</v>
      </c>
      <c r="N1848" s="108">
        <v>149.24783333333335</v>
      </c>
      <c r="O1848" s="103">
        <v>72.266604166666667</v>
      </c>
      <c r="P1848" s="39">
        <v>13.13715</v>
      </c>
      <c r="R1848" s="24">
        <f t="shared" si="126"/>
        <v>1146.034242517921</v>
      </c>
      <c r="T1848" s="5">
        <v>439.27186749532808</v>
      </c>
      <c r="V1848" s="20">
        <f t="shared" si="127"/>
        <v>1585.3061100132491</v>
      </c>
      <c r="W1848" s="59">
        <f t="shared" si="125"/>
        <v>41859</v>
      </c>
      <c r="X1848" s="25">
        <v>149.20580999999999</v>
      </c>
      <c r="Y1848" s="52">
        <v>235.58226999999999</v>
      </c>
      <c r="Z1848" s="53">
        <v>0</v>
      </c>
      <c r="AA1848" s="54">
        <v>325.26883000000004</v>
      </c>
      <c r="AB1848" s="55">
        <v>135.50676999999999</v>
      </c>
      <c r="AC1848" s="56">
        <v>9.9034399999999998</v>
      </c>
      <c r="AD1848" s="100">
        <v>29.249479166666667</v>
      </c>
      <c r="AE1848" s="35"/>
      <c r="AF1848" s="58">
        <v>15.823079999999999</v>
      </c>
      <c r="AG1848" s="58"/>
      <c r="AH1848" s="35">
        <v>0</v>
      </c>
      <c r="AI1848" s="35"/>
      <c r="AL1848" s="24">
        <f t="shared" si="129"/>
        <v>900.5396791666667</v>
      </c>
      <c r="AN1848" s="34">
        <v>807.5</v>
      </c>
      <c r="AP1848" s="20">
        <f t="shared" si="128"/>
        <v>1708.0396791666667</v>
      </c>
      <c r="AR1848" s="20"/>
    </row>
    <row r="1849" spans="1:44" x14ac:dyDescent="0.25">
      <c r="A1849" t="str">
        <f>VLOOKUP($B1849,'Cushing Balance'!$C$2:$E$500,3,TRUE)</f>
        <v>322014</v>
      </c>
      <c r="B1849" s="1">
        <v>41860</v>
      </c>
      <c r="C1849" s="31"/>
      <c r="D1849" s="101">
        <v>234.34097916666667</v>
      </c>
      <c r="E1849" s="110">
        <v>190.79050000000001</v>
      </c>
      <c r="F1849" s="35"/>
      <c r="G1849" s="23">
        <v>58.290634184587802</v>
      </c>
      <c r="H1849" s="111">
        <v>93.094250000000002</v>
      </c>
      <c r="I1849" s="106">
        <v>107.15447916666668</v>
      </c>
      <c r="J1849" s="109">
        <v>0</v>
      </c>
      <c r="K1849" s="104">
        <v>74.428895833333328</v>
      </c>
      <c r="L1849" s="107">
        <v>1.847</v>
      </c>
      <c r="M1849" s="102">
        <v>371.22579166666668</v>
      </c>
      <c r="N1849" s="108">
        <v>143.37902083333336</v>
      </c>
      <c r="O1849" s="103">
        <v>71.327291666666667</v>
      </c>
      <c r="P1849" s="39">
        <v>44.119879999999995</v>
      </c>
      <c r="R1849" s="24">
        <f t="shared" si="126"/>
        <v>1389.9987225179211</v>
      </c>
      <c r="T1849" s="5">
        <v>439.27186749532808</v>
      </c>
      <c r="V1849" s="20">
        <f t="shared" si="127"/>
        <v>1829.2705900132491</v>
      </c>
      <c r="W1849" s="59">
        <f t="shared" si="125"/>
        <v>41860</v>
      </c>
      <c r="X1849" s="25">
        <v>147.84088</v>
      </c>
      <c r="Y1849" s="52">
        <v>250.34601999999998</v>
      </c>
      <c r="Z1849" s="53">
        <v>0</v>
      </c>
      <c r="AA1849" s="54">
        <v>293.13408000000004</v>
      </c>
      <c r="AB1849" s="55">
        <v>117.11269</v>
      </c>
      <c r="AC1849" s="56">
        <v>0.40523000000000003</v>
      </c>
      <c r="AD1849" s="100">
        <v>25.269479166666667</v>
      </c>
      <c r="AE1849" s="35"/>
      <c r="AF1849" s="58">
        <v>16.11806</v>
      </c>
      <c r="AG1849" s="58"/>
      <c r="AH1849" s="35">
        <v>0</v>
      </c>
      <c r="AI1849" s="35"/>
      <c r="AL1849" s="24">
        <f t="shared" si="129"/>
        <v>850.22643916666664</v>
      </c>
      <c r="AN1849" s="34">
        <v>807.5</v>
      </c>
      <c r="AP1849" s="20">
        <f t="shared" si="128"/>
        <v>1657.7264391666668</v>
      </c>
      <c r="AR1849" s="20"/>
    </row>
    <row r="1850" spans="1:44" x14ac:dyDescent="0.25">
      <c r="A1850" t="str">
        <f>VLOOKUP($B1850,'Cushing Balance'!$C$2:$E$500,3,TRUE)</f>
        <v>322014</v>
      </c>
      <c r="B1850" s="1">
        <v>41861</v>
      </c>
      <c r="C1850" s="31"/>
      <c r="D1850" s="101">
        <v>215.79602083333333</v>
      </c>
      <c r="E1850" s="110">
        <v>195.10175000000001</v>
      </c>
      <c r="F1850" s="35"/>
      <c r="G1850" s="23">
        <v>58.290634184587802</v>
      </c>
      <c r="H1850" s="111">
        <v>99.674229166666677</v>
      </c>
      <c r="I1850" s="106">
        <v>73.686145833333327</v>
      </c>
      <c r="J1850" s="109">
        <v>0</v>
      </c>
      <c r="K1850" s="104">
        <v>77.700166666666675</v>
      </c>
      <c r="L1850" s="107">
        <v>5.7500208333333331</v>
      </c>
      <c r="M1850" s="102">
        <v>376.9192083333333</v>
      </c>
      <c r="N1850" s="108">
        <v>123.97725</v>
      </c>
      <c r="O1850" s="103">
        <v>67.203791666666675</v>
      </c>
      <c r="P1850" s="39">
        <v>57.902000000000001</v>
      </c>
      <c r="R1850" s="24">
        <f t="shared" si="126"/>
        <v>1352.0012175179208</v>
      </c>
      <c r="T1850" s="5">
        <v>439.27186749532808</v>
      </c>
      <c r="V1850" s="20">
        <f t="shared" si="127"/>
        <v>1791.2730850132489</v>
      </c>
      <c r="W1850" s="59">
        <f t="shared" si="125"/>
        <v>41861</v>
      </c>
      <c r="X1850" s="25">
        <v>150.53629000000001</v>
      </c>
      <c r="Y1850" s="52">
        <v>224.07742000000002</v>
      </c>
      <c r="Z1850" s="53">
        <v>0</v>
      </c>
      <c r="AA1850" s="54">
        <v>297.54609999999997</v>
      </c>
      <c r="AB1850" s="55">
        <v>174.85393999999999</v>
      </c>
      <c r="AC1850" s="56">
        <v>0</v>
      </c>
      <c r="AD1850" s="100">
        <v>26.229145833333334</v>
      </c>
      <c r="AE1850" s="35"/>
      <c r="AF1850" s="58">
        <v>15.33794</v>
      </c>
      <c r="AG1850" s="58"/>
      <c r="AH1850" s="35">
        <v>0</v>
      </c>
      <c r="AI1850" s="35"/>
      <c r="AL1850" s="24">
        <f t="shared" si="129"/>
        <v>888.58083583333325</v>
      </c>
      <c r="AN1850" s="34">
        <v>807.5</v>
      </c>
      <c r="AP1850" s="20">
        <f t="shared" si="128"/>
        <v>1696.0808358333334</v>
      </c>
      <c r="AR1850" s="20"/>
    </row>
    <row r="1851" spans="1:44" x14ac:dyDescent="0.25">
      <c r="A1851" t="str">
        <f>VLOOKUP($B1851,'Cushing Balance'!$C$2:$E$500,3,TRUE)</f>
        <v>322014</v>
      </c>
      <c r="B1851" s="1">
        <v>41862</v>
      </c>
      <c r="C1851" s="31"/>
      <c r="D1851" s="101">
        <v>120.6935625</v>
      </c>
      <c r="E1851" s="110">
        <v>198.77950000000001</v>
      </c>
      <c r="F1851" s="35"/>
      <c r="G1851" s="23">
        <v>58.290634184587802</v>
      </c>
      <c r="H1851" s="111">
        <v>107.60012500000001</v>
      </c>
      <c r="I1851" s="106">
        <v>63.039708333333337</v>
      </c>
      <c r="J1851" s="109">
        <v>0</v>
      </c>
      <c r="K1851" s="104">
        <v>73.704499999999996</v>
      </c>
      <c r="L1851" s="107">
        <v>22.091458333333332</v>
      </c>
      <c r="M1851" s="102">
        <v>382.21008333333333</v>
      </c>
      <c r="N1851" s="108">
        <v>83.105812499999999</v>
      </c>
      <c r="O1851" s="103">
        <v>69.441729166666676</v>
      </c>
      <c r="P1851" s="39">
        <v>54.757649999999998</v>
      </c>
      <c r="R1851" s="24">
        <f t="shared" si="126"/>
        <v>1233.7147633512545</v>
      </c>
      <c r="T1851" s="5">
        <v>439.27186749532808</v>
      </c>
      <c r="V1851" s="20">
        <f t="shared" si="127"/>
        <v>1672.9866308465826</v>
      </c>
      <c r="W1851" s="59">
        <f t="shared" si="125"/>
        <v>41862</v>
      </c>
      <c r="X1851" s="25">
        <v>151.16869</v>
      </c>
      <c r="Y1851" s="52">
        <v>339.89902000000001</v>
      </c>
      <c r="Z1851" s="53">
        <v>0</v>
      </c>
      <c r="AA1851" s="54">
        <v>296.59865000000002</v>
      </c>
      <c r="AB1851" s="55">
        <v>192.93228999999999</v>
      </c>
      <c r="AC1851" s="56">
        <v>5.0666899999999995</v>
      </c>
      <c r="AD1851" s="100">
        <v>26.423791666666666</v>
      </c>
      <c r="AE1851" s="35"/>
      <c r="AF1851" s="58">
        <v>16.117440000000002</v>
      </c>
      <c r="AG1851" s="58"/>
      <c r="AH1851" s="35">
        <v>0</v>
      </c>
      <c r="AI1851" s="35"/>
      <c r="AL1851" s="24">
        <f t="shared" si="129"/>
        <v>1028.2065716666668</v>
      </c>
      <c r="AN1851" s="34">
        <v>807.5</v>
      </c>
      <c r="AP1851" s="20">
        <f t="shared" si="128"/>
        <v>1835.7065716666668</v>
      </c>
      <c r="AR1851" s="20"/>
    </row>
    <row r="1852" spans="1:44" x14ac:dyDescent="0.25">
      <c r="A1852" t="str">
        <f>VLOOKUP($B1852,'Cushing Balance'!$C$2:$E$500,3,TRUE)</f>
        <v>322014</v>
      </c>
      <c r="B1852" s="1">
        <v>41863</v>
      </c>
      <c r="C1852" s="31"/>
      <c r="D1852" s="101">
        <v>318.78947916666669</v>
      </c>
      <c r="E1852" s="110">
        <v>197.57289583333335</v>
      </c>
      <c r="F1852" s="35"/>
      <c r="G1852" s="23">
        <v>58.290634184587802</v>
      </c>
      <c r="H1852" s="111">
        <v>109.49675000000001</v>
      </c>
      <c r="I1852" s="106">
        <v>107.69683333333333</v>
      </c>
      <c r="J1852" s="109">
        <v>0</v>
      </c>
      <c r="K1852" s="104">
        <v>86.423895833333333</v>
      </c>
      <c r="L1852" s="107">
        <v>22.1090625</v>
      </c>
      <c r="M1852" s="102">
        <v>322.48235416666671</v>
      </c>
      <c r="N1852" s="108">
        <v>123.61441666666667</v>
      </c>
      <c r="O1852" s="103">
        <v>73.83797916666667</v>
      </c>
      <c r="P1852" s="39">
        <v>29.57677</v>
      </c>
      <c r="R1852" s="24">
        <f t="shared" si="126"/>
        <v>1449.8910708512547</v>
      </c>
      <c r="T1852" s="5">
        <v>439.27186749532808</v>
      </c>
      <c r="V1852" s="20">
        <f t="shared" si="127"/>
        <v>1889.1629383465827</v>
      </c>
      <c r="W1852" s="59">
        <f t="shared" si="125"/>
        <v>41863</v>
      </c>
      <c r="X1852" s="25">
        <v>140.20657999999997</v>
      </c>
      <c r="Y1852" s="52">
        <v>280.59659999999997</v>
      </c>
      <c r="Z1852" s="53">
        <v>0</v>
      </c>
      <c r="AA1852" s="54">
        <v>319.33696000000003</v>
      </c>
      <c r="AB1852" s="55">
        <v>92.007539999999992</v>
      </c>
      <c r="AC1852" s="56">
        <v>11.156079999999999</v>
      </c>
      <c r="AD1852" s="100">
        <v>29.661249999999999</v>
      </c>
      <c r="AE1852" s="35"/>
      <c r="AF1852" s="58">
        <v>15.663879999999999</v>
      </c>
      <c r="AG1852" s="58"/>
      <c r="AH1852" s="35">
        <v>0</v>
      </c>
      <c r="AI1852" s="35"/>
      <c r="AL1852" s="24">
        <f t="shared" si="129"/>
        <v>888.62888999999984</v>
      </c>
      <c r="AN1852" s="34">
        <v>807.5</v>
      </c>
      <c r="AP1852" s="20">
        <f t="shared" si="128"/>
        <v>1696.12889</v>
      </c>
      <c r="AR1852" s="20"/>
    </row>
    <row r="1853" spans="1:44" x14ac:dyDescent="0.25">
      <c r="A1853" t="str">
        <f>VLOOKUP($B1853,'Cushing Balance'!$C$2:$E$500,3,TRUE)</f>
        <v>322014</v>
      </c>
      <c r="B1853" s="1">
        <v>41864</v>
      </c>
      <c r="C1853" s="31"/>
      <c r="D1853" s="101">
        <v>132.50666666666666</v>
      </c>
      <c r="E1853" s="110">
        <v>190.36143749999999</v>
      </c>
      <c r="F1853" s="35"/>
      <c r="G1853" s="23">
        <v>58.290634184587802</v>
      </c>
      <c r="H1853" s="111">
        <v>92.650604166666668</v>
      </c>
      <c r="I1853" s="106">
        <v>109.61122916666667</v>
      </c>
      <c r="J1853" s="109">
        <v>0</v>
      </c>
      <c r="K1853" s="104">
        <v>76.387791666666672</v>
      </c>
      <c r="L1853" s="107">
        <v>22.785958333333333</v>
      </c>
      <c r="M1853" s="102">
        <v>353.56683333333331</v>
      </c>
      <c r="N1853" s="108">
        <v>138.20574999999999</v>
      </c>
      <c r="O1853" s="103">
        <v>64.639125000000007</v>
      </c>
      <c r="P1853" s="39">
        <v>54.591169999999998</v>
      </c>
      <c r="R1853" s="24">
        <f t="shared" si="126"/>
        <v>1293.5972000179211</v>
      </c>
      <c r="T1853" s="5">
        <v>439.27186749532808</v>
      </c>
      <c r="V1853" s="20">
        <f t="shared" si="127"/>
        <v>1732.8690675132491</v>
      </c>
      <c r="W1853" s="59">
        <f t="shared" si="125"/>
        <v>41864</v>
      </c>
      <c r="X1853" s="25">
        <v>131.63765000000001</v>
      </c>
      <c r="Y1853" s="52">
        <v>249.7724</v>
      </c>
      <c r="Z1853" s="53">
        <v>0</v>
      </c>
      <c r="AA1853" s="54">
        <v>373.00290000000001</v>
      </c>
      <c r="AB1853" s="55">
        <v>192.72985</v>
      </c>
      <c r="AC1853" s="56">
        <v>24.478020000000001</v>
      </c>
      <c r="AD1853" s="100">
        <v>24.252333333333333</v>
      </c>
      <c r="AE1853" s="35"/>
      <c r="AF1853" s="58">
        <v>15.984209999999999</v>
      </c>
      <c r="AG1853" s="58"/>
      <c r="AH1853" s="35">
        <v>0</v>
      </c>
      <c r="AI1853" s="35"/>
      <c r="AL1853" s="24">
        <f t="shared" si="129"/>
        <v>1011.8573633333334</v>
      </c>
      <c r="AN1853" s="34">
        <v>807.5</v>
      </c>
      <c r="AP1853" s="20">
        <f t="shared" si="128"/>
        <v>1819.3573633333335</v>
      </c>
      <c r="AR1853" s="20"/>
    </row>
    <row r="1854" spans="1:44" x14ac:dyDescent="0.25">
      <c r="A1854" t="str">
        <f>VLOOKUP($B1854,'Cushing Balance'!$C$2:$E$500,3,TRUE)</f>
        <v>322014</v>
      </c>
      <c r="B1854" s="1">
        <v>41865</v>
      </c>
      <c r="C1854" s="31"/>
      <c r="D1854" s="101">
        <v>338.23443750000001</v>
      </c>
      <c r="E1854" s="110">
        <v>188.61112499999999</v>
      </c>
      <c r="F1854" s="35"/>
      <c r="G1854" s="23">
        <v>58.290634184587802</v>
      </c>
      <c r="H1854" s="111">
        <v>94.904062499999995</v>
      </c>
      <c r="I1854" s="106">
        <v>89.774645833333324</v>
      </c>
      <c r="J1854" s="109">
        <v>0</v>
      </c>
      <c r="K1854" s="104">
        <v>76.842624999999998</v>
      </c>
      <c r="L1854" s="107">
        <v>22.750374999999998</v>
      </c>
      <c r="M1854" s="102">
        <v>376.80656249999998</v>
      </c>
      <c r="N1854" s="108">
        <v>148.46077083333336</v>
      </c>
      <c r="O1854" s="103">
        <v>72.988166666666672</v>
      </c>
      <c r="P1854" s="39">
        <v>24.647880000000001</v>
      </c>
      <c r="R1854" s="24">
        <f t="shared" si="126"/>
        <v>1492.3112850179211</v>
      </c>
      <c r="T1854" s="5">
        <v>439.27186749532808</v>
      </c>
      <c r="V1854" s="20">
        <f t="shared" si="127"/>
        <v>1931.5831525132492</v>
      </c>
      <c r="W1854" s="59">
        <f t="shared" si="125"/>
        <v>41865</v>
      </c>
      <c r="X1854" s="25">
        <v>141.15442000000002</v>
      </c>
      <c r="Y1854" s="52">
        <v>246.88964999999999</v>
      </c>
      <c r="Z1854" s="53">
        <v>0</v>
      </c>
      <c r="AA1854" s="54">
        <v>327.30321000000004</v>
      </c>
      <c r="AB1854" s="55">
        <v>222.80892</v>
      </c>
      <c r="AC1854" s="56">
        <v>1.8819000000000001</v>
      </c>
      <c r="AD1854" s="100">
        <v>25.4364375</v>
      </c>
      <c r="AE1854" s="35"/>
      <c r="AF1854" s="58">
        <v>16.506580000000003</v>
      </c>
      <c r="AG1854" s="58"/>
      <c r="AH1854" s="35">
        <v>0</v>
      </c>
      <c r="AI1854" s="35"/>
      <c r="AL1854" s="24">
        <f t="shared" si="129"/>
        <v>981.9811175000001</v>
      </c>
      <c r="AN1854" s="34">
        <v>807.5</v>
      </c>
      <c r="AP1854" s="20">
        <f t="shared" si="128"/>
        <v>1789.4811175</v>
      </c>
      <c r="AR1854" s="20"/>
    </row>
    <row r="1855" spans="1:44" x14ac:dyDescent="0.25">
      <c r="A1855" t="str">
        <f>VLOOKUP($B1855,'Cushing Balance'!$C$2:$E$500,3,TRUE)</f>
        <v>322014</v>
      </c>
      <c r="B1855" s="1">
        <v>41866</v>
      </c>
      <c r="C1855" s="31"/>
      <c r="D1855" s="101">
        <v>108.72316666666667</v>
      </c>
      <c r="E1855" s="110">
        <v>192.04220833333335</v>
      </c>
      <c r="F1855" s="105">
        <v>0</v>
      </c>
      <c r="G1855" s="23">
        <v>58.290634184587802</v>
      </c>
      <c r="H1855" s="111">
        <v>111.374375</v>
      </c>
      <c r="I1855" s="106">
        <v>67.087770833333323</v>
      </c>
      <c r="J1855" s="109">
        <v>0</v>
      </c>
      <c r="K1855" s="104">
        <v>81.984479166666674</v>
      </c>
      <c r="L1855" s="107">
        <v>16.616520833333333</v>
      </c>
      <c r="M1855" s="102">
        <v>376.99599999999998</v>
      </c>
      <c r="N1855" s="108">
        <v>144.52560416666665</v>
      </c>
      <c r="O1855" s="103">
        <v>73.113666666666674</v>
      </c>
      <c r="P1855" s="39">
        <v>46.92754</v>
      </c>
      <c r="R1855" s="24">
        <f t="shared" si="126"/>
        <v>1277.6819658512543</v>
      </c>
      <c r="T1855" s="5">
        <v>439.27186749532808</v>
      </c>
      <c r="V1855" s="20">
        <f t="shared" si="127"/>
        <v>1716.9538333465823</v>
      </c>
      <c r="W1855" s="59">
        <f t="shared" si="125"/>
        <v>41866</v>
      </c>
      <c r="X1855" s="25">
        <v>151.20048</v>
      </c>
      <c r="Y1855" s="52">
        <v>263.04846000000003</v>
      </c>
      <c r="Z1855" s="53">
        <v>0</v>
      </c>
      <c r="AA1855" s="54">
        <v>326.38852000000003</v>
      </c>
      <c r="AB1855" s="55">
        <v>221.28710000000001</v>
      </c>
      <c r="AC1855" s="56">
        <v>10.12519</v>
      </c>
      <c r="AD1855" s="100">
        <v>25.663458333333331</v>
      </c>
      <c r="AE1855" s="35"/>
      <c r="AF1855" s="58">
        <v>16.605540000000001</v>
      </c>
      <c r="AG1855" s="58"/>
      <c r="AH1855" s="35">
        <v>0</v>
      </c>
      <c r="AI1855" s="35"/>
      <c r="AL1855" s="24">
        <f t="shared" si="129"/>
        <v>1014.3187483333335</v>
      </c>
      <c r="AN1855" s="34">
        <v>807.5</v>
      </c>
      <c r="AP1855" s="20">
        <f t="shared" si="128"/>
        <v>1821.8187483333336</v>
      </c>
      <c r="AR1855" s="20"/>
    </row>
    <row r="1856" spans="1:44" x14ac:dyDescent="0.25">
      <c r="A1856" t="str">
        <f>VLOOKUP($B1856,'Cushing Balance'!$C$2:$E$500,3,TRUE)</f>
        <v>332014</v>
      </c>
      <c r="B1856" s="1">
        <v>41867</v>
      </c>
      <c r="C1856" s="31"/>
      <c r="D1856" s="101">
        <v>205.14047916666667</v>
      </c>
      <c r="E1856" s="110">
        <v>195.60162500000001</v>
      </c>
      <c r="F1856" s="105">
        <v>0</v>
      </c>
      <c r="G1856" s="23">
        <v>58.290634184587802</v>
      </c>
      <c r="H1856" s="111">
        <v>91.262312499999993</v>
      </c>
      <c r="I1856" s="106">
        <v>81.563416666666669</v>
      </c>
      <c r="J1856" s="109">
        <v>0</v>
      </c>
      <c r="K1856" s="104">
        <v>72.668041666666667</v>
      </c>
      <c r="L1856" s="107">
        <v>1.389375</v>
      </c>
      <c r="M1856" s="102">
        <v>347.5255416666667</v>
      </c>
      <c r="N1856" s="108">
        <v>148.41029166666667</v>
      </c>
      <c r="O1856" s="103">
        <v>75.347624999999994</v>
      </c>
      <c r="P1856" s="39">
        <v>12.55415</v>
      </c>
      <c r="R1856" s="24">
        <f t="shared" si="126"/>
        <v>1289.7534925179211</v>
      </c>
      <c r="T1856" s="5">
        <v>439.27186749532808</v>
      </c>
      <c r="V1856" s="20">
        <f t="shared" si="127"/>
        <v>1729.0253600132492</v>
      </c>
      <c r="W1856" s="59">
        <f t="shared" si="125"/>
        <v>41867</v>
      </c>
      <c r="X1856" s="25">
        <v>146.5369</v>
      </c>
      <c r="Y1856" s="52">
        <v>328.34656000000001</v>
      </c>
      <c r="Z1856" s="53">
        <v>0</v>
      </c>
      <c r="AA1856" s="54">
        <v>267.61533000000003</v>
      </c>
      <c r="AB1856" s="55">
        <v>221.77658</v>
      </c>
      <c r="AC1856" s="56">
        <v>22.62069</v>
      </c>
      <c r="AD1856" s="100">
        <v>33.097625000000001</v>
      </c>
      <c r="AE1856" s="35"/>
      <c r="AF1856" s="58">
        <v>16.04204</v>
      </c>
      <c r="AG1856" s="58"/>
      <c r="AH1856" s="35">
        <v>0</v>
      </c>
      <c r="AI1856" s="35"/>
      <c r="AL1856" s="24">
        <f t="shared" si="129"/>
        <v>1036.035725</v>
      </c>
      <c r="AN1856" s="34">
        <v>807.5</v>
      </c>
      <c r="AP1856" s="20">
        <f t="shared" si="128"/>
        <v>1843.535725</v>
      </c>
      <c r="AR1856" s="20"/>
    </row>
    <row r="1857" spans="1:44" x14ac:dyDescent="0.25">
      <c r="A1857" t="str">
        <f>VLOOKUP($B1857,'Cushing Balance'!$C$2:$E$500,3,TRUE)</f>
        <v>332014</v>
      </c>
      <c r="B1857" s="1">
        <v>41868</v>
      </c>
      <c r="C1857" s="31"/>
      <c r="D1857" s="101">
        <v>437.96839583333332</v>
      </c>
      <c r="E1857" s="110">
        <v>193.17629166666666</v>
      </c>
      <c r="F1857" s="105">
        <v>0</v>
      </c>
      <c r="G1857" s="23">
        <v>58.290634184587802</v>
      </c>
      <c r="H1857" s="111">
        <v>89.067895833333324</v>
      </c>
      <c r="I1857" s="106">
        <v>91.88366666666667</v>
      </c>
      <c r="J1857" s="109">
        <v>0</v>
      </c>
      <c r="K1857" s="104">
        <v>75.45879166666667</v>
      </c>
      <c r="L1857" s="107">
        <v>0</v>
      </c>
      <c r="M1857" s="102">
        <v>380.52618749999999</v>
      </c>
      <c r="N1857" s="108">
        <v>120.52477083333333</v>
      </c>
      <c r="O1857" s="103">
        <v>72.732437500000003</v>
      </c>
      <c r="P1857" s="39">
        <v>13.381629999999999</v>
      </c>
      <c r="R1857" s="24">
        <f t="shared" si="126"/>
        <v>1533.010701684588</v>
      </c>
      <c r="T1857" s="5">
        <v>439.27186749532808</v>
      </c>
      <c r="V1857" s="20">
        <f t="shared" si="127"/>
        <v>1972.282569179916</v>
      </c>
      <c r="W1857" s="59">
        <f t="shared" si="125"/>
        <v>41868</v>
      </c>
      <c r="X1857" s="25">
        <v>143.10808</v>
      </c>
      <c r="Y1857" s="52">
        <v>328.93919</v>
      </c>
      <c r="Z1857" s="53">
        <v>0</v>
      </c>
      <c r="AA1857" s="54">
        <v>219.59544</v>
      </c>
      <c r="AB1857" s="55">
        <v>219.20949999999999</v>
      </c>
      <c r="AC1857" s="56">
        <v>22.320439999999998</v>
      </c>
      <c r="AD1857" s="100">
        <v>28.2846875</v>
      </c>
      <c r="AE1857" s="35"/>
      <c r="AF1857" s="58">
        <v>16.27721</v>
      </c>
      <c r="AG1857" s="58"/>
      <c r="AH1857" s="35">
        <v>0</v>
      </c>
      <c r="AI1857" s="35"/>
      <c r="AL1857" s="24">
        <f t="shared" si="129"/>
        <v>977.73454749999996</v>
      </c>
      <c r="AN1857" s="34">
        <v>807.5</v>
      </c>
      <c r="AP1857" s="20">
        <f t="shared" si="128"/>
        <v>1785.2345475</v>
      </c>
      <c r="AR1857" s="20"/>
    </row>
    <row r="1858" spans="1:44" x14ac:dyDescent="0.25">
      <c r="A1858" t="str">
        <f>VLOOKUP($B1858,'Cushing Balance'!$C$2:$E$500,3,TRUE)</f>
        <v>332014</v>
      </c>
      <c r="B1858" s="1">
        <v>41869</v>
      </c>
      <c r="C1858" s="31"/>
      <c r="D1858" s="101">
        <v>204.07714583333333</v>
      </c>
      <c r="E1858" s="110">
        <v>191.13564583333334</v>
      </c>
      <c r="F1858" s="105">
        <v>0</v>
      </c>
      <c r="G1858" s="23">
        <v>58.290634184587802</v>
      </c>
      <c r="H1858" s="111">
        <v>83.789333333333332</v>
      </c>
      <c r="I1858" s="106">
        <v>72.703500000000005</v>
      </c>
      <c r="J1858" s="109">
        <v>0</v>
      </c>
      <c r="K1858" s="104">
        <v>69.917458333333329</v>
      </c>
      <c r="L1858" s="107">
        <v>13.191666666666668</v>
      </c>
      <c r="M1858" s="102">
        <v>377.28783333333331</v>
      </c>
      <c r="N1858" s="108">
        <v>150</v>
      </c>
      <c r="O1858" s="103">
        <v>65.879020833333328</v>
      </c>
      <c r="P1858" s="39">
        <v>34.292079999999999</v>
      </c>
      <c r="R1858" s="24">
        <f t="shared" si="126"/>
        <v>1320.5643183512543</v>
      </c>
      <c r="T1858" s="5">
        <v>439.27186749532808</v>
      </c>
      <c r="V1858" s="20">
        <f t="shared" si="127"/>
        <v>1759.8361858465823</v>
      </c>
      <c r="W1858" s="59">
        <f t="shared" si="125"/>
        <v>41869</v>
      </c>
      <c r="X1858" s="25">
        <v>151.02054000000001</v>
      </c>
      <c r="Y1858" s="52">
        <v>328.61444</v>
      </c>
      <c r="Z1858" s="53">
        <v>0</v>
      </c>
      <c r="AA1858" s="54">
        <v>417.47071</v>
      </c>
      <c r="AB1858" s="55">
        <v>225.23176999999998</v>
      </c>
      <c r="AC1858" s="56">
        <v>22.487959999999998</v>
      </c>
      <c r="AD1858" s="100">
        <v>39.998333333333335</v>
      </c>
      <c r="AE1858" s="35"/>
      <c r="AF1858" s="58">
        <v>16.313939999999999</v>
      </c>
      <c r="AG1858" s="58"/>
      <c r="AH1858" s="35">
        <v>0</v>
      </c>
      <c r="AI1858" s="35"/>
      <c r="AL1858" s="24">
        <f t="shared" si="129"/>
        <v>1201.1376933333336</v>
      </c>
      <c r="AN1858" s="34">
        <v>807.5</v>
      </c>
      <c r="AP1858" s="20">
        <f t="shared" si="128"/>
        <v>2008.6376933333336</v>
      </c>
      <c r="AR1858" s="20"/>
    </row>
    <row r="1859" spans="1:44" x14ac:dyDescent="0.25">
      <c r="A1859" t="str">
        <f>VLOOKUP($B1859,'Cushing Balance'!$C$2:$E$500,3,TRUE)</f>
        <v>332014</v>
      </c>
      <c r="B1859" s="1">
        <v>41870</v>
      </c>
      <c r="C1859" s="31"/>
      <c r="D1859" s="101">
        <v>128.67535416666666</v>
      </c>
      <c r="E1859" s="110">
        <v>188.25931249999999</v>
      </c>
      <c r="F1859" s="105">
        <v>0</v>
      </c>
      <c r="G1859" s="23">
        <v>58.290634184587802</v>
      </c>
      <c r="H1859" s="111">
        <v>72.213187500000004</v>
      </c>
      <c r="I1859" s="106">
        <v>87.660312500000003</v>
      </c>
      <c r="J1859" s="109">
        <v>0</v>
      </c>
      <c r="K1859" s="104">
        <v>67.185000000000002</v>
      </c>
      <c r="L1859" s="107">
        <v>13.913395833333333</v>
      </c>
      <c r="M1859" s="102">
        <v>364.74210416666671</v>
      </c>
      <c r="N1859" s="108">
        <v>140.33914583333333</v>
      </c>
      <c r="O1859" s="103">
        <v>67.882083333333327</v>
      </c>
      <c r="P1859" s="39">
        <v>45.720849999999999</v>
      </c>
      <c r="R1859" s="24">
        <f t="shared" si="126"/>
        <v>1234.8813800179212</v>
      </c>
      <c r="T1859" s="5">
        <v>439.27186749532808</v>
      </c>
      <c r="V1859" s="20">
        <f t="shared" si="127"/>
        <v>1674.1532475132492</v>
      </c>
      <c r="W1859" s="59">
        <f t="shared" si="125"/>
        <v>41870</v>
      </c>
      <c r="X1859" s="25">
        <v>149.96207999999999</v>
      </c>
      <c r="Y1859" s="52">
        <v>328.9794</v>
      </c>
      <c r="Z1859" s="53">
        <v>0</v>
      </c>
      <c r="AA1859" s="54">
        <v>493.10383000000002</v>
      </c>
      <c r="AB1859" s="55">
        <v>180.32801999999998</v>
      </c>
      <c r="AC1859" s="56">
        <v>2.3184800000000001</v>
      </c>
      <c r="AD1859" s="100">
        <v>51.6760625</v>
      </c>
      <c r="AE1859" s="35"/>
      <c r="AF1859" s="58">
        <v>14.8469</v>
      </c>
      <c r="AG1859" s="58"/>
      <c r="AH1859" s="35">
        <v>0</v>
      </c>
      <c r="AI1859" s="35"/>
      <c r="AL1859" s="24">
        <f t="shared" si="129"/>
        <v>1221.2147724999998</v>
      </c>
      <c r="AN1859" s="34">
        <v>807.5</v>
      </c>
      <c r="AP1859" s="20">
        <f t="shared" si="128"/>
        <v>2028.7147724999998</v>
      </c>
      <c r="AR1859" s="20"/>
    </row>
    <row r="1860" spans="1:44" x14ac:dyDescent="0.25">
      <c r="A1860" t="str">
        <f>VLOOKUP($B1860,'Cushing Balance'!$C$2:$E$500,3,TRUE)</f>
        <v>332014</v>
      </c>
      <c r="B1860" s="1">
        <v>41871</v>
      </c>
      <c r="C1860" s="31"/>
      <c r="D1860" s="101">
        <v>57.054958333333339</v>
      </c>
      <c r="E1860" s="110">
        <v>175.211625</v>
      </c>
      <c r="F1860" s="105">
        <v>0</v>
      </c>
      <c r="G1860" s="23">
        <v>58.290634184587802</v>
      </c>
      <c r="H1860" s="111">
        <v>87.169083333333333</v>
      </c>
      <c r="I1860" s="106">
        <v>84.8173125</v>
      </c>
      <c r="J1860" s="109">
        <v>0</v>
      </c>
      <c r="K1860" s="104">
        <v>81.550812500000006</v>
      </c>
      <c r="L1860" s="107">
        <v>18.02225</v>
      </c>
      <c r="M1860" s="102">
        <v>341.15831250000002</v>
      </c>
      <c r="N1860" s="108">
        <v>149.27414583333334</v>
      </c>
      <c r="O1860" s="103">
        <v>75.196666666666673</v>
      </c>
      <c r="P1860" s="39">
        <v>51.047730000000001</v>
      </c>
      <c r="R1860" s="24">
        <f t="shared" si="126"/>
        <v>1178.7935308512544</v>
      </c>
      <c r="T1860" s="5">
        <v>439.27186749532808</v>
      </c>
      <c r="V1860" s="20">
        <f t="shared" si="127"/>
        <v>1618.0653983465825</v>
      </c>
      <c r="W1860" s="59">
        <f t="shared" si="125"/>
        <v>41871</v>
      </c>
      <c r="X1860" s="25">
        <v>149.39219</v>
      </c>
      <c r="Y1860" s="52">
        <v>331.93009999999998</v>
      </c>
      <c r="Z1860" s="53">
        <v>0</v>
      </c>
      <c r="AA1860" s="54">
        <v>480.26067</v>
      </c>
      <c r="AB1860" s="55">
        <v>168.84402</v>
      </c>
      <c r="AC1860" s="56">
        <v>0</v>
      </c>
      <c r="AD1860" s="100">
        <v>46.301520833333335</v>
      </c>
      <c r="AE1860" s="35"/>
      <c r="AF1860" s="58">
        <v>15.458209999999999</v>
      </c>
      <c r="AG1860" s="58"/>
      <c r="AH1860" s="35">
        <v>0</v>
      </c>
      <c r="AI1860" s="35"/>
      <c r="AL1860" s="24">
        <f t="shared" si="129"/>
        <v>1192.1867108333333</v>
      </c>
      <c r="AN1860" s="34">
        <v>807.5</v>
      </c>
      <c r="AP1860" s="20">
        <f t="shared" si="128"/>
        <v>1999.6867108333333</v>
      </c>
      <c r="AR1860" s="20"/>
    </row>
    <row r="1861" spans="1:44" x14ac:dyDescent="0.25">
      <c r="A1861" t="str">
        <f>VLOOKUP($B1861,'Cushing Balance'!$C$2:$E$500,3,TRUE)</f>
        <v>332014</v>
      </c>
      <c r="B1861" s="1">
        <v>41872</v>
      </c>
      <c r="C1861" s="31"/>
      <c r="D1861" s="101">
        <v>452.06118750000002</v>
      </c>
      <c r="E1861" s="110">
        <v>195.95614583333335</v>
      </c>
      <c r="F1861" s="105">
        <v>0</v>
      </c>
      <c r="G1861" s="23">
        <v>58.290634184587802</v>
      </c>
      <c r="H1861" s="111">
        <v>90.690624999999997</v>
      </c>
      <c r="I1861" s="106">
        <v>79.130104166666669</v>
      </c>
      <c r="J1861" s="109">
        <v>0</v>
      </c>
      <c r="K1861" s="104">
        <v>87.709500000000006</v>
      </c>
      <c r="L1861" s="107">
        <v>12.0963125</v>
      </c>
      <c r="M1861" s="102">
        <v>415.53610416666669</v>
      </c>
      <c r="N1861" s="108">
        <v>129.72972916666666</v>
      </c>
      <c r="O1861" s="103">
        <v>72.615520833333335</v>
      </c>
      <c r="P1861" s="39">
        <v>26.027919999999998</v>
      </c>
      <c r="R1861" s="24">
        <f t="shared" si="126"/>
        <v>1619.8437833512544</v>
      </c>
      <c r="T1861" s="5">
        <v>439.27186749532808</v>
      </c>
      <c r="V1861" s="20">
        <f t="shared" si="127"/>
        <v>2059.1156508465824</v>
      </c>
      <c r="W1861" s="59">
        <f t="shared" si="125"/>
        <v>41872</v>
      </c>
      <c r="X1861" s="25">
        <v>151.80446000000001</v>
      </c>
      <c r="Y1861" s="52">
        <v>325.64481000000001</v>
      </c>
      <c r="Z1861" s="53">
        <v>0</v>
      </c>
      <c r="AA1861" s="54">
        <v>480.62223</v>
      </c>
      <c r="AB1861" s="55">
        <v>231.61854</v>
      </c>
      <c r="AC1861" s="56">
        <v>0</v>
      </c>
      <c r="AD1861" s="100">
        <v>55.718687500000001</v>
      </c>
      <c r="AE1861" s="35"/>
      <c r="AF1861" s="58">
        <v>16.089790000000001</v>
      </c>
      <c r="AG1861" s="58"/>
      <c r="AH1861" s="35">
        <v>0</v>
      </c>
      <c r="AI1861" s="35"/>
      <c r="AL1861" s="24">
        <f t="shared" si="129"/>
        <v>1261.4985174999999</v>
      </c>
      <c r="AN1861" s="34">
        <v>807.5</v>
      </c>
      <c r="AP1861" s="20">
        <f t="shared" si="128"/>
        <v>2068.9985175000002</v>
      </c>
      <c r="AR1861" s="20"/>
    </row>
    <row r="1862" spans="1:44" x14ac:dyDescent="0.25">
      <c r="A1862" t="str">
        <f>VLOOKUP($B1862,'Cushing Balance'!$C$2:$E$500,3,TRUE)</f>
        <v>332014</v>
      </c>
      <c r="B1862" s="1">
        <v>41873</v>
      </c>
      <c r="C1862" s="31"/>
      <c r="D1862" s="101">
        <v>181.0235625</v>
      </c>
      <c r="E1862" s="110">
        <v>167.03835416666666</v>
      </c>
      <c r="F1862" s="105">
        <v>0</v>
      </c>
      <c r="G1862" s="23">
        <v>58.290634184587802</v>
      </c>
      <c r="H1862" s="111">
        <v>89.653874999999999</v>
      </c>
      <c r="I1862" s="106">
        <v>72.891750000000002</v>
      </c>
      <c r="J1862" s="109">
        <v>0</v>
      </c>
      <c r="K1862" s="104">
        <v>90.288270833333328</v>
      </c>
      <c r="L1862" s="107">
        <v>21.599437500000001</v>
      </c>
      <c r="M1862" s="102">
        <v>368.38333333333333</v>
      </c>
      <c r="N1862" s="108">
        <v>111.83610416666667</v>
      </c>
      <c r="O1862" s="103">
        <v>70.631812499999995</v>
      </c>
      <c r="P1862" s="39">
        <v>35.732810000000001</v>
      </c>
      <c r="R1862" s="24">
        <f t="shared" si="126"/>
        <v>1267.3699441845877</v>
      </c>
      <c r="T1862" s="5">
        <v>439.27186749532808</v>
      </c>
      <c r="V1862" s="20">
        <f t="shared" si="127"/>
        <v>1706.6418116799157</v>
      </c>
      <c r="W1862" s="59">
        <f t="shared" si="125"/>
        <v>41873</v>
      </c>
      <c r="X1862" s="25">
        <v>151.80894000000001</v>
      </c>
      <c r="Y1862" s="52">
        <v>335.90242000000001</v>
      </c>
      <c r="Z1862" s="53">
        <v>0</v>
      </c>
      <c r="AA1862" s="54">
        <v>416.9665</v>
      </c>
      <c r="AB1862" s="55">
        <v>232.81392000000002</v>
      </c>
      <c r="AC1862" s="56">
        <v>0</v>
      </c>
      <c r="AD1862" s="100">
        <v>48.095999999999997</v>
      </c>
      <c r="AE1862" s="35"/>
      <c r="AF1862" s="58">
        <v>14.617329999999999</v>
      </c>
      <c r="AG1862" s="58"/>
      <c r="AH1862" s="35">
        <v>0</v>
      </c>
      <c r="AI1862" s="35"/>
      <c r="AL1862" s="24">
        <f t="shared" si="129"/>
        <v>1200.2051100000001</v>
      </c>
      <c r="AN1862" s="34">
        <v>807.5</v>
      </c>
      <c r="AP1862" s="20">
        <f t="shared" si="128"/>
        <v>2007.7051100000001</v>
      </c>
      <c r="AR1862" s="20"/>
    </row>
    <row r="1863" spans="1:44" x14ac:dyDescent="0.25">
      <c r="A1863" t="str">
        <f>VLOOKUP($B1863,'Cushing Balance'!$C$2:$E$500,3,TRUE)</f>
        <v>342014</v>
      </c>
      <c r="B1863" s="1">
        <v>41874</v>
      </c>
      <c r="C1863" s="31"/>
      <c r="D1863" s="101">
        <v>110.38939583333332</v>
      </c>
      <c r="E1863" s="110">
        <v>186.79335416666666</v>
      </c>
      <c r="F1863" s="105">
        <v>0</v>
      </c>
      <c r="G1863" s="23">
        <v>58.290634184587802</v>
      </c>
      <c r="H1863" s="111">
        <v>86.257937499999997</v>
      </c>
      <c r="I1863" s="106">
        <v>69.156499999999994</v>
      </c>
      <c r="J1863" s="109">
        <v>0</v>
      </c>
      <c r="K1863" s="104">
        <v>89.317020833333331</v>
      </c>
      <c r="L1863" s="107">
        <v>21.67475</v>
      </c>
      <c r="M1863" s="102">
        <v>358.7319583333333</v>
      </c>
      <c r="N1863" s="108">
        <v>138.60583333333335</v>
      </c>
      <c r="O1863" s="103">
        <v>71.425062499999996</v>
      </c>
      <c r="P1863" s="39">
        <v>10.889040000000001</v>
      </c>
      <c r="R1863" s="24">
        <f t="shared" si="126"/>
        <v>1201.5314866845877</v>
      </c>
      <c r="T1863" s="5">
        <v>439.27186749532808</v>
      </c>
      <c r="V1863" s="20">
        <f t="shared" si="127"/>
        <v>1640.8033541799157</v>
      </c>
      <c r="W1863" s="59">
        <f t="shared" si="125"/>
        <v>41874</v>
      </c>
      <c r="X1863" s="25">
        <v>151.62107999999998</v>
      </c>
      <c r="Y1863" s="52">
        <v>327.46321</v>
      </c>
      <c r="Z1863" s="53">
        <v>0</v>
      </c>
      <c r="AA1863" s="54">
        <v>351.51868999999999</v>
      </c>
      <c r="AB1863" s="55">
        <v>226.36965000000001</v>
      </c>
      <c r="AC1863" s="56">
        <v>0</v>
      </c>
      <c r="AD1863" s="100">
        <v>44.254479166666663</v>
      </c>
      <c r="AE1863" s="35"/>
      <c r="AF1863" s="58">
        <v>16.232600000000001</v>
      </c>
      <c r="AG1863" s="58"/>
      <c r="AH1863" s="35">
        <v>0</v>
      </c>
      <c r="AI1863" s="35"/>
      <c r="AL1863" s="24">
        <f t="shared" si="129"/>
        <v>1117.4597091666667</v>
      </c>
      <c r="AN1863" s="34">
        <v>807.5</v>
      </c>
      <c r="AP1863" s="20">
        <f t="shared" si="128"/>
        <v>1924.9597091666667</v>
      </c>
      <c r="AR1863" s="20"/>
    </row>
    <row r="1864" spans="1:44" x14ac:dyDescent="0.25">
      <c r="A1864" t="str">
        <f>VLOOKUP($B1864,'Cushing Balance'!$C$2:$E$500,3,TRUE)</f>
        <v>342014</v>
      </c>
      <c r="B1864" s="1">
        <v>41875</v>
      </c>
      <c r="C1864" s="31"/>
      <c r="D1864" s="101">
        <v>202.18097916666665</v>
      </c>
      <c r="E1864" s="110">
        <v>190.69095833333336</v>
      </c>
      <c r="F1864" s="105">
        <v>0</v>
      </c>
      <c r="G1864" s="23">
        <v>58.290634184587802</v>
      </c>
      <c r="H1864" s="111">
        <v>90.507499999999993</v>
      </c>
      <c r="I1864" s="106">
        <v>79.460333333333324</v>
      </c>
      <c r="J1864" s="109">
        <v>0</v>
      </c>
      <c r="K1864" s="104">
        <v>90.442062500000006</v>
      </c>
      <c r="L1864" s="107">
        <v>21.564166666666669</v>
      </c>
      <c r="M1864" s="102">
        <v>427.33997916666669</v>
      </c>
      <c r="N1864" s="108">
        <v>142.59722916666666</v>
      </c>
      <c r="O1864" s="103">
        <v>75.061374999999998</v>
      </c>
      <c r="P1864" s="39">
        <v>0.23246</v>
      </c>
      <c r="R1864" s="24">
        <f t="shared" si="126"/>
        <v>1378.367677517921</v>
      </c>
      <c r="T1864" s="5">
        <v>439.27186749532808</v>
      </c>
      <c r="V1864" s="20">
        <f t="shared" si="127"/>
        <v>1817.6395450132491</v>
      </c>
      <c r="W1864" s="59">
        <f t="shared" ref="W1864:W1927" si="130">B1864</f>
        <v>41875</v>
      </c>
      <c r="X1864" s="25">
        <v>151.39474999999999</v>
      </c>
      <c r="Y1864" s="52">
        <v>331.44225</v>
      </c>
      <c r="Z1864" s="53">
        <v>0</v>
      </c>
      <c r="AA1864" s="54">
        <v>554.86148000000003</v>
      </c>
      <c r="AB1864" s="55">
        <v>231.66013000000001</v>
      </c>
      <c r="AC1864" s="56">
        <v>0</v>
      </c>
      <c r="AD1864" s="100">
        <v>52.695729166666666</v>
      </c>
      <c r="AE1864" s="35"/>
      <c r="AF1864" s="58">
        <v>15.612440000000001</v>
      </c>
      <c r="AG1864" s="58"/>
      <c r="AH1864" s="35">
        <v>0</v>
      </c>
      <c r="AI1864" s="35"/>
      <c r="AL1864" s="24">
        <f t="shared" si="129"/>
        <v>1337.6667791666669</v>
      </c>
      <c r="AN1864" s="34">
        <v>807.5</v>
      </c>
      <c r="AP1864" s="20">
        <f t="shared" si="128"/>
        <v>2145.1667791666669</v>
      </c>
      <c r="AR1864" s="20"/>
    </row>
    <row r="1865" spans="1:44" x14ac:dyDescent="0.25">
      <c r="A1865" t="str">
        <f>VLOOKUP($B1865,'Cushing Balance'!$C$2:$E$500,3,TRUE)</f>
        <v>342014</v>
      </c>
      <c r="B1865" s="1">
        <v>41876</v>
      </c>
      <c r="C1865" s="31"/>
      <c r="D1865" s="101">
        <v>224.54089583333334</v>
      </c>
      <c r="E1865" s="110">
        <v>174.0198125</v>
      </c>
      <c r="F1865" s="105">
        <v>0</v>
      </c>
      <c r="G1865" s="27">
        <v>58.290634184587802</v>
      </c>
      <c r="H1865" s="111">
        <v>107.2933125</v>
      </c>
      <c r="I1865" s="106">
        <v>85.670416666666668</v>
      </c>
      <c r="J1865" s="109">
        <v>0</v>
      </c>
      <c r="K1865" s="104">
        <v>93.307833333333335</v>
      </c>
      <c r="L1865" s="107">
        <v>22.0190625</v>
      </c>
      <c r="M1865" s="102">
        <v>397.7155416666667</v>
      </c>
      <c r="N1865" s="108">
        <v>128.50429166666666</v>
      </c>
      <c r="O1865" s="103">
        <v>74.461291666666668</v>
      </c>
      <c r="P1865" s="39">
        <v>48.942399999999999</v>
      </c>
      <c r="R1865" s="24">
        <f t="shared" si="126"/>
        <v>1414.7654925179211</v>
      </c>
      <c r="T1865" s="5">
        <v>439.27186749532808</v>
      </c>
      <c r="V1865" s="20">
        <f t="shared" si="127"/>
        <v>1854.0373600132491</v>
      </c>
      <c r="W1865" s="59">
        <f t="shared" si="130"/>
        <v>41876</v>
      </c>
      <c r="X1865" s="25">
        <v>151.19307999999998</v>
      </c>
      <c r="Y1865" s="52">
        <v>330.55730999999997</v>
      </c>
      <c r="Z1865" s="53">
        <v>0</v>
      </c>
      <c r="AA1865" s="54">
        <v>480.64883000000003</v>
      </c>
      <c r="AB1865" s="55">
        <v>232.70917</v>
      </c>
      <c r="AC1865" s="56">
        <v>0</v>
      </c>
      <c r="AD1865" s="100">
        <v>58.354291666666661</v>
      </c>
      <c r="AE1865" s="35"/>
      <c r="AF1865" s="58">
        <v>16.206600000000002</v>
      </c>
      <c r="AG1865" s="58"/>
      <c r="AH1865" s="35">
        <v>0</v>
      </c>
      <c r="AI1865" s="35"/>
      <c r="AL1865" s="24">
        <f t="shared" si="129"/>
        <v>1269.6692816666668</v>
      </c>
      <c r="AN1865" s="34">
        <v>807.5</v>
      </c>
      <c r="AP1865" s="20">
        <f t="shared" si="128"/>
        <v>2077.1692816666668</v>
      </c>
      <c r="AR1865" s="20"/>
    </row>
    <row r="1866" spans="1:44" x14ac:dyDescent="0.25">
      <c r="A1866" t="str">
        <f>VLOOKUP($B1866,'Cushing Balance'!$C$2:$E$500,3,TRUE)</f>
        <v>342014</v>
      </c>
      <c r="B1866" s="1">
        <v>41877</v>
      </c>
      <c r="C1866" s="31"/>
      <c r="D1866" s="101">
        <v>113.67637499999999</v>
      </c>
      <c r="E1866" s="110">
        <v>172.66158333333334</v>
      </c>
      <c r="F1866" s="105">
        <v>0</v>
      </c>
      <c r="G1866" s="27">
        <v>58.290634184587802</v>
      </c>
      <c r="H1866" s="111">
        <v>110.57652083333333</v>
      </c>
      <c r="I1866" s="106">
        <v>82.490958333333325</v>
      </c>
      <c r="J1866" s="109">
        <v>0</v>
      </c>
      <c r="K1866" s="104">
        <v>79.133333333333326</v>
      </c>
      <c r="L1866" s="107">
        <v>20.428437500000001</v>
      </c>
      <c r="M1866" s="102">
        <v>356.53295833333334</v>
      </c>
      <c r="N1866" s="108">
        <v>141.02518749999999</v>
      </c>
      <c r="O1866" s="103">
        <v>73.795729166666675</v>
      </c>
      <c r="P1866" s="39">
        <v>27.25423</v>
      </c>
      <c r="R1866" s="24">
        <f t="shared" ref="R1866:R1929" si="131">SUM(D1866:P1866)</f>
        <v>1235.8659475179211</v>
      </c>
      <c r="T1866" s="5">
        <v>439.27186749532808</v>
      </c>
      <c r="V1866" s="20">
        <f t="shared" ref="V1866:V1929" si="132">T1866+R1866</f>
        <v>1675.1378150132491</v>
      </c>
      <c r="W1866" s="59">
        <f t="shared" si="130"/>
        <v>41877</v>
      </c>
      <c r="X1866" s="25">
        <v>150.74856</v>
      </c>
      <c r="Y1866" s="52">
        <v>330.47917000000001</v>
      </c>
      <c r="Z1866" s="53">
        <v>0</v>
      </c>
      <c r="AA1866" s="54">
        <v>459.51384999999999</v>
      </c>
      <c r="AB1866" s="55">
        <v>233.00144</v>
      </c>
      <c r="AC1866" s="56">
        <v>4.4860200000000008</v>
      </c>
      <c r="AD1866" s="100">
        <v>55.914166666666667</v>
      </c>
      <c r="AE1866" s="35"/>
      <c r="AF1866" s="58">
        <v>14.422000000000001</v>
      </c>
      <c r="AG1866" s="58"/>
      <c r="AH1866" s="35">
        <v>0</v>
      </c>
      <c r="AI1866" s="35"/>
      <c r="AL1866" s="24">
        <f t="shared" si="129"/>
        <v>1248.5652066666667</v>
      </c>
      <c r="AN1866" s="34">
        <v>807.5</v>
      </c>
      <c r="AP1866" s="20">
        <f t="shared" ref="AP1866:AP1929" si="133">AN1866+AL1866</f>
        <v>2056.0652066666667</v>
      </c>
      <c r="AR1866" s="20"/>
    </row>
    <row r="1867" spans="1:44" x14ac:dyDescent="0.25">
      <c r="A1867" t="str">
        <f>VLOOKUP($B1867,'Cushing Balance'!$C$2:$E$500,3,TRUE)</f>
        <v>342014</v>
      </c>
      <c r="B1867" s="1">
        <v>41878</v>
      </c>
      <c r="C1867" s="31"/>
      <c r="D1867" s="101">
        <v>183.61354166666666</v>
      </c>
      <c r="E1867" s="110">
        <v>198.40352083333335</v>
      </c>
      <c r="F1867" s="105">
        <v>0</v>
      </c>
      <c r="G1867" s="27">
        <v>58.290634184587802</v>
      </c>
      <c r="H1867" s="111">
        <v>90.636791666666667</v>
      </c>
      <c r="I1867" s="106">
        <v>89.580395833333327</v>
      </c>
      <c r="J1867" s="109">
        <v>0</v>
      </c>
      <c r="K1867" s="104">
        <v>97.635708333333326</v>
      </c>
      <c r="L1867" s="107">
        <v>8.3830208333333331</v>
      </c>
      <c r="M1867" s="102">
        <v>331.82808333333332</v>
      </c>
      <c r="N1867" s="108">
        <v>146.86502083333335</v>
      </c>
      <c r="O1867" s="103">
        <v>71.260791666666677</v>
      </c>
      <c r="P1867" s="39">
        <v>22.105689999999999</v>
      </c>
      <c r="R1867" s="24">
        <f t="shared" si="131"/>
        <v>1298.6031991845878</v>
      </c>
      <c r="T1867" s="5">
        <v>439.27186749532808</v>
      </c>
      <c r="V1867" s="20">
        <f t="shared" si="132"/>
        <v>1737.8750666799158</v>
      </c>
      <c r="W1867" s="59">
        <f t="shared" si="130"/>
        <v>41878</v>
      </c>
      <c r="X1867" s="25">
        <v>150.72293999999999</v>
      </c>
      <c r="Y1867" s="52">
        <v>293.39130999999998</v>
      </c>
      <c r="Z1867" s="53">
        <v>0</v>
      </c>
      <c r="AA1867" s="54">
        <v>559.53465000000006</v>
      </c>
      <c r="AB1867" s="55">
        <v>233.3519</v>
      </c>
      <c r="AC1867" s="56">
        <v>1.8052699999999999</v>
      </c>
      <c r="AD1867" s="100">
        <v>47.5778125</v>
      </c>
      <c r="AE1867" s="35"/>
      <c r="AF1867" s="58">
        <v>8.3997499999999992</v>
      </c>
      <c r="AG1867" s="58"/>
      <c r="AH1867" s="35">
        <v>0</v>
      </c>
      <c r="AI1867" s="35"/>
      <c r="AL1867" s="24">
        <f t="shared" ref="AL1867:AL1930" si="134">SUM(X1867:AJ1867)</f>
        <v>1294.7836325000001</v>
      </c>
      <c r="AN1867" s="34">
        <v>807.5</v>
      </c>
      <c r="AP1867" s="20">
        <f t="shared" si="133"/>
        <v>2102.2836324999998</v>
      </c>
      <c r="AR1867" s="20"/>
    </row>
    <row r="1868" spans="1:44" x14ac:dyDescent="0.25">
      <c r="A1868" t="str">
        <f>VLOOKUP($B1868,'Cushing Balance'!$C$2:$E$500,3,TRUE)</f>
        <v>342014</v>
      </c>
      <c r="B1868" s="1">
        <v>41879</v>
      </c>
      <c r="C1868" s="31"/>
      <c r="D1868" s="101">
        <v>307.15460416666667</v>
      </c>
      <c r="E1868" s="110">
        <v>194.78022916666666</v>
      </c>
      <c r="F1868" s="105">
        <v>0</v>
      </c>
      <c r="G1868" s="27">
        <v>58.290634184587802</v>
      </c>
      <c r="H1868" s="111">
        <v>87.422666666666672</v>
      </c>
      <c r="I1868" s="106">
        <v>83.937250000000006</v>
      </c>
      <c r="J1868" s="109">
        <v>0</v>
      </c>
      <c r="K1868" s="104">
        <v>92.275604166666668</v>
      </c>
      <c r="L1868" s="107">
        <v>21.7919375</v>
      </c>
      <c r="M1868" s="102">
        <v>257.63743749999998</v>
      </c>
      <c r="N1868" s="108">
        <v>106.08566666666667</v>
      </c>
      <c r="O1868" s="103">
        <v>76.731979166666676</v>
      </c>
      <c r="P1868" s="39">
        <v>55.088879999999996</v>
      </c>
      <c r="R1868" s="24">
        <f t="shared" si="131"/>
        <v>1341.1968891845877</v>
      </c>
      <c r="T1868" s="5">
        <v>439.27186749532808</v>
      </c>
      <c r="V1868" s="20">
        <f t="shared" si="132"/>
        <v>1780.4687566799157</v>
      </c>
      <c r="W1868" s="59">
        <f t="shared" si="130"/>
        <v>41879</v>
      </c>
      <c r="X1868" s="25">
        <v>150.6234</v>
      </c>
      <c r="Y1868" s="52">
        <v>306.88315</v>
      </c>
      <c r="Z1868" s="53">
        <v>0</v>
      </c>
      <c r="AA1868" s="54">
        <v>576.75457999999992</v>
      </c>
      <c r="AB1868" s="55">
        <v>234.40648000000002</v>
      </c>
      <c r="AC1868" s="56">
        <v>3.8847300000000002</v>
      </c>
      <c r="AD1868" s="100">
        <v>46.755687500000001</v>
      </c>
      <c r="AE1868" s="35"/>
      <c r="AF1868" s="58">
        <v>8.4336900000000004</v>
      </c>
      <c r="AG1868" s="58"/>
      <c r="AH1868" s="35">
        <v>0</v>
      </c>
      <c r="AI1868" s="35"/>
      <c r="AL1868" s="24">
        <f t="shared" si="134"/>
        <v>1327.7417175</v>
      </c>
      <c r="AN1868" s="34">
        <v>807.5</v>
      </c>
      <c r="AP1868" s="20">
        <f t="shared" si="133"/>
        <v>2135.2417175</v>
      </c>
      <c r="AR1868" s="20"/>
    </row>
    <row r="1869" spans="1:44" x14ac:dyDescent="0.25">
      <c r="A1869" t="str">
        <f>VLOOKUP($B1869,'Cushing Balance'!$C$2:$E$500,3,TRUE)</f>
        <v>342014</v>
      </c>
      <c r="B1869" s="1">
        <v>41880</v>
      </c>
      <c r="C1869" s="31"/>
      <c r="D1869" s="101">
        <v>289.70724999999999</v>
      </c>
      <c r="E1869" s="110">
        <v>198.73739583333335</v>
      </c>
      <c r="F1869" s="105">
        <v>0</v>
      </c>
      <c r="G1869" s="27">
        <v>58.290634184587802</v>
      </c>
      <c r="H1869" s="111">
        <v>87.315645833333335</v>
      </c>
      <c r="I1869" s="106">
        <v>87.853312500000001</v>
      </c>
      <c r="J1869" s="109">
        <v>0</v>
      </c>
      <c r="K1869" s="104">
        <v>90.243312500000002</v>
      </c>
      <c r="L1869" s="107">
        <v>22.613729166666669</v>
      </c>
      <c r="M1869" s="102">
        <v>235.13193749999999</v>
      </c>
      <c r="N1869" s="108">
        <v>137.92189583333334</v>
      </c>
      <c r="O1869" s="103">
        <v>72.869958333333329</v>
      </c>
      <c r="P1869" s="39">
        <v>26.685689999999997</v>
      </c>
      <c r="R1869" s="24">
        <f t="shared" si="131"/>
        <v>1307.3707616845879</v>
      </c>
      <c r="T1869" s="5">
        <v>439.27186749532808</v>
      </c>
      <c r="V1869" s="20">
        <f t="shared" si="132"/>
        <v>1746.642629179916</v>
      </c>
      <c r="W1869" s="59">
        <f t="shared" si="130"/>
        <v>41880</v>
      </c>
      <c r="X1869" s="25">
        <v>150.65495999999999</v>
      </c>
      <c r="Y1869" s="52">
        <v>323.99468999999999</v>
      </c>
      <c r="Z1869" s="53">
        <v>0</v>
      </c>
      <c r="AA1869" s="54">
        <v>433.29678999999999</v>
      </c>
      <c r="AB1869" s="55">
        <v>234.25196</v>
      </c>
      <c r="AC1869" s="56">
        <v>19.2195</v>
      </c>
      <c r="AD1869" s="100">
        <v>31.72172916666667</v>
      </c>
      <c r="AE1869" s="35"/>
      <c r="AF1869" s="58">
        <v>8.5335999999999999</v>
      </c>
      <c r="AG1869" s="58"/>
      <c r="AH1869" s="35">
        <v>0</v>
      </c>
      <c r="AI1869" s="35"/>
      <c r="AL1869" s="24">
        <f t="shared" si="134"/>
        <v>1201.6732291666665</v>
      </c>
      <c r="AN1869" s="34">
        <v>807.5</v>
      </c>
      <c r="AP1869" s="20">
        <f t="shared" si="133"/>
        <v>2009.1732291666665</v>
      </c>
      <c r="AR1869" s="20"/>
    </row>
    <row r="1870" spans="1:44" x14ac:dyDescent="0.25">
      <c r="A1870" t="str">
        <f>VLOOKUP($B1870,'Cushing Balance'!$C$2:$E$500,3,TRUE)</f>
        <v>352014</v>
      </c>
      <c r="B1870" s="1">
        <v>41881</v>
      </c>
      <c r="C1870" s="31"/>
      <c r="D1870" s="101">
        <v>276.34885416666668</v>
      </c>
      <c r="E1870" s="110">
        <v>192.78127083333334</v>
      </c>
      <c r="F1870" s="105">
        <v>0</v>
      </c>
      <c r="G1870" s="27">
        <v>58.290634184587802</v>
      </c>
      <c r="H1870" s="111">
        <v>89.459395833333332</v>
      </c>
      <c r="I1870" s="106">
        <v>56.249708333333338</v>
      </c>
      <c r="J1870" s="109">
        <v>0</v>
      </c>
      <c r="K1870" s="104">
        <v>101.289625</v>
      </c>
      <c r="L1870" s="107">
        <v>22.8396875</v>
      </c>
      <c r="M1870" s="102">
        <v>288.24608333333333</v>
      </c>
      <c r="N1870" s="108">
        <v>150</v>
      </c>
      <c r="O1870" s="103">
        <v>70.920437500000006</v>
      </c>
      <c r="P1870" s="39">
        <v>58.068730000000002</v>
      </c>
      <c r="R1870" s="24">
        <f t="shared" si="131"/>
        <v>1364.4944266845878</v>
      </c>
      <c r="T1870" s="5">
        <v>439.27186749532808</v>
      </c>
      <c r="V1870" s="20">
        <f t="shared" si="132"/>
        <v>1803.7662941799158</v>
      </c>
      <c r="W1870" s="59">
        <f t="shared" si="130"/>
        <v>41881</v>
      </c>
      <c r="X1870" s="25">
        <v>150.05843999999999</v>
      </c>
      <c r="Y1870" s="52">
        <v>330.53853999999995</v>
      </c>
      <c r="Z1870" s="53">
        <v>0</v>
      </c>
      <c r="AA1870" s="54">
        <v>558.78188</v>
      </c>
      <c r="AB1870" s="55">
        <v>222.65975</v>
      </c>
      <c r="AC1870" s="56">
        <v>24.89696</v>
      </c>
      <c r="AD1870" s="100">
        <v>46.190583333333336</v>
      </c>
      <c r="AE1870" s="35"/>
      <c r="AF1870" s="58">
        <v>8.4988299999999999</v>
      </c>
      <c r="AG1870" s="58"/>
      <c r="AH1870" s="35">
        <v>0</v>
      </c>
      <c r="AI1870" s="35"/>
      <c r="AL1870" s="24">
        <f t="shared" si="134"/>
        <v>1341.6249833333331</v>
      </c>
      <c r="AN1870" s="34">
        <v>807.5</v>
      </c>
      <c r="AP1870" s="20">
        <f t="shared" si="133"/>
        <v>2149.1249833333331</v>
      </c>
      <c r="AR1870" s="20"/>
    </row>
    <row r="1871" spans="1:44" x14ac:dyDescent="0.25">
      <c r="A1871" t="str">
        <f>VLOOKUP($B1871,'Cushing Balance'!$C$2:$E$500,3,TRUE)</f>
        <v>352014</v>
      </c>
      <c r="B1871" s="1">
        <v>41882</v>
      </c>
      <c r="C1871" s="31"/>
      <c r="D1871" s="101">
        <v>107.431625</v>
      </c>
      <c r="E1871" s="110">
        <v>192.41399999999999</v>
      </c>
      <c r="F1871" s="105">
        <v>0</v>
      </c>
      <c r="G1871" s="27">
        <v>58.290634184587802</v>
      </c>
      <c r="H1871" s="111">
        <v>86.359312500000001</v>
      </c>
      <c r="I1871" s="106">
        <v>73.533000000000001</v>
      </c>
      <c r="J1871" s="109">
        <v>0</v>
      </c>
      <c r="K1871" s="104">
        <v>98.282354166666678</v>
      </c>
      <c r="L1871" s="107">
        <v>21.288125000000001</v>
      </c>
      <c r="M1871" s="102">
        <v>374.4887291666667</v>
      </c>
      <c r="N1871" s="108">
        <v>141.43008333333336</v>
      </c>
      <c r="O1871" s="103">
        <v>73.111999999999995</v>
      </c>
      <c r="P1871" s="39">
        <v>7.9697299999999993</v>
      </c>
      <c r="R1871" s="24">
        <f t="shared" si="131"/>
        <v>1234.5995933512547</v>
      </c>
      <c r="T1871" s="5">
        <v>439.27186749532808</v>
      </c>
      <c r="V1871" s="20">
        <f t="shared" si="132"/>
        <v>1673.8714608465827</v>
      </c>
      <c r="W1871" s="59">
        <f t="shared" si="130"/>
        <v>41882</v>
      </c>
      <c r="X1871" s="25">
        <v>147.65863000000002</v>
      </c>
      <c r="Y1871" s="52">
        <v>305.95421000000005</v>
      </c>
      <c r="Z1871" s="53">
        <v>0</v>
      </c>
      <c r="AA1871" s="54">
        <v>599.62340000000006</v>
      </c>
      <c r="AB1871" s="55">
        <v>234.38425000000001</v>
      </c>
      <c r="AC1871" s="56">
        <v>25.158650000000002</v>
      </c>
      <c r="AD1871" s="100">
        <v>65.922145833333332</v>
      </c>
      <c r="AE1871" s="35"/>
      <c r="AF1871" s="58">
        <v>8.0769000000000002</v>
      </c>
      <c r="AG1871" s="58"/>
      <c r="AH1871" s="35">
        <v>0</v>
      </c>
      <c r="AI1871" s="35"/>
      <c r="AL1871" s="24">
        <f t="shared" si="134"/>
        <v>1386.7781858333337</v>
      </c>
      <c r="AN1871" s="34">
        <v>807.5</v>
      </c>
      <c r="AP1871" s="20">
        <f t="shared" si="133"/>
        <v>2194.2781858333337</v>
      </c>
      <c r="AR1871" s="20"/>
    </row>
    <row r="1872" spans="1:44" x14ac:dyDescent="0.25">
      <c r="A1872" t="str">
        <f>VLOOKUP($B1872,'Cushing Balance'!$C$2:$E$500,3,TRUE)</f>
        <v>352014</v>
      </c>
      <c r="B1872" s="1">
        <v>41883</v>
      </c>
      <c r="C1872" s="31"/>
      <c r="D1872" s="101">
        <v>203.168375</v>
      </c>
      <c r="E1872" s="110">
        <v>189.32550000000001</v>
      </c>
      <c r="F1872" s="105">
        <v>0</v>
      </c>
      <c r="G1872" s="27">
        <v>58.290634184587802</v>
      </c>
      <c r="H1872" s="111">
        <v>82.356062499999993</v>
      </c>
      <c r="I1872" s="106">
        <v>65.586958333333328</v>
      </c>
      <c r="J1872" s="109">
        <v>0</v>
      </c>
      <c r="K1872" s="104">
        <v>90.733812499999999</v>
      </c>
      <c r="L1872" s="107">
        <v>22.2049375</v>
      </c>
      <c r="M1872" s="102">
        <v>413.30591666666669</v>
      </c>
      <c r="N1872" s="108">
        <v>118.87270833333334</v>
      </c>
      <c r="O1872" s="103">
        <v>66.445979166666675</v>
      </c>
      <c r="P1872" s="39">
        <v>9.8360400000000006</v>
      </c>
      <c r="R1872" s="24">
        <f t="shared" si="131"/>
        <v>1320.1269241845876</v>
      </c>
      <c r="T1872" s="5">
        <v>442.60485627015601</v>
      </c>
      <c r="V1872" s="20">
        <f t="shared" si="132"/>
        <v>1762.7317804547436</v>
      </c>
      <c r="W1872" s="59">
        <f t="shared" si="130"/>
        <v>41883</v>
      </c>
      <c r="X1872" s="25">
        <v>129.91164999999998</v>
      </c>
      <c r="Y1872" s="52">
        <v>3.4854600000000002</v>
      </c>
      <c r="Z1872" s="53">
        <v>0</v>
      </c>
      <c r="AA1872" s="54">
        <v>520.28572999999994</v>
      </c>
      <c r="AB1872" s="55">
        <v>233.71689999999998</v>
      </c>
      <c r="AC1872" s="56">
        <v>5.8718500000000002</v>
      </c>
      <c r="AD1872" s="100">
        <v>33.504395833333334</v>
      </c>
      <c r="AE1872" s="35"/>
      <c r="AF1872" s="58">
        <v>12.595979999999999</v>
      </c>
      <c r="AG1872" s="58"/>
      <c r="AH1872" s="35">
        <v>0</v>
      </c>
      <c r="AI1872" s="35"/>
      <c r="AL1872" s="24">
        <f t="shared" si="134"/>
        <v>939.37196583333332</v>
      </c>
      <c r="AN1872" s="34">
        <v>817.29999999999984</v>
      </c>
      <c r="AP1872" s="20">
        <f t="shared" si="133"/>
        <v>1756.6719658333332</v>
      </c>
      <c r="AR1872" s="20"/>
    </row>
    <row r="1873" spans="1:44" x14ac:dyDescent="0.25">
      <c r="A1873" t="str">
        <f>VLOOKUP($B1873,'Cushing Balance'!$C$2:$E$500,3,TRUE)</f>
        <v>352014</v>
      </c>
      <c r="B1873" s="1">
        <v>41884</v>
      </c>
      <c r="C1873" s="31"/>
      <c r="D1873" s="101">
        <v>199.55166666666665</v>
      </c>
      <c r="E1873" s="110">
        <v>192.43260416666666</v>
      </c>
      <c r="F1873" s="105">
        <v>0</v>
      </c>
      <c r="G1873" s="27">
        <v>58.290634184587802</v>
      </c>
      <c r="H1873" s="111">
        <v>86.668979166666674</v>
      </c>
      <c r="I1873" s="106">
        <v>71.705541666666676</v>
      </c>
      <c r="J1873" s="109">
        <v>0</v>
      </c>
      <c r="K1873" s="104">
        <v>89.603229166666665</v>
      </c>
      <c r="L1873" s="107">
        <v>22.380270833333331</v>
      </c>
      <c r="M1873" s="102">
        <v>356.32497916666671</v>
      </c>
      <c r="N1873" s="108">
        <v>128.46166666666667</v>
      </c>
      <c r="O1873" s="103">
        <v>70.668812500000001</v>
      </c>
      <c r="P1873" s="39">
        <v>19.93723</v>
      </c>
      <c r="R1873" s="24">
        <f t="shared" si="131"/>
        <v>1296.025614184588</v>
      </c>
      <c r="T1873" s="5">
        <v>442.60485627015601</v>
      </c>
      <c r="V1873" s="20">
        <f t="shared" si="132"/>
        <v>1738.630470454744</v>
      </c>
      <c r="W1873" s="59">
        <f t="shared" si="130"/>
        <v>41884</v>
      </c>
      <c r="X1873" s="25">
        <v>129.84010000000001</v>
      </c>
      <c r="Y1873" s="52">
        <v>5.1476499999999996</v>
      </c>
      <c r="Z1873" s="53">
        <v>0</v>
      </c>
      <c r="AA1873" s="54">
        <v>293.59027000000003</v>
      </c>
      <c r="AB1873" s="55">
        <v>220.49298000000002</v>
      </c>
      <c r="AC1873" s="56">
        <v>0</v>
      </c>
      <c r="AD1873" s="100">
        <v>20.603958333333331</v>
      </c>
      <c r="AE1873" s="35"/>
      <c r="AF1873" s="58">
        <v>16.196439999999999</v>
      </c>
      <c r="AG1873" s="58"/>
      <c r="AH1873" s="35">
        <v>0</v>
      </c>
      <c r="AI1873" s="35"/>
      <c r="AL1873" s="24">
        <f t="shared" si="134"/>
        <v>685.87139833333345</v>
      </c>
      <c r="AN1873" s="34">
        <v>817.29999999999984</v>
      </c>
      <c r="AP1873" s="20">
        <f t="shared" si="133"/>
        <v>1503.1713983333334</v>
      </c>
      <c r="AR1873" s="20"/>
    </row>
    <row r="1874" spans="1:44" x14ac:dyDescent="0.25">
      <c r="A1874" t="str">
        <f>VLOOKUP($B1874,'Cushing Balance'!$C$2:$E$500,3,TRUE)</f>
        <v>352014</v>
      </c>
      <c r="B1874" s="1">
        <v>41885</v>
      </c>
      <c r="C1874" s="31"/>
      <c r="D1874" s="101">
        <v>298.14241666666669</v>
      </c>
      <c r="E1874" s="110">
        <v>193.52558333333334</v>
      </c>
      <c r="F1874" s="105">
        <v>0</v>
      </c>
      <c r="G1874" s="27">
        <v>58.290634184587802</v>
      </c>
      <c r="H1874" s="111">
        <v>89.967354166666667</v>
      </c>
      <c r="I1874" s="106">
        <v>77.328374999999994</v>
      </c>
      <c r="J1874" s="109">
        <v>0</v>
      </c>
      <c r="K1874" s="104">
        <v>88.949749999999995</v>
      </c>
      <c r="L1874" s="107">
        <v>22.163354166666668</v>
      </c>
      <c r="M1874" s="102">
        <v>415.9140625</v>
      </c>
      <c r="N1874" s="108">
        <v>140.60145833333334</v>
      </c>
      <c r="O1874" s="103">
        <v>73.831645833333326</v>
      </c>
      <c r="P1874" s="39">
        <v>22.122060000000001</v>
      </c>
      <c r="R1874" s="24">
        <f t="shared" si="131"/>
        <v>1480.8366941845879</v>
      </c>
      <c r="T1874" s="5">
        <v>442.60485627015601</v>
      </c>
      <c r="V1874" s="20">
        <f t="shared" si="132"/>
        <v>1923.4415504547439</v>
      </c>
      <c r="W1874" s="59">
        <f t="shared" si="130"/>
        <v>41885</v>
      </c>
      <c r="X1874" s="25">
        <v>129.89544000000001</v>
      </c>
      <c r="Y1874" s="52">
        <v>3.1089799999999999</v>
      </c>
      <c r="Z1874" s="53">
        <v>0</v>
      </c>
      <c r="AA1874" s="54">
        <v>400.14197999999999</v>
      </c>
      <c r="AB1874" s="55">
        <v>226.20201999999998</v>
      </c>
      <c r="AC1874" s="56">
        <v>0</v>
      </c>
      <c r="AD1874" s="100">
        <v>21.559916666666666</v>
      </c>
      <c r="AE1874" s="35"/>
      <c r="AF1874" s="58">
        <v>16.288920000000001</v>
      </c>
      <c r="AG1874" s="58"/>
      <c r="AH1874" s="35">
        <v>0</v>
      </c>
      <c r="AI1874" s="35"/>
      <c r="AL1874" s="24">
        <f t="shared" si="134"/>
        <v>797.19725666666659</v>
      </c>
      <c r="AN1874" s="34">
        <v>817.29999999999984</v>
      </c>
      <c r="AP1874" s="20">
        <f t="shared" si="133"/>
        <v>1614.4972566666665</v>
      </c>
      <c r="AR1874" s="20"/>
    </row>
    <row r="1875" spans="1:44" x14ac:dyDescent="0.25">
      <c r="A1875" t="str">
        <f>VLOOKUP($B1875,'Cushing Balance'!$C$2:$E$500,3,TRUE)</f>
        <v>352014</v>
      </c>
      <c r="B1875" s="1">
        <v>41886</v>
      </c>
      <c r="C1875" s="31"/>
      <c r="D1875" s="101">
        <v>156.89610416666665</v>
      </c>
      <c r="E1875" s="110">
        <v>193.08714583333335</v>
      </c>
      <c r="F1875" s="105">
        <v>0</v>
      </c>
      <c r="G1875" s="27">
        <v>58.290634184587802</v>
      </c>
      <c r="H1875" s="111">
        <v>94.923249999999996</v>
      </c>
      <c r="I1875" s="106">
        <v>66.085520833333334</v>
      </c>
      <c r="J1875" s="109">
        <v>0</v>
      </c>
      <c r="K1875" s="104">
        <v>97.29054166666667</v>
      </c>
      <c r="L1875" s="107">
        <v>22.764916666666668</v>
      </c>
      <c r="M1875" s="102">
        <v>377.87264583333331</v>
      </c>
      <c r="N1875" s="108">
        <v>149.67204166666664</v>
      </c>
      <c r="O1875" s="103">
        <v>70.432187499999998</v>
      </c>
      <c r="P1875" s="39">
        <v>19.229669999999999</v>
      </c>
      <c r="R1875" s="24">
        <f t="shared" si="131"/>
        <v>1306.5446583512544</v>
      </c>
      <c r="T1875" s="5">
        <v>442.60485627015601</v>
      </c>
      <c r="V1875" s="20">
        <f t="shared" si="132"/>
        <v>1749.1495146214104</v>
      </c>
      <c r="W1875" s="59">
        <f t="shared" si="130"/>
        <v>41886</v>
      </c>
      <c r="X1875" s="25">
        <v>140.48268999999999</v>
      </c>
      <c r="Y1875" s="52">
        <v>1.47298</v>
      </c>
      <c r="Z1875" s="53">
        <v>0</v>
      </c>
      <c r="AA1875" s="54">
        <v>399.87602000000004</v>
      </c>
      <c r="AB1875" s="55">
        <v>221.12914999999998</v>
      </c>
      <c r="AC1875" s="56">
        <v>0</v>
      </c>
      <c r="AD1875" s="100">
        <v>44.011833333333335</v>
      </c>
      <c r="AE1875" s="35"/>
      <c r="AF1875" s="58">
        <v>16.254850000000001</v>
      </c>
      <c r="AG1875" s="58"/>
      <c r="AH1875" s="35">
        <v>0</v>
      </c>
      <c r="AI1875" s="35"/>
      <c r="AL1875" s="24">
        <f t="shared" si="134"/>
        <v>823.22752333333335</v>
      </c>
      <c r="AN1875" s="34">
        <v>817.29999999999984</v>
      </c>
      <c r="AP1875" s="20">
        <f t="shared" si="133"/>
        <v>1640.5275233333332</v>
      </c>
      <c r="AR1875" s="20"/>
    </row>
    <row r="1876" spans="1:44" x14ac:dyDescent="0.25">
      <c r="A1876" t="str">
        <f>VLOOKUP($B1876,'Cushing Balance'!$C$2:$E$500,3,TRUE)</f>
        <v>352014</v>
      </c>
      <c r="B1876" s="1">
        <v>41887</v>
      </c>
      <c r="C1876" s="31"/>
      <c r="D1876" s="101">
        <v>340.01858333333331</v>
      </c>
      <c r="E1876" s="110">
        <v>153.319875</v>
      </c>
      <c r="F1876" s="105">
        <v>0</v>
      </c>
      <c r="G1876" s="27">
        <v>58.290634184587802</v>
      </c>
      <c r="H1876" s="111">
        <v>91.486062500000003</v>
      </c>
      <c r="I1876" s="106">
        <v>64.91954166666666</v>
      </c>
      <c r="J1876" s="109">
        <v>0</v>
      </c>
      <c r="K1876" s="104">
        <v>95.550250000000005</v>
      </c>
      <c r="L1876" s="107">
        <v>22.147833333333331</v>
      </c>
      <c r="M1876" s="102">
        <v>393.27047916666669</v>
      </c>
      <c r="N1876" s="108">
        <v>109.4164375</v>
      </c>
      <c r="O1876" s="103">
        <v>74.372541666666677</v>
      </c>
      <c r="P1876" s="39">
        <v>0.54162999999999994</v>
      </c>
      <c r="R1876" s="24">
        <f t="shared" si="131"/>
        <v>1403.3338683512543</v>
      </c>
      <c r="T1876" s="5">
        <v>442.60485627015601</v>
      </c>
      <c r="V1876" s="20">
        <f t="shared" si="132"/>
        <v>1845.9387246214103</v>
      </c>
      <c r="W1876" s="59">
        <f t="shared" si="130"/>
        <v>41887</v>
      </c>
      <c r="X1876" s="25">
        <v>151.27513000000002</v>
      </c>
      <c r="Y1876" s="52">
        <v>2.5778099999999999</v>
      </c>
      <c r="Z1876" s="53">
        <v>0</v>
      </c>
      <c r="AA1876" s="54">
        <v>276.67250000000001</v>
      </c>
      <c r="AB1876" s="55">
        <v>220.73224999999999</v>
      </c>
      <c r="AC1876" s="56">
        <v>17.274729999999998</v>
      </c>
      <c r="AD1876" s="100">
        <v>30.691604166666668</v>
      </c>
      <c r="AE1876" s="35"/>
      <c r="AF1876" s="58">
        <v>16.203959999999999</v>
      </c>
      <c r="AG1876" s="58"/>
      <c r="AH1876" s="35">
        <v>0</v>
      </c>
      <c r="AI1876" s="35"/>
      <c r="AL1876" s="24">
        <f t="shared" si="134"/>
        <v>715.42798416666676</v>
      </c>
      <c r="AN1876" s="34">
        <v>817.29999999999984</v>
      </c>
      <c r="AP1876" s="20">
        <f t="shared" si="133"/>
        <v>1532.7279841666666</v>
      </c>
      <c r="AR1876" s="20"/>
    </row>
    <row r="1877" spans="1:44" x14ac:dyDescent="0.25">
      <c r="A1877" t="str">
        <f>VLOOKUP($B1877,'Cushing Balance'!$C$2:$E$500,3,TRUE)</f>
        <v>362014</v>
      </c>
      <c r="B1877" s="1">
        <v>41888</v>
      </c>
      <c r="C1877" s="31"/>
      <c r="D1877" s="101">
        <v>241.47174999999999</v>
      </c>
      <c r="E1877" s="110">
        <v>148.03183333333334</v>
      </c>
      <c r="F1877" s="105">
        <v>0</v>
      </c>
      <c r="G1877" s="27">
        <v>58.290634184587802</v>
      </c>
      <c r="H1877" s="111">
        <v>88.353520833333334</v>
      </c>
      <c r="I1877" s="106">
        <v>64.870999999999995</v>
      </c>
      <c r="J1877" s="109">
        <v>0</v>
      </c>
      <c r="K1877" s="104">
        <v>82.927416666666673</v>
      </c>
      <c r="L1877" s="107">
        <v>21.726291666666668</v>
      </c>
      <c r="M1877" s="102">
        <v>383.46993750000001</v>
      </c>
      <c r="N1877" s="108">
        <v>129.71716666666669</v>
      </c>
      <c r="O1877" s="103">
        <v>69.804312499999995</v>
      </c>
      <c r="P1877" s="39">
        <v>0</v>
      </c>
      <c r="R1877" s="24">
        <f t="shared" si="131"/>
        <v>1288.6638633512543</v>
      </c>
      <c r="T1877" s="5">
        <v>442.60485627015601</v>
      </c>
      <c r="V1877" s="20">
        <f t="shared" si="132"/>
        <v>1731.2687196214104</v>
      </c>
      <c r="W1877" s="59">
        <f t="shared" si="130"/>
        <v>41888</v>
      </c>
      <c r="X1877" s="25">
        <v>147.55155999999999</v>
      </c>
      <c r="Y1877" s="52">
        <v>194.65213</v>
      </c>
      <c r="Z1877" s="53">
        <v>0</v>
      </c>
      <c r="AA1877" s="54">
        <v>284.77384999999998</v>
      </c>
      <c r="AB1877" s="55">
        <v>213.34342000000001</v>
      </c>
      <c r="AC1877" s="56">
        <v>24.564040000000002</v>
      </c>
      <c r="AD1877" s="100">
        <v>16.988291666666669</v>
      </c>
      <c r="AE1877" s="35"/>
      <c r="AF1877" s="58">
        <v>16.696709999999999</v>
      </c>
      <c r="AG1877" s="58"/>
      <c r="AH1877" s="35">
        <v>0</v>
      </c>
      <c r="AI1877" s="35"/>
      <c r="AL1877" s="24">
        <f t="shared" si="134"/>
        <v>898.57000166666671</v>
      </c>
      <c r="AN1877" s="34">
        <v>817.29999999999984</v>
      </c>
      <c r="AP1877" s="20">
        <f t="shared" si="133"/>
        <v>1715.8700016666667</v>
      </c>
      <c r="AR1877" s="20"/>
    </row>
    <row r="1878" spans="1:44" x14ac:dyDescent="0.25">
      <c r="A1878" t="str">
        <f>VLOOKUP($B1878,'Cushing Balance'!$C$2:$E$500,3,TRUE)</f>
        <v>362014</v>
      </c>
      <c r="B1878" s="1">
        <v>41889</v>
      </c>
      <c r="C1878" s="31"/>
      <c r="D1878" s="101">
        <v>139.06764583333333</v>
      </c>
      <c r="E1878" s="110">
        <v>163.56264583333333</v>
      </c>
      <c r="F1878" s="105">
        <v>0</v>
      </c>
      <c r="G1878" s="27">
        <v>58.290634184587802</v>
      </c>
      <c r="H1878" s="111">
        <v>87.734958333333324</v>
      </c>
      <c r="I1878" s="106">
        <v>98.019354166666673</v>
      </c>
      <c r="J1878" s="109">
        <v>0</v>
      </c>
      <c r="K1878" s="104">
        <v>75.226749999999996</v>
      </c>
      <c r="L1878" s="107">
        <v>21.668416666666669</v>
      </c>
      <c r="M1878" s="102">
        <v>316.47066666666666</v>
      </c>
      <c r="N1878" s="108">
        <v>148.64835416666665</v>
      </c>
      <c r="O1878" s="103">
        <v>68.685937499999994</v>
      </c>
      <c r="P1878" s="39">
        <v>0</v>
      </c>
      <c r="R1878" s="24">
        <f t="shared" si="131"/>
        <v>1177.3753633512545</v>
      </c>
      <c r="T1878" s="5">
        <v>442.60485627015601</v>
      </c>
      <c r="V1878" s="20">
        <f t="shared" si="132"/>
        <v>1619.9802196214105</v>
      </c>
      <c r="W1878" s="59">
        <f t="shared" si="130"/>
        <v>41889</v>
      </c>
      <c r="X1878" s="25">
        <v>150.44567000000001</v>
      </c>
      <c r="Y1878" s="52">
        <v>338.57319000000001</v>
      </c>
      <c r="Z1878" s="53">
        <v>0</v>
      </c>
      <c r="AA1878" s="54">
        <v>364.17303999999996</v>
      </c>
      <c r="AB1878" s="55">
        <v>220.28806</v>
      </c>
      <c r="AC1878" s="56">
        <v>8.8622499999999995</v>
      </c>
      <c r="AD1878" s="100">
        <v>17.626208333333331</v>
      </c>
      <c r="AE1878" s="35"/>
      <c r="AF1878" s="58">
        <v>16.155650000000001</v>
      </c>
      <c r="AG1878" s="58"/>
      <c r="AH1878" s="35">
        <v>0</v>
      </c>
      <c r="AI1878" s="35"/>
      <c r="AL1878" s="24">
        <f t="shared" si="134"/>
        <v>1116.1240683333333</v>
      </c>
      <c r="AN1878" s="34">
        <v>817.29999999999984</v>
      </c>
      <c r="AP1878" s="20">
        <f t="shared" si="133"/>
        <v>1933.4240683333333</v>
      </c>
      <c r="AR1878" s="20"/>
    </row>
    <row r="1879" spans="1:44" x14ac:dyDescent="0.25">
      <c r="A1879" t="str">
        <f>VLOOKUP($B1879,'Cushing Balance'!$C$2:$E$500,3,TRUE)</f>
        <v>362014</v>
      </c>
      <c r="B1879" s="1">
        <v>41890</v>
      </c>
      <c r="C1879" s="31"/>
      <c r="D1879" s="101">
        <v>193.28758333333334</v>
      </c>
      <c r="E1879" s="110">
        <v>182.0690625</v>
      </c>
      <c r="F1879" s="105">
        <v>0</v>
      </c>
      <c r="G1879" s="27">
        <v>58.290634184587802</v>
      </c>
      <c r="H1879" s="111">
        <v>88.741562500000001</v>
      </c>
      <c r="I1879" s="106">
        <v>74.496270833333327</v>
      </c>
      <c r="J1879" s="109">
        <v>0</v>
      </c>
      <c r="K1879" s="104">
        <v>85.814062500000006</v>
      </c>
      <c r="L1879" s="107">
        <v>21.870458333333332</v>
      </c>
      <c r="M1879" s="102">
        <v>389.82685416666669</v>
      </c>
      <c r="N1879" s="108">
        <v>115.6978125</v>
      </c>
      <c r="O1879" s="103">
        <v>70.325125</v>
      </c>
      <c r="P1879" s="39">
        <v>0</v>
      </c>
      <c r="R1879" s="24">
        <f t="shared" si="131"/>
        <v>1280.4194258512546</v>
      </c>
      <c r="T1879" s="5">
        <v>442.60485627015601</v>
      </c>
      <c r="V1879" s="20">
        <f t="shared" si="132"/>
        <v>1723.0242821214106</v>
      </c>
      <c r="W1879" s="59">
        <f t="shared" si="130"/>
        <v>41890</v>
      </c>
      <c r="X1879" s="25">
        <v>149.14604</v>
      </c>
      <c r="Y1879" s="52">
        <v>306.57900000000001</v>
      </c>
      <c r="Z1879" s="53">
        <v>0</v>
      </c>
      <c r="AA1879" s="54">
        <v>384.71384999999998</v>
      </c>
      <c r="AB1879" s="55">
        <v>221.44556</v>
      </c>
      <c r="AC1879" s="56">
        <v>6.0613299999999999</v>
      </c>
      <c r="AD1879" s="100">
        <v>20.302770833333334</v>
      </c>
      <c r="AE1879" s="35"/>
      <c r="AF1879" s="58">
        <v>16.470080000000003</v>
      </c>
      <c r="AG1879" s="58"/>
      <c r="AH1879" s="35">
        <v>0</v>
      </c>
      <c r="AI1879" s="35"/>
      <c r="AL1879" s="24">
        <f t="shared" si="134"/>
        <v>1104.7186308333335</v>
      </c>
      <c r="AN1879" s="34">
        <v>817.29999999999984</v>
      </c>
      <c r="AP1879" s="20">
        <f t="shared" si="133"/>
        <v>1922.0186308333332</v>
      </c>
      <c r="AR1879" s="20"/>
    </row>
    <row r="1880" spans="1:44" x14ac:dyDescent="0.25">
      <c r="A1880" t="str">
        <f>VLOOKUP($B1880,'Cushing Balance'!$C$2:$E$500,3,TRUE)</f>
        <v>362014</v>
      </c>
      <c r="B1880" s="1">
        <v>41891</v>
      </c>
      <c r="C1880" s="31"/>
      <c r="D1880" s="101">
        <v>342.52402083333334</v>
      </c>
      <c r="E1880" s="110">
        <v>194.59802083333335</v>
      </c>
      <c r="F1880" s="105">
        <v>0</v>
      </c>
      <c r="G1880" s="27">
        <v>58.290634184587802</v>
      </c>
      <c r="H1880" s="111">
        <v>87.143708333333322</v>
      </c>
      <c r="I1880" s="106">
        <v>82.542562500000003</v>
      </c>
      <c r="J1880" s="109">
        <v>0</v>
      </c>
      <c r="K1880" s="104">
        <v>94.02491666666667</v>
      </c>
      <c r="L1880" s="107">
        <v>21.374812500000001</v>
      </c>
      <c r="M1880" s="102">
        <v>399.24527083333334</v>
      </c>
      <c r="N1880" s="108">
        <v>136.60683333333336</v>
      </c>
      <c r="O1880" s="103">
        <v>72.238479166666679</v>
      </c>
      <c r="P1880" s="39">
        <v>0</v>
      </c>
      <c r="R1880" s="24">
        <f t="shared" si="131"/>
        <v>1488.5892591845877</v>
      </c>
      <c r="T1880" s="5">
        <v>442.60485627015601</v>
      </c>
      <c r="V1880" s="20">
        <f t="shared" si="132"/>
        <v>1931.1941154547437</v>
      </c>
      <c r="W1880" s="59">
        <f t="shared" si="130"/>
        <v>41891</v>
      </c>
      <c r="X1880" s="25">
        <v>151.99170999999998</v>
      </c>
      <c r="Y1880" s="52">
        <v>240.71356</v>
      </c>
      <c r="Z1880" s="53">
        <v>0</v>
      </c>
      <c r="AA1880" s="54">
        <v>397.43108000000001</v>
      </c>
      <c r="AB1880" s="55">
        <v>220.75644</v>
      </c>
      <c r="AC1880" s="56">
        <v>12.5541</v>
      </c>
      <c r="AD1880" s="100">
        <v>37.652541666666664</v>
      </c>
      <c r="AE1880" s="35"/>
      <c r="AF1880" s="58">
        <v>15.269770000000001</v>
      </c>
      <c r="AG1880" s="58"/>
      <c r="AH1880" s="35">
        <v>0</v>
      </c>
      <c r="AI1880" s="35"/>
      <c r="AL1880" s="24">
        <f t="shared" si="134"/>
        <v>1076.3692016666666</v>
      </c>
      <c r="AN1880" s="34">
        <v>817.29999999999984</v>
      </c>
      <c r="AP1880" s="20">
        <f t="shared" si="133"/>
        <v>1893.6692016666666</v>
      </c>
      <c r="AR1880" s="20"/>
    </row>
    <row r="1881" spans="1:44" x14ac:dyDescent="0.25">
      <c r="A1881" t="str">
        <f>VLOOKUP($B1881,'Cushing Balance'!$C$2:$E$500,3,TRUE)</f>
        <v>362014</v>
      </c>
      <c r="B1881" s="1">
        <v>41892</v>
      </c>
      <c r="C1881" s="31"/>
      <c r="D1881" s="101">
        <v>137.2169375</v>
      </c>
      <c r="E1881" s="110">
        <v>179.53299999999999</v>
      </c>
      <c r="F1881" s="105">
        <v>0</v>
      </c>
      <c r="G1881" s="27">
        <v>58.290634184587802</v>
      </c>
      <c r="H1881" s="111">
        <v>80.379770833333325</v>
      </c>
      <c r="I1881" s="106">
        <v>62.433833333333332</v>
      </c>
      <c r="J1881" s="109">
        <v>0</v>
      </c>
      <c r="K1881" s="104">
        <v>93.187916666666666</v>
      </c>
      <c r="L1881" s="107">
        <v>21.9959375</v>
      </c>
      <c r="M1881" s="102">
        <v>362.87812500000001</v>
      </c>
      <c r="N1881" s="108">
        <v>125.00172916666668</v>
      </c>
      <c r="O1881" s="103">
        <v>71.290395833333335</v>
      </c>
      <c r="P1881" s="39">
        <v>33.214349999999996</v>
      </c>
      <c r="R1881" s="24">
        <f t="shared" si="131"/>
        <v>1225.4226300179212</v>
      </c>
      <c r="T1881" s="5">
        <v>442.60485627015601</v>
      </c>
      <c r="V1881" s="20">
        <f t="shared" si="132"/>
        <v>1668.0274862880772</v>
      </c>
      <c r="W1881" s="59">
        <f t="shared" si="130"/>
        <v>41892</v>
      </c>
      <c r="X1881" s="25">
        <v>150.7491</v>
      </c>
      <c r="Y1881" s="52">
        <v>331.15015</v>
      </c>
      <c r="Z1881" s="53">
        <v>0</v>
      </c>
      <c r="AA1881" s="54">
        <v>375.96555999999998</v>
      </c>
      <c r="AB1881" s="55">
        <v>213.16643999999999</v>
      </c>
      <c r="AC1881" s="56">
        <v>16.701250000000002</v>
      </c>
      <c r="AD1881" s="100">
        <v>50.541458333333338</v>
      </c>
      <c r="AE1881" s="35"/>
      <c r="AF1881" s="58">
        <v>16.085170000000002</v>
      </c>
      <c r="AG1881" s="58"/>
      <c r="AH1881" s="35">
        <v>0</v>
      </c>
      <c r="AI1881" s="35"/>
      <c r="AL1881" s="24">
        <f t="shared" si="134"/>
        <v>1154.3591283333335</v>
      </c>
      <c r="AN1881" s="34">
        <v>817.29999999999984</v>
      </c>
      <c r="AP1881" s="20">
        <f t="shared" si="133"/>
        <v>1971.6591283333332</v>
      </c>
      <c r="AR1881" s="20"/>
    </row>
    <row r="1882" spans="1:44" x14ac:dyDescent="0.25">
      <c r="A1882" t="str">
        <f>VLOOKUP($B1882,'Cushing Balance'!$C$2:$E$500,3,TRUE)</f>
        <v>362014</v>
      </c>
      <c r="B1882" s="1">
        <v>41893</v>
      </c>
      <c r="C1882" s="31"/>
      <c r="D1882" s="101">
        <v>191.48302083333334</v>
      </c>
      <c r="E1882" s="110">
        <v>187.67354166666667</v>
      </c>
      <c r="F1882" s="105">
        <v>0</v>
      </c>
      <c r="G1882" s="27">
        <v>58.290634184587802</v>
      </c>
      <c r="H1882" s="111">
        <v>89.704979166666675</v>
      </c>
      <c r="I1882" s="106">
        <v>75.454583333333332</v>
      </c>
      <c r="J1882" s="109">
        <v>0</v>
      </c>
      <c r="K1882" s="104">
        <v>89.297250000000005</v>
      </c>
      <c r="L1882" s="107">
        <v>21.640416666666667</v>
      </c>
      <c r="M1882" s="102">
        <v>386.36916666666667</v>
      </c>
      <c r="N1882" s="108">
        <v>150</v>
      </c>
      <c r="O1882" s="103">
        <v>73.846562500000005</v>
      </c>
      <c r="P1882" s="39">
        <v>41.699190000000002</v>
      </c>
      <c r="R1882" s="24">
        <f t="shared" si="131"/>
        <v>1365.4593450179211</v>
      </c>
      <c r="T1882" s="5">
        <v>442.60485627015601</v>
      </c>
      <c r="V1882" s="20">
        <f t="shared" si="132"/>
        <v>1808.0642012880771</v>
      </c>
      <c r="W1882" s="59">
        <f t="shared" si="130"/>
        <v>41893</v>
      </c>
      <c r="X1882" s="25">
        <v>150.9085</v>
      </c>
      <c r="Y1882" s="52">
        <v>341.41800000000001</v>
      </c>
      <c r="Z1882" s="53">
        <v>0</v>
      </c>
      <c r="AA1882" s="54">
        <v>433.81306000000001</v>
      </c>
      <c r="AB1882" s="55">
        <v>213.70577</v>
      </c>
      <c r="AC1882" s="56">
        <v>23.392349999999997</v>
      </c>
      <c r="AD1882" s="100">
        <v>34.669395833333333</v>
      </c>
      <c r="AE1882" s="35"/>
      <c r="AF1882" s="58">
        <v>16.468439999999998</v>
      </c>
      <c r="AG1882" s="58"/>
      <c r="AH1882" s="35">
        <v>0</v>
      </c>
      <c r="AI1882" s="35"/>
      <c r="AL1882" s="24">
        <f t="shared" si="134"/>
        <v>1214.3755158333336</v>
      </c>
      <c r="AN1882" s="34">
        <v>817.29999999999984</v>
      </c>
      <c r="AP1882" s="20">
        <f t="shared" si="133"/>
        <v>2031.6755158333335</v>
      </c>
      <c r="AR1882" s="20"/>
    </row>
    <row r="1883" spans="1:44" x14ac:dyDescent="0.25">
      <c r="A1883" t="str">
        <f>VLOOKUP($B1883,'Cushing Balance'!$C$2:$E$500,3,TRUE)</f>
        <v>362014</v>
      </c>
      <c r="B1883" s="1">
        <v>41894</v>
      </c>
      <c r="C1883" s="31"/>
      <c r="D1883" s="101">
        <v>278.31158333333332</v>
      </c>
      <c r="E1883" s="110">
        <v>192.35185416666667</v>
      </c>
      <c r="F1883" s="105">
        <v>0</v>
      </c>
      <c r="G1883" s="27">
        <v>58.290634184587802</v>
      </c>
      <c r="H1883" s="111">
        <v>92.517791666666668</v>
      </c>
      <c r="I1883" s="106">
        <v>89.639687499999994</v>
      </c>
      <c r="J1883" s="109">
        <v>0</v>
      </c>
      <c r="K1883" s="104">
        <v>78.709541666666667</v>
      </c>
      <c r="L1883" s="107">
        <v>22.3150625</v>
      </c>
      <c r="M1883" s="102">
        <v>386.0671041666667</v>
      </c>
      <c r="N1883" s="108">
        <v>115.05645833333332</v>
      </c>
      <c r="O1883" s="103">
        <v>72.417625000000001</v>
      </c>
      <c r="P1883" s="39">
        <v>22.080099999999998</v>
      </c>
      <c r="R1883" s="24">
        <f t="shared" si="131"/>
        <v>1407.7574425179209</v>
      </c>
      <c r="T1883" s="5">
        <v>442.60485627015601</v>
      </c>
      <c r="V1883" s="20">
        <f t="shared" si="132"/>
        <v>1850.3622987880769</v>
      </c>
      <c r="W1883" s="59">
        <f t="shared" si="130"/>
        <v>41894</v>
      </c>
      <c r="X1883" s="25">
        <v>143.88735</v>
      </c>
      <c r="Y1883" s="52">
        <v>338.73700000000002</v>
      </c>
      <c r="Z1883" s="53">
        <v>0</v>
      </c>
      <c r="AA1883" s="54">
        <v>417.54208</v>
      </c>
      <c r="AB1883" s="55">
        <v>212.53152</v>
      </c>
      <c r="AC1883" s="56">
        <v>25.396900000000002</v>
      </c>
      <c r="AD1883" s="100">
        <v>14.795125000000001</v>
      </c>
      <c r="AE1883" s="35"/>
      <c r="AF1883" s="58">
        <v>12.126850000000001</v>
      </c>
      <c r="AG1883" s="58"/>
      <c r="AH1883" s="35">
        <v>0</v>
      </c>
      <c r="AI1883" s="35"/>
      <c r="AL1883" s="24">
        <f t="shared" si="134"/>
        <v>1165.0168250000002</v>
      </c>
      <c r="AN1883" s="34">
        <v>817.29999999999984</v>
      </c>
      <c r="AP1883" s="20">
        <f t="shared" si="133"/>
        <v>1982.3168249999999</v>
      </c>
      <c r="AR1883" s="20"/>
    </row>
    <row r="1884" spans="1:44" x14ac:dyDescent="0.25">
      <c r="A1884" t="str">
        <f>VLOOKUP($B1884,'Cushing Balance'!$C$2:$E$500,3,TRUE)</f>
        <v>372014</v>
      </c>
      <c r="B1884" s="1">
        <v>41895</v>
      </c>
      <c r="C1884" s="31"/>
      <c r="D1884" s="101">
        <v>132.19633333333334</v>
      </c>
      <c r="E1884" s="110">
        <v>194.22827083333334</v>
      </c>
      <c r="F1884" s="105">
        <v>0</v>
      </c>
      <c r="G1884" s="27">
        <v>58.290634184587802</v>
      </c>
      <c r="H1884" s="111">
        <v>95.355541666666667</v>
      </c>
      <c r="I1884" s="106">
        <v>71.535062499999995</v>
      </c>
      <c r="J1884" s="109">
        <v>0</v>
      </c>
      <c r="K1884" s="104">
        <v>86.567958333333323</v>
      </c>
      <c r="L1884" s="107">
        <v>21.799250000000001</v>
      </c>
      <c r="M1884" s="102">
        <v>313.33729166666666</v>
      </c>
      <c r="N1884" s="108">
        <v>122.1531875</v>
      </c>
      <c r="O1884" s="103">
        <v>74.634687499999998</v>
      </c>
      <c r="P1884" s="39">
        <v>0.24983000000000002</v>
      </c>
      <c r="R1884" s="24">
        <f t="shared" si="131"/>
        <v>1170.348047517921</v>
      </c>
      <c r="T1884" s="5">
        <v>442.60485627015601</v>
      </c>
      <c r="V1884" s="20">
        <f t="shared" si="132"/>
        <v>1612.952903788077</v>
      </c>
      <c r="W1884" s="59">
        <f t="shared" si="130"/>
        <v>41895</v>
      </c>
      <c r="X1884" s="25">
        <v>129.85273000000001</v>
      </c>
      <c r="Y1884" s="52">
        <v>316.92165</v>
      </c>
      <c r="Z1884" s="53">
        <v>0</v>
      </c>
      <c r="AA1884" s="54">
        <v>285.01767000000001</v>
      </c>
      <c r="AB1884" s="55">
        <v>212.8185</v>
      </c>
      <c r="AC1884" s="56">
        <v>25.086020000000001</v>
      </c>
      <c r="AD1884" s="100">
        <v>41.243812499999997</v>
      </c>
      <c r="AE1884" s="35"/>
      <c r="AF1884" s="58">
        <v>9.09985</v>
      </c>
      <c r="AG1884" s="58"/>
      <c r="AH1884" s="35">
        <v>0</v>
      </c>
      <c r="AI1884" s="35"/>
      <c r="AL1884" s="24">
        <f t="shared" si="134"/>
        <v>1020.0402324999999</v>
      </c>
      <c r="AN1884" s="34">
        <v>817.29999999999984</v>
      </c>
      <c r="AP1884" s="20">
        <f t="shared" si="133"/>
        <v>1837.3402324999997</v>
      </c>
      <c r="AR1884" s="20"/>
    </row>
    <row r="1885" spans="1:44" x14ac:dyDescent="0.25">
      <c r="A1885" t="str">
        <f>VLOOKUP($B1885,'Cushing Balance'!$C$2:$E$500,3,TRUE)</f>
        <v>372014</v>
      </c>
      <c r="B1885" s="1">
        <v>41896</v>
      </c>
      <c r="C1885" s="31"/>
      <c r="D1885" s="101">
        <v>359.10387500000002</v>
      </c>
      <c r="E1885" s="110">
        <v>194.16016666666667</v>
      </c>
      <c r="F1885" s="105">
        <v>0</v>
      </c>
      <c r="G1885" s="27">
        <v>58.290634184587802</v>
      </c>
      <c r="H1885" s="111">
        <v>99.285854166666667</v>
      </c>
      <c r="I1885" s="106">
        <v>69.851541666666677</v>
      </c>
      <c r="J1885" s="109">
        <v>0</v>
      </c>
      <c r="K1885" s="104">
        <v>74.16672916666667</v>
      </c>
      <c r="L1885" s="107">
        <v>21.744187499999999</v>
      </c>
      <c r="M1885" s="102">
        <v>370.31520833333332</v>
      </c>
      <c r="N1885" s="108">
        <v>149.92622916666664</v>
      </c>
      <c r="O1885" s="103">
        <v>70.874604166666671</v>
      </c>
      <c r="P1885" s="39">
        <v>5.6979999999999996E-2</v>
      </c>
      <c r="R1885" s="24">
        <f t="shared" si="131"/>
        <v>1467.776010017921</v>
      </c>
      <c r="T1885" s="5">
        <v>442.60485627015601</v>
      </c>
      <c r="V1885" s="20">
        <f t="shared" si="132"/>
        <v>1910.380866288077</v>
      </c>
      <c r="W1885" s="59">
        <f t="shared" si="130"/>
        <v>41896</v>
      </c>
      <c r="X1885" s="25">
        <v>133.24357999999998</v>
      </c>
      <c r="Y1885" s="52">
        <v>297.52366999999998</v>
      </c>
      <c r="Z1885" s="53">
        <v>0</v>
      </c>
      <c r="AA1885" s="54">
        <v>200.41315</v>
      </c>
      <c r="AB1885" s="55">
        <v>213.37679</v>
      </c>
      <c r="AC1885" s="56">
        <v>11.9686</v>
      </c>
      <c r="AD1885" s="100">
        <v>53.894895833333337</v>
      </c>
      <c r="AE1885" s="35"/>
      <c r="AF1885" s="58">
        <v>8.3502700000000001</v>
      </c>
      <c r="AG1885" s="58"/>
      <c r="AH1885" s="35">
        <v>0</v>
      </c>
      <c r="AI1885" s="35"/>
      <c r="AL1885" s="24">
        <f t="shared" si="134"/>
        <v>918.77095583333335</v>
      </c>
      <c r="AN1885" s="34">
        <v>817.29999999999984</v>
      </c>
      <c r="AP1885" s="20">
        <f t="shared" si="133"/>
        <v>1736.0709558333333</v>
      </c>
      <c r="AR1885" s="20"/>
    </row>
    <row r="1886" spans="1:44" x14ac:dyDescent="0.25">
      <c r="A1886" t="str">
        <f>VLOOKUP($B1886,'Cushing Balance'!$C$2:$E$500,3,TRUE)</f>
        <v>372014</v>
      </c>
      <c r="B1886" s="1">
        <v>41897</v>
      </c>
      <c r="C1886" s="31"/>
      <c r="D1886" s="101">
        <v>274.90493750000002</v>
      </c>
      <c r="E1886" s="110">
        <v>193.99610416666667</v>
      </c>
      <c r="F1886" s="105">
        <v>0</v>
      </c>
      <c r="G1886" s="27">
        <v>58.290634184587802</v>
      </c>
      <c r="H1886" s="111">
        <v>113.5359375</v>
      </c>
      <c r="I1886" s="106">
        <v>75.111458333333331</v>
      </c>
      <c r="J1886" s="109">
        <v>0</v>
      </c>
      <c r="K1886" s="104">
        <v>77.976749999999996</v>
      </c>
      <c r="L1886" s="107">
        <v>21.620604166666666</v>
      </c>
      <c r="M1886" s="102">
        <v>369.72483333333332</v>
      </c>
      <c r="N1886" s="108">
        <v>134.79318749999999</v>
      </c>
      <c r="O1886" s="103">
        <v>67.428687499999995</v>
      </c>
      <c r="P1886" s="39">
        <v>0.14346</v>
      </c>
      <c r="R1886" s="24">
        <f t="shared" si="131"/>
        <v>1387.5265941845878</v>
      </c>
      <c r="T1886" s="5">
        <v>442.60485627015601</v>
      </c>
      <c r="V1886" s="20">
        <f t="shared" si="132"/>
        <v>1830.1314504547438</v>
      </c>
      <c r="W1886" s="59">
        <f t="shared" si="130"/>
        <v>41897</v>
      </c>
      <c r="X1886" s="25">
        <v>133.99870999999999</v>
      </c>
      <c r="Y1886" s="52">
        <v>319.38391999999999</v>
      </c>
      <c r="Z1886" s="53">
        <v>0</v>
      </c>
      <c r="AA1886" s="54">
        <v>462.57416999999998</v>
      </c>
      <c r="AB1886" s="55">
        <v>202.8554</v>
      </c>
      <c r="AC1886" s="56">
        <v>13.529459999999998</v>
      </c>
      <c r="AD1886" s="100">
        <v>16.703479166666668</v>
      </c>
      <c r="AE1886" s="35"/>
      <c r="AF1886" s="58">
        <v>8.9193799999999985</v>
      </c>
      <c r="AG1886" s="58"/>
      <c r="AH1886" s="35">
        <v>0</v>
      </c>
      <c r="AI1886" s="35"/>
      <c r="AL1886" s="24">
        <f t="shared" si="134"/>
        <v>1157.9645191666666</v>
      </c>
      <c r="AN1886" s="34">
        <v>817.29999999999984</v>
      </c>
      <c r="AP1886" s="20">
        <f t="shared" si="133"/>
        <v>1975.2645191666666</v>
      </c>
      <c r="AR1886" s="20"/>
    </row>
    <row r="1887" spans="1:44" x14ac:dyDescent="0.25">
      <c r="A1887" t="str">
        <f>VLOOKUP($B1887,'Cushing Balance'!$C$2:$E$500,3,TRUE)</f>
        <v>372014</v>
      </c>
      <c r="B1887" s="1">
        <v>41898</v>
      </c>
      <c r="C1887" s="31"/>
      <c r="D1887" s="101">
        <v>31.794291666666666</v>
      </c>
      <c r="E1887" s="110">
        <v>184.241625</v>
      </c>
      <c r="F1887" s="105">
        <v>0</v>
      </c>
      <c r="G1887" s="27">
        <v>58.290634184587802</v>
      </c>
      <c r="H1887" s="111">
        <v>96.361645833333327</v>
      </c>
      <c r="I1887" s="106">
        <v>72.507458333333332</v>
      </c>
      <c r="J1887" s="109">
        <v>0</v>
      </c>
      <c r="K1887" s="104">
        <v>79.97175</v>
      </c>
      <c r="L1887" s="107">
        <v>21.996166666666667</v>
      </c>
      <c r="M1887" s="102">
        <v>355.7671458333333</v>
      </c>
      <c r="N1887" s="108">
        <v>147.26824999999999</v>
      </c>
      <c r="O1887" s="103">
        <v>74.529729166666669</v>
      </c>
      <c r="P1887" s="39">
        <v>20.171439999999997</v>
      </c>
      <c r="R1887" s="24">
        <f t="shared" si="131"/>
        <v>1142.9001366845878</v>
      </c>
      <c r="T1887" s="5">
        <v>442.60485627015601</v>
      </c>
      <c r="V1887" s="20">
        <f t="shared" si="132"/>
        <v>1585.5049929547438</v>
      </c>
      <c r="W1887" s="59">
        <f t="shared" si="130"/>
        <v>41898</v>
      </c>
      <c r="X1887" s="25">
        <v>129.97721000000001</v>
      </c>
      <c r="Y1887" s="52">
        <v>334.00321000000002</v>
      </c>
      <c r="Z1887" s="53">
        <v>0</v>
      </c>
      <c r="AA1887" s="54">
        <v>456.80887999999999</v>
      </c>
      <c r="AB1887" s="55">
        <v>88.473939999999999</v>
      </c>
      <c r="AC1887" s="56">
        <v>21.857749999999999</v>
      </c>
      <c r="AD1887" s="100">
        <v>15.6576875</v>
      </c>
      <c r="AE1887" s="35"/>
      <c r="AF1887" s="58">
        <v>8.1654999999999998</v>
      </c>
      <c r="AG1887" s="58"/>
      <c r="AH1887" s="35">
        <v>0</v>
      </c>
      <c r="AI1887" s="35"/>
      <c r="AL1887" s="24">
        <f t="shared" si="134"/>
        <v>1054.9441775</v>
      </c>
      <c r="AN1887" s="34">
        <v>817.29999999999984</v>
      </c>
      <c r="AP1887" s="20">
        <f t="shared" si="133"/>
        <v>1872.2441774999998</v>
      </c>
      <c r="AR1887" s="20"/>
    </row>
    <row r="1888" spans="1:44" x14ac:dyDescent="0.25">
      <c r="A1888" t="str">
        <f>VLOOKUP($B1888,'Cushing Balance'!$C$2:$E$500,3,TRUE)</f>
        <v>372014</v>
      </c>
      <c r="B1888" s="1">
        <v>41899</v>
      </c>
      <c r="C1888" s="31"/>
      <c r="D1888" s="101">
        <v>282.90122916666667</v>
      </c>
      <c r="E1888" s="110">
        <v>178.02552083333333</v>
      </c>
      <c r="F1888" s="105">
        <v>0</v>
      </c>
      <c r="G1888" s="27">
        <v>58.290634184587802</v>
      </c>
      <c r="H1888" s="111">
        <v>89.755895833333327</v>
      </c>
      <c r="I1888" s="106">
        <v>100.98664583333333</v>
      </c>
      <c r="J1888" s="109">
        <v>0</v>
      </c>
      <c r="K1888" s="104">
        <v>82.610895833333331</v>
      </c>
      <c r="L1888" s="107">
        <v>21.674270833333331</v>
      </c>
      <c r="M1888" s="102">
        <v>308.57685416666669</v>
      </c>
      <c r="N1888" s="108">
        <v>121.14283333333333</v>
      </c>
      <c r="O1888" s="103">
        <v>71.506124999999997</v>
      </c>
      <c r="P1888" s="39">
        <v>22.870189999999997</v>
      </c>
      <c r="R1888" s="24">
        <f t="shared" si="131"/>
        <v>1338.3410950179214</v>
      </c>
      <c r="T1888" s="5">
        <v>442.60485627015601</v>
      </c>
      <c r="V1888" s="20">
        <f t="shared" si="132"/>
        <v>1780.9459512880774</v>
      </c>
      <c r="W1888" s="59">
        <f t="shared" si="130"/>
        <v>41899</v>
      </c>
      <c r="X1888" s="25">
        <v>129.95689999999999</v>
      </c>
      <c r="Y1888" s="52">
        <v>278.47065000000003</v>
      </c>
      <c r="Z1888" s="53">
        <v>0</v>
      </c>
      <c r="AA1888" s="54">
        <v>424.30437999999998</v>
      </c>
      <c r="AB1888" s="55">
        <v>78.905270000000002</v>
      </c>
      <c r="AC1888" s="56">
        <v>22.185269999999999</v>
      </c>
      <c r="AD1888" s="100">
        <v>61.937083333333334</v>
      </c>
      <c r="AE1888" s="35"/>
      <c r="AF1888" s="58">
        <v>8.2772500000000004</v>
      </c>
      <c r="AG1888" s="58"/>
      <c r="AH1888" s="35">
        <v>0</v>
      </c>
      <c r="AI1888" s="35"/>
      <c r="AL1888" s="24">
        <f t="shared" si="134"/>
        <v>1004.0368033333332</v>
      </c>
      <c r="AN1888" s="34">
        <v>817.29999999999984</v>
      </c>
      <c r="AP1888" s="20">
        <f t="shared" si="133"/>
        <v>1821.3368033333331</v>
      </c>
      <c r="AR1888" s="20"/>
    </row>
    <row r="1889" spans="1:44" x14ac:dyDescent="0.25">
      <c r="A1889" t="str">
        <f>VLOOKUP($B1889,'Cushing Balance'!$C$2:$E$500,3,TRUE)</f>
        <v>372014</v>
      </c>
      <c r="B1889" s="1">
        <v>41900</v>
      </c>
      <c r="C1889" s="31"/>
      <c r="D1889" s="101">
        <v>204.587625</v>
      </c>
      <c r="E1889" s="110">
        <v>199.7516875</v>
      </c>
      <c r="F1889" s="105">
        <v>0</v>
      </c>
      <c r="G1889" s="27">
        <v>58.290634184587802</v>
      </c>
      <c r="H1889" s="111">
        <v>85.514812500000005</v>
      </c>
      <c r="I1889" s="106">
        <v>72.187895833333329</v>
      </c>
      <c r="J1889" s="109">
        <v>25.360250000000001</v>
      </c>
      <c r="K1889" s="104">
        <v>81.767937500000002</v>
      </c>
      <c r="L1889" s="107">
        <v>21.850145833333332</v>
      </c>
      <c r="M1889" s="102">
        <v>393.90445833333331</v>
      </c>
      <c r="N1889" s="108">
        <v>140.71714583333335</v>
      </c>
      <c r="O1889" s="103">
        <v>72.736354166666672</v>
      </c>
      <c r="P1889" s="39">
        <v>33.574080000000002</v>
      </c>
      <c r="R1889" s="24">
        <f t="shared" si="131"/>
        <v>1390.2430266845877</v>
      </c>
      <c r="T1889" s="5">
        <v>442.60485627015601</v>
      </c>
      <c r="V1889" s="20">
        <f t="shared" si="132"/>
        <v>1832.8478829547437</v>
      </c>
      <c r="W1889" s="59">
        <f t="shared" si="130"/>
        <v>41900</v>
      </c>
      <c r="X1889" s="25">
        <v>135.79573000000002</v>
      </c>
      <c r="Y1889" s="52">
        <v>308.79604</v>
      </c>
      <c r="Z1889" s="53">
        <v>0</v>
      </c>
      <c r="AA1889" s="54">
        <v>227.05145999999999</v>
      </c>
      <c r="AB1889" s="55">
        <v>173.17975000000001</v>
      </c>
      <c r="AC1889" s="56">
        <v>22.519749999999998</v>
      </c>
      <c r="AD1889" s="100">
        <v>21.980583333333332</v>
      </c>
      <c r="AE1889" s="35"/>
      <c r="AF1889" s="58">
        <v>13.275919999999999</v>
      </c>
      <c r="AG1889" s="58"/>
      <c r="AH1889" s="35">
        <v>0</v>
      </c>
      <c r="AI1889" s="35"/>
      <c r="AL1889" s="24">
        <f t="shared" si="134"/>
        <v>902.59923333333347</v>
      </c>
      <c r="AN1889" s="34">
        <v>817.29999999999984</v>
      </c>
      <c r="AP1889" s="20">
        <f t="shared" si="133"/>
        <v>1719.8992333333333</v>
      </c>
      <c r="AR1889" s="20"/>
    </row>
    <row r="1890" spans="1:44" x14ac:dyDescent="0.25">
      <c r="A1890" t="str">
        <f>VLOOKUP($B1890,'Cushing Balance'!$C$2:$E$500,3,TRUE)</f>
        <v>372014</v>
      </c>
      <c r="B1890" s="1">
        <v>41901</v>
      </c>
      <c r="C1890" s="31"/>
      <c r="D1890" s="101">
        <v>228.97975</v>
      </c>
      <c r="E1890" s="110">
        <v>193.50899999999999</v>
      </c>
      <c r="F1890" s="105">
        <v>0</v>
      </c>
      <c r="G1890" s="27">
        <v>58.290634184587802</v>
      </c>
      <c r="H1890" s="111">
        <v>87.45889583333333</v>
      </c>
      <c r="I1890" s="106">
        <v>89.256729166666673</v>
      </c>
      <c r="J1890" s="109">
        <v>7.6246458333333331</v>
      </c>
      <c r="K1890" s="104">
        <v>73.015916666666669</v>
      </c>
      <c r="L1890" s="107">
        <v>21.883458333333333</v>
      </c>
      <c r="M1890" s="102">
        <v>414.00841666666668</v>
      </c>
      <c r="N1890" s="108">
        <v>133.91120833333335</v>
      </c>
      <c r="O1890" s="103">
        <v>74.385541666666668</v>
      </c>
      <c r="P1890" s="39">
        <v>23.103150000000003</v>
      </c>
      <c r="R1890" s="24">
        <f t="shared" si="131"/>
        <v>1405.427346684588</v>
      </c>
      <c r="T1890" s="5">
        <v>442.60485627015601</v>
      </c>
      <c r="V1890" s="20">
        <f t="shared" si="132"/>
        <v>1848.032202954744</v>
      </c>
      <c r="W1890" s="59">
        <f t="shared" si="130"/>
        <v>41901</v>
      </c>
      <c r="X1890" s="25">
        <v>149.25454000000002</v>
      </c>
      <c r="Y1890" s="52">
        <v>361.77103999999997</v>
      </c>
      <c r="Z1890" s="53">
        <v>0</v>
      </c>
      <c r="AA1890" s="54">
        <v>449.44903999999997</v>
      </c>
      <c r="AB1890" s="55">
        <v>170.67707999999999</v>
      </c>
      <c r="AC1890" s="56">
        <v>8.7772500000000004</v>
      </c>
      <c r="AD1890" s="100">
        <v>15.259791666666668</v>
      </c>
      <c r="AE1890" s="35"/>
      <c r="AF1890" s="58">
        <v>15.982190000000001</v>
      </c>
      <c r="AG1890" s="58"/>
      <c r="AH1890" s="35">
        <v>0</v>
      </c>
      <c r="AI1890" s="35"/>
      <c r="AL1890" s="24">
        <f t="shared" si="134"/>
        <v>1171.1709316666665</v>
      </c>
      <c r="AN1890" s="34">
        <v>817.29999999999984</v>
      </c>
      <c r="AP1890" s="20">
        <f t="shared" si="133"/>
        <v>1988.4709316666663</v>
      </c>
      <c r="AR1890" s="20"/>
    </row>
    <row r="1891" spans="1:44" x14ac:dyDescent="0.25">
      <c r="A1891" t="str">
        <f>VLOOKUP($B1891,'Cushing Balance'!$C$2:$E$500,3,TRUE)</f>
        <v>382014</v>
      </c>
      <c r="B1891" s="1">
        <v>41902</v>
      </c>
      <c r="C1891" s="31"/>
      <c r="D1891" s="101">
        <v>84.611729166666677</v>
      </c>
      <c r="E1891" s="110">
        <v>185.57447916666666</v>
      </c>
      <c r="F1891" s="105">
        <v>0</v>
      </c>
      <c r="G1891" s="27">
        <v>58.290634184587802</v>
      </c>
      <c r="H1891" s="111">
        <v>92.684937500000004</v>
      </c>
      <c r="I1891" s="106">
        <v>73.571041666666673</v>
      </c>
      <c r="J1891" s="109">
        <v>0</v>
      </c>
      <c r="K1891" s="104">
        <v>80.225729166666667</v>
      </c>
      <c r="L1891" s="107">
        <v>21.795145833333333</v>
      </c>
      <c r="M1891" s="102">
        <v>390.98102083333333</v>
      </c>
      <c r="N1891" s="108">
        <v>146.12460416666664</v>
      </c>
      <c r="O1891" s="103">
        <v>72.368875000000003</v>
      </c>
      <c r="P1891" s="39">
        <v>0</v>
      </c>
      <c r="R1891" s="24">
        <f t="shared" si="131"/>
        <v>1206.2281966845881</v>
      </c>
      <c r="T1891" s="5">
        <v>442.60485627015601</v>
      </c>
      <c r="V1891" s="20">
        <f t="shared" si="132"/>
        <v>1648.8330529547441</v>
      </c>
      <c r="W1891" s="59">
        <f t="shared" si="130"/>
        <v>41902</v>
      </c>
      <c r="X1891" s="25">
        <v>151.07544000000001</v>
      </c>
      <c r="Y1891" s="52">
        <v>373.31283000000002</v>
      </c>
      <c r="Z1891" s="53">
        <v>0</v>
      </c>
      <c r="AA1891" s="54">
        <v>505.10359999999997</v>
      </c>
      <c r="AB1891" s="55">
        <v>172.72763</v>
      </c>
      <c r="AC1891" s="56">
        <v>5.0926499999999999</v>
      </c>
      <c r="AD1891" s="100">
        <v>33.955104166666665</v>
      </c>
      <c r="AE1891" s="35"/>
      <c r="AF1891" s="58">
        <v>10.99385</v>
      </c>
      <c r="AG1891" s="58"/>
      <c r="AH1891" s="35">
        <v>0</v>
      </c>
      <c r="AI1891" s="35"/>
      <c r="AL1891" s="24">
        <f t="shared" si="134"/>
        <v>1252.2611041666669</v>
      </c>
      <c r="AN1891" s="34">
        <v>777.29999999999984</v>
      </c>
      <c r="AP1891" s="20">
        <f t="shared" si="133"/>
        <v>2029.5611041666666</v>
      </c>
      <c r="AR1891" s="20"/>
    </row>
    <row r="1892" spans="1:44" x14ac:dyDescent="0.25">
      <c r="A1892" t="str">
        <f>VLOOKUP($B1892,'Cushing Balance'!$C$2:$E$500,3,TRUE)</f>
        <v>382014</v>
      </c>
      <c r="B1892" s="1">
        <v>41903</v>
      </c>
      <c r="C1892" s="31"/>
      <c r="D1892" s="101">
        <v>289.3923125</v>
      </c>
      <c r="E1892" s="110">
        <v>191.07112499999999</v>
      </c>
      <c r="F1892" s="105">
        <v>0</v>
      </c>
      <c r="G1892" s="27">
        <v>58.290634184587802</v>
      </c>
      <c r="H1892" s="111">
        <v>92.236333333333334</v>
      </c>
      <c r="I1892" s="106">
        <v>64.850229166666665</v>
      </c>
      <c r="J1892" s="109">
        <v>1.2544375000000001</v>
      </c>
      <c r="K1892" s="104">
        <v>78.505291666666665</v>
      </c>
      <c r="L1892" s="107">
        <v>21.981166666666667</v>
      </c>
      <c r="M1892" s="102">
        <v>428.20683333333329</v>
      </c>
      <c r="N1892" s="108">
        <v>150</v>
      </c>
      <c r="O1892" s="103">
        <v>73.865229166666666</v>
      </c>
      <c r="P1892" s="39">
        <v>0</v>
      </c>
      <c r="R1892" s="24">
        <f t="shared" si="131"/>
        <v>1449.653592517921</v>
      </c>
      <c r="T1892" s="5">
        <v>442.60485627015601</v>
      </c>
      <c r="V1892" s="20">
        <f t="shared" si="132"/>
        <v>1892.258448788077</v>
      </c>
      <c r="W1892" s="59">
        <f t="shared" si="130"/>
        <v>41903</v>
      </c>
      <c r="X1892" s="25">
        <v>149.01729</v>
      </c>
      <c r="Y1892" s="52">
        <v>364.88966999999997</v>
      </c>
      <c r="Z1892" s="53">
        <v>0</v>
      </c>
      <c r="AA1892" s="54">
        <v>514.74370999999996</v>
      </c>
      <c r="AB1892" s="55">
        <v>181.62226999999999</v>
      </c>
      <c r="AC1892" s="56">
        <v>8.966940000000001</v>
      </c>
      <c r="AD1892" s="100">
        <v>41.674916666666661</v>
      </c>
      <c r="AE1892" s="35"/>
      <c r="AF1892" s="58">
        <v>10.117850000000001</v>
      </c>
      <c r="AG1892" s="58"/>
      <c r="AH1892" s="35">
        <v>0</v>
      </c>
      <c r="AI1892" s="35"/>
      <c r="AL1892" s="24">
        <f t="shared" si="134"/>
        <v>1271.0326466666668</v>
      </c>
      <c r="AN1892" s="34">
        <v>777.29999999999984</v>
      </c>
      <c r="AP1892" s="20">
        <f t="shared" si="133"/>
        <v>2048.3326466666667</v>
      </c>
      <c r="AR1892" s="20"/>
    </row>
    <row r="1893" spans="1:44" x14ac:dyDescent="0.25">
      <c r="A1893" t="str">
        <f>VLOOKUP($B1893,'Cushing Balance'!$C$2:$E$500,3,TRUE)</f>
        <v>382014</v>
      </c>
      <c r="B1893" s="1">
        <v>41904</v>
      </c>
      <c r="C1893" s="31"/>
      <c r="D1893" s="101">
        <v>561.6225208333334</v>
      </c>
      <c r="E1893" s="110">
        <v>194.11393749999999</v>
      </c>
      <c r="F1893" s="105">
        <v>0</v>
      </c>
      <c r="G1893" s="27">
        <v>58.290634184587802</v>
      </c>
      <c r="H1893" s="111">
        <v>90.996312500000002</v>
      </c>
      <c r="I1893" s="106">
        <v>82.548583333333326</v>
      </c>
      <c r="J1893" s="109">
        <v>22.298937500000001</v>
      </c>
      <c r="K1893" s="104">
        <v>82.546895833333323</v>
      </c>
      <c r="L1893" s="107">
        <v>21.533708333333333</v>
      </c>
      <c r="M1893" s="102">
        <v>296.7206041666667</v>
      </c>
      <c r="N1893" s="108">
        <v>126.14495833333334</v>
      </c>
      <c r="O1893" s="103">
        <v>72.503249999999994</v>
      </c>
      <c r="P1893" s="39">
        <v>0</v>
      </c>
      <c r="R1893" s="24">
        <f t="shared" si="131"/>
        <v>1609.3203425179211</v>
      </c>
      <c r="T1893" s="5">
        <v>442.60485627015601</v>
      </c>
      <c r="V1893" s="20">
        <f t="shared" si="132"/>
        <v>2051.9251987880771</v>
      </c>
      <c r="W1893" s="59">
        <f t="shared" si="130"/>
        <v>41904</v>
      </c>
      <c r="X1893" s="25">
        <v>149.00254000000001</v>
      </c>
      <c r="Y1893" s="52">
        <v>361.70827000000003</v>
      </c>
      <c r="Z1893" s="53">
        <v>0</v>
      </c>
      <c r="AA1893" s="54">
        <v>489.39805999999999</v>
      </c>
      <c r="AB1893" s="55">
        <v>196.68713</v>
      </c>
      <c r="AC1893" s="56">
        <v>14.277479999999999</v>
      </c>
      <c r="AD1893" s="100">
        <v>40.451625</v>
      </c>
      <c r="AE1893" s="35"/>
      <c r="AF1893" s="58">
        <v>16.137229999999999</v>
      </c>
      <c r="AG1893" s="58"/>
      <c r="AH1893" s="35">
        <v>0</v>
      </c>
      <c r="AI1893" s="35"/>
      <c r="AL1893" s="24">
        <f t="shared" si="134"/>
        <v>1267.662335</v>
      </c>
      <c r="AN1893" s="34">
        <v>777.29999999999984</v>
      </c>
      <c r="AP1893" s="20">
        <f t="shared" si="133"/>
        <v>2044.9623349999997</v>
      </c>
      <c r="AR1893" s="20"/>
    </row>
    <row r="1894" spans="1:44" x14ac:dyDescent="0.25">
      <c r="A1894" t="str">
        <f>VLOOKUP($B1894,'Cushing Balance'!$C$2:$E$500,3,TRUE)</f>
        <v>382014</v>
      </c>
      <c r="B1894" s="1">
        <v>41905</v>
      </c>
      <c r="C1894" s="31"/>
      <c r="D1894" s="101">
        <v>568.16891666666663</v>
      </c>
      <c r="E1894" s="110">
        <v>192.6255625</v>
      </c>
      <c r="F1894" s="105">
        <v>0</v>
      </c>
      <c r="G1894" s="27">
        <v>58.290634184587802</v>
      </c>
      <c r="H1894" s="111">
        <v>87.061729166666666</v>
      </c>
      <c r="I1894" s="106">
        <v>92.125791666666672</v>
      </c>
      <c r="J1894" s="109">
        <v>27.289854166666668</v>
      </c>
      <c r="K1894" s="104">
        <v>90.516687500000003</v>
      </c>
      <c r="L1894" s="107">
        <v>21.903395833333331</v>
      </c>
      <c r="M1894" s="102">
        <v>274.13629166666669</v>
      </c>
      <c r="N1894" s="108">
        <v>138.23935416666666</v>
      </c>
      <c r="O1894" s="103">
        <v>73.901562499999997</v>
      </c>
      <c r="P1894" s="39">
        <v>0</v>
      </c>
      <c r="R1894" s="24">
        <f t="shared" si="131"/>
        <v>1624.2597800179212</v>
      </c>
      <c r="T1894" s="5">
        <v>442.60485627015601</v>
      </c>
      <c r="V1894" s="20">
        <f t="shared" si="132"/>
        <v>2066.8646362880772</v>
      </c>
      <c r="W1894" s="59">
        <f t="shared" si="130"/>
        <v>41905</v>
      </c>
      <c r="X1894" s="25">
        <v>149.18395999999998</v>
      </c>
      <c r="Y1894" s="52">
        <v>335.05363</v>
      </c>
      <c r="Z1894" s="53">
        <v>0</v>
      </c>
      <c r="AA1894" s="54">
        <v>296.56821000000002</v>
      </c>
      <c r="AB1894" s="55">
        <v>201.50123000000002</v>
      </c>
      <c r="AC1894" s="56">
        <v>22.763270000000002</v>
      </c>
      <c r="AD1894" s="100">
        <v>13.407562499999999</v>
      </c>
      <c r="AE1894" s="35"/>
      <c r="AF1894" s="58">
        <v>14.074209999999999</v>
      </c>
      <c r="AG1894" s="58"/>
      <c r="AH1894" s="35">
        <v>0</v>
      </c>
      <c r="AI1894" s="35"/>
      <c r="AL1894" s="24">
        <f t="shared" si="134"/>
        <v>1032.5520725000001</v>
      </c>
      <c r="AN1894" s="34">
        <v>777.29999999999984</v>
      </c>
      <c r="AP1894" s="20">
        <f t="shared" si="133"/>
        <v>1809.8520724999998</v>
      </c>
      <c r="AR1894" s="20"/>
    </row>
    <row r="1895" spans="1:44" x14ac:dyDescent="0.25">
      <c r="A1895" t="str">
        <f>VLOOKUP($B1895,'Cushing Balance'!$C$2:$E$500,3,TRUE)</f>
        <v>382014</v>
      </c>
      <c r="B1895" s="1">
        <v>41906</v>
      </c>
      <c r="C1895" s="31"/>
      <c r="D1895" s="101">
        <v>359.00202083333329</v>
      </c>
      <c r="E1895" s="110">
        <v>180.51972916666665</v>
      </c>
      <c r="F1895" s="105">
        <v>0</v>
      </c>
      <c r="G1895" s="27">
        <v>58.290634184587802</v>
      </c>
      <c r="H1895" s="111">
        <v>88.230687500000002</v>
      </c>
      <c r="I1895" s="106">
        <v>75.112354166666677</v>
      </c>
      <c r="J1895" s="109">
        <v>0.56793749999999998</v>
      </c>
      <c r="K1895" s="104">
        <v>91.902625</v>
      </c>
      <c r="L1895" s="107">
        <v>21.945520833333333</v>
      </c>
      <c r="M1895" s="102">
        <v>308.39291666666668</v>
      </c>
      <c r="N1895" s="108">
        <v>149.66772916666665</v>
      </c>
      <c r="O1895" s="103">
        <v>74.338458333333335</v>
      </c>
      <c r="P1895" s="39">
        <v>0</v>
      </c>
      <c r="R1895" s="24">
        <f t="shared" si="131"/>
        <v>1407.9706133512545</v>
      </c>
      <c r="T1895" s="5">
        <v>442.60485627015601</v>
      </c>
      <c r="V1895" s="20">
        <f t="shared" si="132"/>
        <v>1850.5754696214105</v>
      </c>
      <c r="W1895" s="59">
        <f t="shared" si="130"/>
        <v>41906</v>
      </c>
      <c r="X1895" s="25">
        <v>149.35470999999998</v>
      </c>
      <c r="Y1895" s="52">
        <v>347.50308000000001</v>
      </c>
      <c r="Z1895" s="53">
        <v>0</v>
      </c>
      <c r="AA1895" s="54">
        <v>518.00360000000001</v>
      </c>
      <c r="AB1895" s="55">
        <v>194.42123000000001</v>
      </c>
      <c r="AC1895" s="56">
        <v>22.163250000000001</v>
      </c>
      <c r="AD1895" s="100">
        <v>19.604395833333331</v>
      </c>
      <c r="AE1895" s="35"/>
      <c r="AF1895" s="58">
        <v>13.26233</v>
      </c>
      <c r="AG1895" s="58"/>
      <c r="AH1895" s="35">
        <v>0</v>
      </c>
      <c r="AI1895" s="35"/>
      <c r="AL1895" s="24">
        <f t="shared" si="134"/>
        <v>1264.3125958333333</v>
      </c>
      <c r="AN1895" s="34">
        <v>777.29999999999984</v>
      </c>
      <c r="AP1895" s="20">
        <f t="shared" si="133"/>
        <v>2041.6125958333332</v>
      </c>
      <c r="AR1895" s="20"/>
    </row>
    <row r="1896" spans="1:44" x14ac:dyDescent="0.25">
      <c r="A1896" t="str">
        <f>VLOOKUP($B1896,'Cushing Balance'!$C$2:$E$500,3,TRUE)</f>
        <v>382014</v>
      </c>
      <c r="B1896" s="1">
        <v>41907</v>
      </c>
      <c r="C1896" s="31"/>
      <c r="D1896" s="101">
        <v>409.85602083333333</v>
      </c>
      <c r="E1896" s="110">
        <v>64.297624999999996</v>
      </c>
      <c r="F1896" s="105">
        <v>0</v>
      </c>
      <c r="G1896" s="27">
        <v>58.290634184587802</v>
      </c>
      <c r="H1896" s="111">
        <v>91.962500000000006</v>
      </c>
      <c r="I1896" s="106">
        <v>88.417854166666672</v>
      </c>
      <c r="J1896" s="109">
        <v>0</v>
      </c>
      <c r="K1896" s="104">
        <v>80.898291666666665</v>
      </c>
      <c r="L1896" s="107">
        <v>21.608958333333334</v>
      </c>
      <c r="M1896" s="102">
        <v>272.4543333333333</v>
      </c>
      <c r="N1896" s="108">
        <v>142.20560416666666</v>
      </c>
      <c r="O1896" s="103">
        <v>69.366166666666672</v>
      </c>
      <c r="P1896" s="39">
        <v>0</v>
      </c>
      <c r="R1896" s="24">
        <f t="shared" si="131"/>
        <v>1299.3579883512543</v>
      </c>
      <c r="T1896" s="5">
        <v>442.60485627015601</v>
      </c>
      <c r="V1896" s="20">
        <f t="shared" si="132"/>
        <v>1741.9628446214103</v>
      </c>
      <c r="W1896" s="59">
        <f t="shared" si="130"/>
        <v>41907</v>
      </c>
      <c r="X1896" s="25">
        <v>149.89908</v>
      </c>
      <c r="Y1896" s="52">
        <v>369.84291999999999</v>
      </c>
      <c r="Z1896" s="53">
        <v>0</v>
      </c>
      <c r="AA1896" s="54">
        <v>458.00253999999995</v>
      </c>
      <c r="AB1896" s="55">
        <v>201.23746</v>
      </c>
      <c r="AC1896" s="56">
        <v>10.05325</v>
      </c>
      <c r="AD1896" s="100">
        <v>14.535854166666669</v>
      </c>
      <c r="AE1896" s="35"/>
      <c r="AF1896" s="58">
        <v>11.3504</v>
      </c>
      <c r="AG1896" s="58"/>
      <c r="AH1896" s="35">
        <v>0</v>
      </c>
      <c r="AI1896" s="35"/>
      <c r="AL1896" s="24">
        <f t="shared" si="134"/>
        <v>1214.9215041666666</v>
      </c>
      <c r="AN1896" s="34">
        <v>777.29999999999984</v>
      </c>
      <c r="AP1896" s="20">
        <f t="shared" si="133"/>
        <v>1992.2215041666664</v>
      </c>
      <c r="AR1896" s="20"/>
    </row>
    <row r="1897" spans="1:44" x14ac:dyDescent="0.25">
      <c r="A1897" t="str">
        <f>VLOOKUP($B1897,'Cushing Balance'!$C$2:$E$500,3,TRUE)</f>
        <v>382014</v>
      </c>
      <c r="B1897" s="1">
        <v>41908</v>
      </c>
      <c r="C1897" s="31"/>
      <c r="D1897" s="101">
        <v>69.018270833333332</v>
      </c>
      <c r="E1897" s="110">
        <v>60.425229166666661</v>
      </c>
      <c r="F1897" s="105">
        <v>0</v>
      </c>
      <c r="G1897" s="27">
        <v>58.290634184587802</v>
      </c>
      <c r="H1897" s="111">
        <v>90.578270833333335</v>
      </c>
      <c r="I1897" s="106">
        <v>61.344416666666667</v>
      </c>
      <c r="J1897" s="109">
        <v>0.88018750000000001</v>
      </c>
      <c r="K1897" s="104">
        <v>81.304166666666674</v>
      </c>
      <c r="L1897" s="107">
        <v>21.837187499999999</v>
      </c>
      <c r="M1897" s="102">
        <v>305.54481249999998</v>
      </c>
      <c r="N1897" s="108">
        <v>149.83433333333335</v>
      </c>
      <c r="O1897" s="103">
        <v>73.381770833333334</v>
      </c>
      <c r="P1897" s="39">
        <v>0</v>
      </c>
      <c r="R1897" s="24">
        <f t="shared" si="131"/>
        <v>972.43928001792108</v>
      </c>
      <c r="T1897" s="5">
        <v>442.60485627015601</v>
      </c>
      <c r="V1897" s="20">
        <f t="shared" si="132"/>
        <v>1415.044136288077</v>
      </c>
      <c r="W1897" s="59">
        <f t="shared" si="130"/>
        <v>41908</v>
      </c>
      <c r="X1897" s="25">
        <v>149.51098000000002</v>
      </c>
      <c r="Y1897" s="52">
        <v>347.72149999999999</v>
      </c>
      <c r="Z1897" s="53">
        <v>0</v>
      </c>
      <c r="AA1897" s="54">
        <v>468.67553999999996</v>
      </c>
      <c r="AB1897" s="55">
        <v>219.67223000000001</v>
      </c>
      <c r="AC1897" s="56">
        <v>15.43502</v>
      </c>
      <c r="AD1897" s="100">
        <v>14.391375</v>
      </c>
      <c r="AE1897" s="35"/>
      <c r="AF1897" s="58">
        <v>11.215440000000001</v>
      </c>
      <c r="AG1897" s="58"/>
      <c r="AH1897" s="35">
        <v>0</v>
      </c>
      <c r="AI1897" s="35"/>
      <c r="AL1897" s="24">
        <f t="shared" si="134"/>
        <v>1226.6220849999997</v>
      </c>
      <c r="AN1897" s="34">
        <v>777.29999999999984</v>
      </c>
      <c r="AP1897" s="20">
        <f t="shared" si="133"/>
        <v>2003.9220849999997</v>
      </c>
      <c r="AR1897" s="20"/>
    </row>
    <row r="1898" spans="1:44" x14ac:dyDescent="0.25">
      <c r="A1898" t="str">
        <f>VLOOKUP($B1898,'Cushing Balance'!$C$2:$E$500,3,TRUE)</f>
        <v>392014</v>
      </c>
      <c r="B1898" s="1">
        <v>41909</v>
      </c>
      <c r="C1898" s="31"/>
      <c r="D1898" s="101">
        <v>219.47631250000001</v>
      </c>
      <c r="E1898" s="110">
        <v>191.34762499999999</v>
      </c>
      <c r="F1898" s="105">
        <v>0</v>
      </c>
      <c r="G1898" s="27">
        <v>58.290634184587802</v>
      </c>
      <c r="H1898" s="111">
        <v>98.85541666666667</v>
      </c>
      <c r="I1898" s="106">
        <v>92.834166666666675</v>
      </c>
      <c r="J1898" s="109">
        <v>1.4958125</v>
      </c>
      <c r="K1898" s="104">
        <v>96.787625000000006</v>
      </c>
      <c r="L1898" s="107">
        <v>21.852145833333331</v>
      </c>
      <c r="M1898" s="102">
        <v>248.93231249999999</v>
      </c>
      <c r="N1898" s="108">
        <v>122.71697916666668</v>
      </c>
      <c r="O1898" s="103">
        <v>72.625145833333335</v>
      </c>
      <c r="P1898" s="39">
        <v>0</v>
      </c>
      <c r="R1898" s="24">
        <f t="shared" si="131"/>
        <v>1225.2141758512548</v>
      </c>
      <c r="T1898" s="5">
        <v>442.60485627015601</v>
      </c>
      <c r="V1898" s="20">
        <f t="shared" si="132"/>
        <v>1667.8190321214108</v>
      </c>
      <c r="W1898" s="59">
        <f t="shared" si="130"/>
        <v>41909</v>
      </c>
      <c r="X1898" s="25">
        <v>149.88142000000002</v>
      </c>
      <c r="Y1898" s="52">
        <v>367.37602000000004</v>
      </c>
      <c r="Z1898" s="53">
        <v>0</v>
      </c>
      <c r="AA1898" s="54">
        <v>518.13301999999999</v>
      </c>
      <c r="AB1898" s="55">
        <v>221.20792</v>
      </c>
      <c r="AC1898" s="56">
        <v>22.7044</v>
      </c>
      <c r="AD1898" s="100">
        <v>25.471812499999999</v>
      </c>
      <c r="AE1898" s="35"/>
      <c r="AF1898" s="58">
        <v>10.9796</v>
      </c>
      <c r="AG1898" s="58"/>
      <c r="AH1898" s="35">
        <v>0</v>
      </c>
      <c r="AI1898" s="35"/>
      <c r="AL1898" s="24">
        <f t="shared" si="134"/>
        <v>1315.7541925</v>
      </c>
      <c r="AN1898" s="34">
        <v>777.29999999999984</v>
      </c>
      <c r="AP1898" s="20">
        <f t="shared" si="133"/>
        <v>2093.0541924999998</v>
      </c>
      <c r="AR1898" s="20"/>
    </row>
    <row r="1899" spans="1:44" x14ac:dyDescent="0.25">
      <c r="A1899" t="str">
        <f>VLOOKUP($B1899,'Cushing Balance'!$C$2:$E$500,3,TRUE)</f>
        <v>392014</v>
      </c>
      <c r="B1899" s="1">
        <v>41910</v>
      </c>
      <c r="C1899" s="31"/>
      <c r="D1899" s="101">
        <v>170.63741666666667</v>
      </c>
      <c r="E1899" s="110">
        <v>194.94997916666665</v>
      </c>
      <c r="F1899" s="105">
        <v>0</v>
      </c>
      <c r="G1899" s="27">
        <v>58.290634184587802</v>
      </c>
      <c r="H1899" s="111">
        <v>91.124958333333325</v>
      </c>
      <c r="I1899" s="106">
        <v>68.081000000000003</v>
      </c>
      <c r="J1899" s="109">
        <v>0.83568750000000003</v>
      </c>
      <c r="K1899" s="104">
        <v>100.74808333333333</v>
      </c>
      <c r="L1899" s="107">
        <v>21.595937500000002</v>
      </c>
      <c r="M1899" s="102">
        <v>252.85543749999999</v>
      </c>
      <c r="N1899" s="108">
        <v>149.11910416666666</v>
      </c>
      <c r="O1899" s="103">
        <v>73.917333333333332</v>
      </c>
      <c r="P1899" s="39">
        <v>0</v>
      </c>
      <c r="R1899" s="24">
        <f t="shared" si="131"/>
        <v>1182.1555716845876</v>
      </c>
      <c r="T1899" s="5">
        <v>442.60485627015601</v>
      </c>
      <c r="V1899" s="20">
        <f t="shared" si="132"/>
        <v>1624.7604279547436</v>
      </c>
      <c r="W1899" s="59">
        <f t="shared" si="130"/>
        <v>41910</v>
      </c>
      <c r="X1899" s="25">
        <v>149.23393999999999</v>
      </c>
      <c r="Y1899" s="52">
        <v>374.72487999999998</v>
      </c>
      <c r="Z1899" s="53">
        <v>0</v>
      </c>
      <c r="AA1899" s="54">
        <v>523.38545999999997</v>
      </c>
      <c r="AB1899" s="55">
        <v>228.65487999999999</v>
      </c>
      <c r="AC1899" s="56">
        <v>7.0229200000000001</v>
      </c>
      <c r="AD1899" s="100">
        <v>15.523604166666669</v>
      </c>
      <c r="AE1899" s="35"/>
      <c r="AF1899" s="58">
        <v>12.242809999999999</v>
      </c>
      <c r="AG1899" s="58"/>
      <c r="AH1899" s="35">
        <v>0</v>
      </c>
      <c r="AI1899" s="35"/>
      <c r="AL1899" s="24">
        <f t="shared" si="134"/>
        <v>1310.7884941666666</v>
      </c>
      <c r="AN1899" s="34">
        <v>777.29999999999984</v>
      </c>
      <c r="AP1899" s="20">
        <f t="shared" si="133"/>
        <v>2088.0884941666664</v>
      </c>
      <c r="AR1899" s="20"/>
    </row>
    <row r="1900" spans="1:44" x14ac:dyDescent="0.25">
      <c r="A1900" t="str">
        <f>VLOOKUP($B1900,'Cushing Balance'!$C$2:$E$500,3,TRUE)</f>
        <v>392014</v>
      </c>
      <c r="B1900" s="1">
        <v>41911</v>
      </c>
      <c r="C1900" s="31"/>
      <c r="D1900" s="101">
        <v>307.61149999999998</v>
      </c>
      <c r="E1900" s="110">
        <v>193.87325000000001</v>
      </c>
      <c r="F1900" s="105">
        <v>0</v>
      </c>
      <c r="G1900" s="27">
        <v>58.290634184587802</v>
      </c>
      <c r="H1900" s="111">
        <v>90.0546875</v>
      </c>
      <c r="I1900" s="106">
        <v>92.423770833333322</v>
      </c>
      <c r="J1900" s="109">
        <v>0</v>
      </c>
      <c r="K1900" s="104">
        <v>87.728499999999997</v>
      </c>
      <c r="L1900" s="107">
        <v>21.821437499999998</v>
      </c>
      <c r="M1900" s="102">
        <v>234.32960416666666</v>
      </c>
      <c r="N1900" s="108">
        <v>147.51277083333335</v>
      </c>
      <c r="O1900" s="103">
        <v>74.278104166666665</v>
      </c>
      <c r="P1900" s="39">
        <v>0</v>
      </c>
      <c r="R1900" s="24">
        <f t="shared" si="131"/>
        <v>1307.924259184588</v>
      </c>
      <c r="T1900" s="5">
        <v>442.60485627015601</v>
      </c>
      <c r="V1900" s="20">
        <f t="shared" si="132"/>
        <v>1750.529115454744</v>
      </c>
      <c r="W1900" s="59">
        <f t="shared" si="130"/>
        <v>41911</v>
      </c>
      <c r="X1900" s="25">
        <v>130.07007999999999</v>
      </c>
      <c r="Y1900" s="52">
        <v>373.2079</v>
      </c>
      <c r="Z1900" s="53">
        <v>0</v>
      </c>
      <c r="AA1900" s="54">
        <v>494.55927000000003</v>
      </c>
      <c r="AB1900" s="55">
        <v>228.63869</v>
      </c>
      <c r="AC1900" s="56">
        <v>15.877420000000001</v>
      </c>
      <c r="AD1900" s="100">
        <v>13.072062499999999</v>
      </c>
      <c r="AE1900" s="35"/>
      <c r="AF1900" s="58">
        <v>15.986940000000001</v>
      </c>
      <c r="AG1900" s="58"/>
      <c r="AH1900" s="35">
        <v>0</v>
      </c>
      <c r="AI1900" s="35"/>
      <c r="AL1900" s="24">
        <f t="shared" si="134"/>
        <v>1271.4123625</v>
      </c>
      <c r="AN1900" s="34">
        <v>777.29999999999984</v>
      </c>
      <c r="AP1900" s="20">
        <f t="shared" si="133"/>
        <v>2048.7123624999999</v>
      </c>
      <c r="AR1900" s="20"/>
    </row>
    <row r="1901" spans="1:44" x14ac:dyDescent="0.25">
      <c r="A1901" t="str">
        <f>VLOOKUP($B1901,'Cushing Balance'!$C$2:$E$500,3,TRUE)</f>
        <v>392014</v>
      </c>
      <c r="B1901" s="1">
        <v>41912</v>
      </c>
      <c r="C1901" s="31"/>
      <c r="D1901" s="101">
        <v>201.05549999999999</v>
      </c>
      <c r="E1901" s="110">
        <v>162.67529166666665</v>
      </c>
      <c r="F1901" s="105">
        <v>0</v>
      </c>
      <c r="G1901" s="27">
        <v>58.290634184587802</v>
      </c>
      <c r="H1901" s="111">
        <v>96.238458333333327</v>
      </c>
      <c r="I1901" s="106">
        <v>86.84579166666667</v>
      </c>
      <c r="J1901" s="109">
        <v>2.9560624999999998</v>
      </c>
      <c r="K1901" s="104">
        <v>98.614729166666677</v>
      </c>
      <c r="L1901" s="107">
        <v>22.034104166666669</v>
      </c>
      <c r="M1901" s="102">
        <v>317.5718541666667</v>
      </c>
      <c r="N1901" s="108">
        <v>118.681</v>
      </c>
      <c r="O1901" s="103">
        <v>71.897458333333333</v>
      </c>
      <c r="P1901" s="39">
        <v>0</v>
      </c>
      <c r="R1901" s="24">
        <f t="shared" si="131"/>
        <v>1236.8608841845878</v>
      </c>
      <c r="T1901" s="5">
        <v>442.60485627015601</v>
      </c>
      <c r="V1901" s="20">
        <f t="shared" si="132"/>
        <v>1679.4657404547438</v>
      </c>
      <c r="W1901" s="59">
        <f t="shared" si="130"/>
        <v>41912</v>
      </c>
      <c r="X1901" s="25">
        <v>129.91546</v>
      </c>
      <c r="Y1901" s="52">
        <v>373.49834999999996</v>
      </c>
      <c r="Z1901" s="53">
        <v>0</v>
      </c>
      <c r="AA1901" s="54">
        <v>520.41489999999999</v>
      </c>
      <c r="AB1901" s="55">
        <v>230.46267</v>
      </c>
      <c r="AC1901" s="56">
        <v>8.0161300000000004</v>
      </c>
      <c r="AD1901" s="100">
        <v>18.169270833333332</v>
      </c>
      <c r="AE1901" s="35"/>
      <c r="AF1901" s="58">
        <v>14.32442</v>
      </c>
      <c r="AG1901" s="58"/>
      <c r="AH1901" s="35">
        <v>0</v>
      </c>
      <c r="AI1901" s="35"/>
      <c r="AL1901" s="24">
        <f t="shared" si="134"/>
        <v>1294.8012008333333</v>
      </c>
      <c r="AN1901" s="34">
        <v>777.29999999999984</v>
      </c>
      <c r="AP1901" s="20">
        <f t="shared" si="133"/>
        <v>2072.1012008333332</v>
      </c>
      <c r="AR1901" s="20"/>
    </row>
    <row r="1902" spans="1:44" x14ac:dyDescent="0.25">
      <c r="A1902" t="str">
        <f>VLOOKUP($B1902,'Cushing Balance'!$C$2:$E$500,3,TRUE)</f>
        <v>392014</v>
      </c>
      <c r="B1902" s="1">
        <v>41913</v>
      </c>
      <c r="C1902" s="31"/>
      <c r="D1902" s="101">
        <v>239.74247916666667</v>
      </c>
      <c r="E1902" s="110">
        <v>188.02179166666664</v>
      </c>
      <c r="F1902" s="105">
        <v>0</v>
      </c>
      <c r="G1902" s="27">
        <v>58.290634184587802</v>
      </c>
      <c r="H1902" s="111">
        <v>91.573583333333332</v>
      </c>
      <c r="I1902" s="106">
        <v>70.457250000000002</v>
      </c>
      <c r="J1902" s="109">
        <v>0</v>
      </c>
      <c r="K1902" s="104">
        <v>90.227541666666667</v>
      </c>
      <c r="L1902" s="107">
        <v>21.659645833333332</v>
      </c>
      <c r="M1902" s="102">
        <v>361.70100000000002</v>
      </c>
      <c r="N1902" s="108">
        <v>135.860625</v>
      </c>
      <c r="O1902" s="103">
        <v>66.724645833333327</v>
      </c>
      <c r="P1902" s="39">
        <v>0</v>
      </c>
      <c r="R1902" s="24">
        <f t="shared" si="131"/>
        <v>1324.2591966845878</v>
      </c>
      <c r="T1902" s="5">
        <v>465.49548013467074</v>
      </c>
      <c r="V1902" s="20">
        <f t="shared" si="132"/>
        <v>1789.7546768192585</v>
      </c>
      <c r="W1902" s="59">
        <f t="shared" si="130"/>
        <v>41913</v>
      </c>
      <c r="X1902" s="25">
        <v>139.18279000000001</v>
      </c>
      <c r="Y1902" s="52">
        <v>328.27</v>
      </c>
      <c r="Z1902" s="53">
        <v>0</v>
      </c>
      <c r="AA1902" s="54">
        <v>316.50215000000003</v>
      </c>
      <c r="AB1902" s="55">
        <v>229.47210000000001</v>
      </c>
      <c r="AC1902" s="56">
        <v>3.6590199999999999</v>
      </c>
      <c r="AD1902" s="100">
        <v>21.762833333333333</v>
      </c>
      <c r="AE1902" s="35"/>
      <c r="AF1902" s="58">
        <v>8.1600599999999996</v>
      </c>
      <c r="AG1902" s="58"/>
      <c r="AH1902" s="35">
        <v>0</v>
      </c>
      <c r="AI1902" s="35"/>
      <c r="AL1902" s="24">
        <f t="shared" si="134"/>
        <v>1047.0089533333332</v>
      </c>
      <c r="AN1902" s="34">
        <v>705.76</v>
      </c>
      <c r="AP1902" s="20">
        <f t="shared" si="133"/>
        <v>1752.7689533333332</v>
      </c>
      <c r="AR1902" s="20"/>
    </row>
    <row r="1903" spans="1:44" x14ac:dyDescent="0.25">
      <c r="A1903" t="str">
        <f>VLOOKUP($B1903,'Cushing Balance'!$C$2:$E$500,3,TRUE)</f>
        <v>392014</v>
      </c>
      <c r="B1903" s="1">
        <v>41914</v>
      </c>
      <c r="C1903" s="31"/>
      <c r="D1903" s="101">
        <v>141.198375</v>
      </c>
      <c r="E1903" s="110">
        <v>195.34131249999999</v>
      </c>
      <c r="F1903" s="105">
        <v>0</v>
      </c>
      <c r="G1903" s="27">
        <v>58.290634184587802</v>
      </c>
      <c r="H1903" s="111">
        <v>115.07608333333333</v>
      </c>
      <c r="I1903" s="106">
        <v>73.265479166666665</v>
      </c>
      <c r="J1903" s="109">
        <v>3.6838958333333336</v>
      </c>
      <c r="K1903" s="104">
        <v>92.518625</v>
      </c>
      <c r="L1903" s="107">
        <v>21.563937500000002</v>
      </c>
      <c r="M1903" s="102">
        <v>388.41250000000002</v>
      </c>
      <c r="N1903" s="108">
        <v>125.82239583333333</v>
      </c>
      <c r="O1903" s="103">
        <v>75.866020833333323</v>
      </c>
      <c r="P1903" s="39">
        <v>0</v>
      </c>
      <c r="R1903" s="24">
        <f t="shared" si="131"/>
        <v>1291.0392591845878</v>
      </c>
      <c r="T1903" s="5">
        <v>465.49548013467074</v>
      </c>
      <c r="V1903" s="20">
        <f t="shared" si="132"/>
        <v>1756.5347393192585</v>
      </c>
      <c r="W1903" s="59">
        <f t="shared" si="130"/>
        <v>41914</v>
      </c>
      <c r="X1903" s="25">
        <v>140.01792</v>
      </c>
      <c r="Y1903" s="52">
        <v>353.83133000000004</v>
      </c>
      <c r="Z1903" s="53">
        <v>0</v>
      </c>
      <c r="AA1903" s="54">
        <v>386.43434999999999</v>
      </c>
      <c r="AB1903" s="55">
        <v>194.94646</v>
      </c>
      <c r="AC1903" s="56">
        <v>14.71848</v>
      </c>
      <c r="AD1903" s="100">
        <v>27.832687499999999</v>
      </c>
      <c r="AE1903" s="35"/>
      <c r="AF1903" s="58">
        <v>13.508379999999999</v>
      </c>
      <c r="AG1903" s="58"/>
      <c r="AH1903" s="35">
        <v>0</v>
      </c>
      <c r="AI1903" s="35"/>
      <c r="AL1903" s="24">
        <f t="shared" si="134"/>
        <v>1131.2896074999999</v>
      </c>
      <c r="AN1903" s="34">
        <v>705.76</v>
      </c>
      <c r="AP1903" s="20">
        <f t="shared" si="133"/>
        <v>1837.0496074999999</v>
      </c>
      <c r="AR1903" s="20"/>
    </row>
    <row r="1904" spans="1:44" x14ac:dyDescent="0.25">
      <c r="A1904" t="str">
        <f>VLOOKUP($B1904,'Cushing Balance'!$C$2:$E$500,3,TRUE)</f>
        <v>392014</v>
      </c>
      <c r="B1904" s="1">
        <v>41915</v>
      </c>
      <c r="C1904" s="31"/>
      <c r="D1904" s="101">
        <v>399.92822916666671</v>
      </c>
      <c r="E1904" s="110">
        <v>200.250125</v>
      </c>
      <c r="F1904" s="105">
        <v>0</v>
      </c>
      <c r="G1904" s="27">
        <v>58.290634184587802</v>
      </c>
      <c r="H1904" s="111">
        <v>108.0018125</v>
      </c>
      <c r="I1904" s="106">
        <v>85.279937500000003</v>
      </c>
      <c r="J1904" s="109">
        <v>19.586708333333331</v>
      </c>
      <c r="K1904" s="104">
        <v>85.323666666666668</v>
      </c>
      <c r="L1904" s="107">
        <v>22.066645833333332</v>
      </c>
      <c r="M1904" s="102">
        <v>391.02806249999998</v>
      </c>
      <c r="N1904" s="108">
        <v>140.72266666666667</v>
      </c>
      <c r="O1904" s="103">
        <v>74.861895833333335</v>
      </c>
      <c r="P1904" s="39">
        <v>0</v>
      </c>
      <c r="R1904" s="24">
        <f t="shared" si="131"/>
        <v>1585.3403841845882</v>
      </c>
      <c r="T1904" s="5">
        <v>465.49548013467074</v>
      </c>
      <c r="V1904" s="20">
        <f t="shared" si="132"/>
        <v>2050.8358643192587</v>
      </c>
      <c r="W1904" s="59">
        <f t="shared" si="130"/>
        <v>41915</v>
      </c>
      <c r="X1904" s="25">
        <v>141.44505999999998</v>
      </c>
      <c r="Y1904" s="52">
        <v>361.00349999999997</v>
      </c>
      <c r="Z1904" s="53">
        <v>0</v>
      </c>
      <c r="AA1904" s="54">
        <v>383.26783</v>
      </c>
      <c r="AB1904" s="55">
        <v>207.91551999999999</v>
      </c>
      <c r="AC1904" s="56">
        <v>22.458689999999997</v>
      </c>
      <c r="AD1904" s="100">
        <v>30.860354166666667</v>
      </c>
      <c r="AE1904" s="35"/>
      <c r="AF1904" s="58">
        <v>16.15692</v>
      </c>
      <c r="AG1904" s="58"/>
      <c r="AH1904" s="35">
        <v>0</v>
      </c>
      <c r="AI1904" s="35"/>
      <c r="AL1904" s="24">
        <f t="shared" si="134"/>
        <v>1163.1078741666663</v>
      </c>
      <c r="AN1904" s="34">
        <v>705.76</v>
      </c>
      <c r="AP1904" s="20">
        <f t="shared" si="133"/>
        <v>1868.8678741666663</v>
      </c>
      <c r="AR1904" s="20"/>
    </row>
    <row r="1905" spans="1:44" x14ac:dyDescent="0.25">
      <c r="A1905" t="str">
        <f>VLOOKUP($B1905,'Cushing Balance'!$C$2:$E$500,3,TRUE)</f>
        <v>402014</v>
      </c>
      <c r="B1905" s="1">
        <v>41916</v>
      </c>
      <c r="C1905" s="31"/>
      <c r="D1905" s="101">
        <v>386.05114583333329</v>
      </c>
      <c r="E1905" s="110">
        <v>185.519375</v>
      </c>
      <c r="F1905" s="105">
        <v>0</v>
      </c>
      <c r="G1905" s="27">
        <v>58.290634184587802</v>
      </c>
      <c r="H1905" s="111">
        <v>101.89820833333333</v>
      </c>
      <c r="I1905" s="106">
        <v>69.681312500000004</v>
      </c>
      <c r="J1905" s="109">
        <v>4.2451875000000001</v>
      </c>
      <c r="K1905" s="104">
        <v>79.141041666666666</v>
      </c>
      <c r="L1905" s="107">
        <v>22.639520833333332</v>
      </c>
      <c r="M1905" s="102">
        <v>340.41243750000001</v>
      </c>
      <c r="N1905" s="108">
        <v>150</v>
      </c>
      <c r="O1905" s="103">
        <v>76.043916666666675</v>
      </c>
      <c r="P1905" s="39">
        <v>0</v>
      </c>
      <c r="R1905" s="24">
        <f t="shared" si="131"/>
        <v>1473.9227800179212</v>
      </c>
      <c r="T1905" s="5">
        <v>465.49548013467074</v>
      </c>
      <c r="V1905" s="20">
        <f t="shared" si="132"/>
        <v>1939.418260152592</v>
      </c>
      <c r="W1905" s="59">
        <f t="shared" si="130"/>
        <v>41916</v>
      </c>
      <c r="X1905" s="25">
        <v>142.27732999999998</v>
      </c>
      <c r="Y1905" s="52">
        <v>331.50191999999998</v>
      </c>
      <c r="Z1905" s="53">
        <v>0</v>
      </c>
      <c r="AA1905" s="54">
        <v>395.04050000000001</v>
      </c>
      <c r="AB1905" s="55">
        <v>205.2226</v>
      </c>
      <c r="AC1905" s="56">
        <v>22.357580000000002</v>
      </c>
      <c r="AD1905" s="100">
        <v>29.814583333333331</v>
      </c>
      <c r="AE1905" s="35"/>
      <c r="AF1905" s="58">
        <v>16.154150000000001</v>
      </c>
      <c r="AG1905" s="58"/>
      <c r="AH1905" s="35">
        <v>0</v>
      </c>
      <c r="AI1905" s="35"/>
      <c r="AL1905" s="24">
        <f t="shared" si="134"/>
        <v>1142.3686633333334</v>
      </c>
      <c r="AN1905" s="34">
        <v>705.76</v>
      </c>
      <c r="AP1905" s="20">
        <f t="shared" si="133"/>
        <v>1848.1286633333334</v>
      </c>
      <c r="AR1905" s="20"/>
    </row>
    <row r="1906" spans="1:44" x14ac:dyDescent="0.25">
      <c r="A1906" t="str">
        <f>VLOOKUP($B1906,'Cushing Balance'!$C$2:$E$500,3,TRUE)</f>
        <v>402014</v>
      </c>
      <c r="B1906" s="1">
        <v>41917</v>
      </c>
      <c r="C1906" s="31"/>
      <c r="D1906" s="101">
        <v>248.75345833333336</v>
      </c>
      <c r="E1906" s="110">
        <v>177.95370833333334</v>
      </c>
      <c r="F1906" s="105">
        <v>0</v>
      </c>
      <c r="G1906" s="27">
        <v>58.290634184587802</v>
      </c>
      <c r="H1906" s="111">
        <v>103.06441666666667</v>
      </c>
      <c r="I1906" s="106">
        <v>43.396333333333338</v>
      </c>
      <c r="J1906" s="109">
        <v>3.6069791666666666</v>
      </c>
      <c r="K1906" s="104">
        <v>76.721083333333326</v>
      </c>
      <c r="L1906" s="107">
        <v>22.846666666666668</v>
      </c>
      <c r="M1906" s="102">
        <v>372.31733333333329</v>
      </c>
      <c r="N1906" s="108">
        <v>148.83681250000001</v>
      </c>
      <c r="O1906" s="103">
        <v>74.349104166666677</v>
      </c>
      <c r="P1906" s="39">
        <v>0</v>
      </c>
      <c r="R1906" s="24">
        <f t="shared" si="131"/>
        <v>1330.1365300179211</v>
      </c>
      <c r="T1906" s="5">
        <v>465.49548013467074</v>
      </c>
      <c r="V1906" s="20">
        <f t="shared" si="132"/>
        <v>1795.6320101525919</v>
      </c>
      <c r="W1906" s="59">
        <f t="shared" si="130"/>
        <v>41917</v>
      </c>
      <c r="X1906" s="25">
        <v>148.51933</v>
      </c>
      <c r="Y1906" s="52">
        <v>334.77355999999997</v>
      </c>
      <c r="Z1906" s="53">
        <v>0</v>
      </c>
      <c r="AA1906" s="54">
        <v>403.19397999999995</v>
      </c>
      <c r="AB1906" s="55">
        <v>206.43473</v>
      </c>
      <c r="AC1906" s="56">
        <v>22.306229999999999</v>
      </c>
      <c r="AD1906" s="100">
        <v>22.14135416666667</v>
      </c>
      <c r="AE1906" s="35"/>
      <c r="AF1906" s="58">
        <v>15.98527</v>
      </c>
      <c r="AG1906" s="58"/>
      <c r="AH1906" s="35">
        <v>0</v>
      </c>
      <c r="AI1906" s="35"/>
      <c r="AL1906" s="24">
        <f t="shared" si="134"/>
        <v>1153.3544541666663</v>
      </c>
      <c r="AN1906" s="34">
        <v>705.76</v>
      </c>
      <c r="AP1906" s="20">
        <f t="shared" si="133"/>
        <v>1859.1144541666663</v>
      </c>
      <c r="AR1906" s="20"/>
    </row>
    <row r="1907" spans="1:44" x14ac:dyDescent="0.25">
      <c r="A1907" t="str">
        <f>VLOOKUP($B1907,'Cushing Balance'!$C$2:$E$500,3,TRUE)</f>
        <v>402014</v>
      </c>
      <c r="B1907" s="1">
        <v>41918</v>
      </c>
      <c r="C1907" s="31"/>
      <c r="D1907" s="101">
        <v>253.47483333333335</v>
      </c>
      <c r="E1907" s="110">
        <v>114.55845833333333</v>
      </c>
      <c r="F1907" s="105">
        <v>0</v>
      </c>
      <c r="G1907" s="27">
        <v>58.290634184587802</v>
      </c>
      <c r="H1907" s="111">
        <v>111.87583333333333</v>
      </c>
      <c r="I1907" s="106">
        <v>88.607937500000006</v>
      </c>
      <c r="J1907" s="109">
        <v>2.1268750000000001</v>
      </c>
      <c r="K1907" s="104">
        <v>72.91372916666667</v>
      </c>
      <c r="L1907" s="107">
        <v>22.076499999999999</v>
      </c>
      <c r="M1907" s="102">
        <v>388.33710416666668</v>
      </c>
      <c r="N1907" s="108">
        <v>129.43654166666667</v>
      </c>
      <c r="O1907" s="103">
        <v>61.323395833333336</v>
      </c>
      <c r="P1907" s="39">
        <v>33.773960000000002</v>
      </c>
      <c r="R1907" s="24">
        <f t="shared" si="131"/>
        <v>1336.7958025179214</v>
      </c>
      <c r="T1907" s="5">
        <v>465.49548013467074</v>
      </c>
      <c r="V1907" s="20">
        <f t="shared" si="132"/>
        <v>1802.2912826525921</v>
      </c>
      <c r="W1907" s="59">
        <f t="shared" si="130"/>
        <v>41918</v>
      </c>
      <c r="X1907" s="25">
        <v>135.98248000000001</v>
      </c>
      <c r="Y1907" s="52">
        <v>313.12013000000002</v>
      </c>
      <c r="Z1907" s="53">
        <v>0</v>
      </c>
      <c r="AA1907" s="54">
        <v>257.36707999999999</v>
      </c>
      <c r="AB1907" s="55">
        <v>205.78046000000001</v>
      </c>
      <c r="AC1907" s="56">
        <v>3.14777</v>
      </c>
      <c r="AD1907" s="100">
        <v>19.627208333333332</v>
      </c>
      <c r="AE1907" s="35"/>
      <c r="AF1907" s="58">
        <v>15.954040000000001</v>
      </c>
      <c r="AG1907" s="58"/>
      <c r="AH1907" s="35">
        <v>0</v>
      </c>
      <c r="AI1907" s="35"/>
      <c r="AL1907" s="24">
        <f t="shared" si="134"/>
        <v>950.9791683333334</v>
      </c>
      <c r="AN1907" s="34">
        <v>705.76</v>
      </c>
      <c r="AP1907" s="20">
        <f t="shared" si="133"/>
        <v>1656.7391683333335</v>
      </c>
      <c r="AR1907" s="20"/>
    </row>
    <row r="1908" spans="1:44" x14ac:dyDescent="0.25">
      <c r="A1908" t="str">
        <f>VLOOKUP($B1908,'Cushing Balance'!$C$2:$E$500,3,TRUE)</f>
        <v>402014</v>
      </c>
      <c r="B1908" s="1">
        <v>41919</v>
      </c>
      <c r="C1908" s="31"/>
      <c r="D1908" s="101">
        <v>287.78818749999999</v>
      </c>
      <c r="E1908" s="110">
        <v>197.93164583333333</v>
      </c>
      <c r="F1908" s="105">
        <v>0</v>
      </c>
      <c r="G1908" s="27">
        <v>58.290634184587802</v>
      </c>
      <c r="H1908" s="111">
        <v>89.807979166666669</v>
      </c>
      <c r="I1908" s="106">
        <v>83.022374999999997</v>
      </c>
      <c r="J1908" s="109">
        <v>68.845979166666666</v>
      </c>
      <c r="K1908" s="104">
        <v>80.063812499999997</v>
      </c>
      <c r="L1908" s="107">
        <v>21.958645833333332</v>
      </c>
      <c r="M1908" s="102">
        <v>340.17908333333332</v>
      </c>
      <c r="N1908" s="108">
        <v>104.13666666666667</v>
      </c>
      <c r="O1908" s="103">
        <v>64.141083333333341</v>
      </c>
      <c r="P1908" s="39">
        <v>25.002130000000001</v>
      </c>
      <c r="R1908" s="24">
        <f t="shared" si="131"/>
        <v>1421.1682225179213</v>
      </c>
      <c r="T1908" s="5">
        <v>465.49548013467074</v>
      </c>
      <c r="V1908" s="20">
        <f t="shared" si="132"/>
        <v>1886.6637026525921</v>
      </c>
      <c r="W1908" s="59">
        <f t="shared" si="130"/>
        <v>41919</v>
      </c>
      <c r="X1908" s="25">
        <v>140.15319</v>
      </c>
      <c r="Y1908" s="52">
        <v>285.87281000000002</v>
      </c>
      <c r="Z1908" s="53">
        <v>0</v>
      </c>
      <c r="AA1908" s="54">
        <v>409.26231000000001</v>
      </c>
      <c r="AB1908" s="55">
        <v>210.66332999999997</v>
      </c>
      <c r="AC1908" s="56">
        <v>16.068850000000001</v>
      </c>
      <c r="AD1908" s="100">
        <v>20.913541666666667</v>
      </c>
      <c r="AE1908" s="35"/>
      <c r="AF1908" s="58">
        <v>14.655670000000001</v>
      </c>
      <c r="AG1908" s="58"/>
      <c r="AH1908" s="35">
        <v>0</v>
      </c>
      <c r="AI1908" s="35"/>
      <c r="AL1908" s="24">
        <f t="shared" si="134"/>
        <v>1097.5897016666668</v>
      </c>
      <c r="AN1908" s="34">
        <v>705.76</v>
      </c>
      <c r="AP1908" s="20">
        <f t="shared" si="133"/>
        <v>1803.3497016666668</v>
      </c>
      <c r="AR1908" s="20"/>
    </row>
    <row r="1909" spans="1:44" x14ac:dyDescent="0.25">
      <c r="A1909" t="str">
        <f>VLOOKUP($B1909,'Cushing Balance'!$C$2:$E$500,3,TRUE)</f>
        <v>402014</v>
      </c>
      <c r="B1909" s="1">
        <v>41920</v>
      </c>
      <c r="C1909" s="31"/>
      <c r="D1909" s="101">
        <v>361.23891666666668</v>
      </c>
      <c r="E1909" s="110">
        <v>179.97900000000001</v>
      </c>
      <c r="F1909" s="105">
        <v>0</v>
      </c>
      <c r="G1909" s="27">
        <v>58.290634184587802</v>
      </c>
      <c r="H1909" s="111">
        <v>99.695812500000002</v>
      </c>
      <c r="I1909" s="106">
        <v>81.249458333333322</v>
      </c>
      <c r="J1909" s="109">
        <v>3.8188958333333334</v>
      </c>
      <c r="K1909" s="104">
        <v>79.162166666666678</v>
      </c>
      <c r="L1909" s="107">
        <v>21.679479166666667</v>
      </c>
      <c r="M1909" s="102">
        <v>291.29947916666669</v>
      </c>
      <c r="N1909" s="108">
        <v>150</v>
      </c>
      <c r="O1909" s="103">
        <v>75.820458333333335</v>
      </c>
      <c r="P1909" s="39">
        <v>22.449290000000001</v>
      </c>
      <c r="R1909" s="24">
        <f t="shared" si="131"/>
        <v>1424.6835908512546</v>
      </c>
      <c r="T1909" s="5">
        <v>465.49548013467074</v>
      </c>
      <c r="V1909" s="20">
        <f t="shared" si="132"/>
        <v>1890.1790709859254</v>
      </c>
      <c r="W1909" s="59">
        <f t="shared" si="130"/>
        <v>41920</v>
      </c>
      <c r="X1909" s="25">
        <v>150.41595999999998</v>
      </c>
      <c r="Y1909" s="52">
        <v>367.37549999999999</v>
      </c>
      <c r="Z1909" s="53">
        <v>0</v>
      </c>
      <c r="AA1909" s="54">
        <v>437.64024999999998</v>
      </c>
      <c r="AB1909" s="55">
        <v>200.47730999999999</v>
      </c>
      <c r="AC1909" s="56">
        <v>22.083500000000001</v>
      </c>
      <c r="AD1909" s="100">
        <v>30.86941666666667</v>
      </c>
      <c r="AE1909" s="35"/>
      <c r="AF1909" s="58">
        <v>16.07413</v>
      </c>
      <c r="AG1909" s="58"/>
      <c r="AH1909" s="35">
        <v>0</v>
      </c>
      <c r="AI1909" s="35"/>
      <c r="AL1909" s="24">
        <f t="shared" si="134"/>
        <v>1224.9360666666664</v>
      </c>
      <c r="AN1909" s="34">
        <v>705.76</v>
      </c>
      <c r="AP1909" s="20">
        <f t="shared" si="133"/>
        <v>1930.6960666666664</v>
      </c>
      <c r="AR1909" s="20"/>
    </row>
    <row r="1910" spans="1:44" x14ac:dyDescent="0.25">
      <c r="A1910" t="str">
        <f>VLOOKUP($B1910,'Cushing Balance'!$C$2:$E$500,3,TRUE)</f>
        <v>402014</v>
      </c>
      <c r="B1910" s="1">
        <v>41921</v>
      </c>
      <c r="C1910" s="31"/>
      <c r="D1910" s="101">
        <v>529.03683333333333</v>
      </c>
      <c r="E1910" s="110">
        <v>192.49143749999999</v>
      </c>
      <c r="F1910" s="105">
        <v>0</v>
      </c>
      <c r="G1910" s="27">
        <v>58.290634184587802</v>
      </c>
      <c r="H1910" s="111">
        <v>107.3126875</v>
      </c>
      <c r="I1910" s="106">
        <v>96.813770833333322</v>
      </c>
      <c r="J1910" s="109">
        <v>0</v>
      </c>
      <c r="K1910" s="104">
        <v>83.922875000000005</v>
      </c>
      <c r="L1910" s="107">
        <v>21.886958333333332</v>
      </c>
      <c r="M1910" s="102">
        <v>241.291</v>
      </c>
      <c r="N1910" s="108">
        <v>149.59039583333333</v>
      </c>
      <c r="O1910" s="103">
        <v>70.956541666666666</v>
      </c>
      <c r="P1910" s="39">
        <v>13.922499999999999</v>
      </c>
      <c r="R1910" s="24">
        <f t="shared" si="131"/>
        <v>1565.5156341845877</v>
      </c>
      <c r="T1910" s="5">
        <v>465.49548013467074</v>
      </c>
      <c r="V1910" s="20">
        <f t="shared" si="132"/>
        <v>2031.0111143192585</v>
      </c>
      <c r="W1910" s="59">
        <f t="shared" si="130"/>
        <v>41921</v>
      </c>
      <c r="X1910" s="25">
        <v>139.52763000000002</v>
      </c>
      <c r="Y1910" s="52">
        <v>361.55316999999997</v>
      </c>
      <c r="Z1910" s="53">
        <v>0</v>
      </c>
      <c r="AA1910" s="54">
        <v>430.19812999999999</v>
      </c>
      <c r="AB1910" s="55">
        <v>185.89596</v>
      </c>
      <c r="AC1910" s="56">
        <v>14.67367</v>
      </c>
      <c r="AD1910" s="100">
        <v>24.527458333333332</v>
      </c>
      <c r="AE1910" s="35"/>
      <c r="AF1910" s="58">
        <v>16.3246</v>
      </c>
      <c r="AG1910" s="58"/>
      <c r="AH1910" s="35">
        <v>0</v>
      </c>
      <c r="AI1910" s="35"/>
      <c r="AL1910" s="24">
        <f t="shared" si="134"/>
        <v>1172.7006183333331</v>
      </c>
      <c r="AN1910" s="34">
        <v>705.76</v>
      </c>
      <c r="AP1910" s="20">
        <f t="shared" si="133"/>
        <v>1878.4606183333331</v>
      </c>
      <c r="AR1910" s="20"/>
    </row>
    <row r="1911" spans="1:44" x14ac:dyDescent="0.25">
      <c r="A1911" t="str">
        <f>VLOOKUP($B1911,'Cushing Balance'!$C$2:$E$500,3,TRUE)</f>
        <v>402014</v>
      </c>
      <c r="B1911" s="1">
        <v>41922</v>
      </c>
      <c r="C1911" s="31"/>
      <c r="D1911" s="101">
        <v>337.75445833333333</v>
      </c>
      <c r="E1911" s="110">
        <v>186.08725000000001</v>
      </c>
      <c r="F1911" s="105">
        <v>0</v>
      </c>
      <c r="G1911" s="27">
        <v>58.290634184587802</v>
      </c>
      <c r="H1911" s="111">
        <v>129.92491666666666</v>
      </c>
      <c r="I1911" s="106">
        <v>84.495354166666672</v>
      </c>
      <c r="J1911" s="109">
        <v>0</v>
      </c>
      <c r="K1911" s="104">
        <v>83.293770833333326</v>
      </c>
      <c r="L1911" s="107">
        <v>21.833895833333333</v>
      </c>
      <c r="M1911" s="102">
        <v>293.73683333333332</v>
      </c>
      <c r="N1911" s="108">
        <v>127.956875</v>
      </c>
      <c r="O1911" s="103">
        <v>68.431708333333333</v>
      </c>
      <c r="P1911" s="39">
        <v>18.422439999999998</v>
      </c>
      <c r="R1911" s="24">
        <f t="shared" si="131"/>
        <v>1410.228136684588</v>
      </c>
      <c r="T1911" s="5">
        <v>465.49548013467074</v>
      </c>
      <c r="V1911" s="20">
        <f t="shared" si="132"/>
        <v>1875.7236168192587</v>
      </c>
      <c r="W1911" s="59">
        <f t="shared" si="130"/>
        <v>41922</v>
      </c>
      <c r="X1911" s="25">
        <v>139.5121</v>
      </c>
      <c r="Y1911" s="52">
        <v>224.54239999999999</v>
      </c>
      <c r="Z1911" s="53">
        <v>0</v>
      </c>
      <c r="AA1911" s="54">
        <v>419.8415</v>
      </c>
      <c r="AB1911" s="55">
        <v>165.73554000000001</v>
      </c>
      <c r="AC1911" s="56">
        <v>17.522349999999999</v>
      </c>
      <c r="AD1911" s="100">
        <v>11.964</v>
      </c>
      <c r="AE1911" s="35"/>
      <c r="AF1911" s="58">
        <v>15.02488</v>
      </c>
      <c r="AG1911" s="58"/>
      <c r="AH1911" s="35">
        <v>0</v>
      </c>
      <c r="AI1911" s="35"/>
      <c r="AL1911" s="24">
        <f t="shared" si="134"/>
        <v>994.14277000000004</v>
      </c>
      <c r="AN1911" s="34">
        <v>705.76</v>
      </c>
      <c r="AP1911" s="20">
        <f t="shared" si="133"/>
        <v>1699.9027700000001</v>
      </c>
      <c r="AR1911" s="20"/>
    </row>
    <row r="1912" spans="1:44" x14ac:dyDescent="0.25">
      <c r="A1912" t="str">
        <f>VLOOKUP($B1912,'Cushing Balance'!$C$2:$E$500,3,TRUE)</f>
        <v>412014</v>
      </c>
      <c r="B1912" s="1">
        <v>41923</v>
      </c>
      <c r="C1912" s="31"/>
      <c r="D1912" s="101">
        <v>543.72277083333336</v>
      </c>
      <c r="E1912" s="110">
        <v>186.51797916666666</v>
      </c>
      <c r="F1912" s="105">
        <v>0</v>
      </c>
      <c r="G1912" s="27">
        <v>58.290634184587802</v>
      </c>
      <c r="H1912" s="111">
        <v>132.91785416666664</v>
      </c>
      <c r="I1912" s="106">
        <v>70.884583333333325</v>
      </c>
      <c r="J1912" s="109">
        <v>0</v>
      </c>
      <c r="K1912" s="104">
        <v>82.104875000000007</v>
      </c>
      <c r="L1912" s="107">
        <v>21.6789375</v>
      </c>
      <c r="M1912" s="102">
        <v>399.6626875</v>
      </c>
      <c r="N1912" s="108">
        <v>133.95820833333335</v>
      </c>
      <c r="O1912" s="103">
        <v>71.922875000000005</v>
      </c>
      <c r="P1912" s="39">
        <v>19.083459999999999</v>
      </c>
      <c r="R1912" s="24">
        <f t="shared" si="131"/>
        <v>1720.7448650179213</v>
      </c>
      <c r="T1912" s="5">
        <v>465.49548013467074</v>
      </c>
      <c r="V1912" s="20">
        <f t="shared" si="132"/>
        <v>2186.240345152592</v>
      </c>
      <c r="W1912" s="59">
        <f t="shared" si="130"/>
        <v>41923</v>
      </c>
      <c r="X1912" s="25">
        <v>149.65177</v>
      </c>
      <c r="Y1912" s="52">
        <v>364.59028999999998</v>
      </c>
      <c r="Z1912" s="53">
        <v>0</v>
      </c>
      <c r="AA1912" s="54">
        <v>447.07319000000001</v>
      </c>
      <c r="AB1912" s="55">
        <v>183.35923</v>
      </c>
      <c r="AC1912" s="56">
        <v>22.161560000000001</v>
      </c>
      <c r="AD1912" s="100">
        <v>12.1346875</v>
      </c>
      <c r="AE1912" s="35"/>
      <c r="AF1912" s="58">
        <v>15.696579999999999</v>
      </c>
      <c r="AG1912" s="58"/>
      <c r="AH1912" s="35">
        <v>0</v>
      </c>
      <c r="AI1912" s="35"/>
      <c r="AL1912" s="24">
        <f t="shared" si="134"/>
        <v>1194.6673075000001</v>
      </c>
      <c r="AN1912" s="34">
        <v>705.76</v>
      </c>
      <c r="AP1912" s="20">
        <f t="shared" si="133"/>
        <v>1900.4273075000001</v>
      </c>
      <c r="AR1912" s="20"/>
    </row>
    <row r="1913" spans="1:44" x14ac:dyDescent="0.25">
      <c r="A1913" t="str">
        <f>VLOOKUP($B1913,'Cushing Balance'!$C$2:$E$500,3,TRUE)</f>
        <v>412014</v>
      </c>
      <c r="B1913" s="1">
        <v>41924</v>
      </c>
      <c r="C1913" s="31"/>
      <c r="D1913" s="101">
        <v>126.76470833333333</v>
      </c>
      <c r="E1913" s="110">
        <v>178.50897916666665</v>
      </c>
      <c r="F1913" s="105">
        <v>0</v>
      </c>
      <c r="G1913" s="27">
        <v>58.290634184587802</v>
      </c>
      <c r="H1913" s="111">
        <v>102.77477083333333</v>
      </c>
      <c r="I1913" s="106">
        <v>79.300104166666671</v>
      </c>
      <c r="J1913" s="109">
        <v>8.56</v>
      </c>
      <c r="K1913" s="104">
        <v>74.537395833333335</v>
      </c>
      <c r="L1913" s="107">
        <v>20.493874999999999</v>
      </c>
      <c r="M1913" s="102">
        <v>350.62793749999997</v>
      </c>
      <c r="N1913" s="108">
        <v>150</v>
      </c>
      <c r="O1913" s="103">
        <v>75.373895833333322</v>
      </c>
      <c r="P1913" s="39">
        <v>17.636060000000001</v>
      </c>
      <c r="R1913" s="24">
        <f t="shared" si="131"/>
        <v>1242.8683608512545</v>
      </c>
      <c r="T1913" s="5">
        <v>465.49548013467074</v>
      </c>
      <c r="V1913" s="20">
        <f t="shared" si="132"/>
        <v>1708.3638409859252</v>
      </c>
      <c r="W1913" s="59">
        <f t="shared" si="130"/>
        <v>41924</v>
      </c>
      <c r="X1913" s="25">
        <v>148.06039999999999</v>
      </c>
      <c r="Y1913" s="52">
        <v>371.38153999999997</v>
      </c>
      <c r="Z1913" s="53">
        <v>0</v>
      </c>
      <c r="AA1913" s="54">
        <v>432.55922999999996</v>
      </c>
      <c r="AB1913" s="55">
        <v>178.4041</v>
      </c>
      <c r="AC1913" s="56">
        <v>21.353000000000002</v>
      </c>
      <c r="AD1913" s="100">
        <v>7.8326666666666673</v>
      </c>
      <c r="AE1913" s="35"/>
      <c r="AF1913" s="58">
        <v>16.005959999999998</v>
      </c>
      <c r="AG1913" s="58"/>
      <c r="AH1913" s="35">
        <v>0</v>
      </c>
      <c r="AI1913" s="35"/>
      <c r="AL1913" s="24">
        <f t="shared" si="134"/>
        <v>1175.5968966666667</v>
      </c>
      <c r="AN1913" s="34">
        <v>705.76</v>
      </c>
      <c r="AP1913" s="20">
        <f t="shared" si="133"/>
        <v>1881.3568966666667</v>
      </c>
      <c r="AR1913" s="20"/>
    </row>
    <row r="1914" spans="1:44" x14ac:dyDescent="0.25">
      <c r="A1914" t="str">
        <f>VLOOKUP($B1914,'Cushing Balance'!$C$2:$E$500,3,TRUE)</f>
        <v>412014</v>
      </c>
      <c r="B1914" s="1">
        <v>41925</v>
      </c>
      <c r="C1914" s="31"/>
      <c r="D1914" s="101">
        <v>143.65410416666666</v>
      </c>
      <c r="E1914" s="110">
        <v>171.17429166666665</v>
      </c>
      <c r="F1914" s="105">
        <v>0</v>
      </c>
      <c r="G1914" s="27">
        <v>58.290634184587802</v>
      </c>
      <c r="H1914" s="111">
        <v>101.78860416666667</v>
      </c>
      <c r="I1914" s="106">
        <v>74.501520833333331</v>
      </c>
      <c r="J1914" s="109">
        <v>12.924291666666669</v>
      </c>
      <c r="K1914" s="104">
        <v>80.345624999999998</v>
      </c>
      <c r="L1914" s="107">
        <v>21.756083333333333</v>
      </c>
      <c r="M1914" s="102">
        <v>385.15208333333334</v>
      </c>
      <c r="N1914" s="108">
        <v>149.8905</v>
      </c>
      <c r="O1914" s="103">
        <v>65.573145833333328</v>
      </c>
      <c r="P1914" s="39">
        <v>28.241130000000002</v>
      </c>
      <c r="R1914" s="24">
        <f t="shared" si="131"/>
        <v>1293.2920141845877</v>
      </c>
      <c r="T1914" s="5">
        <v>465.49548013467074</v>
      </c>
      <c r="V1914" s="20">
        <f t="shared" si="132"/>
        <v>1758.7874943192585</v>
      </c>
      <c r="W1914" s="59">
        <f t="shared" si="130"/>
        <v>41925</v>
      </c>
      <c r="X1914" s="25">
        <v>143.75082999999998</v>
      </c>
      <c r="Y1914" s="52">
        <v>378.22503999999998</v>
      </c>
      <c r="Z1914" s="53">
        <v>0</v>
      </c>
      <c r="AA1914" s="54">
        <v>438.97431</v>
      </c>
      <c r="AB1914" s="55">
        <v>187.91604000000001</v>
      </c>
      <c r="AC1914" s="56">
        <v>19.289290000000001</v>
      </c>
      <c r="AD1914" s="100">
        <v>15.868874999999999</v>
      </c>
      <c r="AE1914" s="35"/>
      <c r="AF1914" s="58">
        <v>16.1416</v>
      </c>
      <c r="AG1914" s="58"/>
      <c r="AH1914" s="35">
        <v>0</v>
      </c>
      <c r="AI1914" s="35"/>
      <c r="AL1914" s="24">
        <f t="shared" si="134"/>
        <v>1200.1659849999999</v>
      </c>
      <c r="AN1914" s="34">
        <v>705.76</v>
      </c>
      <c r="AP1914" s="20">
        <f t="shared" si="133"/>
        <v>1905.9259849999999</v>
      </c>
      <c r="AR1914" s="20"/>
    </row>
    <row r="1915" spans="1:44" x14ac:dyDescent="0.25">
      <c r="A1915" t="str">
        <f>VLOOKUP($B1915,'Cushing Balance'!$C$2:$E$500,3,TRUE)</f>
        <v>412014</v>
      </c>
      <c r="B1915" s="1">
        <v>41926</v>
      </c>
      <c r="C1915" s="31"/>
      <c r="D1915" s="101">
        <v>482.85387500000002</v>
      </c>
      <c r="E1915" s="110">
        <v>174.81960416666666</v>
      </c>
      <c r="F1915" s="105">
        <v>0</v>
      </c>
      <c r="G1915" s="27">
        <v>58.290634184587802</v>
      </c>
      <c r="H1915" s="111">
        <v>111.62770833333333</v>
      </c>
      <c r="I1915" s="106">
        <v>88.310916666666671</v>
      </c>
      <c r="J1915" s="109">
        <v>0</v>
      </c>
      <c r="K1915" s="104">
        <v>76.389083333333332</v>
      </c>
      <c r="L1915" s="107">
        <v>21.915312499999999</v>
      </c>
      <c r="M1915" s="102">
        <v>272.13629166666669</v>
      </c>
      <c r="N1915" s="108">
        <v>136.200875</v>
      </c>
      <c r="O1915" s="103">
        <v>75.792020833333325</v>
      </c>
      <c r="P1915" s="39">
        <v>23.078250000000001</v>
      </c>
      <c r="R1915" s="24">
        <f t="shared" si="131"/>
        <v>1521.4145716845878</v>
      </c>
      <c r="T1915" s="5">
        <v>465.49548013467074</v>
      </c>
      <c r="V1915" s="20">
        <f t="shared" si="132"/>
        <v>1986.9100518192586</v>
      </c>
      <c r="W1915" s="59">
        <f t="shared" si="130"/>
        <v>41926</v>
      </c>
      <c r="X1915" s="25">
        <v>130.02769000000001</v>
      </c>
      <c r="Y1915" s="52">
        <v>365.52209999999997</v>
      </c>
      <c r="Z1915" s="53">
        <v>0</v>
      </c>
      <c r="AA1915" s="54">
        <v>434.45443999999998</v>
      </c>
      <c r="AB1915" s="55">
        <v>210.42282999999998</v>
      </c>
      <c r="AC1915" s="56">
        <v>17.168080000000003</v>
      </c>
      <c r="AD1915" s="100">
        <v>14.764875</v>
      </c>
      <c r="AE1915" s="35"/>
      <c r="AF1915" s="58">
        <v>15.655479999999999</v>
      </c>
      <c r="AG1915" s="58"/>
      <c r="AH1915" s="35">
        <v>0</v>
      </c>
      <c r="AI1915" s="35"/>
      <c r="AL1915" s="24">
        <f t="shared" si="134"/>
        <v>1188.0154949999999</v>
      </c>
      <c r="AN1915" s="34">
        <v>705.76</v>
      </c>
      <c r="AP1915" s="20">
        <f t="shared" si="133"/>
        <v>1893.7754949999999</v>
      </c>
      <c r="AR1915" s="20"/>
    </row>
    <row r="1916" spans="1:44" x14ac:dyDescent="0.25">
      <c r="A1916" t="str">
        <f>VLOOKUP($B1916,'Cushing Balance'!$C$2:$E$500,3,TRUE)</f>
        <v>412014</v>
      </c>
      <c r="B1916" s="1">
        <v>41927</v>
      </c>
      <c r="C1916" s="31"/>
      <c r="D1916" s="101">
        <v>169.28566666666666</v>
      </c>
      <c r="E1916" s="110">
        <v>174.40774999999999</v>
      </c>
      <c r="F1916" s="105">
        <v>0</v>
      </c>
      <c r="G1916" s="27">
        <v>58.290634184587802</v>
      </c>
      <c r="H1916" s="111">
        <v>122.02616666666667</v>
      </c>
      <c r="I1916" s="106">
        <v>103.11693750000001</v>
      </c>
      <c r="J1916" s="109">
        <v>1.034875</v>
      </c>
      <c r="K1916" s="104">
        <v>77.653479166666671</v>
      </c>
      <c r="L1916" s="107">
        <v>21.805083333333332</v>
      </c>
      <c r="M1916" s="102">
        <v>249.49112500000001</v>
      </c>
      <c r="N1916" s="108">
        <v>149.28116666666665</v>
      </c>
      <c r="O1916" s="103">
        <v>69.064062500000006</v>
      </c>
      <c r="P1916" s="39">
        <v>0</v>
      </c>
      <c r="R1916" s="24">
        <f t="shared" si="131"/>
        <v>1195.4569466845878</v>
      </c>
      <c r="T1916" s="5">
        <v>465.49548013467074</v>
      </c>
      <c r="V1916" s="20">
        <f t="shared" si="132"/>
        <v>1660.9524268192586</v>
      </c>
      <c r="W1916" s="59">
        <f t="shared" si="130"/>
        <v>41927</v>
      </c>
      <c r="X1916" s="25">
        <v>130.11172999999999</v>
      </c>
      <c r="Y1916" s="52">
        <v>370.56759999999997</v>
      </c>
      <c r="Z1916" s="53">
        <v>0</v>
      </c>
      <c r="AA1916" s="54">
        <v>485.40052000000003</v>
      </c>
      <c r="AB1916" s="55">
        <v>211.11485000000002</v>
      </c>
      <c r="AC1916" s="56">
        <v>2.7619400000000001</v>
      </c>
      <c r="AD1916" s="100">
        <v>11.861666666666668</v>
      </c>
      <c r="AE1916" s="35"/>
      <c r="AF1916" s="58">
        <v>15.70294</v>
      </c>
      <c r="AG1916" s="58"/>
      <c r="AH1916" s="35">
        <v>0</v>
      </c>
      <c r="AI1916" s="35"/>
      <c r="AL1916" s="24">
        <f t="shared" si="134"/>
        <v>1227.5212466666667</v>
      </c>
      <c r="AN1916" s="34">
        <v>705.76</v>
      </c>
      <c r="AP1916" s="20">
        <f t="shared" si="133"/>
        <v>1933.2812466666667</v>
      </c>
      <c r="AR1916" s="20"/>
    </row>
    <row r="1917" spans="1:44" x14ac:dyDescent="0.25">
      <c r="A1917" t="str">
        <f>VLOOKUP($B1917,'Cushing Balance'!$C$2:$E$500,3,TRUE)</f>
        <v>412014</v>
      </c>
      <c r="B1917" s="1">
        <v>41928</v>
      </c>
      <c r="C1917" s="31"/>
      <c r="D1917" s="101">
        <v>240.766625</v>
      </c>
      <c r="E1917" s="110">
        <v>195.06589583333334</v>
      </c>
      <c r="F1917" s="105">
        <v>0</v>
      </c>
      <c r="G1917" s="27">
        <v>58.290634184587802</v>
      </c>
      <c r="H1917" s="111">
        <v>113.57170833333333</v>
      </c>
      <c r="I1917" s="106">
        <v>81.648833333333329</v>
      </c>
      <c r="J1917" s="109">
        <v>2.905125</v>
      </c>
      <c r="K1917" s="104">
        <v>85.913541666666674</v>
      </c>
      <c r="L1917" s="107">
        <v>21.925999999999998</v>
      </c>
      <c r="M1917" s="102">
        <v>246.982125</v>
      </c>
      <c r="N1917" s="108">
        <v>119.1029375</v>
      </c>
      <c r="O1917" s="103">
        <v>75.835812500000003</v>
      </c>
      <c r="P1917" s="39">
        <v>0</v>
      </c>
      <c r="R1917" s="24">
        <f t="shared" si="131"/>
        <v>1242.0092383512545</v>
      </c>
      <c r="T1917" s="5">
        <v>465.49548013467074</v>
      </c>
      <c r="V1917" s="20">
        <f t="shared" si="132"/>
        <v>1707.5047184859252</v>
      </c>
      <c r="W1917" s="59">
        <f t="shared" si="130"/>
        <v>41928</v>
      </c>
      <c r="X1917" s="25">
        <v>129.97119000000001</v>
      </c>
      <c r="Y1917" s="52">
        <v>373.95841999999999</v>
      </c>
      <c r="Z1917" s="53">
        <v>0</v>
      </c>
      <c r="AA1917" s="54">
        <v>528.43922999999995</v>
      </c>
      <c r="AB1917" s="55">
        <v>184.35890000000001</v>
      </c>
      <c r="AC1917" s="56">
        <v>7.6949199999999998</v>
      </c>
      <c r="AD1917" s="100">
        <v>9.7821250000000006</v>
      </c>
      <c r="AE1917" s="35"/>
      <c r="AF1917" s="58">
        <v>15.77148</v>
      </c>
      <c r="AG1917" s="58"/>
      <c r="AH1917" s="35">
        <v>0</v>
      </c>
      <c r="AI1917" s="35"/>
      <c r="AL1917" s="24">
        <f t="shared" si="134"/>
        <v>1249.976265</v>
      </c>
      <c r="AN1917" s="34">
        <v>705.76</v>
      </c>
      <c r="AP1917" s="20">
        <f t="shared" si="133"/>
        <v>1955.736265</v>
      </c>
      <c r="AR1917" s="20"/>
    </row>
    <row r="1918" spans="1:44" x14ac:dyDescent="0.25">
      <c r="A1918" t="str">
        <f>VLOOKUP($B1918,'Cushing Balance'!$C$2:$E$500,3,TRUE)</f>
        <v>412014</v>
      </c>
      <c r="B1918" s="1">
        <v>41929</v>
      </c>
      <c r="C1918" s="31"/>
      <c r="D1918" s="101">
        <v>467.06208333333331</v>
      </c>
      <c r="E1918" s="110">
        <v>192.92308333333335</v>
      </c>
      <c r="F1918" s="105">
        <v>0</v>
      </c>
      <c r="G1918" s="27">
        <v>58.290634184587802</v>
      </c>
      <c r="H1918" s="111">
        <v>85.882333333333335</v>
      </c>
      <c r="I1918" s="106">
        <v>85.016395833333334</v>
      </c>
      <c r="J1918" s="109">
        <v>2.7164999999999999</v>
      </c>
      <c r="K1918" s="104">
        <v>88.494104166666673</v>
      </c>
      <c r="L1918" s="107">
        <v>21.552041666666668</v>
      </c>
      <c r="M1918" s="102">
        <v>244.67022916666664</v>
      </c>
      <c r="N1918" s="108">
        <v>150</v>
      </c>
      <c r="O1918" s="103">
        <v>72.30254166666667</v>
      </c>
      <c r="P1918" s="39">
        <v>47.933730000000004</v>
      </c>
      <c r="R1918" s="24">
        <f t="shared" si="131"/>
        <v>1516.8436766845878</v>
      </c>
      <c r="T1918" s="5">
        <v>465.49548013467074</v>
      </c>
      <c r="V1918" s="20">
        <f t="shared" si="132"/>
        <v>1982.3391568192585</v>
      </c>
      <c r="W1918" s="59">
        <f t="shared" si="130"/>
        <v>41929</v>
      </c>
      <c r="X1918" s="25">
        <v>132.92610000000002</v>
      </c>
      <c r="Y1918" s="52">
        <v>371.13684999999998</v>
      </c>
      <c r="Z1918" s="53">
        <v>0</v>
      </c>
      <c r="AA1918" s="54">
        <v>504.07087999999999</v>
      </c>
      <c r="AB1918" s="55">
        <v>194.84804</v>
      </c>
      <c r="AC1918" s="56">
        <v>19.47063</v>
      </c>
      <c r="AD1918" s="100">
        <v>21.516979166666669</v>
      </c>
      <c r="AE1918" s="35"/>
      <c r="AF1918" s="58">
        <v>16.066420000000001</v>
      </c>
      <c r="AG1918" s="58"/>
      <c r="AH1918" s="35">
        <v>0</v>
      </c>
      <c r="AI1918" s="35"/>
      <c r="AL1918" s="24">
        <f t="shared" si="134"/>
        <v>1260.0358991666669</v>
      </c>
      <c r="AN1918" s="34">
        <v>705.76</v>
      </c>
      <c r="AP1918" s="20">
        <f t="shared" si="133"/>
        <v>1965.7958991666669</v>
      </c>
      <c r="AR1918" s="20"/>
    </row>
    <row r="1919" spans="1:44" x14ac:dyDescent="0.25">
      <c r="A1919" t="str">
        <f>VLOOKUP($B1919,'Cushing Balance'!$C$2:$E$500,3,TRUE)</f>
        <v>422014</v>
      </c>
      <c r="B1919" s="1">
        <v>41930</v>
      </c>
      <c r="C1919" s="31"/>
      <c r="D1919" s="101">
        <v>192.75381250000001</v>
      </c>
      <c r="E1919" s="110">
        <v>184.93379166666665</v>
      </c>
      <c r="F1919" s="105">
        <v>0</v>
      </c>
      <c r="G1919" s="27">
        <v>58.290634184587802</v>
      </c>
      <c r="H1919" s="111">
        <v>91.510979166666672</v>
      </c>
      <c r="I1919" s="106">
        <v>87.194104166666676</v>
      </c>
      <c r="J1919" s="109">
        <v>1.9066875000000001</v>
      </c>
      <c r="K1919" s="104">
        <v>88.717583333333323</v>
      </c>
      <c r="L1919" s="107">
        <v>21.88354166666667</v>
      </c>
      <c r="M1919" s="102">
        <v>237.58206250000001</v>
      </c>
      <c r="N1919" s="108">
        <v>150</v>
      </c>
      <c r="O1919" s="103">
        <v>74.692895833333324</v>
      </c>
      <c r="P1919" s="39">
        <v>21.963830000000002</v>
      </c>
      <c r="R1919" s="24">
        <f t="shared" si="131"/>
        <v>1211.4299225179209</v>
      </c>
      <c r="T1919" s="5">
        <v>465.49548013467074</v>
      </c>
      <c r="V1919" s="20">
        <f t="shared" si="132"/>
        <v>1676.9254026525916</v>
      </c>
      <c r="W1919" s="59">
        <f t="shared" si="130"/>
        <v>41930</v>
      </c>
      <c r="X1919" s="25">
        <v>148.26723000000001</v>
      </c>
      <c r="Y1919" s="52">
        <v>370.11496</v>
      </c>
      <c r="Z1919" s="53">
        <v>0</v>
      </c>
      <c r="AA1919" s="54">
        <v>472.77034999999995</v>
      </c>
      <c r="AB1919" s="55">
        <v>204.40931</v>
      </c>
      <c r="AC1919" s="56">
        <v>11.394500000000001</v>
      </c>
      <c r="AD1919" s="100">
        <v>34.562729166666664</v>
      </c>
      <c r="AE1919" s="35"/>
      <c r="AF1919" s="58">
        <v>15.997350000000001</v>
      </c>
      <c r="AG1919" s="58"/>
      <c r="AH1919" s="35">
        <v>0</v>
      </c>
      <c r="AI1919" s="35"/>
      <c r="AL1919" s="24">
        <f t="shared" si="134"/>
        <v>1257.516429166667</v>
      </c>
      <c r="AN1919" s="34">
        <v>705.76</v>
      </c>
      <c r="AP1919" s="20">
        <f t="shared" si="133"/>
        <v>1963.276429166667</v>
      </c>
      <c r="AR1919" s="20"/>
    </row>
    <row r="1920" spans="1:44" x14ac:dyDescent="0.25">
      <c r="A1920" t="str">
        <f>VLOOKUP($B1920,'Cushing Balance'!$C$2:$E$500,3,TRUE)</f>
        <v>422014</v>
      </c>
      <c r="B1920" s="1">
        <v>41931</v>
      </c>
      <c r="C1920" s="31"/>
      <c r="D1920" s="101">
        <v>253.60287500000001</v>
      </c>
      <c r="E1920" s="110">
        <v>185.58552083333333</v>
      </c>
      <c r="F1920" s="105">
        <v>0</v>
      </c>
      <c r="G1920" s="27">
        <v>58.290634184587802</v>
      </c>
      <c r="H1920" s="111">
        <v>99.293270833333324</v>
      </c>
      <c r="I1920" s="106">
        <v>67.199083333333334</v>
      </c>
      <c r="J1920" s="109">
        <v>0</v>
      </c>
      <c r="K1920" s="104">
        <v>86.0450625</v>
      </c>
      <c r="L1920" s="107">
        <v>21.940979166666668</v>
      </c>
      <c r="M1920" s="102">
        <v>231.49070833333334</v>
      </c>
      <c r="N1920" s="108">
        <v>149.50541666666666</v>
      </c>
      <c r="O1920" s="103">
        <v>67.47022916666667</v>
      </c>
      <c r="P1920" s="39">
        <v>19.04223</v>
      </c>
      <c r="R1920" s="24">
        <f t="shared" si="131"/>
        <v>1239.4660100179212</v>
      </c>
      <c r="T1920" s="5">
        <v>465.49548013467074</v>
      </c>
      <c r="V1920" s="20">
        <f t="shared" si="132"/>
        <v>1704.961490152592</v>
      </c>
      <c r="W1920" s="59">
        <f t="shared" si="130"/>
        <v>41931</v>
      </c>
      <c r="X1920" s="25">
        <v>148.07820999999998</v>
      </c>
      <c r="Y1920" s="52">
        <v>326.22409999999996</v>
      </c>
      <c r="Z1920" s="53">
        <v>0</v>
      </c>
      <c r="AA1920" s="54">
        <v>466.14671000000004</v>
      </c>
      <c r="AB1920" s="55">
        <v>205.33637999999999</v>
      </c>
      <c r="AC1920" s="56">
        <v>21.955099999999998</v>
      </c>
      <c r="AD1920" s="100">
        <v>14.504020833333332</v>
      </c>
      <c r="AE1920" s="35"/>
      <c r="AF1920" s="58">
        <v>15.686579999999999</v>
      </c>
      <c r="AG1920" s="58"/>
      <c r="AH1920" s="35">
        <v>0</v>
      </c>
      <c r="AI1920" s="35"/>
      <c r="AL1920" s="24">
        <f t="shared" si="134"/>
        <v>1197.9311008333332</v>
      </c>
      <c r="AN1920" s="34">
        <v>705.76</v>
      </c>
      <c r="AP1920" s="20">
        <f t="shared" si="133"/>
        <v>1903.6911008333332</v>
      </c>
      <c r="AR1920" s="20"/>
    </row>
    <row r="1921" spans="1:44" x14ac:dyDescent="0.25">
      <c r="A1921" t="str">
        <f>VLOOKUP($B1921,'Cushing Balance'!$C$2:$E$500,3,TRUE)</f>
        <v>422014</v>
      </c>
      <c r="B1921" s="1">
        <v>41932</v>
      </c>
      <c r="C1921" s="31"/>
      <c r="D1921" s="101">
        <v>490.93335416666667</v>
      </c>
      <c r="E1921" s="110">
        <v>186.71858333333336</v>
      </c>
      <c r="F1921" s="105">
        <v>0</v>
      </c>
      <c r="G1921" s="27">
        <v>58.290634184587802</v>
      </c>
      <c r="H1921" s="111">
        <v>110.34729166666668</v>
      </c>
      <c r="I1921" s="106">
        <v>76.494687499999998</v>
      </c>
      <c r="J1921" s="109">
        <v>9.6664999999999992</v>
      </c>
      <c r="K1921" s="104">
        <v>85.146708333333322</v>
      </c>
      <c r="L1921" s="107">
        <v>21.358916666666669</v>
      </c>
      <c r="M1921" s="102">
        <v>243.0906875</v>
      </c>
      <c r="N1921" s="108">
        <v>149.92104166666667</v>
      </c>
      <c r="O1921" s="103">
        <v>72.52825</v>
      </c>
      <c r="P1921" s="39">
        <v>59.162599999999998</v>
      </c>
      <c r="R1921" s="24">
        <f t="shared" si="131"/>
        <v>1563.6592550179216</v>
      </c>
      <c r="T1921" s="5">
        <v>465.49548013467074</v>
      </c>
      <c r="V1921" s="20">
        <f t="shared" si="132"/>
        <v>2029.1547351525924</v>
      </c>
      <c r="W1921" s="59">
        <f t="shared" si="130"/>
        <v>41932</v>
      </c>
      <c r="X1921" s="25">
        <v>133.38751999999999</v>
      </c>
      <c r="Y1921" s="52">
        <v>377.97784999999999</v>
      </c>
      <c r="Z1921" s="53">
        <v>0</v>
      </c>
      <c r="AA1921" s="54">
        <v>443.09992</v>
      </c>
      <c r="AB1921" s="55">
        <v>202.72363000000001</v>
      </c>
      <c r="AC1921" s="56">
        <v>21.57517</v>
      </c>
      <c r="AD1921" s="100">
        <v>13.069041666666667</v>
      </c>
      <c r="AE1921" s="35"/>
      <c r="AF1921" s="58">
        <v>15.841040000000001</v>
      </c>
      <c r="AG1921" s="58"/>
      <c r="AH1921" s="35">
        <v>0</v>
      </c>
      <c r="AI1921" s="35"/>
      <c r="AL1921" s="24">
        <f t="shared" si="134"/>
        <v>1207.6741716666668</v>
      </c>
      <c r="AN1921" s="34">
        <v>705.76</v>
      </c>
      <c r="AP1921" s="20">
        <f t="shared" si="133"/>
        <v>1913.4341716666668</v>
      </c>
      <c r="AR1921" s="20"/>
    </row>
    <row r="1922" spans="1:44" x14ac:dyDescent="0.25">
      <c r="A1922" t="str">
        <f>VLOOKUP($B1922,'Cushing Balance'!$C$2:$E$500,3,TRUE)</f>
        <v>422014</v>
      </c>
      <c r="B1922" s="1">
        <v>41933</v>
      </c>
      <c r="C1922" s="31"/>
      <c r="D1922" s="101">
        <v>105.96010416666667</v>
      </c>
      <c r="E1922" s="110">
        <v>183.98383333333334</v>
      </c>
      <c r="F1922" s="105">
        <v>0</v>
      </c>
      <c r="G1922" s="27">
        <v>58.290634184587802</v>
      </c>
      <c r="H1922" s="111">
        <v>111.19489583333333</v>
      </c>
      <c r="I1922" s="106">
        <v>93.546000000000006</v>
      </c>
      <c r="J1922" s="109">
        <v>20.1825625</v>
      </c>
      <c r="K1922" s="104">
        <v>82.844624999999994</v>
      </c>
      <c r="L1922" s="107">
        <v>21.220854166666669</v>
      </c>
      <c r="M1922" s="102">
        <v>248.01343750000001</v>
      </c>
      <c r="N1922" s="108">
        <v>109.54883333333333</v>
      </c>
      <c r="O1922" s="103">
        <v>74.231520833333335</v>
      </c>
      <c r="P1922" s="39">
        <v>47.363599999999998</v>
      </c>
      <c r="R1922" s="24">
        <f t="shared" si="131"/>
        <v>1156.3809008512544</v>
      </c>
      <c r="T1922" s="5">
        <v>465.49548013467074</v>
      </c>
      <c r="V1922" s="20">
        <f t="shared" si="132"/>
        <v>1621.8763809859252</v>
      </c>
      <c r="W1922" s="59">
        <f t="shared" si="130"/>
        <v>41933</v>
      </c>
      <c r="X1922" s="25">
        <v>149.18465</v>
      </c>
      <c r="Y1922" s="52">
        <v>366.35621000000003</v>
      </c>
      <c r="Z1922" s="53">
        <v>0</v>
      </c>
      <c r="AA1922" s="54">
        <v>258.99315000000001</v>
      </c>
      <c r="AB1922" s="55">
        <v>147.84829000000002</v>
      </c>
      <c r="AC1922" s="56">
        <v>21.539210000000001</v>
      </c>
      <c r="AD1922" s="100">
        <v>11.800770833333333</v>
      </c>
      <c r="AE1922" s="35"/>
      <c r="AF1922" s="58">
        <v>16.049499999999998</v>
      </c>
      <c r="AG1922" s="58"/>
      <c r="AH1922" s="35">
        <v>0</v>
      </c>
      <c r="AI1922" s="35"/>
      <c r="AL1922" s="24">
        <f t="shared" si="134"/>
        <v>971.77178083333342</v>
      </c>
      <c r="AN1922" s="34">
        <v>705.76</v>
      </c>
      <c r="AP1922" s="20">
        <f t="shared" si="133"/>
        <v>1677.5317808333334</v>
      </c>
      <c r="AR1922" s="20"/>
    </row>
    <row r="1923" spans="1:44" x14ac:dyDescent="0.25">
      <c r="A1923" t="str">
        <f>VLOOKUP($B1923,'Cushing Balance'!$C$2:$E$500,3,TRUE)</f>
        <v>422014</v>
      </c>
      <c r="B1923" s="1">
        <v>41934</v>
      </c>
      <c r="C1923" s="31"/>
      <c r="D1923" s="101">
        <v>317.65131250000002</v>
      </c>
      <c r="E1923" s="110">
        <v>174.13072916666667</v>
      </c>
      <c r="F1923" s="105">
        <v>0</v>
      </c>
      <c r="G1923" s="27">
        <v>58.290634184587802</v>
      </c>
      <c r="H1923" s="111">
        <v>90.903125000000003</v>
      </c>
      <c r="I1923" s="106">
        <v>85.883958333333325</v>
      </c>
      <c r="J1923" s="109">
        <v>1.962375</v>
      </c>
      <c r="K1923" s="104">
        <v>83.687708333333333</v>
      </c>
      <c r="L1923" s="107">
        <v>21.949229166666669</v>
      </c>
      <c r="M1923" s="102">
        <v>242.14233333333334</v>
      </c>
      <c r="N1923" s="108">
        <v>117.88358333333333</v>
      </c>
      <c r="O1923" s="103">
        <v>74.143562500000002</v>
      </c>
      <c r="P1923" s="39">
        <v>22.168830000000003</v>
      </c>
      <c r="R1923" s="24">
        <f t="shared" si="131"/>
        <v>1290.7973808512545</v>
      </c>
      <c r="T1923" s="5">
        <v>465.49548013467074</v>
      </c>
      <c r="V1923" s="20">
        <f t="shared" si="132"/>
        <v>1756.2928609859252</v>
      </c>
      <c r="W1923" s="59">
        <f t="shared" si="130"/>
        <v>41934</v>
      </c>
      <c r="X1923" s="25">
        <v>130.38533000000001</v>
      </c>
      <c r="Y1923" s="52">
        <v>370.92275000000001</v>
      </c>
      <c r="Z1923" s="53">
        <v>0</v>
      </c>
      <c r="AA1923" s="54">
        <v>504.63572999999997</v>
      </c>
      <c r="AB1923" s="55">
        <v>229.76832999999999</v>
      </c>
      <c r="AC1923" s="56">
        <v>6.7025800000000002</v>
      </c>
      <c r="AD1923" s="100">
        <v>9.3413958333333333</v>
      </c>
      <c r="AE1923" s="35"/>
      <c r="AF1923" s="58">
        <v>11.165040000000001</v>
      </c>
      <c r="AG1923" s="58"/>
      <c r="AH1923" s="35">
        <v>0</v>
      </c>
      <c r="AI1923" s="35"/>
      <c r="AL1923" s="24">
        <f t="shared" si="134"/>
        <v>1262.9211558333334</v>
      </c>
      <c r="AN1923" s="34">
        <v>705.76</v>
      </c>
      <c r="AP1923" s="20">
        <f t="shared" si="133"/>
        <v>1968.6811558333334</v>
      </c>
      <c r="AR1923" s="20"/>
    </row>
    <row r="1924" spans="1:44" x14ac:dyDescent="0.25">
      <c r="A1924" t="str">
        <f>VLOOKUP($B1924,'Cushing Balance'!$C$2:$E$500,3,TRUE)</f>
        <v>422014</v>
      </c>
      <c r="B1924" s="1">
        <v>41935</v>
      </c>
      <c r="C1924" s="31"/>
      <c r="D1924" s="101">
        <v>340.25416666666666</v>
      </c>
      <c r="E1924" s="110">
        <v>190.58168749999999</v>
      </c>
      <c r="F1924" s="105">
        <v>0</v>
      </c>
      <c r="G1924" s="27">
        <v>58.290634184587802</v>
      </c>
      <c r="H1924" s="111">
        <v>84.874875000000003</v>
      </c>
      <c r="I1924" s="106">
        <v>72.715645833333326</v>
      </c>
      <c r="J1924" s="109">
        <v>0</v>
      </c>
      <c r="K1924" s="104">
        <v>78.559354166666665</v>
      </c>
      <c r="L1924" s="107">
        <v>21.963604166666666</v>
      </c>
      <c r="M1924" s="102">
        <v>230.10964583333333</v>
      </c>
      <c r="N1924" s="108">
        <v>81.290979166666673</v>
      </c>
      <c r="O1924" s="103">
        <v>74.58741666666667</v>
      </c>
      <c r="P1924" s="39">
        <v>64.833349999999996</v>
      </c>
      <c r="R1924" s="24">
        <f t="shared" si="131"/>
        <v>1298.0613591845877</v>
      </c>
      <c r="T1924" s="5">
        <v>465.49548013467074</v>
      </c>
      <c r="V1924" s="20">
        <f t="shared" si="132"/>
        <v>1763.5568393192584</v>
      </c>
      <c r="W1924" s="59">
        <f t="shared" si="130"/>
        <v>41935</v>
      </c>
      <c r="X1924" s="25">
        <v>138.38759999999999</v>
      </c>
      <c r="Y1924" s="52">
        <v>379.15747999999996</v>
      </c>
      <c r="Z1924" s="53">
        <v>0</v>
      </c>
      <c r="AA1924" s="54">
        <v>294.79115000000002</v>
      </c>
      <c r="AB1924" s="55">
        <v>229.39856</v>
      </c>
      <c r="AC1924" s="56">
        <v>0</v>
      </c>
      <c r="AD1924" s="100">
        <v>11.766187499999999</v>
      </c>
      <c r="AE1924" s="35"/>
      <c r="AF1924" s="58">
        <v>8.7007700000000003</v>
      </c>
      <c r="AG1924" s="58"/>
      <c r="AH1924" s="35">
        <v>0</v>
      </c>
      <c r="AI1924" s="35"/>
      <c r="AL1924" s="24">
        <f t="shared" si="134"/>
        <v>1062.2017474999998</v>
      </c>
      <c r="AN1924" s="34">
        <v>705.76</v>
      </c>
      <c r="AP1924" s="20">
        <f t="shared" si="133"/>
        <v>1767.9617474999998</v>
      </c>
      <c r="AR1924" s="20"/>
    </row>
    <row r="1925" spans="1:44" x14ac:dyDescent="0.25">
      <c r="A1925" t="str">
        <f>VLOOKUP($B1925,'Cushing Balance'!$C$2:$E$500,3,TRUE)</f>
        <v>422014</v>
      </c>
      <c r="B1925" s="1">
        <v>41936</v>
      </c>
      <c r="C1925" s="31"/>
      <c r="D1925" s="101">
        <v>236.84972916666666</v>
      </c>
      <c r="E1925" s="110">
        <v>185.30627083333334</v>
      </c>
      <c r="F1925" s="105">
        <v>0</v>
      </c>
      <c r="G1925" s="27">
        <v>58.290634184587802</v>
      </c>
      <c r="H1925" s="111">
        <v>88.103187500000004</v>
      </c>
      <c r="I1925" s="106">
        <v>71.708770833333332</v>
      </c>
      <c r="J1925" s="109">
        <v>2.2736874999999999</v>
      </c>
      <c r="K1925" s="104">
        <v>86.856375</v>
      </c>
      <c r="L1925" s="107">
        <v>22.503791666666668</v>
      </c>
      <c r="M1925" s="102">
        <v>339.37106249999999</v>
      </c>
      <c r="N1925" s="108">
        <v>136.30997916666666</v>
      </c>
      <c r="O1925" s="103">
        <v>73.422895833333328</v>
      </c>
      <c r="P1925" s="39">
        <v>66.054880000000011</v>
      </c>
      <c r="R1925" s="24">
        <f t="shared" si="131"/>
        <v>1367.0512641845876</v>
      </c>
      <c r="T1925" s="5">
        <v>465.49548013467074</v>
      </c>
      <c r="V1925" s="20">
        <f t="shared" si="132"/>
        <v>1832.5467443192583</v>
      </c>
      <c r="W1925" s="59">
        <f t="shared" si="130"/>
        <v>41936</v>
      </c>
      <c r="X1925" s="25">
        <v>143.17239999999998</v>
      </c>
      <c r="Y1925" s="52">
        <v>375.06155999999999</v>
      </c>
      <c r="Z1925" s="53">
        <v>0</v>
      </c>
      <c r="AA1925" s="54">
        <v>491.37481000000002</v>
      </c>
      <c r="AB1925" s="55">
        <v>230.89623</v>
      </c>
      <c r="AC1925" s="56">
        <v>0</v>
      </c>
      <c r="AD1925" s="100">
        <v>9.3272916666666656</v>
      </c>
      <c r="AE1925" s="35"/>
      <c r="AF1925" s="58">
        <v>13.26858</v>
      </c>
      <c r="AG1925" s="58"/>
      <c r="AH1925" s="35">
        <v>0</v>
      </c>
      <c r="AI1925" s="35"/>
      <c r="AL1925" s="24">
        <f t="shared" si="134"/>
        <v>1263.1008716666668</v>
      </c>
      <c r="AN1925" s="34">
        <v>705.76</v>
      </c>
      <c r="AP1925" s="20">
        <f t="shared" si="133"/>
        <v>1968.8608716666668</v>
      </c>
      <c r="AR1925" s="20"/>
    </row>
    <row r="1926" spans="1:44" x14ac:dyDescent="0.25">
      <c r="A1926" t="str">
        <f>VLOOKUP($B1926,'Cushing Balance'!$C$2:$E$500,3,TRUE)</f>
        <v>432014</v>
      </c>
      <c r="B1926" s="1">
        <v>41937</v>
      </c>
      <c r="C1926" s="31"/>
      <c r="D1926" s="101">
        <v>265.99225000000001</v>
      </c>
      <c r="E1926" s="110">
        <v>153.06664583333335</v>
      </c>
      <c r="F1926" s="105">
        <v>0</v>
      </c>
      <c r="G1926" s="27">
        <v>58.290634184587802</v>
      </c>
      <c r="H1926" s="111">
        <v>90.451479166666672</v>
      </c>
      <c r="I1926" s="106">
        <v>72.107937500000006</v>
      </c>
      <c r="J1926" s="109">
        <v>10.893916666666668</v>
      </c>
      <c r="K1926" s="104">
        <v>86.012437500000004</v>
      </c>
      <c r="L1926" s="107">
        <v>22.861249999999998</v>
      </c>
      <c r="M1926" s="102">
        <v>249.14658333333335</v>
      </c>
      <c r="N1926" s="108">
        <v>139.69887499999999</v>
      </c>
      <c r="O1926" s="103">
        <v>74.60489583333333</v>
      </c>
      <c r="P1926" s="39">
        <v>13.56381</v>
      </c>
      <c r="R1926" s="24">
        <f t="shared" si="131"/>
        <v>1236.6907150179215</v>
      </c>
      <c r="T1926" s="5">
        <v>465.49548013467074</v>
      </c>
      <c r="V1926" s="20">
        <f t="shared" si="132"/>
        <v>1702.1861951525923</v>
      </c>
      <c r="W1926" s="59">
        <f t="shared" si="130"/>
        <v>41937</v>
      </c>
      <c r="X1926" s="25">
        <v>142.38394</v>
      </c>
      <c r="Y1926" s="52">
        <v>327.7894</v>
      </c>
      <c r="Z1926" s="53">
        <v>0</v>
      </c>
      <c r="AA1926" s="54">
        <v>455.58919000000003</v>
      </c>
      <c r="AB1926" s="55">
        <v>230.60298</v>
      </c>
      <c r="AC1926" s="56">
        <v>11.621540000000001</v>
      </c>
      <c r="AD1926" s="100">
        <v>22.339749999999999</v>
      </c>
      <c r="AE1926" s="35"/>
      <c r="AF1926" s="58">
        <v>15.874600000000001</v>
      </c>
      <c r="AG1926" s="58"/>
      <c r="AH1926" s="35">
        <v>0</v>
      </c>
      <c r="AI1926" s="35"/>
      <c r="AL1926" s="24">
        <f t="shared" si="134"/>
        <v>1206.2014000000004</v>
      </c>
      <c r="AN1926" s="34">
        <v>705.76</v>
      </c>
      <c r="AP1926" s="20">
        <f t="shared" si="133"/>
        <v>1911.9614000000004</v>
      </c>
      <c r="AR1926" s="20"/>
    </row>
    <row r="1927" spans="1:44" x14ac:dyDescent="0.25">
      <c r="A1927" t="str">
        <f>VLOOKUP($B1927,'Cushing Balance'!$C$2:$E$500,3,TRUE)</f>
        <v>432014</v>
      </c>
      <c r="B1927" s="1">
        <v>41938</v>
      </c>
      <c r="C1927" s="31"/>
      <c r="D1927" s="101">
        <v>350.65047916666668</v>
      </c>
      <c r="E1927" s="110">
        <v>185.55229166666666</v>
      </c>
      <c r="F1927" s="105">
        <v>0</v>
      </c>
      <c r="G1927" s="27">
        <v>58.290634184587802</v>
      </c>
      <c r="H1927" s="111">
        <v>90.775562500000007</v>
      </c>
      <c r="I1927" s="106">
        <v>77.778479166666671</v>
      </c>
      <c r="J1927" s="109">
        <v>43.805937499999999</v>
      </c>
      <c r="K1927" s="104">
        <v>89.254541666666668</v>
      </c>
      <c r="L1927" s="107">
        <v>22.979416666666669</v>
      </c>
      <c r="M1927" s="102">
        <v>240.89516666666665</v>
      </c>
      <c r="N1927" s="108">
        <v>145.05247916666664</v>
      </c>
      <c r="O1927" s="103">
        <v>75.710333333333324</v>
      </c>
      <c r="P1927" s="39">
        <v>9.7357499999999995</v>
      </c>
      <c r="R1927" s="24">
        <f t="shared" si="131"/>
        <v>1390.481071684588</v>
      </c>
      <c r="T1927" s="5">
        <v>465.49548013467074</v>
      </c>
      <c r="V1927" s="20">
        <f t="shared" si="132"/>
        <v>1855.9765518192587</v>
      </c>
      <c r="W1927" s="59">
        <f t="shared" si="130"/>
        <v>41938</v>
      </c>
      <c r="X1927" s="25">
        <v>135.39551999999998</v>
      </c>
      <c r="Y1927" s="52">
        <v>269.49829</v>
      </c>
      <c r="Z1927" s="53">
        <v>0</v>
      </c>
      <c r="AA1927" s="54">
        <v>452.08830999999998</v>
      </c>
      <c r="AB1927" s="55">
        <v>225.20342000000002</v>
      </c>
      <c r="AC1927" s="56">
        <v>22.15719</v>
      </c>
      <c r="AD1927" s="100">
        <v>8.8504791666666662</v>
      </c>
      <c r="AE1927" s="35"/>
      <c r="AF1927" s="58">
        <v>15.579540000000001</v>
      </c>
      <c r="AG1927" s="58"/>
      <c r="AH1927" s="35">
        <v>0</v>
      </c>
      <c r="AI1927" s="35"/>
      <c r="AL1927" s="24">
        <f t="shared" si="134"/>
        <v>1128.7727491666665</v>
      </c>
      <c r="AN1927" s="34">
        <v>705.76</v>
      </c>
      <c r="AP1927" s="20">
        <f t="shared" si="133"/>
        <v>1834.5327491666665</v>
      </c>
      <c r="AR1927" s="20"/>
    </row>
    <row r="1928" spans="1:44" x14ac:dyDescent="0.25">
      <c r="A1928" t="str">
        <f>VLOOKUP($B1928,'Cushing Balance'!$C$2:$E$500,3,TRUE)</f>
        <v>432014</v>
      </c>
      <c r="B1928" s="1">
        <v>41939</v>
      </c>
      <c r="C1928" s="31"/>
      <c r="D1928" s="101">
        <v>241.55297916666666</v>
      </c>
      <c r="E1928" s="110">
        <v>195.25245833333335</v>
      </c>
      <c r="F1928" s="105">
        <v>0</v>
      </c>
      <c r="G1928" s="27">
        <v>58.290634184587802</v>
      </c>
      <c r="H1928" s="111">
        <v>88.832687500000006</v>
      </c>
      <c r="I1928" s="106">
        <v>82.424229166666677</v>
      </c>
      <c r="J1928" s="109">
        <v>2.8138749999999999</v>
      </c>
      <c r="K1928" s="104">
        <v>86.547666666666672</v>
      </c>
      <c r="L1928" s="107">
        <v>22.844249999999999</v>
      </c>
      <c r="M1928" s="102">
        <v>235.25283333333334</v>
      </c>
      <c r="N1928" s="108">
        <v>103.73214583333333</v>
      </c>
      <c r="O1928" s="103">
        <v>69.270229166666667</v>
      </c>
      <c r="P1928" s="39">
        <v>46.74821</v>
      </c>
      <c r="R1928" s="24">
        <f t="shared" si="131"/>
        <v>1233.5621983512547</v>
      </c>
      <c r="T1928" s="5">
        <v>465.49548013467074</v>
      </c>
      <c r="V1928" s="20">
        <f t="shared" si="132"/>
        <v>1699.0576784859254</v>
      </c>
      <c r="W1928" s="59">
        <f t="shared" ref="W1928:W1991" si="135">B1928</f>
        <v>41939</v>
      </c>
      <c r="X1928" s="25">
        <v>131.92448000000002</v>
      </c>
      <c r="Y1928" s="52">
        <v>310.79000000000002</v>
      </c>
      <c r="Z1928" s="53">
        <v>0</v>
      </c>
      <c r="AA1928" s="54">
        <v>520.50490000000002</v>
      </c>
      <c r="AB1928" s="55">
        <v>232.25594000000001</v>
      </c>
      <c r="AC1928" s="56">
        <v>22.10125</v>
      </c>
      <c r="AD1928" s="100">
        <v>12.260416666666668</v>
      </c>
      <c r="AE1928" s="35"/>
      <c r="AF1928" s="58">
        <v>9.8732099999999985</v>
      </c>
      <c r="AG1928" s="58"/>
      <c r="AH1928" s="35">
        <v>0</v>
      </c>
      <c r="AI1928" s="35"/>
      <c r="AL1928" s="24">
        <f t="shared" si="134"/>
        <v>1239.7101966666667</v>
      </c>
      <c r="AN1928" s="34">
        <v>705.76</v>
      </c>
      <c r="AP1928" s="20">
        <f t="shared" si="133"/>
        <v>1945.4701966666667</v>
      </c>
      <c r="AR1928" s="20"/>
    </row>
    <row r="1929" spans="1:44" x14ac:dyDescent="0.25">
      <c r="A1929" t="str">
        <f>VLOOKUP($B1929,'Cushing Balance'!$C$2:$E$500,3,TRUE)</f>
        <v>432014</v>
      </c>
      <c r="B1929" s="1">
        <v>41940</v>
      </c>
      <c r="C1929" s="31"/>
      <c r="D1929" s="101">
        <v>205.13733333333334</v>
      </c>
      <c r="E1929" s="110">
        <v>71.52247916666667</v>
      </c>
      <c r="F1929" s="105">
        <v>0</v>
      </c>
      <c r="G1929" s="27">
        <v>58.290634184587802</v>
      </c>
      <c r="H1929" s="111">
        <v>93.530541666666664</v>
      </c>
      <c r="I1929" s="106">
        <v>80.734104166666668</v>
      </c>
      <c r="J1929" s="109">
        <v>0</v>
      </c>
      <c r="K1929" s="104">
        <v>88.922708333333333</v>
      </c>
      <c r="L1929" s="107">
        <v>21.487416666666668</v>
      </c>
      <c r="M1929" s="102">
        <v>230.43385416666666</v>
      </c>
      <c r="N1929" s="108">
        <v>147.15991666666665</v>
      </c>
      <c r="O1929" s="103">
        <v>75.046854166666677</v>
      </c>
      <c r="P1929" s="39">
        <v>60.081060000000001</v>
      </c>
      <c r="R1929" s="24">
        <f t="shared" si="131"/>
        <v>1132.3469025179213</v>
      </c>
      <c r="T1929" s="5">
        <v>465.49548013467074</v>
      </c>
      <c r="V1929" s="20">
        <f t="shared" si="132"/>
        <v>1597.8423826525921</v>
      </c>
      <c r="W1929" s="59">
        <f t="shared" si="135"/>
        <v>41940</v>
      </c>
      <c r="X1929" s="25">
        <v>138.29569000000001</v>
      </c>
      <c r="Y1929" s="52">
        <v>368.01283000000001</v>
      </c>
      <c r="Z1929" s="53">
        <v>0</v>
      </c>
      <c r="AA1929" s="54">
        <v>463.40881000000002</v>
      </c>
      <c r="AB1929" s="55">
        <v>231.839</v>
      </c>
      <c r="AC1929" s="56">
        <v>25.953499999999998</v>
      </c>
      <c r="AD1929" s="100">
        <v>12.122333333333332</v>
      </c>
      <c r="AE1929" s="35"/>
      <c r="AF1929" s="58">
        <v>8.8924599999999998</v>
      </c>
      <c r="AG1929" s="58"/>
      <c r="AH1929" s="35">
        <v>0</v>
      </c>
      <c r="AI1929" s="35"/>
      <c r="AL1929" s="24">
        <f t="shared" si="134"/>
        <v>1248.5246233333335</v>
      </c>
      <c r="AN1929" s="34">
        <v>705.76</v>
      </c>
      <c r="AP1929" s="20">
        <f t="shared" si="133"/>
        <v>1954.2846233333335</v>
      </c>
      <c r="AR1929" s="20"/>
    </row>
    <row r="1930" spans="1:44" x14ac:dyDescent="0.25">
      <c r="A1930" t="str">
        <f>VLOOKUP($B1930,'Cushing Balance'!$C$2:$E$500,3,TRUE)</f>
        <v>432014</v>
      </c>
      <c r="B1930" s="1">
        <v>41941</v>
      </c>
      <c r="C1930" s="31"/>
      <c r="D1930" s="101">
        <v>364.82710416666669</v>
      </c>
      <c r="E1930" s="110">
        <v>76.758499999999998</v>
      </c>
      <c r="F1930" s="105">
        <v>0</v>
      </c>
      <c r="G1930" s="27">
        <v>58.290634184587802</v>
      </c>
      <c r="H1930" s="111">
        <v>92.641541666666669</v>
      </c>
      <c r="I1930" s="106">
        <v>92.636166666666668</v>
      </c>
      <c r="J1930" s="109">
        <v>12.472291666666667</v>
      </c>
      <c r="K1930" s="104">
        <v>90.400125000000003</v>
      </c>
      <c r="L1930" s="107">
        <v>21.338708333333333</v>
      </c>
      <c r="M1930" s="102">
        <v>262.98864583333329</v>
      </c>
      <c r="N1930" s="108">
        <v>125.30039583333333</v>
      </c>
      <c r="O1930" s="103">
        <v>74.429291666666671</v>
      </c>
      <c r="P1930" s="39">
        <v>85.035979999999995</v>
      </c>
      <c r="R1930" s="24">
        <f t="shared" ref="R1930:R1993" si="136">SUM(D1930:P1930)</f>
        <v>1357.1193850179211</v>
      </c>
      <c r="T1930" s="5">
        <v>465.49548013467074</v>
      </c>
      <c r="V1930" s="20">
        <f t="shared" ref="V1930:V1993" si="137">T1930+R1930</f>
        <v>1822.6148651525918</v>
      </c>
      <c r="W1930" s="59">
        <f t="shared" si="135"/>
        <v>41941</v>
      </c>
      <c r="X1930" s="25">
        <v>138.53575000000001</v>
      </c>
      <c r="Y1930" s="52">
        <v>359.49493999999999</v>
      </c>
      <c r="Z1930" s="53">
        <v>0</v>
      </c>
      <c r="AA1930" s="54">
        <v>502.82747999999998</v>
      </c>
      <c r="AB1930" s="55">
        <v>228.64398</v>
      </c>
      <c r="AC1930" s="56">
        <v>32.370310000000003</v>
      </c>
      <c r="AD1930" s="100">
        <v>22.771229166666668</v>
      </c>
      <c r="AE1930" s="35"/>
      <c r="AF1930" s="58">
        <v>7.9649999999999999</v>
      </c>
      <c r="AG1930" s="58"/>
      <c r="AH1930" s="35">
        <v>0</v>
      </c>
      <c r="AI1930" s="35"/>
      <c r="AL1930" s="24">
        <f t="shared" si="134"/>
        <v>1292.6086891666666</v>
      </c>
      <c r="AN1930" s="34">
        <v>705.76</v>
      </c>
      <c r="AP1930" s="20">
        <f t="shared" ref="AP1930:AP1993" si="138">AN1930+AL1930</f>
        <v>1998.3686891666666</v>
      </c>
      <c r="AR1930" s="20"/>
    </row>
    <row r="1931" spans="1:44" x14ac:dyDescent="0.25">
      <c r="A1931" t="str">
        <f>VLOOKUP($B1931,'Cushing Balance'!$C$2:$E$500,3,TRUE)</f>
        <v>432014</v>
      </c>
      <c r="B1931" s="1">
        <v>41942</v>
      </c>
      <c r="C1931" s="31"/>
      <c r="D1931" s="101">
        <v>197.03143750000001</v>
      </c>
      <c r="E1931" s="110">
        <v>174.65087500000001</v>
      </c>
      <c r="F1931" s="105">
        <v>0</v>
      </c>
      <c r="G1931" s="27">
        <v>58.290634184587802</v>
      </c>
      <c r="H1931" s="111">
        <v>94.644770833333325</v>
      </c>
      <c r="I1931" s="106">
        <v>84.312062499999996</v>
      </c>
      <c r="J1931" s="109">
        <v>16.213999999999999</v>
      </c>
      <c r="K1931" s="104">
        <v>88.94083333333333</v>
      </c>
      <c r="L1931" s="107">
        <v>22.561479166666668</v>
      </c>
      <c r="M1931" s="102">
        <v>239.0053125</v>
      </c>
      <c r="N1931" s="108">
        <v>149.95495833333334</v>
      </c>
      <c r="O1931" s="103">
        <v>73.588354166666676</v>
      </c>
      <c r="P1931" s="39">
        <v>69.650770000000009</v>
      </c>
      <c r="R1931" s="24">
        <f t="shared" si="136"/>
        <v>1268.8454875179211</v>
      </c>
      <c r="T1931" s="5">
        <v>465.49548013467074</v>
      </c>
      <c r="V1931" s="20">
        <f t="shared" si="137"/>
        <v>1734.3409676525919</v>
      </c>
      <c r="W1931" s="59">
        <f t="shared" si="135"/>
        <v>41942</v>
      </c>
      <c r="X1931" s="25">
        <v>135.45908</v>
      </c>
      <c r="Y1931" s="52">
        <v>268.9015</v>
      </c>
      <c r="Z1931" s="53">
        <v>0</v>
      </c>
      <c r="AA1931" s="54">
        <v>510.35417000000001</v>
      </c>
      <c r="AB1931" s="55">
        <v>181.99475000000001</v>
      </c>
      <c r="AC1931" s="56">
        <v>20.488419999999998</v>
      </c>
      <c r="AD1931" s="100">
        <v>12.081270833333333</v>
      </c>
      <c r="AE1931" s="35"/>
      <c r="AF1931" s="58">
        <v>8.4861699999999995</v>
      </c>
      <c r="AG1931" s="58"/>
      <c r="AH1931" s="35">
        <v>0</v>
      </c>
      <c r="AI1931" s="35"/>
      <c r="AL1931" s="24">
        <f t="shared" ref="AL1931:AL1994" si="139">SUM(X1931:AJ1931)</f>
        <v>1137.7653608333333</v>
      </c>
      <c r="AN1931" s="34">
        <v>705.76</v>
      </c>
      <c r="AP1931" s="20">
        <f t="shared" si="138"/>
        <v>1843.5253608333333</v>
      </c>
      <c r="AR1931" s="20"/>
    </row>
    <row r="1932" spans="1:44" x14ac:dyDescent="0.25">
      <c r="A1932" t="str">
        <f>VLOOKUP($B1932,'Cushing Balance'!$C$2:$E$500,3,TRUE)</f>
        <v>432014</v>
      </c>
      <c r="B1932" s="1">
        <v>41943</v>
      </c>
      <c r="C1932" s="31"/>
      <c r="D1932" s="101">
        <v>265.2788333333333</v>
      </c>
      <c r="E1932" s="110">
        <v>191.96424999999999</v>
      </c>
      <c r="F1932" s="105">
        <v>0</v>
      </c>
      <c r="G1932" s="27">
        <v>58.290634184587802</v>
      </c>
      <c r="H1932" s="111">
        <v>107.35229166666667</v>
      </c>
      <c r="I1932" s="106">
        <v>59.170104166666661</v>
      </c>
      <c r="J1932" s="109">
        <v>28.691291666666668</v>
      </c>
      <c r="K1932" s="104">
        <v>93.769895833333322</v>
      </c>
      <c r="L1932" s="107">
        <v>22.759666666666668</v>
      </c>
      <c r="M1932" s="102">
        <v>229.07297916666667</v>
      </c>
      <c r="N1932" s="108">
        <v>147.72958333333335</v>
      </c>
      <c r="O1932" s="103">
        <v>77.022687500000004</v>
      </c>
      <c r="P1932" s="39">
        <v>35.661749999999998</v>
      </c>
      <c r="R1932" s="24">
        <f t="shared" si="136"/>
        <v>1316.7639675179212</v>
      </c>
      <c r="T1932" s="5">
        <v>465.49548013467074</v>
      </c>
      <c r="V1932" s="20">
        <f t="shared" si="137"/>
        <v>1782.2594476525919</v>
      </c>
      <c r="W1932" s="59">
        <f t="shared" si="135"/>
        <v>41943</v>
      </c>
      <c r="X1932" s="25">
        <v>139.89919</v>
      </c>
      <c r="Y1932" s="52">
        <v>251.85654</v>
      </c>
      <c r="Z1932" s="53">
        <v>0</v>
      </c>
      <c r="AA1932" s="54">
        <v>534.86527000000001</v>
      </c>
      <c r="AB1932" s="55">
        <v>169.78005999999999</v>
      </c>
      <c r="AC1932" s="56">
        <v>7.8458300000000003</v>
      </c>
      <c r="AD1932" s="100">
        <v>13.247541666666669</v>
      </c>
      <c r="AE1932" s="35"/>
      <c r="AF1932" s="58">
        <v>9.0432500000000005</v>
      </c>
      <c r="AG1932" s="58"/>
      <c r="AH1932" s="35">
        <v>0</v>
      </c>
      <c r="AI1932" s="35"/>
      <c r="AL1932" s="24">
        <f t="shared" si="139"/>
        <v>1126.5376816666665</v>
      </c>
      <c r="AN1932" s="34">
        <v>705.76</v>
      </c>
      <c r="AP1932" s="20">
        <f t="shared" si="138"/>
        <v>1832.2976816666664</v>
      </c>
      <c r="AR1932" s="20"/>
    </row>
    <row r="1933" spans="1:44" x14ac:dyDescent="0.25">
      <c r="A1933" t="str">
        <f>VLOOKUP($B1933,'Cushing Balance'!$C$2:$E$500,3,TRUE)</f>
        <v>442014</v>
      </c>
      <c r="B1933" s="1">
        <v>41944</v>
      </c>
      <c r="C1933" s="31"/>
      <c r="D1933" s="101">
        <v>229.53670833333334</v>
      </c>
      <c r="E1933" s="110">
        <v>196.06593749999999</v>
      </c>
      <c r="F1933" s="105">
        <v>0</v>
      </c>
      <c r="G1933" s="27">
        <v>58.290634184587802</v>
      </c>
      <c r="H1933" s="111">
        <v>86.908187499999997</v>
      </c>
      <c r="I1933" s="106">
        <v>63.823020833333338</v>
      </c>
      <c r="J1933" s="109">
        <v>11.966125</v>
      </c>
      <c r="K1933" s="104">
        <v>87.895687499999994</v>
      </c>
      <c r="L1933" s="107">
        <v>21.896604166666666</v>
      </c>
      <c r="M1933" s="102">
        <v>245.29833333333335</v>
      </c>
      <c r="N1933" s="108">
        <v>125.7594375</v>
      </c>
      <c r="O1933" s="103">
        <v>69.87647916666667</v>
      </c>
      <c r="P1933" s="39">
        <v>48.318599999999996</v>
      </c>
      <c r="R1933" s="24">
        <f t="shared" si="136"/>
        <v>1245.6357550179214</v>
      </c>
      <c r="T1933" s="5">
        <v>468.82402451041435</v>
      </c>
      <c r="V1933" s="20">
        <f t="shared" si="137"/>
        <v>1714.4597795283357</v>
      </c>
      <c r="W1933" s="59">
        <f t="shared" si="135"/>
        <v>41944</v>
      </c>
      <c r="X1933" s="25">
        <v>142.61025000000001</v>
      </c>
      <c r="Y1933" s="52">
        <v>250.77064999999999</v>
      </c>
      <c r="Z1933" s="53">
        <v>0</v>
      </c>
      <c r="AA1933" s="54">
        <v>300.66859999999997</v>
      </c>
      <c r="AB1933" s="55">
        <v>233.01426999999998</v>
      </c>
      <c r="AC1933" s="56">
        <v>0</v>
      </c>
      <c r="AD1933" s="100">
        <v>12.260375</v>
      </c>
      <c r="AE1933" s="35"/>
      <c r="AF1933" s="58">
        <v>8.9307299999999987</v>
      </c>
      <c r="AG1933" s="58"/>
      <c r="AH1933" s="35">
        <v>0</v>
      </c>
      <c r="AI1933" s="35"/>
      <c r="AL1933" s="24">
        <f t="shared" si="139"/>
        <v>948.25487499999997</v>
      </c>
      <c r="AN1933" s="34">
        <v>735.21249999999986</v>
      </c>
      <c r="AP1933" s="20">
        <f t="shared" si="138"/>
        <v>1683.4673749999997</v>
      </c>
      <c r="AR1933" s="20"/>
    </row>
    <row r="1934" spans="1:44" x14ac:dyDescent="0.25">
      <c r="A1934" t="str">
        <f>VLOOKUP($B1934,'Cushing Balance'!$C$2:$E$500,3,TRUE)</f>
        <v>442014</v>
      </c>
      <c r="B1934" s="1">
        <v>41945</v>
      </c>
      <c r="C1934" s="31"/>
      <c r="D1934" s="101">
        <v>440.79295833333333</v>
      </c>
      <c r="E1934" s="110">
        <v>195.389625</v>
      </c>
      <c r="F1934" s="105">
        <v>0</v>
      </c>
      <c r="G1934" s="27">
        <v>58.290634184587802</v>
      </c>
      <c r="H1934" s="111">
        <v>84.716104166666668</v>
      </c>
      <c r="I1934" s="106">
        <v>90.353020833333332</v>
      </c>
      <c r="J1934" s="109">
        <v>0.35831249999999998</v>
      </c>
      <c r="K1934" s="104">
        <v>95.890083333333322</v>
      </c>
      <c r="L1934" s="107">
        <v>22.053000000000001</v>
      </c>
      <c r="M1934" s="102">
        <v>233.01218750000001</v>
      </c>
      <c r="N1934" s="108">
        <v>135.82433333333336</v>
      </c>
      <c r="O1934" s="103">
        <v>75.0535</v>
      </c>
      <c r="P1934" s="39">
        <v>18.18477</v>
      </c>
      <c r="R1934" s="24">
        <f t="shared" si="136"/>
        <v>1449.9185291845881</v>
      </c>
      <c r="T1934" s="5">
        <v>468.82402451041435</v>
      </c>
      <c r="V1934" s="20">
        <f t="shared" si="137"/>
        <v>1918.7425536950025</v>
      </c>
      <c r="W1934" s="59">
        <f t="shared" si="135"/>
        <v>41945</v>
      </c>
      <c r="X1934" s="25">
        <v>135.02226999999999</v>
      </c>
      <c r="Y1934" s="52">
        <v>251.3535</v>
      </c>
      <c r="Z1934" s="53">
        <v>0</v>
      </c>
      <c r="AA1934" s="54">
        <v>425.19077000000004</v>
      </c>
      <c r="AB1934" s="55">
        <v>231.89648</v>
      </c>
      <c r="AC1934" s="56">
        <v>0</v>
      </c>
      <c r="AD1934" s="100">
        <v>10.286520833333332</v>
      </c>
      <c r="AE1934" s="35"/>
      <c r="AF1934" s="58">
        <v>12.77529</v>
      </c>
      <c r="AG1934" s="58"/>
      <c r="AH1934" s="35">
        <v>0</v>
      </c>
      <c r="AI1934" s="35"/>
      <c r="AL1934" s="24">
        <f t="shared" si="139"/>
        <v>1066.5248308333335</v>
      </c>
      <c r="AN1934" s="34">
        <v>735.21249999999986</v>
      </c>
      <c r="AP1934" s="20">
        <f t="shared" si="138"/>
        <v>1801.7373308333333</v>
      </c>
      <c r="AR1934" s="20"/>
    </row>
    <row r="1935" spans="1:44" x14ac:dyDescent="0.25">
      <c r="A1935" t="str">
        <f>VLOOKUP($B1935,'Cushing Balance'!$C$2:$E$500,3,TRUE)</f>
        <v>442014</v>
      </c>
      <c r="B1935" s="1">
        <v>41946</v>
      </c>
      <c r="C1935" s="31"/>
      <c r="D1935" s="101">
        <v>343.51039583333329</v>
      </c>
      <c r="E1935" s="110">
        <v>191.36647916666666</v>
      </c>
      <c r="F1935" s="105">
        <v>0</v>
      </c>
      <c r="G1935" s="27">
        <v>58.290634184587802</v>
      </c>
      <c r="H1935" s="111">
        <v>84.130979166666677</v>
      </c>
      <c r="I1935" s="106">
        <v>81.033708333333323</v>
      </c>
      <c r="J1935" s="109">
        <v>23.9996875</v>
      </c>
      <c r="K1935" s="104">
        <v>85.940895833333329</v>
      </c>
      <c r="L1935" s="107">
        <v>22.012333333333331</v>
      </c>
      <c r="M1935" s="102">
        <v>239.40647916666666</v>
      </c>
      <c r="N1935" s="108">
        <v>137.24983333333336</v>
      </c>
      <c r="O1935" s="103">
        <v>74.332624999999993</v>
      </c>
      <c r="P1935" s="39">
        <v>56.299230000000001</v>
      </c>
      <c r="R1935" s="24">
        <f t="shared" si="136"/>
        <v>1397.5732808512544</v>
      </c>
      <c r="T1935" s="5">
        <v>468.82402451041435</v>
      </c>
      <c r="V1935" s="20">
        <f t="shared" si="137"/>
        <v>1866.3973053616687</v>
      </c>
      <c r="W1935" s="59">
        <f t="shared" si="135"/>
        <v>41946</v>
      </c>
      <c r="X1935" s="25">
        <v>134.94379000000001</v>
      </c>
      <c r="Y1935" s="52">
        <v>258.72157999999996</v>
      </c>
      <c r="Z1935" s="53">
        <v>0</v>
      </c>
      <c r="AA1935" s="54">
        <v>393.92725000000002</v>
      </c>
      <c r="AB1935" s="55">
        <v>234.20474999999999</v>
      </c>
      <c r="AC1935" s="56">
        <v>0</v>
      </c>
      <c r="AD1935" s="100">
        <v>10.5041875</v>
      </c>
      <c r="AE1935" s="35"/>
      <c r="AF1935" s="58">
        <v>16.05302</v>
      </c>
      <c r="AG1935" s="58"/>
      <c r="AH1935" s="35">
        <v>0</v>
      </c>
      <c r="AI1935" s="35"/>
      <c r="AL1935" s="24">
        <f t="shared" si="139"/>
        <v>1048.3545775</v>
      </c>
      <c r="AN1935" s="34">
        <v>735.21249999999986</v>
      </c>
      <c r="AP1935" s="20">
        <f t="shared" si="138"/>
        <v>1783.5670774999999</v>
      </c>
      <c r="AR1935" s="20"/>
    </row>
    <row r="1936" spans="1:44" x14ac:dyDescent="0.25">
      <c r="A1936" t="str">
        <f>VLOOKUP($B1936,'Cushing Balance'!$C$2:$E$500,3,TRUE)</f>
        <v>442014</v>
      </c>
      <c r="B1936" s="1">
        <v>41947</v>
      </c>
      <c r="C1936" s="31"/>
      <c r="D1936" s="101">
        <v>168.59325000000001</v>
      </c>
      <c r="E1936" s="110">
        <v>175.85983333333334</v>
      </c>
      <c r="F1936" s="105">
        <v>0</v>
      </c>
      <c r="G1936" s="27">
        <v>58.290634184587802</v>
      </c>
      <c r="H1936" s="111">
        <v>92.588854166666678</v>
      </c>
      <c r="I1936" s="106">
        <v>87.152020833333324</v>
      </c>
      <c r="J1936" s="109">
        <v>56.3791875</v>
      </c>
      <c r="K1936" s="104">
        <v>78.729354166666667</v>
      </c>
      <c r="L1936" s="107">
        <v>21.840270833333332</v>
      </c>
      <c r="M1936" s="102">
        <v>236.77877083333334</v>
      </c>
      <c r="N1936" s="108">
        <v>150</v>
      </c>
      <c r="O1936" s="103">
        <v>77.908520833333327</v>
      </c>
      <c r="P1936" s="39">
        <v>19.22625</v>
      </c>
      <c r="R1936" s="24">
        <f t="shared" si="136"/>
        <v>1223.3469466845877</v>
      </c>
      <c r="T1936" s="5">
        <v>468.82402451041435</v>
      </c>
      <c r="V1936" s="20">
        <f t="shared" si="137"/>
        <v>1692.170971195002</v>
      </c>
      <c r="W1936" s="59">
        <f t="shared" si="135"/>
        <v>41947</v>
      </c>
      <c r="X1936" s="25">
        <v>129.869</v>
      </c>
      <c r="Y1936" s="52">
        <v>202.34273000000002</v>
      </c>
      <c r="Z1936" s="53">
        <v>0</v>
      </c>
      <c r="AA1936" s="54">
        <v>346.98</v>
      </c>
      <c r="AB1936" s="55">
        <v>203.42526999999998</v>
      </c>
      <c r="AC1936" s="56">
        <v>19.50919</v>
      </c>
      <c r="AD1936" s="100">
        <v>13.100708333333332</v>
      </c>
      <c r="AE1936" s="35"/>
      <c r="AF1936" s="58">
        <v>11.78783</v>
      </c>
      <c r="AG1936" s="58"/>
      <c r="AH1936" s="35">
        <v>0</v>
      </c>
      <c r="AI1936" s="35"/>
      <c r="AL1936" s="24">
        <f t="shared" si="139"/>
        <v>927.01472833333332</v>
      </c>
      <c r="AN1936" s="34">
        <v>735.21249999999986</v>
      </c>
      <c r="AP1936" s="20">
        <f t="shared" si="138"/>
        <v>1662.2272283333332</v>
      </c>
      <c r="AR1936" s="20"/>
    </row>
    <row r="1937" spans="1:44" x14ac:dyDescent="0.25">
      <c r="A1937" t="str">
        <f>VLOOKUP($B1937,'Cushing Balance'!$C$2:$E$500,3,TRUE)</f>
        <v>442014</v>
      </c>
      <c r="B1937" s="1">
        <v>41948</v>
      </c>
      <c r="C1937" s="31"/>
      <c r="D1937" s="101">
        <v>213.49787499999999</v>
      </c>
      <c r="E1937" s="110">
        <v>187.32266666666666</v>
      </c>
      <c r="F1937" s="105">
        <v>0</v>
      </c>
      <c r="G1937" s="27">
        <v>58.290634184587802</v>
      </c>
      <c r="H1937" s="111">
        <v>100.65133333333333</v>
      </c>
      <c r="I1937" s="106">
        <v>109.10599999999999</v>
      </c>
      <c r="J1937" s="109">
        <v>80.941312499999995</v>
      </c>
      <c r="K1937" s="104">
        <v>83.403687500000004</v>
      </c>
      <c r="L1937" s="107">
        <v>21.52641666666667</v>
      </c>
      <c r="M1937" s="102">
        <v>230.72027083333333</v>
      </c>
      <c r="N1937" s="108">
        <v>149.41529166666666</v>
      </c>
      <c r="O1937" s="103">
        <v>70.097416666666675</v>
      </c>
      <c r="P1937" s="39">
        <v>26.886520000000001</v>
      </c>
      <c r="R1937" s="24">
        <f t="shared" si="136"/>
        <v>1331.8594250179212</v>
      </c>
      <c r="T1937" s="5">
        <v>468.82402451041435</v>
      </c>
      <c r="V1937" s="20">
        <f t="shared" si="137"/>
        <v>1800.6834495283356</v>
      </c>
      <c r="W1937" s="59">
        <f t="shared" si="135"/>
        <v>41948</v>
      </c>
      <c r="X1937" s="25">
        <v>135.85732999999999</v>
      </c>
      <c r="Y1937" s="52">
        <v>327.10638</v>
      </c>
      <c r="Z1937" s="53">
        <v>0</v>
      </c>
      <c r="AA1937" s="54">
        <v>385.26421000000005</v>
      </c>
      <c r="AB1937" s="55">
        <v>221.81373000000002</v>
      </c>
      <c r="AC1937" s="56">
        <v>21.489099999999997</v>
      </c>
      <c r="AD1937" s="100">
        <v>33.116166666666665</v>
      </c>
      <c r="AE1937" s="35"/>
      <c r="AF1937" s="58">
        <v>8.3745200000000004</v>
      </c>
      <c r="AG1937" s="58"/>
      <c r="AH1937" s="35">
        <v>0</v>
      </c>
      <c r="AI1937" s="35"/>
      <c r="AL1937" s="24">
        <f t="shared" si="139"/>
        <v>1133.0214366666669</v>
      </c>
      <c r="AN1937" s="34">
        <v>735.21249999999986</v>
      </c>
      <c r="AP1937" s="20">
        <f t="shared" si="138"/>
        <v>1868.2339366666668</v>
      </c>
      <c r="AR1937" s="20"/>
    </row>
    <row r="1938" spans="1:44" x14ac:dyDescent="0.25">
      <c r="A1938" t="str">
        <f>VLOOKUP($B1938,'Cushing Balance'!$C$2:$E$500,3,TRUE)</f>
        <v>442014</v>
      </c>
      <c r="B1938" s="1">
        <v>41949</v>
      </c>
      <c r="C1938" s="31"/>
      <c r="D1938" s="101">
        <v>289.01995833333331</v>
      </c>
      <c r="E1938" s="110">
        <v>195.09766666666667</v>
      </c>
      <c r="F1938" s="105">
        <v>0</v>
      </c>
      <c r="G1938" s="27">
        <v>58.290634184587802</v>
      </c>
      <c r="H1938" s="111">
        <v>79.573374999999999</v>
      </c>
      <c r="I1938" s="106">
        <v>81.488166666666672</v>
      </c>
      <c r="J1938" s="109">
        <v>77.067791666666665</v>
      </c>
      <c r="K1938" s="104">
        <v>78.319500000000005</v>
      </c>
      <c r="L1938" s="107">
        <v>21.391708333333334</v>
      </c>
      <c r="M1938" s="102">
        <v>255.75752083333333</v>
      </c>
      <c r="N1938" s="108">
        <v>150</v>
      </c>
      <c r="O1938" s="103">
        <v>75.206374999999994</v>
      </c>
      <c r="P1938" s="39">
        <v>28.020150000000001</v>
      </c>
      <c r="R1938" s="24">
        <f t="shared" si="136"/>
        <v>1389.2328466845879</v>
      </c>
      <c r="T1938" s="5">
        <v>468.82402451041435</v>
      </c>
      <c r="V1938" s="20">
        <f t="shared" si="137"/>
        <v>1858.0568711950023</v>
      </c>
      <c r="W1938" s="59">
        <f t="shared" si="135"/>
        <v>41949</v>
      </c>
      <c r="X1938" s="25">
        <v>146.88912999999999</v>
      </c>
      <c r="Y1938" s="52">
        <v>297.58378999999996</v>
      </c>
      <c r="Z1938" s="53">
        <v>0</v>
      </c>
      <c r="AA1938" s="54">
        <v>300.51958000000002</v>
      </c>
      <c r="AB1938" s="55">
        <v>225.31576999999999</v>
      </c>
      <c r="AC1938" s="56">
        <v>23.51275</v>
      </c>
      <c r="AD1938" s="100">
        <v>20.083749999999998</v>
      </c>
      <c r="AE1938" s="35"/>
      <c r="AF1938" s="58">
        <v>8.6108999999999991</v>
      </c>
      <c r="AG1938" s="58"/>
      <c r="AH1938" s="35">
        <v>0</v>
      </c>
      <c r="AI1938" s="35"/>
      <c r="AL1938" s="24">
        <f t="shared" si="139"/>
        <v>1022.51567</v>
      </c>
      <c r="AN1938" s="34">
        <v>735.21249999999986</v>
      </c>
      <c r="AP1938" s="20">
        <f t="shared" si="138"/>
        <v>1757.7281699999999</v>
      </c>
      <c r="AR1938" s="20"/>
    </row>
    <row r="1939" spans="1:44" x14ac:dyDescent="0.25">
      <c r="A1939" t="str">
        <f>VLOOKUP($B1939,'Cushing Balance'!$C$2:$E$500,3,TRUE)</f>
        <v>442014</v>
      </c>
      <c r="B1939" s="1">
        <v>41950</v>
      </c>
      <c r="C1939" s="31"/>
      <c r="D1939" s="101">
        <v>362.25904166666669</v>
      </c>
      <c r="E1939" s="110">
        <v>194.00727083333334</v>
      </c>
      <c r="F1939" s="105">
        <v>0</v>
      </c>
      <c r="G1939" s="27">
        <v>58.290634184587802</v>
      </c>
      <c r="H1939" s="111">
        <v>111.438</v>
      </c>
      <c r="I1939" s="106">
        <v>97.735354166666667</v>
      </c>
      <c r="J1939" s="109">
        <v>85.629854166666675</v>
      </c>
      <c r="K1939" s="104">
        <v>85.646229166666672</v>
      </c>
      <c r="L1939" s="107">
        <v>21.943145833333332</v>
      </c>
      <c r="M1939" s="102">
        <v>247.8311875</v>
      </c>
      <c r="N1939" s="108">
        <v>139.54916666666665</v>
      </c>
      <c r="O1939" s="103">
        <v>78.086437500000002</v>
      </c>
      <c r="P1939" s="39">
        <v>24.331310000000002</v>
      </c>
      <c r="R1939" s="24">
        <f t="shared" si="136"/>
        <v>1506.747631684588</v>
      </c>
      <c r="T1939" s="5">
        <v>468.82402451041435</v>
      </c>
      <c r="V1939" s="20">
        <f t="shared" si="137"/>
        <v>1975.5716561950023</v>
      </c>
      <c r="W1939" s="59">
        <f t="shared" si="135"/>
        <v>41950</v>
      </c>
      <c r="X1939" s="25">
        <v>143.40801999999999</v>
      </c>
      <c r="Y1939" s="52">
        <v>253.34800000000001</v>
      </c>
      <c r="Z1939" s="53">
        <v>0</v>
      </c>
      <c r="AA1939" s="54">
        <v>376.38538</v>
      </c>
      <c r="AB1939" s="55">
        <v>234.95054000000002</v>
      </c>
      <c r="AC1939" s="56">
        <v>23.589400000000001</v>
      </c>
      <c r="AD1939" s="100">
        <v>10.140458333333333</v>
      </c>
      <c r="AE1939" s="35"/>
      <c r="AF1939" s="58">
        <v>7.8901000000000003</v>
      </c>
      <c r="AG1939" s="58"/>
      <c r="AH1939" s="35">
        <v>0</v>
      </c>
      <c r="AI1939" s="35"/>
      <c r="AL1939" s="24">
        <f t="shared" si="139"/>
        <v>1049.7118983333335</v>
      </c>
      <c r="AN1939" s="34">
        <v>735.21249999999986</v>
      </c>
      <c r="AP1939" s="20">
        <f t="shared" si="138"/>
        <v>1784.9243983333333</v>
      </c>
      <c r="AR1939" s="20"/>
    </row>
    <row r="1940" spans="1:44" x14ac:dyDescent="0.25">
      <c r="A1940" t="str">
        <f>VLOOKUP($B1940,'Cushing Balance'!$C$2:$E$500,3,TRUE)</f>
        <v>452014</v>
      </c>
      <c r="B1940" s="1">
        <v>41951</v>
      </c>
      <c r="C1940" s="31"/>
      <c r="D1940" s="101">
        <v>174.577125</v>
      </c>
      <c r="E1940" s="110">
        <v>195.00856250000001</v>
      </c>
      <c r="F1940" s="105">
        <v>0</v>
      </c>
      <c r="G1940" s="27">
        <v>58.290634184587802</v>
      </c>
      <c r="H1940" s="111">
        <v>99.343812499999999</v>
      </c>
      <c r="I1940" s="106">
        <v>81.656270833333323</v>
      </c>
      <c r="J1940" s="109">
        <v>82.432916666666671</v>
      </c>
      <c r="K1940" s="104">
        <v>98.621499999999997</v>
      </c>
      <c r="L1940" s="107">
        <v>22.090270833333332</v>
      </c>
      <c r="M1940" s="102">
        <v>235.82189583333334</v>
      </c>
      <c r="N1940" s="108">
        <v>138.80583333333334</v>
      </c>
      <c r="O1940" s="103">
        <v>76.506416666666667</v>
      </c>
      <c r="P1940" s="39">
        <v>20.074080000000002</v>
      </c>
      <c r="R1940" s="24">
        <f t="shared" si="136"/>
        <v>1283.2293183512545</v>
      </c>
      <c r="T1940" s="5">
        <v>468.82402451041435</v>
      </c>
      <c r="V1940" s="20">
        <f t="shared" si="137"/>
        <v>1752.0533428616689</v>
      </c>
      <c r="W1940" s="59">
        <f t="shared" si="135"/>
        <v>41951</v>
      </c>
      <c r="X1940" s="25">
        <v>133.77998000000002</v>
      </c>
      <c r="Y1940" s="52">
        <v>253.88226999999998</v>
      </c>
      <c r="Z1940" s="53">
        <v>0</v>
      </c>
      <c r="AA1940" s="54">
        <v>411.67685</v>
      </c>
      <c r="AB1940" s="55">
        <v>229.95927</v>
      </c>
      <c r="AC1940" s="56">
        <v>23.449000000000002</v>
      </c>
      <c r="AD1940" s="100">
        <v>9.9743958333333342</v>
      </c>
      <c r="AE1940" s="35"/>
      <c r="AF1940" s="58">
        <v>9.3125</v>
      </c>
      <c r="AG1940" s="58"/>
      <c r="AH1940" s="35">
        <v>0</v>
      </c>
      <c r="AI1940" s="35"/>
      <c r="AL1940" s="24">
        <f t="shared" si="139"/>
        <v>1072.0342658333334</v>
      </c>
      <c r="AN1940" s="34">
        <v>735.21249999999986</v>
      </c>
      <c r="AP1940" s="20">
        <f t="shared" si="138"/>
        <v>1807.2467658333333</v>
      </c>
      <c r="AR1940" s="20"/>
    </row>
    <row r="1941" spans="1:44" x14ac:dyDescent="0.25">
      <c r="A1941" t="str">
        <f>VLOOKUP($B1941,'Cushing Balance'!$C$2:$E$500,3,TRUE)</f>
        <v>452014</v>
      </c>
      <c r="B1941" s="1">
        <v>41952</v>
      </c>
      <c r="C1941" s="31"/>
      <c r="D1941" s="101">
        <v>358.2673958333333</v>
      </c>
      <c r="E1941" s="110">
        <v>189.7386875</v>
      </c>
      <c r="F1941" s="105">
        <v>0</v>
      </c>
      <c r="G1941" s="27">
        <v>58.290634184587802</v>
      </c>
      <c r="H1941" s="111">
        <v>92.630104166666669</v>
      </c>
      <c r="I1941" s="106">
        <v>80.909000000000006</v>
      </c>
      <c r="J1941" s="109">
        <v>77.302750000000003</v>
      </c>
      <c r="K1941" s="104">
        <v>101.75358333333332</v>
      </c>
      <c r="L1941" s="107">
        <v>22.816895833333334</v>
      </c>
      <c r="M1941" s="102">
        <v>256.42333333333335</v>
      </c>
      <c r="N1941" s="108">
        <v>121.241625</v>
      </c>
      <c r="O1941" s="103">
        <v>69.834500000000006</v>
      </c>
      <c r="P1941" s="39">
        <v>15.93075</v>
      </c>
      <c r="R1941" s="24">
        <f t="shared" si="136"/>
        <v>1445.1392591845879</v>
      </c>
      <c r="T1941" s="5">
        <v>468.82402451041435</v>
      </c>
      <c r="V1941" s="20">
        <f t="shared" si="137"/>
        <v>1913.9632836950022</v>
      </c>
      <c r="W1941" s="59">
        <f t="shared" si="135"/>
        <v>41952</v>
      </c>
      <c r="X1941" s="25">
        <v>142.45129</v>
      </c>
      <c r="Y1941" s="52">
        <v>253.39805999999999</v>
      </c>
      <c r="Z1941" s="53">
        <v>0</v>
      </c>
      <c r="AA1941" s="54">
        <v>425.12349999999998</v>
      </c>
      <c r="AB1941" s="55">
        <v>224.06573</v>
      </c>
      <c r="AC1941" s="56">
        <v>23.534269999999999</v>
      </c>
      <c r="AD1941" s="100">
        <v>9.8061041666666657</v>
      </c>
      <c r="AE1941" s="35"/>
      <c r="AF1941" s="58">
        <v>8.1443999999999992</v>
      </c>
      <c r="AG1941" s="58"/>
      <c r="AH1941" s="35">
        <v>0</v>
      </c>
      <c r="AI1941" s="35"/>
      <c r="AL1941" s="24">
        <f t="shared" si="139"/>
        <v>1086.5233541666666</v>
      </c>
      <c r="AN1941" s="34">
        <v>735.21249999999986</v>
      </c>
      <c r="AP1941" s="20">
        <f t="shared" si="138"/>
        <v>1821.7358541666665</v>
      </c>
      <c r="AR1941" s="20"/>
    </row>
    <row r="1942" spans="1:44" x14ac:dyDescent="0.25">
      <c r="A1942" t="str">
        <f>VLOOKUP($B1942,'Cushing Balance'!$C$2:$E$500,3,TRUE)</f>
        <v>452014</v>
      </c>
      <c r="B1942" s="1">
        <v>41953</v>
      </c>
      <c r="C1942" s="31"/>
      <c r="D1942" s="101">
        <v>398.45733333333334</v>
      </c>
      <c r="E1942" s="110">
        <v>191.75435416666664</v>
      </c>
      <c r="F1942" s="105">
        <v>0</v>
      </c>
      <c r="G1942" s="27">
        <v>58.290634184587802</v>
      </c>
      <c r="H1942" s="111">
        <v>138.09595833333336</v>
      </c>
      <c r="I1942" s="106">
        <v>80.783354166666669</v>
      </c>
      <c r="J1942" s="109">
        <v>108.60424999999999</v>
      </c>
      <c r="K1942" s="104">
        <v>88.083520833333324</v>
      </c>
      <c r="L1942" s="107">
        <v>22.683333333333334</v>
      </c>
      <c r="M1942" s="102">
        <v>223.00397916666665</v>
      </c>
      <c r="N1942" s="108">
        <v>127.37647916666667</v>
      </c>
      <c r="O1942" s="103">
        <v>77.012145833333335</v>
      </c>
      <c r="P1942" s="39">
        <v>32.833769999999994</v>
      </c>
      <c r="R1942" s="24">
        <f t="shared" si="136"/>
        <v>1546.9791125179211</v>
      </c>
      <c r="T1942" s="5">
        <v>468.82402451041435</v>
      </c>
      <c r="V1942" s="20">
        <f t="shared" si="137"/>
        <v>2015.8031370283354</v>
      </c>
      <c r="W1942" s="59">
        <f t="shared" si="135"/>
        <v>41953</v>
      </c>
      <c r="X1942" s="25">
        <v>147.1841</v>
      </c>
      <c r="Y1942" s="52">
        <v>258.75270999999998</v>
      </c>
      <c r="Z1942" s="53">
        <v>0</v>
      </c>
      <c r="AA1942" s="54">
        <v>391.26119</v>
      </c>
      <c r="AB1942" s="55">
        <v>227.79048</v>
      </c>
      <c r="AC1942" s="56">
        <v>23.778500000000001</v>
      </c>
      <c r="AD1942" s="100">
        <v>16.687999999999999</v>
      </c>
      <c r="AE1942" s="35"/>
      <c r="AF1942" s="58">
        <v>9.3415599999999994</v>
      </c>
      <c r="AG1942" s="58"/>
      <c r="AH1942" s="35">
        <v>0</v>
      </c>
      <c r="AI1942" s="35"/>
      <c r="AL1942" s="24">
        <f t="shared" si="139"/>
        <v>1074.79654</v>
      </c>
      <c r="AN1942" s="34">
        <v>735.21249999999986</v>
      </c>
      <c r="AP1942" s="20">
        <f t="shared" si="138"/>
        <v>1810.0090399999999</v>
      </c>
      <c r="AR1942" s="20"/>
    </row>
    <row r="1943" spans="1:44" x14ac:dyDescent="0.25">
      <c r="A1943" t="str">
        <f>VLOOKUP($B1943,'Cushing Balance'!$C$2:$E$500,3,TRUE)</f>
        <v>452014</v>
      </c>
      <c r="B1943" s="1">
        <v>41954</v>
      </c>
      <c r="C1943" s="31"/>
      <c r="D1943" s="101">
        <v>72.2109375</v>
      </c>
      <c r="E1943" s="110">
        <v>204.23941666666667</v>
      </c>
      <c r="F1943" s="105">
        <v>0</v>
      </c>
      <c r="G1943" s="27">
        <v>58.290634184587802</v>
      </c>
      <c r="H1943" s="111">
        <v>149.17833333333334</v>
      </c>
      <c r="I1943" s="106">
        <v>99.067020833333331</v>
      </c>
      <c r="J1943" s="109">
        <v>138.60116666666664</v>
      </c>
      <c r="K1943" s="104">
        <v>103.5715625</v>
      </c>
      <c r="L1943" s="107">
        <v>21.668624999999999</v>
      </c>
      <c r="M1943" s="102">
        <v>263.57437499999997</v>
      </c>
      <c r="N1943" s="108">
        <v>130.34235416666667</v>
      </c>
      <c r="O1943" s="103">
        <v>73.978166666666667</v>
      </c>
      <c r="P1943" s="39">
        <v>26.66985</v>
      </c>
      <c r="R1943" s="24">
        <f t="shared" si="136"/>
        <v>1341.3924425179212</v>
      </c>
      <c r="T1943" s="5">
        <v>468.82402451041435</v>
      </c>
      <c r="V1943" s="20">
        <f t="shared" si="137"/>
        <v>1810.2164670283355</v>
      </c>
      <c r="W1943" s="59">
        <f t="shared" si="135"/>
        <v>41954</v>
      </c>
      <c r="X1943" s="25">
        <v>147.16031000000001</v>
      </c>
      <c r="Y1943" s="52">
        <v>267.08572999999996</v>
      </c>
      <c r="Z1943" s="53">
        <v>0</v>
      </c>
      <c r="AA1943" s="54">
        <v>410.83284999999995</v>
      </c>
      <c r="AB1943" s="55">
        <v>226.36538000000002</v>
      </c>
      <c r="AC1943" s="56">
        <v>11.30208</v>
      </c>
      <c r="AD1943" s="100">
        <v>30.445541666666667</v>
      </c>
      <c r="AE1943" s="35"/>
      <c r="AF1943" s="58">
        <v>8.3018099999999997</v>
      </c>
      <c r="AG1943" s="58"/>
      <c r="AH1943" s="35">
        <v>0</v>
      </c>
      <c r="AI1943" s="35"/>
      <c r="AL1943" s="24">
        <f t="shared" si="139"/>
        <v>1101.4937016666665</v>
      </c>
      <c r="AN1943" s="34">
        <v>735.21249999999986</v>
      </c>
      <c r="AP1943" s="20">
        <f t="shared" si="138"/>
        <v>1836.7062016666664</v>
      </c>
      <c r="AR1943" s="20"/>
    </row>
    <row r="1944" spans="1:44" x14ac:dyDescent="0.25">
      <c r="A1944" t="str">
        <f>VLOOKUP($B1944,'Cushing Balance'!$C$2:$E$500,3,TRUE)</f>
        <v>452014</v>
      </c>
      <c r="B1944" s="1">
        <v>41955</v>
      </c>
      <c r="C1944" s="31"/>
      <c r="D1944" s="101">
        <v>248.32760416666665</v>
      </c>
      <c r="E1944" s="110">
        <v>193.88839583333333</v>
      </c>
      <c r="F1944" s="105">
        <v>0</v>
      </c>
      <c r="G1944" s="27">
        <v>58.290634184587802</v>
      </c>
      <c r="H1944" s="111">
        <v>142.66831250000001</v>
      </c>
      <c r="I1944" s="106">
        <v>96.065916666666666</v>
      </c>
      <c r="J1944" s="109">
        <v>137.15837500000001</v>
      </c>
      <c r="K1944" s="104">
        <v>106.53735416666667</v>
      </c>
      <c r="L1944" s="107">
        <v>21.503354166666668</v>
      </c>
      <c r="M1944" s="102">
        <v>273.62158333333332</v>
      </c>
      <c r="N1944" s="108">
        <v>113.40829166666667</v>
      </c>
      <c r="O1944" s="103">
        <v>75.296312499999999</v>
      </c>
      <c r="P1944" s="39">
        <v>0</v>
      </c>
      <c r="R1944" s="24">
        <f t="shared" si="136"/>
        <v>1466.7661341845878</v>
      </c>
      <c r="T1944" s="5">
        <v>468.82402451041435</v>
      </c>
      <c r="V1944" s="20">
        <f t="shared" si="137"/>
        <v>1935.5901586950022</v>
      </c>
      <c r="W1944" s="59">
        <f t="shared" si="135"/>
        <v>41955</v>
      </c>
      <c r="X1944" s="25">
        <v>145.27082999999999</v>
      </c>
      <c r="Y1944" s="52">
        <v>309.36583000000002</v>
      </c>
      <c r="Z1944" s="53">
        <v>0</v>
      </c>
      <c r="AA1944" s="54">
        <v>391.75546000000003</v>
      </c>
      <c r="AB1944" s="55">
        <v>114.71173</v>
      </c>
      <c r="AC1944" s="56">
        <v>0</v>
      </c>
      <c r="AD1944" s="100">
        <v>27.555916666666668</v>
      </c>
      <c r="AE1944" s="35"/>
      <c r="AF1944" s="58">
        <v>7.3666499999999999</v>
      </c>
      <c r="AG1944" s="58"/>
      <c r="AH1944" s="35">
        <v>0</v>
      </c>
      <c r="AI1944" s="35"/>
      <c r="AL1944" s="24">
        <f t="shared" si="139"/>
        <v>996.02641666666671</v>
      </c>
      <c r="AN1944" s="33">
        <v>765.21249999999986</v>
      </c>
      <c r="AP1944" s="20">
        <f t="shared" si="138"/>
        <v>1761.2389166666667</v>
      </c>
      <c r="AR1944" s="20"/>
    </row>
    <row r="1945" spans="1:44" x14ac:dyDescent="0.25">
      <c r="A1945" t="str">
        <f>VLOOKUP($B1945,'Cushing Balance'!$C$2:$E$500,3,TRUE)</f>
        <v>452014</v>
      </c>
      <c r="B1945" s="1">
        <v>41956</v>
      </c>
      <c r="C1945" s="31"/>
      <c r="D1945" s="101">
        <v>171.63366666666667</v>
      </c>
      <c r="E1945" s="110">
        <v>131.95783333333335</v>
      </c>
      <c r="F1945" s="105">
        <v>0</v>
      </c>
      <c r="G1945" s="27">
        <v>58.290634184587802</v>
      </c>
      <c r="H1945" s="111">
        <v>130.08783333333332</v>
      </c>
      <c r="I1945" s="106">
        <v>80.008812500000005</v>
      </c>
      <c r="J1945" s="109">
        <v>131.15933333333334</v>
      </c>
      <c r="K1945" s="104">
        <v>103.86552083333333</v>
      </c>
      <c r="L1945" s="107">
        <v>21.502062500000001</v>
      </c>
      <c r="M1945" s="102">
        <v>259.46091666666666</v>
      </c>
      <c r="N1945" s="108">
        <v>115.98052083333333</v>
      </c>
      <c r="O1945" s="103">
        <v>73.983500000000006</v>
      </c>
      <c r="P1945" s="39">
        <v>0</v>
      </c>
      <c r="R1945" s="24">
        <f t="shared" si="136"/>
        <v>1277.9306341845879</v>
      </c>
      <c r="T1945" s="5">
        <v>468.82402451041435</v>
      </c>
      <c r="V1945" s="20">
        <f t="shared" si="137"/>
        <v>1746.7546586950023</v>
      </c>
      <c r="W1945" s="59">
        <f t="shared" si="135"/>
        <v>41956</v>
      </c>
      <c r="X1945" s="25">
        <v>132.37663000000001</v>
      </c>
      <c r="Y1945" s="52">
        <v>326.22571000000005</v>
      </c>
      <c r="Z1945" s="53">
        <v>0</v>
      </c>
      <c r="AA1945" s="54">
        <v>419.05159999999995</v>
      </c>
      <c r="AB1945" s="55">
        <v>141.18151999999998</v>
      </c>
      <c r="AC1945" s="56">
        <v>5.2180799999999996</v>
      </c>
      <c r="AD1945" s="100">
        <v>19.071833333333331</v>
      </c>
      <c r="AE1945" s="35"/>
      <c r="AF1945" s="58">
        <v>10.672829999999999</v>
      </c>
      <c r="AG1945" s="58"/>
      <c r="AH1945" s="35">
        <v>0</v>
      </c>
      <c r="AI1945" s="35"/>
      <c r="AL1945" s="24">
        <f t="shared" si="139"/>
        <v>1053.7982033333333</v>
      </c>
      <c r="AN1945" s="33">
        <v>765.21249999999986</v>
      </c>
      <c r="AP1945" s="20">
        <f t="shared" si="138"/>
        <v>1819.0107033333331</v>
      </c>
      <c r="AR1945" s="20"/>
    </row>
    <row r="1946" spans="1:44" x14ac:dyDescent="0.25">
      <c r="A1946" t="str">
        <f>VLOOKUP($B1946,'Cushing Balance'!$C$2:$E$500,3,TRUE)</f>
        <v>452014</v>
      </c>
      <c r="B1946" s="1">
        <v>41957</v>
      </c>
      <c r="C1946" s="31"/>
      <c r="D1946" s="101">
        <v>203.48114583333333</v>
      </c>
      <c r="E1946" s="110">
        <v>194.40916666666666</v>
      </c>
      <c r="F1946" s="105">
        <v>0</v>
      </c>
      <c r="G1946" s="27">
        <v>58.290634184587802</v>
      </c>
      <c r="H1946" s="111">
        <v>101.81699999999999</v>
      </c>
      <c r="I1946" s="106">
        <v>82.131541666666678</v>
      </c>
      <c r="J1946" s="109">
        <v>172.44677083333335</v>
      </c>
      <c r="K1946" s="104">
        <v>99.81516666666667</v>
      </c>
      <c r="L1946" s="107">
        <v>21.801083333333331</v>
      </c>
      <c r="M1946" s="102">
        <v>260.66477083333336</v>
      </c>
      <c r="N1946" s="108">
        <v>148.91802083333334</v>
      </c>
      <c r="O1946" s="103">
        <v>74.612875000000003</v>
      </c>
      <c r="P1946" s="39">
        <v>0</v>
      </c>
      <c r="R1946" s="24">
        <f t="shared" si="136"/>
        <v>1418.3881758512546</v>
      </c>
      <c r="T1946" s="5">
        <v>468.82402451041435</v>
      </c>
      <c r="V1946" s="20">
        <f t="shared" si="137"/>
        <v>1887.2122003616689</v>
      </c>
      <c r="W1946" s="59">
        <f t="shared" si="135"/>
        <v>41957</v>
      </c>
      <c r="X1946" s="25">
        <v>139.67988</v>
      </c>
      <c r="Y1946" s="52">
        <v>325.74493999999999</v>
      </c>
      <c r="Z1946" s="53">
        <v>0</v>
      </c>
      <c r="AA1946" s="54">
        <v>406.04109999999997</v>
      </c>
      <c r="AB1946" s="55">
        <v>229.83573000000001</v>
      </c>
      <c r="AC1946" s="56">
        <v>20.994229999999998</v>
      </c>
      <c r="AD1946" s="100">
        <v>29.543187499999998</v>
      </c>
      <c r="AE1946" s="35"/>
      <c r="AF1946" s="58">
        <v>9.2977099999999986</v>
      </c>
      <c r="AG1946" s="58"/>
      <c r="AH1946" s="35">
        <v>0</v>
      </c>
      <c r="AI1946" s="35"/>
      <c r="AL1946" s="24">
        <f t="shared" si="139"/>
        <v>1161.1367774999999</v>
      </c>
      <c r="AN1946" s="33">
        <v>765.21249999999986</v>
      </c>
      <c r="AP1946" s="20">
        <f t="shared" si="138"/>
        <v>1926.3492774999997</v>
      </c>
      <c r="AR1946" s="20"/>
    </row>
    <row r="1947" spans="1:44" x14ac:dyDescent="0.25">
      <c r="A1947" t="str">
        <f>VLOOKUP($B1947,'Cushing Balance'!$C$2:$E$500,3,TRUE)</f>
        <v>462014</v>
      </c>
      <c r="B1947" s="1">
        <v>41958</v>
      </c>
      <c r="C1947" s="31"/>
      <c r="D1947" s="101">
        <v>398.0916458333333</v>
      </c>
      <c r="E1947" s="110">
        <v>193.47110416666666</v>
      </c>
      <c r="F1947" s="105">
        <v>0</v>
      </c>
      <c r="G1947" s="27">
        <v>58.290634184587802</v>
      </c>
      <c r="H1947" s="111">
        <v>115.22558333333333</v>
      </c>
      <c r="I1947" s="106">
        <v>94.204250000000002</v>
      </c>
      <c r="J1947" s="109">
        <v>141.03845833333335</v>
      </c>
      <c r="K1947" s="104">
        <v>102.29049999999999</v>
      </c>
      <c r="L1947" s="107">
        <v>21.402520833333334</v>
      </c>
      <c r="M1947" s="102">
        <v>344.3645416666667</v>
      </c>
      <c r="N1947" s="108">
        <v>130.11125000000001</v>
      </c>
      <c r="O1947" s="103">
        <v>75.205854166666668</v>
      </c>
      <c r="P1947" s="39">
        <v>0</v>
      </c>
      <c r="R1947" s="24">
        <f t="shared" si="136"/>
        <v>1673.6963425179213</v>
      </c>
      <c r="T1947" s="5">
        <v>468.82402451041435</v>
      </c>
      <c r="V1947" s="20">
        <f t="shared" si="137"/>
        <v>2142.5203670283354</v>
      </c>
      <c r="W1947" s="59">
        <f t="shared" si="135"/>
        <v>41958</v>
      </c>
      <c r="X1947" s="25">
        <v>140.30420999999998</v>
      </c>
      <c r="Y1947" s="52">
        <v>291.12481000000002</v>
      </c>
      <c r="Z1947" s="53">
        <v>0</v>
      </c>
      <c r="AA1947" s="54">
        <v>404.36124999999998</v>
      </c>
      <c r="AB1947" s="55">
        <v>232.85773</v>
      </c>
      <c r="AC1947" s="56">
        <v>27.305810000000001</v>
      </c>
      <c r="AD1947" s="100">
        <v>23.473541666666669</v>
      </c>
      <c r="AE1947" s="28">
        <v>0</v>
      </c>
      <c r="AF1947" s="58">
        <v>4.0524199999999997</v>
      </c>
      <c r="AG1947" s="58"/>
      <c r="AH1947" s="35">
        <v>0</v>
      </c>
      <c r="AI1947" s="35"/>
      <c r="AL1947" s="24">
        <f t="shared" si="139"/>
        <v>1123.4797716666667</v>
      </c>
      <c r="AN1947" s="33">
        <v>765.21249999999986</v>
      </c>
      <c r="AP1947" s="20">
        <f t="shared" si="138"/>
        <v>1888.6922716666666</v>
      </c>
      <c r="AR1947" s="20"/>
    </row>
    <row r="1948" spans="1:44" x14ac:dyDescent="0.25">
      <c r="A1948" t="str">
        <f>VLOOKUP($B1948,'Cushing Balance'!$C$2:$E$500,3,TRUE)</f>
        <v>462014</v>
      </c>
      <c r="B1948" s="1">
        <v>41959</v>
      </c>
      <c r="C1948" s="31"/>
      <c r="D1948" s="101">
        <v>410.28091666666671</v>
      </c>
      <c r="E1948" s="110">
        <v>191.83402083333334</v>
      </c>
      <c r="F1948" s="105">
        <v>0</v>
      </c>
      <c r="G1948" s="27">
        <v>58.290634184587802</v>
      </c>
      <c r="H1948" s="111">
        <v>140.89602083333335</v>
      </c>
      <c r="I1948" s="106">
        <v>64.77977083333333</v>
      </c>
      <c r="J1948" s="109">
        <v>210.67166666666665</v>
      </c>
      <c r="K1948" s="104">
        <v>105.095625</v>
      </c>
      <c r="L1948" s="107">
        <v>21.316041666666667</v>
      </c>
      <c r="M1948" s="102">
        <v>330.62252083333334</v>
      </c>
      <c r="N1948" s="108">
        <v>150</v>
      </c>
      <c r="O1948" s="103">
        <v>65.683729166666666</v>
      </c>
      <c r="P1948" s="39">
        <v>0</v>
      </c>
      <c r="R1948" s="24">
        <f t="shared" si="136"/>
        <v>1749.4709466845877</v>
      </c>
      <c r="T1948" s="5">
        <v>468.82402451041435</v>
      </c>
      <c r="V1948" s="20">
        <f t="shared" si="137"/>
        <v>2218.2949711950023</v>
      </c>
      <c r="W1948" s="59">
        <f t="shared" si="135"/>
        <v>41959</v>
      </c>
      <c r="X1948" s="25">
        <v>140.13906</v>
      </c>
      <c r="Y1948" s="52">
        <v>259.49023</v>
      </c>
      <c r="Z1948" s="53">
        <v>0</v>
      </c>
      <c r="AA1948" s="54">
        <v>414.37440000000004</v>
      </c>
      <c r="AB1948" s="55">
        <v>193.18962999999999</v>
      </c>
      <c r="AC1948" s="56">
        <v>32.761900000000004</v>
      </c>
      <c r="AD1948" s="100">
        <v>17.819416666666669</v>
      </c>
      <c r="AE1948" s="28">
        <v>0</v>
      </c>
      <c r="AF1948" s="58">
        <v>2.1254599999999999</v>
      </c>
      <c r="AG1948" s="58"/>
      <c r="AH1948" s="35">
        <v>0</v>
      </c>
      <c r="AI1948" s="35"/>
      <c r="AL1948" s="24">
        <f t="shared" si="139"/>
        <v>1059.9000966666667</v>
      </c>
      <c r="AN1948" s="33">
        <v>765.21249999999986</v>
      </c>
      <c r="AP1948" s="20">
        <f t="shared" si="138"/>
        <v>1825.1125966666666</v>
      </c>
      <c r="AR1948" s="20"/>
    </row>
    <row r="1949" spans="1:44" x14ac:dyDescent="0.25">
      <c r="A1949" t="str">
        <f>VLOOKUP($B1949,'Cushing Balance'!$C$2:$E$500,3,TRUE)</f>
        <v>462014</v>
      </c>
      <c r="B1949" s="1">
        <v>41960</v>
      </c>
      <c r="C1949" s="31"/>
      <c r="D1949" s="101">
        <v>382.48616666666669</v>
      </c>
      <c r="E1949" s="110">
        <v>199.47645833333334</v>
      </c>
      <c r="F1949" s="105">
        <v>0</v>
      </c>
      <c r="G1949" s="27">
        <v>58.290634184587802</v>
      </c>
      <c r="H1949" s="111">
        <v>140.3901875</v>
      </c>
      <c r="I1949" s="106">
        <v>80.745125000000002</v>
      </c>
      <c r="J1949" s="109">
        <v>150.71493749999999</v>
      </c>
      <c r="K1949" s="104">
        <v>104.05016666666667</v>
      </c>
      <c r="L1949" s="107">
        <v>21.415708333333331</v>
      </c>
      <c r="M1949" s="102">
        <v>267.6629375</v>
      </c>
      <c r="N1949" s="108">
        <v>150</v>
      </c>
      <c r="O1949" s="103">
        <v>58.569833333333335</v>
      </c>
      <c r="P1949" s="39">
        <v>0</v>
      </c>
      <c r="R1949" s="24">
        <f t="shared" si="136"/>
        <v>1613.8021550179212</v>
      </c>
      <c r="T1949" s="5">
        <v>468.82402451041435</v>
      </c>
      <c r="V1949" s="20">
        <f t="shared" si="137"/>
        <v>2082.6261795283353</v>
      </c>
      <c r="W1949" s="59">
        <f t="shared" si="135"/>
        <v>41960</v>
      </c>
      <c r="X1949" s="25">
        <v>148.10499999999999</v>
      </c>
      <c r="Y1949" s="52">
        <v>276.32994000000002</v>
      </c>
      <c r="Z1949" s="53">
        <v>0</v>
      </c>
      <c r="AA1949" s="54">
        <v>375.57215000000002</v>
      </c>
      <c r="AB1949" s="55">
        <v>234.29642000000001</v>
      </c>
      <c r="AC1949" s="56">
        <v>17.98319</v>
      </c>
      <c r="AD1949" s="100">
        <v>21.004666666666669</v>
      </c>
      <c r="AE1949" s="28">
        <v>0</v>
      </c>
      <c r="AF1949" s="58">
        <v>9.8355800000000002</v>
      </c>
      <c r="AG1949" s="58"/>
      <c r="AH1949" s="35">
        <v>0</v>
      </c>
      <c r="AI1949" s="35"/>
      <c r="AL1949" s="24">
        <f t="shared" si="139"/>
        <v>1083.1269466666668</v>
      </c>
      <c r="AN1949" s="33">
        <v>765.21249999999986</v>
      </c>
      <c r="AP1949" s="20">
        <f t="shared" si="138"/>
        <v>1848.3394466666666</v>
      </c>
      <c r="AR1949" s="20"/>
    </row>
    <row r="1950" spans="1:44" x14ac:dyDescent="0.25">
      <c r="A1950" t="str">
        <f>VLOOKUP($B1950,'Cushing Balance'!$C$2:$E$500,3,TRUE)</f>
        <v>462014</v>
      </c>
      <c r="B1950" s="1">
        <v>41961</v>
      </c>
      <c r="C1950" s="31"/>
      <c r="D1950" s="101">
        <v>62.895458333333337</v>
      </c>
      <c r="E1950" s="110">
        <v>192.14527083333334</v>
      </c>
      <c r="F1950" s="105">
        <v>0</v>
      </c>
      <c r="G1950" s="27">
        <v>58.290634184587802</v>
      </c>
      <c r="H1950" s="111">
        <v>131.26133333333334</v>
      </c>
      <c r="I1950" s="106">
        <v>104.4188125</v>
      </c>
      <c r="J1950" s="109">
        <v>137.048125</v>
      </c>
      <c r="K1950" s="104">
        <v>103.16927083333333</v>
      </c>
      <c r="L1950" s="107">
        <v>21.833729166666668</v>
      </c>
      <c r="M1950" s="102">
        <v>274.72618749999998</v>
      </c>
      <c r="N1950" s="108">
        <v>126.16833333333332</v>
      </c>
      <c r="O1950" s="103">
        <v>75.132645833333328</v>
      </c>
      <c r="P1950" s="39">
        <v>0</v>
      </c>
      <c r="R1950" s="24">
        <f t="shared" si="136"/>
        <v>1287.0898008512545</v>
      </c>
      <c r="T1950" s="5">
        <v>468.82402451041435</v>
      </c>
      <c r="V1950" s="20">
        <f t="shared" si="137"/>
        <v>1755.9138253616688</v>
      </c>
      <c r="W1950" s="59">
        <f t="shared" si="135"/>
        <v>41961</v>
      </c>
      <c r="X1950" s="25">
        <v>140.2671</v>
      </c>
      <c r="Y1950" s="52">
        <v>283.31808000000001</v>
      </c>
      <c r="Z1950" s="53">
        <v>0</v>
      </c>
      <c r="AA1950" s="54">
        <v>283.16290000000004</v>
      </c>
      <c r="AB1950" s="55">
        <v>234.72488000000001</v>
      </c>
      <c r="AC1950" s="56">
        <v>10.54444</v>
      </c>
      <c r="AD1950" s="100">
        <v>19.621083333333331</v>
      </c>
      <c r="AE1950" s="28">
        <v>0</v>
      </c>
      <c r="AF1950" s="58">
        <v>14.407920000000001</v>
      </c>
      <c r="AG1950" s="58"/>
      <c r="AH1950" s="35">
        <v>0</v>
      </c>
      <c r="AI1950" s="35"/>
      <c r="AL1950" s="24">
        <f t="shared" si="139"/>
        <v>986.04640333333339</v>
      </c>
      <c r="AN1950" s="33">
        <v>765.21249999999986</v>
      </c>
      <c r="AP1950" s="20">
        <f t="shared" si="138"/>
        <v>1751.2589033333334</v>
      </c>
      <c r="AR1950" s="20"/>
    </row>
    <row r="1951" spans="1:44" x14ac:dyDescent="0.25">
      <c r="A1951" t="str">
        <f>VLOOKUP($B1951,'Cushing Balance'!$C$2:$E$500,3,TRUE)</f>
        <v>462014</v>
      </c>
      <c r="B1951" s="1">
        <v>41962</v>
      </c>
      <c r="C1951" s="31"/>
      <c r="D1951" s="101">
        <v>122.78979166666667</v>
      </c>
      <c r="E1951" s="110">
        <v>197.90718749999999</v>
      </c>
      <c r="F1951" s="105">
        <v>0</v>
      </c>
      <c r="G1951" s="27">
        <v>58.290634184587802</v>
      </c>
      <c r="H1951" s="111">
        <v>99.101104166666673</v>
      </c>
      <c r="I1951" s="106">
        <v>87.971791666666675</v>
      </c>
      <c r="J1951" s="109">
        <v>177.15291666666667</v>
      </c>
      <c r="K1951" s="104">
        <v>101.34916666666668</v>
      </c>
      <c r="L1951" s="107">
        <v>21.931374999999999</v>
      </c>
      <c r="M1951" s="102">
        <v>263.32222916666666</v>
      </c>
      <c r="N1951" s="108">
        <v>144.26952083333333</v>
      </c>
      <c r="O1951" s="103">
        <v>77.220916666666668</v>
      </c>
      <c r="P1951" s="39">
        <v>0</v>
      </c>
      <c r="R1951" s="24">
        <f t="shared" si="136"/>
        <v>1351.3066341845879</v>
      </c>
      <c r="T1951" s="5">
        <v>468.82402451041435</v>
      </c>
      <c r="V1951" s="20">
        <f t="shared" si="137"/>
        <v>1820.1306586950022</v>
      </c>
      <c r="W1951" s="59">
        <f t="shared" si="135"/>
        <v>41962</v>
      </c>
      <c r="X1951" s="25">
        <v>131.11904000000001</v>
      </c>
      <c r="Y1951" s="52">
        <v>347.09158000000002</v>
      </c>
      <c r="Z1951" s="53">
        <v>0</v>
      </c>
      <c r="AA1951" s="54">
        <v>446.74612999999999</v>
      </c>
      <c r="AB1951" s="55">
        <v>233.13432999999998</v>
      </c>
      <c r="AC1951" s="56">
        <v>17.851330000000001</v>
      </c>
      <c r="AD1951" s="100">
        <v>16.344208333333331</v>
      </c>
      <c r="AE1951" s="28">
        <v>0</v>
      </c>
      <c r="AF1951" s="58">
        <v>15.104059999999999</v>
      </c>
      <c r="AG1951" s="58"/>
      <c r="AH1951" s="35">
        <v>0</v>
      </c>
      <c r="AI1951" s="35"/>
      <c r="AL1951" s="24">
        <f t="shared" si="139"/>
        <v>1207.3906783333334</v>
      </c>
      <c r="AN1951" s="33">
        <v>765.21249999999986</v>
      </c>
      <c r="AP1951" s="20">
        <f t="shared" si="138"/>
        <v>1972.6031783333333</v>
      </c>
      <c r="AR1951" s="20"/>
    </row>
    <row r="1952" spans="1:44" x14ac:dyDescent="0.25">
      <c r="A1952" t="str">
        <f>VLOOKUP($B1952,'Cushing Balance'!$C$2:$E$500,3,TRUE)</f>
        <v>462014</v>
      </c>
      <c r="B1952" s="1">
        <v>41963</v>
      </c>
      <c r="C1952" s="31"/>
      <c r="D1952" s="101">
        <v>334.1305625</v>
      </c>
      <c r="E1952" s="110">
        <v>192.38766666666666</v>
      </c>
      <c r="F1952" s="105">
        <v>0</v>
      </c>
      <c r="G1952" s="27">
        <v>58.290634184587802</v>
      </c>
      <c r="H1952" s="111">
        <v>105.53691666666667</v>
      </c>
      <c r="I1952" s="106">
        <v>89.416812500000006</v>
      </c>
      <c r="J1952" s="109">
        <v>190.08864583333335</v>
      </c>
      <c r="K1952" s="104">
        <v>96.608229166666675</v>
      </c>
      <c r="L1952" s="107">
        <v>21.972729166666667</v>
      </c>
      <c r="M1952" s="102">
        <v>276.9851041666667</v>
      </c>
      <c r="N1952" s="108">
        <v>147.69889583333335</v>
      </c>
      <c r="O1952" s="103">
        <v>74.709999999999994</v>
      </c>
      <c r="P1952" s="39">
        <v>0</v>
      </c>
      <c r="R1952" s="24">
        <f t="shared" si="136"/>
        <v>1587.8261966845878</v>
      </c>
      <c r="T1952" s="5">
        <v>468.82402451041435</v>
      </c>
      <c r="V1952" s="20">
        <f t="shared" si="137"/>
        <v>2056.6502211950019</v>
      </c>
      <c r="W1952" s="59">
        <f t="shared" si="135"/>
        <v>41963</v>
      </c>
      <c r="X1952" s="25">
        <v>131.37598</v>
      </c>
      <c r="Y1952" s="52">
        <v>336.14072999999996</v>
      </c>
      <c r="Z1952" s="53">
        <v>0</v>
      </c>
      <c r="AA1952" s="54">
        <v>446.24813</v>
      </c>
      <c r="AB1952" s="55">
        <v>221.91335000000001</v>
      </c>
      <c r="AC1952" s="56">
        <v>0</v>
      </c>
      <c r="AD1952" s="100">
        <v>18.464625000000002</v>
      </c>
      <c r="AE1952" s="28">
        <v>0</v>
      </c>
      <c r="AF1952" s="58">
        <v>14.36281</v>
      </c>
      <c r="AG1952" s="58"/>
      <c r="AH1952" s="35">
        <v>0</v>
      </c>
      <c r="AI1952" s="35"/>
      <c r="AL1952" s="24">
        <f t="shared" si="139"/>
        <v>1168.5056250000002</v>
      </c>
      <c r="AN1952" s="33">
        <v>765.21249999999986</v>
      </c>
      <c r="AP1952" s="20">
        <f t="shared" si="138"/>
        <v>1933.7181250000001</v>
      </c>
      <c r="AR1952" s="20"/>
    </row>
    <row r="1953" spans="1:44" x14ac:dyDescent="0.25">
      <c r="A1953" t="str">
        <f>VLOOKUP($B1953,'Cushing Balance'!$C$2:$E$500,3,TRUE)</f>
        <v>462014</v>
      </c>
      <c r="B1953" s="1">
        <v>41964</v>
      </c>
      <c r="C1953" s="31"/>
      <c r="D1953" s="101">
        <v>348.5556458333333</v>
      </c>
      <c r="E1953" s="110">
        <v>191.24339583333335</v>
      </c>
      <c r="F1953" s="105">
        <v>0</v>
      </c>
      <c r="G1953" s="27">
        <v>58.290634184587802</v>
      </c>
      <c r="H1953" s="111">
        <v>116.15385416666668</v>
      </c>
      <c r="I1953" s="106">
        <v>95.102145833333324</v>
      </c>
      <c r="J1953" s="109">
        <v>186.46537499999999</v>
      </c>
      <c r="K1953" s="104">
        <v>98.505812500000005</v>
      </c>
      <c r="L1953" s="107">
        <v>21.920541666666669</v>
      </c>
      <c r="M1953" s="102">
        <v>247.98716666666667</v>
      </c>
      <c r="N1953" s="108">
        <v>149.69395833333334</v>
      </c>
      <c r="O1953" s="103">
        <v>76.479395833333328</v>
      </c>
      <c r="P1953" s="39">
        <v>0</v>
      </c>
      <c r="R1953" s="24">
        <f t="shared" si="136"/>
        <v>1590.3979258512543</v>
      </c>
      <c r="T1953" s="5">
        <v>468.82402451041435</v>
      </c>
      <c r="V1953" s="20">
        <f t="shared" si="137"/>
        <v>2059.2219503616689</v>
      </c>
      <c r="W1953" s="59">
        <f t="shared" si="135"/>
        <v>41964</v>
      </c>
      <c r="X1953" s="25">
        <v>130.38981000000001</v>
      </c>
      <c r="Y1953" s="52">
        <v>335.48604</v>
      </c>
      <c r="Z1953" s="53">
        <v>0</v>
      </c>
      <c r="AA1953" s="54">
        <v>453.39438000000001</v>
      </c>
      <c r="AB1953" s="55">
        <v>234.13639999999998</v>
      </c>
      <c r="AC1953" s="56">
        <v>0</v>
      </c>
      <c r="AD1953" s="100">
        <v>28.332895833333332</v>
      </c>
      <c r="AE1953" s="28">
        <v>0</v>
      </c>
      <c r="AF1953" s="58">
        <v>8.8250400000000013</v>
      </c>
      <c r="AG1953" s="58"/>
      <c r="AH1953" s="35">
        <v>0</v>
      </c>
      <c r="AI1953" s="35"/>
      <c r="AL1953" s="24">
        <f t="shared" si="139"/>
        <v>1190.5645658333333</v>
      </c>
      <c r="AN1953" s="33">
        <v>765.21249999999986</v>
      </c>
      <c r="AP1953" s="20">
        <f t="shared" si="138"/>
        <v>1955.7770658333332</v>
      </c>
      <c r="AR1953" s="20"/>
    </row>
    <row r="1954" spans="1:44" x14ac:dyDescent="0.25">
      <c r="A1954" t="str">
        <f>VLOOKUP($B1954,'Cushing Balance'!$C$2:$E$500,3,TRUE)</f>
        <v>472014</v>
      </c>
      <c r="B1954" s="1">
        <v>41965</v>
      </c>
      <c r="C1954" s="31"/>
      <c r="D1954" s="101">
        <v>165.85443749999999</v>
      </c>
      <c r="E1954" s="110">
        <v>182.4025</v>
      </c>
      <c r="F1954" s="105">
        <v>0</v>
      </c>
      <c r="G1954" s="27">
        <v>58.290634184587802</v>
      </c>
      <c r="H1954" s="111">
        <v>117.87604166666667</v>
      </c>
      <c r="I1954" s="106">
        <v>79.676562500000003</v>
      </c>
      <c r="J1954" s="109">
        <v>187.42322916666666</v>
      </c>
      <c r="K1954" s="104">
        <v>99.796812500000001</v>
      </c>
      <c r="L1954" s="107">
        <v>21.603979166666669</v>
      </c>
      <c r="M1954" s="102">
        <v>242.65110416666667</v>
      </c>
      <c r="N1954" s="108">
        <v>150</v>
      </c>
      <c r="O1954" s="103">
        <v>72.631520833333326</v>
      </c>
      <c r="P1954" s="39">
        <v>0</v>
      </c>
      <c r="R1954" s="24">
        <f t="shared" si="136"/>
        <v>1378.206821684588</v>
      </c>
      <c r="T1954" s="5">
        <v>468.82402451041435</v>
      </c>
      <c r="V1954" s="20">
        <f t="shared" si="137"/>
        <v>1847.0308461950024</v>
      </c>
      <c r="W1954" s="59">
        <f t="shared" si="135"/>
        <v>41965</v>
      </c>
      <c r="X1954" s="25">
        <v>130.02101999999999</v>
      </c>
      <c r="Y1954" s="52">
        <v>333.68015000000003</v>
      </c>
      <c r="Z1954" s="53">
        <v>0</v>
      </c>
      <c r="AA1954" s="54">
        <v>461.77184999999997</v>
      </c>
      <c r="AB1954" s="55">
        <v>232.40931</v>
      </c>
      <c r="AC1954" s="56">
        <v>5.2884599999999997</v>
      </c>
      <c r="AD1954" s="100">
        <v>24.001437500000002</v>
      </c>
      <c r="AE1954" s="28">
        <v>0</v>
      </c>
      <c r="AF1954" s="58">
        <v>7.87242</v>
      </c>
      <c r="AG1954" s="58"/>
      <c r="AH1954" s="35">
        <v>0</v>
      </c>
      <c r="AI1954" s="35"/>
      <c r="AL1954" s="24">
        <f t="shared" si="139"/>
        <v>1195.0446474999999</v>
      </c>
      <c r="AN1954" s="33">
        <v>765.21249999999986</v>
      </c>
      <c r="AP1954" s="20">
        <f t="shared" si="138"/>
        <v>1960.2571474999997</v>
      </c>
      <c r="AR1954" s="20"/>
    </row>
    <row r="1955" spans="1:44" x14ac:dyDescent="0.25">
      <c r="A1955" t="str">
        <f>VLOOKUP($B1955,'Cushing Balance'!$C$2:$E$500,3,TRUE)</f>
        <v>472014</v>
      </c>
      <c r="B1955" s="1">
        <v>41966</v>
      </c>
      <c r="C1955" s="31"/>
      <c r="D1955" s="101">
        <v>0</v>
      </c>
      <c r="E1955" s="110">
        <v>200.64545833333335</v>
      </c>
      <c r="F1955" s="105">
        <v>0</v>
      </c>
      <c r="G1955" s="27">
        <v>58.290634184587802</v>
      </c>
      <c r="H1955" s="111">
        <v>132.93166666666664</v>
      </c>
      <c r="I1955" s="106">
        <v>77.911791666666673</v>
      </c>
      <c r="J1955" s="109">
        <v>186.01520833333333</v>
      </c>
      <c r="K1955" s="104">
        <v>96.137</v>
      </c>
      <c r="L1955" s="107">
        <v>21.593145833333331</v>
      </c>
      <c r="M1955" s="102">
        <v>265.27606250000002</v>
      </c>
      <c r="N1955" s="108">
        <v>126.61441666666667</v>
      </c>
      <c r="O1955" s="103">
        <v>74.801895833333333</v>
      </c>
      <c r="P1955" s="39">
        <v>0</v>
      </c>
      <c r="R1955" s="24">
        <f t="shared" si="136"/>
        <v>1240.217280017921</v>
      </c>
      <c r="T1955" s="5">
        <v>468.82402451041435</v>
      </c>
      <c r="V1955" s="20">
        <f t="shared" si="137"/>
        <v>1709.0413045283353</v>
      </c>
      <c r="W1955" s="59">
        <f t="shared" si="135"/>
        <v>41966</v>
      </c>
      <c r="X1955" s="25">
        <v>130.17256</v>
      </c>
      <c r="Y1955" s="52">
        <v>328.37988000000001</v>
      </c>
      <c r="Z1955" s="53">
        <v>0</v>
      </c>
      <c r="AA1955" s="54">
        <v>438.59113000000002</v>
      </c>
      <c r="AB1955" s="55">
        <v>232.90475000000001</v>
      </c>
      <c r="AC1955" s="56">
        <v>21.421099999999999</v>
      </c>
      <c r="AD1955" s="100">
        <v>24.118791666666667</v>
      </c>
      <c r="AE1955" s="28">
        <v>0</v>
      </c>
      <c r="AF1955" s="58">
        <v>9.3282500000000006</v>
      </c>
      <c r="AG1955" s="58"/>
      <c r="AH1955" s="35">
        <v>0</v>
      </c>
      <c r="AI1955" s="35"/>
      <c r="AL1955" s="24">
        <f t="shared" si="139"/>
        <v>1184.9164616666669</v>
      </c>
      <c r="AN1955" s="33">
        <v>765.21249999999986</v>
      </c>
      <c r="AP1955" s="20">
        <f t="shared" si="138"/>
        <v>1950.1289616666668</v>
      </c>
      <c r="AR1955" s="20"/>
    </row>
    <row r="1956" spans="1:44" x14ac:dyDescent="0.25">
      <c r="A1956" t="str">
        <f>VLOOKUP($B1956,'Cushing Balance'!$C$2:$E$500,3,TRUE)</f>
        <v>472014</v>
      </c>
      <c r="B1956" s="1">
        <v>41967</v>
      </c>
      <c r="C1956" s="31"/>
      <c r="D1956" s="101">
        <v>94.785166666666669</v>
      </c>
      <c r="E1956" s="110">
        <v>189.96433333333334</v>
      </c>
      <c r="F1956" s="105">
        <v>168.92477083333335</v>
      </c>
      <c r="G1956" s="27">
        <v>58.290634184587802</v>
      </c>
      <c r="H1956" s="111">
        <v>108.86320833333333</v>
      </c>
      <c r="I1956" s="106">
        <v>80.778645833333329</v>
      </c>
      <c r="J1956" s="109">
        <v>188.26116666666667</v>
      </c>
      <c r="K1956" s="104">
        <v>100.39845833333332</v>
      </c>
      <c r="L1956" s="107">
        <v>21.737041666666666</v>
      </c>
      <c r="M1956" s="102">
        <v>260.97591666666665</v>
      </c>
      <c r="N1956" s="108">
        <v>118.29533333333333</v>
      </c>
      <c r="O1956" s="103">
        <v>65.06697916666667</v>
      </c>
      <c r="P1956" s="39">
        <v>0</v>
      </c>
      <c r="R1956" s="24">
        <f t="shared" si="136"/>
        <v>1456.3416550179211</v>
      </c>
      <c r="T1956" s="5">
        <v>468.82402451041435</v>
      </c>
      <c r="V1956" s="20">
        <f t="shared" si="137"/>
        <v>1925.1656795283354</v>
      </c>
      <c r="W1956" s="59">
        <f t="shared" si="135"/>
        <v>41967</v>
      </c>
      <c r="X1956" s="25">
        <v>131.18573000000001</v>
      </c>
      <c r="Y1956" s="52">
        <v>357.24477000000002</v>
      </c>
      <c r="Z1956" s="53">
        <v>0</v>
      </c>
      <c r="AA1956" s="54">
        <v>393.37071000000003</v>
      </c>
      <c r="AB1956" s="55">
        <v>234.49498</v>
      </c>
      <c r="AC1956" s="56">
        <v>21.39554</v>
      </c>
      <c r="AD1956" s="100">
        <v>16.527166666666666</v>
      </c>
      <c r="AE1956" s="28">
        <v>0</v>
      </c>
      <c r="AF1956" s="58">
        <v>14.222790000000002</v>
      </c>
      <c r="AG1956" s="58"/>
      <c r="AH1956" s="35">
        <v>0</v>
      </c>
      <c r="AI1956" s="35"/>
      <c r="AL1956" s="24">
        <f t="shared" si="139"/>
        <v>1168.4416866666668</v>
      </c>
      <c r="AN1956" s="33">
        <v>765.21249999999986</v>
      </c>
      <c r="AP1956" s="20">
        <f t="shared" si="138"/>
        <v>1933.6541866666666</v>
      </c>
      <c r="AR1956" s="20"/>
    </row>
    <row r="1957" spans="1:44" x14ac:dyDescent="0.25">
      <c r="A1957" t="str">
        <f>VLOOKUP($B1957,'Cushing Balance'!$C$2:$E$500,3,TRUE)</f>
        <v>472014</v>
      </c>
      <c r="B1957" s="1">
        <v>41968</v>
      </c>
      <c r="C1957" s="31"/>
      <c r="D1957" s="101">
        <v>230.40743749999999</v>
      </c>
      <c r="E1957" s="110">
        <v>163.08320833333335</v>
      </c>
      <c r="F1957" s="105">
        <v>314.00331249999999</v>
      </c>
      <c r="G1957" s="27">
        <v>58.290634184587802</v>
      </c>
      <c r="H1957" s="111">
        <v>131.35291666666666</v>
      </c>
      <c r="I1957" s="106">
        <v>72.506562500000001</v>
      </c>
      <c r="J1957" s="109">
        <v>194.57552083333334</v>
      </c>
      <c r="K1957" s="104">
        <v>105.77297916666667</v>
      </c>
      <c r="L1957" s="107">
        <v>21.935749999999999</v>
      </c>
      <c r="M1957" s="102">
        <v>261.39166666666665</v>
      </c>
      <c r="N1957" s="108">
        <v>130.9923125</v>
      </c>
      <c r="O1957" s="103">
        <v>77.434083333333334</v>
      </c>
      <c r="P1957" s="39">
        <v>0</v>
      </c>
      <c r="R1957" s="24">
        <f t="shared" si="136"/>
        <v>1761.7463841845877</v>
      </c>
      <c r="T1957" s="5">
        <v>468.82402451041435</v>
      </c>
      <c r="V1957" s="20">
        <f t="shared" si="137"/>
        <v>2230.5704086950018</v>
      </c>
      <c r="W1957" s="59">
        <f t="shared" si="135"/>
        <v>41968</v>
      </c>
      <c r="X1957" s="25">
        <v>131.74285</v>
      </c>
      <c r="Y1957" s="52">
        <v>357.24329</v>
      </c>
      <c r="Z1957" s="53">
        <v>0</v>
      </c>
      <c r="AA1957" s="54">
        <v>427.14072999999996</v>
      </c>
      <c r="AB1957" s="55">
        <v>223.53723000000002</v>
      </c>
      <c r="AC1957" s="56">
        <v>26.169460000000001</v>
      </c>
      <c r="AD1957" s="100">
        <v>15.799979166666668</v>
      </c>
      <c r="AE1957" s="28">
        <v>0</v>
      </c>
      <c r="AF1957" s="58">
        <v>14.63142</v>
      </c>
      <c r="AG1957" s="58"/>
      <c r="AH1957" s="35">
        <v>0</v>
      </c>
      <c r="AI1957" s="35"/>
      <c r="AL1957" s="24">
        <f t="shared" si="139"/>
        <v>1196.2649591666666</v>
      </c>
      <c r="AN1957" s="33">
        <v>765.21249999999986</v>
      </c>
      <c r="AP1957" s="20">
        <f t="shared" si="138"/>
        <v>1961.4774591666664</v>
      </c>
      <c r="AR1957" s="20"/>
    </row>
    <row r="1958" spans="1:44" x14ac:dyDescent="0.25">
      <c r="A1958" t="str">
        <f>VLOOKUP($B1958,'Cushing Balance'!$C$2:$E$500,3,TRUE)</f>
        <v>472014</v>
      </c>
      <c r="B1958" s="1">
        <v>41969</v>
      </c>
      <c r="C1958" s="31"/>
      <c r="D1958" s="101">
        <v>164.19770833333334</v>
      </c>
      <c r="E1958" s="110">
        <v>191.44135416666666</v>
      </c>
      <c r="F1958" s="105">
        <v>186.44714583333334</v>
      </c>
      <c r="G1958" s="27">
        <v>58.290634184587802</v>
      </c>
      <c r="H1958" s="111">
        <v>143.32720833333335</v>
      </c>
      <c r="I1958" s="106">
        <v>74.169749999999993</v>
      </c>
      <c r="J1958" s="109">
        <v>189.47772916666665</v>
      </c>
      <c r="K1958" s="104">
        <v>103.25989583333333</v>
      </c>
      <c r="L1958" s="107">
        <v>22.371229166666669</v>
      </c>
      <c r="M1958" s="102">
        <v>257.54829166666667</v>
      </c>
      <c r="N1958" s="108">
        <v>147.03758333333334</v>
      </c>
      <c r="O1958" s="103">
        <v>75.898791666666668</v>
      </c>
      <c r="P1958" s="39">
        <v>0</v>
      </c>
      <c r="R1958" s="24">
        <f t="shared" si="136"/>
        <v>1613.4673216845879</v>
      </c>
      <c r="T1958" s="5">
        <v>468.82402451041435</v>
      </c>
      <c r="V1958" s="20">
        <f t="shared" si="137"/>
        <v>2082.291346195002</v>
      </c>
      <c r="W1958" s="59">
        <f t="shared" si="135"/>
        <v>41969</v>
      </c>
      <c r="X1958" s="25">
        <v>145.56514999999999</v>
      </c>
      <c r="Y1958" s="52">
        <v>348.27775000000003</v>
      </c>
      <c r="Z1958" s="53">
        <v>0</v>
      </c>
      <c r="AA1958" s="54">
        <v>354.25522999999998</v>
      </c>
      <c r="AB1958" s="55">
        <v>234.2861</v>
      </c>
      <c r="AC1958" s="56">
        <v>30.482830000000003</v>
      </c>
      <c r="AD1958" s="100">
        <v>35.867354166666665</v>
      </c>
      <c r="AE1958" s="28">
        <v>0</v>
      </c>
      <c r="AF1958" s="58">
        <v>8.3377299999999988</v>
      </c>
      <c r="AG1958" s="58"/>
      <c r="AH1958" s="35">
        <v>0</v>
      </c>
      <c r="AI1958" s="35"/>
      <c r="AL1958" s="24">
        <f t="shared" si="139"/>
        <v>1157.0721441666665</v>
      </c>
      <c r="AN1958" s="33">
        <v>765.21249999999986</v>
      </c>
      <c r="AP1958" s="20">
        <f t="shared" si="138"/>
        <v>1922.2846441666663</v>
      </c>
      <c r="AR1958" s="20"/>
    </row>
    <row r="1959" spans="1:44" x14ac:dyDescent="0.25">
      <c r="A1959" t="str">
        <f>VLOOKUP($B1959,'Cushing Balance'!$C$2:$E$500,3,TRUE)</f>
        <v>472014</v>
      </c>
      <c r="B1959" s="1">
        <v>41970</v>
      </c>
      <c r="C1959" s="31"/>
      <c r="D1959" s="101">
        <v>90.421812500000001</v>
      </c>
      <c r="E1959" s="110">
        <v>188.20958333333334</v>
      </c>
      <c r="F1959" s="105">
        <v>193.90314583333335</v>
      </c>
      <c r="G1959" s="27">
        <v>58.290634184587802</v>
      </c>
      <c r="H1959" s="111">
        <v>150</v>
      </c>
      <c r="I1959" s="106">
        <v>86.354979166666666</v>
      </c>
      <c r="J1959" s="109">
        <v>186.67591666666667</v>
      </c>
      <c r="K1959" s="104">
        <v>102.70677083333332</v>
      </c>
      <c r="L1959" s="107">
        <v>22.776041666666668</v>
      </c>
      <c r="M1959" s="102">
        <v>265.69341666666668</v>
      </c>
      <c r="N1959" s="108">
        <v>138.72149999999999</v>
      </c>
      <c r="O1959" s="103">
        <v>72.923312499999994</v>
      </c>
      <c r="P1959" s="39">
        <v>0</v>
      </c>
      <c r="R1959" s="24">
        <f t="shared" si="136"/>
        <v>1556.6771133512548</v>
      </c>
      <c r="T1959" s="5">
        <v>468.82402451041435</v>
      </c>
      <c r="V1959" s="20">
        <f t="shared" si="137"/>
        <v>2025.5011378616691</v>
      </c>
      <c r="W1959" s="59">
        <f t="shared" si="135"/>
        <v>41970</v>
      </c>
      <c r="X1959" s="25">
        <v>142.65332999999998</v>
      </c>
      <c r="Y1959" s="52">
        <v>341.87390000000005</v>
      </c>
      <c r="Z1959" s="53">
        <v>0</v>
      </c>
      <c r="AA1959" s="54">
        <v>334.38630999999998</v>
      </c>
      <c r="AB1959" s="55">
        <v>233.60748000000001</v>
      </c>
      <c r="AC1959" s="56">
        <v>30.852900000000002</v>
      </c>
      <c r="AD1959" s="100">
        <v>23.524229166666668</v>
      </c>
      <c r="AE1959" s="28">
        <v>0</v>
      </c>
      <c r="AF1959" s="58">
        <v>12.316520000000001</v>
      </c>
      <c r="AG1959" s="58"/>
      <c r="AH1959" s="35">
        <v>0</v>
      </c>
      <c r="AI1959" s="35"/>
      <c r="AL1959" s="24">
        <f t="shared" si="139"/>
        <v>1119.2146691666669</v>
      </c>
      <c r="AN1959" s="33">
        <v>765.21249999999986</v>
      </c>
      <c r="AP1959" s="20">
        <f t="shared" si="138"/>
        <v>1884.4271691666668</v>
      </c>
      <c r="AR1959" s="20"/>
    </row>
    <row r="1960" spans="1:44" x14ac:dyDescent="0.25">
      <c r="A1960" t="str">
        <f>VLOOKUP($B1960,'Cushing Balance'!$C$2:$E$500,3,TRUE)</f>
        <v>472014</v>
      </c>
      <c r="B1960" s="1">
        <v>41971</v>
      </c>
      <c r="C1960" s="31"/>
      <c r="D1960" s="101">
        <v>268.15729166666671</v>
      </c>
      <c r="E1960" s="110">
        <v>189.96418750000001</v>
      </c>
      <c r="F1960" s="105">
        <v>231.62102083333335</v>
      </c>
      <c r="G1960" s="27">
        <v>58.290634184587802</v>
      </c>
      <c r="H1960" s="111">
        <v>149.93195833333334</v>
      </c>
      <c r="I1960" s="106">
        <v>57.536687499999999</v>
      </c>
      <c r="J1960" s="109">
        <v>182.757375</v>
      </c>
      <c r="K1960" s="104">
        <v>106.81495833333332</v>
      </c>
      <c r="L1960" s="107">
        <v>22.805125</v>
      </c>
      <c r="M1960" s="102">
        <v>248.6676875</v>
      </c>
      <c r="N1960" s="108">
        <v>139.97472916666666</v>
      </c>
      <c r="O1960" s="103">
        <v>72.437937500000004</v>
      </c>
      <c r="P1960" s="39">
        <v>0</v>
      </c>
      <c r="R1960" s="24">
        <f t="shared" si="136"/>
        <v>1728.9595925179215</v>
      </c>
      <c r="T1960" s="5">
        <v>468.82402451041435</v>
      </c>
      <c r="V1960" s="20">
        <f t="shared" si="137"/>
        <v>2197.7836170283358</v>
      </c>
      <c r="W1960" s="59">
        <f t="shared" si="135"/>
        <v>41971</v>
      </c>
      <c r="X1960" s="25">
        <v>147.52596</v>
      </c>
      <c r="Y1960" s="52">
        <v>351.23465000000004</v>
      </c>
      <c r="Z1960" s="53">
        <v>0</v>
      </c>
      <c r="AA1960" s="54">
        <v>437.98980999999998</v>
      </c>
      <c r="AB1960" s="55">
        <v>232.74957999999998</v>
      </c>
      <c r="AC1960" s="56">
        <v>30.911080000000002</v>
      </c>
      <c r="AD1960" s="100">
        <v>11.847625000000001</v>
      </c>
      <c r="AE1960" s="28">
        <v>0</v>
      </c>
      <c r="AF1960" s="58">
        <v>15.33808</v>
      </c>
      <c r="AG1960" s="58"/>
      <c r="AH1960" s="35">
        <v>0</v>
      </c>
      <c r="AI1960" s="35"/>
      <c r="AL1960" s="24">
        <f t="shared" si="139"/>
        <v>1227.5967850000002</v>
      </c>
      <c r="AN1960" s="33">
        <v>765.21249999999986</v>
      </c>
      <c r="AP1960" s="20">
        <f t="shared" si="138"/>
        <v>1992.809285</v>
      </c>
      <c r="AR1960" s="20"/>
    </row>
    <row r="1961" spans="1:44" x14ac:dyDescent="0.25">
      <c r="A1961" t="str">
        <f>VLOOKUP($B1961,'Cushing Balance'!$C$2:$E$500,3,TRUE)</f>
        <v>482014</v>
      </c>
      <c r="B1961" s="1">
        <v>41972</v>
      </c>
      <c r="C1961" s="31"/>
      <c r="D1961" s="101">
        <v>158.26902083333334</v>
      </c>
      <c r="E1961" s="110">
        <v>187.24643750000001</v>
      </c>
      <c r="F1961" s="105">
        <v>206.18912499999999</v>
      </c>
      <c r="G1961" s="27">
        <v>58.290634184587802</v>
      </c>
      <c r="H1961" s="111">
        <v>126.01643749999999</v>
      </c>
      <c r="I1961" s="106">
        <v>97.693895833333329</v>
      </c>
      <c r="J1961" s="109">
        <v>180.38806249999999</v>
      </c>
      <c r="K1961" s="104">
        <v>98.825500000000005</v>
      </c>
      <c r="L1961" s="107">
        <v>21.531666666666666</v>
      </c>
      <c r="M1961" s="102">
        <v>246.576875</v>
      </c>
      <c r="N1961" s="108">
        <v>150</v>
      </c>
      <c r="O1961" s="103">
        <v>64.062875000000005</v>
      </c>
      <c r="P1961" s="39">
        <v>0</v>
      </c>
      <c r="R1961" s="24">
        <f t="shared" si="136"/>
        <v>1595.0905300179211</v>
      </c>
      <c r="T1961" s="5">
        <v>468.82402451041435</v>
      </c>
      <c r="V1961" s="20">
        <f t="shared" si="137"/>
        <v>2063.9145545283354</v>
      </c>
      <c r="W1961" s="59">
        <f t="shared" si="135"/>
        <v>41972</v>
      </c>
      <c r="X1961" s="25">
        <v>147.65135000000001</v>
      </c>
      <c r="Y1961" s="52">
        <v>269.6155</v>
      </c>
      <c r="Z1961" s="53">
        <v>0</v>
      </c>
      <c r="AA1961" s="54">
        <v>483.62703999999997</v>
      </c>
      <c r="AB1961" s="55">
        <v>232.96218999999999</v>
      </c>
      <c r="AC1961" s="56">
        <v>31.25348</v>
      </c>
      <c r="AD1961" s="100">
        <v>16.225562499999999</v>
      </c>
      <c r="AE1961" s="28">
        <v>0</v>
      </c>
      <c r="AF1961" s="58">
        <v>13.936350000000001</v>
      </c>
      <c r="AG1961" s="58"/>
      <c r="AH1961" s="35">
        <v>0</v>
      </c>
      <c r="AI1961" s="35"/>
      <c r="AL1961" s="24">
        <f t="shared" si="139"/>
        <v>1195.2714725000001</v>
      </c>
      <c r="AN1961" s="33">
        <v>765.21249999999986</v>
      </c>
      <c r="AP1961" s="20">
        <f t="shared" si="138"/>
        <v>1960.4839724999999</v>
      </c>
      <c r="AR1961" s="20"/>
    </row>
    <row r="1962" spans="1:44" x14ac:dyDescent="0.25">
      <c r="A1962" t="str">
        <f>VLOOKUP($B1962,'Cushing Balance'!$C$2:$E$500,3,TRUE)</f>
        <v>482014</v>
      </c>
      <c r="B1962" s="1">
        <v>41973</v>
      </c>
      <c r="C1962" s="31"/>
      <c r="D1962" s="101">
        <v>127.39637500000001</v>
      </c>
      <c r="E1962" s="110">
        <v>155.5915</v>
      </c>
      <c r="F1962" s="105">
        <v>227.81177083333336</v>
      </c>
      <c r="G1962" s="27">
        <v>58.290634184587802</v>
      </c>
      <c r="H1962" s="111">
        <v>136.43745833333335</v>
      </c>
      <c r="I1962" s="106">
        <v>87.298104166666675</v>
      </c>
      <c r="J1962" s="109">
        <v>187.94629166666667</v>
      </c>
      <c r="K1962" s="104">
        <v>104.287125</v>
      </c>
      <c r="L1962" s="107">
        <v>21.905270833333333</v>
      </c>
      <c r="M1962" s="102">
        <v>244.22739583333333</v>
      </c>
      <c r="N1962" s="108">
        <v>126.37231250000001</v>
      </c>
      <c r="O1962" s="103">
        <v>70.363583333333324</v>
      </c>
      <c r="P1962" s="39">
        <v>0</v>
      </c>
      <c r="R1962" s="24">
        <f t="shared" si="136"/>
        <v>1547.9278216845876</v>
      </c>
      <c r="T1962" s="5">
        <v>468.82402451041435</v>
      </c>
      <c r="V1962" s="20">
        <f t="shared" si="137"/>
        <v>2016.7518461950019</v>
      </c>
      <c r="W1962" s="59">
        <f t="shared" si="135"/>
        <v>41973</v>
      </c>
      <c r="X1962" s="25">
        <v>145.93012999999999</v>
      </c>
      <c r="Y1962" s="52">
        <v>254.83685</v>
      </c>
      <c r="Z1962" s="53">
        <v>0</v>
      </c>
      <c r="AA1962" s="54">
        <v>458.58130999999997</v>
      </c>
      <c r="AB1962" s="55">
        <v>231.99573000000001</v>
      </c>
      <c r="AC1962" s="56">
        <v>30.234189999999998</v>
      </c>
      <c r="AD1962" s="100">
        <v>22.14210416666667</v>
      </c>
      <c r="AE1962" s="28">
        <v>0</v>
      </c>
      <c r="AF1962" s="58">
        <v>8.729709999999999</v>
      </c>
      <c r="AG1962" s="58"/>
      <c r="AH1962" s="35">
        <v>0</v>
      </c>
      <c r="AI1962" s="35"/>
      <c r="AL1962" s="24">
        <f t="shared" si="139"/>
        <v>1152.4500241666667</v>
      </c>
      <c r="AN1962" s="33">
        <v>765.21249999999986</v>
      </c>
      <c r="AP1962" s="20">
        <f t="shared" si="138"/>
        <v>1917.6625241666666</v>
      </c>
      <c r="AR1962" s="20"/>
    </row>
    <row r="1963" spans="1:44" x14ac:dyDescent="0.25">
      <c r="A1963" t="str">
        <f>VLOOKUP($B1963,'Cushing Balance'!$C$2:$E$500,3,TRUE)</f>
        <v>482014</v>
      </c>
      <c r="B1963" s="1">
        <v>41974</v>
      </c>
      <c r="C1963" s="31"/>
      <c r="D1963" s="101">
        <v>425.23383333333334</v>
      </c>
      <c r="E1963" s="110">
        <v>192.42941666666667</v>
      </c>
      <c r="F1963" s="105">
        <v>140.00822916666667</v>
      </c>
      <c r="G1963" s="27">
        <v>58.290634184587802</v>
      </c>
      <c r="H1963" s="111">
        <v>97.057249999999996</v>
      </c>
      <c r="I1963" s="106">
        <v>69.138604166666667</v>
      </c>
      <c r="J1963" s="109">
        <v>145.11902083333334</v>
      </c>
      <c r="K1963" s="104">
        <v>107.92377083333332</v>
      </c>
      <c r="L1963" s="107">
        <v>21.4558125</v>
      </c>
      <c r="M1963" s="102">
        <v>279.8574375</v>
      </c>
      <c r="N1963" s="108">
        <v>138.63241666666664</v>
      </c>
      <c r="O1963" s="103">
        <v>63.214374999999997</v>
      </c>
      <c r="P1963" s="39">
        <v>0</v>
      </c>
      <c r="R1963" s="24">
        <f t="shared" si="136"/>
        <v>1738.3608008512545</v>
      </c>
      <c r="T1963" s="5">
        <v>471.96715085235451</v>
      </c>
      <c r="V1963" s="20">
        <f t="shared" si="137"/>
        <v>2210.327951703609</v>
      </c>
      <c r="W1963" s="59">
        <f t="shared" si="135"/>
        <v>41974</v>
      </c>
      <c r="X1963" s="25">
        <v>144.95773</v>
      </c>
      <c r="Y1963" s="52">
        <v>137.21115</v>
      </c>
      <c r="Z1963" s="53">
        <v>0</v>
      </c>
      <c r="AA1963" s="54">
        <v>407.50021000000004</v>
      </c>
      <c r="AB1963" s="55">
        <v>232.51124999999999</v>
      </c>
      <c r="AC1963" s="56">
        <v>21.32592</v>
      </c>
      <c r="AD1963" s="100">
        <v>21.864437500000001</v>
      </c>
      <c r="AE1963" s="28">
        <v>0</v>
      </c>
      <c r="AF1963" s="58">
        <v>5.8531000000000004</v>
      </c>
      <c r="AG1963" s="58"/>
      <c r="AH1963" s="35">
        <v>0</v>
      </c>
      <c r="AI1963" s="35"/>
      <c r="AL1963" s="24">
        <f t="shared" si="139"/>
        <v>971.22379750000016</v>
      </c>
      <c r="AN1963" s="33">
        <v>828.11249999999995</v>
      </c>
      <c r="AP1963" s="20">
        <f t="shared" si="138"/>
        <v>1799.3362975</v>
      </c>
      <c r="AR1963" s="20"/>
    </row>
    <row r="1964" spans="1:44" x14ac:dyDescent="0.25">
      <c r="A1964" t="str">
        <f>VLOOKUP($B1964,'Cushing Balance'!$C$2:$E$500,3,TRUE)</f>
        <v>482014</v>
      </c>
      <c r="B1964" s="1">
        <v>41975</v>
      </c>
      <c r="C1964" s="31"/>
      <c r="D1964" s="101">
        <v>378.15499999999997</v>
      </c>
      <c r="E1964" s="110">
        <v>181.66710416666666</v>
      </c>
      <c r="F1964" s="105">
        <v>11.505979166666668</v>
      </c>
      <c r="G1964" s="27">
        <v>58.290634184587802</v>
      </c>
      <c r="H1964" s="111">
        <v>79.343625000000003</v>
      </c>
      <c r="I1964" s="106">
        <v>98.041687499999995</v>
      </c>
      <c r="J1964" s="109">
        <v>187.39764583333334</v>
      </c>
      <c r="K1964" s="104">
        <v>106.85733333333333</v>
      </c>
      <c r="L1964" s="107">
        <v>21.331270833333331</v>
      </c>
      <c r="M1964" s="102">
        <v>274.04545833333333</v>
      </c>
      <c r="N1964" s="108">
        <v>142.6338125</v>
      </c>
      <c r="O1964" s="103">
        <v>71.6706875</v>
      </c>
      <c r="P1964" s="39">
        <v>0</v>
      </c>
      <c r="R1964" s="24">
        <f t="shared" si="136"/>
        <v>1610.9402383512543</v>
      </c>
      <c r="T1964" s="5">
        <v>471.96715085235451</v>
      </c>
      <c r="V1964" s="20">
        <f t="shared" si="137"/>
        <v>2082.9073892036085</v>
      </c>
      <c r="W1964" s="59">
        <f t="shared" si="135"/>
        <v>41975</v>
      </c>
      <c r="X1964" s="25">
        <v>148.58232999999998</v>
      </c>
      <c r="Y1964" s="52">
        <v>140.63051999999999</v>
      </c>
      <c r="Z1964" s="53">
        <v>0</v>
      </c>
      <c r="AA1964" s="54">
        <v>395.44883000000004</v>
      </c>
      <c r="AB1964" s="55">
        <v>232.405</v>
      </c>
      <c r="AC1964" s="56">
        <v>23.150400000000001</v>
      </c>
      <c r="AD1964" s="100">
        <v>17.085520833333334</v>
      </c>
      <c r="AE1964" s="28">
        <v>0</v>
      </c>
      <c r="AF1964" s="58">
        <v>7.5954600000000001</v>
      </c>
      <c r="AG1964" s="58"/>
      <c r="AH1964" s="35">
        <v>0</v>
      </c>
      <c r="AI1964" s="35"/>
      <c r="AL1964" s="24">
        <f t="shared" si="139"/>
        <v>964.89806083333337</v>
      </c>
      <c r="AN1964" s="33">
        <v>828.11249999999995</v>
      </c>
      <c r="AP1964" s="20">
        <f t="shared" si="138"/>
        <v>1793.0105608333333</v>
      </c>
      <c r="AR1964" s="20"/>
    </row>
    <row r="1965" spans="1:44" x14ac:dyDescent="0.25">
      <c r="A1965" t="str">
        <f>VLOOKUP($B1965,'Cushing Balance'!$C$2:$E$500,3,TRUE)</f>
        <v>482014</v>
      </c>
      <c r="B1965" s="1">
        <v>41976</v>
      </c>
      <c r="C1965" s="31"/>
      <c r="D1965" s="101">
        <v>72.303479166666676</v>
      </c>
      <c r="E1965" s="110">
        <v>182.93977083333334</v>
      </c>
      <c r="F1965" s="105">
        <v>0</v>
      </c>
      <c r="G1965" s="27">
        <v>58.290634184587802</v>
      </c>
      <c r="H1965" s="111">
        <v>98.798145833333322</v>
      </c>
      <c r="I1965" s="106">
        <v>90.00985416666667</v>
      </c>
      <c r="J1965" s="109">
        <v>152.49502083333334</v>
      </c>
      <c r="K1965" s="104">
        <v>103.56239583333333</v>
      </c>
      <c r="L1965" s="107">
        <v>21.89210416666667</v>
      </c>
      <c r="M1965" s="102">
        <v>249.1465</v>
      </c>
      <c r="N1965" s="108">
        <v>149.53404166666667</v>
      </c>
      <c r="O1965" s="103">
        <v>70.841645833333331</v>
      </c>
      <c r="P1965" s="39">
        <v>0</v>
      </c>
      <c r="R1965" s="24">
        <f t="shared" si="136"/>
        <v>1249.8135925179211</v>
      </c>
      <c r="T1965" s="5">
        <v>471.96715085235451</v>
      </c>
      <c r="V1965" s="20">
        <f t="shared" si="137"/>
        <v>1721.7807433702756</v>
      </c>
      <c r="W1965" s="59">
        <f t="shared" si="135"/>
        <v>41976</v>
      </c>
      <c r="X1965" s="25">
        <v>137.54719</v>
      </c>
      <c r="Y1965" s="52">
        <v>64.432209999999998</v>
      </c>
      <c r="Z1965" s="53">
        <v>0</v>
      </c>
      <c r="AA1965" s="54">
        <v>426.35288000000003</v>
      </c>
      <c r="AB1965" s="55">
        <v>175.65655999999998</v>
      </c>
      <c r="AC1965" s="56">
        <v>23.191130000000001</v>
      </c>
      <c r="AD1965" s="100">
        <v>16.783458333333332</v>
      </c>
      <c r="AE1965" s="28">
        <v>0</v>
      </c>
      <c r="AF1965" s="58">
        <v>6.7410399999999999</v>
      </c>
      <c r="AG1965" s="58"/>
      <c r="AH1965" s="35">
        <v>0</v>
      </c>
      <c r="AI1965" s="35"/>
      <c r="AL1965" s="24">
        <f t="shared" si="139"/>
        <v>850.70446833333347</v>
      </c>
      <c r="AN1965" s="33">
        <v>828.11249999999995</v>
      </c>
      <c r="AP1965" s="20">
        <f t="shared" si="138"/>
        <v>1678.8169683333335</v>
      </c>
      <c r="AR1965" s="20"/>
    </row>
    <row r="1966" spans="1:44" x14ac:dyDescent="0.25">
      <c r="A1966" t="str">
        <f>VLOOKUP($B1966,'Cushing Balance'!$C$2:$E$500,3,TRUE)</f>
        <v>482014</v>
      </c>
      <c r="B1966" s="1">
        <v>41977</v>
      </c>
      <c r="C1966" s="31"/>
      <c r="D1966" s="101">
        <v>197.60418749999999</v>
      </c>
      <c r="E1966" s="110">
        <v>118.06083333333333</v>
      </c>
      <c r="F1966" s="105">
        <v>8.6641250000000003</v>
      </c>
      <c r="G1966" s="27">
        <v>58.290634184587802</v>
      </c>
      <c r="H1966" s="111">
        <v>112.93627083333332</v>
      </c>
      <c r="I1966" s="106">
        <v>107.20650000000001</v>
      </c>
      <c r="J1966" s="109">
        <v>116.54379166666668</v>
      </c>
      <c r="K1966" s="104">
        <v>92.714854166666669</v>
      </c>
      <c r="L1966" s="107">
        <v>22.17335416666667</v>
      </c>
      <c r="M1966" s="102">
        <v>146.42512500000001</v>
      </c>
      <c r="N1966" s="108">
        <v>145.85731250000001</v>
      </c>
      <c r="O1966" s="103">
        <v>67.401979166666678</v>
      </c>
      <c r="P1966" s="39">
        <v>0</v>
      </c>
      <c r="R1966" s="24">
        <f t="shared" si="136"/>
        <v>1193.8789675179212</v>
      </c>
      <c r="T1966" s="5">
        <v>471.96715085235451</v>
      </c>
      <c r="V1966" s="20">
        <f t="shared" si="137"/>
        <v>1665.8461183702757</v>
      </c>
      <c r="W1966" s="59">
        <f t="shared" si="135"/>
        <v>41977</v>
      </c>
      <c r="X1966" s="25">
        <v>141.3175</v>
      </c>
      <c r="Y1966" s="52">
        <v>175.57320999999999</v>
      </c>
      <c r="Z1966" s="53">
        <v>0</v>
      </c>
      <c r="AA1966" s="54">
        <v>356.29280999999997</v>
      </c>
      <c r="AB1966" s="55">
        <v>110.41221</v>
      </c>
      <c r="AC1966" s="56">
        <v>23.234560000000002</v>
      </c>
      <c r="AD1966" s="100">
        <v>15.211520833333331</v>
      </c>
      <c r="AE1966" s="28">
        <v>0</v>
      </c>
      <c r="AF1966" s="58">
        <v>12.33165</v>
      </c>
      <c r="AG1966" s="58"/>
      <c r="AH1966" s="35">
        <v>0</v>
      </c>
      <c r="AI1966" s="35"/>
      <c r="AL1966" s="24">
        <f t="shared" si="139"/>
        <v>834.3734608333333</v>
      </c>
      <c r="AN1966" s="33">
        <v>828.11249999999995</v>
      </c>
      <c r="AP1966" s="20">
        <f t="shared" si="138"/>
        <v>1662.4859608333331</v>
      </c>
      <c r="AR1966" s="20"/>
    </row>
    <row r="1967" spans="1:44" x14ac:dyDescent="0.25">
      <c r="A1967" t="str">
        <f>VLOOKUP($B1967,'Cushing Balance'!$C$2:$E$500,3,TRUE)</f>
        <v>482014</v>
      </c>
      <c r="B1967" s="1">
        <v>41978</v>
      </c>
      <c r="C1967" s="31"/>
      <c r="D1967" s="101">
        <v>353.61710416666671</v>
      </c>
      <c r="E1967" s="110">
        <v>88.480291666666673</v>
      </c>
      <c r="F1967" s="105">
        <v>26.410499999999999</v>
      </c>
      <c r="G1967" s="27">
        <v>58.290634184587802</v>
      </c>
      <c r="H1967" s="111">
        <v>126.10875</v>
      </c>
      <c r="I1967" s="106">
        <v>75.703166666666675</v>
      </c>
      <c r="J1967" s="109">
        <v>178.93020833333335</v>
      </c>
      <c r="K1967" s="104">
        <v>92.043645833333329</v>
      </c>
      <c r="L1967" s="107">
        <v>22.880749999999999</v>
      </c>
      <c r="M1967" s="102">
        <v>229.50685416666667</v>
      </c>
      <c r="N1967" s="108">
        <v>135.42452083333333</v>
      </c>
      <c r="O1967" s="103">
        <v>64.047312500000004</v>
      </c>
      <c r="P1967" s="39">
        <v>0</v>
      </c>
      <c r="R1967" s="24">
        <f t="shared" si="136"/>
        <v>1451.4437383512548</v>
      </c>
      <c r="T1967" s="5">
        <v>471.96715085235451</v>
      </c>
      <c r="V1967" s="20">
        <f t="shared" si="137"/>
        <v>1923.4108892036093</v>
      </c>
      <c r="W1967" s="59">
        <f t="shared" si="135"/>
        <v>41978</v>
      </c>
      <c r="X1967" s="25">
        <v>149.40707999999998</v>
      </c>
      <c r="Y1967" s="52">
        <v>243.92076999999998</v>
      </c>
      <c r="Z1967" s="53">
        <v>0</v>
      </c>
      <c r="AA1967" s="54">
        <v>269.13927000000001</v>
      </c>
      <c r="AB1967" s="55">
        <v>162.62263000000002</v>
      </c>
      <c r="AC1967" s="56">
        <v>23.036560000000001</v>
      </c>
      <c r="AD1967" s="100">
        <v>16.789333333333332</v>
      </c>
      <c r="AE1967" s="28">
        <v>0</v>
      </c>
      <c r="AF1967" s="58">
        <v>15.58877</v>
      </c>
      <c r="AG1967" s="58"/>
      <c r="AH1967" s="35">
        <v>0</v>
      </c>
      <c r="AI1967" s="35"/>
      <c r="AL1967" s="24">
        <f t="shared" si="139"/>
        <v>880.50441333333345</v>
      </c>
      <c r="AN1967" s="33">
        <v>828.11249999999995</v>
      </c>
      <c r="AP1967" s="20">
        <f t="shared" si="138"/>
        <v>1708.6169133333333</v>
      </c>
      <c r="AR1967" s="20"/>
    </row>
    <row r="1968" spans="1:44" x14ac:dyDescent="0.25">
      <c r="A1968" t="str">
        <f>VLOOKUP($B1968,'Cushing Balance'!$C$2:$E$500,3,TRUE)</f>
        <v>492014</v>
      </c>
      <c r="B1968" s="1">
        <v>41979</v>
      </c>
      <c r="C1968" s="31"/>
      <c r="D1968" s="101">
        <v>366.05470833333334</v>
      </c>
      <c r="E1968" s="110">
        <v>130.25458333333333</v>
      </c>
      <c r="F1968" s="105">
        <v>68.493583333333333</v>
      </c>
      <c r="G1968" s="27">
        <v>58.290634184587802</v>
      </c>
      <c r="H1968" s="111">
        <v>137.98797916666666</v>
      </c>
      <c r="I1968" s="106">
        <v>90.566895833333334</v>
      </c>
      <c r="J1968" s="109">
        <v>119.00779166666668</v>
      </c>
      <c r="K1968" s="104">
        <v>92.082916666666677</v>
      </c>
      <c r="L1968" s="107">
        <v>22.616604166666669</v>
      </c>
      <c r="M1968" s="102">
        <v>312.2591041666667</v>
      </c>
      <c r="N1968" s="108">
        <v>143.06016666666665</v>
      </c>
      <c r="O1968" s="103">
        <v>70.37414583333333</v>
      </c>
      <c r="P1968" s="39">
        <v>0</v>
      </c>
      <c r="R1968" s="24">
        <f t="shared" si="136"/>
        <v>1611.0491133512548</v>
      </c>
      <c r="T1968" s="5">
        <v>471.96715085235451</v>
      </c>
      <c r="V1968" s="20">
        <f t="shared" si="137"/>
        <v>2083.0162642036094</v>
      </c>
      <c r="W1968" s="59">
        <f t="shared" si="135"/>
        <v>41979</v>
      </c>
      <c r="X1968" s="25">
        <v>147.8184</v>
      </c>
      <c r="Y1968" s="52">
        <v>235.69292000000002</v>
      </c>
      <c r="Z1968" s="53">
        <v>0</v>
      </c>
      <c r="AA1968" s="54">
        <v>408.16559999999998</v>
      </c>
      <c r="AB1968" s="55">
        <v>228.95908</v>
      </c>
      <c r="AC1968" s="56">
        <v>22.881810000000002</v>
      </c>
      <c r="AD1968" s="100">
        <v>33.684145833333339</v>
      </c>
      <c r="AE1968" s="28">
        <v>0</v>
      </c>
      <c r="AF1968" s="58">
        <v>15.24292</v>
      </c>
      <c r="AG1968" s="58"/>
      <c r="AH1968" s="35">
        <v>0</v>
      </c>
      <c r="AI1968" s="35"/>
      <c r="AL1968" s="24">
        <f t="shared" si="139"/>
        <v>1092.4448758333333</v>
      </c>
      <c r="AN1968" s="33">
        <v>828.11249999999995</v>
      </c>
      <c r="AP1968" s="20">
        <f t="shared" si="138"/>
        <v>1920.5573758333333</v>
      </c>
      <c r="AR1968" s="20"/>
    </row>
    <row r="1969" spans="1:44" x14ac:dyDescent="0.25">
      <c r="A1969" t="str">
        <f>VLOOKUP($B1969,'Cushing Balance'!$C$2:$E$500,3,TRUE)</f>
        <v>492014</v>
      </c>
      <c r="B1969" s="1">
        <v>41980</v>
      </c>
      <c r="C1969" s="31"/>
      <c r="D1969" s="101">
        <v>280.65929166666666</v>
      </c>
      <c r="E1969" s="110">
        <v>43.918645833333336</v>
      </c>
      <c r="F1969" s="105">
        <v>353.9479583333333</v>
      </c>
      <c r="G1969" s="27">
        <v>58.290634184587802</v>
      </c>
      <c r="H1969" s="111">
        <v>114.98789583333333</v>
      </c>
      <c r="I1969" s="106">
        <v>97.336770833333333</v>
      </c>
      <c r="J1969" s="109">
        <v>100.26566666666668</v>
      </c>
      <c r="K1969" s="104">
        <v>90.949312500000005</v>
      </c>
      <c r="L1969" s="107">
        <v>21.202937500000001</v>
      </c>
      <c r="M1969" s="102">
        <v>380.50831249999999</v>
      </c>
      <c r="N1969" s="108">
        <v>139.61093750000001</v>
      </c>
      <c r="O1969" s="103">
        <v>67.526333333333326</v>
      </c>
      <c r="P1969" s="39">
        <v>0</v>
      </c>
      <c r="R1969" s="24">
        <f t="shared" si="136"/>
        <v>1749.2046966845878</v>
      </c>
      <c r="T1969" s="5">
        <v>471.96715085235451</v>
      </c>
      <c r="V1969" s="20">
        <f t="shared" si="137"/>
        <v>2221.1718475369426</v>
      </c>
      <c r="W1969" s="59">
        <f t="shared" si="135"/>
        <v>41980</v>
      </c>
      <c r="X1969" s="25">
        <v>148.71994000000001</v>
      </c>
      <c r="Y1969" s="52">
        <v>150.00614999999999</v>
      </c>
      <c r="Z1969" s="53">
        <v>0</v>
      </c>
      <c r="AA1969" s="54">
        <v>440.37852000000004</v>
      </c>
      <c r="AB1969" s="55">
        <v>218.24148000000002</v>
      </c>
      <c r="AC1969" s="56">
        <v>23.010580000000001</v>
      </c>
      <c r="AD1969" s="100">
        <v>21.642770833333334</v>
      </c>
      <c r="AE1969" s="28">
        <v>0</v>
      </c>
      <c r="AF1969" s="58">
        <v>12.35183</v>
      </c>
      <c r="AG1969" s="58"/>
      <c r="AH1969" s="35">
        <v>0</v>
      </c>
      <c r="AI1969" s="35"/>
      <c r="AL1969" s="24">
        <f t="shared" si="139"/>
        <v>1014.3512708333334</v>
      </c>
      <c r="AN1969" s="33">
        <v>828.11249999999995</v>
      </c>
      <c r="AP1969" s="20">
        <f t="shared" si="138"/>
        <v>1842.4637708333335</v>
      </c>
      <c r="AR1969" s="20"/>
    </row>
    <row r="1970" spans="1:44" x14ac:dyDescent="0.25">
      <c r="A1970" t="str">
        <f>VLOOKUP($B1970,'Cushing Balance'!$C$2:$E$500,3,TRUE)</f>
        <v>492014</v>
      </c>
      <c r="B1970" s="1">
        <v>41981</v>
      </c>
      <c r="C1970" s="31"/>
      <c r="D1970" s="101">
        <v>197.05168750000001</v>
      </c>
      <c r="E1970" s="110">
        <v>58.684375000000003</v>
      </c>
      <c r="F1970" s="105">
        <v>296.57677083333334</v>
      </c>
      <c r="G1970" s="27">
        <v>58.290634184587802</v>
      </c>
      <c r="H1970" s="111">
        <v>135.48177083333334</v>
      </c>
      <c r="I1970" s="106">
        <v>93.009937500000007</v>
      </c>
      <c r="J1970" s="109">
        <v>181.20160416666667</v>
      </c>
      <c r="K1970" s="104">
        <v>86.820229166666678</v>
      </c>
      <c r="L1970" s="107">
        <v>21.127729166666668</v>
      </c>
      <c r="M1970" s="102">
        <v>356.6411875</v>
      </c>
      <c r="N1970" s="108">
        <v>122.9560625</v>
      </c>
      <c r="O1970" s="103">
        <v>74.87166666666667</v>
      </c>
      <c r="P1970" s="39">
        <v>0</v>
      </c>
      <c r="R1970" s="24">
        <f t="shared" si="136"/>
        <v>1682.7136550179214</v>
      </c>
      <c r="T1970" s="5">
        <v>471.96715085235451</v>
      </c>
      <c r="V1970" s="20">
        <f t="shared" si="137"/>
        <v>2154.6808058702759</v>
      </c>
      <c r="W1970" s="59">
        <f t="shared" si="135"/>
        <v>41981</v>
      </c>
      <c r="X1970" s="25">
        <v>149.07384999999999</v>
      </c>
      <c r="Y1970" s="52">
        <v>155.52677</v>
      </c>
      <c r="Z1970" s="53">
        <v>0</v>
      </c>
      <c r="AA1970" s="54">
        <v>390.48933</v>
      </c>
      <c r="AB1970" s="55">
        <v>227.41575</v>
      </c>
      <c r="AC1970" s="56">
        <v>22.91527</v>
      </c>
      <c r="AD1970" s="100">
        <v>32.107520833333332</v>
      </c>
      <c r="AE1970" s="28">
        <v>0</v>
      </c>
      <c r="AF1970" s="58">
        <v>7.6938500000000003</v>
      </c>
      <c r="AG1970" s="58"/>
      <c r="AH1970" s="35">
        <v>0</v>
      </c>
      <c r="AI1970" s="35"/>
      <c r="AL1970" s="24">
        <f t="shared" si="139"/>
        <v>985.22234083333331</v>
      </c>
      <c r="AN1970" s="33">
        <v>828.11249999999995</v>
      </c>
      <c r="AP1970" s="20">
        <f t="shared" si="138"/>
        <v>1813.3348408333331</v>
      </c>
      <c r="AR1970" s="20"/>
    </row>
    <row r="1971" spans="1:44" x14ac:dyDescent="0.25">
      <c r="A1971" t="str">
        <f>VLOOKUP($B1971,'Cushing Balance'!$C$2:$E$500,3,TRUE)</f>
        <v>492014</v>
      </c>
      <c r="B1971" s="1">
        <v>41982</v>
      </c>
      <c r="C1971" s="31"/>
      <c r="D1971" s="101">
        <v>120.58845833333334</v>
      </c>
      <c r="E1971" s="110">
        <v>109.20643750000001</v>
      </c>
      <c r="F1971" s="105">
        <v>316.6663125</v>
      </c>
      <c r="G1971" s="27">
        <v>58.290634184587802</v>
      </c>
      <c r="H1971" s="111">
        <v>144.18304166666667</v>
      </c>
      <c r="I1971" s="106">
        <v>73.579895833333325</v>
      </c>
      <c r="J1971" s="109">
        <v>107.48879166666667</v>
      </c>
      <c r="K1971" s="104">
        <v>90.887249999999995</v>
      </c>
      <c r="L1971" s="107">
        <v>21.187604166666667</v>
      </c>
      <c r="M1971" s="102">
        <v>287.35525000000001</v>
      </c>
      <c r="N1971" s="108">
        <v>150</v>
      </c>
      <c r="O1971" s="103">
        <v>74.724020833333327</v>
      </c>
      <c r="P1971" s="39">
        <v>0</v>
      </c>
      <c r="R1971" s="24">
        <f t="shared" si="136"/>
        <v>1554.1576966845878</v>
      </c>
      <c r="T1971" s="5">
        <v>471.96715085235451</v>
      </c>
      <c r="V1971" s="20">
        <f t="shared" si="137"/>
        <v>2026.1248475369423</v>
      </c>
      <c r="W1971" s="59">
        <f t="shared" si="135"/>
        <v>41982</v>
      </c>
      <c r="X1971" s="25">
        <v>143.39270999999999</v>
      </c>
      <c r="Y1971" s="52">
        <v>101.0545</v>
      </c>
      <c r="Z1971" s="53">
        <v>0</v>
      </c>
      <c r="AA1971" s="54">
        <v>345.77053999999998</v>
      </c>
      <c r="AB1971" s="55">
        <v>217.0506</v>
      </c>
      <c r="AC1971" s="56">
        <v>22.814830000000001</v>
      </c>
      <c r="AD1971" s="100">
        <v>30.701499999999999</v>
      </c>
      <c r="AE1971" s="28">
        <v>0</v>
      </c>
      <c r="AF1971" s="58">
        <v>7.9898800000000003</v>
      </c>
      <c r="AG1971" s="58"/>
      <c r="AH1971" s="35">
        <v>0</v>
      </c>
      <c r="AI1971" s="35"/>
      <c r="AL1971" s="24">
        <f t="shared" si="139"/>
        <v>868.77456000000006</v>
      </c>
      <c r="AN1971" s="33">
        <v>828.11249999999995</v>
      </c>
      <c r="AP1971" s="20">
        <f t="shared" si="138"/>
        <v>1696.88706</v>
      </c>
      <c r="AR1971" s="20"/>
    </row>
    <row r="1972" spans="1:44" x14ac:dyDescent="0.25">
      <c r="A1972" t="str">
        <f>VLOOKUP($B1972,'Cushing Balance'!$C$2:$E$500,3,TRUE)</f>
        <v>492014</v>
      </c>
      <c r="B1972" s="1">
        <v>41983</v>
      </c>
      <c r="C1972" s="31"/>
      <c r="D1972" s="101">
        <v>95.883270833333327</v>
      </c>
      <c r="E1972" s="110">
        <v>135.73133333333334</v>
      </c>
      <c r="F1972" s="105">
        <v>359.17306250000001</v>
      </c>
      <c r="G1972" s="27">
        <v>58.290634184587802</v>
      </c>
      <c r="H1972" s="111">
        <v>120.8009375</v>
      </c>
      <c r="I1972" s="106">
        <v>117.87564583333332</v>
      </c>
      <c r="J1972" s="109">
        <v>173.86297916666666</v>
      </c>
      <c r="K1972" s="104">
        <v>97.878687499999998</v>
      </c>
      <c r="L1972" s="107">
        <v>21.96391666666667</v>
      </c>
      <c r="M1972" s="102">
        <v>386.58460416666668</v>
      </c>
      <c r="N1972" s="108">
        <v>150</v>
      </c>
      <c r="O1972" s="103">
        <v>69.220062499999997</v>
      </c>
      <c r="P1972" s="39">
        <v>0</v>
      </c>
      <c r="R1972" s="24">
        <f t="shared" si="136"/>
        <v>1787.2651341845879</v>
      </c>
      <c r="T1972" s="5">
        <v>471.96715085235451</v>
      </c>
      <c r="V1972" s="20">
        <f t="shared" si="137"/>
        <v>2259.2322850369424</v>
      </c>
      <c r="W1972" s="59">
        <f t="shared" si="135"/>
        <v>41983</v>
      </c>
      <c r="X1972" s="25">
        <v>130.58688000000001</v>
      </c>
      <c r="Y1972" s="52">
        <v>240.48713000000001</v>
      </c>
      <c r="Z1972" s="53">
        <v>0</v>
      </c>
      <c r="AA1972" s="54">
        <v>292.01499999999999</v>
      </c>
      <c r="AB1972" s="55">
        <v>224.25725</v>
      </c>
      <c r="AC1972" s="56">
        <v>22.901630000000001</v>
      </c>
      <c r="AD1972" s="100">
        <v>18.176208333333332</v>
      </c>
      <c r="AE1972" s="28">
        <v>0</v>
      </c>
      <c r="AF1972" s="58">
        <v>8.0809800000000003</v>
      </c>
      <c r="AG1972" s="58"/>
      <c r="AH1972" s="35">
        <v>0</v>
      </c>
      <c r="AI1972" s="35"/>
      <c r="AL1972" s="24">
        <f t="shared" si="139"/>
        <v>936.50507833333324</v>
      </c>
      <c r="AN1972" s="33">
        <v>828.11249999999995</v>
      </c>
      <c r="AP1972" s="20">
        <f t="shared" si="138"/>
        <v>1764.6175783333333</v>
      </c>
      <c r="AR1972" s="20"/>
    </row>
    <row r="1973" spans="1:44" x14ac:dyDescent="0.25">
      <c r="A1973" t="str">
        <f>VLOOKUP($B1973,'Cushing Balance'!$C$2:$E$500,3,TRUE)</f>
        <v>492014</v>
      </c>
      <c r="B1973" s="1">
        <v>41984</v>
      </c>
      <c r="C1973" s="31"/>
      <c r="D1973" s="101">
        <v>348.99697916666668</v>
      </c>
      <c r="E1973" s="110">
        <v>150.12912499999999</v>
      </c>
      <c r="F1973" s="105">
        <v>316.5325416666667</v>
      </c>
      <c r="G1973" s="27">
        <v>58.290634184587802</v>
      </c>
      <c r="H1973" s="111">
        <v>119.65125</v>
      </c>
      <c r="I1973" s="106">
        <v>90.569729166666676</v>
      </c>
      <c r="J1973" s="109">
        <v>90.389104166666669</v>
      </c>
      <c r="K1973" s="104">
        <v>93.702854166666668</v>
      </c>
      <c r="L1973" s="107">
        <v>21.986895833333332</v>
      </c>
      <c r="M1973" s="102">
        <v>298.47464583333334</v>
      </c>
      <c r="N1973" s="108">
        <v>120.5524375</v>
      </c>
      <c r="O1973" s="103">
        <v>59.288291666666666</v>
      </c>
      <c r="P1973" s="39">
        <v>0</v>
      </c>
      <c r="R1973" s="24">
        <f t="shared" si="136"/>
        <v>1768.5644883512546</v>
      </c>
      <c r="T1973" s="5">
        <v>471.96715085235451</v>
      </c>
      <c r="V1973" s="20">
        <f t="shared" si="137"/>
        <v>2240.5316392036093</v>
      </c>
      <c r="W1973" s="59">
        <f t="shared" si="135"/>
        <v>41984</v>
      </c>
      <c r="X1973" s="25">
        <v>130.9254</v>
      </c>
      <c r="Y1973" s="52">
        <v>243.11987999999999</v>
      </c>
      <c r="Z1973" s="53">
        <v>0</v>
      </c>
      <c r="AA1973" s="54">
        <v>365.82542000000001</v>
      </c>
      <c r="AB1973" s="55">
        <v>225.82773</v>
      </c>
      <c r="AC1973" s="56">
        <v>23.0306</v>
      </c>
      <c r="AD1973" s="100">
        <v>16.08445833333333</v>
      </c>
      <c r="AE1973" s="28">
        <v>0</v>
      </c>
      <c r="AF1973" s="58">
        <v>13.088229999999999</v>
      </c>
      <c r="AG1973" s="58"/>
      <c r="AH1973" s="35">
        <v>0</v>
      </c>
      <c r="AI1973" s="35"/>
      <c r="AL1973" s="24">
        <f t="shared" si="139"/>
        <v>1017.9017183333333</v>
      </c>
      <c r="AN1973" s="33">
        <v>828.11249999999995</v>
      </c>
      <c r="AP1973" s="20">
        <f t="shared" si="138"/>
        <v>1846.0142183333332</v>
      </c>
      <c r="AR1973" s="20"/>
    </row>
    <row r="1974" spans="1:44" x14ac:dyDescent="0.25">
      <c r="A1974" t="str">
        <f>VLOOKUP($B1974,'Cushing Balance'!$C$2:$E$500,3,TRUE)</f>
        <v>492014</v>
      </c>
      <c r="B1974" s="1">
        <v>41985</v>
      </c>
      <c r="C1974" s="31"/>
      <c r="D1974" s="101">
        <v>180.80052083333334</v>
      </c>
      <c r="E1974" s="110">
        <v>182.676625</v>
      </c>
      <c r="F1974" s="105">
        <v>322.69785416666667</v>
      </c>
      <c r="G1974" s="27">
        <v>58.290634184587802</v>
      </c>
      <c r="H1974" s="111">
        <v>105.30610416666667</v>
      </c>
      <c r="I1974" s="106">
        <v>98.578708333333324</v>
      </c>
      <c r="J1974" s="109">
        <v>95.767916666666665</v>
      </c>
      <c r="K1974" s="104">
        <v>77.791250000000005</v>
      </c>
      <c r="L1974" s="107">
        <v>22.036583333333333</v>
      </c>
      <c r="M1974" s="102">
        <v>251.69900000000001</v>
      </c>
      <c r="N1974" s="108">
        <v>124.76508333333332</v>
      </c>
      <c r="O1974" s="103">
        <v>65.619458333333327</v>
      </c>
      <c r="P1974" s="39">
        <v>0</v>
      </c>
      <c r="R1974" s="24">
        <f t="shared" si="136"/>
        <v>1586.0297383512543</v>
      </c>
      <c r="T1974" s="5">
        <v>471.96715085235451</v>
      </c>
      <c r="V1974" s="20">
        <f t="shared" si="137"/>
        <v>2057.9968892036086</v>
      </c>
      <c r="W1974" s="59">
        <f t="shared" si="135"/>
        <v>41985</v>
      </c>
      <c r="X1974" s="25">
        <v>149.40994000000001</v>
      </c>
      <c r="Y1974" s="52">
        <v>249.23313000000002</v>
      </c>
      <c r="Z1974" s="53">
        <v>0</v>
      </c>
      <c r="AA1974" s="54">
        <v>407.92083000000002</v>
      </c>
      <c r="AB1974" s="55">
        <v>225.05892</v>
      </c>
      <c r="AC1974" s="56">
        <v>23.504330000000003</v>
      </c>
      <c r="AD1974" s="100">
        <v>12.013645833333332</v>
      </c>
      <c r="AE1974" s="28">
        <v>0</v>
      </c>
      <c r="AF1974" s="58">
        <v>15.220690000000001</v>
      </c>
      <c r="AG1974" s="58"/>
      <c r="AH1974" s="35">
        <v>0</v>
      </c>
      <c r="AI1974" s="35"/>
      <c r="AL1974" s="24">
        <f t="shared" si="139"/>
        <v>1082.3614858333335</v>
      </c>
      <c r="AN1974" s="33">
        <v>828.11249999999995</v>
      </c>
      <c r="AP1974" s="20">
        <f t="shared" si="138"/>
        <v>1910.4739858333335</v>
      </c>
      <c r="AR1974" s="20"/>
    </row>
    <row r="1975" spans="1:44" x14ac:dyDescent="0.25">
      <c r="A1975" t="str">
        <f>VLOOKUP($B1975,'Cushing Balance'!$C$2:$E$500,3,TRUE)</f>
        <v>502014</v>
      </c>
      <c r="B1975" s="1">
        <v>41986</v>
      </c>
      <c r="C1975" s="31"/>
      <c r="D1975" s="101">
        <v>158.29181249999999</v>
      </c>
      <c r="E1975" s="110">
        <v>173.94483333333335</v>
      </c>
      <c r="F1975" s="105">
        <v>284.88783333333333</v>
      </c>
      <c r="G1975" s="27">
        <v>58.290634184587802</v>
      </c>
      <c r="H1975" s="111">
        <v>134.85239583333333</v>
      </c>
      <c r="I1975" s="106">
        <v>73.810833333333335</v>
      </c>
      <c r="J1975" s="109">
        <v>133.89766666666665</v>
      </c>
      <c r="K1975" s="104">
        <v>78.907187500000006</v>
      </c>
      <c r="L1975" s="107">
        <v>22.160916666666669</v>
      </c>
      <c r="M1975" s="102">
        <v>317.25195833333333</v>
      </c>
      <c r="N1975" s="108">
        <v>147.74758333333335</v>
      </c>
      <c r="O1975" s="103">
        <v>68.671666666666667</v>
      </c>
      <c r="P1975" s="39">
        <v>0</v>
      </c>
      <c r="R1975" s="24">
        <f t="shared" si="136"/>
        <v>1652.7153216845877</v>
      </c>
      <c r="T1975" s="5">
        <v>471.96715085235451</v>
      </c>
      <c r="V1975" s="20">
        <f t="shared" si="137"/>
        <v>2124.6824725369424</v>
      </c>
      <c r="W1975" s="59">
        <f t="shared" si="135"/>
        <v>41986</v>
      </c>
      <c r="X1975" s="25">
        <v>147.51518999999999</v>
      </c>
      <c r="Y1975" s="52">
        <v>247.82992000000002</v>
      </c>
      <c r="Z1975" s="53">
        <v>0</v>
      </c>
      <c r="AA1975" s="54">
        <v>405.52146000000005</v>
      </c>
      <c r="AB1975" s="55">
        <v>229.09110000000001</v>
      </c>
      <c r="AC1975" s="56">
        <v>23.6571</v>
      </c>
      <c r="AD1975" s="100">
        <v>19.104020833333333</v>
      </c>
      <c r="AE1975" s="28">
        <v>0</v>
      </c>
      <c r="AF1975" s="58">
        <v>15.34277</v>
      </c>
      <c r="AG1975" s="58"/>
      <c r="AH1975" s="35">
        <v>0</v>
      </c>
      <c r="AI1975" s="35"/>
      <c r="AL1975" s="24">
        <f t="shared" si="139"/>
        <v>1088.0615608333333</v>
      </c>
      <c r="AN1975" s="33">
        <v>828.11249999999995</v>
      </c>
      <c r="AP1975" s="20">
        <f t="shared" si="138"/>
        <v>1916.1740608333332</v>
      </c>
      <c r="AR1975" s="20"/>
    </row>
    <row r="1976" spans="1:44" x14ac:dyDescent="0.25">
      <c r="A1976" t="str">
        <f>VLOOKUP($B1976,'Cushing Balance'!$C$2:$E$500,3,TRUE)</f>
        <v>502014</v>
      </c>
      <c r="B1976" s="1">
        <v>41987</v>
      </c>
      <c r="C1976" s="31"/>
      <c r="D1976" s="101">
        <v>223.35210416666666</v>
      </c>
      <c r="E1976" s="110">
        <v>180.15977083333334</v>
      </c>
      <c r="F1976" s="105">
        <v>312.10758333333331</v>
      </c>
      <c r="G1976" s="27">
        <v>58.290634184587802</v>
      </c>
      <c r="H1976" s="111">
        <v>135.73625000000001</v>
      </c>
      <c r="I1976" s="106">
        <v>72.676791666666674</v>
      </c>
      <c r="J1976" s="109">
        <v>151.16920833333333</v>
      </c>
      <c r="K1976" s="104">
        <v>86.46660416666667</v>
      </c>
      <c r="L1976" s="107">
        <v>22.294083333333333</v>
      </c>
      <c r="M1976" s="102">
        <v>339.89641666666671</v>
      </c>
      <c r="N1976" s="108">
        <v>95.805791666666678</v>
      </c>
      <c r="O1976" s="103">
        <v>66.670520833333327</v>
      </c>
      <c r="P1976" s="39">
        <v>0</v>
      </c>
      <c r="R1976" s="24">
        <f t="shared" si="136"/>
        <v>1744.6257591845877</v>
      </c>
      <c r="T1976" s="5">
        <v>471.96715085235451</v>
      </c>
      <c r="V1976" s="20">
        <f t="shared" si="137"/>
        <v>2216.5929100369422</v>
      </c>
      <c r="W1976" s="59">
        <f t="shared" si="135"/>
        <v>41987</v>
      </c>
      <c r="X1976" s="25">
        <v>143.82692</v>
      </c>
      <c r="Y1976" s="52">
        <v>248.41589999999999</v>
      </c>
      <c r="Z1976" s="53">
        <v>0</v>
      </c>
      <c r="AA1976" s="54">
        <v>262.74646000000001</v>
      </c>
      <c r="AB1976" s="55">
        <v>230.35657999999998</v>
      </c>
      <c r="AC1976" s="56">
        <v>23.816790000000001</v>
      </c>
      <c r="AD1976" s="100">
        <v>22.270499999999998</v>
      </c>
      <c r="AE1976" s="28">
        <v>0</v>
      </c>
      <c r="AF1976" s="58">
        <v>14.463419999999999</v>
      </c>
      <c r="AG1976" s="58"/>
      <c r="AH1976" s="35">
        <v>0</v>
      </c>
      <c r="AI1976" s="35"/>
      <c r="AL1976" s="24">
        <f t="shared" si="139"/>
        <v>945.89657</v>
      </c>
      <c r="AN1976" s="33">
        <v>828.11249999999995</v>
      </c>
      <c r="AP1976" s="20">
        <f t="shared" si="138"/>
        <v>1774.0090700000001</v>
      </c>
      <c r="AR1976" s="20"/>
    </row>
    <row r="1977" spans="1:44" x14ac:dyDescent="0.25">
      <c r="A1977" t="str">
        <f>VLOOKUP($B1977,'Cushing Balance'!$C$2:$E$500,3,TRUE)</f>
        <v>502014</v>
      </c>
      <c r="B1977" s="1">
        <v>41988</v>
      </c>
      <c r="C1977" s="31"/>
      <c r="D1977" s="101">
        <v>72.448562499999994</v>
      </c>
      <c r="E1977" s="110">
        <v>183.75141666666667</v>
      </c>
      <c r="F1977" s="105">
        <v>263.32170833333333</v>
      </c>
      <c r="G1977" s="27">
        <v>58.290634184587802</v>
      </c>
      <c r="H1977" s="111">
        <v>146.94702083333334</v>
      </c>
      <c r="I1977" s="106">
        <v>69.554958333333332</v>
      </c>
      <c r="J1977" s="109">
        <v>140.58991666666665</v>
      </c>
      <c r="K1977" s="104">
        <v>95.697020833333326</v>
      </c>
      <c r="L1977" s="107">
        <v>22.000104166666667</v>
      </c>
      <c r="M1977" s="102">
        <v>284.12985416666669</v>
      </c>
      <c r="N1977" s="108">
        <v>131.26599999999999</v>
      </c>
      <c r="O1977" s="103">
        <v>70.613666666666674</v>
      </c>
      <c r="P1977" s="39">
        <v>0</v>
      </c>
      <c r="R1977" s="24">
        <f t="shared" si="136"/>
        <v>1538.6108633512547</v>
      </c>
      <c r="T1977" s="5">
        <v>471.96715085235451</v>
      </c>
      <c r="V1977" s="20">
        <f t="shared" si="137"/>
        <v>2010.5780142036092</v>
      </c>
      <c r="W1977" s="59">
        <f t="shared" si="135"/>
        <v>41988</v>
      </c>
      <c r="X1977" s="25">
        <v>144.06485000000001</v>
      </c>
      <c r="Y1977" s="52">
        <v>248.76998</v>
      </c>
      <c r="Z1977" s="53">
        <v>0</v>
      </c>
      <c r="AA1977" s="54">
        <v>183.31858</v>
      </c>
      <c r="AB1977" s="55">
        <v>230.91867000000002</v>
      </c>
      <c r="AC1977" s="56">
        <v>23.70552</v>
      </c>
      <c r="AD1977" s="100">
        <v>18.314687500000002</v>
      </c>
      <c r="AE1977" s="28">
        <v>0</v>
      </c>
      <c r="AF1977" s="58">
        <v>15.08183</v>
      </c>
      <c r="AG1977" s="58"/>
      <c r="AH1977" s="35">
        <v>0</v>
      </c>
      <c r="AI1977" s="35"/>
      <c r="AL1977" s="24">
        <f t="shared" si="139"/>
        <v>864.17411749999997</v>
      </c>
      <c r="AN1977" s="33">
        <v>828.11249999999995</v>
      </c>
      <c r="AP1977" s="20">
        <f t="shared" si="138"/>
        <v>1692.2866174999999</v>
      </c>
      <c r="AR1977" s="20"/>
    </row>
    <row r="1978" spans="1:44" x14ac:dyDescent="0.25">
      <c r="A1978" t="str">
        <f>VLOOKUP($B1978,'Cushing Balance'!$C$2:$E$500,3,TRUE)</f>
        <v>502014</v>
      </c>
      <c r="B1978" s="1">
        <v>41989</v>
      </c>
      <c r="C1978" s="31"/>
      <c r="D1978" s="101">
        <v>216.03404166666667</v>
      </c>
      <c r="E1978" s="110">
        <v>192.67820833333334</v>
      </c>
      <c r="F1978" s="105">
        <v>309.63225</v>
      </c>
      <c r="G1978" s="27">
        <v>58.290634184587802</v>
      </c>
      <c r="H1978" s="111">
        <v>123.5493125</v>
      </c>
      <c r="I1978" s="106">
        <v>92.130312500000002</v>
      </c>
      <c r="J1978" s="109">
        <v>137.37483333333336</v>
      </c>
      <c r="K1978" s="104">
        <v>100.7973125</v>
      </c>
      <c r="L1978" s="107">
        <v>21.871500000000001</v>
      </c>
      <c r="M1978" s="102">
        <v>342.92379166666666</v>
      </c>
      <c r="N1978" s="108">
        <v>124.8621875</v>
      </c>
      <c r="O1978" s="103">
        <v>72.5505</v>
      </c>
      <c r="P1978" s="39">
        <v>0</v>
      </c>
      <c r="R1978" s="24">
        <f t="shared" si="136"/>
        <v>1792.6948841845881</v>
      </c>
      <c r="T1978" s="5">
        <v>471.96715085235451</v>
      </c>
      <c r="V1978" s="20">
        <f t="shared" si="137"/>
        <v>2264.6620350369426</v>
      </c>
      <c r="W1978" s="59">
        <f t="shared" si="135"/>
        <v>41989</v>
      </c>
      <c r="X1978" s="25">
        <v>144.60124999999999</v>
      </c>
      <c r="Y1978" s="52">
        <v>243.19495999999998</v>
      </c>
      <c r="Z1978" s="53">
        <v>0</v>
      </c>
      <c r="AA1978" s="54">
        <v>398.33724999999998</v>
      </c>
      <c r="AB1978" s="55">
        <v>230.84476999999998</v>
      </c>
      <c r="AC1978" s="56">
        <v>23.291919999999998</v>
      </c>
      <c r="AD1978" s="100">
        <v>35.098875</v>
      </c>
      <c r="AE1978" s="28">
        <v>0</v>
      </c>
      <c r="AF1978" s="58">
        <v>8.7514199999999995</v>
      </c>
      <c r="AG1978" s="58"/>
      <c r="AH1978" s="35">
        <v>0</v>
      </c>
      <c r="AI1978" s="35"/>
      <c r="AL1978" s="24">
        <f t="shared" si="139"/>
        <v>1084.1204449999998</v>
      </c>
      <c r="AN1978" s="33">
        <v>828.11249999999995</v>
      </c>
      <c r="AP1978" s="20">
        <f t="shared" si="138"/>
        <v>1912.2329449999997</v>
      </c>
      <c r="AR1978" s="20"/>
    </row>
    <row r="1979" spans="1:44" x14ac:dyDescent="0.25">
      <c r="A1979" t="str">
        <f>VLOOKUP($B1979,'Cushing Balance'!$C$2:$E$500,3,TRUE)</f>
        <v>502014</v>
      </c>
      <c r="B1979" s="1">
        <v>41990</v>
      </c>
      <c r="C1979" s="31"/>
      <c r="D1979" s="101">
        <v>184.70333333333335</v>
      </c>
      <c r="E1979" s="110">
        <v>74.491249999999994</v>
      </c>
      <c r="F1979" s="105">
        <v>311.38479166666667</v>
      </c>
      <c r="G1979" s="27">
        <v>58.290634184587802</v>
      </c>
      <c r="H1979" s="111">
        <v>126.88889583333332</v>
      </c>
      <c r="I1979" s="106">
        <v>83.997874999999993</v>
      </c>
      <c r="J1979" s="109">
        <v>135.48983333333334</v>
      </c>
      <c r="K1979" s="104">
        <v>100.31939583333333</v>
      </c>
      <c r="L1979" s="107">
        <v>21.940687499999999</v>
      </c>
      <c r="M1979" s="102">
        <v>379.7412291666667</v>
      </c>
      <c r="N1979" s="108">
        <v>111.27095833333333</v>
      </c>
      <c r="O1979" s="103">
        <v>69.708958333333328</v>
      </c>
      <c r="P1979" s="39">
        <v>0</v>
      </c>
      <c r="R1979" s="24">
        <f t="shared" si="136"/>
        <v>1658.2278425179211</v>
      </c>
      <c r="T1979" s="5">
        <v>471.96715085235451</v>
      </c>
      <c r="V1979" s="20">
        <f t="shared" si="137"/>
        <v>2130.1949933702754</v>
      </c>
      <c r="W1979" s="59">
        <f t="shared" si="135"/>
        <v>41990</v>
      </c>
      <c r="X1979" s="25">
        <v>144.67731000000001</v>
      </c>
      <c r="Y1979" s="52">
        <v>289.63988000000001</v>
      </c>
      <c r="Z1979" s="53">
        <v>0</v>
      </c>
      <c r="AA1979" s="54">
        <v>368.11697999999996</v>
      </c>
      <c r="AB1979" s="55">
        <v>232.34264999999999</v>
      </c>
      <c r="AC1979" s="56">
        <v>22.985189999999999</v>
      </c>
      <c r="AD1979" s="100">
        <v>71.469520833333334</v>
      </c>
      <c r="AE1979" s="28">
        <v>0</v>
      </c>
      <c r="AF1979" s="58">
        <v>4.74071</v>
      </c>
      <c r="AG1979" s="58"/>
      <c r="AH1979" s="35">
        <v>0</v>
      </c>
      <c r="AI1979" s="35"/>
      <c r="AL1979" s="24">
        <f t="shared" si="139"/>
        <v>1133.9722408333334</v>
      </c>
      <c r="AN1979" s="33">
        <v>828.11249999999995</v>
      </c>
      <c r="AP1979" s="20">
        <f t="shared" si="138"/>
        <v>1962.0847408333334</v>
      </c>
      <c r="AR1979" s="20"/>
    </row>
    <row r="1980" spans="1:44" x14ac:dyDescent="0.25">
      <c r="A1980" t="str">
        <f>VLOOKUP($B1980,'Cushing Balance'!$C$2:$E$500,3,TRUE)</f>
        <v>502014</v>
      </c>
      <c r="B1980" s="1">
        <v>41991</v>
      </c>
      <c r="C1980" s="31"/>
      <c r="D1980" s="101">
        <v>0</v>
      </c>
      <c r="E1980" s="110">
        <v>53.137875000000001</v>
      </c>
      <c r="F1980" s="105">
        <v>307.7595833333333</v>
      </c>
      <c r="G1980" s="27">
        <v>58.290634184587802</v>
      </c>
      <c r="H1980" s="111">
        <v>111.82077083333333</v>
      </c>
      <c r="I1980" s="106">
        <v>86.690812500000007</v>
      </c>
      <c r="J1980" s="109">
        <v>101.36222916666667</v>
      </c>
      <c r="K1980" s="104">
        <v>93.950916666666672</v>
      </c>
      <c r="L1980" s="107">
        <v>21.979770833333333</v>
      </c>
      <c r="M1980" s="102">
        <v>350.81620833333329</v>
      </c>
      <c r="N1980" s="108">
        <v>146.48468750000001</v>
      </c>
      <c r="O1980" s="103">
        <v>61.575499999999998</v>
      </c>
      <c r="P1980" s="39">
        <v>0</v>
      </c>
      <c r="R1980" s="24">
        <f t="shared" si="136"/>
        <v>1393.8689883512545</v>
      </c>
      <c r="T1980" s="5">
        <v>471.96715085235451</v>
      </c>
      <c r="V1980" s="20">
        <f t="shared" si="137"/>
        <v>1865.836139203609</v>
      </c>
      <c r="W1980" s="59">
        <f t="shared" si="135"/>
        <v>41991</v>
      </c>
      <c r="X1980" s="25">
        <v>146.98083</v>
      </c>
      <c r="Y1980" s="52">
        <v>341.12865000000005</v>
      </c>
      <c r="Z1980" s="53">
        <v>0</v>
      </c>
      <c r="AA1980" s="54">
        <v>301.57746000000003</v>
      </c>
      <c r="AB1980" s="55">
        <v>230.93527</v>
      </c>
      <c r="AC1980" s="56">
        <v>22.867290000000001</v>
      </c>
      <c r="AD1980" s="100">
        <v>23.733687499999998</v>
      </c>
      <c r="AE1980" s="28">
        <v>0</v>
      </c>
      <c r="AF1980" s="58">
        <v>11.0349</v>
      </c>
      <c r="AG1980" s="58"/>
      <c r="AH1980" s="35">
        <v>0</v>
      </c>
      <c r="AI1980" s="35"/>
      <c r="AL1980" s="24">
        <f t="shared" si="139"/>
        <v>1078.2580875000001</v>
      </c>
      <c r="AN1980" s="33">
        <v>828.11249999999995</v>
      </c>
      <c r="AP1980" s="20">
        <f t="shared" si="138"/>
        <v>1906.3705875000001</v>
      </c>
      <c r="AR1980" s="20"/>
    </row>
    <row r="1981" spans="1:44" x14ac:dyDescent="0.25">
      <c r="A1981" t="str">
        <f>VLOOKUP($B1981,'Cushing Balance'!$C$2:$E$500,3,TRUE)</f>
        <v>502014</v>
      </c>
      <c r="B1981" s="1">
        <v>41992</v>
      </c>
      <c r="C1981" s="31"/>
      <c r="D1981" s="101">
        <v>177.12708333333333</v>
      </c>
      <c r="E1981" s="110">
        <v>104.04783333333333</v>
      </c>
      <c r="F1981" s="105">
        <v>418.25714583333331</v>
      </c>
      <c r="G1981" s="27">
        <v>58.290634184587802</v>
      </c>
      <c r="H1981" s="111">
        <v>102.54174999999999</v>
      </c>
      <c r="I1981" s="106">
        <v>77.747729166666673</v>
      </c>
      <c r="J1981" s="109">
        <v>123.16912499999999</v>
      </c>
      <c r="K1981" s="104">
        <v>86.195416666666674</v>
      </c>
      <c r="L1981" s="107">
        <v>21.922145833333332</v>
      </c>
      <c r="M1981" s="102">
        <v>382.81327083333332</v>
      </c>
      <c r="N1981" s="108">
        <v>129.99345833333334</v>
      </c>
      <c r="O1981" s="103">
        <v>71.020854166666666</v>
      </c>
      <c r="P1981" s="39">
        <v>0</v>
      </c>
      <c r="R1981" s="24">
        <f t="shared" si="136"/>
        <v>1753.1264466845878</v>
      </c>
      <c r="T1981" s="5">
        <v>471.96715085235451</v>
      </c>
      <c r="V1981" s="20">
        <f t="shared" si="137"/>
        <v>2225.0935975369421</v>
      </c>
      <c r="W1981" s="59">
        <f t="shared" si="135"/>
        <v>41992</v>
      </c>
      <c r="X1981" s="25">
        <v>145.36135000000002</v>
      </c>
      <c r="Y1981" s="52">
        <v>345.41202000000004</v>
      </c>
      <c r="Z1981" s="53">
        <v>180.90158</v>
      </c>
      <c r="AA1981" s="54">
        <v>291.50703999999996</v>
      </c>
      <c r="AB1981" s="55">
        <v>230.70762999999999</v>
      </c>
      <c r="AC1981" s="56">
        <v>22.90794</v>
      </c>
      <c r="AD1981" s="100">
        <v>17.900583333333334</v>
      </c>
      <c r="AE1981" s="28">
        <v>0</v>
      </c>
      <c r="AF1981" s="58">
        <v>14.22231</v>
      </c>
      <c r="AG1981" s="58"/>
      <c r="AH1981" s="35">
        <v>0</v>
      </c>
      <c r="AI1981" s="35"/>
      <c r="AL1981" s="24">
        <f t="shared" si="139"/>
        <v>1248.9204533333334</v>
      </c>
      <c r="AN1981" s="33">
        <v>828.11249999999995</v>
      </c>
      <c r="AP1981" s="20">
        <f t="shared" si="138"/>
        <v>2077.0329533333334</v>
      </c>
      <c r="AR1981" s="20"/>
    </row>
    <row r="1982" spans="1:44" x14ac:dyDescent="0.25">
      <c r="A1982" t="str">
        <f>VLOOKUP($B1982,'Cushing Balance'!$C$2:$E$500,3,TRUE)</f>
        <v>512014</v>
      </c>
      <c r="B1982" s="1">
        <v>41993</v>
      </c>
      <c r="C1982" s="31"/>
      <c r="D1982" s="101">
        <v>202.98231250000001</v>
      </c>
      <c r="E1982" s="110">
        <v>187.00941666666665</v>
      </c>
      <c r="F1982" s="105">
        <v>338.45422916666666</v>
      </c>
      <c r="G1982" s="27">
        <v>58.290634184587802</v>
      </c>
      <c r="H1982" s="111">
        <v>123.18554166666667</v>
      </c>
      <c r="I1982" s="106">
        <v>79.335166666666666</v>
      </c>
      <c r="J1982" s="109">
        <v>121.5809375</v>
      </c>
      <c r="K1982" s="104">
        <v>83.755624999999995</v>
      </c>
      <c r="L1982" s="107">
        <v>22.053687499999999</v>
      </c>
      <c r="M1982" s="102">
        <v>368.60885416666667</v>
      </c>
      <c r="N1982" s="108">
        <v>116.956125</v>
      </c>
      <c r="O1982" s="103">
        <v>67.2109375</v>
      </c>
      <c r="P1982" s="39">
        <v>0</v>
      </c>
      <c r="R1982" s="24">
        <f t="shared" si="136"/>
        <v>1769.4234675179212</v>
      </c>
      <c r="T1982" s="5">
        <v>471.96715085235451</v>
      </c>
      <c r="V1982" s="20">
        <f t="shared" si="137"/>
        <v>2241.3906183702757</v>
      </c>
      <c r="W1982" s="59">
        <f t="shared" si="135"/>
        <v>41993</v>
      </c>
      <c r="X1982" s="25">
        <v>146.58504000000002</v>
      </c>
      <c r="Y1982" s="52">
        <v>368.60028999999997</v>
      </c>
      <c r="Z1982" s="53">
        <v>261.01605999999998</v>
      </c>
      <c r="AA1982" s="54">
        <v>345.2226</v>
      </c>
      <c r="AB1982" s="55">
        <v>226.32744</v>
      </c>
      <c r="AC1982" s="56">
        <v>23.277729999999998</v>
      </c>
      <c r="AD1982" s="100">
        <v>15.741645833333331</v>
      </c>
      <c r="AE1982" s="28">
        <v>0</v>
      </c>
      <c r="AF1982" s="58">
        <v>14.18225</v>
      </c>
      <c r="AG1982" s="58"/>
      <c r="AH1982" s="35">
        <v>0</v>
      </c>
      <c r="AI1982" s="35"/>
      <c r="AL1982" s="24">
        <f t="shared" si="139"/>
        <v>1400.9530558333333</v>
      </c>
      <c r="AN1982" s="33">
        <v>828.11249999999995</v>
      </c>
      <c r="AP1982" s="20">
        <f t="shared" si="138"/>
        <v>2229.0655558333333</v>
      </c>
      <c r="AR1982" s="20"/>
    </row>
    <row r="1983" spans="1:44" x14ac:dyDescent="0.25">
      <c r="A1983" t="str">
        <f>VLOOKUP($B1983,'Cushing Balance'!$C$2:$E$500,3,TRUE)</f>
        <v>512014</v>
      </c>
      <c r="B1983" s="1">
        <v>41994</v>
      </c>
      <c r="C1983" s="31"/>
      <c r="D1983" s="101">
        <v>86.334479166666668</v>
      </c>
      <c r="E1983" s="110">
        <v>174.78412499999999</v>
      </c>
      <c r="F1983" s="105">
        <v>332.51991666666669</v>
      </c>
      <c r="G1983" s="27">
        <v>58.290634184587802</v>
      </c>
      <c r="H1983" s="111">
        <v>137.01750000000001</v>
      </c>
      <c r="I1983" s="106">
        <v>78.674937499999999</v>
      </c>
      <c r="J1983" s="109">
        <v>126.76760416666667</v>
      </c>
      <c r="K1983" s="104">
        <v>84.276791666666668</v>
      </c>
      <c r="L1983" s="107">
        <v>21.993833333333331</v>
      </c>
      <c r="M1983" s="102">
        <v>330.33100000000002</v>
      </c>
      <c r="N1983" s="108">
        <v>124.816</v>
      </c>
      <c r="O1983" s="103">
        <v>68.101083333333335</v>
      </c>
      <c r="P1983" s="39">
        <v>0</v>
      </c>
      <c r="R1983" s="24">
        <f t="shared" si="136"/>
        <v>1623.9079050179212</v>
      </c>
      <c r="T1983" s="5">
        <v>471.96715085235451</v>
      </c>
      <c r="V1983" s="20">
        <f t="shared" si="137"/>
        <v>2095.8750558702759</v>
      </c>
      <c r="W1983" s="59">
        <f t="shared" si="135"/>
        <v>41994</v>
      </c>
      <c r="X1983" s="25">
        <v>148.98669000000001</v>
      </c>
      <c r="Y1983" s="52">
        <v>358.02098000000001</v>
      </c>
      <c r="Z1983" s="53">
        <v>293.60866999999996</v>
      </c>
      <c r="AA1983" s="54">
        <v>420.49927000000002</v>
      </c>
      <c r="AB1983" s="55">
        <v>225.41833</v>
      </c>
      <c r="AC1983" s="56">
        <v>23.736270000000001</v>
      </c>
      <c r="AD1983" s="100">
        <v>13.074958333333331</v>
      </c>
      <c r="AE1983" s="28">
        <v>0</v>
      </c>
      <c r="AF1983" s="58">
        <v>14.16775</v>
      </c>
      <c r="AG1983" s="58"/>
      <c r="AH1983" s="35">
        <v>0</v>
      </c>
      <c r="AI1983" s="35"/>
      <c r="AL1983" s="24">
        <f t="shared" si="139"/>
        <v>1497.5129183333336</v>
      </c>
      <c r="AN1983" s="33">
        <v>828.11249999999995</v>
      </c>
      <c r="AP1983" s="20">
        <f t="shared" si="138"/>
        <v>2325.6254183333335</v>
      </c>
      <c r="AR1983" s="20"/>
    </row>
    <row r="1984" spans="1:44" x14ac:dyDescent="0.25">
      <c r="A1984" t="str">
        <f>VLOOKUP($B1984,'Cushing Balance'!$C$2:$E$500,3,TRUE)</f>
        <v>512014</v>
      </c>
      <c r="B1984" s="1">
        <v>41995</v>
      </c>
      <c r="C1984" s="31"/>
      <c r="D1984" s="101">
        <v>239.91841666666664</v>
      </c>
      <c r="E1984" s="110">
        <v>177.58022916666667</v>
      </c>
      <c r="F1984" s="105">
        <v>326.04337500000003</v>
      </c>
      <c r="G1984" s="27">
        <v>58.290634184587802</v>
      </c>
      <c r="H1984" s="111">
        <v>133.47072916666664</v>
      </c>
      <c r="I1984" s="106">
        <v>89.720395833333328</v>
      </c>
      <c r="J1984" s="109">
        <v>166.98139583333335</v>
      </c>
      <c r="K1984" s="104">
        <v>94.866145833333334</v>
      </c>
      <c r="L1984" s="107">
        <v>21.166</v>
      </c>
      <c r="M1984" s="102">
        <v>384.97183333333334</v>
      </c>
      <c r="N1984" s="108">
        <v>132.77560416666665</v>
      </c>
      <c r="O1984" s="103">
        <v>73.135062500000004</v>
      </c>
      <c r="P1984" s="39">
        <v>0</v>
      </c>
      <c r="R1984" s="24">
        <f t="shared" si="136"/>
        <v>1898.9198216845878</v>
      </c>
      <c r="T1984" s="5">
        <v>471.96715085235451</v>
      </c>
      <c r="V1984" s="20">
        <f t="shared" si="137"/>
        <v>2370.8869725369423</v>
      </c>
      <c r="W1984" s="59">
        <f t="shared" si="135"/>
        <v>41995</v>
      </c>
      <c r="X1984" s="25">
        <v>146.91176999999999</v>
      </c>
      <c r="Y1984" s="52">
        <v>291.48253999999997</v>
      </c>
      <c r="Z1984" s="53">
        <v>146.76323000000002</v>
      </c>
      <c r="AA1984" s="54">
        <v>410.52638000000002</v>
      </c>
      <c r="AB1984" s="55">
        <v>225.09587999999999</v>
      </c>
      <c r="AC1984" s="56">
        <v>15.585899999999999</v>
      </c>
      <c r="AD1984" s="100">
        <v>19.673666666666669</v>
      </c>
      <c r="AE1984" s="28">
        <v>0</v>
      </c>
      <c r="AF1984" s="58">
        <v>14.89629</v>
      </c>
      <c r="AG1984" s="58"/>
      <c r="AH1984" s="35">
        <v>0</v>
      </c>
      <c r="AI1984" s="35"/>
      <c r="AL1984" s="24">
        <f t="shared" si="139"/>
        <v>1270.9356566666665</v>
      </c>
      <c r="AN1984" s="33">
        <v>828.11249999999995</v>
      </c>
      <c r="AP1984" s="20">
        <f t="shared" si="138"/>
        <v>2099.0481566666667</v>
      </c>
      <c r="AR1984" s="20"/>
    </row>
    <row r="1985" spans="1:44" x14ac:dyDescent="0.25">
      <c r="A1985" t="str">
        <f>VLOOKUP($B1985,'Cushing Balance'!$C$2:$E$500,3,TRUE)</f>
        <v>512014</v>
      </c>
      <c r="B1985" s="1">
        <v>41996</v>
      </c>
      <c r="C1985" s="31"/>
      <c r="D1985" s="101">
        <v>338.2757708333333</v>
      </c>
      <c r="E1985" s="110">
        <v>184.17722916666665</v>
      </c>
      <c r="F1985" s="105">
        <v>301.8430208333333</v>
      </c>
      <c r="G1985" s="27">
        <v>58.290634184587802</v>
      </c>
      <c r="H1985" s="111">
        <v>138.93447916666665</v>
      </c>
      <c r="I1985" s="106">
        <v>86.150437499999995</v>
      </c>
      <c r="J1985" s="109">
        <v>154.96639583333334</v>
      </c>
      <c r="K1985" s="104">
        <v>93.746833333333328</v>
      </c>
      <c r="L1985" s="107">
        <v>21.241250000000001</v>
      </c>
      <c r="M1985" s="102">
        <v>378.6385208333333</v>
      </c>
      <c r="N1985" s="108">
        <v>123.0271875</v>
      </c>
      <c r="O1985" s="103">
        <v>71.537687500000004</v>
      </c>
      <c r="P1985" s="39">
        <v>0</v>
      </c>
      <c r="R1985" s="24">
        <f t="shared" si="136"/>
        <v>1950.8294466845878</v>
      </c>
      <c r="T1985" s="5">
        <v>471.96715085235451</v>
      </c>
      <c r="V1985" s="20">
        <f t="shared" si="137"/>
        <v>2422.7965975369425</v>
      </c>
      <c r="W1985" s="59">
        <f t="shared" si="135"/>
        <v>41996</v>
      </c>
      <c r="X1985" s="25">
        <v>147.5205</v>
      </c>
      <c r="Y1985" s="52">
        <v>346.81128999999999</v>
      </c>
      <c r="Z1985" s="53">
        <v>91.065479999999994</v>
      </c>
      <c r="AA1985" s="54">
        <v>412.84102000000001</v>
      </c>
      <c r="AB1985" s="55">
        <v>230.43888000000001</v>
      </c>
      <c r="AC1985" s="56">
        <v>23.307500000000001</v>
      </c>
      <c r="AD1985" s="100">
        <v>24.360499999999998</v>
      </c>
      <c r="AE1985" s="28">
        <v>0</v>
      </c>
      <c r="AF1985" s="58">
        <v>14.440290000000001</v>
      </c>
      <c r="AG1985" s="58"/>
      <c r="AH1985" s="35">
        <v>0</v>
      </c>
      <c r="AI1985" s="35"/>
      <c r="AL1985" s="24">
        <f t="shared" si="139"/>
        <v>1290.7854599999998</v>
      </c>
      <c r="AN1985" s="33">
        <v>828.11249999999995</v>
      </c>
      <c r="AP1985" s="20">
        <f t="shared" si="138"/>
        <v>2118.8979599999998</v>
      </c>
      <c r="AR1985" s="20"/>
    </row>
    <row r="1986" spans="1:44" x14ac:dyDescent="0.25">
      <c r="A1986" t="str">
        <f>VLOOKUP($B1986,'Cushing Balance'!$C$2:$E$500,3,TRUE)</f>
        <v>512014</v>
      </c>
      <c r="B1986" s="1">
        <v>41997</v>
      </c>
      <c r="C1986" s="31"/>
      <c r="D1986" s="101">
        <v>441.7057708333333</v>
      </c>
      <c r="E1986" s="110">
        <v>191.02881249999999</v>
      </c>
      <c r="F1986" s="105">
        <v>308.59477083333331</v>
      </c>
      <c r="G1986" s="27">
        <v>58.290634184587802</v>
      </c>
      <c r="H1986" s="111">
        <v>139.6556875</v>
      </c>
      <c r="I1986" s="106">
        <v>90.845395833333328</v>
      </c>
      <c r="J1986" s="109">
        <v>134.34920833333334</v>
      </c>
      <c r="K1986" s="104">
        <v>104.11595833333332</v>
      </c>
      <c r="L1986" s="107">
        <v>21.151770833333334</v>
      </c>
      <c r="M1986" s="102">
        <v>381.7730416666667</v>
      </c>
      <c r="N1986" s="108">
        <v>150</v>
      </c>
      <c r="O1986" s="103">
        <v>67.550916666666666</v>
      </c>
      <c r="P1986" s="39">
        <v>0</v>
      </c>
      <c r="R1986" s="24">
        <f t="shared" si="136"/>
        <v>2089.0619675179209</v>
      </c>
      <c r="T1986" s="5">
        <v>471.96715085235451</v>
      </c>
      <c r="V1986" s="20">
        <f t="shared" si="137"/>
        <v>2561.0291183702757</v>
      </c>
      <c r="W1986" s="59">
        <f t="shared" si="135"/>
        <v>41997</v>
      </c>
      <c r="X1986" s="25">
        <v>146.0086</v>
      </c>
      <c r="Y1986" s="52">
        <v>349.55652000000003</v>
      </c>
      <c r="Z1986" s="53">
        <v>295.90522999999996</v>
      </c>
      <c r="AA1986" s="54">
        <v>384.60442</v>
      </c>
      <c r="AB1986" s="55">
        <v>229.22264999999999</v>
      </c>
      <c r="AC1986" s="56">
        <v>25.58306</v>
      </c>
      <c r="AD1986" s="100">
        <v>13.707104166666667</v>
      </c>
      <c r="AE1986" s="28">
        <v>0</v>
      </c>
      <c r="AF1986" s="58">
        <v>11.327399999999999</v>
      </c>
      <c r="AG1986" s="58"/>
      <c r="AH1986" s="35">
        <v>0</v>
      </c>
      <c r="AI1986" s="35"/>
      <c r="AL1986" s="24">
        <f t="shared" si="139"/>
        <v>1455.9149841666665</v>
      </c>
      <c r="AN1986" s="33">
        <v>828.11249999999995</v>
      </c>
      <c r="AP1986" s="20">
        <f t="shared" si="138"/>
        <v>2284.0274841666665</v>
      </c>
      <c r="AR1986" s="20"/>
    </row>
    <row r="1987" spans="1:44" x14ac:dyDescent="0.25">
      <c r="A1987" t="str">
        <f>VLOOKUP($B1987,'Cushing Balance'!$C$2:$E$500,3,TRUE)</f>
        <v>512014</v>
      </c>
      <c r="B1987" s="1">
        <v>41998</v>
      </c>
      <c r="C1987" s="31"/>
      <c r="D1987" s="101">
        <v>240.42297916666666</v>
      </c>
      <c r="E1987" s="110">
        <v>183.12014583333334</v>
      </c>
      <c r="F1987" s="105">
        <v>60.036270833333333</v>
      </c>
      <c r="G1987" s="27">
        <v>58.290634184587802</v>
      </c>
      <c r="H1987" s="111">
        <v>140.49875</v>
      </c>
      <c r="I1987" s="106">
        <v>71.325645833333326</v>
      </c>
      <c r="J1987" s="109">
        <v>133.16912500000001</v>
      </c>
      <c r="K1987" s="104">
        <v>105.17218750000001</v>
      </c>
      <c r="L1987" s="107">
        <v>21.579479166666669</v>
      </c>
      <c r="M1987" s="102">
        <v>303.9115625</v>
      </c>
      <c r="N1987" s="108">
        <v>138.0873125</v>
      </c>
      <c r="O1987" s="103">
        <v>67.927770833333327</v>
      </c>
      <c r="P1987" s="39">
        <v>0</v>
      </c>
      <c r="R1987" s="24">
        <f t="shared" si="136"/>
        <v>1523.5418633512545</v>
      </c>
      <c r="T1987" s="5">
        <v>471.96715085235451</v>
      </c>
      <c r="V1987" s="20">
        <f t="shared" si="137"/>
        <v>1995.509014203609</v>
      </c>
      <c r="W1987" s="59">
        <f t="shared" si="135"/>
        <v>41998</v>
      </c>
      <c r="X1987" s="25">
        <v>147.60454000000001</v>
      </c>
      <c r="Y1987" s="52">
        <v>347.43083000000001</v>
      </c>
      <c r="Z1987" s="53">
        <v>305.77701999999999</v>
      </c>
      <c r="AA1987" s="54">
        <v>415.21027000000004</v>
      </c>
      <c r="AB1987" s="55">
        <v>232.62085000000002</v>
      </c>
      <c r="AC1987" s="56">
        <v>26.44923</v>
      </c>
      <c r="AD1987" s="100">
        <v>17.055666666666667</v>
      </c>
      <c r="AE1987" s="28">
        <v>0</v>
      </c>
      <c r="AF1987" s="58">
        <v>8.4431499999999993</v>
      </c>
      <c r="AG1987" s="58"/>
      <c r="AH1987" s="35">
        <v>0</v>
      </c>
      <c r="AI1987" s="35"/>
      <c r="AL1987" s="24">
        <f t="shared" si="139"/>
        <v>1500.5915566666667</v>
      </c>
      <c r="AN1987" s="33">
        <v>828.11249999999995</v>
      </c>
      <c r="AP1987" s="20">
        <f t="shared" si="138"/>
        <v>2328.7040566666665</v>
      </c>
      <c r="AR1987" s="20"/>
    </row>
    <row r="1988" spans="1:44" x14ac:dyDescent="0.25">
      <c r="A1988" t="str">
        <f>VLOOKUP($B1988,'Cushing Balance'!$C$2:$E$500,3,TRUE)</f>
        <v>512014</v>
      </c>
      <c r="B1988" s="1">
        <v>41999</v>
      </c>
      <c r="C1988" s="31"/>
      <c r="D1988" s="101">
        <v>156.80827083333335</v>
      </c>
      <c r="E1988" s="110">
        <v>177.92479166666666</v>
      </c>
      <c r="F1988" s="105">
        <v>143.47652083333335</v>
      </c>
      <c r="G1988" s="27">
        <v>58.290634184587802</v>
      </c>
      <c r="H1988" s="111">
        <v>150</v>
      </c>
      <c r="I1988" s="106">
        <v>65.148875000000004</v>
      </c>
      <c r="J1988" s="109">
        <v>158.34589583333334</v>
      </c>
      <c r="K1988" s="104">
        <v>99.443312500000005</v>
      </c>
      <c r="L1988" s="107">
        <v>21.1596875</v>
      </c>
      <c r="M1988" s="102">
        <v>371.0533958333333</v>
      </c>
      <c r="N1988" s="108">
        <v>149.97952083333334</v>
      </c>
      <c r="O1988" s="103">
        <v>67.539541666666665</v>
      </c>
      <c r="P1988" s="39">
        <v>0</v>
      </c>
      <c r="R1988" s="24">
        <f t="shared" si="136"/>
        <v>1619.1704466845879</v>
      </c>
      <c r="T1988" s="5">
        <v>471.96715085235451</v>
      </c>
      <c r="V1988" s="20">
        <f t="shared" si="137"/>
        <v>2091.1375975369424</v>
      </c>
      <c r="W1988" s="59">
        <f t="shared" si="135"/>
        <v>41999</v>
      </c>
      <c r="X1988" s="25">
        <v>149.51795999999999</v>
      </c>
      <c r="Y1988" s="52">
        <v>336.34421000000003</v>
      </c>
      <c r="Z1988" s="53">
        <v>306.94592</v>
      </c>
      <c r="AA1988" s="54">
        <v>263.37200000000001</v>
      </c>
      <c r="AB1988" s="55">
        <v>231.32977</v>
      </c>
      <c r="AC1988" s="56">
        <v>26.142669999999999</v>
      </c>
      <c r="AD1988" s="100">
        <v>16.922812499999999</v>
      </c>
      <c r="AE1988" s="28">
        <v>0</v>
      </c>
      <c r="AF1988" s="58">
        <v>15.258649999999999</v>
      </c>
      <c r="AG1988" s="58"/>
      <c r="AH1988" s="35">
        <v>0</v>
      </c>
      <c r="AI1988" s="35"/>
      <c r="AL1988" s="24">
        <f t="shared" si="139"/>
        <v>1345.8339925</v>
      </c>
      <c r="AN1988" s="33">
        <v>828.11249999999995</v>
      </c>
      <c r="AP1988" s="20">
        <f t="shared" si="138"/>
        <v>2173.9464925000002</v>
      </c>
      <c r="AR1988" s="20"/>
    </row>
    <row r="1989" spans="1:44" x14ac:dyDescent="0.25">
      <c r="A1989" t="str">
        <f>VLOOKUP($B1989,'Cushing Balance'!$C$2:$E$500,3,TRUE)</f>
        <v>522014</v>
      </c>
      <c r="B1989" s="1">
        <v>42000</v>
      </c>
      <c r="C1989" s="31"/>
      <c r="D1989" s="101">
        <v>72.412625000000006</v>
      </c>
      <c r="E1989" s="110">
        <v>182.8785</v>
      </c>
      <c r="F1989" s="105">
        <v>379.68431249999998</v>
      </c>
      <c r="G1989" s="27">
        <v>58.290634184587802</v>
      </c>
      <c r="H1989" s="111">
        <v>150</v>
      </c>
      <c r="I1989" s="106">
        <v>73.290708333333328</v>
      </c>
      <c r="J1989" s="109">
        <v>144.90283333333335</v>
      </c>
      <c r="K1989" s="104">
        <v>101.91539583333333</v>
      </c>
      <c r="L1989" s="107">
        <v>21.074395833333334</v>
      </c>
      <c r="M1989" s="102">
        <v>371.05822916666671</v>
      </c>
      <c r="N1989" s="108">
        <v>106.4529375</v>
      </c>
      <c r="O1989" s="103">
        <v>65.739625000000004</v>
      </c>
      <c r="P1989" s="39">
        <v>0</v>
      </c>
      <c r="R1989" s="24">
        <f t="shared" si="136"/>
        <v>1727.7001966845878</v>
      </c>
      <c r="T1989" s="5">
        <v>471.96715085235451</v>
      </c>
      <c r="V1989" s="20">
        <f t="shared" si="137"/>
        <v>2199.6673475369425</v>
      </c>
      <c r="W1989" s="59">
        <f t="shared" si="135"/>
        <v>42000</v>
      </c>
      <c r="X1989" s="25">
        <v>146.34289999999999</v>
      </c>
      <c r="Y1989" s="52">
        <v>320.27671000000004</v>
      </c>
      <c r="Z1989" s="53">
        <v>306.9119</v>
      </c>
      <c r="AA1989" s="54">
        <v>347.91415000000001</v>
      </c>
      <c r="AB1989" s="55">
        <v>229.3896</v>
      </c>
      <c r="AC1989" s="56">
        <v>24.130099999999999</v>
      </c>
      <c r="AD1989" s="100">
        <v>13.4095</v>
      </c>
      <c r="AE1989" s="28">
        <v>0</v>
      </c>
      <c r="AF1989" s="58">
        <v>14.051020000000001</v>
      </c>
      <c r="AG1989" s="58"/>
      <c r="AH1989" s="35">
        <v>0</v>
      </c>
      <c r="AI1989" s="35"/>
      <c r="AL1989" s="24">
        <f t="shared" si="139"/>
        <v>1402.4258800000002</v>
      </c>
      <c r="AN1989" s="33">
        <v>828.11249999999995</v>
      </c>
      <c r="AP1989" s="20">
        <f t="shared" si="138"/>
        <v>2230.53838</v>
      </c>
      <c r="AR1989" s="20"/>
    </row>
    <row r="1990" spans="1:44" x14ac:dyDescent="0.25">
      <c r="A1990" t="str">
        <f>VLOOKUP($B1990,'Cushing Balance'!$C$2:$E$500,3,TRUE)</f>
        <v>522014</v>
      </c>
      <c r="B1990" s="1">
        <v>42001</v>
      </c>
      <c r="C1990" s="31"/>
      <c r="D1990" s="101">
        <v>0</v>
      </c>
      <c r="E1990" s="110">
        <v>176.97352083333334</v>
      </c>
      <c r="F1990" s="105">
        <v>295.15510416666666</v>
      </c>
      <c r="G1990" s="27">
        <v>58.290634184587802</v>
      </c>
      <c r="H1990" s="111">
        <v>150</v>
      </c>
      <c r="I1990" s="106">
        <v>63.180270833333338</v>
      </c>
      <c r="J1990" s="109">
        <v>140.47372916666666</v>
      </c>
      <c r="K1990" s="104">
        <v>104.74275</v>
      </c>
      <c r="L1990" s="107">
        <v>21.14060416666667</v>
      </c>
      <c r="M1990" s="102">
        <v>373.6742083333333</v>
      </c>
      <c r="N1990" s="108">
        <v>132.50960416666666</v>
      </c>
      <c r="O1990" s="103">
        <v>66.964187499999994</v>
      </c>
      <c r="P1990" s="39">
        <v>0</v>
      </c>
      <c r="R1990" s="24">
        <f t="shared" si="136"/>
        <v>1583.1046133512543</v>
      </c>
      <c r="T1990" s="5">
        <v>471.96715085235451</v>
      </c>
      <c r="V1990" s="20">
        <f t="shared" si="137"/>
        <v>2055.0717642036088</v>
      </c>
      <c r="W1990" s="59">
        <f t="shared" si="135"/>
        <v>42001</v>
      </c>
      <c r="X1990" s="25">
        <v>147.18456</v>
      </c>
      <c r="Y1990" s="52">
        <v>348.22474999999997</v>
      </c>
      <c r="Z1990" s="53">
        <v>316.94034999999997</v>
      </c>
      <c r="AA1990" s="54">
        <v>291.73748000000001</v>
      </c>
      <c r="AB1990" s="55">
        <v>232.00738000000001</v>
      </c>
      <c r="AC1990" s="56">
        <v>23.113810000000001</v>
      </c>
      <c r="AD1990" s="100">
        <v>15.44975</v>
      </c>
      <c r="AE1990" s="28">
        <v>0</v>
      </c>
      <c r="AF1990" s="58">
        <v>14.04565</v>
      </c>
      <c r="AG1990" s="58"/>
      <c r="AH1990" s="35">
        <v>0</v>
      </c>
      <c r="AI1990" s="35"/>
      <c r="AL1990" s="24">
        <f t="shared" si="139"/>
        <v>1388.7037300000002</v>
      </c>
      <c r="AN1990" s="33">
        <v>828.11249999999995</v>
      </c>
      <c r="AP1990" s="20">
        <f t="shared" si="138"/>
        <v>2216.8162300000004</v>
      </c>
      <c r="AR1990" s="20"/>
    </row>
    <row r="1991" spans="1:44" x14ac:dyDescent="0.25">
      <c r="A1991" t="str">
        <f>VLOOKUP($B1991,'Cushing Balance'!$C$2:$E$500,3,TRUE)</f>
        <v>522014</v>
      </c>
      <c r="B1991" s="1">
        <v>42002</v>
      </c>
      <c r="C1991" s="31"/>
      <c r="D1991" s="101">
        <v>265.24252083333329</v>
      </c>
      <c r="E1991" s="110">
        <v>130.04010416666668</v>
      </c>
      <c r="F1991" s="105">
        <v>312.87739583333331</v>
      </c>
      <c r="G1991" s="27">
        <v>58.290634184587802</v>
      </c>
      <c r="H1991" s="111">
        <v>116.30810416666667</v>
      </c>
      <c r="I1991" s="106">
        <v>72.188062500000001</v>
      </c>
      <c r="J1991" s="109">
        <v>144.37691666666666</v>
      </c>
      <c r="K1991" s="104">
        <v>102.46922916666666</v>
      </c>
      <c r="L1991" s="107">
        <v>21.892291666666669</v>
      </c>
      <c r="M1991" s="102">
        <v>388.549125</v>
      </c>
      <c r="N1991" s="108">
        <v>148.83914583333333</v>
      </c>
      <c r="O1991" s="103">
        <v>69.327124999999995</v>
      </c>
      <c r="P1991" s="39">
        <v>0</v>
      </c>
      <c r="R1991" s="24">
        <f t="shared" si="136"/>
        <v>1830.4006550179213</v>
      </c>
      <c r="T1991" s="5">
        <v>471.96715085235451</v>
      </c>
      <c r="V1991" s="20">
        <f t="shared" si="137"/>
        <v>2302.3678058702758</v>
      </c>
      <c r="W1991" s="59">
        <f t="shared" si="135"/>
        <v>42002</v>
      </c>
      <c r="X1991" s="25">
        <v>147.53742000000003</v>
      </c>
      <c r="Y1991" s="52">
        <v>344.26691999999997</v>
      </c>
      <c r="Z1991" s="53">
        <v>308.07474999999999</v>
      </c>
      <c r="AA1991" s="54">
        <v>248.13014999999999</v>
      </c>
      <c r="AB1991" s="55">
        <v>232.25024999999999</v>
      </c>
      <c r="AC1991" s="56">
        <v>23.064169999999997</v>
      </c>
      <c r="AD1991" s="100">
        <v>14.978729166666668</v>
      </c>
      <c r="AE1991" s="28">
        <v>0</v>
      </c>
      <c r="AF1991" s="58">
        <v>10.389329999999999</v>
      </c>
      <c r="AG1991" s="58"/>
      <c r="AH1991" s="35">
        <v>0</v>
      </c>
      <c r="AI1991" s="35"/>
      <c r="AL1991" s="24">
        <f t="shared" si="139"/>
        <v>1328.6917191666669</v>
      </c>
      <c r="AN1991" s="33">
        <v>828.11249999999995</v>
      </c>
      <c r="AP1991" s="20">
        <f t="shared" si="138"/>
        <v>2156.8042191666668</v>
      </c>
      <c r="AR1991" s="20"/>
    </row>
    <row r="1992" spans="1:44" x14ac:dyDescent="0.25">
      <c r="A1992" t="str">
        <f>VLOOKUP($B1992,'Cushing Balance'!$C$2:$E$500,3,TRUE)</f>
        <v>522014</v>
      </c>
      <c r="B1992" s="1">
        <v>42003</v>
      </c>
      <c r="C1992" s="31"/>
      <c r="D1992" s="101">
        <v>387.97302083333329</v>
      </c>
      <c r="E1992" s="110">
        <v>57.125562500000001</v>
      </c>
      <c r="F1992" s="105">
        <v>133.17554166666665</v>
      </c>
      <c r="G1992" s="27">
        <v>58.290634184587802</v>
      </c>
      <c r="H1992" s="111">
        <v>122.92989583333333</v>
      </c>
      <c r="I1992" s="106">
        <v>93.986249999999998</v>
      </c>
      <c r="J1992" s="109">
        <v>158.64331250000001</v>
      </c>
      <c r="K1992" s="104">
        <v>106.81874999999999</v>
      </c>
      <c r="L1992" s="107">
        <v>22.523687500000001</v>
      </c>
      <c r="M1992" s="102">
        <v>368.52543750000001</v>
      </c>
      <c r="N1992" s="108">
        <v>142.36406249999999</v>
      </c>
      <c r="O1992" s="103">
        <v>66.699437500000002</v>
      </c>
      <c r="P1992" s="39">
        <v>0</v>
      </c>
      <c r="R1992" s="24">
        <f t="shared" si="136"/>
        <v>1719.055592517921</v>
      </c>
      <c r="T1992" s="5">
        <v>471.96715085235451</v>
      </c>
      <c r="V1992" s="20">
        <f t="shared" si="137"/>
        <v>2191.0227433702757</v>
      </c>
      <c r="W1992" s="59">
        <f t="shared" ref="W1992:W2055" si="140">B1992</f>
        <v>42003</v>
      </c>
      <c r="X1992" s="25">
        <v>143.84220999999999</v>
      </c>
      <c r="Y1992" s="52">
        <v>345.62808000000001</v>
      </c>
      <c r="Z1992" s="53">
        <v>309.10442</v>
      </c>
      <c r="AA1992" s="54">
        <v>332.91401999999999</v>
      </c>
      <c r="AB1992" s="55">
        <v>232.09960000000001</v>
      </c>
      <c r="AC1992" s="56">
        <v>20.863330000000001</v>
      </c>
      <c r="AD1992" s="100">
        <v>21.114791666666669</v>
      </c>
      <c r="AE1992" s="28">
        <v>0</v>
      </c>
      <c r="AF1992" s="58">
        <v>5.3940600000000005</v>
      </c>
      <c r="AG1992" s="58"/>
      <c r="AH1992" s="35">
        <v>0</v>
      </c>
      <c r="AI1992" s="35"/>
      <c r="AL1992" s="24">
        <f t="shared" si="139"/>
        <v>1410.9605116666667</v>
      </c>
      <c r="AN1992" s="33">
        <v>828.11249999999995</v>
      </c>
      <c r="AP1992" s="20">
        <f t="shared" si="138"/>
        <v>2239.0730116666664</v>
      </c>
      <c r="AR1992" s="20"/>
    </row>
    <row r="1993" spans="1:44" x14ac:dyDescent="0.25">
      <c r="A1993" t="str">
        <f>VLOOKUP($B1993,'Cushing Balance'!$C$2:$E$500,3,TRUE)</f>
        <v>522014</v>
      </c>
      <c r="B1993" s="1">
        <v>42004</v>
      </c>
      <c r="C1993" s="31"/>
      <c r="D1993" s="101">
        <v>72.450395833333332</v>
      </c>
      <c r="E1993" s="110">
        <v>86.878916666666669</v>
      </c>
      <c r="F1993" s="105">
        <v>338.65570833333334</v>
      </c>
      <c r="G1993" s="27">
        <v>58.290634184587802</v>
      </c>
      <c r="H1993" s="111">
        <v>109.87056250000001</v>
      </c>
      <c r="I1993" s="106">
        <v>71.095770833333333</v>
      </c>
      <c r="J1993" s="109">
        <v>147.27602083333335</v>
      </c>
      <c r="K1993" s="104">
        <v>112.199375</v>
      </c>
      <c r="L1993" s="107">
        <v>21.156812500000001</v>
      </c>
      <c r="M1993" s="102">
        <v>383.65489583333334</v>
      </c>
      <c r="N1993" s="108">
        <v>126.55220833333333</v>
      </c>
      <c r="O1993" s="103">
        <v>71.305520833333333</v>
      </c>
      <c r="P1993" s="39">
        <v>0</v>
      </c>
      <c r="R1993" s="24">
        <f t="shared" si="136"/>
        <v>1599.3868216845876</v>
      </c>
      <c r="T1993" s="5">
        <v>471.96715085235451</v>
      </c>
      <c r="V1993" s="20">
        <f t="shared" si="137"/>
        <v>2071.3539725369419</v>
      </c>
      <c r="W1993" s="59">
        <f t="shared" si="140"/>
        <v>42004</v>
      </c>
      <c r="X1993" s="25">
        <v>146.33104</v>
      </c>
      <c r="Y1993" s="52">
        <v>349.23621000000003</v>
      </c>
      <c r="Z1993" s="53">
        <v>326.9255</v>
      </c>
      <c r="AA1993" s="54">
        <v>318.8134</v>
      </c>
      <c r="AB1993" s="55">
        <v>219.26567</v>
      </c>
      <c r="AC1993" s="56">
        <v>7.0039399999999992</v>
      </c>
      <c r="AD1993" s="100">
        <v>48.247833333333332</v>
      </c>
      <c r="AE1993" s="28">
        <v>0</v>
      </c>
      <c r="AF1993" s="58">
        <v>2.0975999999999999</v>
      </c>
      <c r="AG1993" s="58"/>
      <c r="AH1993" s="35">
        <v>0</v>
      </c>
      <c r="AI1993" s="35"/>
      <c r="AL1993" s="24">
        <f t="shared" si="139"/>
        <v>1417.9211933333336</v>
      </c>
      <c r="AN1993" s="33">
        <v>828.11249999999995</v>
      </c>
      <c r="AP1993" s="20">
        <f t="shared" si="138"/>
        <v>2246.0336933333338</v>
      </c>
      <c r="AR1993" s="20"/>
    </row>
    <row r="1994" spans="1:44" x14ac:dyDescent="0.25">
      <c r="A1994" t="str">
        <f>VLOOKUP($B1994,'Cushing Balance'!$C$2:$E$500,3,TRUE)</f>
        <v>522014</v>
      </c>
      <c r="B1994" s="1">
        <v>42005</v>
      </c>
      <c r="C1994" s="31"/>
      <c r="D1994" s="101">
        <v>192.9499375</v>
      </c>
      <c r="E1994" s="110">
        <v>104.0649375</v>
      </c>
      <c r="F1994" s="105">
        <v>321.95195833333332</v>
      </c>
      <c r="G1994" s="27">
        <v>0</v>
      </c>
      <c r="H1994" s="111">
        <v>82.689812500000002</v>
      </c>
      <c r="I1994" s="106">
        <v>76.209625000000003</v>
      </c>
      <c r="J1994" s="109">
        <v>148.00274999999999</v>
      </c>
      <c r="K1994" s="104">
        <v>102.96356249999999</v>
      </c>
      <c r="L1994" s="107">
        <v>21.565229166666668</v>
      </c>
      <c r="M1994" s="102">
        <v>394.81002083333334</v>
      </c>
      <c r="N1994" s="108">
        <v>108.8994375</v>
      </c>
      <c r="O1994" s="103">
        <v>55.467145833333333</v>
      </c>
      <c r="P1994" s="39">
        <v>0</v>
      </c>
      <c r="R1994" s="24">
        <f t="shared" ref="R1994:R2057" si="141">SUM(D1994:P1994)</f>
        <v>1609.5744166666666</v>
      </c>
      <c r="T1994" s="5">
        <v>82</v>
      </c>
      <c r="V1994" s="20">
        <f t="shared" ref="V1994:V2057" si="142">T1994+R1994</f>
        <v>1691.5744166666666</v>
      </c>
      <c r="W1994" s="59">
        <f t="shared" si="140"/>
        <v>42005</v>
      </c>
      <c r="X1994" s="25">
        <v>144.47739999999999</v>
      </c>
      <c r="Y1994" s="52">
        <v>344.93799999999999</v>
      </c>
      <c r="Z1994" s="53">
        <v>252.05942000000002</v>
      </c>
      <c r="AA1994" s="54">
        <v>333.09834999999998</v>
      </c>
      <c r="AB1994" s="55">
        <v>209.94139999999999</v>
      </c>
      <c r="AC1994" s="56">
        <v>22.914750000000002</v>
      </c>
      <c r="AD1994" s="100">
        <v>25.163562500000001</v>
      </c>
      <c r="AE1994" s="28">
        <v>0</v>
      </c>
      <c r="AF1994" s="58">
        <v>9.6627700000000001</v>
      </c>
      <c r="AG1994" s="58"/>
      <c r="AH1994" s="35">
        <v>0</v>
      </c>
      <c r="AI1994" s="35"/>
      <c r="AL1994" s="24">
        <f t="shared" si="139"/>
        <v>1342.2556524999998</v>
      </c>
      <c r="AN1994" s="33">
        <v>315</v>
      </c>
      <c r="AP1994" s="20">
        <f t="shared" ref="AP1994:AP2057" si="143">AN1994+AL1994</f>
        <v>1657.2556524999998</v>
      </c>
      <c r="AR1994" s="20"/>
    </row>
    <row r="1995" spans="1:44" x14ac:dyDescent="0.25">
      <c r="A1995" t="str">
        <f>VLOOKUP($B1995,'Cushing Balance'!$C$2:$E$500,3,TRUE)</f>
        <v>522014</v>
      </c>
      <c r="B1995" s="1">
        <v>42006</v>
      </c>
      <c r="C1995" s="31"/>
      <c r="D1995" s="101">
        <v>80.53939583333333</v>
      </c>
      <c r="E1995" s="110">
        <v>83.255166666666668</v>
      </c>
      <c r="F1995" s="105">
        <v>297.08887499999997</v>
      </c>
      <c r="G1995" s="27"/>
      <c r="H1995" s="111">
        <v>106.5064375</v>
      </c>
      <c r="I1995" s="106">
        <v>78.552750000000003</v>
      </c>
      <c r="J1995" s="109">
        <v>176.22477083333334</v>
      </c>
      <c r="K1995" s="104">
        <v>95.188249999999996</v>
      </c>
      <c r="L1995" s="107">
        <v>21.938479166666667</v>
      </c>
      <c r="M1995" s="102">
        <v>382.23135416666668</v>
      </c>
      <c r="N1995" s="108">
        <v>112.72383333333333</v>
      </c>
      <c r="O1995" s="103">
        <v>70.881729166666673</v>
      </c>
      <c r="P1995" s="39">
        <v>0</v>
      </c>
      <c r="R1995" s="24">
        <f t="shared" si="141"/>
        <v>1505.1310416666665</v>
      </c>
      <c r="T1995" s="5">
        <v>82</v>
      </c>
      <c r="V1995" s="20">
        <f t="shared" si="142"/>
        <v>1587.1310416666665</v>
      </c>
      <c r="W1995" s="59">
        <f t="shared" si="140"/>
        <v>42006</v>
      </c>
      <c r="X1995" s="25">
        <v>148.73151999999999</v>
      </c>
      <c r="Y1995" s="52">
        <v>159.81975</v>
      </c>
      <c r="Z1995" s="53">
        <v>301.53366999999997</v>
      </c>
      <c r="AA1995" s="54">
        <v>248.38108</v>
      </c>
      <c r="AB1995" s="55">
        <v>228.61895999999999</v>
      </c>
      <c r="AC1995" s="56">
        <v>11.389749999999999</v>
      </c>
      <c r="AD1995" s="100">
        <v>14.089854166666667</v>
      </c>
      <c r="AE1995" s="28">
        <v>0</v>
      </c>
      <c r="AF1995" s="58">
        <v>13.531499999999999</v>
      </c>
      <c r="AG1995" s="58"/>
      <c r="AH1995" s="35">
        <v>0</v>
      </c>
      <c r="AI1995" s="35"/>
      <c r="AL1995" s="24">
        <f t="shared" ref="AL1995:AL2058" si="144">SUM(X1995:AJ1995)</f>
        <v>1126.0960841666665</v>
      </c>
      <c r="AN1995" s="47">
        <v>315</v>
      </c>
      <c r="AP1995" s="20">
        <f t="shared" si="143"/>
        <v>1441.0960841666665</v>
      </c>
      <c r="AR1995" s="20"/>
    </row>
    <row r="1996" spans="1:44" x14ac:dyDescent="0.25">
      <c r="A1996" t="str">
        <f>VLOOKUP($B1996,'Cushing Balance'!$C$2:$E$500,3,TRUE)</f>
        <v>12015</v>
      </c>
      <c r="B1996" s="1">
        <v>42007</v>
      </c>
      <c r="C1996" s="31"/>
      <c r="D1996" s="101">
        <v>521.56466666666665</v>
      </c>
      <c r="E1996" s="110">
        <v>70.22560416666667</v>
      </c>
      <c r="F1996" s="105">
        <v>295.64637499999998</v>
      </c>
      <c r="G1996" s="27"/>
      <c r="H1996" s="111">
        <v>131.65733333333336</v>
      </c>
      <c r="I1996" s="106">
        <v>59.166874999999997</v>
      </c>
      <c r="J1996" s="109">
        <v>132.25720833333335</v>
      </c>
      <c r="K1996" s="104">
        <v>95.704895833333325</v>
      </c>
      <c r="L1996" s="107">
        <v>21.971041666666668</v>
      </c>
      <c r="M1996" s="102">
        <v>385.22020833333329</v>
      </c>
      <c r="N1996" s="108">
        <v>119.17370833333332</v>
      </c>
      <c r="O1996" s="103">
        <v>64.370145833333339</v>
      </c>
      <c r="P1996" s="39">
        <v>0</v>
      </c>
      <c r="R1996" s="24">
        <f t="shared" si="141"/>
        <v>1896.9580624999996</v>
      </c>
      <c r="T1996" s="5">
        <v>82</v>
      </c>
      <c r="V1996" s="20">
        <f t="shared" si="142"/>
        <v>1978.9580624999996</v>
      </c>
      <c r="W1996" s="59">
        <f t="shared" si="140"/>
        <v>42007</v>
      </c>
      <c r="X1996" s="25">
        <v>146.83688000000001</v>
      </c>
      <c r="Y1996" s="52">
        <v>249.51820999999998</v>
      </c>
      <c r="Z1996" s="53">
        <v>287.50121000000001</v>
      </c>
      <c r="AA1996" s="54">
        <v>338.66802000000001</v>
      </c>
      <c r="AB1996" s="55">
        <v>233.124</v>
      </c>
      <c r="AC1996" s="56">
        <v>3.76546</v>
      </c>
      <c r="AD1996" s="100">
        <v>12.556083333333332</v>
      </c>
      <c r="AE1996" s="28">
        <v>0</v>
      </c>
      <c r="AF1996" s="58">
        <v>13.020899999999999</v>
      </c>
      <c r="AG1996" s="58"/>
      <c r="AH1996" s="35">
        <v>0</v>
      </c>
      <c r="AI1996" s="35"/>
      <c r="AL1996" s="24">
        <f t="shared" si="144"/>
        <v>1284.9907633333335</v>
      </c>
      <c r="AN1996" s="47">
        <v>315</v>
      </c>
      <c r="AP1996" s="20">
        <f t="shared" si="143"/>
        <v>1599.9907633333335</v>
      </c>
      <c r="AR1996" s="20"/>
    </row>
    <row r="1997" spans="1:44" x14ac:dyDescent="0.25">
      <c r="A1997" t="str">
        <f>VLOOKUP($B1997,'Cushing Balance'!$C$2:$E$500,3,TRUE)</f>
        <v>12015</v>
      </c>
      <c r="B1997" s="1">
        <v>42008</v>
      </c>
      <c r="C1997" s="31"/>
      <c r="D1997" s="101">
        <v>224.1485625</v>
      </c>
      <c r="E1997" s="110">
        <v>124.3460625</v>
      </c>
      <c r="F1997" s="105">
        <v>326.28193750000003</v>
      </c>
      <c r="G1997" s="27"/>
      <c r="H1997" s="111">
        <v>142.10858333333334</v>
      </c>
      <c r="I1997" s="106">
        <v>66.751416666666671</v>
      </c>
      <c r="J1997" s="109">
        <v>150.89489583333335</v>
      </c>
      <c r="K1997" s="104">
        <v>111.40354166666667</v>
      </c>
      <c r="L1997" s="107">
        <v>21.609520833333331</v>
      </c>
      <c r="M1997" s="102">
        <v>380.63427083333329</v>
      </c>
      <c r="N1997" s="108">
        <v>94.574979166666665</v>
      </c>
      <c r="O1997" s="103">
        <v>66.594562499999995</v>
      </c>
      <c r="P1997" s="39">
        <v>0</v>
      </c>
      <c r="R1997" s="24">
        <f t="shared" si="141"/>
        <v>1709.3483333333334</v>
      </c>
      <c r="T1997" s="5">
        <v>82</v>
      </c>
      <c r="V1997" s="20">
        <f t="shared" si="142"/>
        <v>1791.3483333333334</v>
      </c>
      <c r="W1997" s="59">
        <f t="shared" si="140"/>
        <v>42008</v>
      </c>
      <c r="X1997" s="25">
        <v>147.00892000000002</v>
      </c>
      <c r="Y1997" s="52">
        <v>333.87988000000001</v>
      </c>
      <c r="Z1997" s="53">
        <v>246.57701999999998</v>
      </c>
      <c r="AA1997" s="54">
        <v>463.58177000000001</v>
      </c>
      <c r="AB1997" s="55">
        <v>234.82773</v>
      </c>
      <c r="AC1997" s="56">
        <v>27.884880000000003</v>
      </c>
      <c r="AD1997" s="100">
        <v>20.881666666666668</v>
      </c>
      <c r="AE1997" s="28">
        <v>0</v>
      </c>
      <c r="AF1997" s="58">
        <v>12.720559999999999</v>
      </c>
      <c r="AG1997" s="58"/>
      <c r="AH1997" s="35">
        <v>0</v>
      </c>
      <c r="AI1997" s="35"/>
      <c r="AL1997" s="24">
        <f t="shared" si="144"/>
        <v>1487.3624266666668</v>
      </c>
      <c r="AN1997" s="47">
        <v>315</v>
      </c>
      <c r="AP1997" s="20">
        <f t="shared" si="143"/>
        <v>1802.3624266666668</v>
      </c>
      <c r="AR1997" s="20"/>
    </row>
    <row r="1998" spans="1:44" x14ac:dyDescent="0.25">
      <c r="A1998" t="str">
        <f>VLOOKUP($B1998,'Cushing Balance'!$C$2:$E$500,3,TRUE)</f>
        <v>12015</v>
      </c>
      <c r="B1998" s="1">
        <v>42009</v>
      </c>
      <c r="C1998" s="31"/>
      <c r="D1998" s="101">
        <v>388.03710416666667</v>
      </c>
      <c r="E1998" s="110">
        <v>139.03916666666666</v>
      </c>
      <c r="F1998" s="105">
        <v>264.12502083333334</v>
      </c>
      <c r="G1998" s="27"/>
      <c r="H1998" s="111">
        <v>144.88683333333336</v>
      </c>
      <c r="I1998" s="106">
        <v>88.129562500000006</v>
      </c>
      <c r="J1998" s="109">
        <v>153.44225</v>
      </c>
      <c r="K1998" s="104">
        <v>108.81354166666667</v>
      </c>
      <c r="L1998" s="107">
        <v>21.255854166666669</v>
      </c>
      <c r="M1998" s="102">
        <v>389.61308333333329</v>
      </c>
      <c r="N1998" s="108">
        <v>138.96493749999999</v>
      </c>
      <c r="O1998" s="103">
        <v>68.1238125</v>
      </c>
      <c r="P1998" s="39">
        <v>27.15315</v>
      </c>
      <c r="R1998" s="24">
        <f t="shared" si="141"/>
        <v>1931.5843166666668</v>
      </c>
      <c r="T1998" s="5">
        <v>82</v>
      </c>
      <c r="V1998" s="20">
        <f t="shared" si="142"/>
        <v>2013.5843166666668</v>
      </c>
      <c r="W1998" s="59">
        <f t="shared" si="140"/>
        <v>42009</v>
      </c>
      <c r="X1998" s="25">
        <v>148.29555999999999</v>
      </c>
      <c r="Y1998" s="52">
        <v>352.46115000000003</v>
      </c>
      <c r="Z1998" s="53">
        <v>243.83319</v>
      </c>
      <c r="AA1998" s="54">
        <v>450.57927000000001</v>
      </c>
      <c r="AB1998" s="55">
        <v>221.66614999999999</v>
      </c>
      <c r="AC1998" s="56">
        <v>25.6509</v>
      </c>
      <c r="AD1998" s="100">
        <v>21.131687500000002</v>
      </c>
      <c r="AE1998" s="28">
        <v>0</v>
      </c>
      <c r="AF1998" s="58">
        <v>13.82592</v>
      </c>
      <c r="AG1998" s="58"/>
      <c r="AH1998" s="35">
        <v>0</v>
      </c>
      <c r="AI1998" s="35"/>
      <c r="AL1998" s="24">
        <f t="shared" si="144"/>
        <v>1477.4438275</v>
      </c>
      <c r="AN1998" s="47">
        <v>315</v>
      </c>
      <c r="AP1998" s="20">
        <f t="shared" si="143"/>
        <v>1792.4438275</v>
      </c>
      <c r="AR1998" s="20"/>
    </row>
    <row r="1999" spans="1:44" x14ac:dyDescent="0.25">
      <c r="A1999" t="str">
        <f>VLOOKUP($B1999,'Cushing Balance'!$C$2:$E$500,3,TRUE)</f>
        <v>12015</v>
      </c>
      <c r="B1999" s="1">
        <v>42010</v>
      </c>
      <c r="C1999" s="31"/>
      <c r="D1999" s="101">
        <v>369.61931249999998</v>
      </c>
      <c r="E1999" s="110">
        <v>163.16045833333334</v>
      </c>
      <c r="F1999" s="105">
        <v>256.05816666666664</v>
      </c>
      <c r="G1999" s="27"/>
      <c r="H1999" s="111">
        <v>140.60749999999999</v>
      </c>
      <c r="I1999" s="106">
        <v>81.295874999999995</v>
      </c>
      <c r="J1999" s="109">
        <v>147.93741666666665</v>
      </c>
      <c r="K1999" s="104">
        <v>99.444583333333327</v>
      </c>
      <c r="L1999" s="107">
        <v>21.089354166666666</v>
      </c>
      <c r="M1999" s="102">
        <v>279.78131250000001</v>
      </c>
      <c r="N1999" s="108">
        <v>144.8605</v>
      </c>
      <c r="O1999" s="103">
        <v>61.943354166666666</v>
      </c>
      <c r="P1999" s="39">
        <v>29.764919999999996</v>
      </c>
      <c r="R1999" s="24">
        <f t="shared" si="141"/>
        <v>1795.5627533333334</v>
      </c>
      <c r="T1999" s="5">
        <v>82</v>
      </c>
      <c r="V1999" s="20">
        <f t="shared" si="142"/>
        <v>1877.5627533333334</v>
      </c>
      <c r="W1999" s="59">
        <f t="shared" si="140"/>
        <v>42010</v>
      </c>
      <c r="X1999" s="25">
        <v>146.53906000000001</v>
      </c>
      <c r="Y1999" s="52">
        <v>312.90083000000004</v>
      </c>
      <c r="Z1999" s="53">
        <v>124.54758</v>
      </c>
      <c r="AA1999" s="54">
        <v>418.49943999999999</v>
      </c>
      <c r="AB1999" s="55">
        <v>230.76792</v>
      </c>
      <c r="AC1999" s="56">
        <v>27.182269999999999</v>
      </c>
      <c r="AD1999" s="100">
        <v>46.334270833333335</v>
      </c>
      <c r="AE1999" s="28">
        <v>0</v>
      </c>
      <c r="AF1999" s="58">
        <v>11.248059999999999</v>
      </c>
      <c r="AG1999" s="58"/>
      <c r="AH1999" s="35">
        <v>0</v>
      </c>
      <c r="AI1999" s="35"/>
      <c r="AL1999" s="24">
        <f t="shared" si="144"/>
        <v>1318.0194308333334</v>
      </c>
      <c r="AN1999" s="47">
        <v>315</v>
      </c>
      <c r="AP1999" s="20">
        <f t="shared" si="143"/>
        <v>1633.0194308333334</v>
      </c>
      <c r="AR1999" s="20">
        <f t="shared" ref="AR1999:AR2062" si="145">V1999-AP1999</f>
        <v>244.54332249999993</v>
      </c>
    </row>
    <row r="2000" spans="1:44" x14ac:dyDescent="0.25">
      <c r="A2000" t="str">
        <f>VLOOKUP($B2000,'Cushing Balance'!$C$2:$E$500,3,TRUE)</f>
        <v>12015</v>
      </c>
      <c r="B2000" s="1">
        <v>42011</v>
      </c>
      <c r="C2000" s="31"/>
      <c r="D2000" s="101">
        <v>258.81006250000002</v>
      </c>
      <c r="E2000" s="110">
        <v>160.20366666666666</v>
      </c>
      <c r="F2000" s="105">
        <v>287.04802083333334</v>
      </c>
      <c r="G2000" s="27"/>
      <c r="H2000" s="111">
        <v>91.545145833333322</v>
      </c>
      <c r="I2000" s="106">
        <v>84.397812500000001</v>
      </c>
      <c r="J2000" s="109">
        <v>158.21072916666665</v>
      </c>
      <c r="K2000" s="104">
        <v>109.3168125</v>
      </c>
      <c r="L2000" s="107">
        <v>21.308125</v>
      </c>
      <c r="M2000" s="102">
        <v>279.71631250000002</v>
      </c>
      <c r="N2000" s="108">
        <v>96.835458333333335</v>
      </c>
      <c r="O2000" s="103">
        <v>67.932916666666671</v>
      </c>
      <c r="P2000" s="39">
        <v>38.264000000000003</v>
      </c>
      <c r="R2000" s="24">
        <f t="shared" si="141"/>
        <v>1653.5890624999997</v>
      </c>
      <c r="T2000" s="5">
        <v>82</v>
      </c>
      <c r="V2000" s="20">
        <f t="shared" si="142"/>
        <v>1735.5890624999997</v>
      </c>
      <c r="W2000" s="59">
        <f t="shared" si="140"/>
        <v>42011</v>
      </c>
      <c r="X2000" s="25">
        <v>142.37826999999999</v>
      </c>
      <c r="Y2000" s="52">
        <v>348.47438</v>
      </c>
      <c r="Z2000" s="53">
        <v>219.84098</v>
      </c>
      <c r="AA2000" s="54">
        <v>479.97879</v>
      </c>
      <c r="AB2000" s="55">
        <v>233.62251999999998</v>
      </c>
      <c r="AC2000" s="56">
        <v>22.810500000000001</v>
      </c>
      <c r="AD2000" s="100">
        <v>77.580916666666667</v>
      </c>
      <c r="AE2000" s="28">
        <v>0</v>
      </c>
      <c r="AF2000" s="58">
        <v>2.2052100000000001</v>
      </c>
      <c r="AG2000" s="58"/>
      <c r="AH2000" s="35">
        <v>0</v>
      </c>
      <c r="AI2000" s="35"/>
      <c r="AL2000" s="24">
        <f t="shared" si="144"/>
        <v>1526.8915666666667</v>
      </c>
      <c r="AN2000" s="47">
        <v>315</v>
      </c>
      <c r="AP2000" s="20">
        <f t="shared" si="143"/>
        <v>1841.8915666666667</v>
      </c>
      <c r="AR2000" s="20">
        <f t="shared" si="145"/>
        <v>-106.30250416666695</v>
      </c>
    </row>
    <row r="2001" spans="1:44" x14ac:dyDescent="0.25">
      <c r="A2001" t="str">
        <f>VLOOKUP($B2001,'Cushing Balance'!$C$2:$E$500,3,TRUE)</f>
        <v>12015</v>
      </c>
      <c r="B2001" s="1">
        <v>42012</v>
      </c>
      <c r="C2001" s="31"/>
      <c r="D2001" s="101">
        <v>301.86604166666666</v>
      </c>
      <c r="E2001" s="110">
        <v>160.41860416666665</v>
      </c>
      <c r="F2001" s="105">
        <v>330.35135416666668</v>
      </c>
      <c r="G2001" s="27"/>
      <c r="H2001" s="111">
        <v>102.30985416666667</v>
      </c>
      <c r="I2001" s="106">
        <v>80.284000000000006</v>
      </c>
      <c r="J2001" s="109">
        <v>168.32820833333335</v>
      </c>
      <c r="K2001" s="104">
        <v>113.51783333333333</v>
      </c>
      <c r="L2001" s="107">
        <v>21.08775</v>
      </c>
      <c r="M2001" s="102">
        <v>280.9161666666667</v>
      </c>
      <c r="N2001" s="108">
        <v>99.772874999999999</v>
      </c>
      <c r="O2001" s="103">
        <v>66.918333333333322</v>
      </c>
      <c r="P2001" s="39">
        <v>35.361460000000001</v>
      </c>
      <c r="R2001" s="24">
        <f t="shared" si="141"/>
        <v>1761.1324808333331</v>
      </c>
      <c r="T2001" s="5">
        <v>82</v>
      </c>
      <c r="V2001" s="20">
        <f t="shared" si="142"/>
        <v>1843.1324808333331</v>
      </c>
      <c r="W2001" s="59">
        <f t="shared" si="140"/>
        <v>42012</v>
      </c>
      <c r="X2001" s="25">
        <v>144.54734999999999</v>
      </c>
      <c r="Y2001" s="52">
        <v>196.49934999999999</v>
      </c>
      <c r="Z2001" s="53">
        <v>308.36212999999998</v>
      </c>
      <c r="AA2001" s="54">
        <v>499.65093999999999</v>
      </c>
      <c r="AB2001" s="55">
        <v>229.02285000000001</v>
      </c>
      <c r="AC2001" s="56">
        <v>32.433520000000001</v>
      </c>
      <c r="AD2001" s="100">
        <v>25.473666666666666</v>
      </c>
      <c r="AE2001" s="28">
        <v>0</v>
      </c>
      <c r="AF2001" s="58">
        <v>5.4497900000000001</v>
      </c>
      <c r="AG2001" s="58"/>
      <c r="AH2001" s="35">
        <v>0</v>
      </c>
      <c r="AI2001" s="35"/>
      <c r="AL2001" s="24">
        <f t="shared" si="144"/>
        <v>1441.4395966666666</v>
      </c>
      <c r="AN2001" s="47">
        <v>315</v>
      </c>
      <c r="AP2001" s="20">
        <f t="shared" si="143"/>
        <v>1756.4395966666666</v>
      </c>
      <c r="AR2001" s="20">
        <f t="shared" si="145"/>
        <v>86.692884166666545</v>
      </c>
    </row>
    <row r="2002" spans="1:44" x14ac:dyDescent="0.25">
      <c r="A2002" t="str">
        <f>VLOOKUP($B2002,'Cushing Balance'!$C$2:$E$500,3,TRUE)</f>
        <v>12015</v>
      </c>
      <c r="B2002" s="1">
        <v>42013</v>
      </c>
      <c r="C2002" s="31"/>
      <c r="D2002" s="101">
        <v>76.185854166666672</v>
      </c>
      <c r="E2002" s="110">
        <v>147.92427083333334</v>
      </c>
      <c r="F2002" s="105">
        <v>318.33331249999998</v>
      </c>
      <c r="G2002" s="27"/>
      <c r="H2002" s="111">
        <v>119.2510625</v>
      </c>
      <c r="I2002" s="106">
        <v>84.007166666666677</v>
      </c>
      <c r="J2002" s="109">
        <v>165.69960416666666</v>
      </c>
      <c r="K2002" s="104">
        <v>109.220375</v>
      </c>
      <c r="L2002" s="107">
        <v>21.112833333333331</v>
      </c>
      <c r="M2002" s="102">
        <v>366.79460416666666</v>
      </c>
      <c r="N2002" s="108">
        <v>65.719666666666669</v>
      </c>
      <c r="O2002" s="103">
        <v>68.04902083333333</v>
      </c>
      <c r="P2002" s="39">
        <v>7.6428500000000001</v>
      </c>
      <c r="R2002" s="24">
        <f t="shared" si="141"/>
        <v>1549.940620833333</v>
      </c>
      <c r="T2002" s="5">
        <v>82</v>
      </c>
      <c r="V2002" s="20">
        <f t="shared" si="142"/>
        <v>1631.940620833333</v>
      </c>
      <c r="W2002" s="59">
        <f t="shared" si="140"/>
        <v>42013</v>
      </c>
      <c r="X2002" s="25">
        <v>143.16239999999999</v>
      </c>
      <c r="Y2002" s="52">
        <v>0</v>
      </c>
      <c r="Z2002" s="53">
        <v>375.89719000000002</v>
      </c>
      <c r="AA2002" s="54">
        <v>394.92435</v>
      </c>
      <c r="AB2002" s="55">
        <v>228.2235</v>
      </c>
      <c r="AC2002" s="56">
        <v>20.818650000000002</v>
      </c>
      <c r="AD2002" s="100">
        <v>24.065604166666667</v>
      </c>
      <c r="AE2002" s="28">
        <v>0</v>
      </c>
      <c r="AF2002" s="58">
        <v>10.97085</v>
      </c>
      <c r="AG2002" s="58"/>
      <c r="AH2002" s="35">
        <v>0</v>
      </c>
      <c r="AI2002" s="35"/>
      <c r="AL2002" s="24">
        <f t="shared" si="144"/>
        <v>1198.0625441666666</v>
      </c>
      <c r="AN2002" s="47">
        <v>315</v>
      </c>
      <c r="AP2002" s="20">
        <f t="shared" si="143"/>
        <v>1513.0625441666666</v>
      </c>
      <c r="AR2002" s="20">
        <f t="shared" si="145"/>
        <v>118.8780766666664</v>
      </c>
    </row>
    <row r="2003" spans="1:44" x14ac:dyDescent="0.25">
      <c r="A2003" t="str">
        <f>VLOOKUP($B2003,'Cushing Balance'!$C$2:$E$500,3,TRUE)</f>
        <v>22015</v>
      </c>
      <c r="B2003" s="1">
        <v>42014</v>
      </c>
      <c r="C2003" s="31"/>
      <c r="D2003" s="101">
        <v>195.59391666666664</v>
      </c>
      <c r="E2003" s="110">
        <v>110.16012499999999</v>
      </c>
      <c r="F2003" s="105">
        <v>213.97760416666665</v>
      </c>
      <c r="G2003" s="27"/>
      <c r="H2003" s="111">
        <v>145.85191666666665</v>
      </c>
      <c r="I2003" s="106">
        <v>93.776416666666677</v>
      </c>
      <c r="J2003" s="109">
        <v>189.48466666666667</v>
      </c>
      <c r="K2003" s="104">
        <v>110.38058333333333</v>
      </c>
      <c r="L2003" s="107">
        <v>21.238125</v>
      </c>
      <c r="M2003" s="102">
        <v>427.17958333333331</v>
      </c>
      <c r="N2003" s="108">
        <v>101.30143750000001</v>
      </c>
      <c r="O2003" s="103">
        <v>70.238895833333331</v>
      </c>
      <c r="P2003" s="39">
        <v>2.6934200000000001</v>
      </c>
      <c r="R2003" s="24">
        <f t="shared" si="141"/>
        <v>1681.8766908333334</v>
      </c>
      <c r="T2003" s="5">
        <v>82</v>
      </c>
      <c r="V2003" s="20">
        <f t="shared" si="142"/>
        <v>1763.8766908333334</v>
      </c>
      <c r="W2003" s="59">
        <f t="shared" si="140"/>
        <v>42014</v>
      </c>
      <c r="X2003" s="25">
        <v>148.74873000000002</v>
      </c>
      <c r="Y2003" s="52">
        <v>0</v>
      </c>
      <c r="Z2003" s="53">
        <v>375.20976999999999</v>
      </c>
      <c r="AA2003" s="54">
        <v>485.29327000000001</v>
      </c>
      <c r="AB2003" s="55">
        <v>225.83917000000002</v>
      </c>
      <c r="AC2003" s="56">
        <v>31.003959999999999</v>
      </c>
      <c r="AD2003" s="100">
        <v>21.660958333333333</v>
      </c>
      <c r="AE2003" s="28">
        <v>0</v>
      </c>
      <c r="AF2003" s="58">
        <v>13.276290000000001</v>
      </c>
      <c r="AG2003" s="58"/>
      <c r="AH2003" s="35">
        <v>0</v>
      </c>
      <c r="AI2003" s="35"/>
      <c r="AL2003" s="24">
        <f t="shared" si="144"/>
        <v>1301.0321483333335</v>
      </c>
      <c r="AN2003" s="47">
        <v>315</v>
      </c>
      <c r="AP2003" s="20">
        <f t="shared" si="143"/>
        <v>1616.0321483333335</v>
      </c>
      <c r="AR2003" s="20">
        <f t="shared" si="145"/>
        <v>147.84454249999999</v>
      </c>
    </row>
    <row r="2004" spans="1:44" x14ac:dyDescent="0.25">
      <c r="A2004" t="str">
        <f>VLOOKUP($B2004,'Cushing Balance'!$C$2:$E$500,3,TRUE)</f>
        <v>22015</v>
      </c>
      <c r="B2004" s="1">
        <v>42015</v>
      </c>
      <c r="C2004" s="31"/>
      <c r="D2004" s="101">
        <v>168.97258333333335</v>
      </c>
      <c r="E2004" s="110">
        <v>123.60277083333332</v>
      </c>
      <c r="F2004" s="105">
        <v>356.91889583333329</v>
      </c>
      <c r="G2004" s="27"/>
      <c r="H2004" s="111">
        <v>125.00341666666667</v>
      </c>
      <c r="I2004" s="106">
        <v>72.38485416666667</v>
      </c>
      <c r="J2004" s="109">
        <v>180.41645833333334</v>
      </c>
      <c r="K2004" s="104">
        <v>103.48964583333333</v>
      </c>
      <c r="L2004" s="107">
        <v>21.269166666666667</v>
      </c>
      <c r="M2004" s="102">
        <v>431.55802083333333</v>
      </c>
      <c r="N2004" s="108">
        <v>150</v>
      </c>
      <c r="O2004" s="103">
        <v>67.3155</v>
      </c>
      <c r="P2004" s="39">
        <v>33.82179</v>
      </c>
      <c r="R2004" s="24">
        <f t="shared" si="141"/>
        <v>1834.7531024999998</v>
      </c>
      <c r="T2004" s="5">
        <v>82</v>
      </c>
      <c r="V2004" s="20">
        <f t="shared" si="142"/>
        <v>1916.7531024999998</v>
      </c>
      <c r="W2004" s="59">
        <f t="shared" si="140"/>
        <v>42015</v>
      </c>
      <c r="X2004" s="25">
        <v>149.45463000000001</v>
      </c>
      <c r="Y2004" s="52">
        <v>0</v>
      </c>
      <c r="Z2004" s="53">
        <v>95.801249999999996</v>
      </c>
      <c r="AA2004" s="54">
        <v>458.56215000000003</v>
      </c>
      <c r="AB2004" s="55">
        <v>231.83324999999999</v>
      </c>
      <c r="AC2004" s="56">
        <v>30.973040000000001</v>
      </c>
      <c r="AD2004" s="100">
        <v>18.822458333333334</v>
      </c>
      <c r="AE2004" s="28">
        <v>0</v>
      </c>
      <c r="AF2004" s="58">
        <v>13.630040000000001</v>
      </c>
      <c r="AG2004" s="58"/>
      <c r="AH2004" s="35">
        <v>0</v>
      </c>
      <c r="AI2004" s="35"/>
      <c r="AL2004" s="24">
        <f t="shared" si="144"/>
        <v>999.07681833333334</v>
      </c>
      <c r="AN2004" s="47">
        <v>315</v>
      </c>
      <c r="AP2004" s="20">
        <f t="shared" si="143"/>
        <v>1314.0768183333334</v>
      </c>
      <c r="AR2004" s="20">
        <f t="shared" si="145"/>
        <v>602.67628416666639</v>
      </c>
    </row>
    <row r="2005" spans="1:44" x14ac:dyDescent="0.25">
      <c r="A2005" t="str">
        <f>VLOOKUP($B2005,'Cushing Balance'!$C$2:$E$500,3,TRUE)</f>
        <v>22015</v>
      </c>
      <c r="B2005" s="1">
        <v>42016</v>
      </c>
      <c r="C2005" s="31"/>
      <c r="D2005" s="101">
        <v>355.98747916666667</v>
      </c>
      <c r="E2005" s="110">
        <v>120.89010416666667</v>
      </c>
      <c r="F2005" s="105">
        <v>324.04656249999999</v>
      </c>
      <c r="G2005" s="27"/>
      <c r="H2005" s="111">
        <v>114.19572916666667</v>
      </c>
      <c r="I2005" s="106">
        <v>78.240770833333329</v>
      </c>
      <c r="J2005" s="109">
        <v>179.09125</v>
      </c>
      <c r="K2005" s="104">
        <v>101.82152083333332</v>
      </c>
      <c r="L2005" s="107">
        <v>21.210791666666669</v>
      </c>
      <c r="M2005" s="102">
        <v>431.87608333333333</v>
      </c>
      <c r="N2005" s="108">
        <v>119.4765625</v>
      </c>
      <c r="O2005" s="103">
        <v>66.001625000000004</v>
      </c>
      <c r="P2005" s="39">
        <v>60.234769999999997</v>
      </c>
      <c r="R2005" s="24">
        <f t="shared" si="141"/>
        <v>1973.0732491666668</v>
      </c>
      <c r="T2005" s="5">
        <v>82</v>
      </c>
      <c r="V2005" s="20">
        <f t="shared" si="142"/>
        <v>2055.0732491666668</v>
      </c>
      <c r="W2005" s="59">
        <f t="shared" si="140"/>
        <v>42016</v>
      </c>
      <c r="X2005" s="25">
        <v>147.58965000000001</v>
      </c>
      <c r="Y2005" s="52">
        <v>281.31731000000002</v>
      </c>
      <c r="Z2005" s="53">
        <v>138.52895999999998</v>
      </c>
      <c r="AA2005" s="54">
        <v>461.15309999999999</v>
      </c>
      <c r="AB2005" s="55">
        <v>231.29619</v>
      </c>
      <c r="AC2005" s="56">
        <v>32.905790000000003</v>
      </c>
      <c r="AD2005" s="100">
        <v>32.057229166666666</v>
      </c>
      <c r="AE2005" s="28">
        <v>0</v>
      </c>
      <c r="AF2005" s="58">
        <v>13.98831</v>
      </c>
      <c r="AG2005" s="58"/>
      <c r="AH2005" s="35">
        <v>0</v>
      </c>
      <c r="AI2005" s="35"/>
      <c r="AL2005" s="24">
        <f t="shared" si="144"/>
        <v>1338.8365391666666</v>
      </c>
      <c r="AN2005" s="47">
        <v>315</v>
      </c>
      <c r="AP2005" s="20">
        <f t="shared" si="143"/>
        <v>1653.8365391666666</v>
      </c>
      <c r="AR2005" s="20">
        <f t="shared" si="145"/>
        <v>401.23671000000013</v>
      </c>
    </row>
    <row r="2006" spans="1:44" x14ac:dyDescent="0.25">
      <c r="A2006" t="str">
        <f>VLOOKUP($B2006,'Cushing Balance'!$C$2:$E$500,3,TRUE)</f>
        <v>22015</v>
      </c>
      <c r="B2006" s="1">
        <v>42017</v>
      </c>
      <c r="C2006" s="31"/>
      <c r="D2006" s="101">
        <v>72.469458333333336</v>
      </c>
      <c r="E2006" s="110">
        <v>165.33320833333335</v>
      </c>
      <c r="F2006" s="105">
        <v>318.03668750000003</v>
      </c>
      <c r="G2006" s="27"/>
      <c r="H2006" s="111">
        <v>136.65562499999999</v>
      </c>
      <c r="I2006" s="106">
        <v>63.007750000000001</v>
      </c>
      <c r="J2006" s="109">
        <v>185.27699999999999</v>
      </c>
      <c r="K2006" s="104">
        <v>107.58277083333333</v>
      </c>
      <c r="L2006" s="107">
        <v>21.020916666666668</v>
      </c>
      <c r="M2006" s="102">
        <v>374.9822916666667</v>
      </c>
      <c r="N2006" s="108">
        <v>145.55258333333333</v>
      </c>
      <c r="O2006" s="103">
        <v>68.766916666666674</v>
      </c>
      <c r="P2006" s="39">
        <v>53.861830000000005</v>
      </c>
      <c r="R2006" s="24">
        <f t="shared" si="141"/>
        <v>1712.5470383333334</v>
      </c>
      <c r="T2006" s="5">
        <v>82</v>
      </c>
      <c r="V2006" s="20">
        <f t="shared" si="142"/>
        <v>1794.5470383333334</v>
      </c>
      <c r="W2006" s="59">
        <f t="shared" si="140"/>
        <v>42017</v>
      </c>
      <c r="X2006" s="25">
        <v>149.30539999999999</v>
      </c>
      <c r="Y2006" s="52">
        <v>361.55534999999998</v>
      </c>
      <c r="Z2006" s="53">
        <v>324.97732999999999</v>
      </c>
      <c r="AA2006" s="54">
        <v>409.67241999999999</v>
      </c>
      <c r="AB2006" s="55">
        <v>226.63485</v>
      </c>
      <c r="AC2006" s="56">
        <v>32.680959999999999</v>
      </c>
      <c r="AD2006" s="100">
        <v>80.885562500000006</v>
      </c>
      <c r="AE2006" s="28">
        <v>0</v>
      </c>
      <c r="AF2006" s="58">
        <v>6.5454999999999997</v>
      </c>
      <c r="AG2006" s="58"/>
      <c r="AH2006" s="35">
        <v>0</v>
      </c>
      <c r="AI2006" s="35"/>
      <c r="AL2006" s="24">
        <f t="shared" si="144"/>
        <v>1592.2573724999997</v>
      </c>
      <c r="AN2006" s="47">
        <v>315</v>
      </c>
      <c r="AP2006" s="20">
        <f t="shared" si="143"/>
        <v>1907.2573724999997</v>
      </c>
      <c r="AR2006" s="20">
        <f t="shared" si="145"/>
        <v>-112.71033416666637</v>
      </c>
    </row>
    <row r="2007" spans="1:44" x14ac:dyDescent="0.25">
      <c r="A2007" t="str">
        <f>VLOOKUP($B2007,'Cushing Balance'!$C$2:$E$500,3,TRUE)</f>
        <v>22015</v>
      </c>
      <c r="B2007" s="1">
        <v>42018</v>
      </c>
      <c r="C2007" s="31"/>
      <c r="D2007" s="101">
        <v>274.00568750000002</v>
      </c>
      <c r="E2007" s="110">
        <v>158.41606250000001</v>
      </c>
      <c r="F2007" s="105">
        <v>234.69614583333333</v>
      </c>
      <c r="G2007" s="27"/>
      <c r="H2007" s="111">
        <v>126.49329166666668</v>
      </c>
      <c r="I2007" s="106">
        <v>114.04183333333333</v>
      </c>
      <c r="J2007" s="109">
        <v>159.82943750000001</v>
      </c>
      <c r="K2007" s="104">
        <v>100.39687499999999</v>
      </c>
      <c r="L2007" s="107">
        <v>21.115291666666668</v>
      </c>
      <c r="M2007" s="102">
        <v>425.3860416666667</v>
      </c>
      <c r="N2007" s="108">
        <v>149.86435416666666</v>
      </c>
      <c r="O2007" s="103">
        <v>65.041437500000001</v>
      </c>
      <c r="P2007" s="39">
        <v>21.430499999999999</v>
      </c>
      <c r="R2007" s="24">
        <f t="shared" si="141"/>
        <v>1850.7169583333334</v>
      </c>
      <c r="T2007" s="5">
        <v>82</v>
      </c>
      <c r="V2007" s="20">
        <f t="shared" si="142"/>
        <v>1932.7169583333334</v>
      </c>
      <c r="W2007" s="59">
        <f t="shared" si="140"/>
        <v>42018</v>
      </c>
      <c r="X2007" s="25">
        <v>147.36305999999999</v>
      </c>
      <c r="Y2007" s="52">
        <v>370.28244000000001</v>
      </c>
      <c r="Z2007" s="53">
        <v>323.99743999999998</v>
      </c>
      <c r="AA2007" s="54">
        <v>342.75294000000002</v>
      </c>
      <c r="AB2007" s="55">
        <v>227.09723000000002</v>
      </c>
      <c r="AC2007" s="56">
        <v>32.11656</v>
      </c>
      <c r="AD2007" s="100">
        <v>52.001395833333333</v>
      </c>
      <c r="AE2007" s="28">
        <v>0</v>
      </c>
      <c r="AF2007" s="58">
        <v>7.2872299999999992</v>
      </c>
      <c r="AG2007" s="58"/>
      <c r="AH2007" s="35">
        <v>0</v>
      </c>
      <c r="AI2007" s="35"/>
      <c r="AL2007" s="24">
        <f t="shared" si="144"/>
        <v>1502.8982958333333</v>
      </c>
      <c r="AN2007" s="47">
        <v>315</v>
      </c>
      <c r="AP2007" s="20">
        <f t="shared" si="143"/>
        <v>1817.8982958333333</v>
      </c>
      <c r="AR2007" s="20">
        <f t="shared" si="145"/>
        <v>114.81866250000007</v>
      </c>
    </row>
    <row r="2008" spans="1:44" x14ac:dyDescent="0.25">
      <c r="A2008" t="str">
        <f>VLOOKUP($B2008,'Cushing Balance'!$C$2:$E$500,3,TRUE)</f>
        <v>22015</v>
      </c>
      <c r="B2008" s="1">
        <v>42019</v>
      </c>
      <c r="C2008" s="31"/>
      <c r="D2008" s="101">
        <v>263.51585416666671</v>
      </c>
      <c r="E2008" s="110">
        <v>139.82033333333334</v>
      </c>
      <c r="F2008" s="105">
        <v>137.46939583333335</v>
      </c>
      <c r="G2008" s="27"/>
      <c r="H2008" s="111">
        <v>97.956208333333322</v>
      </c>
      <c r="I2008" s="106">
        <v>75.558250000000001</v>
      </c>
      <c r="J2008" s="109">
        <v>128.99060416666669</v>
      </c>
      <c r="K2008" s="104">
        <v>96.143333333333331</v>
      </c>
      <c r="L2008" s="107">
        <v>21.124895833333333</v>
      </c>
      <c r="M2008" s="102">
        <v>377.4923541666667</v>
      </c>
      <c r="N2008" s="108">
        <v>150</v>
      </c>
      <c r="O2008" s="103">
        <v>68.077208333333331</v>
      </c>
      <c r="P2008" s="39">
        <v>19.560919999999999</v>
      </c>
      <c r="R2008" s="24">
        <f t="shared" si="141"/>
        <v>1575.7093575000001</v>
      </c>
      <c r="T2008" s="5">
        <v>82</v>
      </c>
      <c r="V2008" s="20">
        <f t="shared" si="142"/>
        <v>1657.7093575000001</v>
      </c>
      <c r="W2008" s="59">
        <f t="shared" si="140"/>
        <v>42019</v>
      </c>
      <c r="X2008" s="25">
        <v>146.71331000000001</v>
      </c>
      <c r="Y2008" s="52">
        <v>353.20591999999999</v>
      </c>
      <c r="Z2008" s="53">
        <v>327.03621000000004</v>
      </c>
      <c r="AA2008" s="54">
        <v>330.12288000000001</v>
      </c>
      <c r="AB2008" s="55">
        <v>227.17294000000001</v>
      </c>
      <c r="AC2008" s="56">
        <v>28.016310000000001</v>
      </c>
      <c r="AD2008" s="100">
        <v>18.146979166666668</v>
      </c>
      <c r="AE2008" s="28">
        <v>0</v>
      </c>
      <c r="AF2008" s="58">
        <v>12.398100000000001</v>
      </c>
      <c r="AG2008" s="58"/>
      <c r="AH2008" s="35">
        <v>0</v>
      </c>
      <c r="AI2008" s="35"/>
      <c r="AL2008" s="24">
        <f t="shared" si="144"/>
        <v>1442.8126491666667</v>
      </c>
      <c r="AN2008" s="47">
        <v>315</v>
      </c>
      <c r="AP2008" s="20">
        <f t="shared" si="143"/>
        <v>1757.8126491666667</v>
      </c>
      <c r="AR2008" s="20">
        <f t="shared" si="145"/>
        <v>-100.10329166666656</v>
      </c>
    </row>
    <row r="2009" spans="1:44" x14ac:dyDescent="0.25">
      <c r="A2009" t="str">
        <f>VLOOKUP($B2009,'Cushing Balance'!$C$2:$E$500,3,TRUE)</f>
        <v>22015</v>
      </c>
      <c r="B2009" s="1">
        <v>42020</v>
      </c>
      <c r="C2009" s="31"/>
      <c r="D2009" s="101">
        <v>265.51893749999999</v>
      </c>
      <c r="E2009" s="110">
        <v>143.2614375</v>
      </c>
      <c r="F2009" s="105">
        <v>250.16270833333334</v>
      </c>
      <c r="G2009" s="27"/>
      <c r="H2009" s="111">
        <v>115.1744375</v>
      </c>
      <c r="I2009" s="106">
        <v>80.347520833333334</v>
      </c>
      <c r="J2009" s="109">
        <v>119.28614583333332</v>
      </c>
      <c r="K2009" s="104">
        <v>99.66554166666667</v>
      </c>
      <c r="L2009" s="107">
        <v>21.155166666666666</v>
      </c>
      <c r="M2009" s="102">
        <v>427.48518749999999</v>
      </c>
      <c r="N2009" s="108">
        <v>149.87895833333334</v>
      </c>
      <c r="O2009" s="103">
        <v>68.463374999999999</v>
      </c>
      <c r="P2009" s="39">
        <v>27.1465</v>
      </c>
      <c r="R2009" s="24">
        <f t="shared" si="141"/>
        <v>1767.5459166666665</v>
      </c>
      <c r="T2009" s="5">
        <v>82</v>
      </c>
      <c r="V2009" s="20">
        <f t="shared" si="142"/>
        <v>1849.5459166666665</v>
      </c>
      <c r="W2009" s="59">
        <f t="shared" si="140"/>
        <v>42020</v>
      </c>
      <c r="X2009" s="25">
        <v>149.66284999999999</v>
      </c>
      <c r="Y2009" s="52">
        <v>337.48844000000003</v>
      </c>
      <c r="Z2009" s="53">
        <v>201.06095999999999</v>
      </c>
      <c r="AA2009" s="54">
        <v>408.68806000000001</v>
      </c>
      <c r="AB2009" s="55">
        <v>201.08417</v>
      </c>
      <c r="AC2009" s="56">
        <v>29.549919999999997</v>
      </c>
      <c r="AD2009" s="100">
        <v>14.623250000000001</v>
      </c>
      <c r="AE2009" s="28">
        <v>0</v>
      </c>
      <c r="AF2009" s="58">
        <v>12.641350000000001</v>
      </c>
      <c r="AG2009" s="58"/>
      <c r="AH2009" s="35">
        <v>0</v>
      </c>
      <c r="AI2009" s="35"/>
      <c r="AL2009" s="24">
        <f t="shared" si="144"/>
        <v>1354.7990000000002</v>
      </c>
      <c r="AN2009" s="47">
        <v>315</v>
      </c>
      <c r="AP2009" s="20">
        <f t="shared" si="143"/>
        <v>1669.7990000000002</v>
      </c>
      <c r="AR2009" s="20">
        <f t="shared" si="145"/>
        <v>179.74691666666627</v>
      </c>
    </row>
    <row r="2010" spans="1:44" x14ac:dyDescent="0.25">
      <c r="A2010" t="str">
        <f>VLOOKUP($B2010,'Cushing Balance'!$C$2:$E$500,3,TRUE)</f>
        <v>32015</v>
      </c>
      <c r="B2010" s="1">
        <v>42021</v>
      </c>
      <c r="C2010" s="31"/>
      <c r="D2010" s="101">
        <v>274.8151458333333</v>
      </c>
      <c r="E2010" s="110">
        <v>157.33168749999999</v>
      </c>
      <c r="F2010" s="105">
        <v>396.16702083333331</v>
      </c>
      <c r="G2010" s="27"/>
      <c r="H2010" s="111">
        <v>106.49370833333333</v>
      </c>
      <c r="I2010" s="106">
        <v>78.562958333333327</v>
      </c>
      <c r="J2010" s="109">
        <v>108.67820833333333</v>
      </c>
      <c r="K2010" s="104">
        <v>96.691666666666677</v>
      </c>
      <c r="L2010" s="107">
        <v>21.196604166666667</v>
      </c>
      <c r="M2010" s="102">
        <v>426.62912499999999</v>
      </c>
      <c r="N2010" s="108">
        <v>148.2781875</v>
      </c>
      <c r="O2010" s="103">
        <v>68.068749999999994</v>
      </c>
      <c r="P2010" s="39">
        <v>27.33023</v>
      </c>
      <c r="R2010" s="24">
        <f t="shared" si="141"/>
        <v>1910.2432924999998</v>
      </c>
      <c r="T2010" s="5">
        <v>82</v>
      </c>
      <c r="V2010" s="20">
        <f t="shared" si="142"/>
        <v>1992.2432924999998</v>
      </c>
      <c r="W2010" s="59">
        <f t="shared" si="140"/>
        <v>42021</v>
      </c>
      <c r="X2010" s="25">
        <v>148.39544000000001</v>
      </c>
      <c r="Y2010" s="52">
        <v>344.25077000000005</v>
      </c>
      <c r="Z2010" s="53">
        <v>58.03631</v>
      </c>
      <c r="AA2010" s="54">
        <v>463.45350000000002</v>
      </c>
      <c r="AB2010" s="55">
        <v>38.693829999999998</v>
      </c>
      <c r="AC2010" s="56">
        <v>32.705040000000004</v>
      </c>
      <c r="AD2010" s="100">
        <v>12.358270833333332</v>
      </c>
      <c r="AE2010" s="28">
        <v>0</v>
      </c>
      <c r="AF2010" s="58">
        <v>15.040850000000001</v>
      </c>
      <c r="AG2010" s="58"/>
      <c r="AH2010" s="35">
        <v>0</v>
      </c>
      <c r="AI2010" s="35"/>
      <c r="AL2010" s="24">
        <f t="shared" si="144"/>
        <v>1112.9340108333336</v>
      </c>
      <c r="AN2010" s="47">
        <v>315</v>
      </c>
      <c r="AP2010" s="20">
        <f t="shared" si="143"/>
        <v>1427.9340108333336</v>
      </c>
      <c r="AR2010" s="20">
        <f t="shared" si="145"/>
        <v>564.30928166666627</v>
      </c>
    </row>
    <row r="2011" spans="1:44" x14ac:dyDescent="0.25">
      <c r="A2011" t="str">
        <f>VLOOKUP($B2011,'Cushing Balance'!$C$2:$E$500,3,TRUE)</f>
        <v>32015</v>
      </c>
      <c r="B2011" s="1">
        <v>42022</v>
      </c>
      <c r="C2011" s="31"/>
      <c r="D2011" s="101">
        <v>249.67389583333335</v>
      </c>
      <c r="E2011" s="110">
        <v>153.09922916666665</v>
      </c>
      <c r="F2011" s="105">
        <v>238.20710416666665</v>
      </c>
      <c r="G2011" s="27"/>
      <c r="H2011" s="111">
        <v>131.089</v>
      </c>
      <c r="I2011" s="106">
        <v>83.2950625</v>
      </c>
      <c r="J2011" s="109">
        <v>118.09427083333333</v>
      </c>
      <c r="K2011" s="104">
        <v>96.811958333333322</v>
      </c>
      <c r="L2011" s="107">
        <v>21.390437500000001</v>
      </c>
      <c r="M2011" s="102">
        <v>420.58443749999998</v>
      </c>
      <c r="N2011" s="108">
        <v>126.03460416666667</v>
      </c>
      <c r="O2011" s="103">
        <v>67.901583333333335</v>
      </c>
      <c r="P2011" s="39">
        <v>23.938669999999998</v>
      </c>
      <c r="R2011" s="24">
        <f t="shared" si="141"/>
        <v>1730.120253333333</v>
      </c>
      <c r="T2011" s="5">
        <v>82</v>
      </c>
      <c r="V2011" s="20">
        <f t="shared" si="142"/>
        <v>1812.120253333333</v>
      </c>
      <c r="W2011" s="59">
        <f t="shared" si="140"/>
        <v>42022</v>
      </c>
      <c r="X2011" s="25">
        <v>149.34404000000001</v>
      </c>
      <c r="Y2011" s="52">
        <v>340.79149999999998</v>
      </c>
      <c r="Z2011" s="53">
        <v>103.17831</v>
      </c>
      <c r="AA2011" s="54">
        <v>444.89009999999996</v>
      </c>
      <c r="AB2011" s="55">
        <v>33.186519999999994</v>
      </c>
      <c r="AC2011" s="56">
        <v>32.863980000000005</v>
      </c>
      <c r="AD2011" s="100">
        <v>14.947979166666668</v>
      </c>
      <c r="AE2011" s="28">
        <v>0</v>
      </c>
      <c r="AF2011" s="58">
        <v>15.07888</v>
      </c>
      <c r="AG2011" s="58"/>
      <c r="AH2011" s="35">
        <v>0</v>
      </c>
      <c r="AI2011" s="35"/>
      <c r="AL2011" s="24">
        <f t="shared" si="144"/>
        <v>1134.2813091666669</v>
      </c>
      <c r="AN2011" s="47">
        <v>315</v>
      </c>
      <c r="AP2011" s="20">
        <f t="shared" si="143"/>
        <v>1449.2813091666669</v>
      </c>
      <c r="AR2011" s="20">
        <f t="shared" si="145"/>
        <v>362.83894416666612</v>
      </c>
    </row>
    <row r="2012" spans="1:44" x14ac:dyDescent="0.25">
      <c r="A2012" t="str">
        <f>VLOOKUP($B2012,'Cushing Balance'!$C$2:$E$500,3,TRUE)</f>
        <v>32015</v>
      </c>
      <c r="B2012" s="1">
        <v>42023</v>
      </c>
      <c r="C2012" s="31"/>
      <c r="D2012" s="101">
        <v>124.76293750000001</v>
      </c>
      <c r="E2012" s="110">
        <v>139.03718749999999</v>
      </c>
      <c r="F2012" s="105">
        <v>296.73293749999999</v>
      </c>
      <c r="G2012" s="27"/>
      <c r="H2012" s="111">
        <v>133.74610416666667</v>
      </c>
      <c r="I2012" s="106">
        <v>79.541312500000004</v>
      </c>
      <c r="J2012" s="109">
        <v>119.36302083333332</v>
      </c>
      <c r="K2012" s="104">
        <v>100.56133333333332</v>
      </c>
      <c r="L2012" s="107">
        <v>21.408249999999999</v>
      </c>
      <c r="M2012" s="102">
        <v>358.0455</v>
      </c>
      <c r="N2012" s="108">
        <v>130.41420833333333</v>
      </c>
      <c r="O2012" s="103">
        <v>66.978812500000004</v>
      </c>
      <c r="P2012" s="39">
        <v>38.740019999999994</v>
      </c>
      <c r="R2012" s="24">
        <f t="shared" si="141"/>
        <v>1609.3316241666664</v>
      </c>
      <c r="T2012" s="5">
        <v>82</v>
      </c>
      <c r="V2012" s="20">
        <f t="shared" si="142"/>
        <v>1691.3316241666664</v>
      </c>
      <c r="W2012" s="59">
        <f t="shared" si="140"/>
        <v>42023</v>
      </c>
      <c r="X2012" s="25">
        <v>149.19607999999999</v>
      </c>
      <c r="Y2012" s="52">
        <v>328.65830999999997</v>
      </c>
      <c r="Z2012" s="53">
        <v>79.059600000000003</v>
      </c>
      <c r="AA2012" s="54">
        <v>393.36465000000004</v>
      </c>
      <c r="AB2012" s="55">
        <v>166.19945999999999</v>
      </c>
      <c r="AC2012" s="56">
        <v>27.532130000000002</v>
      </c>
      <c r="AD2012" s="100">
        <v>26.307437499999999</v>
      </c>
      <c r="AE2012" s="28">
        <v>0</v>
      </c>
      <c r="AF2012" s="58">
        <v>10.09069</v>
      </c>
      <c r="AG2012" s="58"/>
      <c r="AH2012" s="35">
        <v>0</v>
      </c>
      <c r="AI2012" s="35"/>
      <c r="AL2012" s="24">
        <f t="shared" si="144"/>
        <v>1180.4083575000002</v>
      </c>
      <c r="AN2012" s="47">
        <v>315</v>
      </c>
      <c r="AP2012" s="20">
        <f t="shared" si="143"/>
        <v>1495.4083575000002</v>
      </c>
      <c r="AR2012" s="20">
        <f t="shared" si="145"/>
        <v>195.92326666666622</v>
      </c>
    </row>
    <row r="2013" spans="1:44" x14ac:dyDescent="0.25">
      <c r="A2013" t="str">
        <f>VLOOKUP($B2013,'Cushing Balance'!$C$2:$E$500,3,TRUE)</f>
        <v>32015</v>
      </c>
      <c r="B2013" s="1">
        <v>42024</v>
      </c>
      <c r="C2013" s="31"/>
      <c r="D2013" s="101">
        <v>250.152625</v>
      </c>
      <c r="E2013" s="110">
        <v>154.05835416666665</v>
      </c>
      <c r="F2013" s="105">
        <v>249.99295833333335</v>
      </c>
      <c r="G2013" s="27"/>
      <c r="H2013" s="111">
        <v>120.31045833333333</v>
      </c>
      <c r="I2013" s="106">
        <v>91.051104166666676</v>
      </c>
      <c r="J2013" s="109">
        <v>134.25379166666664</v>
      </c>
      <c r="K2013" s="104">
        <v>101.079125</v>
      </c>
      <c r="L2013" s="107">
        <v>21.219041666666669</v>
      </c>
      <c r="M2013" s="102">
        <v>428.55518749999999</v>
      </c>
      <c r="N2013" s="108">
        <v>149.595125</v>
      </c>
      <c r="O2013" s="103">
        <v>69.467729166666672</v>
      </c>
      <c r="P2013" s="39">
        <v>39.88402</v>
      </c>
      <c r="R2013" s="24">
        <f t="shared" si="141"/>
        <v>1809.6195200000004</v>
      </c>
      <c r="T2013" s="5">
        <v>82</v>
      </c>
      <c r="V2013" s="20">
        <f t="shared" si="142"/>
        <v>1891.6195200000004</v>
      </c>
      <c r="W2013" s="59">
        <f t="shared" si="140"/>
        <v>42024</v>
      </c>
      <c r="X2013" s="25">
        <v>148.9316</v>
      </c>
      <c r="Y2013" s="52">
        <v>358.72383000000002</v>
      </c>
      <c r="Z2013" s="53">
        <v>97.367080000000001</v>
      </c>
      <c r="AA2013" s="54">
        <v>426.47348</v>
      </c>
      <c r="AB2013" s="55">
        <v>228.78576999999999</v>
      </c>
      <c r="AC2013" s="56">
        <v>27.763999999999999</v>
      </c>
      <c r="AD2013" s="100">
        <v>23.614374999999999</v>
      </c>
      <c r="AE2013" s="28">
        <v>0</v>
      </c>
      <c r="AF2013" s="58">
        <v>8.6165800000000008</v>
      </c>
      <c r="AG2013" s="58"/>
      <c r="AH2013" s="35">
        <v>0</v>
      </c>
      <c r="AI2013" s="35"/>
      <c r="AL2013" s="24">
        <f t="shared" si="144"/>
        <v>1320.276715</v>
      </c>
      <c r="AN2013" s="47">
        <v>315</v>
      </c>
      <c r="AP2013" s="20">
        <f t="shared" si="143"/>
        <v>1635.276715</v>
      </c>
      <c r="AR2013" s="20">
        <f t="shared" si="145"/>
        <v>256.34280500000045</v>
      </c>
    </row>
    <row r="2014" spans="1:44" x14ac:dyDescent="0.25">
      <c r="A2014" t="str">
        <f>VLOOKUP($B2014,'Cushing Balance'!$C$2:$E$500,3,TRUE)</f>
        <v>32015</v>
      </c>
      <c r="B2014" s="1">
        <v>42025</v>
      </c>
      <c r="C2014" s="31"/>
      <c r="D2014" s="101">
        <v>144.6455</v>
      </c>
      <c r="E2014" s="110">
        <v>148.92797916666666</v>
      </c>
      <c r="F2014" s="105">
        <v>404.22006249999998</v>
      </c>
      <c r="G2014" s="27"/>
      <c r="H2014" s="111">
        <v>145.76535416666667</v>
      </c>
      <c r="I2014" s="106">
        <v>85.638666666666666</v>
      </c>
      <c r="J2014" s="109">
        <v>173.53533333333334</v>
      </c>
      <c r="K2014" s="104">
        <v>97.632374999999996</v>
      </c>
      <c r="L2014" s="107">
        <v>21.238916666666668</v>
      </c>
      <c r="M2014" s="102">
        <v>295.5123958333333</v>
      </c>
      <c r="N2014" s="108">
        <v>149.85737499999999</v>
      </c>
      <c r="O2014" s="103">
        <v>66.242416666666671</v>
      </c>
      <c r="P2014" s="39">
        <v>27.689130000000002</v>
      </c>
      <c r="R2014" s="24">
        <f t="shared" si="141"/>
        <v>1760.9055049999999</v>
      </c>
      <c r="T2014" s="5">
        <v>82</v>
      </c>
      <c r="V2014" s="20">
        <f t="shared" si="142"/>
        <v>1842.9055049999999</v>
      </c>
      <c r="W2014" s="59">
        <f t="shared" si="140"/>
        <v>42025</v>
      </c>
      <c r="X2014" s="25">
        <v>148.77350000000001</v>
      </c>
      <c r="Y2014" s="52">
        <v>344.60262999999998</v>
      </c>
      <c r="Z2014" s="53">
        <v>68.373149999999995</v>
      </c>
      <c r="AA2014" s="54">
        <v>449.91705999999999</v>
      </c>
      <c r="AB2014" s="55">
        <v>228.67445999999998</v>
      </c>
      <c r="AC2014" s="56">
        <v>24.838169999999998</v>
      </c>
      <c r="AD2014" s="100">
        <v>18.220749999999999</v>
      </c>
      <c r="AE2014" s="28">
        <v>0</v>
      </c>
      <c r="AF2014" s="58">
        <v>7.8185600000000006</v>
      </c>
      <c r="AG2014" s="58"/>
      <c r="AH2014" s="35">
        <v>0</v>
      </c>
      <c r="AI2014" s="35"/>
      <c r="AL2014" s="24">
        <f t="shared" si="144"/>
        <v>1291.2182799999998</v>
      </c>
      <c r="AN2014" s="47">
        <v>315</v>
      </c>
      <c r="AP2014" s="20">
        <f t="shared" si="143"/>
        <v>1606.2182799999998</v>
      </c>
      <c r="AR2014" s="20">
        <f t="shared" si="145"/>
        <v>236.68722500000013</v>
      </c>
    </row>
    <row r="2015" spans="1:44" x14ac:dyDescent="0.25">
      <c r="A2015" t="str">
        <f>VLOOKUP($B2015,'Cushing Balance'!$C$2:$E$500,3,TRUE)</f>
        <v>32015</v>
      </c>
      <c r="B2015" s="1">
        <v>42026</v>
      </c>
      <c r="C2015" s="31"/>
      <c r="D2015" s="101">
        <v>169.24502083333334</v>
      </c>
      <c r="E2015" s="110">
        <v>139.38487499999999</v>
      </c>
      <c r="F2015" s="105">
        <v>394.847375</v>
      </c>
      <c r="G2015" s="27"/>
      <c r="H2015" s="111">
        <v>131.28575000000001</v>
      </c>
      <c r="I2015" s="106">
        <v>74.193937500000004</v>
      </c>
      <c r="J2015" s="109">
        <v>172.75054166666666</v>
      </c>
      <c r="K2015" s="104">
        <v>92.831729166666676</v>
      </c>
      <c r="L2015" s="107">
        <v>21.968125000000001</v>
      </c>
      <c r="M2015" s="102">
        <v>268.22179166666666</v>
      </c>
      <c r="N2015" s="108">
        <v>123.49747916666666</v>
      </c>
      <c r="O2015" s="103">
        <v>55.051749999999998</v>
      </c>
      <c r="P2015" s="39">
        <v>33.226519999999994</v>
      </c>
      <c r="R2015" s="24">
        <f t="shared" si="141"/>
        <v>1676.504895</v>
      </c>
      <c r="T2015" s="5">
        <v>82</v>
      </c>
      <c r="V2015" s="20">
        <f t="shared" si="142"/>
        <v>1758.504895</v>
      </c>
      <c r="W2015" s="59">
        <f t="shared" si="140"/>
        <v>42026</v>
      </c>
      <c r="X2015" s="25">
        <v>148.55879000000002</v>
      </c>
      <c r="Y2015" s="52">
        <v>236.47396000000001</v>
      </c>
      <c r="Z2015" s="53">
        <v>78.600130000000007</v>
      </c>
      <c r="AA2015" s="54">
        <v>440.61478999999997</v>
      </c>
      <c r="AB2015" s="55">
        <v>178.79339999999999</v>
      </c>
      <c r="AC2015" s="56">
        <v>24.027669999999997</v>
      </c>
      <c r="AD2015" s="100">
        <v>23.953458333333334</v>
      </c>
      <c r="AE2015" s="28">
        <v>0</v>
      </c>
      <c r="AF2015" s="58">
        <v>11.151899999999999</v>
      </c>
      <c r="AG2015" s="58"/>
      <c r="AH2015" s="35">
        <v>0</v>
      </c>
      <c r="AI2015" s="35"/>
      <c r="AL2015" s="24">
        <f t="shared" si="144"/>
        <v>1142.1740983333334</v>
      </c>
      <c r="AN2015" s="47">
        <v>315</v>
      </c>
      <c r="AP2015" s="20">
        <f t="shared" si="143"/>
        <v>1457.1740983333334</v>
      </c>
      <c r="AR2015" s="20">
        <f t="shared" si="145"/>
        <v>301.33079666666663</v>
      </c>
    </row>
    <row r="2016" spans="1:44" x14ac:dyDescent="0.25">
      <c r="A2016" t="str">
        <f>VLOOKUP($B2016,'Cushing Balance'!$C$2:$E$500,3,TRUE)</f>
        <v>32015</v>
      </c>
      <c r="B2016" s="1">
        <v>42027</v>
      </c>
      <c r="C2016" s="31"/>
      <c r="D2016" s="101">
        <v>120.25366666666667</v>
      </c>
      <c r="E2016" s="110">
        <v>152.05735416666667</v>
      </c>
      <c r="F2016" s="105">
        <v>370.34812499999998</v>
      </c>
      <c r="G2016" s="27"/>
      <c r="H2016" s="111">
        <v>141.66360416666666</v>
      </c>
      <c r="I2016" s="106">
        <v>84.600729166666667</v>
      </c>
      <c r="J2016" s="109">
        <v>163.9615</v>
      </c>
      <c r="K2016" s="104">
        <v>97.666187500000007</v>
      </c>
      <c r="L2016" s="107">
        <v>21.889937499999998</v>
      </c>
      <c r="M2016" s="102">
        <v>247.64845833333334</v>
      </c>
      <c r="N2016" s="108">
        <v>128.15216666666666</v>
      </c>
      <c r="O2016" s="103">
        <v>70.750229166666671</v>
      </c>
      <c r="P2016" s="39">
        <v>31.060400000000001</v>
      </c>
      <c r="R2016" s="24">
        <f t="shared" si="141"/>
        <v>1630.0523583333336</v>
      </c>
      <c r="T2016" s="5">
        <v>82</v>
      </c>
      <c r="V2016" s="20">
        <f t="shared" si="142"/>
        <v>1712.0523583333336</v>
      </c>
      <c r="W2016" s="59">
        <f t="shared" si="140"/>
        <v>42027</v>
      </c>
      <c r="X2016" s="25">
        <v>148.58167</v>
      </c>
      <c r="Y2016" s="52">
        <v>347.06991999999997</v>
      </c>
      <c r="Z2016" s="53">
        <v>142.38782999999998</v>
      </c>
      <c r="AA2016" s="54">
        <v>432.44847999999996</v>
      </c>
      <c r="AB2016" s="55">
        <v>191.34032999999999</v>
      </c>
      <c r="AC2016" s="56">
        <v>24.631919999999997</v>
      </c>
      <c r="AD2016" s="100">
        <v>28.187958333333331</v>
      </c>
      <c r="AE2016" s="28">
        <v>0</v>
      </c>
      <c r="AF2016" s="58">
        <v>14.886479999999999</v>
      </c>
      <c r="AG2016" s="58"/>
      <c r="AH2016" s="35">
        <v>0</v>
      </c>
      <c r="AI2016" s="35"/>
      <c r="AL2016" s="24">
        <f t="shared" si="144"/>
        <v>1329.5345883333332</v>
      </c>
      <c r="AN2016" s="47">
        <v>315</v>
      </c>
      <c r="AP2016" s="20">
        <f t="shared" si="143"/>
        <v>1644.5345883333332</v>
      </c>
      <c r="AR2016" s="20">
        <f t="shared" si="145"/>
        <v>67.517770000000382</v>
      </c>
    </row>
    <row r="2017" spans="1:44" x14ac:dyDescent="0.25">
      <c r="A2017" t="str">
        <f>VLOOKUP($B2017,'Cushing Balance'!$C$2:$E$500,3,TRUE)</f>
        <v>42015</v>
      </c>
      <c r="B2017" s="1">
        <v>42028</v>
      </c>
      <c r="C2017" s="31"/>
      <c r="D2017" s="101">
        <v>374.08643749999999</v>
      </c>
      <c r="E2017" s="110">
        <v>147.92097916666665</v>
      </c>
      <c r="F2017" s="105">
        <v>347.48543749999999</v>
      </c>
      <c r="G2017" s="27"/>
      <c r="H2017" s="111">
        <v>145.63710416666666</v>
      </c>
      <c r="I2017" s="106">
        <v>70.409812500000001</v>
      </c>
      <c r="J2017" s="109">
        <v>181.030125</v>
      </c>
      <c r="K2017" s="104">
        <v>100.11089583333333</v>
      </c>
      <c r="L2017" s="107">
        <v>21.313145833333333</v>
      </c>
      <c r="M2017" s="102">
        <v>249.35583333333335</v>
      </c>
      <c r="N2017" s="108">
        <v>150</v>
      </c>
      <c r="O2017" s="103">
        <v>72.839124999999996</v>
      </c>
      <c r="P2017" s="39">
        <v>5.0388999999999999</v>
      </c>
      <c r="R2017" s="24">
        <f t="shared" si="141"/>
        <v>1865.2277958333332</v>
      </c>
      <c r="T2017" s="5">
        <v>82</v>
      </c>
      <c r="V2017" s="20">
        <f t="shared" si="142"/>
        <v>1947.2277958333332</v>
      </c>
      <c r="W2017" s="59">
        <f t="shared" si="140"/>
        <v>42028</v>
      </c>
      <c r="X2017" s="25">
        <v>149.06973000000002</v>
      </c>
      <c r="Y2017" s="52">
        <v>345.93309999999997</v>
      </c>
      <c r="Z2017" s="53">
        <v>191.53019</v>
      </c>
      <c r="AA2017" s="54">
        <v>358.88408000000004</v>
      </c>
      <c r="AB2017" s="55">
        <v>187.09076999999999</v>
      </c>
      <c r="AC2017" s="56">
        <v>23.339290000000002</v>
      </c>
      <c r="AD2017" s="100">
        <v>31.682270833333334</v>
      </c>
      <c r="AE2017" s="28">
        <v>0</v>
      </c>
      <c r="AF2017" s="58">
        <v>15.2684</v>
      </c>
      <c r="AG2017" s="58"/>
      <c r="AH2017" s="35">
        <v>0</v>
      </c>
      <c r="AI2017" s="35"/>
      <c r="AL2017" s="24">
        <f t="shared" si="144"/>
        <v>1302.7978308333334</v>
      </c>
      <c r="AN2017" s="47">
        <v>315</v>
      </c>
      <c r="AP2017" s="20">
        <f t="shared" si="143"/>
        <v>1617.7978308333334</v>
      </c>
      <c r="AR2017" s="20">
        <f t="shared" si="145"/>
        <v>329.42996499999981</v>
      </c>
    </row>
    <row r="2018" spans="1:44" x14ac:dyDescent="0.25">
      <c r="A2018" t="str">
        <f>VLOOKUP($B2018,'Cushing Balance'!$C$2:$E$500,3,TRUE)</f>
        <v>42015</v>
      </c>
      <c r="B2018" s="1">
        <v>42029</v>
      </c>
      <c r="C2018" s="31"/>
      <c r="D2018" s="101">
        <v>180.97708333333335</v>
      </c>
      <c r="E2018" s="110">
        <v>136.35391666666666</v>
      </c>
      <c r="F2018" s="105">
        <v>357.9292916666667</v>
      </c>
      <c r="G2018" s="27"/>
      <c r="H2018" s="111">
        <v>131.07397916666665</v>
      </c>
      <c r="I2018" s="106">
        <v>68.968520833333329</v>
      </c>
      <c r="J2018" s="109">
        <v>155.36002083333335</v>
      </c>
      <c r="K2018" s="104">
        <v>98.95697916666667</v>
      </c>
      <c r="L2018" s="107">
        <v>21.312083333333334</v>
      </c>
      <c r="M2018" s="102">
        <v>341.56875000000002</v>
      </c>
      <c r="N2018" s="108">
        <v>138.24572916666665</v>
      </c>
      <c r="O2018" s="103">
        <v>69.199979166666665</v>
      </c>
      <c r="P2018" s="39">
        <v>5.015E-2</v>
      </c>
      <c r="R2018" s="24">
        <f t="shared" si="141"/>
        <v>1699.9964833333336</v>
      </c>
      <c r="T2018" s="5">
        <v>82</v>
      </c>
      <c r="V2018" s="20">
        <f t="shared" si="142"/>
        <v>1781.9964833333336</v>
      </c>
      <c r="W2018" s="59">
        <f t="shared" si="140"/>
        <v>42029</v>
      </c>
      <c r="X2018" s="25">
        <v>148.02626999999998</v>
      </c>
      <c r="Y2018" s="52">
        <v>389.44400000000002</v>
      </c>
      <c r="Z2018" s="53">
        <v>325.41253999999998</v>
      </c>
      <c r="AA2018" s="54">
        <v>491.54149999999998</v>
      </c>
      <c r="AB2018" s="55">
        <v>198.9855</v>
      </c>
      <c r="AC2018" s="56">
        <v>25.36825</v>
      </c>
      <c r="AD2018" s="100">
        <v>33.924166666666665</v>
      </c>
      <c r="AE2018" s="28">
        <v>0</v>
      </c>
      <c r="AF2018" s="58">
        <v>15.519270000000001</v>
      </c>
      <c r="AG2018" s="58"/>
      <c r="AH2018" s="35">
        <v>0</v>
      </c>
      <c r="AI2018" s="35"/>
      <c r="AL2018" s="24">
        <f t="shared" si="144"/>
        <v>1628.2214966666668</v>
      </c>
      <c r="AN2018" s="47">
        <v>315</v>
      </c>
      <c r="AP2018" s="20">
        <f t="shared" si="143"/>
        <v>1943.2214966666668</v>
      </c>
      <c r="AR2018" s="20">
        <f t="shared" si="145"/>
        <v>-161.22501333333321</v>
      </c>
    </row>
    <row r="2019" spans="1:44" x14ac:dyDescent="0.25">
      <c r="A2019" t="str">
        <f>VLOOKUP($B2019,'Cushing Balance'!$C$2:$E$500,3,TRUE)</f>
        <v>42015</v>
      </c>
      <c r="B2019" s="1">
        <v>42030</v>
      </c>
      <c r="C2019" s="31"/>
      <c r="D2019" s="101">
        <v>151.90572916666665</v>
      </c>
      <c r="E2019" s="110">
        <v>148.80904166666664</v>
      </c>
      <c r="F2019" s="105">
        <v>387.16637500000002</v>
      </c>
      <c r="G2019" s="27"/>
      <c r="H2019" s="111">
        <v>135.09106249999999</v>
      </c>
      <c r="I2019" s="106">
        <v>67.917666666666676</v>
      </c>
      <c r="J2019" s="109">
        <v>184.0785625</v>
      </c>
      <c r="K2019" s="104">
        <v>94.244</v>
      </c>
      <c r="L2019" s="107">
        <v>21.037062500000001</v>
      </c>
      <c r="M2019" s="102">
        <v>425.1635</v>
      </c>
      <c r="N2019" s="108">
        <v>137.21295833333335</v>
      </c>
      <c r="O2019" s="103">
        <v>68.769354166666673</v>
      </c>
      <c r="P2019" s="39">
        <v>11.07133</v>
      </c>
      <c r="R2019" s="24">
        <f t="shared" si="141"/>
        <v>1832.4666425</v>
      </c>
      <c r="T2019" s="5">
        <v>82</v>
      </c>
      <c r="V2019" s="20">
        <f t="shared" si="142"/>
        <v>1914.4666425</v>
      </c>
      <c r="W2019" s="59">
        <f t="shared" si="140"/>
        <v>42030</v>
      </c>
      <c r="X2019" s="25">
        <v>148.98075</v>
      </c>
      <c r="Y2019" s="52">
        <v>361.88565</v>
      </c>
      <c r="Z2019" s="53">
        <v>115.14835000000001</v>
      </c>
      <c r="AA2019" s="54">
        <v>515.44344000000001</v>
      </c>
      <c r="AB2019" s="55">
        <v>181.44277</v>
      </c>
      <c r="AC2019" s="56">
        <v>28.139710000000001</v>
      </c>
      <c r="AD2019" s="100">
        <v>20.219750000000001</v>
      </c>
      <c r="AE2019" s="28">
        <v>0</v>
      </c>
      <c r="AF2019" s="58">
        <v>14.87163</v>
      </c>
      <c r="AG2019" s="58"/>
      <c r="AH2019" s="35">
        <v>0</v>
      </c>
      <c r="AI2019" s="35"/>
      <c r="AL2019" s="24">
        <f t="shared" si="144"/>
        <v>1386.1320499999999</v>
      </c>
      <c r="AN2019" s="47">
        <v>315</v>
      </c>
      <c r="AP2019" s="20">
        <f t="shared" si="143"/>
        <v>1701.1320499999999</v>
      </c>
      <c r="AR2019" s="20">
        <f t="shared" si="145"/>
        <v>213.3345925000001</v>
      </c>
    </row>
    <row r="2020" spans="1:44" x14ac:dyDescent="0.25">
      <c r="A2020" t="str">
        <f>VLOOKUP($B2020,'Cushing Balance'!$C$2:$E$500,3,TRUE)</f>
        <v>42015</v>
      </c>
      <c r="B2020" s="1">
        <v>42031</v>
      </c>
      <c r="C2020" s="31"/>
      <c r="D2020" s="101">
        <v>183.22820833333336</v>
      </c>
      <c r="E2020" s="110">
        <v>148.91895833333334</v>
      </c>
      <c r="F2020" s="105">
        <v>398.73304166666668</v>
      </c>
      <c r="G2020" s="27"/>
      <c r="H2020" s="111">
        <v>111.84225000000001</v>
      </c>
      <c r="I2020" s="106">
        <v>112.53147916666667</v>
      </c>
      <c r="J2020" s="109">
        <v>154.5725625</v>
      </c>
      <c r="K2020" s="104">
        <v>91.196250000000006</v>
      </c>
      <c r="L2020" s="107">
        <v>21.134562500000001</v>
      </c>
      <c r="M2020" s="102">
        <v>398.07777083333332</v>
      </c>
      <c r="N2020" s="108">
        <v>107.3984375</v>
      </c>
      <c r="O2020" s="103">
        <v>65.128208333333333</v>
      </c>
      <c r="P2020" s="39">
        <v>0</v>
      </c>
      <c r="R2020" s="24">
        <f t="shared" si="141"/>
        <v>1792.7617291666666</v>
      </c>
      <c r="T2020" s="5">
        <v>82</v>
      </c>
      <c r="V2020" s="20">
        <f t="shared" si="142"/>
        <v>1874.7617291666666</v>
      </c>
      <c r="W2020" s="59">
        <f t="shared" si="140"/>
        <v>42031</v>
      </c>
      <c r="X2020" s="25">
        <v>149.26139999999998</v>
      </c>
      <c r="Y2020" s="52">
        <v>384.64625000000001</v>
      </c>
      <c r="Z2020" s="53">
        <v>103.01283000000001</v>
      </c>
      <c r="AA2020" s="54">
        <v>484.72003999999998</v>
      </c>
      <c r="AB2020" s="55">
        <v>187.19759999999999</v>
      </c>
      <c r="AC2020" s="56">
        <v>25.950230000000001</v>
      </c>
      <c r="AD2020" s="100">
        <v>17.661645833333331</v>
      </c>
      <c r="AE2020" s="28">
        <v>0</v>
      </c>
      <c r="AF2020" s="58">
        <v>8.2146000000000008</v>
      </c>
      <c r="AG2020" s="58"/>
      <c r="AH2020" s="35">
        <v>0</v>
      </c>
      <c r="AI2020" s="35"/>
      <c r="AL2020" s="24">
        <f t="shared" si="144"/>
        <v>1360.6645958333331</v>
      </c>
      <c r="AN2020" s="47">
        <v>315</v>
      </c>
      <c r="AP2020" s="20">
        <f t="shared" si="143"/>
        <v>1675.6645958333331</v>
      </c>
      <c r="AR2020" s="20">
        <f t="shared" si="145"/>
        <v>199.09713333333343</v>
      </c>
    </row>
    <row r="2021" spans="1:44" x14ac:dyDescent="0.25">
      <c r="A2021" t="str">
        <f>VLOOKUP($B2021,'Cushing Balance'!$C$2:$E$500,3,TRUE)</f>
        <v>42015</v>
      </c>
      <c r="B2021" s="1">
        <v>42032</v>
      </c>
      <c r="C2021" s="31"/>
      <c r="D2021" s="101">
        <v>219.59820833333333</v>
      </c>
      <c r="E2021" s="110">
        <v>179.94843750000001</v>
      </c>
      <c r="F2021" s="105">
        <v>416.32422916666667</v>
      </c>
      <c r="G2021" s="27"/>
      <c r="H2021" s="111">
        <v>119.14904166666668</v>
      </c>
      <c r="I2021" s="106">
        <v>74.155541666666664</v>
      </c>
      <c r="J2021" s="109">
        <v>169.30875</v>
      </c>
      <c r="K2021" s="104">
        <v>88.854145833333334</v>
      </c>
      <c r="L2021" s="107">
        <v>21.051354166666666</v>
      </c>
      <c r="M2021" s="102">
        <v>377.13791666666668</v>
      </c>
      <c r="N2021" s="108">
        <v>128.28322916666667</v>
      </c>
      <c r="O2021" s="103">
        <v>69.857083333333335</v>
      </c>
      <c r="P2021" s="39">
        <v>25.213979999999999</v>
      </c>
      <c r="R2021" s="24">
        <f t="shared" si="141"/>
        <v>1888.8819175000001</v>
      </c>
      <c r="T2021" s="5">
        <v>82</v>
      </c>
      <c r="V2021" s="20">
        <f t="shared" si="142"/>
        <v>1970.8819175000001</v>
      </c>
      <c r="W2021" s="59">
        <f t="shared" si="140"/>
        <v>42032</v>
      </c>
      <c r="X2021" s="25">
        <v>150.40439999999998</v>
      </c>
      <c r="Y2021" s="52">
        <v>384.75769000000003</v>
      </c>
      <c r="Z2021" s="53">
        <v>272.14031</v>
      </c>
      <c r="AA2021" s="54">
        <v>467.87033000000002</v>
      </c>
      <c r="AB2021" s="55">
        <v>186.81164999999999</v>
      </c>
      <c r="AC2021" s="56">
        <v>32.474689999999995</v>
      </c>
      <c r="AD2021" s="100">
        <v>16.923375</v>
      </c>
      <c r="AE2021" s="28">
        <v>0</v>
      </c>
      <c r="AF2021" s="58">
        <v>9.3747299999999996</v>
      </c>
      <c r="AG2021" s="58"/>
      <c r="AH2021" s="35">
        <v>0</v>
      </c>
      <c r="AI2021" s="35"/>
      <c r="AL2021" s="24">
        <f t="shared" si="144"/>
        <v>1520.757175</v>
      </c>
      <c r="AN2021" s="47">
        <v>315</v>
      </c>
      <c r="AP2021" s="20">
        <f t="shared" si="143"/>
        <v>1835.757175</v>
      </c>
      <c r="AR2021" s="20">
        <f t="shared" si="145"/>
        <v>135.12474250000014</v>
      </c>
    </row>
    <row r="2022" spans="1:44" x14ac:dyDescent="0.25">
      <c r="A2022" t="str">
        <f>VLOOKUP($B2022,'Cushing Balance'!$C$2:$E$500,3,TRUE)</f>
        <v>42015</v>
      </c>
      <c r="B2022" s="1">
        <v>42033</v>
      </c>
      <c r="C2022" s="31"/>
      <c r="D2022" s="101">
        <v>95.895750000000007</v>
      </c>
      <c r="E2022" s="110">
        <v>183.97160416666665</v>
      </c>
      <c r="F2022" s="105">
        <v>381.14122916666668</v>
      </c>
      <c r="G2022" s="27"/>
      <c r="H2022" s="111">
        <v>136.273</v>
      </c>
      <c r="I2022" s="106">
        <v>75.225875000000002</v>
      </c>
      <c r="J2022" s="109">
        <v>174.14156249999999</v>
      </c>
      <c r="K2022" s="104">
        <v>95.262333333333331</v>
      </c>
      <c r="L2022" s="107">
        <v>21.1290625</v>
      </c>
      <c r="M2022" s="102">
        <v>409.09981249999998</v>
      </c>
      <c r="N2022" s="108">
        <v>150</v>
      </c>
      <c r="O2022" s="103">
        <v>72.108500000000006</v>
      </c>
      <c r="P2022" s="39">
        <v>30.37529</v>
      </c>
      <c r="R2022" s="24">
        <f t="shared" si="141"/>
        <v>1824.6240191666664</v>
      </c>
      <c r="T2022" s="5">
        <v>82</v>
      </c>
      <c r="V2022" s="20">
        <f t="shared" si="142"/>
        <v>1906.6240191666664</v>
      </c>
      <c r="W2022" s="59">
        <f t="shared" si="140"/>
        <v>42033</v>
      </c>
      <c r="X2022" s="25">
        <v>149.56423000000001</v>
      </c>
      <c r="Y2022" s="52">
        <v>356.54203999999999</v>
      </c>
      <c r="Z2022" s="53">
        <v>321.2004</v>
      </c>
      <c r="AA2022" s="54">
        <v>516.98746000000006</v>
      </c>
      <c r="AB2022" s="55">
        <v>124.91108</v>
      </c>
      <c r="AC2022" s="56">
        <v>34.72692</v>
      </c>
      <c r="AD2022" s="100">
        <v>21.985375000000001</v>
      </c>
      <c r="AE2022" s="28">
        <v>0</v>
      </c>
      <c r="AF2022" s="58">
        <v>9.0464400000000005</v>
      </c>
      <c r="AG2022" s="58"/>
      <c r="AH2022" s="35">
        <v>0</v>
      </c>
      <c r="AI2022" s="35"/>
      <c r="AL2022" s="24">
        <f t="shared" si="144"/>
        <v>1534.9639450000002</v>
      </c>
      <c r="AN2022" s="47">
        <v>315</v>
      </c>
      <c r="AP2022" s="20">
        <f t="shared" si="143"/>
        <v>1849.9639450000002</v>
      </c>
      <c r="AR2022" s="20">
        <f t="shared" si="145"/>
        <v>56.660074166666163</v>
      </c>
    </row>
    <row r="2023" spans="1:44" x14ac:dyDescent="0.25">
      <c r="A2023" t="str">
        <f>VLOOKUP($B2023,'Cushing Balance'!$C$2:$E$500,3,TRUE)</f>
        <v>42015</v>
      </c>
      <c r="B2023" s="1">
        <v>42034</v>
      </c>
      <c r="C2023" s="31"/>
      <c r="D2023" s="101">
        <v>170.64177083333334</v>
      </c>
      <c r="E2023" s="110">
        <v>170.80704166666666</v>
      </c>
      <c r="F2023" s="105">
        <v>323.98995833333333</v>
      </c>
      <c r="G2023" s="27"/>
      <c r="H2023" s="111">
        <v>111.07029166666668</v>
      </c>
      <c r="I2023" s="106">
        <v>89.849000000000004</v>
      </c>
      <c r="J2023" s="109">
        <v>162.1365625</v>
      </c>
      <c r="K2023" s="104">
        <v>101.52641666666668</v>
      </c>
      <c r="L2023" s="107">
        <v>21.035916666666669</v>
      </c>
      <c r="M2023" s="102">
        <v>349.33447916666671</v>
      </c>
      <c r="N2023" s="108">
        <v>99.314374999999998</v>
      </c>
      <c r="O2023" s="103">
        <v>67.216208333333327</v>
      </c>
      <c r="P2023" s="39">
        <v>16.60979</v>
      </c>
      <c r="R2023" s="24">
        <f t="shared" si="141"/>
        <v>1683.5318108333331</v>
      </c>
      <c r="T2023" s="5">
        <v>82</v>
      </c>
      <c r="V2023" s="20">
        <f t="shared" si="142"/>
        <v>1765.5318108333331</v>
      </c>
      <c r="W2023" s="59">
        <f t="shared" si="140"/>
        <v>42034</v>
      </c>
      <c r="X2023" s="25">
        <v>145.67610000000002</v>
      </c>
      <c r="Y2023" s="52">
        <v>359.15708000000001</v>
      </c>
      <c r="Z2023" s="53">
        <v>207.01785000000001</v>
      </c>
      <c r="AA2023" s="54">
        <v>537.23559999999998</v>
      </c>
      <c r="AB2023" s="55">
        <v>178.66290000000001</v>
      </c>
      <c r="AC2023" s="56">
        <v>26.73931</v>
      </c>
      <c r="AD2023" s="100">
        <v>36.764145833333338</v>
      </c>
      <c r="AE2023" s="28">
        <v>0</v>
      </c>
      <c r="AF2023" s="58">
        <v>8.1357299999999988</v>
      </c>
      <c r="AG2023" s="58"/>
      <c r="AH2023" s="35">
        <v>0</v>
      </c>
      <c r="AI2023" s="35"/>
      <c r="AL2023" s="24">
        <f t="shared" si="144"/>
        <v>1499.3887158333332</v>
      </c>
      <c r="AN2023" s="47">
        <v>315</v>
      </c>
      <c r="AP2023" s="20">
        <f t="shared" si="143"/>
        <v>1814.3887158333332</v>
      </c>
      <c r="AR2023" s="20">
        <f t="shared" si="145"/>
        <v>-48.856905000000097</v>
      </c>
    </row>
    <row r="2024" spans="1:44" x14ac:dyDescent="0.25">
      <c r="A2024" t="str">
        <f>VLOOKUP($B2024,'Cushing Balance'!$C$2:$E$500,3,TRUE)</f>
        <v>52015</v>
      </c>
      <c r="B2024" s="1">
        <v>42035</v>
      </c>
      <c r="C2024" s="31"/>
      <c r="D2024" s="101">
        <v>204.3636875</v>
      </c>
      <c r="E2024" s="110">
        <v>164.59785416666665</v>
      </c>
      <c r="F2024" s="105">
        <v>397.09670833333331</v>
      </c>
      <c r="G2024" s="27"/>
      <c r="H2024" s="111">
        <v>102.53520833333333</v>
      </c>
      <c r="I2024" s="106">
        <v>63.854520833333339</v>
      </c>
      <c r="J2024" s="109">
        <v>155.20849999999999</v>
      </c>
      <c r="K2024" s="104">
        <v>85.574875000000006</v>
      </c>
      <c r="L2024" s="107">
        <v>21.211395833333331</v>
      </c>
      <c r="M2024" s="102">
        <v>323.95668749999999</v>
      </c>
      <c r="N2024" s="108">
        <v>107.24183333333333</v>
      </c>
      <c r="O2024" s="103">
        <v>73.044333333333327</v>
      </c>
      <c r="P2024" s="39">
        <v>20.85398</v>
      </c>
      <c r="R2024" s="24">
        <f t="shared" si="141"/>
        <v>1719.5395841666668</v>
      </c>
      <c r="T2024" s="5">
        <v>82</v>
      </c>
      <c r="V2024" s="20">
        <f t="shared" si="142"/>
        <v>1801.5395841666668</v>
      </c>
      <c r="W2024" s="59">
        <f t="shared" si="140"/>
        <v>42035</v>
      </c>
      <c r="X2024" s="25">
        <v>149.00279</v>
      </c>
      <c r="Y2024" s="52">
        <v>371.57272999999998</v>
      </c>
      <c r="Z2024" s="53">
        <v>139.50239999999999</v>
      </c>
      <c r="AA2024" s="54">
        <v>522.93046000000004</v>
      </c>
      <c r="AB2024" s="55">
        <v>182.64625000000001</v>
      </c>
      <c r="AC2024" s="56">
        <v>34.517129999999995</v>
      </c>
      <c r="AD2024" s="100">
        <v>26.855583333333332</v>
      </c>
      <c r="AE2024" s="28">
        <v>0</v>
      </c>
      <c r="AF2024" s="58">
        <v>6.5078300000000002</v>
      </c>
      <c r="AG2024" s="58"/>
      <c r="AH2024" s="35">
        <v>0</v>
      </c>
      <c r="AI2024" s="35"/>
      <c r="AL2024" s="24">
        <f t="shared" si="144"/>
        <v>1433.5351733333332</v>
      </c>
      <c r="AN2024" s="47">
        <v>315</v>
      </c>
      <c r="AP2024" s="20">
        <f t="shared" si="143"/>
        <v>1748.5351733333332</v>
      </c>
      <c r="AR2024" s="20">
        <f t="shared" si="145"/>
        <v>53.004410833333623</v>
      </c>
    </row>
    <row r="2025" spans="1:44" x14ac:dyDescent="0.25">
      <c r="A2025" t="str">
        <f>VLOOKUP($B2025,'Cushing Balance'!$C$2:$E$500,3,TRUE)</f>
        <v>52015</v>
      </c>
      <c r="B2025" s="1">
        <v>42036</v>
      </c>
      <c r="C2025" s="31"/>
      <c r="D2025" s="101">
        <v>78.581312499999996</v>
      </c>
      <c r="E2025" s="110">
        <v>122.6368125</v>
      </c>
      <c r="F2025" s="105">
        <v>378.05956250000003</v>
      </c>
      <c r="G2025" s="27"/>
      <c r="H2025" s="111">
        <v>101.95427083333333</v>
      </c>
      <c r="I2025" s="106">
        <v>47.724874999999997</v>
      </c>
      <c r="J2025" s="109">
        <v>177.20870833333333</v>
      </c>
      <c r="K2025" s="104">
        <v>92.288770833333331</v>
      </c>
      <c r="L2025" s="107">
        <v>21.341083333333334</v>
      </c>
      <c r="M2025" s="102">
        <v>281.1001875</v>
      </c>
      <c r="N2025" s="108">
        <v>115.04802083333333</v>
      </c>
      <c r="O2025" s="103">
        <v>58.686833333333333</v>
      </c>
      <c r="P2025" s="39">
        <v>63.043849999999999</v>
      </c>
      <c r="R2025" s="24">
        <f t="shared" si="141"/>
        <v>1537.6742875000002</v>
      </c>
      <c r="T2025" s="5">
        <v>82</v>
      </c>
      <c r="V2025" s="20">
        <f t="shared" si="142"/>
        <v>1619.6742875000002</v>
      </c>
      <c r="W2025" s="59">
        <f t="shared" si="140"/>
        <v>42036</v>
      </c>
      <c r="X2025" s="25">
        <v>148.10893999999999</v>
      </c>
      <c r="Y2025" s="52">
        <v>386.90591999999998</v>
      </c>
      <c r="Z2025" s="53">
        <v>150.11320999999998</v>
      </c>
      <c r="AA2025" s="54">
        <v>468.37765000000002</v>
      </c>
      <c r="AB2025" s="55">
        <v>207.91060000000002</v>
      </c>
      <c r="AC2025" s="56">
        <v>34.714599999999997</v>
      </c>
      <c r="AD2025" s="100">
        <v>49.377895833333334</v>
      </c>
      <c r="AE2025" s="28">
        <v>0</v>
      </c>
      <c r="AF2025" s="58">
        <v>6.6541300000000003</v>
      </c>
      <c r="AG2025" s="58"/>
      <c r="AH2025" s="35">
        <v>0</v>
      </c>
      <c r="AI2025" s="35"/>
      <c r="AL2025" s="24">
        <f t="shared" si="144"/>
        <v>1452.1629458333332</v>
      </c>
      <c r="AN2025" s="47">
        <v>315</v>
      </c>
      <c r="AP2025" s="20">
        <f t="shared" si="143"/>
        <v>1767.1629458333332</v>
      </c>
      <c r="AR2025" s="20">
        <f t="shared" si="145"/>
        <v>-147.48865833333298</v>
      </c>
    </row>
    <row r="2026" spans="1:44" x14ac:dyDescent="0.25">
      <c r="A2026" t="str">
        <f>VLOOKUP($B2026,'Cushing Balance'!$C$2:$E$500,3,TRUE)</f>
        <v>52015</v>
      </c>
      <c r="B2026" s="1">
        <v>42037</v>
      </c>
      <c r="C2026" s="31"/>
      <c r="D2026" s="101">
        <v>372.15266666666668</v>
      </c>
      <c r="E2026" s="110">
        <v>144.68618749999999</v>
      </c>
      <c r="F2026" s="105">
        <v>344.18752083333334</v>
      </c>
      <c r="G2026" s="27"/>
      <c r="H2026" s="111">
        <v>110.25091666666667</v>
      </c>
      <c r="I2026" s="106">
        <v>73.520270833333328</v>
      </c>
      <c r="J2026" s="109">
        <v>191.0915</v>
      </c>
      <c r="K2026" s="104">
        <v>106.25302083333332</v>
      </c>
      <c r="L2026" s="107">
        <v>21.311895833333331</v>
      </c>
      <c r="M2026" s="102">
        <v>381.66912500000001</v>
      </c>
      <c r="N2026" s="108">
        <v>129.65564583333332</v>
      </c>
      <c r="O2026" s="103">
        <v>41.260145833333333</v>
      </c>
      <c r="P2026" s="39">
        <v>51.471940000000004</v>
      </c>
      <c r="R2026" s="24">
        <f t="shared" si="141"/>
        <v>1967.5108358333332</v>
      </c>
      <c r="T2026" s="5">
        <v>82</v>
      </c>
      <c r="V2026" s="20">
        <f t="shared" si="142"/>
        <v>2049.5108358333332</v>
      </c>
      <c r="W2026" s="59">
        <f t="shared" si="140"/>
        <v>42037</v>
      </c>
      <c r="X2026" s="25">
        <v>147.76738</v>
      </c>
      <c r="Y2026" s="52">
        <v>347.87734999999998</v>
      </c>
      <c r="Z2026" s="53">
        <v>34.375349999999997</v>
      </c>
      <c r="AA2026" s="54">
        <v>355.47363000000001</v>
      </c>
      <c r="AB2026" s="55">
        <v>225.46973</v>
      </c>
      <c r="AC2026" s="56">
        <v>34.964059999999996</v>
      </c>
      <c r="AD2026" s="100">
        <v>46.692020833333338</v>
      </c>
      <c r="AE2026" s="28">
        <v>0</v>
      </c>
      <c r="AF2026" s="58">
        <v>10.83544</v>
      </c>
      <c r="AG2026" s="58"/>
      <c r="AH2026" s="35">
        <v>0</v>
      </c>
      <c r="AI2026" s="35"/>
      <c r="AL2026" s="24">
        <f t="shared" si="144"/>
        <v>1203.4549608333334</v>
      </c>
      <c r="AN2026" s="47">
        <v>315</v>
      </c>
      <c r="AP2026" s="20">
        <f t="shared" si="143"/>
        <v>1518.4549608333334</v>
      </c>
      <c r="AR2026" s="20">
        <f t="shared" si="145"/>
        <v>531.05587499999979</v>
      </c>
    </row>
    <row r="2027" spans="1:44" x14ac:dyDescent="0.25">
      <c r="A2027" t="str">
        <f>VLOOKUP($B2027,'Cushing Balance'!$C$2:$E$500,3,TRUE)</f>
        <v>52015</v>
      </c>
      <c r="B2027" s="1">
        <v>42038</v>
      </c>
      <c r="C2027" s="31"/>
      <c r="D2027" s="101">
        <v>32.894708333333334</v>
      </c>
      <c r="E2027" s="110">
        <v>145.29964583333333</v>
      </c>
      <c r="F2027" s="105">
        <v>318.7175416666667</v>
      </c>
      <c r="G2027" s="27"/>
      <c r="H2027" s="111">
        <v>112.05120833333334</v>
      </c>
      <c r="I2027" s="106">
        <v>85.039958333333331</v>
      </c>
      <c r="J2027" s="109">
        <v>195.99295833333335</v>
      </c>
      <c r="K2027" s="104">
        <v>94.270979166666677</v>
      </c>
      <c r="L2027" s="107">
        <v>21.519020833333332</v>
      </c>
      <c r="M2027" s="102">
        <v>376.15502083333331</v>
      </c>
      <c r="N2027" s="108">
        <v>143.61770833333335</v>
      </c>
      <c r="O2027" s="103">
        <v>22.953687500000001</v>
      </c>
      <c r="P2027" s="39">
        <v>54.869210000000002</v>
      </c>
      <c r="R2027" s="24">
        <f t="shared" si="141"/>
        <v>1603.3816475000001</v>
      </c>
      <c r="T2027" s="5">
        <v>82</v>
      </c>
      <c r="V2027" s="20">
        <f t="shared" si="142"/>
        <v>1685.3816475000001</v>
      </c>
      <c r="W2027" s="59">
        <f t="shared" si="140"/>
        <v>42038</v>
      </c>
      <c r="X2027" s="25">
        <v>148.88442000000001</v>
      </c>
      <c r="Y2027" s="52">
        <v>345.88209999999998</v>
      </c>
      <c r="Z2027" s="53">
        <v>142.32738000000001</v>
      </c>
      <c r="AA2027" s="54">
        <v>403.47588000000002</v>
      </c>
      <c r="AB2027" s="55">
        <v>227.8569</v>
      </c>
      <c r="AC2027" s="56">
        <v>26.16704</v>
      </c>
      <c r="AD2027" s="100">
        <v>25.000458333333331</v>
      </c>
      <c r="AE2027" s="28">
        <v>0</v>
      </c>
      <c r="AF2027" s="58">
        <v>14.674190000000001</v>
      </c>
      <c r="AG2027" s="58"/>
      <c r="AH2027" s="35">
        <v>0</v>
      </c>
      <c r="AI2027" s="35"/>
      <c r="AL2027" s="24">
        <f t="shared" si="144"/>
        <v>1334.2683683333335</v>
      </c>
      <c r="AN2027" s="47">
        <v>315</v>
      </c>
      <c r="AP2027" s="20">
        <f t="shared" si="143"/>
        <v>1649.2683683333335</v>
      </c>
      <c r="AR2027" s="20">
        <f t="shared" si="145"/>
        <v>36.113279166666644</v>
      </c>
    </row>
    <row r="2028" spans="1:44" x14ac:dyDescent="0.25">
      <c r="A2028" t="str">
        <f>VLOOKUP($B2028,'Cushing Balance'!$C$2:$E$500,3,TRUE)</f>
        <v>52015</v>
      </c>
      <c r="B2028" s="1">
        <v>42039</v>
      </c>
      <c r="C2028" s="31"/>
      <c r="D2028" s="101">
        <v>156.98377083333335</v>
      </c>
      <c r="E2028" s="110">
        <v>117.38370833333333</v>
      </c>
      <c r="F2028" s="105">
        <v>362.98118749999998</v>
      </c>
      <c r="G2028" s="27"/>
      <c r="H2028" s="111">
        <v>135.28097916666667</v>
      </c>
      <c r="I2028" s="106">
        <v>78.866770833333334</v>
      </c>
      <c r="J2028" s="109">
        <v>145.42191666666665</v>
      </c>
      <c r="K2028" s="104">
        <v>91.610124999999996</v>
      </c>
      <c r="L2028" s="107">
        <v>21.317354166666668</v>
      </c>
      <c r="M2028" s="102">
        <v>295.34224999999998</v>
      </c>
      <c r="N2028" s="108">
        <v>145.9915</v>
      </c>
      <c r="O2028" s="103">
        <v>41.579645833333338</v>
      </c>
      <c r="P2028" s="39">
        <v>78.233380000000011</v>
      </c>
      <c r="R2028" s="24">
        <f t="shared" si="141"/>
        <v>1670.9925883333335</v>
      </c>
      <c r="T2028" s="5">
        <v>82</v>
      </c>
      <c r="V2028" s="20">
        <f t="shared" si="142"/>
        <v>1752.9925883333335</v>
      </c>
      <c r="W2028" s="59">
        <f t="shared" si="140"/>
        <v>42039</v>
      </c>
      <c r="X2028" s="25">
        <v>149.05170999999999</v>
      </c>
      <c r="Y2028" s="52">
        <v>349.38146</v>
      </c>
      <c r="Z2028" s="53">
        <v>192.46198000000001</v>
      </c>
      <c r="AA2028" s="54">
        <v>434.60788000000002</v>
      </c>
      <c r="AB2028" s="55">
        <v>227.78451999999999</v>
      </c>
      <c r="AC2028" s="56">
        <v>33.890269999999994</v>
      </c>
      <c r="AD2028" s="100">
        <v>37.513479166666663</v>
      </c>
      <c r="AE2028" s="28">
        <v>0</v>
      </c>
      <c r="AF2028" s="58">
        <v>13.35108</v>
      </c>
      <c r="AG2028" s="58"/>
      <c r="AH2028" s="35">
        <v>0</v>
      </c>
      <c r="AI2028" s="35"/>
      <c r="AL2028" s="24">
        <f t="shared" si="144"/>
        <v>1438.0423791666667</v>
      </c>
      <c r="AN2028" s="47">
        <v>315</v>
      </c>
      <c r="AP2028" s="20">
        <f t="shared" si="143"/>
        <v>1753.0423791666667</v>
      </c>
      <c r="AR2028" s="20">
        <f t="shared" si="145"/>
        <v>-4.9790833333190676E-2</v>
      </c>
    </row>
    <row r="2029" spans="1:44" x14ac:dyDescent="0.25">
      <c r="A2029" t="str">
        <f>VLOOKUP($B2029,'Cushing Balance'!$C$2:$E$500,3,TRUE)</f>
        <v>52015</v>
      </c>
      <c r="B2029" s="1">
        <v>42040</v>
      </c>
      <c r="C2029" s="31"/>
      <c r="D2029" s="101">
        <v>96.618687499999993</v>
      </c>
      <c r="E2029" s="110">
        <v>129.05958333333334</v>
      </c>
      <c r="F2029" s="105">
        <v>326.39587499999999</v>
      </c>
      <c r="G2029" s="27"/>
      <c r="H2029" s="111">
        <v>135.90522916666666</v>
      </c>
      <c r="I2029" s="106">
        <v>77.598666666666674</v>
      </c>
      <c r="J2029" s="109">
        <v>129.54206249999999</v>
      </c>
      <c r="K2029" s="104">
        <v>104.05904166666667</v>
      </c>
      <c r="L2029" s="107">
        <v>21.049083333333332</v>
      </c>
      <c r="M2029" s="102">
        <v>265.08204166666667</v>
      </c>
      <c r="N2029" s="108">
        <v>139.31464583333334</v>
      </c>
      <c r="O2029" s="103">
        <v>73.262437500000004</v>
      </c>
      <c r="P2029" s="39">
        <v>60.561169999999997</v>
      </c>
      <c r="R2029" s="24">
        <f t="shared" si="141"/>
        <v>1558.4485241666664</v>
      </c>
      <c r="T2029" s="5">
        <v>82</v>
      </c>
      <c r="V2029" s="20">
        <f t="shared" si="142"/>
        <v>1640.4485241666664</v>
      </c>
      <c r="W2029" s="59">
        <f t="shared" si="140"/>
        <v>42040</v>
      </c>
      <c r="X2029" s="25">
        <v>147.38639999999998</v>
      </c>
      <c r="Y2029" s="52">
        <v>352.63196000000005</v>
      </c>
      <c r="Z2029" s="53">
        <v>271.80333000000002</v>
      </c>
      <c r="AA2029" s="54">
        <v>245.98881</v>
      </c>
      <c r="AB2029" s="55">
        <v>225.95564999999999</v>
      </c>
      <c r="AC2029" s="56">
        <v>37.42313</v>
      </c>
      <c r="AD2029" s="100">
        <v>42.139770833333337</v>
      </c>
      <c r="AE2029" s="28">
        <v>0</v>
      </c>
      <c r="AF2029" s="58">
        <v>6.6287500000000001</v>
      </c>
      <c r="AG2029" s="58"/>
      <c r="AH2029" s="35">
        <v>0</v>
      </c>
      <c r="AI2029" s="35"/>
      <c r="AL2029" s="24">
        <f t="shared" si="144"/>
        <v>1329.9578008333333</v>
      </c>
      <c r="AN2029" s="47">
        <v>315</v>
      </c>
      <c r="AP2029" s="20">
        <f t="shared" si="143"/>
        <v>1644.9578008333333</v>
      </c>
      <c r="AR2029" s="20">
        <f t="shared" si="145"/>
        <v>-4.5092766666668922</v>
      </c>
    </row>
    <row r="2030" spans="1:44" x14ac:dyDescent="0.25">
      <c r="A2030" t="str">
        <f>VLOOKUP($B2030,'Cushing Balance'!$C$2:$E$500,3,TRUE)</f>
        <v>52015</v>
      </c>
      <c r="B2030" s="1">
        <v>42041</v>
      </c>
      <c r="C2030" s="31"/>
      <c r="D2030" s="101">
        <v>193.24008333333333</v>
      </c>
      <c r="E2030" s="110">
        <v>141.6629375</v>
      </c>
      <c r="F2030" s="105">
        <v>330.48633333333333</v>
      </c>
      <c r="G2030" s="27"/>
      <c r="H2030" s="111">
        <v>119.16264583333333</v>
      </c>
      <c r="I2030" s="106">
        <v>105.60191666666667</v>
      </c>
      <c r="J2030" s="109">
        <v>116.36983333333333</v>
      </c>
      <c r="K2030" s="104">
        <v>101.93760416666667</v>
      </c>
      <c r="L2030" s="107">
        <v>21.154291666666669</v>
      </c>
      <c r="M2030" s="102">
        <v>331.22874999999999</v>
      </c>
      <c r="N2030" s="108">
        <v>135.86375000000001</v>
      </c>
      <c r="O2030" s="103">
        <v>74.587374999999994</v>
      </c>
      <c r="P2030" s="39">
        <v>30.105880000000003</v>
      </c>
      <c r="R2030" s="24">
        <f t="shared" si="141"/>
        <v>1701.4014008333334</v>
      </c>
      <c r="T2030" s="5">
        <v>82</v>
      </c>
      <c r="V2030" s="20">
        <f t="shared" si="142"/>
        <v>1783.4014008333334</v>
      </c>
      <c r="W2030" s="59">
        <f t="shared" si="140"/>
        <v>42041</v>
      </c>
      <c r="X2030" s="25">
        <v>149.39156</v>
      </c>
      <c r="Y2030" s="52">
        <v>349.46415000000002</v>
      </c>
      <c r="Z2030" s="53">
        <v>285.30563000000001</v>
      </c>
      <c r="AA2030" s="54">
        <v>451.81038000000001</v>
      </c>
      <c r="AB2030" s="55">
        <v>227.02615</v>
      </c>
      <c r="AC2030" s="56">
        <v>38.5794</v>
      </c>
      <c r="AD2030" s="100">
        <v>29.764770833333333</v>
      </c>
      <c r="AE2030" s="28">
        <v>0</v>
      </c>
      <c r="AF2030" s="58">
        <v>8.2668999999999997</v>
      </c>
      <c r="AG2030" s="58"/>
      <c r="AH2030" s="35">
        <v>0</v>
      </c>
      <c r="AI2030" s="35"/>
      <c r="AL2030" s="24">
        <f t="shared" si="144"/>
        <v>1539.6089408333335</v>
      </c>
      <c r="AN2030" s="47">
        <v>315</v>
      </c>
      <c r="AP2030" s="20">
        <f t="shared" si="143"/>
        <v>1854.6089408333335</v>
      </c>
      <c r="AR2030" s="20">
        <f t="shared" si="145"/>
        <v>-71.207540000000108</v>
      </c>
    </row>
    <row r="2031" spans="1:44" x14ac:dyDescent="0.25">
      <c r="A2031" t="str">
        <f>VLOOKUP($B2031,'Cushing Balance'!$C$2:$E$500,3,TRUE)</f>
        <v>62015</v>
      </c>
      <c r="B2031" s="1">
        <v>42042</v>
      </c>
      <c r="C2031" s="31"/>
      <c r="D2031" s="101">
        <v>338.02356250000003</v>
      </c>
      <c r="E2031" s="110">
        <v>142.26122916666665</v>
      </c>
      <c r="F2031" s="105">
        <v>309.84768750000001</v>
      </c>
      <c r="G2031" s="27"/>
      <c r="H2031" s="111">
        <v>130.03495833333332</v>
      </c>
      <c r="I2031" s="106">
        <v>93.987895833333326</v>
      </c>
      <c r="J2031" s="109">
        <v>120.06383333333333</v>
      </c>
      <c r="K2031" s="104">
        <v>99.588875000000002</v>
      </c>
      <c r="L2031" s="107">
        <v>21.200687500000001</v>
      </c>
      <c r="M2031" s="102">
        <v>362.18950000000001</v>
      </c>
      <c r="N2031" s="108">
        <v>144.85791666666665</v>
      </c>
      <c r="O2031" s="103">
        <v>72.557666666666677</v>
      </c>
      <c r="P2031" s="39">
        <v>12.60108</v>
      </c>
      <c r="R2031" s="24">
        <f t="shared" si="141"/>
        <v>1847.2148924999997</v>
      </c>
      <c r="T2031" s="5">
        <v>82</v>
      </c>
      <c r="V2031" s="20">
        <f t="shared" si="142"/>
        <v>1929.2148924999997</v>
      </c>
      <c r="W2031" s="59">
        <f t="shared" si="140"/>
        <v>42042</v>
      </c>
      <c r="X2031" s="25">
        <v>149.61240000000001</v>
      </c>
      <c r="Y2031" s="52">
        <v>347.41334999999998</v>
      </c>
      <c r="Z2031" s="53">
        <v>348.87205999999998</v>
      </c>
      <c r="AA2031" s="54">
        <v>463.60159999999996</v>
      </c>
      <c r="AB2031" s="55">
        <v>227.11535000000001</v>
      </c>
      <c r="AC2031" s="56">
        <v>37.694749999999999</v>
      </c>
      <c r="AD2031" s="100">
        <v>64.673000000000002</v>
      </c>
      <c r="AE2031" s="28">
        <v>0</v>
      </c>
      <c r="AF2031" s="58">
        <v>12.52033</v>
      </c>
      <c r="AG2031" s="58"/>
      <c r="AH2031" s="35">
        <v>0</v>
      </c>
      <c r="AI2031" s="35"/>
      <c r="AL2031" s="24">
        <f t="shared" si="144"/>
        <v>1651.5028400000001</v>
      </c>
      <c r="AN2031" s="47">
        <v>315</v>
      </c>
      <c r="AP2031" s="20">
        <f t="shared" si="143"/>
        <v>1966.5028400000001</v>
      </c>
      <c r="AR2031" s="20">
        <f t="shared" si="145"/>
        <v>-37.287947500000428</v>
      </c>
    </row>
    <row r="2032" spans="1:44" x14ac:dyDescent="0.25">
      <c r="A2032" t="str">
        <f>VLOOKUP($B2032,'Cushing Balance'!$C$2:$E$500,3,TRUE)</f>
        <v>62015</v>
      </c>
      <c r="B2032" s="1">
        <v>42043</v>
      </c>
      <c r="C2032" s="31"/>
      <c r="D2032" s="101">
        <v>373.1248333333333</v>
      </c>
      <c r="E2032" s="110">
        <v>164.45849999999999</v>
      </c>
      <c r="F2032" s="105">
        <v>307.9607708333333</v>
      </c>
      <c r="G2032" s="27"/>
      <c r="H2032" s="111">
        <v>147.93916666666667</v>
      </c>
      <c r="I2032" s="106">
        <v>86.034062500000005</v>
      </c>
      <c r="J2032" s="109">
        <v>116.59835416666667</v>
      </c>
      <c r="K2032" s="104">
        <v>95.407791666666668</v>
      </c>
      <c r="L2032" s="107">
        <v>21.173187500000001</v>
      </c>
      <c r="M2032" s="102">
        <v>370.41064583333332</v>
      </c>
      <c r="N2032" s="108">
        <v>150</v>
      </c>
      <c r="O2032" s="103">
        <v>67.377770833333329</v>
      </c>
      <c r="P2032" s="39">
        <v>0.22877</v>
      </c>
      <c r="R2032" s="24">
        <f t="shared" si="141"/>
        <v>1900.7138533333334</v>
      </c>
      <c r="T2032" s="5">
        <v>82</v>
      </c>
      <c r="V2032" s="20">
        <f t="shared" si="142"/>
        <v>1982.7138533333334</v>
      </c>
      <c r="W2032" s="59">
        <f t="shared" si="140"/>
        <v>42043</v>
      </c>
      <c r="X2032" s="25">
        <v>149.72394</v>
      </c>
      <c r="Y2032" s="52">
        <v>347.53296</v>
      </c>
      <c r="Z2032" s="53">
        <v>359.27484999999996</v>
      </c>
      <c r="AA2032" s="54">
        <v>394.68134999999995</v>
      </c>
      <c r="AB2032" s="55">
        <v>204.99773000000002</v>
      </c>
      <c r="AC2032" s="56">
        <v>37.979900000000001</v>
      </c>
      <c r="AD2032" s="100">
        <v>51.2980625</v>
      </c>
      <c r="AE2032" s="28">
        <v>0</v>
      </c>
      <c r="AF2032" s="58">
        <v>15.94267</v>
      </c>
      <c r="AG2032" s="58"/>
      <c r="AH2032" s="35">
        <v>0</v>
      </c>
      <c r="AI2032" s="35"/>
      <c r="AL2032" s="24">
        <f t="shared" si="144"/>
        <v>1561.4314625</v>
      </c>
      <c r="AN2032" s="47">
        <v>315</v>
      </c>
      <c r="AP2032" s="20">
        <f t="shared" si="143"/>
        <v>1876.4314625</v>
      </c>
      <c r="AR2032" s="20">
        <f t="shared" si="145"/>
        <v>106.28239083333347</v>
      </c>
    </row>
    <row r="2033" spans="1:44" x14ac:dyDescent="0.25">
      <c r="A2033" t="str">
        <f>VLOOKUP($B2033,'Cushing Balance'!$C$2:$E$500,3,TRUE)</f>
        <v>62015</v>
      </c>
      <c r="B2033" s="1">
        <v>42044</v>
      </c>
      <c r="C2033" s="31"/>
      <c r="D2033" s="101">
        <v>325.36554166666667</v>
      </c>
      <c r="E2033" s="110">
        <v>138.43102083333335</v>
      </c>
      <c r="F2033" s="105">
        <v>326.14766666666668</v>
      </c>
      <c r="G2033" s="27"/>
      <c r="H2033" s="111">
        <v>149.44872916666665</v>
      </c>
      <c r="I2033" s="106">
        <v>94.936729166666666</v>
      </c>
      <c r="J2033" s="109">
        <v>111.63397916666668</v>
      </c>
      <c r="K2033" s="104">
        <v>97.669291666666666</v>
      </c>
      <c r="L2033" s="107">
        <v>21.193479166666666</v>
      </c>
      <c r="M2033" s="102">
        <v>320.67779166666668</v>
      </c>
      <c r="N2033" s="108">
        <v>148.07322916666666</v>
      </c>
      <c r="O2033" s="103">
        <v>68.128041666666675</v>
      </c>
      <c r="P2033" s="39">
        <v>50.72</v>
      </c>
      <c r="R2033" s="24">
        <f t="shared" si="141"/>
        <v>1852.4255000000001</v>
      </c>
      <c r="T2033" s="5">
        <v>82</v>
      </c>
      <c r="V2033" s="20">
        <f t="shared" si="142"/>
        <v>1934.4255000000001</v>
      </c>
      <c r="W2033" s="59">
        <f t="shared" si="140"/>
        <v>42044</v>
      </c>
      <c r="X2033" s="25">
        <v>149.46454</v>
      </c>
      <c r="Y2033" s="52">
        <v>301.56918999999999</v>
      </c>
      <c r="Z2033" s="53">
        <v>135.09254000000001</v>
      </c>
      <c r="AA2033" s="54">
        <v>301.43619000000001</v>
      </c>
      <c r="AB2033" s="55">
        <v>197.31431000000001</v>
      </c>
      <c r="AC2033" s="56">
        <v>34.681249999999999</v>
      </c>
      <c r="AD2033" s="100">
        <v>26.809395833333333</v>
      </c>
      <c r="AE2033" s="28">
        <v>0</v>
      </c>
      <c r="AF2033" s="58">
        <v>13.104209999999998</v>
      </c>
      <c r="AG2033" s="58"/>
      <c r="AH2033" s="35">
        <v>0</v>
      </c>
      <c r="AI2033" s="35"/>
      <c r="AL2033" s="24">
        <f t="shared" si="144"/>
        <v>1159.4716258333335</v>
      </c>
      <c r="AN2033" s="47">
        <v>315</v>
      </c>
      <c r="AP2033" s="20">
        <f t="shared" si="143"/>
        <v>1474.4716258333335</v>
      </c>
      <c r="AR2033" s="20">
        <f t="shared" si="145"/>
        <v>459.95387416666654</v>
      </c>
    </row>
    <row r="2034" spans="1:44" x14ac:dyDescent="0.25">
      <c r="A2034" t="str">
        <f>VLOOKUP($B2034,'Cushing Balance'!$C$2:$E$500,3,TRUE)</f>
        <v>62015</v>
      </c>
      <c r="B2034" s="1">
        <v>42045</v>
      </c>
      <c r="C2034" s="31"/>
      <c r="D2034" s="101">
        <v>470.77137499999998</v>
      </c>
      <c r="E2034" s="110">
        <v>88.909666666666666</v>
      </c>
      <c r="F2034" s="105">
        <v>314.58866666666671</v>
      </c>
      <c r="G2034" s="27"/>
      <c r="H2034" s="111">
        <v>142.02362500000001</v>
      </c>
      <c r="I2034" s="106">
        <v>79.088020833333331</v>
      </c>
      <c r="J2034" s="109">
        <v>113.83827083333333</v>
      </c>
      <c r="K2034" s="104">
        <v>96.914562500000002</v>
      </c>
      <c r="L2034" s="107">
        <v>21.188520833333332</v>
      </c>
      <c r="M2034" s="102">
        <v>258.32883333333336</v>
      </c>
      <c r="N2034" s="108">
        <v>125.43893749999999</v>
      </c>
      <c r="O2034" s="103">
        <v>71.801812499999997</v>
      </c>
      <c r="P2034" s="39">
        <v>14.86225</v>
      </c>
      <c r="R2034" s="24">
        <f t="shared" si="141"/>
        <v>1797.7545416666667</v>
      </c>
      <c r="T2034" s="5">
        <v>82</v>
      </c>
      <c r="V2034" s="20">
        <f t="shared" si="142"/>
        <v>1879.7545416666667</v>
      </c>
      <c r="W2034" s="59">
        <f t="shared" si="140"/>
        <v>42045</v>
      </c>
      <c r="X2034" s="25">
        <v>148.30613</v>
      </c>
      <c r="Y2034" s="52">
        <v>376.10096000000004</v>
      </c>
      <c r="Z2034" s="53">
        <v>1.6890399999999999</v>
      </c>
      <c r="AA2034" s="54">
        <v>453.21541999999999</v>
      </c>
      <c r="AB2034" s="55">
        <v>195.11654000000001</v>
      </c>
      <c r="AC2034" s="56">
        <v>33.079230000000003</v>
      </c>
      <c r="AD2034" s="100">
        <v>27.515770833333331</v>
      </c>
      <c r="AE2034" s="28">
        <v>0</v>
      </c>
      <c r="AF2034" s="58">
        <v>8.0974599999999999</v>
      </c>
      <c r="AG2034" s="58"/>
      <c r="AH2034" s="35">
        <v>0</v>
      </c>
      <c r="AI2034" s="35"/>
      <c r="AL2034" s="24">
        <f t="shared" si="144"/>
        <v>1243.1205508333335</v>
      </c>
      <c r="AN2034" s="47">
        <v>315</v>
      </c>
      <c r="AP2034" s="20">
        <f t="shared" si="143"/>
        <v>1558.1205508333335</v>
      </c>
      <c r="AR2034" s="20">
        <f t="shared" si="145"/>
        <v>321.6339908333332</v>
      </c>
    </row>
    <row r="2035" spans="1:44" x14ac:dyDescent="0.25">
      <c r="A2035" t="str">
        <f>VLOOKUP($B2035,'Cushing Balance'!$C$2:$E$500,3,TRUE)</f>
        <v>62015</v>
      </c>
      <c r="B2035" s="1">
        <v>42046</v>
      </c>
      <c r="C2035" s="31"/>
      <c r="D2035" s="101">
        <v>205.39422916666666</v>
      </c>
      <c r="E2035" s="110">
        <v>160.81935416666667</v>
      </c>
      <c r="F2035" s="105">
        <v>311.37527083333333</v>
      </c>
      <c r="G2035" s="27"/>
      <c r="H2035" s="111">
        <v>150</v>
      </c>
      <c r="I2035" s="106">
        <v>82.244604166666676</v>
      </c>
      <c r="J2035" s="109">
        <v>110.58766666666668</v>
      </c>
      <c r="K2035" s="104">
        <v>101.96183333333333</v>
      </c>
      <c r="L2035" s="107">
        <v>21.632104166666668</v>
      </c>
      <c r="M2035" s="102">
        <v>256.90204166666666</v>
      </c>
      <c r="N2035" s="108">
        <v>149.87174999999999</v>
      </c>
      <c r="O2035" s="103">
        <v>68.828500000000005</v>
      </c>
      <c r="P2035" s="39">
        <v>59.968919999999997</v>
      </c>
      <c r="R2035" s="24">
        <f t="shared" si="141"/>
        <v>1679.586274166667</v>
      </c>
      <c r="T2035" s="5">
        <v>82</v>
      </c>
      <c r="V2035" s="20">
        <f t="shared" si="142"/>
        <v>1761.586274166667</v>
      </c>
      <c r="W2035" s="59">
        <f t="shared" si="140"/>
        <v>42046</v>
      </c>
      <c r="X2035" s="25">
        <v>149.35448000000002</v>
      </c>
      <c r="Y2035" s="52">
        <v>348.98140000000001</v>
      </c>
      <c r="Z2035" s="53">
        <v>199.25694000000001</v>
      </c>
      <c r="AA2035" s="54">
        <v>283.20031</v>
      </c>
      <c r="AB2035" s="55">
        <v>198.93763000000001</v>
      </c>
      <c r="AC2035" s="56">
        <v>39.017980000000001</v>
      </c>
      <c r="AD2035" s="100">
        <v>27.439791666666668</v>
      </c>
      <c r="AE2035" s="28">
        <v>0</v>
      </c>
      <c r="AF2035" s="58">
        <v>7.9203299999999999</v>
      </c>
      <c r="AG2035" s="58"/>
      <c r="AH2035" s="35">
        <v>0</v>
      </c>
      <c r="AI2035" s="35"/>
      <c r="AL2035" s="24">
        <f t="shared" si="144"/>
        <v>1254.1088616666666</v>
      </c>
      <c r="AN2035" s="47">
        <v>315</v>
      </c>
      <c r="AP2035" s="20">
        <f t="shared" si="143"/>
        <v>1569.1088616666666</v>
      </c>
      <c r="AR2035" s="20">
        <f t="shared" si="145"/>
        <v>192.47741250000036</v>
      </c>
    </row>
    <row r="2036" spans="1:44" x14ac:dyDescent="0.25">
      <c r="A2036" t="str">
        <f>VLOOKUP($B2036,'Cushing Balance'!$C$2:$E$500,3,TRUE)</f>
        <v>62015</v>
      </c>
      <c r="B2036" s="1">
        <v>42047</v>
      </c>
      <c r="C2036" s="31"/>
      <c r="D2036" s="101">
        <v>182.26847916666665</v>
      </c>
      <c r="E2036" s="110">
        <v>186.32681249999999</v>
      </c>
      <c r="F2036" s="105">
        <v>322.68833333333333</v>
      </c>
      <c r="G2036" s="27"/>
      <c r="H2036" s="111">
        <v>146.499875</v>
      </c>
      <c r="I2036" s="106">
        <v>108.23679166666668</v>
      </c>
      <c r="J2036" s="109">
        <v>122.36045833333333</v>
      </c>
      <c r="K2036" s="104">
        <v>102.45691666666667</v>
      </c>
      <c r="L2036" s="107">
        <v>21.829791666666669</v>
      </c>
      <c r="M2036" s="102">
        <v>320.9058541666667</v>
      </c>
      <c r="N2036" s="108">
        <v>125.5829375</v>
      </c>
      <c r="O2036" s="103">
        <v>65.780770833333335</v>
      </c>
      <c r="P2036" s="39">
        <v>47.312480000000001</v>
      </c>
      <c r="R2036" s="24">
        <f t="shared" si="141"/>
        <v>1752.2495008333335</v>
      </c>
      <c r="T2036" s="5">
        <v>82</v>
      </c>
      <c r="V2036" s="20">
        <f t="shared" si="142"/>
        <v>1834.2495008333335</v>
      </c>
      <c r="W2036" s="59">
        <f t="shared" si="140"/>
        <v>42047</v>
      </c>
      <c r="X2036" s="25">
        <v>148.12154000000001</v>
      </c>
      <c r="Y2036" s="52">
        <v>372.01069000000001</v>
      </c>
      <c r="Z2036" s="53">
        <v>323.25971000000004</v>
      </c>
      <c r="AA2036" s="54">
        <v>264.24277000000001</v>
      </c>
      <c r="AB2036" s="55">
        <v>197.09182999999999</v>
      </c>
      <c r="AC2036" s="56">
        <v>38.274730000000005</v>
      </c>
      <c r="AD2036" s="100">
        <v>29.403874999999999</v>
      </c>
      <c r="AE2036" s="28">
        <v>0</v>
      </c>
      <c r="AF2036" s="58">
        <v>7.5105200000000005</v>
      </c>
      <c r="AG2036" s="58"/>
      <c r="AH2036" s="35">
        <v>0</v>
      </c>
      <c r="AI2036" s="35"/>
      <c r="AL2036" s="24">
        <f t="shared" si="144"/>
        <v>1379.9156650000002</v>
      </c>
      <c r="AN2036" s="47">
        <v>315</v>
      </c>
      <c r="AP2036" s="20">
        <f t="shared" si="143"/>
        <v>1694.9156650000002</v>
      </c>
      <c r="AR2036" s="20">
        <f t="shared" si="145"/>
        <v>139.3338358333333</v>
      </c>
    </row>
    <row r="2037" spans="1:44" x14ac:dyDescent="0.25">
      <c r="A2037" t="str">
        <f>VLOOKUP($B2037,'Cushing Balance'!$C$2:$E$500,3,TRUE)</f>
        <v>62015</v>
      </c>
      <c r="B2037" s="1">
        <v>42048</v>
      </c>
      <c r="C2037" s="31"/>
      <c r="D2037" s="101">
        <v>424.9010833333333</v>
      </c>
      <c r="E2037" s="110">
        <v>191.44747916666665</v>
      </c>
      <c r="F2037" s="105">
        <v>327.89645833333333</v>
      </c>
      <c r="G2037" s="27"/>
      <c r="H2037" s="111">
        <v>149.97991666666667</v>
      </c>
      <c r="I2037" s="106">
        <v>86.454708333333329</v>
      </c>
      <c r="J2037" s="109">
        <v>112.40664583333333</v>
      </c>
      <c r="K2037" s="104">
        <v>98.754937499999997</v>
      </c>
      <c r="L2037" s="107">
        <v>21.171104166666669</v>
      </c>
      <c r="M2037" s="102">
        <v>379.46449999999999</v>
      </c>
      <c r="N2037" s="108">
        <v>112.79327083333332</v>
      </c>
      <c r="O2037" s="103">
        <v>67.165312499999999</v>
      </c>
      <c r="P2037" s="39">
        <v>11.53613</v>
      </c>
      <c r="R2037" s="24">
        <f t="shared" si="141"/>
        <v>1983.9715466666669</v>
      </c>
      <c r="T2037" s="5">
        <v>82</v>
      </c>
      <c r="V2037" s="20">
        <f t="shared" si="142"/>
        <v>2065.9715466666667</v>
      </c>
      <c r="W2037" s="59">
        <f t="shared" si="140"/>
        <v>42048</v>
      </c>
      <c r="X2037" s="25">
        <v>149.43865</v>
      </c>
      <c r="Y2037" s="52">
        <v>355.35048</v>
      </c>
      <c r="Z2037" s="53">
        <v>313.68299999999999</v>
      </c>
      <c r="AA2037" s="54">
        <v>435.75997999999998</v>
      </c>
      <c r="AB2037" s="55">
        <v>197.95481000000001</v>
      </c>
      <c r="AC2037" s="56">
        <v>38.652830000000002</v>
      </c>
      <c r="AD2037" s="100">
        <v>34.465625000000003</v>
      </c>
      <c r="AE2037" s="28">
        <v>0</v>
      </c>
      <c r="AF2037" s="58">
        <v>7.8662099999999997</v>
      </c>
      <c r="AG2037" s="58"/>
      <c r="AH2037" s="35">
        <v>0</v>
      </c>
      <c r="AI2037" s="35"/>
      <c r="AL2037" s="24">
        <f t="shared" si="144"/>
        <v>1533.1715849999998</v>
      </c>
      <c r="AN2037" s="47">
        <v>315</v>
      </c>
      <c r="AP2037" s="20">
        <f t="shared" si="143"/>
        <v>1848.1715849999998</v>
      </c>
      <c r="AR2037" s="20">
        <f t="shared" si="145"/>
        <v>217.79996166666683</v>
      </c>
    </row>
    <row r="2038" spans="1:44" x14ac:dyDescent="0.25">
      <c r="A2038" t="str">
        <f>VLOOKUP($B2038,'Cushing Balance'!$C$2:$E$500,3,TRUE)</f>
        <v>72015</v>
      </c>
      <c r="B2038" s="1">
        <v>42049</v>
      </c>
      <c r="C2038" s="31"/>
      <c r="D2038" s="101">
        <v>168.99733333333333</v>
      </c>
      <c r="E2038" s="110">
        <v>189.43174999999999</v>
      </c>
      <c r="F2038" s="105">
        <v>277.08172916666666</v>
      </c>
      <c r="G2038" s="27"/>
      <c r="H2038" s="111">
        <v>149.6929375</v>
      </c>
      <c r="I2038" s="106">
        <v>83.484270833333326</v>
      </c>
      <c r="J2038" s="109">
        <v>114.0535625</v>
      </c>
      <c r="K2038" s="104">
        <v>95.919875000000005</v>
      </c>
      <c r="L2038" s="107">
        <v>21.219312500000001</v>
      </c>
      <c r="M2038" s="102">
        <v>330.1703541666667</v>
      </c>
      <c r="N2038" s="108">
        <v>124.45347916666667</v>
      </c>
      <c r="O2038" s="103">
        <v>62.508083333333339</v>
      </c>
      <c r="P2038" s="39">
        <v>12.80381</v>
      </c>
      <c r="R2038" s="24">
        <f t="shared" si="141"/>
        <v>1629.8164975000002</v>
      </c>
      <c r="T2038" s="5">
        <v>82</v>
      </c>
      <c r="V2038" s="20">
        <f t="shared" si="142"/>
        <v>1711.8164975000002</v>
      </c>
      <c r="W2038" s="59">
        <f t="shared" si="140"/>
        <v>42049</v>
      </c>
      <c r="X2038" s="25">
        <v>148.97725</v>
      </c>
      <c r="Y2038" s="52">
        <v>347.75054</v>
      </c>
      <c r="Z2038" s="53">
        <v>321.12216999999998</v>
      </c>
      <c r="AA2038" s="54">
        <v>480.84252000000004</v>
      </c>
      <c r="AB2038" s="55">
        <v>200.74221</v>
      </c>
      <c r="AC2038" s="56">
        <v>37.681400000000004</v>
      </c>
      <c r="AD2038" s="100">
        <v>33.176812499999997</v>
      </c>
      <c r="AE2038" s="28">
        <v>0</v>
      </c>
      <c r="AF2038" s="58">
        <v>12.97588</v>
      </c>
      <c r="AG2038" s="58"/>
      <c r="AH2038" s="35">
        <v>0</v>
      </c>
      <c r="AI2038" s="35"/>
      <c r="AL2038" s="24">
        <f t="shared" si="144"/>
        <v>1583.2687825</v>
      </c>
      <c r="AN2038" s="47">
        <v>315</v>
      </c>
      <c r="AP2038" s="20">
        <f t="shared" si="143"/>
        <v>1898.2687825</v>
      </c>
      <c r="AR2038" s="20">
        <f t="shared" si="145"/>
        <v>-186.45228499999985</v>
      </c>
    </row>
    <row r="2039" spans="1:44" x14ac:dyDescent="0.25">
      <c r="A2039" t="str">
        <f>VLOOKUP($B2039,'Cushing Balance'!$C$2:$E$500,3,TRUE)</f>
        <v>72015</v>
      </c>
      <c r="B2039" s="1">
        <v>42050</v>
      </c>
      <c r="C2039" s="31"/>
      <c r="D2039" s="101">
        <v>314.64477083333333</v>
      </c>
      <c r="E2039" s="110">
        <v>184.41664583333335</v>
      </c>
      <c r="F2039" s="105">
        <v>287.93760416666669</v>
      </c>
      <c r="G2039" s="27"/>
      <c r="H2039" s="111">
        <v>145.84527083333333</v>
      </c>
      <c r="I2039" s="106">
        <v>72.861000000000004</v>
      </c>
      <c r="J2039" s="109">
        <v>122.3696875</v>
      </c>
      <c r="K2039" s="104">
        <v>99.498416666666671</v>
      </c>
      <c r="L2039" s="107">
        <v>21.174333333333333</v>
      </c>
      <c r="M2039" s="102">
        <v>369.46550000000002</v>
      </c>
      <c r="N2039" s="108">
        <v>123.26020833333332</v>
      </c>
      <c r="O2039" s="103">
        <v>58.341604166666663</v>
      </c>
      <c r="P2039" s="39">
        <v>82.159880000000001</v>
      </c>
      <c r="R2039" s="24">
        <f t="shared" si="141"/>
        <v>1881.9749216666667</v>
      </c>
      <c r="T2039" s="5">
        <v>82</v>
      </c>
      <c r="V2039" s="20">
        <f t="shared" si="142"/>
        <v>1963.9749216666667</v>
      </c>
      <c r="W2039" s="59">
        <f t="shared" si="140"/>
        <v>42050</v>
      </c>
      <c r="X2039" s="25">
        <v>148.49544</v>
      </c>
      <c r="Y2039" s="52">
        <v>350.09140000000002</v>
      </c>
      <c r="Z2039" s="53">
        <v>103.25110000000001</v>
      </c>
      <c r="AA2039" s="54">
        <v>444.56202000000002</v>
      </c>
      <c r="AB2039" s="55">
        <v>206.73333</v>
      </c>
      <c r="AC2039" s="56">
        <v>38.367809999999999</v>
      </c>
      <c r="AD2039" s="100">
        <v>44.050520833333337</v>
      </c>
      <c r="AE2039" s="28">
        <v>0</v>
      </c>
      <c r="AF2039" s="58">
        <v>15.03927</v>
      </c>
      <c r="AG2039" s="58"/>
      <c r="AH2039" s="35">
        <v>0</v>
      </c>
      <c r="AI2039" s="35"/>
      <c r="AL2039" s="24">
        <f t="shared" si="144"/>
        <v>1350.5908908333336</v>
      </c>
      <c r="AN2039" s="47">
        <v>315</v>
      </c>
      <c r="AP2039" s="20">
        <f t="shared" si="143"/>
        <v>1665.5908908333336</v>
      </c>
      <c r="AR2039" s="20">
        <f t="shared" si="145"/>
        <v>298.3840308333331</v>
      </c>
    </row>
    <row r="2040" spans="1:44" x14ac:dyDescent="0.25">
      <c r="A2040" t="str">
        <f>VLOOKUP($B2040,'Cushing Balance'!$C$2:$E$500,3,TRUE)</f>
        <v>72015</v>
      </c>
      <c r="B2040" s="1">
        <v>42051</v>
      </c>
      <c r="C2040" s="31"/>
      <c r="D2040" s="101">
        <v>142.92164583333334</v>
      </c>
      <c r="E2040" s="110">
        <v>197.30172916666666</v>
      </c>
      <c r="F2040" s="105">
        <v>311.77316666666667</v>
      </c>
      <c r="G2040" s="27"/>
      <c r="H2040" s="111">
        <v>144.67239583333335</v>
      </c>
      <c r="I2040" s="106">
        <v>81.224833333333322</v>
      </c>
      <c r="J2040" s="109">
        <v>141.31581249999999</v>
      </c>
      <c r="K2040" s="104">
        <v>109.83027083333333</v>
      </c>
      <c r="L2040" s="107">
        <v>21.106333333333332</v>
      </c>
      <c r="M2040" s="102">
        <v>339.05481250000003</v>
      </c>
      <c r="N2040" s="108">
        <v>131.14793750000001</v>
      </c>
      <c r="O2040" s="103">
        <v>51.258604166666665</v>
      </c>
      <c r="P2040" s="39">
        <v>12.773999999999999</v>
      </c>
      <c r="R2040" s="24">
        <f t="shared" si="141"/>
        <v>1684.3815416666664</v>
      </c>
      <c r="T2040" s="5">
        <v>82</v>
      </c>
      <c r="V2040" s="20">
        <f t="shared" si="142"/>
        <v>1766.3815416666664</v>
      </c>
      <c r="W2040" s="59">
        <f t="shared" si="140"/>
        <v>42051</v>
      </c>
      <c r="X2040" s="25">
        <v>147.92067</v>
      </c>
      <c r="Y2040" s="52">
        <v>185.25354000000002</v>
      </c>
      <c r="Z2040" s="53">
        <v>24.919900000000002</v>
      </c>
      <c r="AA2040" s="54">
        <v>333.33165000000002</v>
      </c>
      <c r="AB2040" s="55">
        <v>201.42320999999998</v>
      </c>
      <c r="AC2040" s="56">
        <v>32.783809999999995</v>
      </c>
      <c r="AD2040" s="100">
        <v>42.942041666666661</v>
      </c>
      <c r="AE2040" s="28">
        <v>0</v>
      </c>
      <c r="AF2040" s="58">
        <v>9.2428999999999988</v>
      </c>
      <c r="AG2040" s="58"/>
      <c r="AH2040" s="35">
        <v>0</v>
      </c>
      <c r="AI2040" s="35"/>
      <c r="AL2040" s="24">
        <f t="shared" si="144"/>
        <v>977.81772166666667</v>
      </c>
      <c r="AN2040" s="47">
        <v>315</v>
      </c>
      <c r="AP2040" s="20">
        <f t="shared" si="143"/>
        <v>1292.8177216666668</v>
      </c>
      <c r="AR2040" s="20">
        <f t="shared" si="145"/>
        <v>473.56381999999962</v>
      </c>
    </row>
    <row r="2041" spans="1:44" x14ac:dyDescent="0.25">
      <c r="A2041" t="str">
        <f>VLOOKUP($B2041,'Cushing Balance'!$C$2:$E$500,3,TRUE)</f>
        <v>72015</v>
      </c>
      <c r="B2041" s="1">
        <v>42052</v>
      </c>
      <c r="C2041" s="31"/>
      <c r="D2041" s="101">
        <v>185.0895625</v>
      </c>
      <c r="E2041" s="110">
        <v>189.56589583333334</v>
      </c>
      <c r="F2041" s="105">
        <v>314.07516666666669</v>
      </c>
      <c r="G2041" s="27"/>
      <c r="H2041" s="111">
        <v>146.49735416666667</v>
      </c>
      <c r="I2041" s="106">
        <v>98.138083333333327</v>
      </c>
      <c r="J2041" s="109">
        <v>191.08841666666666</v>
      </c>
      <c r="K2041" s="104">
        <v>100.22564583333333</v>
      </c>
      <c r="L2041" s="107">
        <v>21.146312500000001</v>
      </c>
      <c r="M2041" s="102">
        <v>300.88747916666671</v>
      </c>
      <c r="N2041" s="108">
        <v>150</v>
      </c>
      <c r="O2041" s="103">
        <v>69.293520833333332</v>
      </c>
      <c r="P2041" s="39">
        <v>38.205349999999996</v>
      </c>
      <c r="R2041" s="24">
        <f t="shared" si="141"/>
        <v>1804.2127875000001</v>
      </c>
      <c r="T2041" s="5">
        <v>82</v>
      </c>
      <c r="V2041" s="20">
        <f t="shared" si="142"/>
        <v>1886.2127875000001</v>
      </c>
      <c r="W2041" s="59">
        <f t="shared" si="140"/>
        <v>42052</v>
      </c>
      <c r="X2041" s="25">
        <v>148.62744000000001</v>
      </c>
      <c r="Y2041" s="52">
        <v>168.49057999999999</v>
      </c>
      <c r="Z2041" s="53">
        <v>24.984330000000003</v>
      </c>
      <c r="AA2041" s="54">
        <v>404.26279</v>
      </c>
      <c r="AB2041" s="55">
        <v>202.70500000000001</v>
      </c>
      <c r="AC2041" s="56">
        <v>39.046190000000003</v>
      </c>
      <c r="AD2041" s="100">
        <v>26.230208333333334</v>
      </c>
      <c r="AE2041" s="28">
        <v>0</v>
      </c>
      <c r="AF2041" s="58">
        <v>8.8153299999999994</v>
      </c>
      <c r="AG2041" s="58"/>
      <c r="AH2041" s="35">
        <v>0</v>
      </c>
      <c r="AI2041" s="35"/>
      <c r="AL2041" s="24">
        <f t="shared" si="144"/>
        <v>1023.1618683333334</v>
      </c>
      <c r="AN2041" s="47">
        <v>315</v>
      </c>
      <c r="AP2041" s="20">
        <f t="shared" si="143"/>
        <v>1338.1618683333334</v>
      </c>
      <c r="AR2041" s="20">
        <f t="shared" si="145"/>
        <v>548.05091916666674</v>
      </c>
    </row>
    <row r="2042" spans="1:44" x14ac:dyDescent="0.25">
      <c r="A2042" t="str">
        <f>VLOOKUP($B2042,'Cushing Balance'!$C$2:$E$500,3,TRUE)</f>
        <v>72015</v>
      </c>
      <c r="B2042" s="1">
        <v>42053</v>
      </c>
      <c r="C2042" s="31"/>
      <c r="D2042" s="101">
        <v>229.45970833333334</v>
      </c>
      <c r="E2042" s="110">
        <v>189.84833333333333</v>
      </c>
      <c r="F2042" s="105">
        <v>315.04143749999997</v>
      </c>
      <c r="G2042" s="27"/>
      <c r="H2042" s="111">
        <v>150</v>
      </c>
      <c r="I2042" s="106">
        <v>98.400333333333322</v>
      </c>
      <c r="J2042" s="109">
        <v>168.02789583333333</v>
      </c>
      <c r="K2042" s="104">
        <v>98.024270833333333</v>
      </c>
      <c r="L2042" s="107">
        <v>21.197270833333331</v>
      </c>
      <c r="M2042" s="102">
        <v>283.2841458333333</v>
      </c>
      <c r="N2042" s="108">
        <v>149.69235416666666</v>
      </c>
      <c r="O2042" s="103">
        <v>60.162541666666662</v>
      </c>
      <c r="P2042" s="39">
        <v>40.684249999999999</v>
      </c>
      <c r="R2042" s="24">
        <f t="shared" si="141"/>
        <v>1803.8225416666664</v>
      </c>
      <c r="T2042" s="5">
        <v>82</v>
      </c>
      <c r="V2042" s="20">
        <f t="shared" si="142"/>
        <v>1885.8225416666664</v>
      </c>
      <c r="W2042" s="59">
        <f t="shared" si="140"/>
        <v>42053</v>
      </c>
      <c r="X2042" s="25">
        <v>145.08626999999998</v>
      </c>
      <c r="Y2042" s="52">
        <v>172.22857999999999</v>
      </c>
      <c r="Z2042" s="53">
        <v>59.732150000000004</v>
      </c>
      <c r="AA2042" s="54">
        <v>434.96825000000001</v>
      </c>
      <c r="AB2042" s="55">
        <v>204.2046</v>
      </c>
      <c r="AC2042" s="56">
        <v>39.053599999999996</v>
      </c>
      <c r="AD2042" s="100">
        <v>47.340729166666662</v>
      </c>
      <c r="AE2042" s="28">
        <v>0</v>
      </c>
      <c r="AF2042" s="58">
        <v>7.4999799999999999</v>
      </c>
      <c r="AG2042" s="58"/>
      <c r="AH2042" s="35">
        <v>0</v>
      </c>
      <c r="AI2042" s="35"/>
      <c r="AL2042" s="24">
        <f t="shared" si="144"/>
        <v>1110.1141591666667</v>
      </c>
      <c r="AN2042" s="47">
        <v>315</v>
      </c>
      <c r="AP2042" s="20">
        <f t="shared" si="143"/>
        <v>1425.1141591666667</v>
      </c>
      <c r="AR2042" s="20">
        <f t="shared" si="145"/>
        <v>460.70838249999974</v>
      </c>
    </row>
    <row r="2043" spans="1:44" x14ac:dyDescent="0.25">
      <c r="A2043" t="str">
        <f>VLOOKUP($B2043,'Cushing Balance'!$C$2:$E$500,3,TRUE)</f>
        <v>72015</v>
      </c>
      <c r="B2043" s="1">
        <v>42054</v>
      </c>
      <c r="C2043" s="31"/>
      <c r="D2043" s="101">
        <v>396.85385416666668</v>
      </c>
      <c r="E2043" s="110">
        <v>191.62604166666665</v>
      </c>
      <c r="F2043" s="105">
        <v>306.5143333333333</v>
      </c>
      <c r="G2043" s="27"/>
      <c r="H2043" s="111">
        <v>143.05975000000001</v>
      </c>
      <c r="I2043" s="106">
        <v>106.24433333333333</v>
      </c>
      <c r="J2043" s="109">
        <v>145.6579375</v>
      </c>
      <c r="K2043" s="104">
        <v>104.40341666666667</v>
      </c>
      <c r="L2043" s="107">
        <v>21.314833333333333</v>
      </c>
      <c r="M2043" s="102">
        <v>251.29083333333335</v>
      </c>
      <c r="N2043" s="108">
        <v>119.2854375</v>
      </c>
      <c r="O2043" s="103">
        <v>68.294812500000006</v>
      </c>
      <c r="P2043" s="39">
        <v>54.553879999999999</v>
      </c>
      <c r="R2043" s="24">
        <f t="shared" si="141"/>
        <v>1909.099463333333</v>
      </c>
      <c r="T2043" s="5">
        <v>82</v>
      </c>
      <c r="V2043" s="20">
        <f t="shared" si="142"/>
        <v>1991.099463333333</v>
      </c>
      <c r="W2043" s="59">
        <f t="shared" si="140"/>
        <v>42054</v>
      </c>
      <c r="X2043" s="25">
        <v>148.12869000000001</v>
      </c>
      <c r="Y2043" s="52">
        <v>157.89224999999999</v>
      </c>
      <c r="Z2043" s="53">
        <v>8.2261299999999995</v>
      </c>
      <c r="AA2043" s="54">
        <v>429.33415000000002</v>
      </c>
      <c r="AB2043" s="55">
        <v>223.18279000000001</v>
      </c>
      <c r="AC2043" s="56">
        <v>39.078940000000003</v>
      </c>
      <c r="AD2043" s="100">
        <v>31.027708333333333</v>
      </c>
      <c r="AE2043" s="28">
        <v>0</v>
      </c>
      <c r="AF2043" s="58">
        <v>7.7249799999999995</v>
      </c>
      <c r="AG2043" s="58"/>
      <c r="AH2043" s="35">
        <v>0</v>
      </c>
      <c r="AI2043" s="35"/>
      <c r="AL2043" s="24">
        <f t="shared" si="144"/>
        <v>1044.5956383333335</v>
      </c>
      <c r="AN2043" s="47">
        <v>315</v>
      </c>
      <c r="AP2043" s="20">
        <f t="shared" si="143"/>
        <v>1359.5956383333335</v>
      </c>
      <c r="AR2043" s="20">
        <f t="shared" si="145"/>
        <v>631.50382499999955</v>
      </c>
    </row>
    <row r="2044" spans="1:44" x14ac:dyDescent="0.25">
      <c r="A2044" t="str">
        <f>VLOOKUP($B2044,'Cushing Balance'!$C$2:$E$500,3,TRUE)</f>
        <v>72015</v>
      </c>
      <c r="B2044" s="1">
        <v>42055</v>
      </c>
      <c r="C2044" s="31"/>
      <c r="D2044" s="101">
        <v>171.75335416666667</v>
      </c>
      <c r="E2044" s="110">
        <v>196.13252083333333</v>
      </c>
      <c r="F2044" s="105">
        <v>284.02097916666668</v>
      </c>
      <c r="G2044" s="27"/>
      <c r="H2044" s="111">
        <v>143.38566666666665</v>
      </c>
      <c r="I2044" s="106">
        <v>97.694104166666676</v>
      </c>
      <c r="J2044" s="109">
        <v>188.35895833333333</v>
      </c>
      <c r="K2044" s="104">
        <v>96.724854166666674</v>
      </c>
      <c r="L2044" s="107">
        <v>21.718250000000001</v>
      </c>
      <c r="M2044" s="102">
        <v>294.69156249999997</v>
      </c>
      <c r="N2044" s="108">
        <v>137.09695833333333</v>
      </c>
      <c r="O2044" s="103">
        <v>67.44316666666667</v>
      </c>
      <c r="P2044" s="39">
        <v>79.131630000000001</v>
      </c>
      <c r="R2044" s="24">
        <f t="shared" si="141"/>
        <v>1778.1520049999999</v>
      </c>
      <c r="T2044" s="5">
        <v>82</v>
      </c>
      <c r="V2044" s="20">
        <f t="shared" si="142"/>
        <v>1860.1520049999999</v>
      </c>
      <c r="W2044" s="59">
        <f t="shared" si="140"/>
        <v>42055</v>
      </c>
      <c r="X2044" s="25">
        <v>149.30617000000001</v>
      </c>
      <c r="Y2044" s="52">
        <v>181.89770999999999</v>
      </c>
      <c r="Z2044" s="53">
        <v>121.34932999999999</v>
      </c>
      <c r="AA2044" s="54">
        <v>400.81996000000004</v>
      </c>
      <c r="AB2044" s="55">
        <v>224.58496</v>
      </c>
      <c r="AC2044" s="56">
        <v>36.456919999999997</v>
      </c>
      <c r="AD2044" s="100">
        <v>18.153770833333333</v>
      </c>
      <c r="AE2044" s="28">
        <v>0</v>
      </c>
      <c r="AF2044" s="58">
        <v>8.2281299999999984</v>
      </c>
      <c r="AG2044" s="58"/>
      <c r="AH2044" s="35">
        <v>0</v>
      </c>
      <c r="AI2044" s="35"/>
      <c r="AL2044" s="24">
        <f t="shared" si="144"/>
        <v>1140.7969508333333</v>
      </c>
      <c r="AN2044" s="47">
        <v>315</v>
      </c>
      <c r="AP2044" s="20">
        <f t="shared" si="143"/>
        <v>1455.7969508333333</v>
      </c>
      <c r="AR2044" s="20">
        <f t="shared" si="145"/>
        <v>404.3550541666666</v>
      </c>
    </row>
    <row r="2045" spans="1:44" x14ac:dyDescent="0.25">
      <c r="A2045" t="str">
        <f>VLOOKUP($B2045,'Cushing Balance'!$C$2:$E$500,3,TRUE)</f>
        <v>82015</v>
      </c>
      <c r="B2045" s="1">
        <v>42056</v>
      </c>
      <c r="C2045" s="31"/>
      <c r="D2045" s="101">
        <v>233.32258333333334</v>
      </c>
      <c r="E2045" s="110">
        <v>191.02327083333336</v>
      </c>
      <c r="F2045" s="105">
        <v>284.11970833333334</v>
      </c>
      <c r="G2045" s="27"/>
      <c r="H2045" s="111">
        <v>146.52360416666664</v>
      </c>
      <c r="I2045" s="106">
        <v>78.864083333333326</v>
      </c>
      <c r="J2045" s="109">
        <v>197.53777083333335</v>
      </c>
      <c r="K2045" s="104">
        <v>98.648395833333325</v>
      </c>
      <c r="L2045" s="107">
        <v>22.311666666666667</v>
      </c>
      <c r="M2045" s="102">
        <v>289.27297916666669</v>
      </c>
      <c r="N2045" s="108">
        <v>132.91468750000001</v>
      </c>
      <c r="O2045" s="103">
        <v>71.353895833333326</v>
      </c>
      <c r="P2045" s="39">
        <v>41.878349999999998</v>
      </c>
      <c r="R2045" s="24">
        <f t="shared" si="141"/>
        <v>1787.7709958333335</v>
      </c>
      <c r="T2045" s="5">
        <v>82</v>
      </c>
      <c r="V2045" s="20">
        <f t="shared" si="142"/>
        <v>1869.7709958333335</v>
      </c>
      <c r="W2045" s="59">
        <f t="shared" si="140"/>
        <v>42056</v>
      </c>
      <c r="X2045" s="25">
        <v>146.51151999999999</v>
      </c>
      <c r="Y2045" s="52">
        <v>307.32479000000001</v>
      </c>
      <c r="Z2045" s="53">
        <v>258.37198000000001</v>
      </c>
      <c r="AA2045" s="54">
        <v>430.01188000000002</v>
      </c>
      <c r="AB2045" s="55">
        <v>186.02610000000001</v>
      </c>
      <c r="AC2045" s="56">
        <v>23.802580000000003</v>
      </c>
      <c r="AD2045" s="100">
        <v>13.375791666666668</v>
      </c>
      <c r="AE2045" s="28">
        <v>0</v>
      </c>
      <c r="AF2045" s="58">
        <v>8.1033799999999996</v>
      </c>
      <c r="AG2045" s="58"/>
      <c r="AH2045" s="35">
        <v>0</v>
      </c>
      <c r="AI2045" s="35"/>
      <c r="AL2045" s="24">
        <f t="shared" si="144"/>
        <v>1373.5280216666667</v>
      </c>
      <c r="AN2045" s="47">
        <v>315</v>
      </c>
      <c r="AP2045" s="20">
        <f t="shared" si="143"/>
        <v>1688.5280216666667</v>
      </c>
      <c r="AR2045" s="20">
        <f t="shared" si="145"/>
        <v>181.24297416666673</v>
      </c>
    </row>
    <row r="2046" spans="1:44" x14ac:dyDescent="0.25">
      <c r="A2046" t="str">
        <f>VLOOKUP($B2046,'Cushing Balance'!$C$2:$E$500,3,TRUE)</f>
        <v>82015</v>
      </c>
      <c r="B2046" s="1">
        <v>42057</v>
      </c>
      <c r="C2046" s="31"/>
      <c r="D2046" s="101">
        <v>245.70116666666667</v>
      </c>
      <c r="E2046" s="110">
        <v>174.47195833333333</v>
      </c>
      <c r="F2046" s="105">
        <v>293.90008333333333</v>
      </c>
      <c r="G2046" s="27"/>
      <c r="H2046" s="111">
        <v>150</v>
      </c>
      <c r="I2046" s="106">
        <v>57.656458333333333</v>
      </c>
      <c r="J2046" s="109">
        <v>189.90916666666666</v>
      </c>
      <c r="K2046" s="104">
        <v>105.51770833333333</v>
      </c>
      <c r="L2046" s="107">
        <v>22.621208333333332</v>
      </c>
      <c r="M2046" s="102">
        <v>367.78924999999998</v>
      </c>
      <c r="N2046" s="108">
        <v>150</v>
      </c>
      <c r="O2046" s="103">
        <v>50.766395833333334</v>
      </c>
      <c r="P2046" s="39">
        <v>5.43154</v>
      </c>
      <c r="R2046" s="24">
        <f t="shared" si="141"/>
        <v>1813.7649358333333</v>
      </c>
      <c r="T2046" s="5">
        <v>82</v>
      </c>
      <c r="V2046" s="20">
        <f t="shared" si="142"/>
        <v>1895.7649358333333</v>
      </c>
      <c r="W2046" s="59">
        <f t="shared" si="140"/>
        <v>42057</v>
      </c>
      <c r="X2046" s="25">
        <v>149.20769000000001</v>
      </c>
      <c r="Y2046" s="52">
        <v>355.76152000000002</v>
      </c>
      <c r="Z2046" s="53">
        <v>192.66675000000001</v>
      </c>
      <c r="AA2046" s="54">
        <v>456.96546000000001</v>
      </c>
      <c r="AB2046" s="55">
        <v>227.31288000000001</v>
      </c>
      <c r="AC2046" s="56">
        <v>32.797080000000001</v>
      </c>
      <c r="AD2046" s="100">
        <v>22.558666666666667</v>
      </c>
      <c r="AE2046" s="28">
        <v>0</v>
      </c>
      <c r="AF2046" s="58">
        <v>11.60008</v>
      </c>
      <c r="AG2046" s="58"/>
      <c r="AH2046" s="35">
        <v>0</v>
      </c>
      <c r="AI2046" s="35"/>
      <c r="AL2046" s="24">
        <f t="shared" si="144"/>
        <v>1448.8701266666665</v>
      </c>
      <c r="AN2046" s="47">
        <v>315</v>
      </c>
      <c r="AP2046" s="20">
        <f t="shared" si="143"/>
        <v>1763.8701266666665</v>
      </c>
      <c r="AR2046" s="20">
        <f t="shared" si="145"/>
        <v>131.89480916666685</v>
      </c>
    </row>
    <row r="2047" spans="1:44" x14ac:dyDescent="0.25">
      <c r="A2047" t="str">
        <f>VLOOKUP($B2047,'Cushing Balance'!$C$2:$E$500,3,TRUE)</f>
        <v>82015</v>
      </c>
      <c r="B2047" s="1">
        <v>42058</v>
      </c>
      <c r="C2047" s="31"/>
      <c r="D2047" s="101">
        <v>134.79635416666665</v>
      </c>
      <c r="E2047" s="110">
        <v>187.20572916666666</v>
      </c>
      <c r="F2047" s="105">
        <v>312.51677083333334</v>
      </c>
      <c r="G2047" s="27"/>
      <c r="H2047" s="111">
        <v>150</v>
      </c>
      <c r="I2047" s="106">
        <v>42.116270833333338</v>
      </c>
      <c r="J2047" s="109">
        <v>187.69308333333333</v>
      </c>
      <c r="K2047" s="104">
        <v>115.32060416666667</v>
      </c>
      <c r="L2047" s="107">
        <v>21.163020833333331</v>
      </c>
      <c r="M2047" s="102">
        <v>397.14454166666667</v>
      </c>
      <c r="N2047" s="108">
        <v>143.02422916666666</v>
      </c>
      <c r="O2047" s="103">
        <v>38.077375000000004</v>
      </c>
      <c r="P2047" s="39">
        <v>7.45906</v>
      </c>
      <c r="R2047" s="24">
        <f t="shared" si="141"/>
        <v>1736.5170391666668</v>
      </c>
      <c r="T2047" s="5">
        <v>82</v>
      </c>
      <c r="V2047" s="20">
        <f t="shared" si="142"/>
        <v>1818.5170391666668</v>
      </c>
      <c r="W2047" s="59">
        <f t="shared" si="140"/>
        <v>42058</v>
      </c>
      <c r="X2047" s="25">
        <v>147.56448</v>
      </c>
      <c r="Y2047" s="52">
        <v>389.26633000000004</v>
      </c>
      <c r="Z2047" s="53">
        <v>39.353499999999997</v>
      </c>
      <c r="AA2047" s="54">
        <v>467.66841999999997</v>
      </c>
      <c r="AB2047" s="55">
        <v>203.15924999999999</v>
      </c>
      <c r="AC2047" s="56">
        <v>32.075150000000001</v>
      </c>
      <c r="AD2047" s="100">
        <v>23.123354166666669</v>
      </c>
      <c r="AE2047" s="28">
        <v>0</v>
      </c>
      <c r="AF2047" s="58">
        <v>12.926920000000001</v>
      </c>
      <c r="AG2047" s="58"/>
      <c r="AH2047" s="35">
        <v>0</v>
      </c>
      <c r="AI2047" s="35"/>
      <c r="AL2047" s="24">
        <f t="shared" si="144"/>
        <v>1315.1374041666666</v>
      </c>
      <c r="AN2047" s="47">
        <v>315</v>
      </c>
      <c r="AP2047" s="20">
        <f t="shared" si="143"/>
        <v>1630.1374041666666</v>
      </c>
      <c r="AR2047" s="20">
        <f t="shared" si="145"/>
        <v>188.37963500000023</v>
      </c>
    </row>
    <row r="2048" spans="1:44" x14ac:dyDescent="0.25">
      <c r="A2048" t="str">
        <f>VLOOKUP($B2048,'Cushing Balance'!$C$2:$E$500,3,TRUE)</f>
        <v>82015</v>
      </c>
      <c r="B2048" s="1">
        <v>42059</v>
      </c>
      <c r="C2048" s="31"/>
      <c r="D2048" s="101">
        <v>115.53520833333333</v>
      </c>
      <c r="E2048" s="110">
        <v>155.9379375</v>
      </c>
      <c r="F2048" s="105">
        <v>312.16550000000001</v>
      </c>
      <c r="G2048" s="27"/>
      <c r="H2048" s="111">
        <v>150</v>
      </c>
      <c r="I2048" s="106">
        <v>82.10670833333333</v>
      </c>
      <c r="J2048" s="109">
        <v>136.23710416666665</v>
      </c>
      <c r="K2048" s="104">
        <v>112.8949375</v>
      </c>
      <c r="L2048" s="107">
        <v>21.109604166666667</v>
      </c>
      <c r="M2048" s="102">
        <v>365.61608333333334</v>
      </c>
      <c r="N2048" s="108">
        <v>125.350375</v>
      </c>
      <c r="O2048" s="103">
        <v>52.351583333333338</v>
      </c>
      <c r="P2048" s="39">
        <v>1.1938800000000001</v>
      </c>
      <c r="R2048" s="24">
        <f t="shared" si="141"/>
        <v>1630.4989216666668</v>
      </c>
      <c r="T2048" s="5">
        <v>82</v>
      </c>
      <c r="V2048" s="20">
        <f t="shared" si="142"/>
        <v>1712.4989216666668</v>
      </c>
      <c r="W2048" s="59">
        <f t="shared" si="140"/>
        <v>42059</v>
      </c>
      <c r="X2048" s="25">
        <v>148.96348</v>
      </c>
      <c r="Y2048" s="52">
        <v>335.88533000000001</v>
      </c>
      <c r="Z2048" s="53">
        <v>95.828999999999994</v>
      </c>
      <c r="AA2048" s="54">
        <v>461.21845999999999</v>
      </c>
      <c r="AB2048" s="55">
        <v>226.02826999999999</v>
      </c>
      <c r="AC2048" s="56">
        <v>26.90146</v>
      </c>
      <c r="AD2048" s="100">
        <v>24.530750000000001</v>
      </c>
      <c r="AE2048" s="28">
        <v>0</v>
      </c>
      <c r="AF2048" s="58">
        <v>12.43235</v>
      </c>
      <c r="AG2048" s="58"/>
      <c r="AH2048" s="35">
        <v>0</v>
      </c>
      <c r="AI2048" s="35"/>
      <c r="AL2048" s="24">
        <f t="shared" si="144"/>
        <v>1331.7891</v>
      </c>
      <c r="AN2048" s="47">
        <v>315</v>
      </c>
      <c r="AP2048" s="20">
        <f t="shared" si="143"/>
        <v>1646.7891</v>
      </c>
      <c r="AR2048" s="20">
        <f t="shared" si="145"/>
        <v>65.709821666666812</v>
      </c>
    </row>
    <row r="2049" spans="1:44" x14ac:dyDescent="0.25">
      <c r="A2049" t="str">
        <f>VLOOKUP($B2049,'Cushing Balance'!$C$2:$E$500,3,TRUE)</f>
        <v>82015</v>
      </c>
      <c r="B2049" s="1">
        <v>42060</v>
      </c>
      <c r="C2049" s="31"/>
      <c r="D2049" s="101">
        <v>364.43204166666669</v>
      </c>
      <c r="E2049" s="110">
        <v>177.89766666666665</v>
      </c>
      <c r="F2049" s="105">
        <v>301.0258541666667</v>
      </c>
      <c r="G2049" s="27"/>
      <c r="H2049" s="111">
        <v>147.06083333333333</v>
      </c>
      <c r="I2049" s="106">
        <v>96.904541666666674</v>
      </c>
      <c r="J2049" s="109">
        <v>140.13485416666666</v>
      </c>
      <c r="K2049" s="104">
        <v>104.37785416666667</v>
      </c>
      <c r="L2049" s="107">
        <v>21.225791666666669</v>
      </c>
      <c r="M2049" s="102">
        <v>302.13720833333332</v>
      </c>
      <c r="N2049" s="108">
        <v>134.35447916666666</v>
      </c>
      <c r="O2049" s="103">
        <v>65.491104166666659</v>
      </c>
      <c r="P2049" s="39">
        <v>15.441559999999999</v>
      </c>
      <c r="R2049" s="24">
        <f t="shared" si="141"/>
        <v>1870.4837891666666</v>
      </c>
      <c r="T2049" s="5">
        <v>82</v>
      </c>
      <c r="V2049" s="20">
        <f t="shared" si="142"/>
        <v>1952.4837891666666</v>
      </c>
      <c r="W2049" s="59">
        <f t="shared" si="140"/>
        <v>42060</v>
      </c>
      <c r="X2049" s="25">
        <v>148.30851999999999</v>
      </c>
      <c r="Y2049" s="52">
        <v>368.60746</v>
      </c>
      <c r="Z2049" s="53">
        <v>73.789229999999989</v>
      </c>
      <c r="AA2049" s="54">
        <v>449.02108000000004</v>
      </c>
      <c r="AB2049" s="55">
        <v>233.34715</v>
      </c>
      <c r="AC2049" s="56">
        <v>33.818040000000003</v>
      </c>
      <c r="AD2049" s="100">
        <v>40.876354166666665</v>
      </c>
      <c r="AE2049" s="28">
        <v>0</v>
      </c>
      <c r="AF2049" s="58">
        <v>11.5939</v>
      </c>
      <c r="AG2049" s="58"/>
      <c r="AH2049" s="35">
        <v>0</v>
      </c>
      <c r="AI2049" s="35"/>
      <c r="AL2049" s="24">
        <f t="shared" si="144"/>
        <v>1359.361734166667</v>
      </c>
      <c r="AN2049" s="47">
        <v>315</v>
      </c>
      <c r="AP2049" s="20">
        <f t="shared" si="143"/>
        <v>1674.361734166667</v>
      </c>
      <c r="AR2049" s="20">
        <f t="shared" si="145"/>
        <v>278.12205499999959</v>
      </c>
    </row>
    <row r="2050" spans="1:44" x14ac:dyDescent="0.25">
      <c r="A2050" t="str">
        <f>VLOOKUP($B2050,'Cushing Balance'!$C$2:$E$500,3,TRUE)</f>
        <v>82015</v>
      </c>
      <c r="B2050" s="1">
        <v>42061</v>
      </c>
      <c r="C2050" s="31"/>
      <c r="D2050" s="101">
        <v>429.15237500000001</v>
      </c>
      <c r="E2050" s="110">
        <v>151.578125</v>
      </c>
      <c r="F2050" s="105">
        <v>313.25031250000001</v>
      </c>
      <c r="G2050" s="27"/>
      <c r="H2050" s="111">
        <v>137.11472916666665</v>
      </c>
      <c r="I2050" s="106">
        <v>108.82260416666666</v>
      </c>
      <c r="J2050" s="109">
        <v>165.33058333333335</v>
      </c>
      <c r="K2050" s="104">
        <v>113.95110416666667</v>
      </c>
      <c r="L2050" s="107">
        <v>21.373333333333331</v>
      </c>
      <c r="M2050" s="102">
        <v>286.19943749999999</v>
      </c>
      <c r="N2050" s="108">
        <v>149.97049999999999</v>
      </c>
      <c r="O2050" s="103">
        <v>58.533583333333333</v>
      </c>
      <c r="P2050" s="39">
        <v>7.4448299999999996</v>
      </c>
      <c r="R2050" s="24">
        <f t="shared" si="141"/>
        <v>1942.7215174999997</v>
      </c>
      <c r="T2050" s="5">
        <v>82</v>
      </c>
      <c r="V2050" s="20">
        <f t="shared" si="142"/>
        <v>2024.7215174999997</v>
      </c>
      <c r="W2050" s="59">
        <f t="shared" si="140"/>
        <v>42061</v>
      </c>
      <c r="X2050" s="25">
        <v>146.93635</v>
      </c>
      <c r="Y2050" s="52">
        <v>356.24662999999998</v>
      </c>
      <c r="Z2050" s="53">
        <v>169.66538</v>
      </c>
      <c r="AA2050" s="54">
        <v>459.21118999999999</v>
      </c>
      <c r="AB2050" s="55">
        <v>233.28267000000002</v>
      </c>
      <c r="AC2050" s="56">
        <v>35.060559999999995</v>
      </c>
      <c r="AD2050" s="100">
        <v>26.816020833333333</v>
      </c>
      <c r="AE2050" s="28">
        <v>0</v>
      </c>
      <c r="AF2050" s="58">
        <v>6.15463</v>
      </c>
      <c r="AG2050" s="58"/>
      <c r="AH2050" s="35">
        <v>0</v>
      </c>
      <c r="AI2050" s="35"/>
      <c r="AL2050" s="24">
        <f t="shared" si="144"/>
        <v>1433.3734308333333</v>
      </c>
      <c r="AN2050" s="47">
        <v>315</v>
      </c>
      <c r="AP2050" s="20">
        <f t="shared" si="143"/>
        <v>1748.3734308333333</v>
      </c>
      <c r="AR2050" s="20">
        <f t="shared" si="145"/>
        <v>276.3480866666664</v>
      </c>
    </row>
    <row r="2051" spans="1:44" x14ac:dyDescent="0.25">
      <c r="A2051" t="str">
        <f>VLOOKUP($B2051,'Cushing Balance'!$C$2:$E$500,3,TRUE)</f>
        <v>82015</v>
      </c>
      <c r="B2051" s="1">
        <v>42062</v>
      </c>
      <c r="C2051" s="31"/>
      <c r="D2051" s="101">
        <v>123.31833333333333</v>
      </c>
      <c r="E2051" s="110">
        <v>67.391229166666676</v>
      </c>
      <c r="F2051" s="105">
        <v>316.09095833333333</v>
      </c>
      <c r="G2051" s="27"/>
      <c r="H2051" s="111">
        <v>150</v>
      </c>
      <c r="I2051" s="106">
        <v>96.427916666666675</v>
      </c>
      <c r="J2051" s="109">
        <v>224.62483333333336</v>
      </c>
      <c r="K2051" s="104">
        <v>117.54070833333333</v>
      </c>
      <c r="L2051" s="107">
        <v>21.1559375</v>
      </c>
      <c r="M2051" s="102">
        <v>344.89877083333329</v>
      </c>
      <c r="N2051" s="108">
        <v>71.127770833333329</v>
      </c>
      <c r="O2051" s="103">
        <v>60.4371875</v>
      </c>
      <c r="P2051" s="39">
        <v>8.1482299999999999</v>
      </c>
      <c r="R2051" s="24">
        <f t="shared" si="141"/>
        <v>1601.1618758333329</v>
      </c>
      <c r="T2051" s="5">
        <v>82</v>
      </c>
      <c r="V2051" s="20">
        <f t="shared" si="142"/>
        <v>1683.1618758333329</v>
      </c>
      <c r="W2051" s="59">
        <f t="shared" si="140"/>
        <v>42062</v>
      </c>
      <c r="X2051" s="25">
        <v>146.65932999999998</v>
      </c>
      <c r="Y2051" s="52">
        <v>353.65571</v>
      </c>
      <c r="Z2051" s="53">
        <v>306.13653999999997</v>
      </c>
      <c r="AA2051" s="54">
        <v>428.07625000000002</v>
      </c>
      <c r="AB2051" s="55">
        <v>233.75418999999999</v>
      </c>
      <c r="AC2051" s="56">
        <v>34.961669999999998</v>
      </c>
      <c r="AD2051" s="100">
        <v>24.188874999999999</v>
      </c>
      <c r="AE2051" s="28">
        <v>0</v>
      </c>
      <c r="AF2051" s="58">
        <v>4.38131</v>
      </c>
      <c r="AG2051" s="58"/>
      <c r="AH2051" s="35">
        <v>0</v>
      </c>
      <c r="AI2051" s="35"/>
      <c r="AL2051" s="24">
        <f t="shared" si="144"/>
        <v>1531.8138750000001</v>
      </c>
      <c r="AN2051" s="47">
        <v>315</v>
      </c>
      <c r="AP2051" s="20">
        <f t="shared" si="143"/>
        <v>1846.8138750000001</v>
      </c>
      <c r="AR2051" s="20">
        <f t="shared" si="145"/>
        <v>-163.65199916666711</v>
      </c>
    </row>
    <row r="2052" spans="1:44" x14ac:dyDescent="0.25">
      <c r="A2052" t="str">
        <f>VLOOKUP($B2052,'Cushing Balance'!$C$2:$E$500,3,TRUE)</f>
        <v>92015</v>
      </c>
      <c r="B2052" s="1">
        <v>42063</v>
      </c>
      <c r="C2052" s="31"/>
      <c r="D2052" s="101">
        <v>391.43987499999997</v>
      </c>
      <c r="E2052" s="110">
        <v>170.41364583333333</v>
      </c>
      <c r="F2052" s="105">
        <v>309.27687234042554</v>
      </c>
      <c r="G2052" s="27"/>
      <c r="H2052" s="111">
        <v>150</v>
      </c>
      <c r="I2052" s="106">
        <v>45.0621875</v>
      </c>
      <c r="J2052" s="109">
        <v>227.45764583333334</v>
      </c>
      <c r="K2052" s="104">
        <v>116.12210416666667</v>
      </c>
      <c r="L2052" s="107">
        <v>21.160229166666667</v>
      </c>
      <c r="M2052" s="102">
        <v>323.70472916666671</v>
      </c>
      <c r="N2052" s="108">
        <v>102.34664583333333</v>
      </c>
      <c r="O2052" s="103">
        <v>29.915916666666668</v>
      </c>
      <c r="P2052" s="39">
        <v>64.056600000000003</v>
      </c>
      <c r="R2052" s="24">
        <f t="shared" si="141"/>
        <v>1950.956451507092</v>
      </c>
      <c r="T2052" s="5">
        <v>82</v>
      </c>
      <c r="V2052" s="20">
        <f t="shared" si="142"/>
        <v>2032.956451507092</v>
      </c>
      <c r="W2052" s="59">
        <f t="shared" si="140"/>
        <v>42063</v>
      </c>
      <c r="X2052" s="25">
        <v>148.86042</v>
      </c>
      <c r="Y2052" s="52">
        <v>331.86065000000002</v>
      </c>
      <c r="Z2052" s="53">
        <v>160.90748000000002</v>
      </c>
      <c r="AA2052" s="54">
        <v>433.4074</v>
      </c>
      <c r="AB2052" s="55">
        <v>235.08037999999999</v>
      </c>
      <c r="AC2052" s="56">
        <v>23.42173</v>
      </c>
      <c r="AD2052" s="100">
        <v>22.981750000000002</v>
      </c>
      <c r="AE2052" s="28">
        <v>0</v>
      </c>
      <c r="AF2052" s="58">
        <v>5.2926299999999999</v>
      </c>
      <c r="AG2052" s="58"/>
      <c r="AH2052" s="35">
        <v>0</v>
      </c>
      <c r="AI2052" s="35"/>
      <c r="AL2052" s="24">
        <f t="shared" si="144"/>
        <v>1361.8124400000002</v>
      </c>
      <c r="AN2052" s="47">
        <v>315</v>
      </c>
      <c r="AP2052" s="20">
        <f t="shared" si="143"/>
        <v>1676.8124400000002</v>
      </c>
      <c r="AR2052" s="20">
        <f t="shared" si="145"/>
        <v>356.14401150709182</v>
      </c>
    </row>
    <row r="2053" spans="1:44" x14ac:dyDescent="0.25">
      <c r="A2053" t="str">
        <f>VLOOKUP($B2053,'Cushing Balance'!$C$2:$E$500,3,TRUE)</f>
        <v>92015</v>
      </c>
      <c r="B2053" s="1">
        <v>42064</v>
      </c>
      <c r="C2053" s="31"/>
      <c r="D2053" s="101">
        <v>284.2313125</v>
      </c>
      <c r="E2053" s="110">
        <v>134.86810416666665</v>
      </c>
      <c r="F2053" s="105">
        <v>289.00637499999999</v>
      </c>
      <c r="G2053" s="27"/>
      <c r="H2053" s="111">
        <v>136.79939583333334</v>
      </c>
      <c r="I2053" s="106">
        <v>50.324395833333334</v>
      </c>
      <c r="J2053" s="109">
        <v>215.84954166666665</v>
      </c>
      <c r="K2053" s="104">
        <v>112.70997916666667</v>
      </c>
      <c r="L2053" s="107">
        <v>21.201125000000001</v>
      </c>
      <c r="M2053" s="102">
        <v>368.68954166666668</v>
      </c>
      <c r="N2053" s="108">
        <v>123.13229166666667</v>
      </c>
      <c r="O2053" s="103">
        <v>35.430416666666666</v>
      </c>
      <c r="P2053" s="39">
        <v>66.148420000000002</v>
      </c>
      <c r="R2053" s="24">
        <f t="shared" si="141"/>
        <v>1838.3908991666667</v>
      </c>
      <c r="T2053" s="5">
        <v>82</v>
      </c>
      <c r="V2053" s="20">
        <f t="shared" si="142"/>
        <v>1920.3908991666667</v>
      </c>
      <c r="W2053" s="59">
        <f t="shared" si="140"/>
        <v>42064</v>
      </c>
      <c r="X2053" s="25">
        <v>148.50115</v>
      </c>
      <c r="Y2053" s="52">
        <v>300.23530999999997</v>
      </c>
      <c r="Z2053" s="53">
        <v>89.483249999999998</v>
      </c>
      <c r="AA2053" s="54">
        <v>426.20127000000002</v>
      </c>
      <c r="AB2053" s="55">
        <v>237.11096000000001</v>
      </c>
      <c r="AC2053" s="56">
        <v>23.636939999999999</v>
      </c>
      <c r="AD2053" s="100">
        <v>19.943895833333332</v>
      </c>
      <c r="AE2053" s="28">
        <v>0</v>
      </c>
      <c r="AF2053" s="58">
        <v>6.1916899999999995</v>
      </c>
      <c r="AG2053" s="58"/>
      <c r="AH2053" s="35">
        <v>0</v>
      </c>
      <c r="AI2053" s="35"/>
      <c r="AL2053" s="24">
        <f t="shared" si="144"/>
        <v>1251.3044658333336</v>
      </c>
      <c r="AN2053" s="47">
        <v>315</v>
      </c>
      <c r="AP2053" s="20">
        <f t="shared" si="143"/>
        <v>1566.3044658333336</v>
      </c>
      <c r="AR2053" s="20">
        <f t="shared" si="145"/>
        <v>354.08643333333316</v>
      </c>
    </row>
    <row r="2054" spans="1:44" x14ac:dyDescent="0.25">
      <c r="A2054" t="str">
        <f>VLOOKUP($B2054,'Cushing Balance'!$C$2:$E$500,3,TRUE)</f>
        <v>92015</v>
      </c>
      <c r="B2054" s="1">
        <v>42065</v>
      </c>
      <c r="C2054" s="31"/>
      <c r="D2054" s="101">
        <v>196.21604166666665</v>
      </c>
      <c r="E2054" s="110">
        <v>190.420875</v>
      </c>
      <c r="F2054" s="105">
        <v>351.44200000000001</v>
      </c>
      <c r="G2054" s="27"/>
      <c r="H2054" s="111">
        <v>149.99991666666665</v>
      </c>
      <c r="I2054" s="106">
        <v>73.4386875</v>
      </c>
      <c r="J2054" s="109">
        <v>228.49458333333334</v>
      </c>
      <c r="K2054" s="104">
        <v>103.03295833333333</v>
      </c>
      <c r="L2054" s="107">
        <v>21.370270833333333</v>
      </c>
      <c r="M2054" s="102">
        <v>375.31212499999998</v>
      </c>
      <c r="N2054" s="108">
        <v>141.31989583333333</v>
      </c>
      <c r="O2054" s="103">
        <v>58.227208333333337</v>
      </c>
      <c r="P2054" s="39">
        <v>50.859349999999999</v>
      </c>
      <c r="R2054" s="24">
        <f t="shared" si="141"/>
        <v>1940.1339124999995</v>
      </c>
      <c r="T2054" s="5">
        <v>82</v>
      </c>
      <c r="V2054" s="20">
        <f t="shared" si="142"/>
        <v>2022.1339124999995</v>
      </c>
      <c r="W2054" s="59">
        <f t="shared" si="140"/>
        <v>42065</v>
      </c>
      <c r="X2054" s="25">
        <v>145.51804000000001</v>
      </c>
      <c r="Y2054" s="52">
        <v>193.13317000000001</v>
      </c>
      <c r="Z2054" s="53">
        <v>215.41389999999998</v>
      </c>
      <c r="AA2054" s="54">
        <v>451.04108000000002</v>
      </c>
      <c r="AB2054" s="55">
        <v>237.0994</v>
      </c>
      <c r="AC2054" s="56">
        <v>23.793900000000001</v>
      </c>
      <c r="AD2054" s="100">
        <v>19.538020833333331</v>
      </c>
      <c r="AE2054" s="28">
        <v>0</v>
      </c>
      <c r="AF2054" s="58">
        <v>7.4952299999999994</v>
      </c>
      <c r="AG2054" s="58"/>
      <c r="AH2054" s="35">
        <v>0</v>
      </c>
      <c r="AI2054" s="35"/>
      <c r="AL2054" s="24">
        <f t="shared" si="144"/>
        <v>1293.0327408333333</v>
      </c>
      <c r="AN2054" s="47">
        <v>315</v>
      </c>
      <c r="AP2054" s="20">
        <f t="shared" si="143"/>
        <v>1608.0327408333333</v>
      </c>
      <c r="AR2054" s="20">
        <f t="shared" si="145"/>
        <v>414.10117166666623</v>
      </c>
    </row>
    <row r="2055" spans="1:44" x14ac:dyDescent="0.25">
      <c r="A2055" t="str">
        <f>VLOOKUP($B2055,'Cushing Balance'!$C$2:$E$500,3,TRUE)</f>
        <v>92015</v>
      </c>
      <c r="B2055" s="1">
        <v>42066</v>
      </c>
      <c r="C2055" s="31"/>
      <c r="D2055" s="101">
        <v>466.9529583333333</v>
      </c>
      <c r="E2055" s="110">
        <v>179.38229166666665</v>
      </c>
      <c r="F2055" s="105">
        <v>290.76220833333332</v>
      </c>
      <c r="G2055" s="27"/>
      <c r="H2055" s="111">
        <v>101.45075</v>
      </c>
      <c r="I2055" s="106">
        <v>99.756187499999996</v>
      </c>
      <c r="J2055" s="109">
        <v>218.51300000000001</v>
      </c>
      <c r="K2055" s="104">
        <v>117.64591666666666</v>
      </c>
      <c r="L2055" s="107">
        <v>21.436708333333332</v>
      </c>
      <c r="M2055" s="102">
        <v>380.72187500000001</v>
      </c>
      <c r="N2055" s="108">
        <v>150</v>
      </c>
      <c r="O2055" s="103">
        <v>71.860020833333323</v>
      </c>
      <c r="P2055" s="39">
        <v>52.140730000000005</v>
      </c>
      <c r="R2055" s="24">
        <f t="shared" si="141"/>
        <v>2150.6226466666667</v>
      </c>
      <c r="T2055" s="5">
        <v>82</v>
      </c>
      <c r="V2055" s="20">
        <f t="shared" si="142"/>
        <v>2232.6226466666667</v>
      </c>
      <c r="W2055" s="59">
        <f t="shared" si="140"/>
        <v>42066</v>
      </c>
      <c r="X2055" s="25">
        <v>147.55917000000002</v>
      </c>
      <c r="Y2055" s="52">
        <v>331.91022999999996</v>
      </c>
      <c r="Z2055" s="53">
        <v>236.33577</v>
      </c>
      <c r="AA2055" s="54">
        <v>435.52224999999999</v>
      </c>
      <c r="AB2055" s="55">
        <v>233.93354000000002</v>
      </c>
      <c r="AC2055" s="56">
        <v>17.56915</v>
      </c>
      <c r="AD2055" s="100">
        <v>27.65175</v>
      </c>
      <c r="AE2055" s="28">
        <v>0</v>
      </c>
      <c r="AF2055" s="58">
        <v>11.84094</v>
      </c>
      <c r="AG2055" s="58"/>
      <c r="AH2055" s="35">
        <v>0</v>
      </c>
      <c r="AI2055" s="35"/>
      <c r="AL2055" s="24">
        <f t="shared" si="144"/>
        <v>1442.3228000000001</v>
      </c>
      <c r="AN2055" s="47">
        <v>315</v>
      </c>
      <c r="AP2055" s="20">
        <f t="shared" si="143"/>
        <v>1757.3228000000001</v>
      </c>
      <c r="AR2055" s="20">
        <f t="shared" si="145"/>
        <v>475.29984666666655</v>
      </c>
    </row>
    <row r="2056" spans="1:44" x14ac:dyDescent="0.25">
      <c r="A2056" t="str">
        <f>VLOOKUP($B2056,'Cushing Balance'!$C$2:$E$500,3,TRUE)</f>
        <v>92015</v>
      </c>
      <c r="B2056" s="1">
        <v>42067</v>
      </c>
      <c r="C2056" s="31"/>
      <c r="D2056" s="101">
        <v>196.66666666666666</v>
      </c>
      <c r="E2056" s="110">
        <v>189.35149999999999</v>
      </c>
      <c r="F2056" s="105">
        <v>225.82614583333336</v>
      </c>
      <c r="G2056" s="27"/>
      <c r="H2056" s="111">
        <v>122.72</v>
      </c>
      <c r="I2056" s="106">
        <v>96.091729166666667</v>
      </c>
      <c r="J2056" s="109">
        <v>220.87529166666667</v>
      </c>
      <c r="K2056" s="104">
        <v>112.80872916666667</v>
      </c>
      <c r="L2056" s="107">
        <v>21.388604166666667</v>
      </c>
      <c r="M2056" s="102">
        <v>342.54983333333331</v>
      </c>
      <c r="N2056" s="108">
        <v>139.79147916666665</v>
      </c>
      <c r="O2056" s="103">
        <v>62.059624999999997</v>
      </c>
      <c r="P2056" s="39">
        <v>39.203189999999999</v>
      </c>
      <c r="R2056" s="24">
        <f t="shared" si="141"/>
        <v>1769.3327941666666</v>
      </c>
      <c r="T2056" s="5">
        <v>82</v>
      </c>
      <c r="V2056" s="20">
        <f t="shared" si="142"/>
        <v>1851.3327941666666</v>
      </c>
      <c r="W2056" s="59">
        <f t="shared" ref="W2056:W2119" si="146">B2056</f>
        <v>42067</v>
      </c>
      <c r="X2056" s="25">
        <v>148.82650000000001</v>
      </c>
      <c r="Y2056" s="52">
        <v>337.01702</v>
      </c>
      <c r="Z2056" s="53">
        <v>156.80413000000001</v>
      </c>
      <c r="AA2056" s="54">
        <v>440.30446000000001</v>
      </c>
      <c r="AB2056" s="55">
        <v>236.75869</v>
      </c>
      <c r="AC2056" s="56">
        <v>1.8042899999999999</v>
      </c>
      <c r="AD2056" s="100">
        <v>43.670749999999998</v>
      </c>
      <c r="AE2056" s="28">
        <v>0</v>
      </c>
      <c r="AF2056" s="58">
        <v>13.3329</v>
      </c>
      <c r="AG2056" s="58"/>
      <c r="AH2056" s="35">
        <v>0</v>
      </c>
      <c r="AI2056" s="35"/>
      <c r="AL2056" s="24">
        <f t="shared" si="144"/>
        <v>1378.51874</v>
      </c>
      <c r="AN2056" s="47">
        <v>315</v>
      </c>
      <c r="AP2056" s="20">
        <f t="shared" si="143"/>
        <v>1693.51874</v>
      </c>
      <c r="AR2056" s="20">
        <f t="shared" si="145"/>
        <v>157.81405416666666</v>
      </c>
    </row>
    <row r="2057" spans="1:44" x14ac:dyDescent="0.25">
      <c r="A2057" t="str">
        <f>VLOOKUP($B2057,'Cushing Balance'!$C$2:$E$500,3,TRUE)</f>
        <v>92015</v>
      </c>
      <c r="B2057" s="1">
        <v>42068</v>
      </c>
      <c r="C2057" s="31"/>
      <c r="D2057" s="101">
        <v>147.5</v>
      </c>
      <c r="E2057" s="110">
        <v>191.46518750000001</v>
      </c>
      <c r="F2057" s="105">
        <v>279.72787499999998</v>
      </c>
      <c r="G2057" s="27"/>
      <c r="H2057" s="111">
        <v>150</v>
      </c>
      <c r="I2057" s="106">
        <v>88.407124999999994</v>
      </c>
      <c r="J2057" s="109">
        <v>191.92522916666667</v>
      </c>
      <c r="K2057" s="104">
        <v>98.065083333333334</v>
      </c>
      <c r="L2057" s="107">
        <v>21.471125000000001</v>
      </c>
      <c r="M2057" s="102">
        <v>372.74164583333334</v>
      </c>
      <c r="N2057" s="108">
        <v>150</v>
      </c>
      <c r="O2057" s="103">
        <v>44.330479166666663</v>
      </c>
      <c r="P2057" s="39">
        <v>53.389749999999999</v>
      </c>
      <c r="R2057" s="24">
        <f t="shared" si="141"/>
        <v>1789.0235000000002</v>
      </c>
      <c r="T2057" s="5">
        <v>82</v>
      </c>
      <c r="V2057" s="20">
        <f t="shared" si="142"/>
        <v>1871.0235000000002</v>
      </c>
      <c r="W2057" s="59">
        <f t="shared" si="146"/>
        <v>42068</v>
      </c>
      <c r="X2057" s="25">
        <v>148.29657999999998</v>
      </c>
      <c r="Y2057" s="52">
        <v>332.05646000000002</v>
      </c>
      <c r="Z2057" s="53">
        <v>79.879019999999997</v>
      </c>
      <c r="AA2057" s="54">
        <v>433.66783000000004</v>
      </c>
      <c r="AB2057" s="55">
        <v>233.50181000000001</v>
      </c>
      <c r="AC2057" s="56">
        <v>27.564229999999998</v>
      </c>
      <c r="AD2057" s="100">
        <v>20.327895833333333</v>
      </c>
      <c r="AE2057" s="28">
        <v>0</v>
      </c>
      <c r="AF2057" s="58">
        <v>8.9760200000000001</v>
      </c>
      <c r="AG2057" s="58"/>
      <c r="AH2057" s="35">
        <v>0</v>
      </c>
      <c r="AI2057" s="35"/>
      <c r="AL2057" s="24">
        <f t="shared" si="144"/>
        <v>1284.2698458333332</v>
      </c>
      <c r="AN2057" s="47">
        <v>315</v>
      </c>
      <c r="AP2057" s="20">
        <f t="shared" si="143"/>
        <v>1599.2698458333332</v>
      </c>
      <c r="AR2057" s="20">
        <f t="shared" si="145"/>
        <v>271.75365416666705</v>
      </c>
    </row>
    <row r="2058" spans="1:44" x14ac:dyDescent="0.25">
      <c r="A2058" t="str">
        <f>VLOOKUP($B2058,'Cushing Balance'!$C$2:$E$500,3,TRUE)</f>
        <v>92015</v>
      </c>
      <c r="B2058" s="1">
        <v>42069</v>
      </c>
      <c r="C2058" s="31"/>
      <c r="D2058" s="101">
        <v>221.14189583333334</v>
      </c>
      <c r="E2058" s="110">
        <v>195.94610416666666</v>
      </c>
      <c r="F2058" s="105">
        <v>216.424375</v>
      </c>
      <c r="G2058" s="27"/>
      <c r="H2058" s="111">
        <v>150</v>
      </c>
      <c r="I2058" s="106">
        <v>94.703999999999994</v>
      </c>
      <c r="J2058" s="109">
        <v>183.75743750000001</v>
      </c>
      <c r="K2058" s="104">
        <v>95.119812499999995</v>
      </c>
      <c r="L2058" s="107">
        <v>21.814937499999999</v>
      </c>
      <c r="M2058" s="102">
        <v>365.11937499999999</v>
      </c>
      <c r="N2058" s="108">
        <v>148.07991666666666</v>
      </c>
      <c r="O2058" s="103">
        <v>65.875874999999994</v>
      </c>
      <c r="P2058" s="39">
        <v>49.735309999999998</v>
      </c>
      <c r="R2058" s="24">
        <f t="shared" ref="R2058:R2121" si="147">SUM(D2058:P2058)</f>
        <v>1807.7190391666666</v>
      </c>
      <c r="T2058" s="5">
        <v>82</v>
      </c>
      <c r="V2058" s="20">
        <f t="shared" ref="V2058:V2121" si="148">T2058+R2058</f>
        <v>1889.7190391666666</v>
      </c>
      <c r="W2058" s="59">
        <f t="shared" si="146"/>
        <v>42069</v>
      </c>
      <c r="X2058" s="25">
        <v>149.89254</v>
      </c>
      <c r="Y2058" s="52">
        <v>340.02413000000001</v>
      </c>
      <c r="Z2058" s="53">
        <v>5.8239999999999998</v>
      </c>
      <c r="AA2058" s="54">
        <v>368.57733000000002</v>
      </c>
      <c r="AB2058" s="55">
        <v>231.66881000000001</v>
      </c>
      <c r="AC2058" s="56">
        <v>36.915169999999996</v>
      </c>
      <c r="AD2058" s="100">
        <v>21.048666666666669</v>
      </c>
      <c r="AE2058" s="28">
        <v>0</v>
      </c>
      <c r="AF2058" s="58">
        <v>14.561170000000001</v>
      </c>
      <c r="AG2058" s="58"/>
      <c r="AH2058" s="35">
        <v>0</v>
      </c>
      <c r="AI2058" s="35"/>
      <c r="AL2058" s="24">
        <f t="shared" si="144"/>
        <v>1168.5118166666664</v>
      </c>
      <c r="AN2058" s="47">
        <v>315</v>
      </c>
      <c r="AP2058" s="20">
        <f t="shared" ref="AP2058:AP2121" si="149">AN2058+AL2058</f>
        <v>1483.5118166666664</v>
      </c>
      <c r="AR2058" s="20">
        <f t="shared" si="145"/>
        <v>406.20722250000017</v>
      </c>
    </row>
    <row r="2059" spans="1:44" x14ac:dyDescent="0.25">
      <c r="A2059" t="str">
        <f>VLOOKUP($B2059,'Cushing Balance'!$C$2:$E$500,3,TRUE)</f>
        <v>102015</v>
      </c>
      <c r="B2059" s="1">
        <v>42070</v>
      </c>
      <c r="C2059" s="31"/>
      <c r="D2059" s="101">
        <v>184.375</v>
      </c>
      <c r="E2059" s="110">
        <v>191.46856249999999</v>
      </c>
      <c r="F2059" s="105">
        <v>0</v>
      </c>
      <c r="G2059" s="27"/>
      <c r="H2059" s="111">
        <v>129.00624999999999</v>
      </c>
      <c r="I2059" s="106">
        <v>107.06908333333332</v>
      </c>
      <c r="J2059" s="109">
        <v>183.17487499999999</v>
      </c>
      <c r="K2059" s="104">
        <v>90.725416666666675</v>
      </c>
      <c r="L2059" s="107">
        <v>21.855770833333331</v>
      </c>
      <c r="M2059" s="102">
        <v>386.84614583333331</v>
      </c>
      <c r="N2059" s="108">
        <v>112.76964583333333</v>
      </c>
      <c r="O2059" s="103">
        <v>68.18416666666667</v>
      </c>
      <c r="P2059" s="39">
        <v>51.048099999999998</v>
      </c>
      <c r="R2059" s="24">
        <f t="shared" si="147"/>
        <v>1526.5230166666665</v>
      </c>
      <c r="T2059" s="5">
        <v>82</v>
      </c>
      <c r="V2059" s="20">
        <f t="shared" si="148"/>
        <v>1608.5230166666665</v>
      </c>
      <c r="W2059" s="59">
        <f t="shared" si="146"/>
        <v>42070</v>
      </c>
      <c r="X2059" s="25">
        <v>150.55835000000002</v>
      </c>
      <c r="Y2059" s="52">
        <v>335.44752</v>
      </c>
      <c r="Z2059" s="53">
        <v>25.343919999999997</v>
      </c>
      <c r="AA2059" s="54">
        <v>387.13215000000002</v>
      </c>
      <c r="AB2059" s="55">
        <v>229.88604000000001</v>
      </c>
      <c r="AC2059" s="56">
        <v>38.648099999999999</v>
      </c>
      <c r="AD2059" s="100">
        <v>17.671500000000002</v>
      </c>
      <c r="AE2059" s="28">
        <v>0</v>
      </c>
      <c r="AF2059" s="58">
        <v>15.616580000000001</v>
      </c>
      <c r="AG2059" s="58"/>
      <c r="AH2059" s="35">
        <v>0</v>
      </c>
      <c r="AI2059" s="35"/>
      <c r="AL2059" s="24">
        <f t="shared" ref="AL2059:AL2122" si="150">SUM(X2059:AJ2059)</f>
        <v>1200.3041599999999</v>
      </c>
      <c r="AN2059" s="47">
        <v>315</v>
      </c>
      <c r="AP2059" s="20">
        <f t="shared" si="149"/>
        <v>1515.3041599999999</v>
      </c>
      <c r="AR2059" s="20">
        <f t="shared" si="145"/>
        <v>93.218856666666625</v>
      </c>
    </row>
    <row r="2060" spans="1:44" x14ac:dyDescent="0.25">
      <c r="A2060" t="str">
        <f>VLOOKUP($B2060,'Cushing Balance'!$C$2:$E$500,3,TRUE)</f>
        <v>102015</v>
      </c>
      <c r="B2060" s="1">
        <v>42071</v>
      </c>
      <c r="C2060" s="31"/>
      <c r="D2060" s="101">
        <v>268.407375</v>
      </c>
      <c r="E2060" s="110">
        <v>166.4006875</v>
      </c>
      <c r="F2060" s="105">
        <v>0</v>
      </c>
      <c r="G2060" s="27"/>
      <c r="H2060" s="111">
        <v>150</v>
      </c>
      <c r="I2060" s="106">
        <v>82.120937499999997</v>
      </c>
      <c r="J2060" s="109">
        <v>181.76045833333333</v>
      </c>
      <c r="K2060" s="104">
        <v>96.815354166666665</v>
      </c>
      <c r="L2060" s="107">
        <v>21.902104166666668</v>
      </c>
      <c r="M2060" s="102">
        <v>390.26089583333334</v>
      </c>
      <c r="N2060" s="108">
        <v>145.06239583333334</v>
      </c>
      <c r="O2060" s="103">
        <v>66.12466666666667</v>
      </c>
      <c r="P2060" s="39">
        <v>83.107309999999998</v>
      </c>
      <c r="R2060" s="24">
        <f t="shared" si="147"/>
        <v>1651.9621849999999</v>
      </c>
      <c r="T2060" s="5">
        <v>82</v>
      </c>
      <c r="V2060" s="20">
        <f t="shared" si="148"/>
        <v>1733.9621849999999</v>
      </c>
      <c r="W2060" s="59">
        <f t="shared" si="146"/>
        <v>42071</v>
      </c>
      <c r="X2060" s="25">
        <v>149.91504</v>
      </c>
      <c r="Y2060" s="52">
        <v>338.67399999999998</v>
      </c>
      <c r="Z2060" s="53">
        <v>80.267479999999992</v>
      </c>
      <c r="AA2060" s="54">
        <v>363.56612999999999</v>
      </c>
      <c r="AB2060" s="55">
        <v>229.27694</v>
      </c>
      <c r="AC2060" s="56">
        <v>38.301769999999998</v>
      </c>
      <c r="AD2060" s="100">
        <v>12.112895833333333</v>
      </c>
      <c r="AE2060" s="28">
        <v>0</v>
      </c>
      <c r="AF2060" s="58">
        <v>13.897440000000001</v>
      </c>
      <c r="AG2060" s="58"/>
      <c r="AH2060" s="35">
        <v>0</v>
      </c>
      <c r="AI2060" s="35"/>
      <c r="AL2060" s="24">
        <f t="shared" si="150"/>
        <v>1226.0116958333333</v>
      </c>
      <c r="AN2060" s="47">
        <v>315</v>
      </c>
      <c r="AP2060" s="20">
        <f t="shared" si="149"/>
        <v>1541.0116958333333</v>
      </c>
      <c r="AR2060" s="20">
        <f t="shared" si="145"/>
        <v>192.95048916666656</v>
      </c>
    </row>
    <row r="2061" spans="1:44" x14ac:dyDescent="0.25">
      <c r="A2061" t="str">
        <f>VLOOKUP($B2061,'Cushing Balance'!$C$2:$E$500,3,TRUE)</f>
        <v>102015</v>
      </c>
      <c r="B2061" s="1">
        <v>42072</v>
      </c>
      <c r="C2061" s="31"/>
      <c r="D2061" s="101">
        <v>269.42095833333332</v>
      </c>
      <c r="E2061" s="110">
        <v>110.897875</v>
      </c>
      <c r="F2061" s="105">
        <v>142.65662499999999</v>
      </c>
      <c r="G2061" s="27"/>
      <c r="H2061" s="111">
        <v>140.08716666666666</v>
      </c>
      <c r="I2061" s="106">
        <v>104.20708333333333</v>
      </c>
      <c r="J2061" s="109">
        <v>195.28345833333336</v>
      </c>
      <c r="K2061" s="104">
        <v>88.876104166666678</v>
      </c>
      <c r="L2061" s="107">
        <v>21.894729166666668</v>
      </c>
      <c r="M2061" s="102">
        <v>319.05058333333329</v>
      </c>
      <c r="N2061" s="108">
        <v>72.609583333333333</v>
      </c>
      <c r="O2061" s="103">
        <v>58.805645833333337</v>
      </c>
      <c r="P2061" s="39">
        <v>77.719329999999999</v>
      </c>
      <c r="R2061" s="24">
        <f t="shared" si="147"/>
        <v>1601.5091424999998</v>
      </c>
      <c r="T2061" s="5">
        <v>82</v>
      </c>
      <c r="V2061" s="20">
        <f t="shared" si="148"/>
        <v>1683.5091424999998</v>
      </c>
      <c r="W2061" s="59">
        <f t="shared" si="146"/>
        <v>42072</v>
      </c>
      <c r="X2061" s="25">
        <v>146.92704000000001</v>
      </c>
      <c r="Y2061" s="52">
        <v>351.06506000000002</v>
      </c>
      <c r="Z2061" s="53">
        <v>105.22346</v>
      </c>
      <c r="AA2061" s="54">
        <v>307.25198</v>
      </c>
      <c r="AB2061" s="55">
        <v>229.57187999999999</v>
      </c>
      <c r="AC2061" s="56">
        <v>13.87088</v>
      </c>
      <c r="AD2061" s="100">
        <v>13.174250000000001</v>
      </c>
      <c r="AE2061" s="28">
        <v>0</v>
      </c>
      <c r="AF2061" s="58">
        <v>8.5119599999999984</v>
      </c>
      <c r="AG2061" s="58"/>
      <c r="AH2061" s="35">
        <v>0</v>
      </c>
      <c r="AI2061" s="35"/>
      <c r="AL2061" s="24">
        <f t="shared" si="150"/>
        <v>1175.5965100000001</v>
      </c>
      <c r="AN2061" s="47">
        <v>315</v>
      </c>
      <c r="AP2061" s="20">
        <f t="shared" si="149"/>
        <v>1490.5965100000001</v>
      </c>
      <c r="AR2061" s="20">
        <f t="shared" si="145"/>
        <v>192.91263249999975</v>
      </c>
    </row>
    <row r="2062" spans="1:44" x14ac:dyDescent="0.25">
      <c r="A2062" t="str">
        <f>VLOOKUP($B2062,'Cushing Balance'!$C$2:$E$500,3,TRUE)</f>
        <v>102015</v>
      </c>
      <c r="B2062" s="1">
        <v>42073</v>
      </c>
      <c r="C2062" s="31"/>
      <c r="D2062" s="101">
        <v>255.06483333333335</v>
      </c>
      <c r="E2062" s="110">
        <v>131.47220833333336</v>
      </c>
      <c r="F2062" s="105">
        <v>300.42529166666668</v>
      </c>
      <c r="G2062" s="27"/>
      <c r="H2062" s="111">
        <v>145.14712499999999</v>
      </c>
      <c r="I2062" s="106">
        <v>110.06514583333333</v>
      </c>
      <c r="J2062" s="109">
        <v>199.29162500000001</v>
      </c>
      <c r="K2062" s="104">
        <v>90.941500000000005</v>
      </c>
      <c r="L2062" s="107">
        <v>21.770791666666668</v>
      </c>
      <c r="M2062" s="102">
        <v>380.54610416666668</v>
      </c>
      <c r="N2062" s="108">
        <v>150</v>
      </c>
      <c r="O2062" s="103">
        <v>71.835562499999995</v>
      </c>
      <c r="P2062" s="39">
        <v>39.534939999999999</v>
      </c>
      <c r="R2062" s="24">
        <f t="shared" si="147"/>
        <v>1896.0951274999998</v>
      </c>
      <c r="T2062" s="5">
        <v>82</v>
      </c>
      <c r="V2062" s="20">
        <f t="shared" si="148"/>
        <v>1978.0951274999998</v>
      </c>
      <c r="W2062" s="59">
        <f t="shared" si="146"/>
        <v>42073</v>
      </c>
      <c r="X2062" s="25">
        <v>150.05574999999999</v>
      </c>
      <c r="Y2062" s="52">
        <v>385.31984999999997</v>
      </c>
      <c r="Z2062" s="53">
        <v>107.55304</v>
      </c>
      <c r="AA2062" s="54">
        <v>430.53154000000001</v>
      </c>
      <c r="AB2062" s="55">
        <v>195.59126999999998</v>
      </c>
      <c r="AC2062" s="56">
        <v>38.419519999999999</v>
      </c>
      <c r="AD2062" s="100">
        <v>12.867687500000001</v>
      </c>
      <c r="AE2062" s="28">
        <v>0</v>
      </c>
      <c r="AF2062" s="58">
        <v>8.7122900000000012</v>
      </c>
      <c r="AG2062" s="58"/>
      <c r="AH2062" s="35">
        <v>0</v>
      </c>
      <c r="AI2062" s="35"/>
      <c r="AL2062" s="24">
        <f t="shared" si="150"/>
        <v>1329.0509474999999</v>
      </c>
      <c r="AN2062" s="47">
        <v>315</v>
      </c>
      <c r="AP2062" s="20">
        <f t="shared" si="149"/>
        <v>1644.0509474999999</v>
      </c>
      <c r="AR2062" s="20">
        <f t="shared" si="145"/>
        <v>334.04417999999987</v>
      </c>
    </row>
    <row r="2063" spans="1:44" x14ac:dyDescent="0.25">
      <c r="A2063" t="str">
        <f>VLOOKUP($B2063,'Cushing Balance'!$C$2:$E$500,3,TRUE)</f>
        <v>102015</v>
      </c>
      <c r="B2063" s="1">
        <v>42074</v>
      </c>
      <c r="C2063" s="31"/>
      <c r="D2063" s="101">
        <v>181.53541666666666</v>
      </c>
      <c r="E2063" s="110">
        <v>144.46329166666666</v>
      </c>
      <c r="F2063" s="105">
        <v>303.85718750000001</v>
      </c>
      <c r="G2063" s="27"/>
      <c r="H2063" s="111">
        <v>149.9009375</v>
      </c>
      <c r="I2063" s="106">
        <v>89.602166666666676</v>
      </c>
      <c r="J2063" s="109">
        <v>210.85629166666666</v>
      </c>
      <c r="K2063" s="104">
        <v>94.984520833333335</v>
      </c>
      <c r="L2063" s="107">
        <v>21.762854166666667</v>
      </c>
      <c r="M2063" s="102">
        <v>389.45516666666668</v>
      </c>
      <c r="N2063" s="108">
        <v>150</v>
      </c>
      <c r="O2063" s="103">
        <v>67.768479166666665</v>
      </c>
      <c r="P2063" s="39">
        <v>56.169350000000001</v>
      </c>
      <c r="R2063" s="24">
        <f t="shared" si="147"/>
        <v>1860.3556624999997</v>
      </c>
      <c r="T2063" s="5">
        <v>82</v>
      </c>
      <c r="V2063" s="20">
        <f t="shared" si="148"/>
        <v>1942.3556624999997</v>
      </c>
      <c r="W2063" s="59">
        <f t="shared" si="146"/>
        <v>42074</v>
      </c>
      <c r="X2063" s="25">
        <v>149.85335000000001</v>
      </c>
      <c r="Y2063" s="52">
        <v>355.79496</v>
      </c>
      <c r="Z2063" s="53">
        <v>115.86819</v>
      </c>
      <c r="AA2063" s="54">
        <v>444.23488000000003</v>
      </c>
      <c r="AB2063" s="55">
        <v>222.59742</v>
      </c>
      <c r="AC2063" s="56">
        <v>22.225630000000002</v>
      </c>
      <c r="AD2063" s="100">
        <v>10.664333333333332</v>
      </c>
      <c r="AE2063" s="28">
        <v>0</v>
      </c>
      <c r="AF2063" s="58">
        <v>8.4305799999999991</v>
      </c>
      <c r="AG2063" s="58"/>
      <c r="AH2063" s="35">
        <v>0</v>
      </c>
      <c r="AI2063" s="35"/>
      <c r="AL2063" s="24">
        <f t="shared" si="150"/>
        <v>1329.6693433333335</v>
      </c>
      <c r="AN2063" s="47">
        <v>315</v>
      </c>
      <c r="AP2063" s="20">
        <f t="shared" si="149"/>
        <v>1644.6693433333335</v>
      </c>
      <c r="AR2063" s="20">
        <f t="shared" ref="AR2063:AR2126" si="151">V2063-AP2063</f>
        <v>297.68631916666618</v>
      </c>
    </row>
    <row r="2064" spans="1:44" x14ac:dyDescent="0.25">
      <c r="A2064" t="str">
        <f>VLOOKUP($B2064,'Cushing Balance'!$C$2:$E$500,3,TRUE)</f>
        <v>102015</v>
      </c>
      <c r="B2064" s="1">
        <v>42075</v>
      </c>
      <c r="C2064" s="31"/>
      <c r="D2064" s="101">
        <v>417.91666666666669</v>
      </c>
      <c r="E2064" s="110">
        <v>130.93731249999999</v>
      </c>
      <c r="F2064" s="105">
        <v>324.88608333333332</v>
      </c>
      <c r="G2064" s="27"/>
      <c r="H2064" s="111">
        <v>150</v>
      </c>
      <c r="I2064" s="106">
        <v>108.91752083333333</v>
      </c>
      <c r="J2064" s="109">
        <v>145.14235416666665</v>
      </c>
      <c r="K2064" s="104">
        <v>99.107770833333333</v>
      </c>
      <c r="L2064" s="107">
        <v>21.786625000000001</v>
      </c>
      <c r="M2064" s="102">
        <v>401.86941666666667</v>
      </c>
      <c r="N2064" s="108">
        <v>125.68614583333333</v>
      </c>
      <c r="O2064" s="103">
        <v>63.097895833333332</v>
      </c>
      <c r="P2064" s="39">
        <v>32.66527</v>
      </c>
      <c r="R2064" s="24">
        <f t="shared" si="147"/>
        <v>2022.0130616666663</v>
      </c>
      <c r="T2064" s="5">
        <v>82</v>
      </c>
      <c r="V2064" s="20">
        <f t="shared" si="148"/>
        <v>2104.0130616666665</v>
      </c>
      <c r="W2064" s="59">
        <f t="shared" si="146"/>
        <v>42075</v>
      </c>
      <c r="X2064" s="25">
        <v>150.28698</v>
      </c>
      <c r="Y2064" s="52">
        <v>342.28102000000001</v>
      </c>
      <c r="Z2064" s="53">
        <v>237.85168999999999</v>
      </c>
      <c r="AA2064" s="54">
        <v>448.84316999999999</v>
      </c>
      <c r="AB2064" s="55">
        <v>226.67346000000001</v>
      </c>
      <c r="AC2064" s="56">
        <v>0</v>
      </c>
      <c r="AD2064" s="100">
        <v>17.863854166666666</v>
      </c>
      <c r="AE2064" s="28">
        <v>0</v>
      </c>
      <c r="AF2064" s="58">
        <v>12.943899999999999</v>
      </c>
      <c r="AG2064" s="58"/>
      <c r="AH2064" s="35">
        <v>0</v>
      </c>
      <c r="AI2064" s="35"/>
      <c r="AL2064" s="24">
        <f t="shared" si="150"/>
        <v>1436.7440741666665</v>
      </c>
      <c r="AN2064" s="47">
        <v>315</v>
      </c>
      <c r="AP2064" s="20">
        <f t="shared" si="149"/>
        <v>1751.7440741666665</v>
      </c>
      <c r="AR2064" s="20">
        <f t="shared" si="151"/>
        <v>352.26898750000009</v>
      </c>
    </row>
    <row r="2065" spans="1:44" x14ac:dyDescent="0.25">
      <c r="A2065" t="str">
        <f>VLOOKUP($B2065,'Cushing Balance'!$C$2:$E$500,3,TRUE)</f>
        <v>102015</v>
      </c>
      <c r="B2065" s="1">
        <v>42076</v>
      </c>
      <c r="C2065" s="31"/>
      <c r="D2065" s="101">
        <v>319.58333333333331</v>
      </c>
      <c r="E2065" s="110">
        <v>129.38062500000001</v>
      </c>
      <c r="F2065" s="105">
        <v>291.97893749999997</v>
      </c>
      <c r="G2065" s="27"/>
      <c r="H2065" s="111">
        <v>150</v>
      </c>
      <c r="I2065" s="106">
        <v>96.036812499999996</v>
      </c>
      <c r="J2065" s="109">
        <v>169.49754166666665</v>
      </c>
      <c r="K2065" s="104">
        <v>96.290875</v>
      </c>
      <c r="L2065" s="107">
        <v>21.863958333333333</v>
      </c>
      <c r="M2065" s="102">
        <v>383.67954166666669</v>
      </c>
      <c r="N2065" s="108">
        <v>76.597062500000007</v>
      </c>
      <c r="O2065" s="103">
        <v>69.166083333333333</v>
      </c>
      <c r="P2065" s="39">
        <v>41.26052</v>
      </c>
      <c r="R2065" s="24">
        <f t="shared" si="147"/>
        <v>1845.3352908333331</v>
      </c>
      <c r="T2065" s="5">
        <v>82</v>
      </c>
      <c r="V2065" s="20">
        <f t="shared" si="148"/>
        <v>1927.3352908333331</v>
      </c>
      <c r="W2065" s="59">
        <f t="shared" si="146"/>
        <v>42076</v>
      </c>
      <c r="X2065" s="25">
        <v>146.03456</v>
      </c>
      <c r="Y2065" s="52">
        <v>317.02017000000001</v>
      </c>
      <c r="Z2065" s="53">
        <v>231.18731</v>
      </c>
      <c r="AA2065" s="54">
        <v>451.35654</v>
      </c>
      <c r="AB2065" s="55">
        <v>227.09907999999999</v>
      </c>
      <c r="AC2065" s="56">
        <v>30.851849999999999</v>
      </c>
      <c r="AD2065" s="100">
        <v>27.587395833333332</v>
      </c>
      <c r="AE2065" s="28">
        <v>0</v>
      </c>
      <c r="AF2065" s="58">
        <v>15.231129999999999</v>
      </c>
      <c r="AG2065" s="58"/>
      <c r="AH2065" s="35">
        <v>0</v>
      </c>
      <c r="AI2065" s="35"/>
      <c r="AL2065" s="24">
        <f t="shared" si="150"/>
        <v>1446.3680358333331</v>
      </c>
      <c r="AN2065" s="47">
        <v>315</v>
      </c>
      <c r="AP2065" s="20">
        <f t="shared" si="149"/>
        <v>1761.3680358333331</v>
      </c>
      <c r="AR2065" s="20">
        <f t="shared" si="151"/>
        <v>165.96725500000002</v>
      </c>
    </row>
    <row r="2066" spans="1:44" x14ac:dyDescent="0.25">
      <c r="A2066" t="str">
        <f>VLOOKUP($B2066,'Cushing Balance'!$C$2:$E$500,3,TRUE)</f>
        <v>112015</v>
      </c>
      <c r="B2066" s="1">
        <v>42077</v>
      </c>
      <c r="C2066" s="31"/>
      <c r="D2066" s="101">
        <v>303.51704166666667</v>
      </c>
      <c r="E2066" s="110">
        <v>115.4676875</v>
      </c>
      <c r="F2066" s="105">
        <v>285.15758333333332</v>
      </c>
      <c r="G2066" s="27"/>
      <c r="H2066" s="111">
        <v>102.68474999999999</v>
      </c>
      <c r="I2066" s="106">
        <v>96.855687500000002</v>
      </c>
      <c r="J2066" s="109">
        <v>179.49125000000001</v>
      </c>
      <c r="K2066" s="104">
        <v>97.577645833333335</v>
      </c>
      <c r="L2066" s="107">
        <v>21.965687500000001</v>
      </c>
      <c r="M2066" s="102">
        <v>422.62700000000001</v>
      </c>
      <c r="N2066" s="108">
        <v>150</v>
      </c>
      <c r="O2066" s="103">
        <v>68.1231875</v>
      </c>
      <c r="P2066" s="39">
        <v>86.508420000000001</v>
      </c>
      <c r="R2066" s="24">
        <f t="shared" si="147"/>
        <v>1929.9759408333334</v>
      </c>
      <c r="T2066" s="5">
        <v>82</v>
      </c>
      <c r="V2066" s="20">
        <f t="shared" si="148"/>
        <v>2011.9759408333334</v>
      </c>
      <c r="W2066" s="59">
        <f t="shared" si="146"/>
        <v>42077</v>
      </c>
      <c r="X2066" s="25">
        <v>150.61219</v>
      </c>
      <c r="Y2066" s="52">
        <v>343.99741999999998</v>
      </c>
      <c r="Z2066" s="53">
        <v>260.52305999999999</v>
      </c>
      <c r="AA2066" s="54">
        <v>452.47841999999997</v>
      </c>
      <c r="AB2066" s="55">
        <v>223.21004000000002</v>
      </c>
      <c r="AC2066" s="56">
        <v>38.767749999999999</v>
      </c>
      <c r="AD2066" s="100">
        <v>16.326416666666667</v>
      </c>
      <c r="AE2066" s="28">
        <v>0</v>
      </c>
      <c r="AF2066" s="58">
        <v>15.309419999999999</v>
      </c>
      <c r="AG2066" s="58"/>
      <c r="AH2066" s="35">
        <v>0</v>
      </c>
      <c r="AI2066" s="35"/>
      <c r="AL2066" s="24">
        <f t="shared" si="150"/>
        <v>1501.2247166666666</v>
      </c>
      <c r="AN2066" s="47">
        <v>315</v>
      </c>
      <c r="AP2066" s="20">
        <f t="shared" si="149"/>
        <v>1816.2247166666666</v>
      </c>
      <c r="AR2066" s="20">
        <f t="shared" si="151"/>
        <v>195.75122416666682</v>
      </c>
    </row>
    <row r="2067" spans="1:44" x14ac:dyDescent="0.25">
      <c r="A2067" t="str">
        <f>VLOOKUP($B2067,'Cushing Balance'!$C$2:$E$500,3,TRUE)</f>
        <v>112015</v>
      </c>
      <c r="B2067" s="1">
        <v>42078</v>
      </c>
      <c r="C2067" s="31"/>
      <c r="D2067" s="101">
        <v>159.79166666666666</v>
      </c>
      <c r="E2067" s="110">
        <v>170.0031875</v>
      </c>
      <c r="F2067" s="105">
        <v>252.67845833333334</v>
      </c>
      <c r="G2067" s="27"/>
      <c r="H2067" s="111">
        <v>118.35922916666667</v>
      </c>
      <c r="I2067" s="106">
        <v>99.236500000000007</v>
      </c>
      <c r="J2067" s="109">
        <v>179.98525000000001</v>
      </c>
      <c r="K2067" s="104">
        <v>97.640833333333333</v>
      </c>
      <c r="L2067" s="107">
        <v>21.620895833333332</v>
      </c>
      <c r="M2067" s="102">
        <v>417.47606250000001</v>
      </c>
      <c r="N2067" s="108">
        <v>148.33125000000001</v>
      </c>
      <c r="O2067" s="103">
        <v>56.730416666666663</v>
      </c>
      <c r="P2067" s="39">
        <v>43.299399999999999</v>
      </c>
      <c r="R2067" s="24">
        <f t="shared" si="147"/>
        <v>1765.1531500000001</v>
      </c>
      <c r="T2067" s="5">
        <v>82</v>
      </c>
      <c r="V2067" s="20">
        <f t="shared" si="148"/>
        <v>1847.1531500000001</v>
      </c>
      <c r="W2067" s="59">
        <f t="shared" si="146"/>
        <v>42078</v>
      </c>
      <c r="X2067" s="25">
        <v>149.05574999999999</v>
      </c>
      <c r="Y2067" s="52">
        <v>345.44640000000004</v>
      </c>
      <c r="Z2067" s="53">
        <v>253.76585</v>
      </c>
      <c r="AA2067" s="54">
        <v>336.91904</v>
      </c>
      <c r="AB2067" s="55">
        <v>223.42007999999998</v>
      </c>
      <c r="AC2067" s="56">
        <v>38.770980000000002</v>
      </c>
      <c r="AD2067" s="100">
        <v>9.1565208333333334</v>
      </c>
      <c r="AE2067" s="28">
        <v>0</v>
      </c>
      <c r="AF2067" s="58">
        <v>15.2471</v>
      </c>
      <c r="AG2067" s="58"/>
      <c r="AH2067" s="35">
        <v>0</v>
      </c>
      <c r="AI2067" s="35"/>
      <c r="AL2067" s="24">
        <f t="shared" si="150"/>
        <v>1371.7817208333336</v>
      </c>
      <c r="AN2067" s="47">
        <v>315</v>
      </c>
      <c r="AP2067" s="20">
        <f t="shared" si="149"/>
        <v>1686.7817208333336</v>
      </c>
      <c r="AR2067" s="20">
        <f t="shared" si="151"/>
        <v>160.37142916666653</v>
      </c>
    </row>
    <row r="2068" spans="1:44" x14ac:dyDescent="0.25">
      <c r="A2068" t="str">
        <f>VLOOKUP($B2068,'Cushing Balance'!$C$2:$E$500,3,TRUE)</f>
        <v>112015</v>
      </c>
      <c r="B2068" s="1">
        <v>42079</v>
      </c>
      <c r="C2068" s="31"/>
      <c r="D2068" s="101">
        <v>282.59860416666669</v>
      </c>
      <c r="E2068" s="110">
        <v>182.90747916666666</v>
      </c>
      <c r="F2068" s="105">
        <v>98.21789583333333</v>
      </c>
      <c r="G2068" s="27"/>
      <c r="H2068" s="111">
        <v>145.95827083333333</v>
      </c>
      <c r="I2068" s="106">
        <v>91.581583333333327</v>
      </c>
      <c r="J2068" s="109">
        <v>202.4764375</v>
      </c>
      <c r="K2068" s="104">
        <v>91.901083333333332</v>
      </c>
      <c r="L2068" s="107">
        <v>21.957854166666667</v>
      </c>
      <c r="M2068" s="102">
        <v>292.74877083333331</v>
      </c>
      <c r="N2068" s="108">
        <v>147.97808333333333</v>
      </c>
      <c r="O2068" s="103">
        <v>52.853812499999997</v>
      </c>
      <c r="P2068" s="39">
        <v>77.319419999999994</v>
      </c>
      <c r="R2068" s="24">
        <f t="shared" si="147"/>
        <v>1688.4992950000001</v>
      </c>
      <c r="T2068" s="5">
        <v>82</v>
      </c>
      <c r="V2068" s="20">
        <f t="shared" si="148"/>
        <v>1770.4992950000001</v>
      </c>
      <c r="W2068" s="59">
        <f t="shared" si="146"/>
        <v>42079</v>
      </c>
      <c r="X2068" s="25">
        <v>150.24492000000001</v>
      </c>
      <c r="Y2068" s="52">
        <v>288.1961</v>
      </c>
      <c r="Z2068" s="53">
        <v>200.16754</v>
      </c>
      <c r="AA2068" s="54">
        <v>432.84598</v>
      </c>
      <c r="AB2068" s="55">
        <v>224.39632999999998</v>
      </c>
      <c r="AC2068" s="56">
        <v>38.907710000000002</v>
      </c>
      <c r="AD2068" s="100">
        <v>11.132666666666667</v>
      </c>
      <c r="AE2068" s="28">
        <v>0</v>
      </c>
      <c r="AF2068" s="58">
        <v>15.89367</v>
      </c>
      <c r="AG2068" s="58"/>
      <c r="AH2068" s="35">
        <v>0</v>
      </c>
      <c r="AI2068" s="35"/>
      <c r="AL2068" s="24">
        <f t="shared" si="150"/>
        <v>1361.7849166666665</v>
      </c>
      <c r="AN2068" s="47">
        <v>315</v>
      </c>
      <c r="AP2068" s="20">
        <f t="shared" si="149"/>
        <v>1676.7849166666665</v>
      </c>
      <c r="AR2068" s="20">
        <f t="shared" si="151"/>
        <v>93.71437833333357</v>
      </c>
    </row>
    <row r="2069" spans="1:44" x14ac:dyDescent="0.25">
      <c r="A2069" t="str">
        <f>VLOOKUP($B2069,'Cushing Balance'!$C$2:$E$500,3,TRUE)</f>
        <v>112015</v>
      </c>
      <c r="B2069" s="1">
        <v>42080</v>
      </c>
      <c r="C2069" s="31"/>
      <c r="D2069" s="101">
        <v>269.77199999999999</v>
      </c>
      <c r="E2069" s="110">
        <v>98.808937499999999</v>
      </c>
      <c r="F2069" s="105">
        <v>307.6466666666667</v>
      </c>
      <c r="G2069" s="27"/>
      <c r="H2069" s="111">
        <v>148.20233333333334</v>
      </c>
      <c r="I2069" s="106">
        <v>110.58460416666667</v>
      </c>
      <c r="J2069" s="109">
        <v>219.87202083333335</v>
      </c>
      <c r="K2069" s="104">
        <v>89.718000000000004</v>
      </c>
      <c r="L2069" s="107">
        <v>20.876895833333332</v>
      </c>
      <c r="M2069" s="102">
        <v>374.23354166666667</v>
      </c>
      <c r="N2069" s="108">
        <v>136.81327083333335</v>
      </c>
      <c r="O2069" s="103">
        <v>63.544499999999999</v>
      </c>
      <c r="P2069" s="39">
        <v>21.898099999999999</v>
      </c>
      <c r="R2069" s="24">
        <f t="shared" si="147"/>
        <v>1861.9708708333333</v>
      </c>
      <c r="T2069" s="5">
        <v>82</v>
      </c>
      <c r="V2069" s="20">
        <f t="shared" si="148"/>
        <v>1943.9708708333333</v>
      </c>
      <c r="W2069" s="59">
        <f t="shared" si="146"/>
        <v>42080</v>
      </c>
      <c r="X2069" s="25">
        <v>142.79839999999999</v>
      </c>
      <c r="Y2069" s="52">
        <v>346.96459999999996</v>
      </c>
      <c r="Z2069" s="53">
        <v>169.20305999999999</v>
      </c>
      <c r="AA2069" s="54">
        <v>402.56220999999999</v>
      </c>
      <c r="AB2069" s="55">
        <v>225.32194000000001</v>
      </c>
      <c r="AC2069" s="56">
        <v>36.987099999999998</v>
      </c>
      <c r="AD2069" s="100">
        <v>10.087937500000001</v>
      </c>
      <c r="AE2069" s="28">
        <v>0</v>
      </c>
      <c r="AF2069" s="58">
        <v>15.933809999999999</v>
      </c>
      <c r="AG2069" s="58"/>
      <c r="AH2069" s="35">
        <v>0</v>
      </c>
      <c r="AI2069" s="35"/>
      <c r="AL2069" s="24">
        <f t="shared" si="150"/>
        <v>1349.8590575000001</v>
      </c>
      <c r="AN2069" s="47">
        <v>315</v>
      </c>
      <c r="AP2069" s="20">
        <f t="shared" si="149"/>
        <v>1664.8590575000001</v>
      </c>
      <c r="AR2069" s="20">
        <f t="shared" si="151"/>
        <v>279.1118133333332</v>
      </c>
    </row>
    <row r="2070" spans="1:44" x14ac:dyDescent="0.25">
      <c r="A2070" t="str">
        <f>VLOOKUP($B2070,'Cushing Balance'!$C$2:$E$500,3,TRUE)</f>
        <v>112015</v>
      </c>
      <c r="B2070" s="1">
        <v>42081</v>
      </c>
      <c r="C2070" s="31"/>
      <c r="D2070" s="101">
        <v>188.12033333333335</v>
      </c>
      <c r="E2070" s="110">
        <v>145.06960416666666</v>
      </c>
      <c r="F2070" s="105">
        <v>187.8949375</v>
      </c>
      <c r="G2070" s="27"/>
      <c r="H2070" s="111">
        <v>145.63185416666667</v>
      </c>
      <c r="I2070" s="106">
        <v>83.678187500000007</v>
      </c>
      <c r="J2070" s="109">
        <v>212.27358333333333</v>
      </c>
      <c r="K2070" s="104">
        <v>85.930770833333327</v>
      </c>
      <c r="L2070" s="107">
        <v>22.229041666666667</v>
      </c>
      <c r="M2070" s="102">
        <v>419.89524999999998</v>
      </c>
      <c r="N2070" s="108">
        <v>88.054979166666669</v>
      </c>
      <c r="O2070" s="103">
        <v>60.605812499999999</v>
      </c>
      <c r="P2070" s="39">
        <v>47.741</v>
      </c>
      <c r="R2070" s="24">
        <f t="shared" si="147"/>
        <v>1687.1253541666667</v>
      </c>
      <c r="T2070" s="5">
        <v>82</v>
      </c>
      <c r="V2070" s="20">
        <f t="shared" si="148"/>
        <v>1769.1253541666667</v>
      </c>
      <c r="W2070" s="59">
        <f t="shared" si="146"/>
        <v>42081</v>
      </c>
      <c r="X2070" s="25">
        <v>148.86387999999999</v>
      </c>
      <c r="Y2070" s="52">
        <v>330.85127</v>
      </c>
      <c r="Z2070" s="53">
        <v>63.816650000000003</v>
      </c>
      <c r="AA2070" s="54">
        <v>352.00565</v>
      </c>
      <c r="AB2070" s="55">
        <v>224.68369000000001</v>
      </c>
      <c r="AC2070" s="56">
        <v>28.62358</v>
      </c>
      <c r="AD2070" s="100">
        <v>10.609770833333332</v>
      </c>
      <c r="AE2070" s="28">
        <v>0</v>
      </c>
      <c r="AF2070" s="58">
        <v>15.174629999999999</v>
      </c>
      <c r="AG2070" s="58"/>
      <c r="AH2070" s="35">
        <v>0</v>
      </c>
      <c r="AI2070" s="35"/>
      <c r="AL2070" s="24">
        <f t="shared" si="150"/>
        <v>1174.6291208333334</v>
      </c>
      <c r="AN2070" s="47">
        <v>315</v>
      </c>
      <c r="AP2070" s="20">
        <f t="shared" si="149"/>
        <v>1489.6291208333334</v>
      </c>
      <c r="AR2070" s="20">
        <f t="shared" si="151"/>
        <v>279.49623333333329</v>
      </c>
    </row>
    <row r="2071" spans="1:44" x14ac:dyDescent="0.25">
      <c r="A2071" t="str">
        <f>VLOOKUP($B2071,'Cushing Balance'!$C$2:$E$500,3,TRUE)</f>
        <v>112015</v>
      </c>
      <c r="B2071" s="1">
        <v>42082</v>
      </c>
      <c r="C2071" s="31"/>
      <c r="D2071" s="101">
        <v>346.48720833333334</v>
      </c>
      <c r="E2071" s="110">
        <v>114.94866666666667</v>
      </c>
      <c r="F2071" s="105">
        <v>0</v>
      </c>
      <c r="G2071" s="27"/>
      <c r="H2071" s="111">
        <v>145.88468750000001</v>
      </c>
      <c r="I2071" s="106">
        <v>98.873166666666677</v>
      </c>
      <c r="J2071" s="109">
        <v>228.32245833333334</v>
      </c>
      <c r="K2071" s="104">
        <v>86.909708333333327</v>
      </c>
      <c r="L2071" s="107">
        <v>22.268041666666669</v>
      </c>
      <c r="M2071" s="102">
        <v>400.9527291666667</v>
      </c>
      <c r="N2071" s="108">
        <v>150</v>
      </c>
      <c r="O2071" s="103">
        <v>68.50866666666667</v>
      </c>
      <c r="P2071" s="39">
        <v>30.758830000000003</v>
      </c>
      <c r="R2071" s="24">
        <f t="shared" si="147"/>
        <v>1693.9141633333331</v>
      </c>
      <c r="T2071" s="5">
        <v>82</v>
      </c>
      <c r="V2071" s="20">
        <f t="shared" si="148"/>
        <v>1775.9141633333331</v>
      </c>
      <c r="W2071" s="59">
        <f t="shared" si="146"/>
        <v>42082</v>
      </c>
      <c r="X2071" s="25">
        <v>138.28985</v>
      </c>
      <c r="Y2071" s="52">
        <v>347.21883000000003</v>
      </c>
      <c r="Z2071" s="53">
        <v>26.718769999999999</v>
      </c>
      <c r="AA2071" s="54">
        <v>399.21098000000001</v>
      </c>
      <c r="AB2071" s="55">
        <v>223.91104000000001</v>
      </c>
      <c r="AC2071" s="56">
        <v>35.568330000000003</v>
      </c>
      <c r="AD2071" s="100">
        <v>15.301479166666669</v>
      </c>
      <c r="AE2071" s="28">
        <v>0</v>
      </c>
      <c r="AF2071" s="58">
        <v>13.18802</v>
      </c>
      <c r="AG2071" s="58"/>
      <c r="AH2071" s="35">
        <v>0</v>
      </c>
      <c r="AI2071" s="35"/>
      <c r="AL2071" s="24">
        <f t="shared" si="150"/>
        <v>1199.4072991666667</v>
      </c>
      <c r="AN2071" s="47">
        <v>315</v>
      </c>
      <c r="AP2071" s="20">
        <f t="shared" si="149"/>
        <v>1514.4072991666667</v>
      </c>
      <c r="AR2071" s="20">
        <f t="shared" si="151"/>
        <v>261.50686416666645</v>
      </c>
    </row>
    <row r="2072" spans="1:44" x14ac:dyDescent="0.25">
      <c r="A2072" t="str">
        <f>VLOOKUP($B2072,'Cushing Balance'!$C$2:$E$500,3,TRUE)</f>
        <v>112015</v>
      </c>
      <c r="B2072" s="1">
        <v>42083</v>
      </c>
      <c r="C2072" s="31"/>
      <c r="D2072" s="101">
        <v>355.45822916666668</v>
      </c>
      <c r="E2072" s="110">
        <v>134.7831875</v>
      </c>
      <c r="F2072" s="105">
        <v>0</v>
      </c>
      <c r="G2072" s="27"/>
      <c r="H2072" s="111">
        <v>142.46902083333333</v>
      </c>
      <c r="I2072" s="106">
        <v>108.01670833333333</v>
      </c>
      <c r="J2072" s="109">
        <v>230</v>
      </c>
      <c r="K2072" s="104">
        <v>88.413041666666672</v>
      </c>
      <c r="L2072" s="107">
        <v>21.962666666666667</v>
      </c>
      <c r="M2072" s="102">
        <v>416.85945833333329</v>
      </c>
      <c r="N2072" s="108">
        <v>150</v>
      </c>
      <c r="O2072" s="103">
        <v>60.992812499999999</v>
      </c>
      <c r="P2072" s="39">
        <v>48.944849999999995</v>
      </c>
      <c r="R2072" s="24">
        <f t="shared" si="147"/>
        <v>1757.8999749999998</v>
      </c>
      <c r="T2072" s="5">
        <v>82</v>
      </c>
      <c r="V2072" s="20">
        <f t="shared" si="148"/>
        <v>1839.8999749999998</v>
      </c>
      <c r="W2072" s="59">
        <f t="shared" si="146"/>
        <v>42083</v>
      </c>
      <c r="X2072" s="25">
        <v>130.35988</v>
      </c>
      <c r="Y2072" s="52">
        <v>347.13509999999997</v>
      </c>
      <c r="Z2072" s="53">
        <v>142.61885000000001</v>
      </c>
      <c r="AA2072" s="54">
        <v>331.82559999999995</v>
      </c>
      <c r="AB2072" s="55">
        <v>225.31052</v>
      </c>
      <c r="AC2072" s="56">
        <v>29.023209999999999</v>
      </c>
      <c r="AD2072" s="100">
        <v>9.2389583333333345</v>
      </c>
      <c r="AE2072" s="28">
        <v>0</v>
      </c>
      <c r="AF2072" s="58">
        <v>13.50813</v>
      </c>
      <c r="AG2072" s="58"/>
      <c r="AH2072" s="35">
        <v>0</v>
      </c>
      <c r="AI2072" s="35"/>
      <c r="AL2072" s="24">
        <f t="shared" si="150"/>
        <v>1229.0202483333333</v>
      </c>
      <c r="AN2072" s="47">
        <v>315</v>
      </c>
      <c r="AP2072" s="20">
        <f t="shared" si="149"/>
        <v>1544.0202483333333</v>
      </c>
      <c r="AR2072" s="20">
        <f t="shared" si="151"/>
        <v>295.87972666666656</v>
      </c>
    </row>
    <row r="2073" spans="1:44" x14ac:dyDescent="0.25">
      <c r="A2073" t="str">
        <f>VLOOKUP($B2073,'Cushing Balance'!$C$2:$E$500,3,TRUE)</f>
        <v>122015</v>
      </c>
      <c r="B2073" s="1">
        <v>42084</v>
      </c>
      <c r="C2073" s="31"/>
      <c r="D2073" s="101">
        <v>331.875</v>
      </c>
      <c r="E2073" s="110">
        <v>176.98056249999999</v>
      </c>
      <c r="F2073" s="105">
        <v>320.73720833333334</v>
      </c>
      <c r="G2073" s="27"/>
      <c r="H2073" s="111">
        <v>149.66575</v>
      </c>
      <c r="I2073" s="106">
        <v>105.80789583333333</v>
      </c>
      <c r="J2073" s="109">
        <v>217.00227083333334</v>
      </c>
      <c r="K2073" s="104">
        <v>90.453874999999996</v>
      </c>
      <c r="L2073" s="107">
        <v>21.838270833333333</v>
      </c>
      <c r="M2073" s="102">
        <v>416.1628541666667</v>
      </c>
      <c r="N2073" s="108">
        <v>128.632375</v>
      </c>
      <c r="O2073" s="103">
        <v>64.826791666666665</v>
      </c>
      <c r="P2073" s="39">
        <v>61.093379999999996</v>
      </c>
      <c r="R2073" s="24">
        <f t="shared" si="147"/>
        <v>2085.0762341666664</v>
      </c>
      <c r="T2073" s="5">
        <v>82</v>
      </c>
      <c r="V2073" s="20">
        <f t="shared" si="148"/>
        <v>2167.0762341666664</v>
      </c>
      <c r="W2073" s="59">
        <f t="shared" si="146"/>
        <v>42084</v>
      </c>
      <c r="X2073" s="25">
        <v>130.54006000000001</v>
      </c>
      <c r="Y2073" s="52">
        <v>346.72208000000001</v>
      </c>
      <c r="Z2073" s="53">
        <v>265.64515</v>
      </c>
      <c r="AA2073" s="54">
        <v>319.55741999999998</v>
      </c>
      <c r="AB2073" s="55">
        <v>227.62899999999999</v>
      </c>
      <c r="AC2073" s="56">
        <v>25.95017</v>
      </c>
      <c r="AD2073" s="100">
        <v>7.8336666666666668</v>
      </c>
      <c r="AE2073" s="28">
        <v>0</v>
      </c>
      <c r="AF2073" s="58">
        <v>13.115170000000001</v>
      </c>
      <c r="AG2073" s="58"/>
      <c r="AH2073" s="35">
        <v>0</v>
      </c>
      <c r="AI2073" s="35"/>
      <c r="AL2073" s="24">
        <f t="shared" si="150"/>
        <v>1336.9927166666669</v>
      </c>
      <c r="AN2073" s="47">
        <v>315</v>
      </c>
      <c r="AP2073" s="20">
        <f t="shared" si="149"/>
        <v>1651.9927166666669</v>
      </c>
      <c r="AR2073" s="20">
        <f t="shared" si="151"/>
        <v>515.08351749999952</v>
      </c>
    </row>
    <row r="2074" spans="1:44" x14ac:dyDescent="0.25">
      <c r="A2074" t="str">
        <f>VLOOKUP($B2074,'Cushing Balance'!$C$2:$E$500,3,TRUE)</f>
        <v>122015</v>
      </c>
      <c r="B2074" s="1">
        <v>42085</v>
      </c>
      <c r="C2074" s="31"/>
      <c r="D2074" s="101">
        <v>85.600104166666668</v>
      </c>
      <c r="E2074" s="110">
        <v>177.44300000000001</v>
      </c>
      <c r="F2074" s="105">
        <v>284.15364583333331</v>
      </c>
      <c r="G2074" s="27"/>
      <c r="H2074" s="111">
        <v>140.79435416666666</v>
      </c>
      <c r="I2074" s="106">
        <v>79.99785416666667</v>
      </c>
      <c r="J2074" s="109">
        <v>225.49087499999999</v>
      </c>
      <c r="K2074" s="104">
        <v>82.625895833333331</v>
      </c>
      <c r="L2074" s="107">
        <v>21.797645833333331</v>
      </c>
      <c r="M2074" s="102">
        <v>398.25631249999998</v>
      </c>
      <c r="N2074" s="108">
        <v>130.71299999999999</v>
      </c>
      <c r="O2074" s="103">
        <v>54.348437500000003</v>
      </c>
      <c r="P2074" s="39">
        <v>24.08719</v>
      </c>
      <c r="R2074" s="24">
        <f t="shared" si="147"/>
        <v>1705.3083149999998</v>
      </c>
      <c r="T2074" s="5">
        <v>82</v>
      </c>
      <c r="V2074" s="20">
        <f t="shared" si="148"/>
        <v>1787.3083149999998</v>
      </c>
      <c r="W2074" s="59">
        <f t="shared" si="146"/>
        <v>42085</v>
      </c>
      <c r="X2074" s="25">
        <v>148.04404</v>
      </c>
      <c r="Y2074" s="52">
        <v>349.11266999999998</v>
      </c>
      <c r="Z2074" s="53">
        <v>326.02108000000004</v>
      </c>
      <c r="AA2074" s="54">
        <v>436.47266999999999</v>
      </c>
      <c r="AB2074" s="55">
        <v>227.99932999999999</v>
      </c>
      <c r="AC2074" s="56">
        <v>30.302209999999999</v>
      </c>
      <c r="AD2074" s="100">
        <v>9.0575833333333335</v>
      </c>
      <c r="AE2074" s="28">
        <v>0</v>
      </c>
      <c r="AF2074" s="58">
        <v>10.879290000000001</v>
      </c>
      <c r="AG2074" s="58"/>
      <c r="AH2074" s="35">
        <v>0</v>
      </c>
      <c r="AI2074" s="35"/>
      <c r="AL2074" s="24">
        <f t="shared" si="150"/>
        <v>1537.8888733333333</v>
      </c>
      <c r="AN2074" s="47">
        <v>315</v>
      </c>
      <c r="AP2074" s="20">
        <f t="shared" si="149"/>
        <v>1852.8888733333333</v>
      </c>
      <c r="AR2074" s="20">
        <f t="shared" si="151"/>
        <v>-65.580558333333556</v>
      </c>
    </row>
    <row r="2075" spans="1:44" x14ac:dyDescent="0.25">
      <c r="A2075" t="str">
        <f>VLOOKUP($B2075,'Cushing Balance'!$C$2:$E$500,3,TRUE)</f>
        <v>122015</v>
      </c>
      <c r="B2075" s="1">
        <v>42086</v>
      </c>
      <c r="C2075" s="31"/>
      <c r="D2075" s="101">
        <v>368.73916666666668</v>
      </c>
      <c r="E2075" s="110">
        <v>127.377875</v>
      </c>
      <c r="F2075" s="105">
        <v>309.54960416666671</v>
      </c>
      <c r="G2075" s="27"/>
      <c r="H2075" s="111">
        <v>150</v>
      </c>
      <c r="I2075" s="106">
        <v>105.71416666666667</v>
      </c>
      <c r="J2075" s="109">
        <v>229.35716666666664</v>
      </c>
      <c r="K2075" s="104">
        <v>85.250916666666669</v>
      </c>
      <c r="L2075" s="107">
        <v>22.200479166666668</v>
      </c>
      <c r="M2075" s="102">
        <v>327.84775000000002</v>
      </c>
      <c r="N2075" s="108">
        <v>115.21133333333333</v>
      </c>
      <c r="O2075" s="103">
        <v>56.506104166666667</v>
      </c>
      <c r="P2075" s="39">
        <v>57.050830000000005</v>
      </c>
      <c r="R2075" s="24">
        <f t="shared" si="147"/>
        <v>1954.8053924999999</v>
      </c>
      <c r="T2075" s="5">
        <v>82</v>
      </c>
      <c r="V2075" s="20">
        <f t="shared" si="148"/>
        <v>2036.8053924999999</v>
      </c>
      <c r="W2075" s="59">
        <f t="shared" si="146"/>
        <v>42086</v>
      </c>
      <c r="X2075" s="25">
        <v>137.20308</v>
      </c>
      <c r="Y2075" s="52">
        <v>342.42306000000002</v>
      </c>
      <c r="Z2075" s="53">
        <v>243.68976999999998</v>
      </c>
      <c r="AA2075" s="54">
        <v>453.38925</v>
      </c>
      <c r="AB2075" s="55">
        <v>227.88650000000001</v>
      </c>
      <c r="AC2075" s="56">
        <v>38.421559999999999</v>
      </c>
      <c r="AD2075" s="100">
        <v>16.621479166666667</v>
      </c>
      <c r="AE2075" s="28">
        <v>0</v>
      </c>
      <c r="AF2075" s="58">
        <v>11.83408</v>
      </c>
      <c r="AG2075" s="58"/>
      <c r="AH2075" s="35">
        <v>0</v>
      </c>
      <c r="AI2075" s="35"/>
      <c r="AL2075" s="24">
        <f t="shared" si="150"/>
        <v>1471.4687791666668</v>
      </c>
      <c r="AN2075" s="47">
        <v>315</v>
      </c>
      <c r="AP2075" s="20">
        <f t="shared" si="149"/>
        <v>1786.4687791666668</v>
      </c>
      <c r="AR2075" s="20">
        <f t="shared" si="151"/>
        <v>250.33661333333316</v>
      </c>
    </row>
    <row r="2076" spans="1:44" x14ac:dyDescent="0.25">
      <c r="A2076" t="str">
        <f>VLOOKUP($B2076,'Cushing Balance'!$C$2:$E$500,3,TRUE)</f>
        <v>122015</v>
      </c>
      <c r="B2076" s="1">
        <v>42087</v>
      </c>
      <c r="C2076" s="31"/>
      <c r="D2076" s="101">
        <v>49.166666666666664</v>
      </c>
      <c r="E2076" s="110">
        <v>73.038291666666666</v>
      </c>
      <c r="F2076" s="105">
        <v>313.68816666666669</v>
      </c>
      <c r="G2076" s="27"/>
      <c r="H2076" s="111">
        <v>140.67758333333333</v>
      </c>
      <c r="I2076" s="106">
        <v>97.188041666666678</v>
      </c>
      <c r="J2076" s="109">
        <v>201.11324999999999</v>
      </c>
      <c r="K2076" s="104">
        <v>91.865499999999997</v>
      </c>
      <c r="L2076" s="107">
        <v>22.2205625</v>
      </c>
      <c r="M2076" s="102">
        <v>284.892</v>
      </c>
      <c r="N2076" s="108">
        <v>119.32366666666667</v>
      </c>
      <c r="O2076" s="103">
        <v>61.115333333333339</v>
      </c>
      <c r="P2076" s="39">
        <v>60.099519999999998</v>
      </c>
      <c r="R2076" s="24">
        <f t="shared" si="147"/>
        <v>1514.3885825000002</v>
      </c>
      <c r="T2076" s="5">
        <v>82</v>
      </c>
      <c r="V2076" s="20">
        <f t="shared" si="148"/>
        <v>1596.3885825000002</v>
      </c>
      <c r="W2076" s="59">
        <f t="shared" si="146"/>
        <v>42087</v>
      </c>
      <c r="X2076" s="25">
        <v>130.91703999999999</v>
      </c>
      <c r="Y2076" s="52">
        <v>346.90012999999999</v>
      </c>
      <c r="Z2076" s="53">
        <v>286.92803999999995</v>
      </c>
      <c r="AA2076" s="54">
        <v>222.53446</v>
      </c>
      <c r="AB2076" s="55">
        <v>109.9455</v>
      </c>
      <c r="AC2076" s="56">
        <v>31.608599999999999</v>
      </c>
      <c r="AD2076" s="100">
        <v>13.536312499999999</v>
      </c>
      <c r="AE2076" s="28">
        <v>0</v>
      </c>
      <c r="AF2076" s="58">
        <v>16.088480000000001</v>
      </c>
      <c r="AG2076" s="58"/>
      <c r="AH2076" s="35">
        <v>0</v>
      </c>
      <c r="AI2076" s="35"/>
      <c r="AL2076" s="24">
        <f t="shared" si="150"/>
        <v>1158.4585624999997</v>
      </c>
      <c r="AN2076" s="47">
        <v>315</v>
      </c>
      <c r="AP2076" s="20">
        <f t="shared" si="149"/>
        <v>1473.4585624999997</v>
      </c>
      <c r="AR2076" s="20">
        <f t="shared" si="151"/>
        <v>122.93002000000047</v>
      </c>
    </row>
    <row r="2077" spans="1:44" x14ac:dyDescent="0.25">
      <c r="A2077" t="str">
        <f>VLOOKUP($B2077,'Cushing Balance'!$C$2:$E$500,3,TRUE)</f>
        <v>122015</v>
      </c>
      <c r="B2077" s="1">
        <v>42088</v>
      </c>
      <c r="C2077" s="31"/>
      <c r="D2077" s="101">
        <v>217.71435416666665</v>
      </c>
      <c r="E2077" s="110">
        <v>163.66070833333333</v>
      </c>
      <c r="F2077" s="105">
        <v>270.47960416666666</v>
      </c>
      <c r="G2077" s="27"/>
      <c r="H2077" s="111">
        <v>148.12310416666665</v>
      </c>
      <c r="I2077" s="106">
        <v>107.16289583333332</v>
      </c>
      <c r="J2077" s="109">
        <v>218.45775</v>
      </c>
      <c r="K2077" s="104">
        <v>92.892979166666677</v>
      </c>
      <c r="L2077" s="107">
        <v>22.290833333333332</v>
      </c>
      <c r="M2077" s="102">
        <v>229.42122916666665</v>
      </c>
      <c r="N2077" s="108">
        <v>150</v>
      </c>
      <c r="O2077" s="103">
        <v>70.868083333333331</v>
      </c>
      <c r="P2077" s="39">
        <v>81.928020000000004</v>
      </c>
      <c r="R2077" s="24">
        <f t="shared" si="147"/>
        <v>1772.9995616666663</v>
      </c>
      <c r="T2077" s="5">
        <v>82</v>
      </c>
      <c r="V2077" s="20">
        <f t="shared" si="148"/>
        <v>1854.9995616666663</v>
      </c>
      <c r="W2077" s="59">
        <f t="shared" si="146"/>
        <v>42088</v>
      </c>
      <c r="X2077" s="25">
        <v>138.43619000000001</v>
      </c>
      <c r="Y2077" s="52">
        <v>336.17606000000001</v>
      </c>
      <c r="Z2077" s="53">
        <v>255.16855999999999</v>
      </c>
      <c r="AA2077" s="54">
        <v>329.12321000000003</v>
      </c>
      <c r="AB2077" s="55">
        <v>49.819459999999999</v>
      </c>
      <c r="AC2077" s="56">
        <v>11.323790000000001</v>
      </c>
      <c r="AD2077" s="100">
        <v>16.775958333333332</v>
      </c>
      <c r="AE2077" s="28">
        <v>0</v>
      </c>
      <c r="AF2077" s="58">
        <v>15.86271</v>
      </c>
      <c r="AG2077" s="58"/>
      <c r="AH2077" s="35">
        <v>0</v>
      </c>
      <c r="AI2077" s="35"/>
      <c r="AL2077" s="24">
        <f t="shared" si="150"/>
        <v>1152.6859383333333</v>
      </c>
      <c r="AN2077" s="47">
        <v>315</v>
      </c>
      <c r="AP2077" s="20">
        <f t="shared" si="149"/>
        <v>1467.6859383333333</v>
      </c>
      <c r="AR2077" s="20">
        <f t="shared" si="151"/>
        <v>387.313623333333</v>
      </c>
    </row>
    <row r="2078" spans="1:44" x14ac:dyDescent="0.25">
      <c r="A2078" t="str">
        <f>VLOOKUP($B2078,'Cushing Balance'!$C$2:$E$500,3,TRUE)</f>
        <v>122015</v>
      </c>
      <c r="B2078" s="1">
        <v>42089</v>
      </c>
      <c r="C2078" s="31"/>
      <c r="D2078" s="101">
        <v>168.17137500000001</v>
      </c>
      <c r="E2078" s="110">
        <v>177.87214583333335</v>
      </c>
      <c r="F2078" s="105">
        <v>327.41377083333333</v>
      </c>
      <c r="G2078" s="27"/>
      <c r="H2078" s="111">
        <v>141.98377083333335</v>
      </c>
      <c r="I2078" s="106">
        <v>88.266333333333336</v>
      </c>
      <c r="J2078" s="109">
        <v>206.87475000000001</v>
      </c>
      <c r="K2078" s="104">
        <v>104.29054166666667</v>
      </c>
      <c r="L2078" s="107">
        <v>21.918958333333332</v>
      </c>
      <c r="M2078" s="102">
        <v>233.27977083333334</v>
      </c>
      <c r="N2078" s="108">
        <v>146.541</v>
      </c>
      <c r="O2078" s="103">
        <v>55.173770833333336</v>
      </c>
      <c r="P2078" s="39">
        <v>35.830309999999997</v>
      </c>
      <c r="R2078" s="24">
        <f t="shared" si="147"/>
        <v>1707.6164974999999</v>
      </c>
      <c r="T2078" s="5">
        <v>82</v>
      </c>
      <c r="V2078" s="20">
        <f t="shared" si="148"/>
        <v>1789.6164974999999</v>
      </c>
      <c r="W2078" s="59">
        <f t="shared" si="146"/>
        <v>42089</v>
      </c>
      <c r="X2078" s="25">
        <v>147.405</v>
      </c>
      <c r="Y2078" s="52">
        <v>220.33044000000001</v>
      </c>
      <c r="Z2078" s="53">
        <v>308.10396000000003</v>
      </c>
      <c r="AA2078" s="54">
        <v>492.48930999999999</v>
      </c>
      <c r="AB2078" s="55">
        <v>116.60081</v>
      </c>
      <c r="AC2078" s="56">
        <v>38.507629999999999</v>
      </c>
      <c r="AD2078" s="100">
        <v>12.387666666666668</v>
      </c>
      <c r="AE2078" s="28">
        <v>0</v>
      </c>
      <c r="AF2078" s="58">
        <v>13.33944</v>
      </c>
      <c r="AG2078" s="58"/>
      <c r="AH2078" s="35">
        <v>0</v>
      </c>
      <c r="AI2078" s="35"/>
      <c r="AL2078" s="24">
        <f t="shared" si="150"/>
        <v>1349.1642566666667</v>
      </c>
      <c r="AN2078" s="47">
        <v>315</v>
      </c>
      <c r="AP2078" s="20">
        <f t="shared" si="149"/>
        <v>1664.1642566666667</v>
      </c>
      <c r="AR2078" s="20">
        <f t="shared" si="151"/>
        <v>125.45224083333324</v>
      </c>
    </row>
    <row r="2079" spans="1:44" x14ac:dyDescent="0.25">
      <c r="A2079" t="str">
        <f>VLOOKUP($B2079,'Cushing Balance'!$C$2:$E$500,3,TRUE)</f>
        <v>122015</v>
      </c>
      <c r="B2079" s="1">
        <v>42090</v>
      </c>
      <c r="C2079" s="31"/>
      <c r="D2079" s="101">
        <v>174.50689583333335</v>
      </c>
      <c r="E2079" s="110">
        <v>168.11897916666666</v>
      </c>
      <c r="F2079" s="105">
        <v>312.7806875</v>
      </c>
      <c r="G2079" s="27"/>
      <c r="H2079" s="111">
        <v>130.6711875</v>
      </c>
      <c r="I2079" s="106">
        <v>103.81029166666667</v>
      </c>
      <c r="J2079" s="109">
        <v>210.54635416666665</v>
      </c>
      <c r="K2079" s="104">
        <v>100.42560416666667</v>
      </c>
      <c r="L2079" s="107">
        <v>21.821249999999999</v>
      </c>
      <c r="M2079" s="102">
        <v>243.70737500000001</v>
      </c>
      <c r="N2079" s="108">
        <v>125.94610416666667</v>
      </c>
      <c r="O2079" s="103">
        <v>68.123020833333328</v>
      </c>
      <c r="P2079" s="39">
        <v>53.354599999999998</v>
      </c>
      <c r="R2079" s="24">
        <f t="shared" si="147"/>
        <v>1713.8123499999999</v>
      </c>
      <c r="T2079" s="5">
        <v>82</v>
      </c>
      <c r="V2079" s="20">
        <f t="shared" si="148"/>
        <v>1795.8123499999999</v>
      </c>
      <c r="W2079" s="59">
        <f t="shared" si="146"/>
        <v>42090</v>
      </c>
      <c r="X2079" s="25">
        <v>147.52307999999999</v>
      </c>
      <c r="Y2079" s="52">
        <v>345.15166999999997</v>
      </c>
      <c r="Z2079" s="53">
        <v>244.99832999999998</v>
      </c>
      <c r="AA2079" s="54">
        <v>547.72023000000002</v>
      </c>
      <c r="AB2079" s="55">
        <v>230.03863000000001</v>
      </c>
      <c r="AC2079" s="56">
        <v>29.006330000000002</v>
      </c>
      <c r="AD2079" s="100">
        <v>16.193750000000001</v>
      </c>
      <c r="AE2079" s="28">
        <v>0</v>
      </c>
      <c r="AF2079" s="58">
        <v>8.7204599999999992</v>
      </c>
      <c r="AG2079" s="58"/>
      <c r="AH2079" s="35">
        <v>0</v>
      </c>
      <c r="AI2079" s="35"/>
      <c r="AL2079" s="24">
        <f t="shared" si="150"/>
        <v>1569.3524799999998</v>
      </c>
      <c r="AN2079" s="47">
        <v>315</v>
      </c>
      <c r="AP2079" s="20">
        <f t="shared" si="149"/>
        <v>1884.3524799999998</v>
      </c>
      <c r="AR2079" s="20">
        <f t="shared" si="151"/>
        <v>-88.540129999999863</v>
      </c>
    </row>
    <row r="2080" spans="1:44" x14ac:dyDescent="0.25">
      <c r="A2080" t="str">
        <f>VLOOKUP($B2080,'Cushing Balance'!$C$2:$E$500,3,TRUE)</f>
        <v>132015</v>
      </c>
      <c r="B2080" s="1">
        <v>42091</v>
      </c>
      <c r="C2080" s="31"/>
      <c r="D2080" s="101">
        <v>451.03841666666671</v>
      </c>
      <c r="E2080" s="110">
        <v>180.45354166666667</v>
      </c>
      <c r="F2080" s="105">
        <v>301.22610416666669</v>
      </c>
      <c r="G2080" s="27"/>
      <c r="H2080" s="111">
        <v>91.268479166666665</v>
      </c>
      <c r="I2080" s="106">
        <v>85.308999999999997</v>
      </c>
      <c r="J2080" s="109">
        <v>208.57722916666665</v>
      </c>
      <c r="K2080" s="104">
        <v>101.02620833333333</v>
      </c>
      <c r="L2080" s="107">
        <v>21.785937499999999</v>
      </c>
      <c r="M2080" s="102">
        <v>262.37333333333333</v>
      </c>
      <c r="N2080" s="108">
        <v>149.61352083333335</v>
      </c>
      <c r="O2080" s="103">
        <v>71.803416666666678</v>
      </c>
      <c r="P2080" s="39">
        <v>54.987749999999998</v>
      </c>
      <c r="R2080" s="24">
        <f t="shared" si="147"/>
        <v>1979.4629375</v>
      </c>
      <c r="T2080" s="5">
        <v>82</v>
      </c>
      <c r="V2080" s="20">
        <f t="shared" si="148"/>
        <v>2061.4629375</v>
      </c>
      <c r="W2080" s="59">
        <f t="shared" si="146"/>
        <v>42091</v>
      </c>
      <c r="X2080" s="25">
        <v>149.00020999999998</v>
      </c>
      <c r="Y2080" s="52">
        <v>348.61216999999999</v>
      </c>
      <c r="Z2080" s="53">
        <v>286.39408000000003</v>
      </c>
      <c r="AA2080" s="54">
        <v>492.99119000000002</v>
      </c>
      <c r="AB2080" s="55">
        <v>231.45525000000001</v>
      </c>
      <c r="AC2080" s="56">
        <v>22.854209999999998</v>
      </c>
      <c r="AD2080" s="100">
        <v>15.627166666666668</v>
      </c>
      <c r="AE2080" s="28">
        <v>0</v>
      </c>
      <c r="AF2080" s="58">
        <v>8.6347699999999996</v>
      </c>
      <c r="AG2080" s="58"/>
      <c r="AH2080" s="35">
        <v>0</v>
      </c>
      <c r="AI2080" s="35"/>
      <c r="AL2080" s="24">
        <f t="shared" si="150"/>
        <v>1555.5690466666665</v>
      </c>
      <c r="AN2080" s="47">
        <v>315</v>
      </c>
      <c r="AP2080" s="20">
        <f t="shared" si="149"/>
        <v>1870.5690466666665</v>
      </c>
      <c r="AR2080" s="20">
        <f t="shared" si="151"/>
        <v>190.89389083333344</v>
      </c>
    </row>
    <row r="2081" spans="1:44" x14ac:dyDescent="0.25">
      <c r="A2081" t="str">
        <f>VLOOKUP($B2081,'Cushing Balance'!$C$2:$E$500,3,TRUE)</f>
        <v>132015</v>
      </c>
      <c r="B2081" s="1">
        <v>42092</v>
      </c>
      <c r="C2081" s="31"/>
      <c r="D2081" s="101">
        <v>295</v>
      </c>
      <c r="E2081" s="110">
        <v>178.46397916666666</v>
      </c>
      <c r="F2081" s="105">
        <v>265.7172083333333</v>
      </c>
      <c r="G2081" s="27"/>
      <c r="H2081" s="111">
        <v>106.63154166666668</v>
      </c>
      <c r="I2081" s="106">
        <v>104.78277083333333</v>
      </c>
      <c r="J2081" s="109">
        <v>153.09570833333333</v>
      </c>
      <c r="K2081" s="104">
        <v>100.21375</v>
      </c>
      <c r="L2081" s="107">
        <v>21.927895833333331</v>
      </c>
      <c r="M2081" s="102">
        <v>246.59245833333335</v>
      </c>
      <c r="N2081" s="108">
        <v>149.41610416666666</v>
      </c>
      <c r="O2081" s="103">
        <v>71.923166666666674</v>
      </c>
      <c r="P2081" s="39">
        <v>46.702629999999999</v>
      </c>
      <c r="R2081" s="24">
        <f t="shared" si="147"/>
        <v>1740.4672133333331</v>
      </c>
      <c r="T2081" s="5">
        <v>82</v>
      </c>
      <c r="V2081" s="20">
        <f t="shared" si="148"/>
        <v>1822.4672133333331</v>
      </c>
      <c r="W2081" s="59">
        <f t="shared" si="146"/>
        <v>42092</v>
      </c>
      <c r="X2081" s="25">
        <v>147.14467000000002</v>
      </c>
      <c r="Y2081" s="52">
        <v>348.62821000000002</v>
      </c>
      <c r="Z2081" s="53">
        <v>276.47654</v>
      </c>
      <c r="AA2081" s="54">
        <v>613.79888000000005</v>
      </c>
      <c r="AB2081" s="55">
        <v>230.11154000000002</v>
      </c>
      <c r="AC2081" s="56">
        <v>22.746500000000001</v>
      </c>
      <c r="AD2081" s="100">
        <v>14.848812499999999</v>
      </c>
      <c r="AE2081" s="28">
        <v>0</v>
      </c>
      <c r="AF2081" s="58">
        <v>9.1056900000000009</v>
      </c>
      <c r="AG2081" s="58"/>
      <c r="AH2081" s="35">
        <v>0</v>
      </c>
      <c r="AI2081" s="35"/>
      <c r="AL2081" s="24">
        <f t="shared" si="150"/>
        <v>1662.8608425000002</v>
      </c>
      <c r="AN2081" s="47">
        <v>315</v>
      </c>
      <c r="AP2081" s="20">
        <f t="shared" si="149"/>
        <v>1977.8608425000002</v>
      </c>
      <c r="AR2081" s="20">
        <f t="shared" si="151"/>
        <v>-155.3936291666671</v>
      </c>
    </row>
    <row r="2082" spans="1:44" x14ac:dyDescent="0.25">
      <c r="A2082" t="str">
        <f>VLOOKUP($B2082,'Cushing Balance'!$C$2:$E$500,3,TRUE)</f>
        <v>132015</v>
      </c>
      <c r="B2082" s="1">
        <v>42093</v>
      </c>
      <c r="C2082" s="31"/>
      <c r="D2082" s="101">
        <v>564.78762500000005</v>
      </c>
      <c r="E2082" s="110">
        <v>172.26387500000001</v>
      </c>
      <c r="F2082" s="105">
        <v>133.04583333333335</v>
      </c>
      <c r="G2082" s="27"/>
      <c r="H2082" s="111">
        <v>145.717625</v>
      </c>
      <c r="I2082" s="106">
        <v>99.685833333333335</v>
      </c>
      <c r="J2082" s="109">
        <v>65.86922916666667</v>
      </c>
      <c r="K2082" s="104">
        <v>102.30529166666668</v>
      </c>
      <c r="L2082" s="107">
        <v>22.087875</v>
      </c>
      <c r="M2082" s="102">
        <v>247.96414583333333</v>
      </c>
      <c r="N2082" s="108">
        <v>149.92814583333333</v>
      </c>
      <c r="O2082" s="103">
        <v>66.431624999999997</v>
      </c>
      <c r="P2082" s="39">
        <v>45.093669999999996</v>
      </c>
      <c r="R2082" s="24">
        <f t="shared" si="147"/>
        <v>1815.1807741666664</v>
      </c>
      <c r="T2082" s="5">
        <v>82</v>
      </c>
      <c r="V2082" s="20">
        <f t="shared" si="148"/>
        <v>1897.1807741666664</v>
      </c>
      <c r="W2082" s="59">
        <f t="shared" si="146"/>
        <v>42093</v>
      </c>
      <c r="X2082" s="25">
        <v>130.99731</v>
      </c>
      <c r="Y2082" s="52">
        <v>362.91179</v>
      </c>
      <c r="Z2082" s="53">
        <v>314.96072999999996</v>
      </c>
      <c r="AA2082" s="54">
        <v>545.12099999999998</v>
      </c>
      <c r="AB2082" s="55">
        <v>227.25063</v>
      </c>
      <c r="AC2082" s="56">
        <v>22.547849999999997</v>
      </c>
      <c r="AD2082" s="100">
        <v>18.648770833333334</v>
      </c>
      <c r="AE2082" s="28">
        <v>0</v>
      </c>
      <c r="AF2082" s="58">
        <v>8.8095800000000004</v>
      </c>
      <c r="AG2082" s="58"/>
      <c r="AH2082" s="35">
        <v>0</v>
      </c>
      <c r="AI2082" s="35"/>
      <c r="AL2082" s="24">
        <f t="shared" si="150"/>
        <v>1631.2476608333332</v>
      </c>
      <c r="AN2082" s="47">
        <v>315</v>
      </c>
      <c r="AP2082" s="20">
        <f t="shared" si="149"/>
        <v>1946.2476608333332</v>
      </c>
      <c r="AR2082" s="20">
        <f t="shared" si="151"/>
        <v>-49.066886666666733</v>
      </c>
    </row>
    <row r="2083" spans="1:44" x14ac:dyDescent="0.25">
      <c r="A2083" t="str">
        <f>VLOOKUP($B2083,'Cushing Balance'!$C$2:$E$500,3,TRUE)</f>
        <v>132015</v>
      </c>
      <c r="B2083" s="1">
        <v>42094</v>
      </c>
      <c r="C2083" s="31"/>
      <c r="D2083" s="101">
        <v>238.36620833333333</v>
      </c>
      <c r="E2083" s="110">
        <v>179.34581249999999</v>
      </c>
      <c r="F2083" s="105">
        <v>268.8338541666667</v>
      </c>
      <c r="G2083" s="27"/>
      <c r="H2083" s="111">
        <v>150</v>
      </c>
      <c r="I2083" s="106">
        <v>103.74312500000001</v>
      </c>
      <c r="J2083" s="109">
        <v>214.88347916666666</v>
      </c>
      <c r="K2083" s="104">
        <v>80.65047916666667</v>
      </c>
      <c r="L2083" s="107">
        <v>22.189583333333331</v>
      </c>
      <c r="M2083" s="102">
        <v>236.00456249999999</v>
      </c>
      <c r="N2083" s="108">
        <v>147.22554166666666</v>
      </c>
      <c r="O2083" s="103">
        <v>62.687750000000001</v>
      </c>
      <c r="P2083" s="39">
        <v>14.86725</v>
      </c>
      <c r="R2083" s="24">
        <f t="shared" si="147"/>
        <v>1718.7976458333333</v>
      </c>
      <c r="T2083" s="5">
        <v>82</v>
      </c>
      <c r="V2083" s="20">
        <f t="shared" si="148"/>
        <v>1800.7976458333333</v>
      </c>
      <c r="W2083" s="59">
        <f t="shared" si="146"/>
        <v>42094</v>
      </c>
      <c r="X2083" s="25">
        <v>130.9879</v>
      </c>
      <c r="Y2083" s="52">
        <v>349.06819000000002</v>
      </c>
      <c r="Z2083" s="53">
        <v>317.20233000000002</v>
      </c>
      <c r="AA2083" s="54">
        <v>550.51846</v>
      </c>
      <c r="AB2083" s="55">
        <v>230.10874999999999</v>
      </c>
      <c r="AC2083" s="56">
        <v>24.637169999999998</v>
      </c>
      <c r="AD2083" s="100">
        <v>11.009104166666669</v>
      </c>
      <c r="AE2083" s="28">
        <v>0</v>
      </c>
      <c r="AF2083" s="58">
        <v>8.6228300000000004</v>
      </c>
      <c r="AG2083" s="58"/>
      <c r="AH2083" s="35">
        <v>0</v>
      </c>
      <c r="AI2083" s="35"/>
      <c r="AL2083" s="24">
        <f t="shared" si="150"/>
        <v>1622.1547341666669</v>
      </c>
      <c r="AN2083" s="47">
        <v>315</v>
      </c>
      <c r="AP2083" s="20">
        <f t="shared" si="149"/>
        <v>1937.1547341666669</v>
      </c>
      <c r="AR2083" s="20">
        <f t="shared" si="151"/>
        <v>-136.35708833333365</v>
      </c>
    </row>
    <row r="2084" spans="1:44" x14ac:dyDescent="0.25">
      <c r="A2084" t="str">
        <f>VLOOKUP($B2084,'Cushing Balance'!$C$2:$E$500,3,TRUE)</f>
        <v>132015</v>
      </c>
      <c r="B2084" s="1">
        <v>42095</v>
      </c>
      <c r="C2084" s="31"/>
      <c r="D2084" s="101">
        <v>0</v>
      </c>
      <c r="E2084" s="110">
        <v>174.07802083333334</v>
      </c>
      <c r="F2084" s="105">
        <v>313.650375</v>
      </c>
      <c r="G2084" s="27"/>
      <c r="H2084" s="111">
        <v>97.788604166666673</v>
      </c>
      <c r="I2084" s="106">
        <v>93.208145833333333</v>
      </c>
      <c r="J2084" s="109">
        <v>168.86095833333334</v>
      </c>
      <c r="K2084" s="104">
        <v>91.26358333333333</v>
      </c>
      <c r="L2084" s="107">
        <v>22.346645833333334</v>
      </c>
      <c r="M2084" s="102">
        <v>303.84474999999998</v>
      </c>
      <c r="N2084" s="108">
        <v>115.17693749999999</v>
      </c>
      <c r="O2084" s="103">
        <v>47.030333333333338</v>
      </c>
      <c r="P2084" s="39">
        <v>13.808920000000001</v>
      </c>
      <c r="R2084" s="24">
        <f t="shared" si="147"/>
        <v>1441.0572741666667</v>
      </c>
      <c r="T2084" s="5">
        <v>82</v>
      </c>
      <c r="V2084" s="20">
        <f t="shared" si="148"/>
        <v>1523.0572741666667</v>
      </c>
      <c r="W2084" s="59">
        <f t="shared" si="146"/>
        <v>42095</v>
      </c>
      <c r="X2084" s="25">
        <v>130.99831</v>
      </c>
      <c r="Y2084" s="52">
        <v>282.15590000000003</v>
      </c>
      <c r="Z2084" s="53">
        <v>283.55356</v>
      </c>
      <c r="AA2084" s="54">
        <v>541.58418999999992</v>
      </c>
      <c r="AB2084" s="55">
        <v>223.9374</v>
      </c>
      <c r="AC2084" s="56">
        <v>33.430230000000002</v>
      </c>
      <c r="AD2084" s="100">
        <v>28.3018125</v>
      </c>
      <c r="AE2084" s="28">
        <v>0</v>
      </c>
      <c r="AF2084" s="58">
        <v>9.0267499999999998</v>
      </c>
      <c r="AG2084" s="58"/>
      <c r="AH2084" s="35">
        <v>0</v>
      </c>
      <c r="AI2084" s="35"/>
      <c r="AL2084" s="24">
        <f t="shared" si="150"/>
        <v>1532.9881525000001</v>
      </c>
      <c r="AN2084" s="47">
        <v>315</v>
      </c>
      <c r="AP2084" s="20">
        <f t="shared" si="149"/>
        <v>1847.9881525000001</v>
      </c>
      <c r="AR2084" s="20">
        <f t="shared" si="151"/>
        <v>-324.93087833333334</v>
      </c>
    </row>
    <row r="2085" spans="1:44" x14ac:dyDescent="0.25">
      <c r="A2085" t="str">
        <f>VLOOKUP($B2085,'Cushing Balance'!$C$2:$E$500,3,TRUE)</f>
        <v>132015</v>
      </c>
      <c r="B2085" s="1">
        <v>42096</v>
      </c>
      <c r="C2085" s="31"/>
      <c r="D2085" s="101">
        <v>36.875</v>
      </c>
      <c r="E2085" s="110">
        <v>172.415875</v>
      </c>
      <c r="F2085" s="105">
        <v>309.0556666666667</v>
      </c>
      <c r="G2085" s="27"/>
      <c r="H2085" s="111">
        <v>118.92239583333333</v>
      </c>
      <c r="I2085" s="106">
        <v>96.061083333333329</v>
      </c>
      <c r="J2085" s="109">
        <v>215.64029166666666</v>
      </c>
      <c r="K2085" s="104">
        <v>108.743375</v>
      </c>
      <c r="L2085" s="107">
        <v>22.013999999999999</v>
      </c>
      <c r="M2085" s="102">
        <v>363.74512499999997</v>
      </c>
      <c r="N2085" s="108">
        <v>123.84233333333333</v>
      </c>
      <c r="O2085" s="103">
        <v>70.128208333333333</v>
      </c>
      <c r="P2085" s="39">
        <v>59.932079999999999</v>
      </c>
      <c r="R2085" s="24">
        <f t="shared" si="147"/>
        <v>1697.3754341666663</v>
      </c>
      <c r="T2085" s="5">
        <v>82</v>
      </c>
      <c r="V2085" s="20">
        <f t="shared" si="148"/>
        <v>1779.3754341666663</v>
      </c>
      <c r="W2085" s="59">
        <f t="shared" si="146"/>
        <v>42096</v>
      </c>
      <c r="X2085" s="25">
        <v>137.87357999999998</v>
      </c>
      <c r="Y2085" s="52">
        <v>206.7276</v>
      </c>
      <c r="Z2085" s="53">
        <v>274.21848</v>
      </c>
      <c r="AA2085" s="54">
        <v>463.93896000000001</v>
      </c>
      <c r="AB2085" s="55">
        <v>227.97179</v>
      </c>
      <c r="AC2085" s="56">
        <v>33.6616</v>
      </c>
      <c r="AD2085" s="100">
        <v>64.608104166666664</v>
      </c>
      <c r="AE2085" s="28">
        <v>0</v>
      </c>
      <c r="AF2085" s="58">
        <v>9.3488799999999994</v>
      </c>
      <c r="AG2085" s="58"/>
      <c r="AH2085" s="35">
        <v>0</v>
      </c>
      <c r="AI2085" s="35"/>
      <c r="AL2085" s="24">
        <f t="shared" si="150"/>
        <v>1418.3489941666667</v>
      </c>
      <c r="AN2085" s="47">
        <v>315</v>
      </c>
      <c r="AP2085" s="20">
        <f t="shared" si="149"/>
        <v>1733.3489941666667</v>
      </c>
      <c r="AR2085" s="20">
        <f t="shared" si="151"/>
        <v>46.026439999999639</v>
      </c>
    </row>
    <row r="2086" spans="1:44" x14ac:dyDescent="0.25">
      <c r="A2086" t="str">
        <f>VLOOKUP($B2086,'Cushing Balance'!$C$2:$E$500,3,TRUE)</f>
        <v>132015</v>
      </c>
      <c r="B2086" s="1">
        <v>42097</v>
      </c>
      <c r="C2086" s="31"/>
      <c r="D2086" s="101">
        <v>590</v>
      </c>
      <c r="E2086" s="110">
        <v>174.43935416666665</v>
      </c>
      <c r="F2086" s="105">
        <v>306.01710416666668</v>
      </c>
      <c r="G2086" s="27"/>
      <c r="H2086" s="111">
        <v>92.521104166666674</v>
      </c>
      <c r="I2086" s="106">
        <v>113.11814583333333</v>
      </c>
      <c r="J2086" s="109">
        <v>205.83097916666665</v>
      </c>
      <c r="K2086" s="104">
        <v>93.034437499999996</v>
      </c>
      <c r="L2086" s="107">
        <v>22.017270833333331</v>
      </c>
      <c r="M2086" s="102">
        <v>248.15729166666665</v>
      </c>
      <c r="N2086" s="108">
        <v>148.95643749999999</v>
      </c>
      <c r="O2086" s="103">
        <v>65.725854166666664</v>
      </c>
      <c r="P2086" s="39">
        <v>62.304519999999997</v>
      </c>
      <c r="R2086" s="24">
        <f t="shared" si="147"/>
        <v>2122.1224991666668</v>
      </c>
      <c r="T2086" s="5">
        <v>82</v>
      </c>
      <c r="V2086" s="20">
        <f t="shared" si="148"/>
        <v>2204.1224991666668</v>
      </c>
      <c r="W2086" s="59">
        <f t="shared" si="146"/>
        <v>42097</v>
      </c>
      <c r="X2086" s="25">
        <v>131.65120999999999</v>
      </c>
      <c r="Y2086" s="52">
        <v>124.41785</v>
      </c>
      <c r="Z2086" s="53">
        <v>239.57057999999998</v>
      </c>
      <c r="AA2086" s="54">
        <v>467.93657999999999</v>
      </c>
      <c r="AB2086" s="55">
        <v>221.13303999999999</v>
      </c>
      <c r="AC2086" s="56">
        <v>23.656269999999999</v>
      </c>
      <c r="AD2086" s="100">
        <v>47.555479166666665</v>
      </c>
      <c r="AE2086" s="28">
        <v>0</v>
      </c>
      <c r="AF2086" s="58">
        <v>13.86279</v>
      </c>
      <c r="AG2086" s="58"/>
      <c r="AH2086" s="35">
        <v>0</v>
      </c>
      <c r="AI2086" s="35"/>
      <c r="AL2086" s="24">
        <f t="shared" si="150"/>
        <v>1269.7837991666663</v>
      </c>
      <c r="AN2086" s="47">
        <v>315</v>
      </c>
      <c r="AP2086" s="20">
        <f t="shared" si="149"/>
        <v>1584.7837991666663</v>
      </c>
      <c r="AR2086" s="20">
        <f t="shared" si="151"/>
        <v>619.33870000000047</v>
      </c>
    </row>
    <row r="2087" spans="1:44" x14ac:dyDescent="0.25">
      <c r="A2087" t="str">
        <f>VLOOKUP($B2087,'Cushing Balance'!$C$2:$E$500,3,TRUE)</f>
        <v>142015</v>
      </c>
      <c r="B2087" s="1">
        <v>42098</v>
      </c>
      <c r="C2087" s="31"/>
      <c r="D2087" s="101">
        <v>162.89420833333335</v>
      </c>
      <c r="E2087" s="110">
        <v>162.38466666666665</v>
      </c>
      <c r="F2087" s="105">
        <v>137.16120833333335</v>
      </c>
      <c r="G2087" s="27"/>
      <c r="H2087" s="111">
        <v>118.2654375</v>
      </c>
      <c r="I2087" s="106">
        <v>88.262</v>
      </c>
      <c r="J2087" s="109">
        <v>195.88954166666664</v>
      </c>
      <c r="K2087" s="104">
        <v>92.553687499999995</v>
      </c>
      <c r="L2087" s="107">
        <v>21.867979166666668</v>
      </c>
      <c r="M2087" s="102">
        <v>260.54399999999998</v>
      </c>
      <c r="N2087" s="108">
        <v>150</v>
      </c>
      <c r="O2087" s="103">
        <v>66.856770833333329</v>
      </c>
      <c r="P2087" s="39">
        <v>9.4007900000000006</v>
      </c>
      <c r="R2087" s="24">
        <f t="shared" si="147"/>
        <v>1466.0802899999999</v>
      </c>
      <c r="T2087" s="5">
        <v>82</v>
      </c>
      <c r="V2087" s="20">
        <f t="shared" si="148"/>
        <v>1548.0802899999999</v>
      </c>
      <c r="W2087" s="59">
        <f t="shared" si="146"/>
        <v>42098</v>
      </c>
      <c r="X2087" s="25">
        <v>131.42579000000001</v>
      </c>
      <c r="Y2087" s="52">
        <v>357.25430999999998</v>
      </c>
      <c r="Z2087" s="53">
        <v>139.8809</v>
      </c>
      <c r="AA2087" s="54">
        <v>426.19102000000004</v>
      </c>
      <c r="AB2087" s="55">
        <v>225.73513</v>
      </c>
      <c r="AC2087" s="56">
        <v>13.01019</v>
      </c>
      <c r="AD2087" s="100">
        <v>46.689395833333336</v>
      </c>
      <c r="AE2087" s="28">
        <v>0</v>
      </c>
      <c r="AF2087" s="58">
        <v>15.6951</v>
      </c>
      <c r="AG2087" s="58"/>
      <c r="AH2087" s="35">
        <v>0</v>
      </c>
      <c r="AI2087" s="35"/>
      <c r="AL2087" s="24">
        <f t="shared" si="150"/>
        <v>1355.8818358333331</v>
      </c>
      <c r="AN2087" s="47">
        <v>315</v>
      </c>
      <c r="AP2087" s="20">
        <f t="shared" si="149"/>
        <v>1670.8818358333331</v>
      </c>
      <c r="AR2087" s="20">
        <f t="shared" si="151"/>
        <v>-122.80154583333319</v>
      </c>
    </row>
    <row r="2088" spans="1:44" x14ac:dyDescent="0.25">
      <c r="A2088" t="str">
        <f>VLOOKUP($B2088,'Cushing Balance'!$C$2:$E$500,3,TRUE)</f>
        <v>142015</v>
      </c>
      <c r="B2088" s="1">
        <v>42099</v>
      </c>
      <c r="C2088" s="31"/>
      <c r="D2088" s="101">
        <v>577.70833333333337</v>
      </c>
      <c r="E2088" s="110">
        <v>186.03581249999999</v>
      </c>
      <c r="F2088" s="105">
        <v>290.69181250000003</v>
      </c>
      <c r="G2088" s="27"/>
      <c r="H2088" s="111">
        <v>150</v>
      </c>
      <c r="I2088" s="106">
        <v>90.103999999999999</v>
      </c>
      <c r="J2088" s="109">
        <v>224.372625</v>
      </c>
      <c r="K2088" s="104">
        <v>88.945666666666668</v>
      </c>
      <c r="L2088" s="107">
        <v>21.829208333333334</v>
      </c>
      <c r="M2088" s="102">
        <v>236.54887500000001</v>
      </c>
      <c r="N2088" s="108">
        <v>149.85114583333333</v>
      </c>
      <c r="O2088" s="103">
        <v>63.438333333333333</v>
      </c>
      <c r="P2088" s="39">
        <v>62.633420000000001</v>
      </c>
      <c r="R2088" s="24">
        <f t="shared" si="147"/>
        <v>2142.1592325000001</v>
      </c>
      <c r="T2088" s="5">
        <v>82</v>
      </c>
      <c r="V2088" s="20">
        <f t="shared" si="148"/>
        <v>2224.1592325000001</v>
      </c>
      <c r="W2088" s="59">
        <f t="shared" si="146"/>
        <v>42099</v>
      </c>
      <c r="X2088" s="25">
        <v>131.50788</v>
      </c>
      <c r="Y2088" s="52">
        <v>359.55258000000003</v>
      </c>
      <c r="Z2088" s="53">
        <v>79.55722999999999</v>
      </c>
      <c r="AA2088" s="54">
        <v>484.63249999999999</v>
      </c>
      <c r="AB2088" s="55">
        <v>227.79463000000001</v>
      </c>
      <c r="AC2088" s="56">
        <v>23.55763</v>
      </c>
      <c r="AD2088" s="100">
        <v>40.649770833333335</v>
      </c>
      <c r="AE2088" s="28">
        <v>0</v>
      </c>
      <c r="AF2088" s="58">
        <v>14.171329999999999</v>
      </c>
      <c r="AG2088" s="58"/>
      <c r="AH2088" s="35">
        <v>0</v>
      </c>
      <c r="AI2088" s="35"/>
      <c r="AL2088" s="24">
        <f t="shared" si="150"/>
        <v>1361.4235508333334</v>
      </c>
      <c r="AN2088" s="47">
        <v>315</v>
      </c>
      <c r="AP2088" s="20">
        <f t="shared" si="149"/>
        <v>1676.4235508333334</v>
      </c>
      <c r="AR2088" s="20">
        <f t="shared" si="151"/>
        <v>547.73568166666678</v>
      </c>
    </row>
    <row r="2089" spans="1:44" x14ac:dyDescent="0.25">
      <c r="A2089" t="str">
        <f>VLOOKUP($B2089,'Cushing Balance'!$C$2:$E$500,3,TRUE)</f>
        <v>142015</v>
      </c>
      <c r="B2089" s="1">
        <v>42100</v>
      </c>
      <c r="C2089" s="31"/>
      <c r="D2089" s="101">
        <v>368.75</v>
      </c>
      <c r="E2089" s="110">
        <v>178.10239583333333</v>
      </c>
      <c r="F2089" s="105">
        <v>298.02562499999999</v>
      </c>
      <c r="G2089" s="27"/>
      <c r="H2089" s="111">
        <v>125.15041666666667</v>
      </c>
      <c r="I2089" s="106">
        <v>98.525541666666669</v>
      </c>
      <c r="J2089" s="109">
        <v>188.50260416666666</v>
      </c>
      <c r="K2089" s="104">
        <v>85.966104166666668</v>
      </c>
      <c r="L2089" s="107">
        <v>21.77525</v>
      </c>
      <c r="M2089" s="102">
        <v>248.0941875</v>
      </c>
      <c r="N2089" s="108">
        <v>150</v>
      </c>
      <c r="O2089" s="103">
        <v>57.800708333333333</v>
      </c>
      <c r="P2089" s="39">
        <v>66.132289999999998</v>
      </c>
      <c r="R2089" s="24">
        <f t="shared" si="147"/>
        <v>1886.8251233333333</v>
      </c>
      <c r="T2089" s="5">
        <v>82</v>
      </c>
      <c r="V2089" s="20">
        <f t="shared" si="148"/>
        <v>1968.8251233333333</v>
      </c>
      <c r="W2089" s="59">
        <f t="shared" si="146"/>
        <v>42100</v>
      </c>
      <c r="X2089" s="25">
        <v>148.48602</v>
      </c>
      <c r="Y2089" s="52">
        <v>307.30771000000004</v>
      </c>
      <c r="Z2089" s="53">
        <v>173.61044000000001</v>
      </c>
      <c r="AA2089" s="54">
        <v>444.21366999999998</v>
      </c>
      <c r="AB2089" s="55">
        <v>228.08507999999998</v>
      </c>
      <c r="AC2089" s="56">
        <v>23.460900000000002</v>
      </c>
      <c r="AD2089" s="100">
        <v>73.610104166666673</v>
      </c>
      <c r="AE2089" s="28">
        <v>0</v>
      </c>
      <c r="AF2089" s="58">
        <v>8.4216700000000007</v>
      </c>
      <c r="AG2089" s="58"/>
      <c r="AH2089" s="35">
        <v>0</v>
      </c>
      <c r="AI2089" s="35"/>
      <c r="AL2089" s="24">
        <f t="shared" si="150"/>
        <v>1407.1955941666665</v>
      </c>
      <c r="AN2089" s="47">
        <v>315</v>
      </c>
      <c r="AP2089" s="20">
        <f t="shared" si="149"/>
        <v>1722.1955941666665</v>
      </c>
      <c r="AR2089" s="20">
        <f t="shared" si="151"/>
        <v>246.62952916666677</v>
      </c>
    </row>
    <row r="2090" spans="1:44" x14ac:dyDescent="0.25">
      <c r="A2090" t="str">
        <f>VLOOKUP($B2090,'Cushing Balance'!$C$2:$E$500,3,TRUE)</f>
        <v>142015</v>
      </c>
      <c r="B2090" s="1">
        <v>42101</v>
      </c>
      <c r="C2090" s="31"/>
      <c r="D2090" s="101">
        <v>430.20833333333331</v>
      </c>
      <c r="E2090" s="110">
        <v>143.61675</v>
      </c>
      <c r="F2090" s="105">
        <v>292.98037499999998</v>
      </c>
      <c r="G2090" s="27"/>
      <c r="H2090" s="111">
        <v>97.679416666666668</v>
      </c>
      <c r="I2090" s="106">
        <v>103.06512499999999</v>
      </c>
      <c r="J2090" s="109">
        <v>198.67987500000001</v>
      </c>
      <c r="K2090" s="104">
        <v>83.043604166666668</v>
      </c>
      <c r="L2090" s="107">
        <v>21.640125000000001</v>
      </c>
      <c r="M2090" s="102">
        <v>126.2836875</v>
      </c>
      <c r="N2090" s="108">
        <v>124.03881250000001</v>
      </c>
      <c r="O2090" s="103">
        <v>61.434770833333339</v>
      </c>
      <c r="P2090" s="39">
        <v>49.828290000000003</v>
      </c>
      <c r="R2090" s="24">
        <f t="shared" si="147"/>
        <v>1732.4991649999997</v>
      </c>
      <c r="T2090" s="5">
        <v>82</v>
      </c>
      <c r="V2090" s="20">
        <f t="shared" si="148"/>
        <v>1814.4991649999997</v>
      </c>
      <c r="W2090" s="59">
        <f t="shared" si="146"/>
        <v>42101</v>
      </c>
      <c r="X2090" s="25">
        <v>134.7071</v>
      </c>
      <c r="Y2090" s="52">
        <v>357.74194</v>
      </c>
      <c r="Z2090" s="53">
        <v>320.97118999999998</v>
      </c>
      <c r="AA2090" s="54">
        <v>496.51466999999997</v>
      </c>
      <c r="AB2090" s="55">
        <v>231.03842</v>
      </c>
      <c r="AC2090" s="56">
        <v>23.25196</v>
      </c>
      <c r="AD2090" s="100">
        <v>73.880624999999995</v>
      </c>
      <c r="AE2090" s="28">
        <v>0</v>
      </c>
      <c r="AF2090" s="58">
        <v>8.8759599999999992</v>
      </c>
      <c r="AG2090" s="58"/>
      <c r="AH2090" s="35">
        <v>0</v>
      </c>
      <c r="AI2090" s="35"/>
      <c r="AL2090" s="24">
        <f t="shared" si="150"/>
        <v>1646.9818650000002</v>
      </c>
      <c r="AN2090" s="47">
        <v>315</v>
      </c>
      <c r="AP2090" s="20">
        <f t="shared" si="149"/>
        <v>1961.9818650000002</v>
      </c>
      <c r="AR2090" s="20">
        <f t="shared" si="151"/>
        <v>-147.48270000000048</v>
      </c>
    </row>
    <row r="2091" spans="1:44" x14ac:dyDescent="0.25">
      <c r="A2091" t="str">
        <f>VLOOKUP($B2091,'Cushing Balance'!$C$2:$E$500,3,TRUE)</f>
        <v>142015</v>
      </c>
      <c r="B2091" s="1">
        <v>42102</v>
      </c>
      <c r="C2091" s="31"/>
      <c r="D2091" s="101">
        <v>577.64304166666659</v>
      </c>
      <c r="E2091" s="110">
        <v>133.58835416666665</v>
      </c>
      <c r="F2091" s="105">
        <v>252.58464583333335</v>
      </c>
      <c r="G2091" s="27"/>
      <c r="H2091" s="111">
        <v>87.922166666666669</v>
      </c>
      <c r="I2091" s="106">
        <v>108.29716666666667</v>
      </c>
      <c r="J2091" s="109">
        <v>148.08072916666666</v>
      </c>
      <c r="K2091" s="104">
        <v>90.397625000000005</v>
      </c>
      <c r="L2091" s="107">
        <v>22.9445625</v>
      </c>
      <c r="M2091" s="102">
        <v>127.68525</v>
      </c>
      <c r="N2091" s="108">
        <v>149.212875</v>
      </c>
      <c r="O2091" s="103">
        <v>53.529145833333338</v>
      </c>
      <c r="P2091" s="39">
        <v>4.2127299999999996</v>
      </c>
      <c r="R2091" s="24">
        <f t="shared" si="147"/>
        <v>1756.0982925000001</v>
      </c>
      <c r="T2091" s="5">
        <v>82</v>
      </c>
      <c r="V2091" s="20">
        <f t="shared" si="148"/>
        <v>1838.0982925000001</v>
      </c>
      <c r="W2091" s="59">
        <f t="shared" si="146"/>
        <v>42102</v>
      </c>
      <c r="X2091" s="25">
        <v>130.63391999999999</v>
      </c>
      <c r="Y2091" s="52">
        <v>360.27852000000001</v>
      </c>
      <c r="Z2091" s="53">
        <v>293.72755999999998</v>
      </c>
      <c r="AA2091" s="54">
        <v>487.49887999999999</v>
      </c>
      <c r="AB2091" s="55">
        <v>233.91757999999999</v>
      </c>
      <c r="AC2091" s="56">
        <v>21.666520000000002</v>
      </c>
      <c r="AD2091" s="100">
        <v>40.245520833333337</v>
      </c>
      <c r="AE2091" s="28">
        <v>0</v>
      </c>
      <c r="AF2091" s="58">
        <v>9.1040599999999987</v>
      </c>
      <c r="AG2091" s="58"/>
      <c r="AH2091" s="35">
        <v>0</v>
      </c>
      <c r="AI2091" s="35"/>
      <c r="AL2091" s="24">
        <f t="shared" si="150"/>
        <v>1577.0725608333332</v>
      </c>
      <c r="AN2091" s="47">
        <v>315</v>
      </c>
      <c r="AP2091" s="20">
        <f t="shared" si="149"/>
        <v>1892.0725608333332</v>
      </c>
      <c r="AR2091" s="20">
        <f t="shared" si="151"/>
        <v>-53.974268333333157</v>
      </c>
    </row>
    <row r="2092" spans="1:44" x14ac:dyDescent="0.25">
      <c r="A2092" t="str">
        <f>VLOOKUP($B2092,'Cushing Balance'!$C$2:$E$500,3,TRUE)</f>
        <v>142015</v>
      </c>
      <c r="B2092" s="1">
        <v>42103</v>
      </c>
      <c r="C2092" s="31"/>
      <c r="D2092" s="101">
        <v>116.9031875</v>
      </c>
      <c r="E2092" s="110">
        <v>114.41316666666667</v>
      </c>
      <c r="F2092" s="105">
        <v>250.82225</v>
      </c>
      <c r="G2092" s="27"/>
      <c r="H2092" s="111">
        <v>93.836624999999998</v>
      </c>
      <c r="I2092" s="106">
        <v>103.04164583333333</v>
      </c>
      <c r="J2092" s="109">
        <v>163.36970833333334</v>
      </c>
      <c r="K2092" s="104">
        <v>89.587187499999999</v>
      </c>
      <c r="L2092" s="107">
        <v>23.070395833333333</v>
      </c>
      <c r="M2092" s="102">
        <v>324.22035416666671</v>
      </c>
      <c r="N2092" s="108">
        <v>147.80810416666665</v>
      </c>
      <c r="O2092" s="103">
        <v>53.726479166666664</v>
      </c>
      <c r="P2092" s="39">
        <v>16.509900000000002</v>
      </c>
      <c r="R2092" s="24">
        <f t="shared" si="147"/>
        <v>1497.3090041666667</v>
      </c>
      <c r="T2092" s="5">
        <v>82</v>
      </c>
      <c r="V2092" s="20">
        <f t="shared" si="148"/>
        <v>1579.3090041666667</v>
      </c>
      <c r="W2092" s="59">
        <f t="shared" si="146"/>
        <v>42103</v>
      </c>
      <c r="X2092" s="25">
        <v>139.47404</v>
      </c>
      <c r="Y2092" s="52">
        <v>376.18378999999999</v>
      </c>
      <c r="Z2092" s="53">
        <v>328.22897999999998</v>
      </c>
      <c r="AA2092" s="54">
        <v>506.60158000000001</v>
      </c>
      <c r="AB2092" s="55">
        <v>227.99307999999999</v>
      </c>
      <c r="AC2092" s="56">
        <v>23.230560000000001</v>
      </c>
      <c r="AD2092" s="100">
        <v>35.128770833333334</v>
      </c>
      <c r="AE2092" s="28">
        <v>0</v>
      </c>
      <c r="AF2092" s="58">
        <v>8.8935400000000016</v>
      </c>
      <c r="AG2092" s="58"/>
      <c r="AH2092" s="35">
        <v>0</v>
      </c>
      <c r="AI2092" s="35"/>
      <c r="AL2092" s="24">
        <f t="shared" si="150"/>
        <v>1645.7343408333334</v>
      </c>
      <c r="AN2092" s="47">
        <v>315</v>
      </c>
      <c r="AP2092" s="20">
        <f t="shared" si="149"/>
        <v>1960.7343408333334</v>
      </c>
      <c r="AR2092" s="20">
        <f t="shared" si="151"/>
        <v>-381.42533666666668</v>
      </c>
    </row>
    <row r="2093" spans="1:44" x14ac:dyDescent="0.25">
      <c r="A2093" t="str">
        <f>VLOOKUP($B2093,'Cushing Balance'!$C$2:$E$500,3,TRUE)</f>
        <v>142015</v>
      </c>
      <c r="B2093" s="1">
        <v>42104</v>
      </c>
      <c r="C2093" s="31"/>
      <c r="D2093" s="101">
        <v>429.88939583333331</v>
      </c>
      <c r="E2093" s="110">
        <v>112.03983333333333</v>
      </c>
      <c r="F2093" s="105">
        <v>269.19085416666667</v>
      </c>
      <c r="G2093" s="27"/>
      <c r="H2093" s="111">
        <v>146.03333333333333</v>
      </c>
      <c r="I2093" s="106">
        <v>105.56039583333333</v>
      </c>
      <c r="J2093" s="109">
        <v>139.013125</v>
      </c>
      <c r="K2093" s="104">
        <v>90.08741666666667</v>
      </c>
      <c r="L2093" s="107">
        <v>22.756020833333331</v>
      </c>
      <c r="M2093" s="102">
        <v>351.57408333333331</v>
      </c>
      <c r="N2093" s="108">
        <v>150</v>
      </c>
      <c r="O2093" s="103">
        <v>63.887041666666661</v>
      </c>
      <c r="P2093" s="39">
        <v>13.90513</v>
      </c>
      <c r="R2093" s="24">
        <f t="shared" si="147"/>
        <v>1893.9366299999999</v>
      </c>
      <c r="T2093" s="5">
        <v>82</v>
      </c>
      <c r="V2093" s="20">
        <f t="shared" si="148"/>
        <v>1975.9366299999999</v>
      </c>
      <c r="W2093" s="59">
        <f t="shared" si="146"/>
        <v>42104</v>
      </c>
      <c r="X2093" s="25">
        <v>141.13354000000001</v>
      </c>
      <c r="Y2093" s="52">
        <v>391.11354</v>
      </c>
      <c r="Z2093" s="53">
        <v>332.36846000000003</v>
      </c>
      <c r="AA2093" s="54">
        <v>504.61212999999998</v>
      </c>
      <c r="AB2093" s="55">
        <v>235.29979</v>
      </c>
      <c r="AC2093" s="56">
        <v>23.44265</v>
      </c>
      <c r="AD2093" s="100">
        <v>49.249395833333338</v>
      </c>
      <c r="AE2093" s="28">
        <v>0</v>
      </c>
      <c r="AF2093" s="58">
        <v>8.5223500000000012</v>
      </c>
      <c r="AG2093" s="58"/>
      <c r="AH2093" s="35">
        <v>0</v>
      </c>
      <c r="AI2093" s="35"/>
      <c r="AL2093" s="24">
        <f t="shared" si="150"/>
        <v>1685.7418558333334</v>
      </c>
      <c r="AN2093" s="47">
        <v>315</v>
      </c>
      <c r="AP2093" s="20">
        <f t="shared" si="149"/>
        <v>2000.7418558333334</v>
      </c>
      <c r="AR2093" s="20">
        <f t="shared" si="151"/>
        <v>-24.805225833333452</v>
      </c>
    </row>
    <row r="2094" spans="1:44" x14ac:dyDescent="0.25">
      <c r="A2094" t="str">
        <f>VLOOKUP($B2094,'Cushing Balance'!$C$2:$E$500,3,TRUE)</f>
        <v>152015</v>
      </c>
      <c r="B2094" s="1">
        <v>42105</v>
      </c>
      <c r="C2094" s="31"/>
      <c r="D2094" s="101">
        <v>590</v>
      </c>
      <c r="E2094" s="110">
        <v>181.50593749999999</v>
      </c>
      <c r="F2094" s="105">
        <v>278.75125000000003</v>
      </c>
      <c r="G2094" s="27"/>
      <c r="H2094" s="111">
        <v>100.69122916666667</v>
      </c>
      <c r="I2094" s="106">
        <v>116.05604166666667</v>
      </c>
      <c r="J2094" s="109">
        <v>157.35718750000001</v>
      </c>
      <c r="K2094" s="104">
        <v>98.610208333333333</v>
      </c>
      <c r="L2094" s="107">
        <v>23.048395833333331</v>
      </c>
      <c r="M2094" s="102">
        <v>370.51445833333332</v>
      </c>
      <c r="N2094" s="108">
        <v>150</v>
      </c>
      <c r="O2094" s="103">
        <v>65.895958333333326</v>
      </c>
      <c r="P2094" s="39">
        <v>0.18702000000000002</v>
      </c>
      <c r="R2094" s="24">
        <f t="shared" si="147"/>
        <v>2132.6176866666669</v>
      </c>
      <c r="T2094" s="5">
        <v>82</v>
      </c>
      <c r="V2094" s="20">
        <f t="shared" si="148"/>
        <v>2214.6176866666669</v>
      </c>
      <c r="W2094" s="59">
        <f t="shared" si="146"/>
        <v>42105</v>
      </c>
      <c r="X2094" s="25">
        <v>131.33055999999999</v>
      </c>
      <c r="Y2094" s="52">
        <v>364.10777000000002</v>
      </c>
      <c r="Z2094" s="53">
        <v>337.22972999999996</v>
      </c>
      <c r="AA2094" s="54">
        <v>443.81918999999999</v>
      </c>
      <c r="AB2094" s="55">
        <v>235.22977</v>
      </c>
      <c r="AC2094" s="56">
        <v>23.790580000000002</v>
      </c>
      <c r="AD2094" s="100">
        <v>31.920833333333331</v>
      </c>
      <c r="AE2094" s="28">
        <v>0</v>
      </c>
      <c r="AF2094" s="58">
        <v>8.7964000000000002</v>
      </c>
      <c r="AG2094" s="58"/>
      <c r="AH2094" s="35">
        <v>0</v>
      </c>
      <c r="AI2094" s="35"/>
      <c r="AL2094" s="24">
        <f t="shared" si="150"/>
        <v>1576.2248333333332</v>
      </c>
      <c r="AN2094" s="47">
        <v>315</v>
      </c>
      <c r="AP2094" s="20">
        <f t="shared" si="149"/>
        <v>1891.2248333333332</v>
      </c>
      <c r="AR2094" s="20">
        <f t="shared" si="151"/>
        <v>323.39285333333373</v>
      </c>
    </row>
    <row r="2095" spans="1:44" x14ac:dyDescent="0.25">
      <c r="A2095" t="str">
        <f>VLOOKUP($B2095,'Cushing Balance'!$C$2:$E$500,3,TRUE)</f>
        <v>152015</v>
      </c>
      <c r="B2095" s="1">
        <v>42106</v>
      </c>
      <c r="C2095" s="31"/>
      <c r="D2095" s="101">
        <v>355.95535416666667</v>
      </c>
      <c r="E2095" s="110">
        <v>175.16422916666664</v>
      </c>
      <c r="F2095" s="105">
        <v>238.15141666666665</v>
      </c>
      <c r="G2095" s="27"/>
      <c r="H2095" s="111">
        <v>94.972729166666667</v>
      </c>
      <c r="I2095" s="106">
        <v>93.183374999999998</v>
      </c>
      <c r="J2095" s="109">
        <v>158.11545833333335</v>
      </c>
      <c r="K2095" s="104">
        <v>96.744500000000002</v>
      </c>
      <c r="L2095" s="107">
        <v>22.691312499999999</v>
      </c>
      <c r="M2095" s="102">
        <v>313.07135416666671</v>
      </c>
      <c r="N2095" s="108">
        <v>120.23295833333333</v>
      </c>
      <c r="O2095" s="103">
        <v>61.558750000000003</v>
      </c>
      <c r="P2095" s="39">
        <v>45.580249999999999</v>
      </c>
      <c r="R2095" s="24">
        <f t="shared" si="147"/>
        <v>1775.4216875</v>
      </c>
      <c r="T2095" s="5">
        <v>82</v>
      </c>
      <c r="V2095" s="20">
        <f t="shared" si="148"/>
        <v>1857.4216875</v>
      </c>
      <c r="W2095" s="59">
        <f t="shared" si="146"/>
        <v>42106</v>
      </c>
      <c r="X2095" s="25">
        <v>132.90276999999998</v>
      </c>
      <c r="Y2095" s="52">
        <v>372.17572999999999</v>
      </c>
      <c r="Z2095" s="53">
        <v>336.52575000000002</v>
      </c>
      <c r="AA2095" s="54">
        <v>465.31540000000001</v>
      </c>
      <c r="AB2095" s="55">
        <v>234.55584999999999</v>
      </c>
      <c r="AC2095" s="56">
        <v>20.423689999999997</v>
      </c>
      <c r="AD2095" s="100">
        <v>41.975458333333336</v>
      </c>
      <c r="AE2095" s="28">
        <v>0</v>
      </c>
      <c r="AF2095" s="58">
        <v>8.4458099999999998</v>
      </c>
      <c r="AG2095" s="58"/>
      <c r="AH2095" s="35">
        <v>0</v>
      </c>
      <c r="AI2095" s="35"/>
      <c r="AL2095" s="24">
        <f t="shared" si="150"/>
        <v>1612.3204583333334</v>
      </c>
      <c r="AN2095" s="47">
        <v>315</v>
      </c>
      <c r="AP2095" s="20">
        <f t="shared" si="149"/>
        <v>1927.3204583333334</v>
      </c>
      <c r="AR2095" s="20">
        <f t="shared" si="151"/>
        <v>-69.898770833333401</v>
      </c>
    </row>
    <row r="2096" spans="1:44" x14ac:dyDescent="0.25">
      <c r="A2096" t="str">
        <f>VLOOKUP($B2096,'Cushing Balance'!$C$2:$E$500,3,TRUE)</f>
        <v>152015</v>
      </c>
      <c r="B2096" s="1">
        <v>42107</v>
      </c>
      <c r="C2096" s="31"/>
      <c r="D2096" s="101">
        <v>221.03022916666666</v>
      </c>
      <c r="E2096" s="110">
        <v>171.81866666666664</v>
      </c>
      <c r="F2096" s="105">
        <v>240.31406250000001</v>
      </c>
      <c r="G2096" s="27"/>
      <c r="H2096" s="111">
        <v>91.918520833333332</v>
      </c>
      <c r="I2096" s="106">
        <v>100.26775000000001</v>
      </c>
      <c r="J2096" s="109">
        <v>152.35360416666666</v>
      </c>
      <c r="K2096" s="104">
        <v>103.80089583333333</v>
      </c>
      <c r="L2096" s="107">
        <v>21.647500000000001</v>
      </c>
      <c r="M2096" s="102">
        <v>376.68470833333333</v>
      </c>
      <c r="N2096" s="108">
        <v>141.95474999999999</v>
      </c>
      <c r="O2096" s="103">
        <v>57.924208333333333</v>
      </c>
      <c r="P2096" s="39">
        <v>33.889919999999996</v>
      </c>
      <c r="R2096" s="24">
        <f t="shared" si="147"/>
        <v>1713.6048158333333</v>
      </c>
      <c r="T2096" s="5">
        <v>82</v>
      </c>
      <c r="V2096" s="20">
        <f t="shared" si="148"/>
        <v>1795.6048158333333</v>
      </c>
      <c r="W2096" s="59">
        <f t="shared" si="146"/>
        <v>42107</v>
      </c>
      <c r="X2096" s="25">
        <v>150.83365000000001</v>
      </c>
      <c r="Y2096" s="52">
        <v>394.29591999999997</v>
      </c>
      <c r="Z2096" s="53">
        <v>301.19175000000001</v>
      </c>
      <c r="AA2096" s="54">
        <v>462.24544000000003</v>
      </c>
      <c r="AB2096" s="55">
        <v>226.67313000000001</v>
      </c>
      <c r="AC2096" s="56">
        <v>9.216149999999999</v>
      </c>
      <c r="AD2096" s="100">
        <v>24.474645833333334</v>
      </c>
      <c r="AE2096" s="28">
        <v>0</v>
      </c>
      <c r="AF2096" s="58">
        <v>13.38871</v>
      </c>
      <c r="AG2096" s="58"/>
      <c r="AH2096" s="35">
        <v>0</v>
      </c>
      <c r="AI2096" s="35"/>
      <c r="AL2096" s="24">
        <f t="shared" si="150"/>
        <v>1582.3193958333336</v>
      </c>
      <c r="AN2096" s="47">
        <v>315</v>
      </c>
      <c r="AP2096" s="20">
        <f t="shared" si="149"/>
        <v>1897.3193958333336</v>
      </c>
      <c r="AR2096" s="20">
        <f t="shared" si="151"/>
        <v>-101.7145800000003</v>
      </c>
    </row>
    <row r="2097" spans="1:44" x14ac:dyDescent="0.25">
      <c r="A2097" t="str">
        <f>VLOOKUP($B2097,'Cushing Balance'!$C$2:$E$500,3,TRUE)</f>
        <v>152015</v>
      </c>
      <c r="B2097" s="1">
        <v>42108</v>
      </c>
      <c r="C2097" s="31"/>
      <c r="D2097" s="101">
        <v>172.03833333333336</v>
      </c>
      <c r="E2097" s="110">
        <v>74.406666666666666</v>
      </c>
      <c r="F2097" s="105">
        <v>305.96229166666666</v>
      </c>
      <c r="G2097" s="27"/>
      <c r="H2097" s="111">
        <v>104.02033333333333</v>
      </c>
      <c r="I2097" s="106">
        <v>99.893145833333335</v>
      </c>
      <c r="J2097" s="109">
        <v>170.27660416666666</v>
      </c>
      <c r="K2097" s="104">
        <v>110.45804166666667</v>
      </c>
      <c r="L2097" s="107">
        <v>21.579458333333331</v>
      </c>
      <c r="M2097" s="102">
        <v>374.80262499999998</v>
      </c>
      <c r="N2097" s="108">
        <v>150</v>
      </c>
      <c r="O2097" s="103">
        <v>57.148895833333334</v>
      </c>
      <c r="P2097" s="39">
        <v>59.605669999999996</v>
      </c>
      <c r="R2097" s="24">
        <f t="shared" si="147"/>
        <v>1700.1920658333336</v>
      </c>
      <c r="T2097" s="5">
        <v>82</v>
      </c>
      <c r="V2097" s="20">
        <f t="shared" si="148"/>
        <v>1782.1920658333336</v>
      </c>
      <c r="W2097" s="59">
        <f t="shared" si="146"/>
        <v>42108</v>
      </c>
      <c r="X2097" s="25">
        <v>133.55463</v>
      </c>
      <c r="Y2097" s="52">
        <v>391.94740000000002</v>
      </c>
      <c r="Z2097" s="53">
        <v>361.23293999999999</v>
      </c>
      <c r="AA2097" s="54">
        <v>437.04253999999997</v>
      </c>
      <c r="AB2097" s="55">
        <v>222.29204000000001</v>
      </c>
      <c r="AC2097" s="56">
        <v>23.493599999999997</v>
      </c>
      <c r="AD2097" s="100">
        <v>51.717166666666664</v>
      </c>
      <c r="AE2097" s="28">
        <v>0</v>
      </c>
      <c r="AF2097" s="58">
        <v>16.033100000000001</v>
      </c>
      <c r="AG2097" s="58"/>
      <c r="AH2097" s="35">
        <v>0</v>
      </c>
      <c r="AI2097" s="35"/>
      <c r="AL2097" s="24">
        <f t="shared" si="150"/>
        <v>1637.3134166666666</v>
      </c>
      <c r="AN2097" s="47">
        <v>315</v>
      </c>
      <c r="AP2097" s="20">
        <f t="shared" si="149"/>
        <v>1952.3134166666666</v>
      </c>
      <c r="AR2097" s="20">
        <f t="shared" si="151"/>
        <v>-170.12135083333305</v>
      </c>
    </row>
    <row r="2098" spans="1:44" x14ac:dyDescent="0.25">
      <c r="A2098" t="str">
        <f>VLOOKUP($B2098,'Cushing Balance'!$C$2:$E$500,3,TRUE)</f>
        <v>152015</v>
      </c>
      <c r="B2098" s="1">
        <v>42109</v>
      </c>
      <c r="C2098" s="31"/>
      <c r="D2098" s="101">
        <v>97.060500000000005</v>
      </c>
      <c r="E2098" s="110">
        <v>136.54354166666667</v>
      </c>
      <c r="F2098" s="105">
        <v>310.73885416666667</v>
      </c>
      <c r="G2098" s="27"/>
      <c r="H2098" s="111">
        <v>148.84489583333334</v>
      </c>
      <c r="I2098" s="106">
        <v>108.0810625</v>
      </c>
      <c r="J2098" s="109">
        <v>212.45135416666665</v>
      </c>
      <c r="K2098" s="104">
        <v>106.27477083333333</v>
      </c>
      <c r="L2098" s="107">
        <v>21.695812499999999</v>
      </c>
      <c r="M2098" s="102">
        <v>336.72610416666669</v>
      </c>
      <c r="N2098" s="108">
        <v>149.94827083333334</v>
      </c>
      <c r="O2098" s="103">
        <v>67.225479166666673</v>
      </c>
      <c r="P2098" s="39">
        <v>50.096919999999997</v>
      </c>
      <c r="R2098" s="24">
        <f t="shared" si="147"/>
        <v>1745.6875658333333</v>
      </c>
      <c r="T2098" s="5">
        <v>82</v>
      </c>
      <c r="V2098" s="20">
        <f t="shared" si="148"/>
        <v>1827.6875658333333</v>
      </c>
      <c r="W2098" s="59">
        <f t="shared" si="146"/>
        <v>42109</v>
      </c>
      <c r="X2098" s="25">
        <v>132.54051999999999</v>
      </c>
      <c r="Y2098" s="52">
        <v>392.63372999999996</v>
      </c>
      <c r="Z2098" s="53">
        <v>263.21808000000004</v>
      </c>
      <c r="AA2098" s="54">
        <v>462.13302000000004</v>
      </c>
      <c r="AB2098" s="55">
        <v>121.77364999999999</v>
      </c>
      <c r="AC2098" s="56">
        <v>23.5625</v>
      </c>
      <c r="AD2098" s="100">
        <v>79.317729166666666</v>
      </c>
      <c r="AE2098" s="28">
        <v>0</v>
      </c>
      <c r="AF2098" s="58">
        <v>8.8615200000000005</v>
      </c>
      <c r="AG2098" s="58"/>
      <c r="AH2098" s="35">
        <v>0</v>
      </c>
      <c r="AI2098" s="35"/>
      <c r="AL2098" s="24">
        <f t="shared" si="150"/>
        <v>1484.0407491666665</v>
      </c>
      <c r="AN2098" s="47">
        <v>315</v>
      </c>
      <c r="AP2098" s="20">
        <f t="shared" si="149"/>
        <v>1799.0407491666665</v>
      </c>
      <c r="AR2098" s="20">
        <f t="shared" si="151"/>
        <v>28.646816666666837</v>
      </c>
    </row>
    <row r="2099" spans="1:44" x14ac:dyDescent="0.25">
      <c r="A2099" t="str">
        <f>VLOOKUP($B2099,'Cushing Balance'!$C$2:$E$500,3,TRUE)</f>
        <v>152015</v>
      </c>
      <c r="B2099" s="1">
        <v>42110</v>
      </c>
      <c r="C2099" s="31"/>
      <c r="D2099" s="101">
        <v>270.41595833333332</v>
      </c>
      <c r="E2099" s="110">
        <v>123.70885416666667</v>
      </c>
      <c r="F2099" s="105">
        <v>304.7978333333333</v>
      </c>
      <c r="G2099" s="27"/>
      <c r="H2099" s="111">
        <v>145.16118750000001</v>
      </c>
      <c r="I2099" s="106">
        <v>88.302229166666677</v>
      </c>
      <c r="J2099" s="109">
        <v>170.76745833333334</v>
      </c>
      <c r="K2099" s="104">
        <v>107.95960416666667</v>
      </c>
      <c r="L2099" s="107">
        <v>21.9765625</v>
      </c>
      <c r="M2099" s="102">
        <v>371.60827083333334</v>
      </c>
      <c r="N2099" s="108">
        <v>150</v>
      </c>
      <c r="O2099" s="103">
        <v>60.991437500000004</v>
      </c>
      <c r="P2099" s="39">
        <v>57.181789999999999</v>
      </c>
      <c r="R2099" s="24">
        <f t="shared" si="147"/>
        <v>1872.8711858333334</v>
      </c>
      <c r="T2099" s="5">
        <v>82</v>
      </c>
      <c r="V2099" s="20">
        <f t="shared" si="148"/>
        <v>1954.8711858333334</v>
      </c>
      <c r="W2099" s="59">
        <f t="shared" si="146"/>
        <v>42110</v>
      </c>
      <c r="X2099" s="25">
        <v>147.68856</v>
      </c>
      <c r="Y2099" s="52">
        <v>389.53100000000001</v>
      </c>
      <c r="Z2099" s="53">
        <v>340.50438000000003</v>
      </c>
      <c r="AA2099" s="54">
        <v>551.60095999999999</v>
      </c>
      <c r="AB2099" s="55">
        <v>227.68429</v>
      </c>
      <c r="AC2099" s="56">
        <v>22.398099999999999</v>
      </c>
      <c r="AD2099" s="100">
        <v>68.736437499999994</v>
      </c>
      <c r="AE2099" s="28">
        <v>0</v>
      </c>
      <c r="AF2099" s="58">
        <v>8.6791</v>
      </c>
      <c r="AG2099" s="58"/>
      <c r="AH2099" s="35">
        <v>0</v>
      </c>
      <c r="AI2099" s="35"/>
      <c r="AL2099" s="24">
        <f t="shared" si="150"/>
        <v>1756.8228275000001</v>
      </c>
      <c r="AN2099" s="47">
        <v>315</v>
      </c>
      <c r="AP2099" s="20">
        <f t="shared" si="149"/>
        <v>2071.8228275000001</v>
      </c>
      <c r="AR2099" s="20">
        <f t="shared" si="151"/>
        <v>-116.95164166666677</v>
      </c>
    </row>
    <row r="2100" spans="1:44" x14ac:dyDescent="0.25">
      <c r="A2100" t="str">
        <f>VLOOKUP($B2100,'Cushing Balance'!$C$2:$E$500,3,TRUE)</f>
        <v>152015</v>
      </c>
      <c r="B2100" s="1">
        <v>42111</v>
      </c>
      <c r="C2100" s="31"/>
      <c r="D2100" s="101">
        <v>368.63360416666671</v>
      </c>
      <c r="E2100" s="110">
        <v>172.6604375</v>
      </c>
      <c r="F2100" s="105">
        <v>177.71229166666666</v>
      </c>
      <c r="G2100" s="27"/>
      <c r="H2100" s="111">
        <v>117.61329166666667</v>
      </c>
      <c r="I2100" s="106">
        <v>87.466041666666669</v>
      </c>
      <c r="J2100" s="109">
        <v>129.83379166666668</v>
      </c>
      <c r="K2100" s="104">
        <v>104.66054166666667</v>
      </c>
      <c r="L2100" s="107">
        <v>22.720187500000002</v>
      </c>
      <c r="M2100" s="102">
        <v>384.90062499999999</v>
      </c>
      <c r="N2100" s="108">
        <v>120.616</v>
      </c>
      <c r="O2100" s="103">
        <v>64.433374999999998</v>
      </c>
      <c r="P2100" s="39">
        <v>0.3231</v>
      </c>
      <c r="R2100" s="24">
        <f t="shared" si="147"/>
        <v>1751.5732875000003</v>
      </c>
      <c r="T2100" s="5">
        <v>82</v>
      </c>
      <c r="V2100" s="20">
        <f t="shared" si="148"/>
        <v>1833.5732875000003</v>
      </c>
      <c r="W2100" s="59">
        <f t="shared" si="146"/>
        <v>42111</v>
      </c>
      <c r="X2100" s="25">
        <v>149.88276999999999</v>
      </c>
      <c r="Y2100" s="52">
        <v>366.27019000000001</v>
      </c>
      <c r="Z2100" s="53">
        <v>306.58413000000002</v>
      </c>
      <c r="AA2100" s="54">
        <v>557.83550000000002</v>
      </c>
      <c r="AB2100" s="55">
        <v>236.44392000000002</v>
      </c>
      <c r="AC2100" s="56">
        <v>15.758790000000001</v>
      </c>
      <c r="AD2100" s="100">
        <v>71.643458333333328</v>
      </c>
      <c r="AE2100" s="28">
        <v>0</v>
      </c>
      <c r="AF2100" s="58">
        <v>8.7637099999999997</v>
      </c>
      <c r="AG2100" s="58"/>
      <c r="AH2100" s="35">
        <v>0</v>
      </c>
      <c r="AI2100" s="35"/>
      <c r="AL2100" s="24">
        <f t="shared" si="150"/>
        <v>1713.1824683333334</v>
      </c>
      <c r="AN2100" s="47">
        <v>315</v>
      </c>
      <c r="AP2100" s="20">
        <f t="shared" si="149"/>
        <v>2028.1824683333334</v>
      </c>
      <c r="AR2100" s="20">
        <f t="shared" si="151"/>
        <v>-194.60918083333308</v>
      </c>
    </row>
    <row r="2101" spans="1:44" x14ac:dyDescent="0.25">
      <c r="A2101" t="str">
        <f>VLOOKUP($B2101,'Cushing Balance'!$C$2:$E$500,3,TRUE)</f>
        <v>162015</v>
      </c>
      <c r="B2101" s="1">
        <v>42112</v>
      </c>
      <c r="C2101" s="31"/>
      <c r="D2101" s="101">
        <v>451.72510416666671</v>
      </c>
      <c r="E2101" s="110">
        <v>181.016875</v>
      </c>
      <c r="F2101" s="105">
        <v>288.26706250000001</v>
      </c>
      <c r="G2101" s="27"/>
      <c r="H2101" s="111">
        <v>135.07360416666666</v>
      </c>
      <c r="I2101" s="106">
        <v>83.174083333333328</v>
      </c>
      <c r="J2101" s="109">
        <v>154.57483333333334</v>
      </c>
      <c r="K2101" s="104">
        <v>111.21666666666667</v>
      </c>
      <c r="L2101" s="107">
        <v>22.923604166666667</v>
      </c>
      <c r="M2101" s="102">
        <v>331.9778541666667</v>
      </c>
      <c r="N2101" s="108">
        <v>149.87314583333335</v>
      </c>
      <c r="O2101" s="103">
        <v>58.168958333333336</v>
      </c>
      <c r="P2101" s="39">
        <v>3.0022500000000001</v>
      </c>
      <c r="R2101" s="24">
        <f t="shared" si="147"/>
        <v>1970.9940416666668</v>
      </c>
      <c r="T2101" s="5">
        <v>82</v>
      </c>
      <c r="V2101" s="20">
        <f t="shared" si="148"/>
        <v>2052.9940416666668</v>
      </c>
      <c r="W2101" s="59">
        <f t="shared" si="146"/>
        <v>42112</v>
      </c>
      <c r="X2101" s="25">
        <v>150.18451999999999</v>
      </c>
      <c r="Y2101" s="52">
        <v>359.37099999999998</v>
      </c>
      <c r="Z2101" s="53">
        <v>251.01167000000001</v>
      </c>
      <c r="AA2101" s="54">
        <v>548.05499999999995</v>
      </c>
      <c r="AB2101" s="55">
        <v>234.21689999999998</v>
      </c>
      <c r="AC2101" s="56">
        <v>21.634250000000002</v>
      </c>
      <c r="AD2101" s="100">
        <v>42.422916666666666</v>
      </c>
      <c r="AE2101" s="28">
        <v>0</v>
      </c>
      <c r="AF2101" s="58">
        <v>11.741580000000001</v>
      </c>
      <c r="AG2101" s="58"/>
      <c r="AH2101" s="35">
        <v>0</v>
      </c>
      <c r="AI2101" s="35"/>
      <c r="AL2101" s="24">
        <f t="shared" si="150"/>
        <v>1618.6378366666668</v>
      </c>
      <c r="AN2101" s="47">
        <v>315</v>
      </c>
      <c r="AP2101" s="20">
        <f t="shared" si="149"/>
        <v>1933.6378366666668</v>
      </c>
      <c r="AR2101" s="20">
        <f t="shared" si="151"/>
        <v>119.35620500000005</v>
      </c>
    </row>
    <row r="2102" spans="1:44" x14ac:dyDescent="0.25">
      <c r="A2102" t="str">
        <f>VLOOKUP($B2102,'Cushing Balance'!$C$2:$E$500,3,TRUE)</f>
        <v>162015</v>
      </c>
      <c r="B2102" s="1">
        <v>42113</v>
      </c>
      <c r="C2102" s="31"/>
      <c r="D2102" s="101">
        <v>311.47025000000002</v>
      </c>
      <c r="E2102" s="110">
        <v>177.02891666666665</v>
      </c>
      <c r="F2102" s="105">
        <v>300.84122916666666</v>
      </c>
      <c r="G2102" s="27"/>
      <c r="H2102" s="111">
        <v>120.76322916666668</v>
      </c>
      <c r="I2102" s="106">
        <v>82.535229166666667</v>
      </c>
      <c r="J2102" s="109">
        <v>164.683875</v>
      </c>
      <c r="K2102" s="104">
        <v>118.76870833333332</v>
      </c>
      <c r="L2102" s="107">
        <v>22.904708333333332</v>
      </c>
      <c r="M2102" s="102">
        <v>407.00614583333333</v>
      </c>
      <c r="N2102" s="108">
        <v>150</v>
      </c>
      <c r="O2102" s="103">
        <v>57.755083333333339</v>
      </c>
      <c r="P2102" s="39">
        <v>3.0714800000000002</v>
      </c>
      <c r="R2102" s="24">
        <f t="shared" si="147"/>
        <v>1916.828855</v>
      </c>
      <c r="T2102" s="5">
        <v>82</v>
      </c>
      <c r="V2102" s="20">
        <f t="shared" si="148"/>
        <v>1998.828855</v>
      </c>
      <c r="W2102" s="59">
        <f t="shared" si="146"/>
        <v>42113</v>
      </c>
      <c r="X2102" s="25">
        <v>137.05126999999999</v>
      </c>
      <c r="Y2102" s="52">
        <v>357.47651999999999</v>
      </c>
      <c r="Z2102" s="53">
        <v>189.10325</v>
      </c>
      <c r="AA2102" s="54">
        <v>549.74093999999991</v>
      </c>
      <c r="AB2102" s="55">
        <v>231.31184999999999</v>
      </c>
      <c r="AC2102" s="56">
        <v>22.49344</v>
      </c>
      <c r="AD2102" s="100">
        <v>36.086479166666663</v>
      </c>
      <c r="AE2102" s="28">
        <v>0</v>
      </c>
      <c r="AF2102" s="58">
        <v>13.38242</v>
      </c>
      <c r="AG2102" s="58"/>
      <c r="AH2102" s="35">
        <v>0</v>
      </c>
      <c r="AI2102" s="35"/>
      <c r="AL2102" s="24">
        <f t="shared" si="150"/>
        <v>1536.6461691666664</v>
      </c>
      <c r="AN2102" s="47">
        <v>315</v>
      </c>
      <c r="AP2102" s="20">
        <f t="shared" si="149"/>
        <v>1851.6461691666664</v>
      </c>
      <c r="AR2102" s="20">
        <f t="shared" si="151"/>
        <v>147.18268583333361</v>
      </c>
    </row>
    <row r="2103" spans="1:44" x14ac:dyDescent="0.25">
      <c r="A2103" t="str">
        <f>VLOOKUP($B2103,'Cushing Balance'!$C$2:$E$500,3,TRUE)</f>
        <v>162015</v>
      </c>
      <c r="B2103" s="1">
        <v>42114</v>
      </c>
      <c r="C2103" s="31"/>
      <c r="D2103" s="101">
        <v>86.041666666666671</v>
      </c>
      <c r="E2103" s="110">
        <v>192.71777083333333</v>
      </c>
      <c r="F2103" s="105">
        <v>44.627583333333334</v>
      </c>
      <c r="G2103" s="27"/>
      <c r="H2103" s="111">
        <v>132.97131250000001</v>
      </c>
      <c r="I2103" s="106">
        <v>83.638270833333323</v>
      </c>
      <c r="J2103" s="109">
        <v>160.65947916666667</v>
      </c>
      <c r="K2103" s="104">
        <v>116.30679166666667</v>
      </c>
      <c r="L2103" s="107">
        <v>18.107416666666669</v>
      </c>
      <c r="M2103" s="102">
        <v>352.52945833333331</v>
      </c>
      <c r="N2103" s="108">
        <v>150</v>
      </c>
      <c r="O2103" s="103">
        <v>61.619354166666668</v>
      </c>
      <c r="P2103" s="39">
        <v>45.211129999999997</v>
      </c>
      <c r="R2103" s="24">
        <f t="shared" si="147"/>
        <v>1444.4302341666664</v>
      </c>
      <c r="T2103" s="5">
        <v>82</v>
      </c>
      <c r="V2103" s="20">
        <f t="shared" si="148"/>
        <v>1526.4302341666664</v>
      </c>
      <c r="W2103" s="59">
        <f t="shared" si="146"/>
        <v>42114</v>
      </c>
      <c r="X2103" s="25">
        <v>130.751</v>
      </c>
      <c r="Y2103" s="52">
        <v>245.55549999999999</v>
      </c>
      <c r="Z2103" s="53">
        <v>83.479190000000003</v>
      </c>
      <c r="AA2103" s="54">
        <v>575.42577000000006</v>
      </c>
      <c r="AB2103" s="55">
        <v>220.51526999999999</v>
      </c>
      <c r="AC2103" s="56">
        <v>23.517099999999999</v>
      </c>
      <c r="AD2103" s="100">
        <v>57.521895833333339</v>
      </c>
      <c r="AE2103" s="28">
        <v>0</v>
      </c>
      <c r="AF2103" s="58">
        <v>15.666459999999999</v>
      </c>
      <c r="AG2103" s="58"/>
      <c r="AH2103" s="35">
        <v>0</v>
      </c>
      <c r="AI2103" s="35"/>
      <c r="AL2103" s="24">
        <f t="shared" si="150"/>
        <v>1352.4321858333331</v>
      </c>
      <c r="AN2103" s="47">
        <v>315</v>
      </c>
      <c r="AP2103" s="20">
        <f t="shared" si="149"/>
        <v>1667.4321858333331</v>
      </c>
      <c r="AR2103" s="20">
        <f t="shared" si="151"/>
        <v>-141.00195166666663</v>
      </c>
    </row>
    <row r="2104" spans="1:44" x14ac:dyDescent="0.25">
      <c r="A2104" t="str">
        <f>VLOOKUP($B2104,'Cushing Balance'!$C$2:$E$500,3,TRUE)</f>
        <v>162015</v>
      </c>
      <c r="B2104" s="1">
        <v>42115</v>
      </c>
      <c r="C2104" s="31"/>
      <c r="D2104" s="101">
        <v>116.58739583333333</v>
      </c>
      <c r="E2104" s="110">
        <v>191.02324999999999</v>
      </c>
      <c r="F2104" s="105">
        <v>273.04354166666667</v>
      </c>
      <c r="G2104" s="27"/>
      <c r="H2104" s="111">
        <v>124.3978125</v>
      </c>
      <c r="I2104" s="106">
        <v>100.7944375</v>
      </c>
      <c r="J2104" s="109">
        <v>107.8996875</v>
      </c>
      <c r="K2104" s="104">
        <v>104.264875</v>
      </c>
      <c r="L2104" s="107">
        <v>21.856645833333332</v>
      </c>
      <c r="M2104" s="102">
        <v>346.94331249999999</v>
      </c>
      <c r="N2104" s="108">
        <v>115.8095</v>
      </c>
      <c r="O2104" s="103">
        <v>61.743562500000003</v>
      </c>
      <c r="P2104" s="39">
        <v>45.959060000000001</v>
      </c>
      <c r="R2104" s="24">
        <f t="shared" si="147"/>
        <v>1610.3230808333333</v>
      </c>
      <c r="T2104" s="5">
        <v>82</v>
      </c>
      <c r="V2104" s="20">
        <f t="shared" si="148"/>
        <v>1692.3230808333333</v>
      </c>
      <c r="W2104" s="59">
        <f t="shared" si="146"/>
        <v>42115</v>
      </c>
      <c r="X2104" s="25">
        <v>131.16067000000001</v>
      </c>
      <c r="Y2104" s="52">
        <v>312.67646000000002</v>
      </c>
      <c r="Z2104" s="53">
        <v>158.21142</v>
      </c>
      <c r="AA2104" s="54">
        <v>458.41906</v>
      </c>
      <c r="AB2104" s="55">
        <v>231.97829000000002</v>
      </c>
      <c r="AC2104" s="56">
        <v>20.356630000000003</v>
      </c>
      <c r="AD2104" s="100">
        <v>27.597562499999999</v>
      </c>
      <c r="AE2104" s="28">
        <v>0</v>
      </c>
      <c r="AF2104" s="58">
        <v>14.99015</v>
      </c>
      <c r="AG2104" s="58"/>
      <c r="AH2104" s="35">
        <v>0</v>
      </c>
      <c r="AI2104" s="35"/>
      <c r="AL2104" s="24">
        <f t="shared" si="150"/>
        <v>1355.3902425000001</v>
      </c>
      <c r="AN2104" s="47">
        <v>315</v>
      </c>
      <c r="AP2104" s="20">
        <f t="shared" si="149"/>
        <v>1670.3902425000001</v>
      </c>
      <c r="AR2104" s="20">
        <f t="shared" si="151"/>
        <v>21.932838333333166</v>
      </c>
    </row>
    <row r="2105" spans="1:44" x14ac:dyDescent="0.25">
      <c r="A2105" t="str">
        <f>VLOOKUP($B2105,'Cushing Balance'!$C$2:$E$500,3,TRUE)</f>
        <v>162015</v>
      </c>
      <c r="B2105" s="1">
        <v>42116</v>
      </c>
      <c r="C2105" s="31"/>
      <c r="D2105" s="101">
        <v>221.61945833333334</v>
      </c>
      <c r="E2105" s="110">
        <v>196.46775</v>
      </c>
      <c r="F2105" s="105">
        <v>281.38158333333331</v>
      </c>
      <c r="G2105" s="27"/>
      <c r="H2105" s="111">
        <v>114.48727083333333</v>
      </c>
      <c r="I2105" s="106">
        <v>82.704416666666674</v>
      </c>
      <c r="J2105" s="109">
        <v>213.6544375</v>
      </c>
      <c r="K2105" s="104">
        <v>94.655500000000004</v>
      </c>
      <c r="L2105" s="107">
        <v>21.841166666666666</v>
      </c>
      <c r="M2105" s="102">
        <v>382.88277083333332</v>
      </c>
      <c r="N2105" s="108">
        <v>97.561979166666674</v>
      </c>
      <c r="O2105" s="103">
        <v>60.319270833333334</v>
      </c>
      <c r="P2105" s="39">
        <v>15.939249999999999</v>
      </c>
      <c r="R2105" s="24">
        <f t="shared" si="147"/>
        <v>1783.5148541666665</v>
      </c>
      <c r="T2105" s="5">
        <v>82</v>
      </c>
      <c r="V2105" s="20">
        <f t="shared" si="148"/>
        <v>1865.5148541666665</v>
      </c>
      <c r="W2105" s="59">
        <f t="shared" si="146"/>
        <v>42116</v>
      </c>
      <c r="X2105" s="25">
        <v>131.55819</v>
      </c>
      <c r="Y2105" s="52">
        <v>359.60288000000003</v>
      </c>
      <c r="Z2105" s="53">
        <v>292.64952</v>
      </c>
      <c r="AA2105" s="54">
        <v>447.39353999999997</v>
      </c>
      <c r="AB2105" s="55">
        <v>229.88782999999998</v>
      </c>
      <c r="AC2105" s="56">
        <v>19.6494</v>
      </c>
      <c r="AD2105" s="100">
        <v>63.588354166666662</v>
      </c>
      <c r="AE2105" s="28">
        <v>0</v>
      </c>
      <c r="AF2105" s="58">
        <v>14.091559999999999</v>
      </c>
      <c r="AG2105" s="58"/>
      <c r="AH2105" s="35">
        <v>0</v>
      </c>
      <c r="AI2105" s="35"/>
      <c r="AL2105" s="24">
        <f t="shared" si="150"/>
        <v>1558.4212741666668</v>
      </c>
      <c r="AN2105" s="47">
        <v>315</v>
      </c>
      <c r="AP2105" s="20">
        <f t="shared" si="149"/>
        <v>1873.4212741666668</v>
      </c>
      <c r="AR2105" s="20">
        <f t="shared" si="151"/>
        <v>-7.9064200000002529</v>
      </c>
    </row>
    <row r="2106" spans="1:44" x14ac:dyDescent="0.25">
      <c r="A2106" t="str">
        <f>VLOOKUP($B2106,'Cushing Balance'!$C$2:$E$500,3,TRUE)</f>
        <v>162015</v>
      </c>
      <c r="B2106" s="1">
        <v>42117</v>
      </c>
      <c r="C2106" s="31"/>
      <c r="D2106" s="101">
        <v>266.15545833333329</v>
      </c>
      <c r="E2106" s="110">
        <v>196.43879166666665</v>
      </c>
      <c r="F2106" s="105">
        <v>308.69068750000002</v>
      </c>
      <c r="G2106" s="27"/>
      <c r="H2106" s="111">
        <v>87.010874999999999</v>
      </c>
      <c r="I2106" s="106">
        <v>90.538270833333328</v>
      </c>
      <c r="J2106" s="109">
        <v>284.05152083333331</v>
      </c>
      <c r="K2106" s="104">
        <v>93.595604166666675</v>
      </c>
      <c r="L2106" s="107">
        <v>21.740583333333333</v>
      </c>
      <c r="M2106" s="102">
        <v>384.9935625</v>
      </c>
      <c r="N2106" s="108">
        <v>129.86791666666667</v>
      </c>
      <c r="O2106" s="103">
        <v>60.617624999999997</v>
      </c>
      <c r="P2106" s="39">
        <v>7.32592</v>
      </c>
      <c r="R2106" s="24">
        <f t="shared" si="147"/>
        <v>1931.0268158333331</v>
      </c>
      <c r="T2106" s="5">
        <v>82</v>
      </c>
      <c r="V2106" s="20">
        <f t="shared" si="148"/>
        <v>2013.0268158333331</v>
      </c>
      <c r="W2106" s="59">
        <f t="shared" si="146"/>
        <v>42117</v>
      </c>
      <c r="X2106" s="25">
        <v>131.53071</v>
      </c>
      <c r="Y2106" s="52">
        <v>379.86574999999999</v>
      </c>
      <c r="Z2106" s="53">
        <v>72.812690000000003</v>
      </c>
      <c r="AA2106" s="54">
        <v>488.56615000000005</v>
      </c>
      <c r="AB2106" s="55">
        <v>232.55663000000001</v>
      </c>
      <c r="AC2106" s="56">
        <v>23.478000000000002</v>
      </c>
      <c r="AD2106" s="100">
        <v>64.785875000000004</v>
      </c>
      <c r="AE2106" s="28">
        <v>0</v>
      </c>
      <c r="AF2106" s="58">
        <v>16.067129999999999</v>
      </c>
      <c r="AG2106" s="58"/>
      <c r="AH2106" s="35">
        <v>0</v>
      </c>
      <c r="AI2106" s="35"/>
      <c r="AL2106" s="24">
        <f t="shared" si="150"/>
        <v>1409.6629350000001</v>
      </c>
      <c r="AN2106" s="47">
        <v>315</v>
      </c>
      <c r="AP2106" s="20">
        <f t="shared" si="149"/>
        <v>1724.6629350000001</v>
      </c>
      <c r="AR2106" s="20">
        <f t="shared" si="151"/>
        <v>288.36388083333304</v>
      </c>
    </row>
    <row r="2107" spans="1:44" x14ac:dyDescent="0.25">
      <c r="A2107" t="str">
        <f>VLOOKUP($B2107,'Cushing Balance'!$C$2:$E$500,3,TRUE)</f>
        <v>162015</v>
      </c>
      <c r="B2107" s="1">
        <v>42118</v>
      </c>
      <c r="C2107" s="31"/>
      <c r="D2107" s="101">
        <v>307.18477083333329</v>
      </c>
      <c r="E2107" s="110">
        <v>192.34587500000001</v>
      </c>
      <c r="F2107" s="105">
        <v>312.22047916666668</v>
      </c>
      <c r="G2107" s="27"/>
      <c r="H2107" s="111">
        <v>98.035312500000003</v>
      </c>
      <c r="I2107" s="106">
        <v>102.20170833333333</v>
      </c>
      <c r="J2107" s="109">
        <v>286.83477083333332</v>
      </c>
      <c r="K2107" s="104">
        <v>89.852854166666674</v>
      </c>
      <c r="L2107" s="107">
        <v>22.111000000000001</v>
      </c>
      <c r="M2107" s="102">
        <v>391.09204166666666</v>
      </c>
      <c r="N2107" s="108">
        <v>150</v>
      </c>
      <c r="O2107" s="103">
        <v>68.235395833333328</v>
      </c>
      <c r="P2107" s="39">
        <v>19.765599999999999</v>
      </c>
      <c r="R2107" s="24">
        <f t="shared" si="147"/>
        <v>2039.8798083333334</v>
      </c>
      <c r="T2107" s="5">
        <v>82</v>
      </c>
      <c r="V2107" s="20">
        <f t="shared" si="148"/>
        <v>2121.8798083333331</v>
      </c>
      <c r="W2107" s="59">
        <f t="shared" si="146"/>
        <v>42118</v>
      </c>
      <c r="X2107" s="25">
        <v>137.28348</v>
      </c>
      <c r="Y2107" s="52">
        <v>365.57590000000005</v>
      </c>
      <c r="Z2107" s="53">
        <v>46.6524</v>
      </c>
      <c r="AA2107" s="54">
        <v>536.10648000000003</v>
      </c>
      <c r="AB2107" s="55">
        <v>232.53798</v>
      </c>
      <c r="AC2107" s="56">
        <v>23.664650000000002</v>
      </c>
      <c r="AD2107" s="100">
        <v>34.602687500000002</v>
      </c>
      <c r="AE2107" s="28">
        <v>0</v>
      </c>
      <c r="AF2107" s="58">
        <v>15.931979999999999</v>
      </c>
      <c r="AG2107" s="58"/>
      <c r="AH2107" s="35">
        <v>0</v>
      </c>
      <c r="AI2107" s="35"/>
      <c r="AL2107" s="24">
        <f t="shared" si="150"/>
        <v>1392.3555575000003</v>
      </c>
      <c r="AN2107" s="47">
        <v>315</v>
      </c>
      <c r="AP2107" s="20">
        <f t="shared" si="149"/>
        <v>1707.3555575000003</v>
      </c>
      <c r="AR2107" s="20">
        <f t="shared" si="151"/>
        <v>414.52425083333287</v>
      </c>
    </row>
    <row r="2108" spans="1:44" x14ac:dyDescent="0.25">
      <c r="A2108" t="str">
        <f>VLOOKUP($B2108,'Cushing Balance'!$C$2:$E$500,3,TRUE)</f>
        <v>172015</v>
      </c>
      <c r="B2108" s="1">
        <v>42119</v>
      </c>
      <c r="C2108" s="31"/>
      <c r="D2108" s="101">
        <v>98.333333333333329</v>
      </c>
      <c r="E2108" s="110">
        <v>190.32991666666666</v>
      </c>
      <c r="F2108" s="105">
        <v>306.015625</v>
      </c>
      <c r="G2108" s="27"/>
      <c r="H2108" s="111">
        <v>105.73645833333333</v>
      </c>
      <c r="I2108" s="106">
        <v>79.971854166666674</v>
      </c>
      <c r="J2108" s="109">
        <v>173.77216666666666</v>
      </c>
      <c r="K2108" s="104">
        <v>90.169354166666665</v>
      </c>
      <c r="L2108" s="107">
        <v>22.929083333333331</v>
      </c>
      <c r="M2108" s="102">
        <v>310.24472916666667</v>
      </c>
      <c r="N2108" s="108">
        <v>142.21912499999999</v>
      </c>
      <c r="O2108" s="103">
        <v>62.097583333333333</v>
      </c>
      <c r="P2108" s="39">
        <v>18.542630000000003</v>
      </c>
      <c r="R2108" s="24">
        <f t="shared" si="147"/>
        <v>1600.3618591666668</v>
      </c>
      <c r="T2108" s="5">
        <v>82</v>
      </c>
      <c r="V2108" s="20">
        <f t="shared" si="148"/>
        <v>1682.3618591666668</v>
      </c>
      <c r="W2108" s="59">
        <f t="shared" si="146"/>
        <v>42119</v>
      </c>
      <c r="X2108" s="25">
        <v>149.79767000000001</v>
      </c>
      <c r="Y2108" s="52">
        <v>361.88290000000001</v>
      </c>
      <c r="Z2108" s="53">
        <v>307.89509999999996</v>
      </c>
      <c r="AA2108" s="54">
        <v>369.35422999999997</v>
      </c>
      <c r="AB2108" s="55">
        <v>229.72030999999998</v>
      </c>
      <c r="AC2108" s="56">
        <v>23.68346</v>
      </c>
      <c r="AD2108" s="100">
        <v>40.118187499999998</v>
      </c>
      <c r="AE2108" s="28">
        <v>0</v>
      </c>
      <c r="AF2108" s="58">
        <v>16.199770000000001</v>
      </c>
      <c r="AG2108" s="58"/>
      <c r="AH2108" s="35">
        <v>0</v>
      </c>
      <c r="AI2108" s="35"/>
      <c r="AL2108" s="24">
        <f t="shared" si="150"/>
        <v>1498.6516274999997</v>
      </c>
      <c r="AN2108" s="47">
        <v>315</v>
      </c>
      <c r="AP2108" s="20">
        <f t="shared" si="149"/>
        <v>1813.6516274999997</v>
      </c>
      <c r="AR2108" s="20">
        <f t="shared" si="151"/>
        <v>-131.28976833333286</v>
      </c>
    </row>
    <row r="2109" spans="1:44" x14ac:dyDescent="0.25">
      <c r="A2109" t="str">
        <f>VLOOKUP($B2109,'Cushing Balance'!$C$2:$E$500,3,TRUE)</f>
        <v>172015</v>
      </c>
      <c r="B2109" s="1">
        <v>42120</v>
      </c>
      <c r="C2109" s="31"/>
      <c r="D2109" s="101">
        <v>86.041666666666671</v>
      </c>
      <c r="E2109" s="110">
        <v>195.30193750000001</v>
      </c>
      <c r="F2109" s="105">
        <v>260.03420833333337</v>
      </c>
      <c r="G2109" s="27"/>
      <c r="H2109" s="111">
        <v>126.10072916666667</v>
      </c>
      <c r="I2109" s="106">
        <v>94.793145833333327</v>
      </c>
      <c r="J2109" s="109">
        <v>292.80900000000003</v>
      </c>
      <c r="K2109" s="104">
        <v>93.991791666666671</v>
      </c>
      <c r="L2109" s="107">
        <v>22.856187500000001</v>
      </c>
      <c r="M2109" s="102">
        <v>372.16633333333334</v>
      </c>
      <c r="N2109" s="108">
        <v>107.2283125</v>
      </c>
      <c r="O2109" s="103">
        <v>62.611854166666667</v>
      </c>
      <c r="P2109" s="39">
        <v>8.8422900000000002</v>
      </c>
      <c r="R2109" s="24">
        <f t="shared" si="147"/>
        <v>1722.7774566666669</v>
      </c>
      <c r="T2109" s="5">
        <v>82</v>
      </c>
      <c r="V2109" s="20">
        <f t="shared" si="148"/>
        <v>1804.7774566666669</v>
      </c>
      <c r="W2109" s="59">
        <f t="shared" si="146"/>
        <v>42120</v>
      </c>
      <c r="X2109" s="25">
        <v>149.93980999999999</v>
      </c>
      <c r="Y2109" s="52">
        <v>330.18915000000004</v>
      </c>
      <c r="Z2109" s="53">
        <v>323.46838000000002</v>
      </c>
      <c r="AA2109" s="54">
        <v>480.32352000000003</v>
      </c>
      <c r="AB2109" s="55">
        <v>231.40544</v>
      </c>
      <c r="AC2109" s="56">
        <v>23.696630000000003</v>
      </c>
      <c r="AD2109" s="100">
        <v>34.099562499999998</v>
      </c>
      <c r="AE2109" s="28">
        <v>0</v>
      </c>
      <c r="AF2109" s="58">
        <v>16.07329</v>
      </c>
      <c r="AG2109" s="58"/>
      <c r="AH2109" s="35">
        <v>0</v>
      </c>
      <c r="AI2109" s="35"/>
      <c r="AL2109" s="24">
        <f t="shared" si="150"/>
        <v>1589.1957825000002</v>
      </c>
      <c r="AN2109" s="47">
        <v>315</v>
      </c>
      <c r="AP2109" s="20">
        <f t="shared" si="149"/>
        <v>1904.1957825000002</v>
      </c>
      <c r="AR2109" s="20">
        <f t="shared" si="151"/>
        <v>-99.418325833333256</v>
      </c>
    </row>
    <row r="2110" spans="1:44" x14ac:dyDescent="0.25">
      <c r="A2110" t="str">
        <f>VLOOKUP($B2110,'Cushing Balance'!$C$2:$E$500,3,TRUE)</f>
        <v>172015</v>
      </c>
      <c r="B2110" s="1">
        <v>42121</v>
      </c>
      <c r="C2110" s="31"/>
      <c r="D2110" s="101">
        <v>191.68070833333334</v>
      </c>
      <c r="E2110" s="110">
        <v>200.91447916666667</v>
      </c>
      <c r="F2110" s="105">
        <v>196.88356250000001</v>
      </c>
      <c r="G2110" s="27"/>
      <c r="H2110" s="111">
        <v>96.028312499999998</v>
      </c>
      <c r="I2110" s="106">
        <v>101.03568749999999</v>
      </c>
      <c r="J2110" s="109">
        <v>265.88887499999998</v>
      </c>
      <c r="K2110" s="104">
        <v>89.116479166666664</v>
      </c>
      <c r="L2110" s="107">
        <v>22.334812500000002</v>
      </c>
      <c r="M2110" s="102">
        <v>234.56185416666665</v>
      </c>
      <c r="N2110" s="108">
        <v>150</v>
      </c>
      <c r="O2110" s="103">
        <v>53.900083333333335</v>
      </c>
      <c r="P2110" s="39">
        <v>25.775539999999999</v>
      </c>
      <c r="R2110" s="24">
        <f t="shared" si="147"/>
        <v>1628.1203941666668</v>
      </c>
      <c r="T2110" s="5">
        <v>82</v>
      </c>
      <c r="V2110" s="20">
        <f t="shared" si="148"/>
        <v>1710.1203941666668</v>
      </c>
      <c r="W2110" s="59">
        <f t="shared" si="146"/>
        <v>42121</v>
      </c>
      <c r="X2110" s="25">
        <v>136.90980999999999</v>
      </c>
      <c r="Y2110" s="52">
        <v>384.03055999999998</v>
      </c>
      <c r="Z2110" s="53">
        <v>331.24297999999999</v>
      </c>
      <c r="AA2110" s="54">
        <v>493.86115000000001</v>
      </c>
      <c r="AB2110" s="55">
        <v>232.31994</v>
      </c>
      <c r="AC2110" s="56">
        <v>23.611000000000001</v>
      </c>
      <c r="AD2110" s="100">
        <v>38.668166666666664</v>
      </c>
      <c r="AE2110" s="28">
        <v>0</v>
      </c>
      <c r="AF2110" s="58">
        <v>14.16808</v>
      </c>
      <c r="AG2110" s="58"/>
      <c r="AH2110" s="35">
        <v>0</v>
      </c>
      <c r="AI2110" s="35"/>
      <c r="AL2110" s="24">
        <f t="shared" si="150"/>
        <v>1654.8116866666667</v>
      </c>
      <c r="AN2110" s="47">
        <v>315</v>
      </c>
      <c r="AP2110" s="20">
        <f t="shared" si="149"/>
        <v>1969.8116866666667</v>
      </c>
      <c r="AR2110" s="20">
        <f t="shared" si="151"/>
        <v>-259.69129249999992</v>
      </c>
    </row>
    <row r="2111" spans="1:44" x14ac:dyDescent="0.25">
      <c r="A2111" t="str">
        <f>VLOOKUP($B2111,'Cushing Balance'!$C$2:$E$500,3,TRUE)</f>
        <v>172015</v>
      </c>
      <c r="B2111" s="1">
        <v>42122</v>
      </c>
      <c r="C2111" s="31"/>
      <c r="D2111" s="101">
        <v>233.54166666666666</v>
      </c>
      <c r="E2111" s="110">
        <v>192.5726875</v>
      </c>
      <c r="F2111" s="105">
        <v>304.2936458333333</v>
      </c>
      <c r="G2111" s="27"/>
      <c r="H2111" s="111">
        <v>127.20260416666667</v>
      </c>
      <c r="I2111" s="106">
        <v>96.326541666666671</v>
      </c>
      <c r="J2111" s="109">
        <v>165.49258333333336</v>
      </c>
      <c r="K2111" s="104">
        <v>101.1064375</v>
      </c>
      <c r="L2111" s="107">
        <v>22.837624999999999</v>
      </c>
      <c r="M2111" s="102">
        <v>222.15922916666665</v>
      </c>
      <c r="N2111" s="108">
        <v>150</v>
      </c>
      <c r="O2111" s="103">
        <v>61.111812499999999</v>
      </c>
      <c r="P2111" s="39">
        <v>14.17375</v>
      </c>
      <c r="R2111" s="24">
        <f t="shared" si="147"/>
        <v>1690.8185833333332</v>
      </c>
      <c r="T2111" s="5">
        <v>82</v>
      </c>
      <c r="V2111" s="20">
        <f t="shared" si="148"/>
        <v>1772.8185833333332</v>
      </c>
      <c r="W2111" s="59">
        <f t="shared" si="146"/>
        <v>42122</v>
      </c>
      <c r="X2111" s="25">
        <v>140.70607999999999</v>
      </c>
      <c r="Y2111" s="52">
        <v>393.85102000000001</v>
      </c>
      <c r="Z2111" s="53">
        <v>296.48040000000003</v>
      </c>
      <c r="AA2111" s="54">
        <v>472.36457999999999</v>
      </c>
      <c r="AB2111" s="55">
        <v>228.99981</v>
      </c>
      <c r="AC2111" s="56">
        <v>23.526599999999998</v>
      </c>
      <c r="AD2111" s="100">
        <v>48.376916666666666</v>
      </c>
      <c r="AE2111" s="28">
        <v>0</v>
      </c>
      <c r="AF2111" s="58">
        <v>15.52952</v>
      </c>
      <c r="AG2111" s="58"/>
      <c r="AH2111" s="35">
        <v>0</v>
      </c>
      <c r="AI2111" s="35"/>
      <c r="AL2111" s="24">
        <f t="shared" si="150"/>
        <v>1619.8349266666667</v>
      </c>
      <c r="AN2111" s="47">
        <v>315</v>
      </c>
      <c r="AP2111" s="20">
        <f t="shared" si="149"/>
        <v>1934.8349266666667</v>
      </c>
      <c r="AR2111" s="20">
        <f t="shared" si="151"/>
        <v>-162.01634333333345</v>
      </c>
    </row>
    <row r="2112" spans="1:44" x14ac:dyDescent="0.25">
      <c r="A2112" t="str">
        <f>VLOOKUP($B2112,'Cushing Balance'!$C$2:$E$500,3,TRUE)</f>
        <v>172015</v>
      </c>
      <c r="B2112" s="1">
        <v>42123</v>
      </c>
      <c r="C2112" s="31"/>
      <c r="D2112" s="101">
        <v>430.20833333333331</v>
      </c>
      <c r="E2112" s="110">
        <v>193.16922916666667</v>
      </c>
      <c r="F2112" s="105">
        <v>177.88283333333334</v>
      </c>
      <c r="G2112" s="27"/>
      <c r="H2112" s="111">
        <v>143.52137500000001</v>
      </c>
      <c r="I2112" s="106">
        <v>90.027687499999999</v>
      </c>
      <c r="J2112" s="109">
        <v>175.85533333333333</v>
      </c>
      <c r="K2112" s="104">
        <v>101.898625</v>
      </c>
      <c r="L2112" s="107">
        <v>20.261749999999999</v>
      </c>
      <c r="M2112" s="102">
        <v>257.23043749999999</v>
      </c>
      <c r="N2112" s="108">
        <v>144.44445833333333</v>
      </c>
      <c r="O2112" s="103">
        <v>35.602333333333334</v>
      </c>
      <c r="P2112" s="39">
        <v>15.61252</v>
      </c>
      <c r="R2112" s="24">
        <f t="shared" si="147"/>
        <v>1785.7149158333334</v>
      </c>
      <c r="T2112" s="5">
        <v>82</v>
      </c>
      <c r="V2112" s="20">
        <f t="shared" si="148"/>
        <v>1867.7149158333334</v>
      </c>
      <c r="W2112" s="59">
        <f t="shared" si="146"/>
        <v>42123</v>
      </c>
      <c r="X2112" s="25">
        <v>148.22385</v>
      </c>
      <c r="Y2112" s="52">
        <v>383.42840000000001</v>
      </c>
      <c r="Z2112" s="53">
        <v>280.03208000000001</v>
      </c>
      <c r="AA2112" s="54">
        <v>491.37808000000001</v>
      </c>
      <c r="AB2112" s="55">
        <v>232.44401999999999</v>
      </c>
      <c r="AC2112" s="56">
        <v>23.66619</v>
      </c>
      <c r="AD2112" s="100">
        <v>82.224000000000004</v>
      </c>
      <c r="AE2112" s="28">
        <v>0</v>
      </c>
      <c r="AF2112" s="58">
        <v>10.29608</v>
      </c>
      <c r="AG2112" s="58"/>
      <c r="AH2112" s="35">
        <v>0</v>
      </c>
      <c r="AI2112" s="35"/>
      <c r="AL2112" s="24">
        <f t="shared" si="150"/>
        <v>1651.6926999999998</v>
      </c>
      <c r="AN2112" s="47">
        <v>315</v>
      </c>
      <c r="AP2112" s="20">
        <f t="shared" si="149"/>
        <v>1966.6926999999998</v>
      </c>
      <c r="AR2112" s="20">
        <f t="shared" si="151"/>
        <v>-98.977784166666424</v>
      </c>
    </row>
    <row r="2113" spans="1:44" x14ac:dyDescent="0.25">
      <c r="A2113" t="str">
        <f>VLOOKUP($B2113,'Cushing Balance'!$C$2:$E$500,3,TRUE)</f>
        <v>172015</v>
      </c>
      <c r="B2113" s="1">
        <v>42124</v>
      </c>
      <c r="C2113" s="31"/>
      <c r="D2113" s="101">
        <v>590</v>
      </c>
      <c r="E2113" s="110">
        <v>198.50041666666667</v>
      </c>
      <c r="F2113" s="105">
        <v>305.1903958333333</v>
      </c>
      <c r="G2113" s="27"/>
      <c r="H2113" s="111">
        <v>145.34712500000001</v>
      </c>
      <c r="I2113" s="106">
        <v>101.18735416666667</v>
      </c>
      <c r="J2113" s="109">
        <v>195.42387500000001</v>
      </c>
      <c r="K2113" s="104">
        <v>88.046145833333327</v>
      </c>
      <c r="L2113" s="107">
        <v>21.667625000000001</v>
      </c>
      <c r="M2113" s="102">
        <v>258.17218750000001</v>
      </c>
      <c r="N2113" s="108">
        <v>150</v>
      </c>
      <c r="O2113" s="103">
        <v>58.891833333333338</v>
      </c>
      <c r="P2113" s="39">
        <v>17.86375</v>
      </c>
      <c r="R2113" s="24">
        <f t="shared" si="147"/>
        <v>2130.2907083333334</v>
      </c>
      <c r="T2113" s="5">
        <v>82</v>
      </c>
      <c r="V2113" s="20">
        <f t="shared" si="148"/>
        <v>2212.2907083333334</v>
      </c>
      <c r="W2113" s="59">
        <f t="shared" si="146"/>
        <v>42124</v>
      </c>
      <c r="X2113" s="25">
        <v>149.93520999999998</v>
      </c>
      <c r="Y2113" s="52">
        <v>361.12124999999997</v>
      </c>
      <c r="Z2113" s="53">
        <v>325.74777</v>
      </c>
      <c r="AA2113" s="54">
        <v>570.25059999999996</v>
      </c>
      <c r="AB2113" s="55">
        <v>233.61976999999999</v>
      </c>
      <c r="AC2113" s="56">
        <v>23.563749999999999</v>
      </c>
      <c r="AD2113" s="100">
        <v>67.457416666666674</v>
      </c>
      <c r="AE2113" s="28">
        <v>0</v>
      </c>
      <c r="AF2113" s="58">
        <v>9.1008500000000012</v>
      </c>
      <c r="AG2113" s="58"/>
      <c r="AH2113" s="35">
        <v>0</v>
      </c>
      <c r="AI2113" s="35"/>
      <c r="AL2113" s="24">
        <f t="shared" si="150"/>
        <v>1740.7966166666668</v>
      </c>
      <c r="AN2113" s="47">
        <v>315</v>
      </c>
      <c r="AP2113" s="20">
        <f t="shared" si="149"/>
        <v>2055.7966166666665</v>
      </c>
      <c r="AR2113" s="20">
        <f t="shared" si="151"/>
        <v>156.49409166666692</v>
      </c>
    </row>
    <row r="2114" spans="1:44" x14ac:dyDescent="0.25">
      <c r="A2114" t="str">
        <f>VLOOKUP($B2114,'Cushing Balance'!$C$2:$E$500,3,TRUE)</f>
        <v>172015</v>
      </c>
      <c r="B2114" s="1">
        <v>42125</v>
      </c>
      <c r="C2114" s="31"/>
      <c r="D2114" s="101">
        <v>221.21847916666667</v>
      </c>
      <c r="E2114" s="110">
        <v>178.86491666666666</v>
      </c>
      <c r="F2114" s="105">
        <v>282.25485416666669</v>
      </c>
      <c r="G2114" s="27"/>
      <c r="H2114" s="111">
        <v>121.52510416666667</v>
      </c>
      <c r="I2114" s="106">
        <v>93.833375000000004</v>
      </c>
      <c r="J2114" s="109">
        <v>205.17270833333333</v>
      </c>
      <c r="K2114" s="104">
        <v>87.855374999999995</v>
      </c>
      <c r="L2114" s="107">
        <v>21.508666666666667</v>
      </c>
      <c r="M2114" s="102">
        <v>267.91283333333331</v>
      </c>
      <c r="N2114" s="108">
        <v>92.950270833333335</v>
      </c>
      <c r="O2114" s="103">
        <v>67.631270833333332</v>
      </c>
      <c r="P2114" s="39">
        <v>13.350250000000001</v>
      </c>
      <c r="R2114" s="24">
        <f t="shared" si="147"/>
        <v>1654.0781041666667</v>
      </c>
      <c r="T2114" s="5">
        <v>82</v>
      </c>
      <c r="V2114" s="20">
        <f t="shared" si="148"/>
        <v>1736.0781041666667</v>
      </c>
      <c r="W2114" s="59">
        <f t="shared" si="146"/>
        <v>42125</v>
      </c>
      <c r="X2114" s="25">
        <v>149.84244000000001</v>
      </c>
      <c r="Y2114" s="52">
        <v>311.47543999999999</v>
      </c>
      <c r="Z2114" s="53">
        <v>307.90691999999996</v>
      </c>
      <c r="AA2114" s="54">
        <v>521.05012999999997</v>
      </c>
      <c r="AB2114" s="55">
        <v>233.49825000000001</v>
      </c>
      <c r="AC2114" s="56">
        <v>23.353020000000001</v>
      </c>
      <c r="AD2114" s="100">
        <v>30.568312500000001</v>
      </c>
      <c r="AE2114" s="28">
        <v>0</v>
      </c>
      <c r="AF2114" s="58">
        <v>9.1807499999999997</v>
      </c>
      <c r="AG2114" s="58"/>
      <c r="AH2114" s="35">
        <v>0</v>
      </c>
      <c r="AI2114" s="35"/>
      <c r="AL2114" s="24">
        <f t="shared" si="150"/>
        <v>1586.8752625000002</v>
      </c>
      <c r="AN2114" s="47">
        <v>315</v>
      </c>
      <c r="AP2114" s="20">
        <f t="shared" si="149"/>
        <v>1901.8752625000002</v>
      </c>
      <c r="AR2114" s="20">
        <f t="shared" si="151"/>
        <v>-165.79715833333353</v>
      </c>
    </row>
    <row r="2115" spans="1:44" x14ac:dyDescent="0.25">
      <c r="A2115" t="str">
        <f>VLOOKUP($B2115,'Cushing Balance'!$C$2:$E$500,3,TRUE)</f>
        <v>182015</v>
      </c>
      <c r="B2115" s="1">
        <v>42126</v>
      </c>
      <c r="C2115" s="31"/>
      <c r="D2115" s="101">
        <v>331.6804166666667</v>
      </c>
      <c r="E2115" s="110">
        <v>153.5575</v>
      </c>
      <c r="F2115" s="105">
        <v>190.86760416666667</v>
      </c>
      <c r="G2115" s="27"/>
      <c r="H2115" s="111">
        <v>98.147854166666676</v>
      </c>
      <c r="I2115" s="106">
        <v>87.962604166666665</v>
      </c>
      <c r="J2115" s="109">
        <v>284.80056250000001</v>
      </c>
      <c r="K2115" s="104">
        <v>87.104958333333329</v>
      </c>
      <c r="L2115" s="107">
        <v>21.526541666666667</v>
      </c>
      <c r="M2115" s="102">
        <v>287.49977083333329</v>
      </c>
      <c r="N2115" s="108">
        <v>140.12458333333333</v>
      </c>
      <c r="O2115" s="103">
        <v>69.096999999999994</v>
      </c>
      <c r="P2115" s="39">
        <v>0</v>
      </c>
      <c r="R2115" s="24">
        <f t="shared" si="147"/>
        <v>1752.3693958333331</v>
      </c>
      <c r="T2115" s="5">
        <v>82</v>
      </c>
      <c r="V2115" s="20">
        <f t="shared" si="148"/>
        <v>1834.3693958333331</v>
      </c>
      <c r="W2115" s="59">
        <f t="shared" si="146"/>
        <v>42126</v>
      </c>
      <c r="X2115" s="25">
        <v>148.67767000000001</v>
      </c>
      <c r="Y2115" s="52">
        <v>358.33794</v>
      </c>
      <c r="Z2115" s="53">
        <v>257.45582999999999</v>
      </c>
      <c r="AA2115" s="54">
        <v>493.93569000000002</v>
      </c>
      <c r="AB2115" s="55">
        <v>235.67382999999998</v>
      </c>
      <c r="AC2115" s="56">
        <v>7.7645</v>
      </c>
      <c r="AD2115" s="100">
        <v>45.922291666666666</v>
      </c>
      <c r="AE2115" s="28">
        <v>0</v>
      </c>
      <c r="AF2115" s="58">
        <v>8.901959999999999</v>
      </c>
      <c r="AG2115" s="58"/>
      <c r="AH2115" s="35">
        <v>0</v>
      </c>
      <c r="AI2115" s="35"/>
      <c r="AL2115" s="24">
        <f t="shared" si="150"/>
        <v>1556.6697116666667</v>
      </c>
      <c r="AN2115" s="47">
        <v>315</v>
      </c>
      <c r="AP2115" s="20">
        <f t="shared" si="149"/>
        <v>1871.6697116666667</v>
      </c>
      <c r="AR2115" s="20">
        <f t="shared" si="151"/>
        <v>-37.30031583333357</v>
      </c>
    </row>
    <row r="2116" spans="1:44" x14ac:dyDescent="0.25">
      <c r="A2116" t="str">
        <f>VLOOKUP($B2116,'Cushing Balance'!$C$2:$E$500,3,TRUE)</f>
        <v>182015</v>
      </c>
      <c r="B2116" s="1">
        <v>42127</v>
      </c>
      <c r="C2116" s="31"/>
      <c r="D2116" s="101">
        <v>172.08333333333334</v>
      </c>
      <c r="E2116" s="110">
        <v>160.02064583333333</v>
      </c>
      <c r="F2116" s="105">
        <v>316.5847291666667</v>
      </c>
      <c r="G2116" s="27"/>
      <c r="H2116" s="111">
        <v>87.984416666666675</v>
      </c>
      <c r="I2116" s="106">
        <v>93.158187499999997</v>
      </c>
      <c r="J2116" s="109">
        <v>286.46683333333334</v>
      </c>
      <c r="K2116" s="104">
        <v>92.038499999999999</v>
      </c>
      <c r="L2116" s="107">
        <v>21.6200625</v>
      </c>
      <c r="M2116" s="102">
        <v>322.71983333333333</v>
      </c>
      <c r="N2116" s="108">
        <v>150</v>
      </c>
      <c r="O2116" s="103">
        <v>60.503374999999998</v>
      </c>
      <c r="P2116" s="39">
        <v>0</v>
      </c>
      <c r="R2116" s="24">
        <f t="shared" si="147"/>
        <v>1763.1799166666667</v>
      </c>
      <c r="T2116" s="5">
        <v>82</v>
      </c>
      <c r="V2116" s="20">
        <f t="shared" si="148"/>
        <v>1845.1799166666667</v>
      </c>
      <c r="W2116" s="59">
        <f t="shared" si="146"/>
        <v>42127</v>
      </c>
      <c r="X2116" s="25">
        <v>146.02292</v>
      </c>
      <c r="Y2116" s="52">
        <v>355.36617000000001</v>
      </c>
      <c r="Z2116" s="53">
        <v>292.56515000000002</v>
      </c>
      <c r="AA2116" s="54">
        <v>495.41502000000003</v>
      </c>
      <c r="AB2116" s="55">
        <v>233.91389999999998</v>
      </c>
      <c r="AC2116" s="56">
        <v>0</v>
      </c>
      <c r="AD2116" s="100">
        <v>80.233562500000005</v>
      </c>
      <c r="AE2116" s="28">
        <v>0</v>
      </c>
      <c r="AF2116" s="58">
        <v>8.986559999999999</v>
      </c>
      <c r="AG2116" s="58"/>
      <c r="AH2116" s="35">
        <v>0</v>
      </c>
      <c r="AI2116" s="35"/>
      <c r="AL2116" s="24">
        <f t="shared" si="150"/>
        <v>1612.5032825000001</v>
      </c>
      <c r="AN2116" s="47">
        <v>315</v>
      </c>
      <c r="AP2116" s="20">
        <f t="shared" si="149"/>
        <v>1927.5032825000001</v>
      </c>
      <c r="AR2116" s="20">
        <f t="shared" si="151"/>
        <v>-82.323365833333355</v>
      </c>
    </row>
    <row r="2117" spans="1:44" x14ac:dyDescent="0.25">
      <c r="A2117" t="str">
        <f>VLOOKUP($B2117,'Cushing Balance'!$C$2:$E$500,3,TRUE)</f>
        <v>182015</v>
      </c>
      <c r="B2117" s="1">
        <v>42128</v>
      </c>
      <c r="C2117" s="31"/>
      <c r="D2117" s="101">
        <v>236.3730625</v>
      </c>
      <c r="E2117" s="110">
        <v>141.94789583333335</v>
      </c>
      <c r="F2117" s="105">
        <v>324.72818749999999</v>
      </c>
      <c r="G2117" s="27"/>
      <c r="H2117" s="111">
        <v>88.255020833333333</v>
      </c>
      <c r="I2117" s="106">
        <v>81.550458333333324</v>
      </c>
      <c r="J2117" s="109">
        <v>283.98824999999999</v>
      </c>
      <c r="K2117" s="104">
        <v>92.982083333333335</v>
      </c>
      <c r="L2117" s="107">
        <v>21.524625</v>
      </c>
      <c r="M2117" s="102">
        <v>292.06175000000002</v>
      </c>
      <c r="N2117" s="108">
        <v>130.50179166666666</v>
      </c>
      <c r="O2117" s="103">
        <v>64.431937500000004</v>
      </c>
      <c r="P2117" s="39">
        <v>14.080770000000001</v>
      </c>
      <c r="R2117" s="24">
        <f t="shared" si="147"/>
        <v>1772.4258324999998</v>
      </c>
      <c r="T2117" s="5">
        <v>82</v>
      </c>
      <c r="V2117" s="20">
        <f t="shared" si="148"/>
        <v>1854.4258324999998</v>
      </c>
      <c r="W2117" s="59">
        <f t="shared" si="146"/>
        <v>42128</v>
      </c>
      <c r="X2117" s="25">
        <v>136.20788000000002</v>
      </c>
      <c r="Y2117" s="52">
        <v>357.57516999999996</v>
      </c>
      <c r="Z2117" s="53">
        <v>337.54649999999998</v>
      </c>
      <c r="AA2117" s="54">
        <v>492.71373</v>
      </c>
      <c r="AB2117" s="55">
        <v>235.67448000000002</v>
      </c>
      <c r="AC2117" s="56">
        <v>0</v>
      </c>
      <c r="AD2117" s="100">
        <v>136.411125</v>
      </c>
      <c r="AE2117" s="28">
        <v>0</v>
      </c>
      <c r="AF2117" s="58">
        <v>8.9522300000000001</v>
      </c>
      <c r="AG2117" s="58"/>
      <c r="AH2117" s="35">
        <v>0</v>
      </c>
      <c r="AI2117" s="35"/>
      <c r="AL2117" s="24">
        <f t="shared" si="150"/>
        <v>1705.0811150000002</v>
      </c>
      <c r="AN2117" s="47">
        <v>315</v>
      </c>
      <c r="AP2117" s="20">
        <f t="shared" si="149"/>
        <v>2020.0811150000002</v>
      </c>
      <c r="AR2117" s="20">
        <f t="shared" si="151"/>
        <v>-165.65528250000034</v>
      </c>
    </row>
    <row r="2118" spans="1:44" x14ac:dyDescent="0.25">
      <c r="A2118" t="str">
        <f>VLOOKUP($B2118,'Cushing Balance'!$C$2:$E$500,3,TRUE)</f>
        <v>182015</v>
      </c>
      <c r="B2118" s="1">
        <v>42129</v>
      </c>
      <c r="C2118" s="31"/>
      <c r="D2118" s="101">
        <v>188.11318750000001</v>
      </c>
      <c r="E2118" s="110">
        <v>113.52847916666667</v>
      </c>
      <c r="F2118" s="105">
        <v>317.31814583333329</v>
      </c>
      <c r="G2118" s="27"/>
      <c r="H2118" s="111">
        <v>91.355604166666666</v>
      </c>
      <c r="I2118" s="106">
        <v>94.869145833333334</v>
      </c>
      <c r="J2118" s="109">
        <v>289.8468125</v>
      </c>
      <c r="K2118" s="104">
        <v>87.1700625</v>
      </c>
      <c r="L2118" s="107">
        <v>21.574020833333332</v>
      </c>
      <c r="M2118" s="102">
        <v>320.40364583333331</v>
      </c>
      <c r="N2118" s="108">
        <v>146.27018749999999</v>
      </c>
      <c r="O2118" s="103">
        <v>61.164104166666661</v>
      </c>
      <c r="P2118" s="39">
        <v>14.77327</v>
      </c>
      <c r="R2118" s="24">
        <f t="shared" si="147"/>
        <v>1746.3866658333334</v>
      </c>
      <c r="T2118" s="5">
        <v>82</v>
      </c>
      <c r="V2118" s="20">
        <f t="shared" si="148"/>
        <v>1828.3866658333334</v>
      </c>
      <c r="W2118" s="59">
        <f t="shared" si="146"/>
        <v>42129</v>
      </c>
      <c r="X2118" s="25">
        <v>150.10046</v>
      </c>
      <c r="Y2118" s="52">
        <v>360.04331000000002</v>
      </c>
      <c r="Z2118" s="53">
        <v>337.30109999999996</v>
      </c>
      <c r="AA2118" s="54">
        <v>312.31705999999997</v>
      </c>
      <c r="AB2118" s="55">
        <v>235.15052</v>
      </c>
      <c r="AC2118" s="56">
        <v>0</v>
      </c>
      <c r="AD2118" s="100">
        <v>102.80664583333333</v>
      </c>
      <c r="AE2118" s="28">
        <v>0</v>
      </c>
      <c r="AF2118" s="58">
        <v>8.8072900000000001</v>
      </c>
      <c r="AG2118" s="58"/>
      <c r="AH2118" s="35">
        <v>0</v>
      </c>
      <c r="AI2118" s="35"/>
      <c r="AL2118" s="24">
        <f t="shared" si="150"/>
        <v>1506.5263858333333</v>
      </c>
      <c r="AN2118" s="47">
        <v>315</v>
      </c>
      <c r="AP2118" s="20">
        <f t="shared" si="149"/>
        <v>1821.5263858333333</v>
      </c>
      <c r="AR2118" s="20">
        <f t="shared" si="151"/>
        <v>6.8602800000001025</v>
      </c>
    </row>
    <row r="2119" spans="1:44" x14ac:dyDescent="0.25">
      <c r="A2119" t="str">
        <f>VLOOKUP($B2119,'Cushing Balance'!$C$2:$E$500,3,TRUE)</f>
        <v>182015</v>
      </c>
      <c r="B2119" s="1">
        <v>42130</v>
      </c>
      <c r="C2119" s="31"/>
      <c r="D2119" s="101">
        <v>405.59366666666671</v>
      </c>
      <c r="E2119" s="110">
        <v>115.65635416666667</v>
      </c>
      <c r="F2119" s="105">
        <v>314.01291666666668</v>
      </c>
      <c r="G2119" s="27"/>
      <c r="H2119" s="111">
        <v>126.77856250000001</v>
      </c>
      <c r="I2119" s="106">
        <v>98.380833333333328</v>
      </c>
      <c r="J2119" s="109">
        <v>249.2038125</v>
      </c>
      <c r="K2119" s="104">
        <v>82.173395833333331</v>
      </c>
      <c r="L2119" s="107">
        <v>22.004395833333334</v>
      </c>
      <c r="M2119" s="102">
        <v>266.79754166666669</v>
      </c>
      <c r="N2119" s="108">
        <v>137.43970833333336</v>
      </c>
      <c r="O2119" s="103">
        <v>58.345791666666663</v>
      </c>
      <c r="P2119" s="39">
        <v>14.666729999999999</v>
      </c>
      <c r="R2119" s="24">
        <f t="shared" si="147"/>
        <v>1891.0537091666665</v>
      </c>
      <c r="T2119" s="5">
        <v>82</v>
      </c>
      <c r="V2119" s="20">
        <f t="shared" si="148"/>
        <v>1973.0537091666665</v>
      </c>
      <c r="W2119" s="59">
        <f t="shared" si="146"/>
        <v>42130</v>
      </c>
      <c r="X2119" s="25">
        <v>141.75101999999998</v>
      </c>
      <c r="Y2119" s="52">
        <v>336.01630999999998</v>
      </c>
      <c r="Z2119" s="53">
        <v>352.53040000000004</v>
      </c>
      <c r="AA2119" s="54">
        <v>480.87677000000002</v>
      </c>
      <c r="AB2119" s="55">
        <v>229.23594</v>
      </c>
      <c r="AC2119" s="56">
        <v>0</v>
      </c>
      <c r="AD2119" s="100">
        <v>95.770666666666671</v>
      </c>
      <c r="AE2119" s="28">
        <v>0</v>
      </c>
      <c r="AF2119" s="58">
        <v>9.0104400000000009</v>
      </c>
      <c r="AG2119" s="58"/>
      <c r="AH2119" s="35">
        <v>0</v>
      </c>
      <c r="AI2119" s="35"/>
      <c r="AL2119" s="24">
        <f t="shared" si="150"/>
        <v>1645.1915466666669</v>
      </c>
      <c r="AN2119" s="47">
        <v>315</v>
      </c>
      <c r="AP2119" s="20">
        <f t="shared" si="149"/>
        <v>1960.1915466666669</v>
      </c>
      <c r="AR2119" s="20">
        <f t="shared" si="151"/>
        <v>12.862162499999613</v>
      </c>
    </row>
    <row r="2120" spans="1:44" x14ac:dyDescent="0.25">
      <c r="A2120" t="str">
        <f>VLOOKUP($B2120,'Cushing Balance'!$C$2:$E$500,3,TRUE)</f>
        <v>182015</v>
      </c>
      <c r="B2120" s="1">
        <v>42131</v>
      </c>
      <c r="C2120" s="31"/>
      <c r="D2120" s="101">
        <v>78.792083333333323</v>
      </c>
      <c r="E2120" s="110">
        <v>87.086458333333326</v>
      </c>
      <c r="F2120" s="105">
        <v>306.59939583333329</v>
      </c>
      <c r="G2120" s="27"/>
      <c r="H2120" s="111">
        <v>150</v>
      </c>
      <c r="I2120" s="106">
        <v>101.37666666666667</v>
      </c>
      <c r="J2120" s="109">
        <v>184.48137500000001</v>
      </c>
      <c r="K2120" s="104">
        <v>91.260249999999999</v>
      </c>
      <c r="L2120" s="107">
        <v>21.823583333333332</v>
      </c>
      <c r="M2120" s="102">
        <v>360.44847916666669</v>
      </c>
      <c r="N2120" s="108">
        <v>120.27966666666667</v>
      </c>
      <c r="O2120" s="103">
        <v>62.407854166666667</v>
      </c>
      <c r="P2120" s="39">
        <v>17.71602</v>
      </c>
      <c r="R2120" s="24">
        <f t="shared" si="147"/>
        <v>1582.2718325000001</v>
      </c>
      <c r="T2120" s="5">
        <v>82</v>
      </c>
      <c r="V2120" s="20">
        <f t="shared" si="148"/>
        <v>1664.2718325000001</v>
      </c>
      <c r="W2120" s="59">
        <f t="shared" ref="W2120:W2183" si="152">B2120</f>
        <v>42131</v>
      </c>
      <c r="X2120" s="25">
        <v>150.85242000000002</v>
      </c>
      <c r="Y2120" s="52">
        <v>356.72084999999998</v>
      </c>
      <c r="Z2120" s="53">
        <v>384.29321000000004</v>
      </c>
      <c r="AA2120" s="54">
        <v>500.55741999999998</v>
      </c>
      <c r="AB2120" s="55">
        <v>234.96851999999998</v>
      </c>
      <c r="AC2120" s="56">
        <v>0</v>
      </c>
      <c r="AD2120" s="100">
        <v>106.02908333333333</v>
      </c>
      <c r="AE2120" s="28">
        <v>0</v>
      </c>
      <c r="AF2120" s="58">
        <v>8.9870000000000001</v>
      </c>
      <c r="AG2120" s="58"/>
      <c r="AH2120" s="35">
        <v>0</v>
      </c>
      <c r="AI2120" s="35"/>
      <c r="AL2120" s="24">
        <f t="shared" si="150"/>
        <v>1742.4085033333333</v>
      </c>
      <c r="AN2120" s="47">
        <v>315</v>
      </c>
      <c r="AP2120" s="20">
        <f t="shared" si="149"/>
        <v>2057.4085033333331</v>
      </c>
      <c r="AR2120" s="20">
        <f t="shared" si="151"/>
        <v>-393.13667083333303</v>
      </c>
    </row>
    <row r="2121" spans="1:44" x14ac:dyDescent="0.25">
      <c r="A2121" t="str">
        <f>VLOOKUP($B2121,'Cushing Balance'!$C$2:$E$500,3,TRUE)</f>
        <v>182015</v>
      </c>
      <c r="B2121" s="1">
        <v>42132</v>
      </c>
      <c r="C2121" s="31"/>
      <c r="D2121" s="101">
        <v>109.30475</v>
      </c>
      <c r="E2121" s="110">
        <v>168.0810625</v>
      </c>
      <c r="F2121" s="105">
        <v>283.76808333333332</v>
      </c>
      <c r="G2121" s="27"/>
      <c r="H2121" s="111">
        <v>126.05858333333333</v>
      </c>
      <c r="I2121" s="106">
        <v>75.203395833333332</v>
      </c>
      <c r="J2121" s="109">
        <v>165.43108333333333</v>
      </c>
      <c r="K2121" s="104">
        <v>88.422583333333336</v>
      </c>
      <c r="L2121" s="107">
        <v>21.729875</v>
      </c>
      <c r="M2121" s="102">
        <v>341.23214583333333</v>
      </c>
      <c r="N2121" s="108">
        <v>104.97120833333332</v>
      </c>
      <c r="O2121" s="103">
        <v>67.389375000000001</v>
      </c>
      <c r="P2121" s="39">
        <v>46.92671</v>
      </c>
      <c r="R2121" s="24">
        <f t="shared" si="147"/>
        <v>1598.5188558333334</v>
      </c>
      <c r="T2121" s="5">
        <v>82</v>
      </c>
      <c r="V2121" s="20">
        <f t="shared" si="148"/>
        <v>1680.5188558333334</v>
      </c>
      <c r="W2121" s="59">
        <f t="shared" si="152"/>
        <v>42132</v>
      </c>
      <c r="X2121" s="25">
        <v>143.52957999999998</v>
      </c>
      <c r="Y2121" s="52">
        <v>352.41280999999998</v>
      </c>
      <c r="Z2121" s="53">
        <v>389.26878999999997</v>
      </c>
      <c r="AA2121" s="54">
        <v>488.62741999999997</v>
      </c>
      <c r="AB2121" s="55">
        <v>234.29288</v>
      </c>
      <c r="AC2121" s="56">
        <v>0</v>
      </c>
      <c r="AD2121" s="100">
        <v>138.57237499999999</v>
      </c>
      <c r="AE2121" s="28">
        <v>0</v>
      </c>
      <c r="AF2121" s="58">
        <v>9.0445400000000014</v>
      </c>
      <c r="AG2121" s="58"/>
      <c r="AH2121" s="35">
        <v>0</v>
      </c>
      <c r="AI2121" s="35"/>
      <c r="AL2121" s="24">
        <f t="shared" si="150"/>
        <v>1755.7483949999998</v>
      </c>
      <c r="AN2121" s="47">
        <v>315</v>
      </c>
      <c r="AP2121" s="20">
        <f t="shared" si="149"/>
        <v>2070.7483949999996</v>
      </c>
      <c r="AR2121" s="20">
        <f t="shared" si="151"/>
        <v>-390.2295391666662</v>
      </c>
    </row>
    <row r="2122" spans="1:44" x14ac:dyDescent="0.25">
      <c r="A2122" t="str">
        <f>VLOOKUP($B2122,'Cushing Balance'!$C$2:$E$500,3,TRUE)</f>
        <v>192015</v>
      </c>
      <c r="B2122" s="1">
        <v>42133</v>
      </c>
      <c r="C2122" s="31"/>
      <c r="D2122" s="101">
        <v>378.86691666666667</v>
      </c>
      <c r="E2122" s="110">
        <v>182.15054166666667</v>
      </c>
      <c r="F2122" s="105">
        <v>298.07835416666671</v>
      </c>
      <c r="G2122" s="27"/>
      <c r="H2122" s="111">
        <v>93.011687499999994</v>
      </c>
      <c r="I2122" s="106">
        <v>69.499375000000001</v>
      </c>
      <c r="J2122" s="109">
        <v>99.110979166666667</v>
      </c>
      <c r="K2122" s="104">
        <v>77.362666666666669</v>
      </c>
      <c r="L2122" s="107">
        <v>21.582854166666667</v>
      </c>
      <c r="M2122" s="102">
        <v>305.0180416666667</v>
      </c>
      <c r="N2122" s="108">
        <v>150</v>
      </c>
      <c r="O2122" s="103">
        <v>58.148499999999999</v>
      </c>
      <c r="P2122" s="39">
        <v>39.40513</v>
      </c>
      <c r="R2122" s="24">
        <f t="shared" ref="R2122:R2185" si="153">SUM(D2122:P2122)</f>
        <v>1772.2350466666669</v>
      </c>
      <c r="T2122" s="5">
        <v>82</v>
      </c>
      <c r="V2122" s="20">
        <f t="shared" ref="V2122:V2185" si="154">T2122+R2122</f>
        <v>1854.2350466666669</v>
      </c>
      <c r="W2122" s="59">
        <f t="shared" si="152"/>
        <v>42133</v>
      </c>
      <c r="X2122" s="25">
        <v>140.02914999999999</v>
      </c>
      <c r="Y2122" s="52">
        <v>356.33380999999997</v>
      </c>
      <c r="Z2122" s="53">
        <v>380.24028999999996</v>
      </c>
      <c r="AA2122" s="54">
        <v>531.85154</v>
      </c>
      <c r="AB2122" s="55">
        <v>232.13807999999997</v>
      </c>
      <c r="AC2122" s="56">
        <v>0</v>
      </c>
      <c r="AD2122" s="100">
        <v>145.47624999999999</v>
      </c>
      <c r="AE2122" s="28">
        <v>0</v>
      </c>
      <c r="AF2122" s="58">
        <v>8.6475000000000009</v>
      </c>
      <c r="AG2122" s="58"/>
      <c r="AH2122" s="35">
        <v>0</v>
      </c>
      <c r="AI2122" s="35"/>
      <c r="AL2122" s="24">
        <f t="shared" si="150"/>
        <v>1794.7166199999997</v>
      </c>
      <c r="AN2122" s="47">
        <v>315</v>
      </c>
      <c r="AP2122" s="20">
        <f t="shared" ref="AP2122:AP2185" si="155">AN2122+AL2122</f>
        <v>2109.7166199999997</v>
      </c>
      <c r="AR2122" s="20">
        <f t="shared" si="151"/>
        <v>-255.48157333333279</v>
      </c>
    </row>
    <row r="2123" spans="1:44" x14ac:dyDescent="0.25">
      <c r="A2123" t="str">
        <f>VLOOKUP($B2123,'Cushing Balance'!$C$2:$E$500,3,TRUE)</f>
        <v>192015</v>
      </c>
      <c r="B2123" s="1">
        <v>42134</v>
      </c>
      <c r="C2123" s="31"/>
      <c r="D2123" s="101">
        <v>145.89729166666666</v>
      </c>
      <c r="E2123" s="110">
        <v>187.93352083333335</v>
      </c>
      <c r="F2123" s="105">
        <v>295.74687499999999</v>
      </c>
      <c r="G2123" s="27"/>
      <c r="H2123" s="111">
        <v>92.278499999999994</v>
      </c>
      <c r="I2123" s="106">
        <v>90.030104166666675</v>
      </c>
      <c r="J2123" s="109">
        <v>163.34643750000001</v>
      </c>
      <c r="K2123" s="104">
        <v>86.356187500000004</v>
      </c>
      <c r="L2123" s="107">
        <v>21.519645833333332</v>
      </c>
      <c r="M2123" s="102">
        <v>343.92731250000003</v>
      </c>
      <c r="N2123" s="108">
        <v>148.90935416666665</v>
      </c>
      <c r="O2123" s="103">
        <v>56.547270833333336</v>
      </c>
      <c r="P2123" s="39">
        <v>0.10488</v>
      </c>
      <c r="R2123" s="24">
        <f t="shared" si="153"/>
        <v>1632.5973799999999</v>
      </c>
      <c r="T2123" s="5">
        <v>82</v>
      </c>
      <c r="V2123" s="20">
        <f t="shared" si="154"/>
        <v>1714.5973799999999</v>
      </c>
      <c r="W2123" s="59">
        <f t="shared" si="152"/>
        <v>42134</v>
      </c>
      <c r="X2123" s="25">
        <v>148.61479</v>
      </c>
      <c r="Y2123" s="52">
        <v>355.34345999999999</v>
      </c>
      <c r="Z2123" s="53">
        <v>278.95443999999998</v>
      </c>
      <c r="AA2123" s="54">
        <v>466.78697999999997</v>
      </c>
      <c r="AB2123" s="55">
        <v>220.72867000000002</v>
      </c>
      <c r="AC2123" s="56">
        <v>0</v>
      </c>
      <c r="AD2123" s="100">
        <v>157.300375</v>
      </c>
      <c r="AE2123" s="28">
        <v>0</v>
      </c>
      <c r="AF2123" s="58">
        <v>13.725670000000001</v>
      </c>
      <c r="AG2123" s="58"/>
      <c r="AH2123" s="35">
        <v>0</v>
      </c>
      <c r="AI2123" s="35"/>
      <c r="AL2123" s="24">
        <f t="shared" ref="AL2123:AL2186" si="156">SUM(X2123:AJ2123)</f>
        <v>1641.454385</v>
      </c>
      <c r="AN2123" s="47">
        <v>315</v>
      </c>
      <c r="AP2123" s="20">
        <f t="shared" si="155"/>
        <v>1956.454385</v>
      </c>
      <c r="AR2123" s="20">
        <f t="shared" si="151"/>
        <v>-241.85700500000007</v>
      </c>
    </row>
    <row r="2124" spans="1:44" x14ac:dyDescent="0.25">
      <c r="A2124" t="str">
        <f>VLOOKUP($B2124,'Cushing Balance'!$C$2:$E$500,3,TRUE)</f>
        <v>192015</v>
      </c>
      <c r="B2124" s="1">
        <v>42135</v>
      </c>
      <c r="C2124" s="31"/>
      <c r="D2124" s="101">
        <v>122.7956875</v>
      </c>
      <c r="E2124" s="110">
        <v>159.89358333333334</v>
      </c>
      <c r="F2124" s="105">
        <v>295.97097916666667</v>
      </c>
      <c r="G2124" s="27"/>
      <c r="H2124" s="111">
        <v>125.53308333333332</v>
      </c>
      <c r="I2124" s="106">
        <v>87.125645833333323</v>
      </c>
      <c r="J2124" s="109">
        <v>285.66581250000002</v>
      </c>
      <c r="K2124" s="104">
        <v>87.203041666666678</v>
      </c>
      <c r="L2124" s="107">
        <v>20.647354166666666</v>
      </c>
      <c r="M2124" s="102">
        <v>373.39445833333332</v>
      </c>
      <c r="N2124" s="108">
        <v>146.98908333333335</v>
      </c>
      <c r="O2124" s="103">
        <v>63.077687500000003</v>
      </c>
      <c r="P2124" s="39">
        <v>12.67304</v>
      </c>
      <c r="R2124" s="24">
        <f t="shared" si="153"/>
        <v>1780.9694566666667</v>
      </c>
      <c r="T2124" s="5">
        <v>82</v>
      </c>
      <c r="V2124" s="20">
        <f t="shared" si="154"/>
        <v>1862.9694566666667</v>
      </c>
      <c r="W2124" s="59">
        <f t="shared" si="152"/>
        <v>42135</v>
      </c>
      <c r="X2124" s="25">
        <v>145.64251999999999</v>
      </c>
      <c r="Y2124" s="52">
        <v>357.35184999999996</v>
      </c>
      <c r="Z2124" s="53">
        <v>359.85178999999999</v>
      </c>
      <c r="AA2124" s="54">
        <v>514.05552</v>
      </c>
      <c r="AB2124" s="55">
        <v>232.54192</v>
      </c>
      <c r="AC2124" s="56">
        <v>0</v>
      </c>
      <c r="AD2124" s="100">
        <v>154.25579166666665</v>
      </c>
      <c r="AE2124" s="28">
        <v>0</v>
      </c>
      <c r="AF2124" s="58">
        <v>16.177900000000001</v>
      </c>
      <c r="AG2124" s="58"/>
      <c r="AH2124" s="35">
        <v>0</v>
      </c>
      <c r="AI2124" s="35"/>
      <c r="AL2124" s="24">
        <f t="shared" si="156"/>
        <v>1779.8772916666667</v>
      </c>
      <c r="AN2124" s="47">
        <v>315</v>
      </c>
      <c r="AP2124" s="20">
        <f t="shared" si="155"/>
        <v>2094.8772916666667</v>
      </c>
      <c r="AR2124" s="20">
        <f t="shared" si="151"/>
        <v>-231.90783499999998</v>
      </c>
    </row>
    <row r="2125" spans="1:44" x14ac:dyDescent="0.25">
      <c r="A2125" t="str">
        <f>VLOOKUP($B2125,'Cushing Balance'!$C$2:$E$500,3,TRUE)</f>
        <v>192015</v>
      </c>
      <c r="B2125" s="1">
        <v>42136</v>
      </c>
      <c r="C2125" s="31"/>
      <c r="D2125" s="101">
        <v>346.33489583333329</v>
      </c>
      <c r="E2125" s="110">
        <v>152.68235416666667</v>
      </c>
      <c r="F2125" s="105">
        <v>296.62475000000001</v>
      </c>
      <c r="G2125" s="27"/>
      <c r="H2125" s="111">
        <v>136.23891666666665</v>
      </c>
      <c r="I2125" s="106">
        <v>113.3033125</v>
      </c>
      <c r="J2125" s="109">
        <v>249.2535</v>
      </c>
      <c r="K2125" s="104">
        <v>87.530354166666669</v>
      </c>
      <c r="L2125" s="107">
        <v>21.567583333333332</v>
      </c>
      <c r="M2125" s="102">
        <v>384.42318749999998</v>
      </c>
      <c r="N2125" s="108">
        <v>149.35695833333335</v>
      </c>
      <c r="O2125" s="103">
        <v>61.278687499999997</v>
      </c>
      <c r="P2125" s="39">
        <v>11.977349999999999</v>
      </c>
      <c r="R2125" s="24">
        <f t="shared" si="153"/>
        <v>2010.5718499999998</v>
      </c>
      <c r="T2125" s="5">
        <v>82</v>
      </c>
      <c r="V2125" s="20">
        <f t="shared" si="154"/>
        <v>2092.5718499999998</v>
      </c>
      <c r="W2125" s="59">
        <f t="shared" si="152"/>
        <v>42136</v>
      </c>
      <c r="X2125" s="25">
        <v>150.03901999999999</v>
      </c>
      <c r="Y2125" s="52">
        <v>357.44031000000001</v>
      </c>
      <c r="Z2125" s="53">
        <v>269.39031</v>
      </c>
      <c r="AA2125" s="54">
        <v>461.37349999999998</v>
      </c>
      <c r="AB2125" s="55">
        <v>109.2016</v>
      </c>
      <c r="AC2125" s="56">
        <v>0</v>
      </c>
      <c r="AD2125" s="100">
        <v>168.02941666666666</v>
      </c>
      <c r="AE2125" s="28">
        <v>0</v>
      </c>
      <c r="AF2125" s="58">
        <v>11.45398</v>
      </c>
      <c r="AG2125" s="58"/>
      <c r="AH2125" s="35">
        <v>0</v>
      </c>
      <c r="AI2125" s="35"/>
      <c r="AL2125" s="24">
        <f t="shared" si="156"/>
        <v>1526.9281366666669</v>
      </c>
      <c r="AN2125" s="47">
        <v>315</v>
      </c>
      <c r="AP2125" s="20">
        <f t="shared" si="155"/>
        <v>1841.9281366666669</v>
      </c>
      <c r="AR2125" s="20">
        <f t="shared" si="151"/>
        <v>250.64371333333293</v>
      </c>
    </row>
    <row r="2126" spans="1:44" x14ac:dyDescent="0.25">
      <c r="A2126" t="str">
        <f>VLOOKUP($B2126,'Cushing Balance'!$C$2:$E$500,3,TRUE)</f>
        <v>192015</v>
      </c>
      <c r="B2126" s="1">
        <v>42137</v>
      </c>
      <c r="C2126" s="31"/>
      <c r="D2126" s="101">
        <v>392.65770833333329</v>
      </c>
      <c r="E2126" s="110">
        <v>67.625520833333326</v>
      </c>
      <c r="F2126" s="105">
        <v>274.85843749999998</v>
      </c>
      <c r="G2126" s="27"/>
      <c r="H2126" s="111">
        <v>129.22225</v>
      </c>
      <c r="I2126" s="106">
        <v>102.36164583333333</v>
      </c>
      <c r="J2126" s="109">
        <v>179.54333333333335</v>
      </c>
      <c r="K2126" s="104">
        <v>85.169375000000002</v>
      </c>
      <c r="L2126" s="107">
        <v>21.668854166666669</v>
      </c>
      <c r="M2126" s="102">
        <v>388.46208333333334</v>
      </c>
      <c r="N2126" s="108">
        <v>119.59352083333333</v>
      </c>
      <c r="O2126" s="103">
        <v>64.01510416666666</v>
      </c>
      <c r="P2126" s="39">
        <v>3.6191</v>
      </c>
      <c r="R2126" s="24">
        <f t="shared" si="153"/>
        <v>1828.7969333333331</v>
      </c>
      <c r="T2126" s="5">
        <v>82</v>
      </c>
      <c r="V2126" s="20">
        <f t="shared" si="154"/>
        <v>1910.7969333333331</v>
      </c>
      <c r="W2126" s="59">
        <f t="shared" si="152"/>
        <v>42137</v>
      </c>
      <c r="X2126" s="25">
        <v>142.52552</v>
      </c>
      <c r="Y2126" s="52">
        <v>356.03742</v>
      </c>
      <c r="Z2126" s="53">
        <v>289.21777000000003</v>
      </c>
      <c r="AA2126" s="54">
        <v>472.7681</v>
      </c>
      <c r="AB2126" s="55">
        <v>11.44373</v>
      </c>
      <c r="AC2126" s="56">
        <v>0</v>
      </c>
      <c r="AD2126" s="100">
        <v>153.26102083333333</v>
      </c>
      <c r="AE2126" s="28">
        <v>0</v>
      </c>
      <c r="AF2126" s="58">
        <v>13.49973</v>
      </c>
      <c r="AG2126" s="58"/>
      <c r="AH2126" s="35">
        <v>0</v>
      </c>
      <c r="AI2126" s="35"/>
      <c r="AL2126" s="24">
        <f t="shared" si="156"/>
        <v>1438.7532908333333</v>
      </c>
      <c r="AN2126" s="47">
        <v>315</v>
      </c>
      <c r="AP2126" s="20">
        <f t="shared" si="155"/>
        <v>1753.7532908333333</v>
      </c>
      <c r="AR2126" s="20">
        <f t="shared" si="151"/>
        <v>157.04364249999981</v>
      </c>
    </row>
    <row r="2127" spans="1:44" x14ac:dyDescent="0.25">
      <c r="A2127" t="str">
        <f>VLOOKUP($B2127,'Cushing Balance'!$C$2:$E$500,3,TRUE)</f>
        <v>192015</v>
      </c>
      <c r="B2127" s="1">
        <v>42138</v>
      </c>
      <c r="C2127" s="31"/>
      <c r="D2127" s="101">
        <v>78.077395833333327</v>
      </c>
      <c r="E2127" s="110">
        <v>157.60629166666666</v>
      </c>
      <c r="F2127" s="105">
        <v>146.73068749999999</v>
      </c>
      <c r="G2127" s="27"/>
      <c r="H2127" s="111">
        <v>93.222020833333332</v>
      </c>
      <c r="I2127" s="106">
        <v>88.037604166666668</v>
      </c>
      <c r="J2127" s="109">
        <v>100.37870833333332</v>
      </c>
      <c r="K2127" s="104">
        <v>92.488666666666674</v>
      </c>
      <c r="L2127" s="107">
        <v>21.783437500000002</v>
      </c>
      <c r="M2127" s="102">
        <v>389.83581249999997</v>
      </c>
      <c r="N2127" s="108">
        <v>150</v>
      </c>
      <c r="O2127" s="103">
        <v>61.885854166666661</v>
      </c>
      <c r="P2127" s="39">
        <v>0</v>
      </c>
      <c r="R2127" s="24">
        <f t="shared" si="153"/>
        <v>1380.0464791666666</v>
      </c>
      <c r="T2127" s="5">
        <v>82</v>
      </c>
      <c r="V2127" s="20">
        <f t="shared" si="154"/>
        <v>1462.0464791666666</v>
      </c>
      <c r="W2127" s="59">
        <f t="shared" si="152"/>
        <v>42138</v>
      </c>
      <c r="X2127" s="25">
        <v>145.84451999999999</v>
      </c>
      <c r="Y2127" s="52">
        <v>355.774</v>
      </c>
      <c r="Z2127" s="53">
        <v>303.52640000000002</v>
      </c>
      <c r="AA2127" s="54">
        <v>434.28271000000001</v>
      </c>
      <c r="AB2127" s="55">
        <v>16.680150000000001</v>
      </c>
      <c r="AC2127" s="56">
        <v>0</v>
      </c>
      <c r="AD2127" s="100">
        <v>157.08172916666666</v>
      </c>
      <c r="AE2127" s="28">
        <v>0</v>
      </c>
      <c r="AF2127" s="58">
        <v>16.379379999999998</v>
      </c>
      <c r="AG2127" s="58"/>
      <c r="AH2127" s="35">
        <v>0</v>
      </c>
      <c r="AI2127" s="35"/>
      <c r="AL2127" s="24">
        <f t="shared" si="156"/>
        <v>1429.5688891666666</v>
      </c>
      <c r="AN2127" s="47">
        <v>315</v>
      </c>
      <c r="AP2127" s="20">
        <f t="shared" si="155"/>
        <v>1744.5688891666666</v>
      </c>
      <c r="AR2127" s="20">
        <f t="shared" ref="AR2127:AR2190" si="157">V2127-AP2127</f>
        <v>-282.52241000000004</v>
      </c>
    </row>
    <row r="2128" spans="1:44" x14ac:dyDescent="0.25">
      <c r="A2128" t="str">
        <f>VLOOKUP($B2128,'Cushing Balance'!$C$2:$E$500,3,TRUE)</f>
        <v>192015</v>
      </c>
      <c r="B2128" s="1">
        <v>42139</v>
      </c>
      <c r="C2128" s="31"/>
      <c r="D2128" s="101">
        <v>122.72566666666667</v>
      </c>
      <c r="E2128" s="110">
        <v>179.76158333333333</v>
      </c>
      <c r="F2128" s="105">
        <v>2.0276041666666669</v>
      </c>
      <c r="G2128" s="27"/>
      <c r="H2128" s="111">
        <v>102.45247916666668</v>
      </c>
      <c r="I2128" s="106">
        <v>102.27622916666667</v>
      </c>
      <c r="J2128" s="109">
        <v>140.15427083333336</v>
      </c>
      <c r="K2128" s="104">
        <v>81.508812500000005</v>
      </c>
      <c r="L2128" s="107">
        <v>22.151145833333331</v>
      </c>
      <c r="M2128" s="102">
        <v>348.7780416666667</v>
      </c>
      <c r="N2128" s="108">
        <v>138.86097916666665</v>
      </c>
      <c r="O2128" s="103">
        <v>65.602562500000005</v>
      </c>
      <c r="P2128" s="39">
        <v>34.450600000000001</v>
      </c>
      <c r="R2128" s="24">
        <f t="shared" si="153"/>
        <v>1340.7499750000002</v>
      </c>
      <c r="T2128" s="5">
        <v>82</v>
      </c>
      <c r="V2128" s="20">
        <f t="shared" si="154"/>
        <v>1422.7499750000002</v>
      </c>
      <c r="W2128" s="59">
        <f t="shared" si="152"/>
        <v>42139</v>
      </c>
      <c r="X2128" s="25">
        <v>130.26089999999999</v>
      </c>
      <c r="Y2128" s="52">
        <v>376.32084999999995</v>
      </c>
      <c r="Z2128" s="53">
        <v>288.92013000000003</v>
      </c>
      <c r="AA2128" s="54">
        <v>514.10532999999998</v>
      </c>
      <c r="AB2128" s="55">
        <v>174.65598</v>
      </c>
      <c r="AC2128" s="56">
        <v>0</v>
      </c>
      <c r="AD2128" s="100">
        <v>134.23420833333336</v>
      </c>
      <c r="AE2128" s="28">
        <v>0</v>
      </c>
      <c r="AF2128" s="58">
        <v>12.27469</v>
      </c>
      <c r="AG2128" s="58"/>
      <c r="AH2128" s="35">
        <v>0</v>
      </c>
      <c r="AI2128" s="35"/>
      <c r="AL2128" s="24">
        <f t="shared" si="156"/>
        <v>1630.7720883333334</v>
      </c>
      <c r="AN2128" s="47">
        <v>315</v>
      </c>
      <c r="AP2128" s="20">
        <f t="shared" si="155"/>
        <v>1945.7720883333334</v>
      </c>
      <c r="AR2128" s="20">
        <f t="shared" si="157"/>
        <v>-523.02211333333321</v>
      </c>
    </row>
    <row r="2129" spans="1:44" x14ac:dyDescent="0.25">
      <c r="A2129" t="str">
        <f>VLOOKUP($B2129,'Cushing Balance'!$C$2:$E$500,3,TRUE)</f>
        <v>202015</v>
      </c>
      <c r="B2129" s="1">
        <v>42140</v>
      </c>
      <c r="C2129" s="31"/>
      <c r="D2129" s="101">
        <v>245.83333333333334</v>
      </c>
      <c r="E2129" s="110">
        <v>175.76560416666666</v>
      </c>
      <c r="F2129" s="105">
        <v>301.8535</v>
      </c>
      <c r="G2129" s="27"/>
      <c r="H2129" s="111">
        <v>132.59350000000001</v>
      </c>
      <c r="I2129" s="106">
        <v>47.395979166666663</v>
      </c>
      <c r="J2129" s="109">
        <v>167.06162499999999</v>
      </c>
      <c r="K2129" s="104">
        <v>88.937250000000006</v>
      </c>
      <c r="L2129" s="107">
        <v>21.883333333333333</v>
      </c>
      <c r="M2129" s="102">
        <v>347.94068750000002</v>
      </c>
      <c r="N2129" s="108">
        <v>125.70297916666667</v>
      </c>
      <c r="O2129" s="103">
        <v>48.804854166666665</v>
      </c>
      <c r="P2129" s="39">
        <v>43.955100000000002</v>
      </c>
      <c r="R2129" s="24">
        <f t="shared" si="153"/>
        <v>1747.7277458333333</v>
      </c>
      <c r="T2129" s="5">
        <v>82</v>
      </c>
      <c r="V2129" s="20">
        <f t="shared" si="154"/>
        <v>1829.7277458333333</v>
      </c>
      <c r="W2129" s="59">
        <f t="shared" si="152"/>
        <v>42140</v>
      </c>
      <c r="X2129" s="25">
        <v>131.91085000000001</v>
      </c>
      <c r="Y2129" s="52">
        <v>355.46363000000002</v>
      </c>
      <c r="Z2129" s="53">
        <v>297.36796000000004</v>
      </c>
      <c r="AA2129" s="54">
        <v>527.44127000000003</v>
      </c>
      <c r="AB2129" s="55">
        <v>233.18020999999999</v>
      </c>
      <c r="AC2129" s="56">
        <v>0</v>
      </c>
      <c r="AD2129" s="100">
        <v>138.20841666666666</v>
      </c>
      <c r="AE2129" s="28">
        <v>0</v>
      </c>
      <c r="AF2129" s="58">
        <v>9.6562900000000003</v>
      </c>
      <c r="AG2129" s="58"/>
      <c r="AH2129" s="35">
        <v>0</v>
      </c>
      <c r="AI2129" s="35"/>
      <c r="AL2129" s="24">
        <f t="shared" si="156"/>
        <v>1693.2286266666667</v>
      </c>
      <c r="AN2129" s="47">
        <v>315</v>
      </c>
      <c r="AP2129" s="20">
        <f t="shared" si="155"/>
        <v>2008.2286266666667</v>
      </c>
      <c r="AR2129" s="20">
        <f t="shared" si="157"/>
        <v>-178.50088083333344</v>
      </c>
    </row>
    <row r="2130" spans="1:44" x14ac:dyDescent="0.25">
      <c r="A2130" t="str">
        <f>VLOOKUP($B2130,'Cushing Balance'!$C$2:$E$500,3,TRUE)</f>
        <v>202015</v>
      </c>
      <c r="B2130" s="1">
        <v>42141</v>
      </c>
      <c r="C2130" s="31"/>
      <c r="D2130" s="101">
        <v>184.375</v>
      </c>
      <c r="E2130" s="110">
        <v>128.58699999999999</v>
      </c>
      <c r="F2130" s="105">
        <v>269.95133333333331</v>
      </c>
      <c r="G2130" s="27"/>
      <c r="H2130" s="111">
        <v>131.21477083333335</v>
      </c>
      <c r="I2130" s="106">
        <v>95.192895833333324</v>
      </c>
      <c r="J2130" s="109">
        <v>150.93087499999999</v>
      </c>
      <c r="K2130" s="104">
        <v>88.268583333333325</v>
      </c>
      <c r="L2130" s="107">
        <v>22.085229166666668</v>
      </c>
      <c r="M2130" s="102">
        <v>392.20510416666667</v>
      </c>
      <c r="N2130" s="108">
        <v>120.089625</v>
      </c>
      <c r="O2130" s="103">
        <v>61.077604166666667</v>
      </c>
      <c r="P2130" s="39">
        <v>2.74763</v>
      </c>
      <c r="R2130" s="24">
        <f t="shared" si="153"/>
        <v>1646.7256508333332</v>
      </c>
      <c r="T2130" s="5">
        <v>82</v>
      </c>
      <c r="V2130" s="20">
        <f t="shared" si="154"/>
        <v>1728.7256508333332</v>
      </c>
      <c r="W2130" s="59">
        <f t="shared" si="152"/>
        <v>42141</v>
      </c>
      <c r="X2130" s="25">
        <v>150.99289999999999</v>
      </c>
      <c r="Y2130" s="52">
        <v>354.20181000000002</v>
      </c>
      <c r="Z2130" s="53">
        <v>321.64368999999999</v>
      </c>
      <c r="AA2130" s="54">
        <v>520.98016999999993</v>
      </c>
      <c r="AB2130" s="55">
        <v>233.10952</v>
      </c>
      <c r="AC2130" s="56">
        <v>0</v>
      </c>
      <c r="AD2130" s="100">
        <v>139.04020833333334</v>
      </c>
      <c r="AE2130" s="28">
        <v>0</v>
      </c>
      <c r="AF2130" s="58">
        <v>9.3046000000000006</v>
      </c>
      <c r="AG2130" s="58"/>
      <c r="AH2130" s="35">
        <v>0</v>
      </c>
      <c r="AI2130" s="35"/>
      <c r="AL2130" s="24">
        <f t="shared" si="156"/>
        <v>1729.2728983333332</v>
      </c>
      <c r="AN2130" s="47">
        <v>315</v>
      </c>
      <c r="AP2130" s="20">
        <f t="shared" si="155"/>
        <v>2044.2728983333332</v>
      </c>
      <c r="AR2130" s="20">
        <f t="shared" si="157"/>
        <v>-315.54724749999991</v>
      </c>
    </row>
    <row r="2131" spans="1:44" x14ac:dyDescent="0.25">
      <c r="A2131" t="str">
        <f>VLOOKUP($B2131,'Cushing Balance'!$C$2:$E$500,3,TRUE)</f>
        <v>202015</v>
      </c>
      <c r="B2131" s="1">
        <v>42142</v>
      </c>
      <c r="C2131" s="31"/>
      <c r="D2131" s="101">
        <v>223.96429166666667</v>
      </c>
      <c r="E2131" s="110">
        <v>129.83847916666667</v>
      </c>
      <c r="F2131" s="105">
        <v>313.91075000000001</v>
      </c>
      <c r="G2131" s="27"/>
      <c r="H2131" s="111">
        <v>131.88499999999999</v>
      </c>
      <c r="I2131" s="106">
        <v>98.299625000000006</v>
      </c>
      <c r="J2131" s="109">
        <v>96.945625000000007</v>
      </c>
      <c r="K2131" s="104">
        <v>85.911020833333325</v>
      </c>
      <c r="L2131" s="107">
        <v>23.135958333333331</v>
      </c>
      <c r="M2131" s="102">
        <v>367.35720833333329</v>
      </c>
      <c r="N2131" s="108">
        <v>122.96197916666667</v>
      </c>
      <c r="O2131" s="103">
        <v>62.035916666666665</v>
      </c>
      <c r="P2131" s="39">
        <v>13.914770000000001</v>
      </c>
      <c r="R2131" s="24">
        <f t="shared" si="153"/>
        <v>1670.1606241666668</v>
      </c>
      <c r="T2131" s="5">
        <v>82</v>
      </c>
      <c r="V2131" s="20">
        <f t="shared" si="154"/>
        <v>1752.1606241666668</v>
      </c>
      <c r="W2131" s="59">
        <f t="shared" si="152"/>
        <v>42142</v>
      </c>
      <c r="X2131" s="25">
        <v>148.63570999999999</v>
      </c>
      <c r="Y2131" s="52">
        <v>354.74106</v>
      </c>
      <c r="Z2131" s="53">
        <v>323.26398</v>
      </c>
      <c r="AA2131" s="54">
        <v>439.30277000000001</v>
      </c>
      <c r="AB2131" s="55">
        <v>228.85442</v>
      </c>
      <c r="AC2131" s="56">
        <v>0</v>
      </c>
      <c r="AD2131" s="100">
        <v>144.17110416666665</v>
      </c>
      <c r="AE2131" s="28">
        <v>0</v>
      </c>
      <c r="AF2131" s="58">
        <v>8.8607900000000015</v>
      </c>
      <c r="AG2131" s="58"/>
      <c r="AH2131" s="35">
        <v>0</v>
      </c>
      <c r="AI2131" s="35"/>
      <c r="AL2131" s="24">
        <f t="shared" si="156"/>
        <v>1647.8298341666666</v>
      </c>
      <c r="AN2131" s="47">
        <v>315</v>
      </c>
      <c r="AP2131" s="20">
        <f t="shared" si="155"/>
        <v>1962.8298341666666</v>
      </c>
      <c r="AR2131" s="20">
        <f t="shared" si="157"/>
        <v>-210.66920999999979</v>
      </c>
    </row>
    <row r="2132" spans="1:44" x14ac:dyDescent="0.25">
      <c r="A2132" t="str">
        <f>VLOOKUP($B2132,'Cushing Balance'!$C$2:$E$500,3,TRUE)</f>
        <v>202015</v>
      </c>
      <c r="B2132" s="1">
        <v>42143</v>
      </c>
      <c r="C2132" s="31"/>
      <c r="D2132" s="101">
        <v>158.89004166666666</v>
      </c>
      <c r="E2132" s="110">
        <v>188.85858333333334</v>
      </c>
      <c r="F2132" s="105">
        <v>313.75599999999997</v>
      </c>
      <c r="G2132" s="27"/>
      <c r="H2132" s="111">
        <v>94.388687500000003</v>
      </c>
      <c r="I2132" s="106">
        <v>96.192708333333329</v>
      </c>
      <c r="J2132" s="109">
        <v>126.11268750000001</v>
      </c>
      <c r="K2132" s="104">
        <v>90.856104166666668</v>
      </c>
      <c r="L2132" s="107">
        <v>23.191666666666666</v>
      </c>
      <c r="M2132" s="102">
        <v>364.45745833333331</v>
      </c>
      <c r="N2132" s="108">
        <v>142.47381250000001</v>
      </c>
      <c r="O2132" s="103">
        <v>57.941395833333338</v>
      </c>
      <c r="P2132" s="39">
        <v>13.429729999999999</v>
      </c>
      <c r="R2132" s="24">
        <f t="shared" si="153"/>
        <v>1670.5488758333333</v>
      </c>
      <c r="T2132" s="5">
        <v>82</v>
      </c>
      <c r="V2132" s="20">
        <f t="shared" si="154"/>
        <v>1752.5488758333333</v>
      </c>
      <c r="W2132" s="59">
        <f t="shared" si="152"/>
        <v>42143</v>
      </c>
      <c r="X2132" s="25">
        <v>133.77369000000002</v>
      </c>
      <c r="Y2132" s="52">
        <v>354.38059999999996</v>
      </c>
      <c r="Z2132" s="53">
        <v>320.64721000000003</v>
      </c>
      <c r="AA2132" s="54">
        <v>492.22108000000003</v>
      </c>
      <c r="AB2132" s="55">
        <v>228.57268999999999</v>
      </c>
      <c r="AC2132" s="56">
        <v>7.67692</v>
      </c>
      <c r="AD2132" s="100">
        <v>151.50452083333334</v>
      </c>
      <c r="AE2132" s="28">
        <v>0</v>
      </c>
      <c r="AF2132" s="58">
        <v>8.9892099999999999</v>
      </c>
      <c r="AG2132" s="58"/>
      <c r="AH2132" s="35">
        <v>0</v>
      </c>
      <c r="AI2132" s="35"/>
      <c r="AL2132" s="24">
        <f t="shared" si="156"/>
        <v>1697.7659208333334</v>
      </c>
      <c r="AN2132" s="47">
        <v>315</v>
      </c>
      <c r="AP2132" s="20">
        <f t="shared" si="155"/>
        <v>2012.7659208333334</v>
      </c>
      <c r="AR2132" s="20">
        <f t="shared" si="157"/>
        <v>-260.2170450000001</v>
      </c>
    </row>
    <row r="2133" spans="1:44" x14ac:dyDescent="0.25">
      <c r="A2133" t="str">
        <f>VLOOKUP($B2133,'Cushing Balance'!$C$2:$E$500,3,TRUE)</f>
        <v>202015</v>
      </c>
      <c r="B2133" s="1">
        <v>42144</v>
      </c>
      <c r="C2133" s="31"/>
      <c r="D2133" s="101">
        <v>212.02922916666665</v>
      </c>
      <c r="E2133" s="110">
        <v>119.96902083333333</v>
      </c>
      <c r="F2133" s="105">
        <v>314.0366458333333</v>
      </c>
      <c r="G2133" s="27"/>
      <c r="H2133" s="111">
        <v>105.53156250000001</v>
      </c>
      <c r="I2133" s="106">
        <v>74.94745833333333</v>
      </c>
      <c r="J2133" s="109">
        <v>187.78502083333333</v>
      </c>
      <c r="K2133" s="104">
        <v>80.273041666666671</v>
      </c>
      <c r="L2133" s="107">
        <v>22.938312499999999</v>
      </c>
      <c r="M2133" s="102">
        <v>306.6203958333333</v>
      </c>
      <c r="N2133" s="108">
        <v>146.15229166666666</v>
      </c>
      <c r="O2133" s="103">
        <v>56.929104166666662</v>
      </c>
      <c r="P2133" s="39">
        <v>2.7808099999999998</v>
      </c>
      <c r="R2133" s="24">
        <f t="shared" si="153"/>
        <v>1629.9928933333329</v>
      </c>
      <c r="T2133" s="5">
        <v>82</v>
      </c>
      <c r="V2133" s="20">
        <f t="shared" si="154"/>
        <v>1711.9928933333329</v>
      </c>
      <c r="W2133" s="59">
        <f t="shared" si="152"/>
        <v>42144</v>
      </c>
      <c r="X2133" s="25">
        <v>149.11490000000001</v>
      </c>
      <c r="Y2133" s="52">
        <v>351.64458000000002</v>
      </c>
      <c r="Z2133" s="53">
        <v>259.17092000000002</v>
      </c>
      <c r="AA2133" s="54">
        <v>496.50463000000002</v>
      </c>
      <c r="AB2133" s="55">
        <v>231.62858</v>
      </c>
      <c r="AC2133" s="56">
        <v>33.209040000000002</v>
      </c>
      <c r="AD2133" s="100">
        <v>145.01668749999999</v>
      </c>
      <c r="AE2133" s="28">
        <v>0</v>
      </c>
      <c r="AF2133" s="58">
        <v>13.522879999999999</v>
      </c>
      <c r="AG2133" s="58"/>
      <c r="AH2133" s="35">
        <v>0</v>
      </c>
      <c r="AI2133" s="35"/>
      <c r="AL2133" s="24">
        <f t="shared" si="156"/>
        <v>1679.8122175000001</v>
      </c>
      <c r="AN2133" s="47">
        <v>315</v>
      </c>
      <c r="AP2133" s="20">
        <f t="shared" si="155"/>
        <v>1994.8122175000001</v>
      </c>
      <c r="AR2133" s="20">
        <f t="shared" si="157"/>
        <v>-282.81932416666723</v>
      </c>
    </row>
    <row r="2134" spans="1:44" x14ac:dyDescent="0.25">
      <c r="A2134" t="str">
        <f>VLOOKUP($B2134,'Cushing Balance'!$C$2:$E$500,3,TRUE)</f>
        <v>202015</v>
      </c>
      <c r="B2134" s="1">
        <v>42145</v>
      </c>
      <c r="C2134" s="31"/>
      <c r="D2134" s="101">
        <v>212.01222916666666</v>
      </c>
      <c r="E2134" s="110">
        <v>194.81902083333335</v>
      </c>
      <c r="F2134" s="105">
        <v>316.19237500000003</v>
      </c>
      <c r="G2134" s="27"/>
      <c r="H2134" s="111">
        <v>135.73704166666667</v>
      </c>
      <c r="I2134" s="106">
        <v>80.657624999999996</v>
      </c>
      <c r="J2134" s="109">
        <v>153.926875</v>
      </c>
      <c r="K2134" s="104">
        <v>82.865083333333331</v>
      </c>
      <c r="L2134" s="107">
        <v>22.932583333333334</v>
      </c>
      <c r="M2134" s="102">
        <v>244.41854166666667</v>
      </c>
      <c r="N2134" s="108">
        <v>103.78541666666668</v>
      </c>
      <c r="O2134" s="103">
        <v>61.125062499999999</v>
      </c>
      <c r="P2134" s="39">
        <v>0</v>
      </c>
      <c r="R2134" s="24">
        <f t="shared" si="153"/>
        <v>1608.4718541666664</v>
      </c>
      <c r="T2134" s="5">
        <v>82</v>
      </c>
      <c r="V2134" s="20">
        <f t="shared" si="154"/>
        <v>1690.4718541666664</v>
      </c>
      <c r="W2134" s="59">
        <f t="shared" si="152"/>
        <v>42145</v>
      </c>
      <c r="X2134" s="25">
        <v>148.62069</v>
      </c>
      <c r="Y2134" s="52">
        <v>352.73121000000003</v>
      </c>
      <c r="Z2134" s="53">
        <v>253.38206</v>
      </c>
      <c r="AA2134" s="54">
        <v>453.53750000000002</v>
      </c>
      <c r="AB2134" s="55">
        <v>232.13054</v>
      </c>
      <c r="AC2134" s="56">
        <v>32.263330000000003</v>
      </c>
      <c r="AD2134" s="100">
        <v>146.54083333333335</v>
      </c>
      <c r="AE2134" s="28">
        <v>0</v>
      </c>
      <c r="AF2134" s="58">
        <v>16.20767</v>
      </c>
      <c r="AG2134" s="58"/>
      <c r="AH2134" s="35">
        <v>0</v>
      </c>
      <c r="AI2134" s="35"/>
      <c r="AL2134" s="24">
        <f t="shared" si="156"/>
        <v>1635.4138333333333</v>
      </c>
      <c r="AN2134" s="47">
        <v>315</v>
      </c>
      <c r="AP2134" s="20">
        <f t="shared" si="155"/>
        <v>1950.4138333333333</v>
      </c>
      <c r="AR2134" s="20">
        <f t="shared" si="157"/>
        <v>-259.9419791666669</v>
      </c>
    </row>
    <row r="2135" spans="1:44" x14ac:dyDescent="0.25">
      <c r="A2135" t="str">
        <f>VLOOKUP($B2135,'Cushing Balance'!$C$2:$E$500,3,TRUE)</f>
        <v>202015</v>
      </c>
      <c r="B2135" s="1">
        <v>42146</v>
      </c>
      <c r="C2135" s="31"/>
      <c r="D2135" s="101">
        <v>312.46912500000002</v>
      </c>
      <c r="E2135" s="110">
        <v>192.80772916666666</v>
      </c>
      <c r="F2135" s="105">
        <v>140.13243750000001</v>
      </c>
      <c r="G2135" s="27"/>
      <c r="H2135" s="111">
        <v>143.40345833333333</v>
      </c>
      <c r="I2135" s="106">
        <v>83.018520833333326</v>
      </c>
      <c r="J2135" s="109">
        <v>242.18366666666665</v>
      </c>
      <c r="K2135" s="104">
        <v>80.588395833333323</v>
      </c>
      <c r="L2135" s="107">
        <v>22.709187499999999</v>
      </c>
      <c r="M2135" s="102">
        <v>264.86539583333331</v>
      </c>
      <c r="N2135" s="108">
        <v>146.27889583333334</v>
      </c>
      <c r="O2135" s="103">
        <v>70.611104166666678</v>
      </c>
      <c r="P2135" s="39">
        <v>0</v>
      </c>
      <c r="R2135" s="24">
        <f t="shared" si="153"/>
        <v>1699.0679166666669</v>
      </c>
      <c r="T2135" s="5">
        <v>82</v>
      </c>
      <c r="V2135" s="20">
        <f t="shared" si="154"/>
        <v>1781.0679166666669</v>
      </c>
      <c r="W2135" s="59">
        <f t="shared" si="152"/>
        <v>42146</v>
      </c>
      <c r="X2135" s="25">
        <v>145.45648</v>
      </c>
      <c r="Y2135" s="52">
        <v>346.39742000000001</v>
      </c>
      <c r="Z2135" s="53">
        <v>7.63917</v>
      </c>
      <c r="AA2135" s="54">
        <v>427.72933</v>
      </c>
      <c r="AB2135" s="55">
        <v>232.29273000000001</v>
      </c>
      <c r="AC2135" s="56">
        <v>26.55021</v>
      </c>
      <c r="AD2135" s="100">
        <v>147.64835416666665</v>
      </c>
      <c r="AE2135" s="28">
        <v>0</v>
      </c>
      <c r="AF2135" s="58">
        <v>11.782440000000001</v>
      </c>
      <c r="AG2135" s="58"/>
      <c r="AH2135" s="35">
        <v>0</v>
      </c>
      <c r="AI2135" s="35"/>
      <c r="AL2135" s="24">
        <f t="shared" si="156"/>
        <v>1345.4961341666667</v>
      </c>
      <c r="AN2135" s="47">
        <v>315</v>
      </c>
      <c r="AP2135" s="20">
        <f t="shared" si="155"/>
        <v>1660.4961341666667</v>
      </c>
      <c r="AR2135" s="20">
        <f t="shared" si="157"/>
        <v>120.57178250000015</v>
      </c>
    </row>
    <row r="2136" spans="1:44" x14ac:dyDescent="0.25">
      <c r="A2136" t="str">
        <f>VLOOKUP($B2136,'Cushing Balance'!$C$2:$E$500,3,TRUE)</f>
        <v>212015</v>
      </c>
      <c r="B2136" s="1">
        <v>42147</v>
      </c>
      <c r="C2136" s="31"/>
      <c r="D2136" s="101">
        <v>73.640458333333328</v>
      </c>
      <c r="E2136" s="110">
        <v>191.63256250000001</v>
      </c>
      <c r="F2136" s="105">
        <v>323.37152083333331</v>
      </c>
      <c r="G2136" s="27"/>
      <c r="H2136" s="111">
        <v>122.3768125</v>
      </c>
      <c r="I2136" s="106">
        <v>51.780458333333335</v>
      </c>
      <c r="J2136" s="109">
        <v>216.15347916666667</v>
      </c>
      <c r="K2136" s="104">
        <v>77.285250000000005</v>
      </c>
      <c r="L2136" s="107">
        <v>22.8254375</v>
      </c>
      <c r="M2136" s="102">
        <v>389.92920833333329</v>
      </c>
      <c r="N2136" s="108">
        <v>104.16731249999999</v>
      </c>
      <c r="O2136" s="103">
        <v>41.228250000000003</v>
      </c>
      <c r="P2136" s="39">
        <v>0</v>
      </c>
      <c r="R2136" s="24">
        <f t="shared" si="153"/>
        <v>1614.3907499999996</v>
      </c>
      <c r="T2136" s="5">
        <v>82</v>
      </c>
      <c r="V2136" s="20">
        <f t="shared" si="154"/>
        <v>1696.3907499999996</v>
      </c>
      <c r="W2136" s="59">
        <f t="shared" si="152"/>
        <v>42147</v>
      </c>
      <c r="X2136" s="25">
        <v>149.00451999999999</v>
      </c>
      <c r="Y2136" s="52">
        <v>351.12806</v>
      </c>
      <c r="Z2136" s="53">
        <v>97.104190000000003</v>
      </c>
      <c r="AA2136" s="54">
        <v>492.80297999999999</v>
      </c>
      <c r="AB2136" s="55">
        <v>228.69556</v>
      </c>
      <c r="AC2136" s="56">
        <v>23.609270000000002</v>
      </c>
      <c r="AD2136" s="100">
        <v>116.41689583333333</v>
      </c>
      <c r="AE2136" s="28">
        <v>0</v>
      </c>
      <c r="AF2136" s="58">
        <v>8.6949199999999998</v>
      </c>
      <c r="AG2136" s="58"/>
      <c r="AH2136" s="35">
        <v>0</v>
      </c>
      <c r="AI2136" s="35"/>
      <c r="AL2136" s="24">
        <f t="shared" si="156"/>
        <v>1467.4563958333331</v>
      </c>
      <c r="AN2136" s="47">
        <v>315</v>
      </c>
      <c r="AP2136" s="20">
        <f t="shared" si="155"/>
        <v>1782.4563958333331</v>
      </c>
      <c r="AR2136" s="20">
        <f t="shared" si="157"/>
        <v>-86.065645833333519</v>
      </c>
    </row>
    <row r="2137" spans="1:44" x14ac:dyDescent="0.25">
      <c r="A2137" t="str">
        <f>VLOOKUP($B2137,'Cushing Balance'!$C$2:$E$500,3,TRUE)</f>
        <v>212015</v>
      </c>
      <c r="B2137" s="1">
        <v>42148</v>
      </c>
      <c r="C2137" s="31"/>
      <c r="D2137" s="101">
        <v>49.058083333333336</v>
      </c>
      <c r="E2137" s="110">
        <v>192.48122916666665</v>
      </c>
      <c r="F2137" s="105">
        <v>301.89929166666667</v>
      </c>
      <c r="G2137" s="27"/>
      <c r="H2137" s="111">
        <v>90.740750000000006</v>
      </c>
      <c r="I2137" s="106">
        <v>69.130354166666677</v>
      </c>
      <c r="J2137" s="109">
        <v>161.40956249999999</v>
      </c>
      <c r="K2137" s="104">
        <v>85.713354166666676</v>
      </c>
      <c r="L2137" s="107">
        <v>22.90066666666667</v>
      </c>
      <c r="M2137" s="102">
        <v>344.06341666666668</v>
      </c>
      <c r="N2137" s="108">
        <v>146.79081249999999</v>
      </c>
      <c r="O2137" s="103">
        <v>48.482708333333335</v>
      </c>
      <c r="P2137" s="39">
        <v>0</v>
      </c>
      <c r="R2137" s="24">
        <f t="shared" si="153"/>
        <v>1512.6702291666666</v>
      </c>
      <c r="T2137" s="5">
        <v>82</v>
      </c>
      <c r="V2137" s="20">
        <f t="shared" si="154"/>
        <v>1594.6702291666666</v>
      </c>
      <c r="W2137" s="59">
        <f t="shared" si="152"/>
        <v>42148</v>
      </c>
      <c r="X2137" s="25">
        <v>148.84351999999998</v>
      </c>
      <c r="Y2137" s="52">
        <v>305.15171000000004</v>
      </c>
      <c r="Z2137" s="53">
        <v>19.685380000000002</v>
      </c>
      <c r="AA2137" s="54">
        <v>491.98808000000002</v>
      </c>
      <c r="AB2137" s="55">
        <v>224.75665000000001</v>
      </c>
      <c r="AC2137" s="56">
        <v>23.901439999999997</v>
      </c>
      <c r="AD2137" s="100">
        <v>111.92052083333333</v>
      </c>
      <c r="AE2137" s="28">
        <v>0</v>
      </c>
      <c r="AF2137" s="58">
        <v>8.8618799999999993</v>
      </c>
      <c r="AG2137" s="58"/>
      <c r="AH2137" s="35">
        <v>0</v>
      </c>
      <c r="AI2137" s="35"/>
      <c r="AL2137" s="24">
        <f t="shared" si="156"/>
        <v>1335.1091808333333</v>
      </c>
      <c r="AN2137" s="47">
        <v>315</v>
      </c>
      <c r="AP2137" s="20">
        <f t="shared" si="155"/>
        <v>1650.1091808333333</v>
      </c>
      <c r="AR2137" s="20">
        <f t="shared" si="157"/>
        <v>-55.438951666666753</v>
      </c>
    </row>
    <row r="2138" spans="1:44" x14ac:dyDescent="0.25">
      <c r="A2138" t="str">
        <f>VLOOKUP($B2138,'Cushing Balance'!$C$2:$E$500,3,TRUE)</f>
        <v>212015</v>
      </c>
      <c r="B2138" s="1">
        <v>42149</v>
      </c>
      <c r="C2138" s="31"/>
      <c r="D2138" s="101">
        <v>584.93764583333336</v>
      </c>
      <c r="E2138" s="110">
        <v>194.35149999999999</v>
      </c>
      <c r="F2138" s="105">
        <v>317.7638541666667</v>
      </c>
      <c r="G2138" s="27"/>
      <c r="H2138" s="111">
        <v>91.771916666666669</v>
      </c>
      <c r="I2138" s="106">
        <v>91.148833333333329</v>
      </c>
      <c r="J2138" s="109">
        <v>154.43160416666666</v>
      </c>
      <c r="K2138" s="104">
        <v>82.386416666666676</v>
      </c>
      <c r="L2138" s="107">
        <v>21.821229166666669</v>
      </c>
      <c r="M2138" s="102">
        <v>344.84679166666666</v>
      </c>
      <c r="N2138" s="108">
        <v>112.05577083333333</v>
      </c>
      <c r="O2138" s="103">
        <v>49.634291666666662</v>
      </c>
      <c r="P2138" s="39">
        <v>5.0880000000000002E-2</v>
      </c>
      <c r="R2138" s="24">
        <f t="shared" si="153"/>
        <v>2045.2007341666667</v>
      </c>
      <c r="T2138" s="5">
        <v>82</v>
      </c>
      <c r="V2138" s="20">
        <f t="shared" si="154"/>
        <v>2127.2007341666667</v>
      </c>
      <c r="W2138" s="59">
        <f t="shared" si="152"/>
        <v>42149</v>
      </c>
      <c r="X2138" s="25">
        <v>142.47881000000001</v>
      </c>
      <c r="Y2138" s="52">
        <v>358.60863000000001</v>
      </c>
      <c r="Z2138" s="53">
        <v>168.99845999999999</v>
      </c>
      <c r="AA2138" s="54">
        <v>511.50605999999999</v>
      </c>
      <c r="AB2138" s="55">
        <v>228.5615</v>
      </c>
      <c r="AC2138" s="56">
        <v>23.973790000000001</v>
      </c>
      <c r="AD2138" s="100">
        <v>100.57714583333333</v>
      </c>
      <c r="AE2138" s="28">
        <v>0</v>
      </c>
      <c r="AF2138" s="58">
        <v>8.8324599999999993</v>
      </c>
      <c r="AG2138" s="58"/>
      <c r="AH2138" s="35">
        <v>0</v>
      </c>
      <c r="AI2138" s="35"/>
      <c r="AL2138" s="24">
        <f t="shared" si="156"/>
        <v>1543.5368558333334</v>
      </c>
      <c r="AN2138" s="47">
        <v>315</v>
      </c>
      <c r="AP2138" s="20">
        <f t="shared" si="155"/>
        <v>1858.5368558333334</v>
      </c>
      <c r="AR2138" s="20">
        <f t="shared" si="157"/>
        <v>268.66387833333329</v>
      </c>
    </row>
    <row r="2139" spans="1:44" x14ac:dyDescent="0.25">
      <c r="A2139" t="str">
        <f>VLOOKUP($B2139,'Cushing Balance'!$C$2:$E$500,3,TRUE)</f>
        <v>212015</v>
      </c>
      <c r="B2139" s="1">
        <v>42150</v>
      </c>
      <c r="C2139" s="31"/>
      <c r="D2139" s="101">
        <v>133.70066666666665</v>
      </c>
      <c r="E2139" s="110">
        <v>193.44891666666666</v>
      </c>
      <c r="F2139" s="105">
        <v>302.34816666666671</v>
      </c>
      <c r="G2139" s="27"/>
      <c r="H2139" s="111">
        <v>114.20535416666667</v>
      </c>
      <c r="I2139" s="106">
        <v>91.739645833333327</v>
      </c>
      <c r="J2139" s="109">
        <v>120.55810416666667</v>
      </c>
      <c r="K2139" s="104">
        <v>90.944395833333331</v>
      </c>
      <c r="L2139" s="107">
        <v>21.471229166666667</v>
      </c>
      <c r="M2139" s="102">
        <v>289.10895833333331</v>
      </c>
      <c r="N2139" s="108">
        <v>114.80358333333332</v>
      </c>
      <c r="O2139" s="103">
        <v>54.655604166666663</v>
      </c>
      <c r="P2139" s="39">
        <v>1.12852</v>
      </c>
      <c r="R2139" s="24">
        <f t="shared" si="153"/>
        <v>1528.113145</v>
      </c>
      <c r="T2139" s="5">
        <v>82</v>
      </c>
      <c r="V2139" s="20">
        <f t="shared" si="154"/>
        <v>1610.113145</v>
      </c>
      <c r="W2139" s="59">
        <f t="shared" si="152"/>
        <v>42150</v>
      </c>
      <c r="X2139" s="25">
        <v>139.31054</v>
      </c>
      <c r="Y2139" s="52">
        <v>353.95130999999998</v>
      </c>
      <c r="Z2139" s="53">
        <v>345.51090000000005</v>
      </c>
      <c r="AA2139" s="54">
        <v>513.68009999999992</v>
      </c>
      <c r="AB2139" s="55">
        <v>232.52132999999998</v>
      </c>
      <c r="AC2139" s="56">
        <v>24.070979999999999</v>
      </c>
      <c r="AD2139" s="100">
        <v>47.416791666666661</v>
      </c>
      <c r="AE2139" s="28">
        <v>0</v>
      </c>
      <c r="AF2139" s="58">
        <v>10.237270000000001</v>
      </c>
      <c r="AG2139" s="58"/>
      <c r="AH2139" s="35">
        <v>0</v>
      </c>
      <c r="AI2139" s="35"/>
      <c r="AL2139" s="24">
        <f t="shared" si="156"/>
        <v>1666.699221666667</v>
      </c>
      <c r="AN2139" s="47">
        <v>315</v>
      </c>
      <c r="AP2139" s="20">
        <f t="shared" si="155"/>
        <v>1981.699221666667</v>
      </c>
      <c r="AR2139" s="20">
        <f t="shared" si="157"/>
        <v>-371.58607666666694</v>
      </c>
    </row>
    <row r="2140" spans="1:44" x14ac:dyDescent="0.25">
      <c r="A2140" t="str">
        <f>VLOOKUP($B2140,'Cushing Balance'!$C$2:$E$500,3,TRUE)</f>
        <v>212015</v>
      </c>
      <c r="B2140" s="1">
        <v>42151</v>
      </c>
      <c r="C2140" s="31"/>
      <c r="D2140" s="101">
        <v>300.43835416666667</v>
      </c>
      <c r="E2140" s="110">
        <v>181.08052083333334</v>
      </c>
      <c r="F2140" s="105">
        <v>311.27845833333333</v>
      </c>
      <c r="G2140" s="27"/>
      <c r="H2140" s="111">
        <v>114.86820833333333</v>
      </c>
      <c r="I2140" s="106">
        <v>88.993916666666678</v>
      </c>
      <c r="J2140" s="109">
        <v>218.27952083333335</v>
      </c>
      <c r="K2140" s="104">
        <v>90.739812499999999</v>
      </c>
      <c r="L2140" s="107">
        <v>21.55691666666667</v>
      </c>
      <c r="M2140" s="102">
        <v>254.45479166666667</v>
      </c>
      <c r="N2140" s="108">
        <v>110.74835416666667</v>
      </c>
      <c r="O2140" s="103">
        <v>59.251041666666666</v>
      </c>
      <c r="P2140" s="39">
        <v>12.17427</v>
      </c>
      <c r="R2140" s="24">
        <f t="shared" si="153"/>
        <v>1763.8641658333333</v>
      </c>
      <c r="T2140" s="5">
        <v>82</v>
      </c>
      <c r="V2140" s="20">
        <f t="shared" si="154"/>
        <v>1845.8641658333333</v>
      </c>
      <c r="W2140" s="59">
        <f t="shared" si="152"/>
        <v>42151</v>
      </c>
      <c r="X2140" s="25">
        <v>153.37854000000002</v>
      </c>
      <c r="Y2140" s="52">
        <v>356.17966999999999</v>
      </c>
      <c r="Z2140" s="53">
        <v>359.26763</v>
      </c>
      <c r="AA2140" s="54">
        <v>486.74008000000003</v>
      </c>
      <c r="AB2140" s="55">
        <v>231.9896</v>
      </c>
      <c r="AC2140" s="56">
        <v>18.326540000000001</v>
      </c>
      <c r="AD2140" s="100">
        <v>115.05495833333333</v>
      </c>
      <c r="AE2140" s="28">
        <v>0</v>
      </c>
      <c r="AF2140" s="58">
        <v>11.315899999999999</v>
      </c>
      <c r="AG2140" s="58"/>
      <c r="AH2140" s="35">
        <v>0</v>
      </c>
      <c r="AI2140" s="35"/>
      <c r="AL2140" s="24">
        <f t="shared" si="156"/>
        <v>1732.2529183333334</v>
      </c>
      <c r="AN2140" s="47">
        <v>315</v>
      </c>
      <c r="AP2140" s="20">
        <f t="shared" si="155"/>
        <v>2047.2529183333334</v>
      </c>
      <c r="AR2140" s="20">
        <f t="shared" si="157"/>
        <v>-201.38875250000001</v>
      </c>
    </row>
    <row r="2141" spans="1:44" x14ac:dyDescent="0.25">
      <c r="A2141" t="str">
        <f>VLOOKUP($B2141,'Cushing Balance'!$C$2:$E$500,3,TRUE)</f>
        <v>212015</v>
      </c>
      <c r="B2141" s="1">
        <v>42152</v>
      </c>
      <c r="C2141" s="31"/>
      <c r="D2141" s="101">
        <v>172.37604166666665</v>
      </c>
      <c r="E2141" s="110">
        <v>185.46483333333333</v>
      </c>
      <c r="F2141" s="105">
        <v>322.11322916666671</v>
      </c>
      <c r="G2141" s="27"/>
      <c r="H2141" s="111">
        <v>115.47241666666667</v>
      </c>
      <c r="I2141" s="106">
        <v>88.960291666666677</v>
      </c>
      <c r="J2141" s="109">
        <v>190.42764583333334</v>
      </c>
      <c r="K2141" s="104">
        <v>80.579145833333328</v>
      </c>
      <c r="L2141" s="107">
        <v>21.62797916666667</v>
      </c>
      <c r="M2141" s="102">
        <v>249.04639583333335</v>
      </c>
      <c r="N2141" s="108">
        <v>115.31691666666667</v>
      </c>
      <c r="O2141" s="103">
        <v>59.577979166666665</v>
      </c>
      <c r="P2141" s="39">
        <v>7.2144399999999997</v>
      </c>
      <c r="R2141" s="24">
        <f t="shared" si="153"/>
        <v>1608.1773149999999</v>
      </c>
      <c r="T2141" s="5">
        <v>82</v>
      </c>
      <c r="V2141" s="20">
        <f t="shared" si="154"/>
        <v>1690.1773149999999</v>
      </c>
      <c r="W2141" s="59">
        <f t="shared" si="152"/>
        <v>42152</v>
      </c>
      <c r="X2141" s="25">
        <v>152.44819000000001</v>
      </c>
      <c r="Y2141" s="52">
        <v>315.12144000000001</v>
      </c>
      <c r="Z2141" s="53">
        <v>311.18552</v>
      </c>
      <c r="AA2141" s="54">
        <v>459.5301</v>
      </c>
      <c r="AB2141" s="55">
        <v>232.42742000000001</v>
      </c>
      <c r="AC2141" s="56">
        <v>21.787749999999999</v>
      </c>
      <c r="AD2141" s="100">
        <v>106.16272916666667</v>
      </c>
      <c r="AE2141" s="28">
        <v>0</v>
      </c>
      <c r="AF2141" s="58">
        <v>11.12721</v>
      </c>
      <c r="AG2141" s="58"/>
      <c r="AH2141" s="35">
        <v>0</v>
      </c>
      <c r="AI2141" s="35"/>
      <c r="AL2141" s="24">
        <f t="shared" si="156"/>
        <v>1609.7903591666666</v>
      </c>
      <c r="AN2141" s="47">
        <v>315</v>
      </c>
      <c r="AP2141" s="20">
        <f t="shared" si="155"/>
        <v>1924.7903591666666</v>
      </c>
      <c r="AR2141" s="20">
        <f t="shared" si="157"/>
        <v>-234.61304416666667</v>
      </c>
    </row>
    <row r="2142" spans="1:44" x14ac:dyDescent="0.25">
      <c r="A2142" t="str">
        <f>VLOOKUP($B2142,'Cushing Balance'!$C$2:$E$500,3,TRUE)</f>
        <v>212015</v>
      </c>
      <c r="B2142" s="1">
        <v>42153</v>
      </c>
      <c r="C2142" s="31"/>
      <c r="D2142" s="101">
        <v>231.23462499999999</v>
      </c>
      <c r="E2142" s="110">
        <v>181.73570833333335</v>
      </c>
      <c r="F2142" s="105">
        <v>324.37752083333334</v>
      </c>
      <c r="G2142" s="27"/>
      <c r="H2142" s="111">
        <v>92.307249999999996</v>
      </c>
      <c r="I2142" s="106">
        <v>108.11031250000001</v>
      </c>
      <c r="J2142" s="109">
        <v>285.92191666666668</v>
      </c>
      <c r="K2142" s="104">
        <v>86.662499999999994</v>
      </c>
      <c r="L2142" s="107">
        <v>21.615437499999999</v>
      </c>
      <c r="M2142" s="102">
        <v>239.47787500000001</v>
      </c>
      <c r="N2142" s="108">
        <v>150</v>
      </c>
      <c r="O2142" s="103">
        <v>56.479437500000003</v>
      </c>
      <c r="P2142" s="39">
        <v>0</v>
      </c>
      <c r="R2142" s="24">
        <f t="shared" si="153"/>
        <v>1777.9225833333333</v>
      </c>
      <c r="T2142" s="5">
        <v>82</v>
      </c>
      <c r="V2142" s="20">
        <f t="shared" si="154"/>
        <v>1859.9225833333333</v>
      </c>
      <c r="W2142" s="59">
        <f t="shared" si="152"/>
        <v>42153</v>
      </c>
      <c r="X2142" s="25">
        <v>149.15579</v>
      </c>
      <c r="Y2142" s="52">
        <v>355.87923000000001</v>
      </c>
      <c r="Z2142" s="53">
        <v>306.54235</v>
      </c>
      <c r="AA2142" s="54">
        <v>470.35413</v>
      </c>
      <c r="AB2142" s="55">
        <v>227.73278999999999</v>
      </c>
      <c r="AC2142" s="56">
        <v>24.010750000000002</v>
      </c>
      <c r="AD2142" s="100">
        <v>110.83102083333333</v>
      </c>
      <c r="AE2142" s="28">
        <v>0</v>
      </c>
      <c r="AF2142" s="58">
        <v>15.77919</v>
      </c>
      <c r="AG2142" s="58"/>
      <c r="AH2142" s="35">
        <v>0</v>
      </c>
      <c r="AI2142" s="35"/>
      <c r="AL2142" s="24">
        <f t="shared" si="156"/>
        <v>1660.2852508333331</v>
      </c>
      <c r="AN2142" s="47">
        <v>315</v>
      </c>
      <c r="AP2142" s="20">
        <f t="shared" si="155"/>
        <v>1975.2852508333331</v>
      </c>
      <c r="AR2142" s="20">
        <f t="shared" si="157"/>
        <v>-115.36266749999982</v>
      </c>
    </row>
    <row r="2143" spans="1:44" x14ac:dyDescent="0.25">
      <c r="A2143" t="str">
        <f>VLOOKUP($B2143,'Cushing Balance'!$C$2:$E$500,3,TRUE)</f>
        <v>222015</v>
      </c>
      <c r="B2143" s="1">
        <v>42154</v>
      </c>
      <c r="C2143" s="31"/>
      <c r="D2143" s="101">
        <v>0</v>
      </c>
      <c r="E2143" s="110">
        <v>151.44710416666666</v>
      </c>
      <c r="F2143" s="105">
        <v>323.76641666666671</v>
      </c>
      <c r="G2143" s="27"/>
      <c r="H2143" s="111">
        <v>89.943187499999993</v>
      </c>
      <c r="I2143" s="106">
        <v>102.28564583333333</v>
      </c>
      <c r="J2143" s="109">
        <v>330.43322916666671</v>
      </c>
      <c r="K2143" s="104">
        <v>92.122770833333334</v>
      </c>
      <c r="L2143" s="107">
        <v>21.570104166666667</v>
      </c>
      <c r="M2143" s="102">
        <v>240.89043749999999</v>
      </c>
      <c r="N2143" s="108">
        <v>147.8396875</v>
      </c>
      <c r="O2143" s="103">
        <v>68.611270833333322</v>
      </c>
      <c r="P2143" s="39">
        <v>0</v>
      </c>
      <c r="R2143" s="24">
        <f t="shared" si="153"/>
        <v>1568.9098541666667</v>
      </c>
      <c r="T2143" s="5">
        <v>82</v>
      </c>
      <c r="V2143" s="20">
        <f t="shared" si="154"/>
        <v>1650.9098541666667</v>
      </c>
      <c r="W2143" s="59">
        <f t="shared" si="152"/>
        <v>42154</v>
      </c>
      <c r="X2143" s="25">
        <v>148.66179</v>
      </c>
      <c r="Y2143" s="52">
        <v>355.37419</v>
      </c>
      <c r="Z2143" s="53">
        <v>358.48482999999999</v>
      </c>
      <c r="AA2143" s="54">
        <v>475.95638000000002</v>
      </c>
      <c r="AB2143" s="55">
        <v>234.30813000000001</v>
      </c>
      <c r="AC2143" s="56">
        <v>24.048669999999998</v>
      </c>
      <c r="AD2143" s="100">
        <v>73.781000000000006</v>
      </c>
      <c r="AE2143" s="28">
        <v>0</v>
      </c>
      <c r="AF2143" s="58">
        <v>13.567770000000001</v>
      </c>
      <c r="AG2143" s="58"/>
      <c r="AH2143" s="35">
        <v>0</v>
      </c>
      <c r="AI2143" s="35"/>
      <c r="AL2143" s="24">
        <f t="shared" si="156"/>
        <v>1684.1827599999999</v>
      </c>
      <c r="AN2143" s="47">
        <v>315</v>
      </c>
      <c r="AP2143" s="20">
        <f t="shared" si="155"/>
        <v>1999.1827599999999</v>
      </c>
      <c r="AR2143" s="20">
        <f t="shared" si="157"/>
        <v>-348.2729058333332</v>
      </c>
    </row>
    <row r="2144" spans="1:44" x14ac:dyDescent="0.25">
      <c r="A2144" t="str">
        <f>VLOOKUP($B2144,'Cushing Balance'!$C$2:$E$500,3,TRUE)</f>
        <v>222015</v>
      </c>
      <c r="B2144" s="1">
        <v>42155</v>
      </c>
      <c r="C2144" s="31"/>
      <c r="D2144" s="101">
        <v>183.72297916666665</v>
      </c>
      <c r="E2144" s="110">
        <v>119.2776875</v>
      </c>
      <c r="F2144" s="105">
        <v>310.3645416666667</v>
      </c>
      <c r="G2144" s="27"/>
      <c r="H2144" s="111">
        <v>98.845812499999994</v>
      </c>
      <c r="I2144" s="106">
        <v>74.232624999999999</v>
      </c>
      <c r="J2144" s="109">
        <v>315.4167083333333</v>
      </c>
      <c r="K2144" s="104">
        <v>92.123916666666673</v>
      </c>
      <c r="L2144" s="107">
        <v>21.3559375</v>
      </c>
      <c r="M2144" s="102">
        <v>233.64522916666667</v>
      </c>
      <c r="N2144" s="108">
        <v>132.51275000000001</v>
      </c>
      <c r="O2144" s="103">
        <v>59.924166666666665</v>
      </c>
      <c r="P2144" s="39">
        <v>10.09252</v>
      </c>
      <c r="R2144" s="24">
        <f t="shared" si="153"/>
        <v>1651.5148741666667</v>
      </c>
      <c r="T2144" s="5">
        <v>82</v>
      </c>
      <c r="V2144" s="20">
        <f t="shared" si="154"/>
        <v>1733.5148741666667</v>
      </c>
      <c r="W2144" s="59">
        <f t="shared" si="152"/>
        <v>42155</v>
      </c>
      <c r="X2144" s="25">
        <v>149.75644</v>
      </c>
      <c r="Y2144" s="52">
        <v>114.93663000000001</v>
      </c>
      <c r="Z2144" s="53">
        <v>361.55571000000003</v>
      </c>
      <c r="AA2144" s="54">
        <v>376.28278999999998</v>
      </c>
      <c r="AB2144" s="55">
        <v>212.33555999999999</v>
      </c>
      <c r="AC2144" s="56">
        <v>24.16563</v>
      </c>
      <c r="AD2144" s="100">
        <v>32.109479166666667</v>
      </c>
      <c r="AE2144" s="28">
        <v>0</v>
      </c>
      <c r="AF2144" s="58">
        <v>14.3406</v>
      </c>
      <c r="AG2144" s="58"/>
      <c r="AH2144" s="35">
        <v>0</v>
      </c>
      <c r="AI2144" s="35"/>
      <c r="AL2144" s="24">
        <f t="shared" si="156"/>
        <v>1285.4828391666667</v>
      </c>
      <c r="AN2144" s="47">
        <v>315</v>
      </c>
      <c r="AP2144" s="20">
        <f t="shared" si="155"/>
        <v>1600.4828391666667</v>
      </c>
      <c r="AR2144" s="20">
        <f t="shared" si="157"/>
        <v>133.03203499999995</v>
      </c>
    </row>
    <row r="2145" spans="1:44" x14ac:dyDescent="0.25">
      <c r="A2145" t="str">
        <f>VLOOKUP($B2145,'Cushing Balance'!$C$2:$E$500,3,TRUE)</f>
        <v>222015</v>
      </c>
      <c r="B2145" s="1">
        <v>42156</v>
      </c>
      <c r="C2145" s="31"/>
      <c r="D2145" s="101">
        <v>356.65362499999998</v>
      </c>
      <c r="E2145" s="110">
        <v>108.56937499999999</v>
      </c>
      <c r="F2145" s="105">
        <v>303.92124999999999</v>
      </c>
      <c r="G2145" s="27"/>
      <c r="H2145" s="111">
        <v>117.52068749999999</v>
      </c>
      <c r="I2145" s="106">
        <v>77.39458333333333</v>
      </c>
      <c r="J2145" s="109">
        <v>250.41977083333333</v>
      </c>
      <c r="K2145" s="104">
        <v>87.361541666666668</v>
      </c>
      <c r="L2145" s="107">
        <v>21.765750000000001</v>
      </c>
      <c r="M2145" s="102">
        <v>267.80962499999998</v>
      </c>
      <c r="N2145" s="108">
        <v>122.9079375</v>
      </c>
      <c r="O2145" s="103">
        <v>54.965375000000002</v>
      </c>
      <c r="P2145" s="39">
        <v>12.098690000000001</v>
      </c>
      <c r="R2145" s="24">
        <f t="shared" si="153"/>
        <v>1781.3882108333332</v>
      </c>
      <c r="T2145" s="5">
        <v>82</v>
      </c>
      <c r="V2145" s="20">
        <f t="shared" si="154"/>
        <v>1863.3882108333332</v>
      </c>
      <c r="W2145" s="59">
        <f t="shared" si="152"/>
        <v>42156</v>
      </c>
      <c r="X2145" s="25">
        <v>149.24760000000001</v>
      </c>
      <c r="Y2145" s="52">
        <v>167.21321</v>
      </c>
      <c r="Z2145" s="53">
        <v>335.97530999999998</v>
      </c>
      <c r="AA2145" s="54">
        <v>400.94815</v>
      </c>
      <c r="AB2145" s="55">
        <v>228.09463</v>
      </c>
      <c r="AC2145" s="56">
        <v>23.266349999999999</v>
      </c>
      <c r="AD2145" s="100">
        <v>101.05425</v>
      </c>
      <c r="AE2145" s="28">
        <v>0</v>
      </c>
      <c r="AF2145" s="58">
        <v>8.81921</v>
      </c>
      <c r="AG2145" s="58"/>
      <c r="AH2145" s="35">
        <v>0</v>
      </c>
      <c r="AI2145" s="35"/>
      <c r="AL2145" s="24">
        <f t="shared" si="156"/>
        <v>1414.6187100000002</v>
      </c>
      <c r="AN2145" s="47">
        <v>315</v>
      </c>
      <c r="AP2145" s="20">
        <f t="shared" si="155"/>
        <v>1729.6187100000002</v>
      </c>
      <c r="AR2145" s="20">
        <f t="shared" si="157"/>
        <v>133.76950083333304</v>
      </c>
    </row>
    <row r="2146" spans="1:44" x14ac:dyDescent="0.25">
      <c r="A2146" t="str">
        <f>VLOOKUP($B2146,'Cushing Balance'!$C$2:$E$500,3,TRUE)</f>
        <v>222015</v>
      </c>
      <c r="B2146" s="1">
        <v>42157</v>
      </c>
      <c r="C2146" s="31"/>
      <c r="D2146" s="101">
        <v>290.70818750000001</v>
      </c>
      <c r="E2146" s="110">
        <v>131.40295833333334</v>
      </c>
      <c r="F2146" s="105">
        <v>379.24950000000001</v>
      </c>
      <c r="G2146" s="27"/>
      <c r="H2146" s="111">
        <v>134.14810416666666</v>
      </c>
      <c r="I2146" s="106">
        <v>94.160354166666679</v>
      </c>
      <c r="J2146" s="109">
        <v>286.03468750000002</v>
      </c>
      <c r="K2146" s="104">
        <v>90.90839583333333</v>
      </c>
      <c r="L2146" s="107">
        <v>21.760083333333331</v>
      </c>
      <c r="M2146" s="102">
        <v>342.45218749999998</v>
      </c>
      <c r="N2146" s="108">
        <v>128.17135416666667</v>
      </c>
      <c r="O2146" s="103">
        <v>65.536708333333323</v>
      </c>
      <c r="P2146" s="39">
        <v>11.95856</v>
      </c>
      <c r="R2146" s="24">
        <f t="shared" si="153"/>
        <v>1976.4910808333332</v>
      </c>
      <c r="T2146" s="5">
        <v>82</v>
      </c>
      <c r="V2146" s="20">
        <f t="shared" si="154"/>
        <v>2058.4910808333334</v>
      </c>
      <c r="W2146" s="59">
        <f t="shared" si="152"/>
        <v>42157</v>
      </c>
      <c r="X2146" s="25">
        <v>150.17319000000001</v>
      </c>
      <c r="Y2146" s="52">
        <v>208.86538000000002</v>
      </c>
      <c r="Z2146" s="53">
        <v>353.51891999999998</v>
      </c>
      <c r="AA2146" s="54">
        <v>452.35990000000004</v>
      </c>
      <c r="AB2146" s="55">
        <v>229.66354000000001</v>
      </c>
      <c r="AC2146" s="56">
        <v>22.455729999999999</v>
      </c>
      <c r="AD2146" s="100">
        <v>138.45816666666667</v>
      </c>
      <c r="AE2146" s="28">
        <v>0</v>
      </c>
      <c r="AF2146" s="58">
        <v>9.0127699999999997</v>
      </c>
      <c r="AG2146" s="58"/>
      <c r="AH2146" s="35">
        <v>0</v>
      </c>
      <c r="AI2146" s="35"/>
      <c r="AL2146" s="24">
        <f t="shared" si="156"/>
        <v>1564.5075966666666</v>
      </c>
      <c r="AN2146" s="47">
        <v>315</v>
      </c>
      <c r="AP2146" s="20">
        <f t="shared" si="155"/>
        <v>1879.5075966666666</v>
      </c>
      <c r="AR2146" s="20">
        <f t="shared" si="157"/>
        <v>178.98348416666681</v>
      </c>
    </row>
    <row r="2147" spans="1:44" x14ac:dyDescent="0.25">
      <c r="A2147" t="str">
        <f>VLOOKUP($B2147,'Cushing Balance'!$C$2:$E$500,3,TRUE)</f>
        <v>222015</v>
      </c>
      <c r="B2147" s="1">
        <v>42158</v>
      </c>
      <c r="C2147" s="31"/>
      <c r="D2147" s="101">
        <v>86.041666666666671</v>
      </c>
      <c r="E2147" s="110">
        <v>144.77225000000001</v>
      </c>
      <c r="F2147" s="105">
        <v>395.52618749999999</v>
      </c>
      <c r="G2147" s="27"/>
      <c r="H2147" s="111">
        <v>91.557520833333328</v>
      </c>
      <c r="I2147" s="106">
        <v>110.6855</v>
      </c>
      <c r="J2147" s="109">
        <v>310.07650000000001</v>
      </c>
      <c r="K2147" s="104">
        <v>92.853062499999993</v>
      </c>
      <c r="L2147" s="107">
        <v>21.645479166666668</v>
      </c>
      <c r="M2147" s="102">
        <v>325.7185833333333</v>
      </c>
      <c r="N2147" s="108">
        <v>82.960354166666676</v>
      </c>
      <c r="O2147" s="103">
        <v>51.593937500000003</v>
      </c>
      <c r="P2147" s="39">
        <v>11.901479999999999</v>
      </c>
      <c r="R2147" s="24">
        <f t="shared" si="153"/>
        <v>1725.3325216666669</v>
      </c>
      <c r="T2147" s="5">
        <v>82</v>
      </c>
      <c r="V2147" s="20">
        <f t="shared" si="154"/>
        <v>1807.3325216666669</v>
      </c>
      <c r="W2147" s="59">
        <f t="shared" si="152"/>
        <v>42158</v>
      </c>
      <c r="X2147" s="25">
        <v>150.70542</v>
      </c>
      <c r="Y2147" s="52">
        <v>358.71641999999997</v>
      </c>
      <c r="Z2147" s="53">
        <v>361.17572999999999</v>
      </c>
      <c r="AA2147" s="54">
        <v>445.91615000000002</v>
      </c>
      <c r="AB2147" s="55">
        <v>230.01393999999999</v>
      </c>
      <c r="AC2147" s="56">
        <v>22.416229999999999</v>
      </c>
      <c r="AD2147" s="100">
        <v>130.26572916666666</v>
      </c>
      <c r="AE2147" s="28">
        <v>0</v>
      </c>
      <c r="AF2147" s="58">
        <v>9.3120400000000014</v>
      </c>
      <c r="AG2147" s="58"/>
      <c r="AH2147" s="35">
        <v>0</v>
      </c>
      <c r="AI2147" s="35"/>
      <c r="AL2147" s="24">
        <f t="shared" si="156"/>
        <v>1708.5216591666667</v>
      </c>
      <c r="AN2147" s="47">
        <v>315</v>
      </c>
      <c r="AP2147" s="20">
        <f t="shared" si="155"/>
        <v>2023.5216591666667</v>
      </c>
      <c r="AR2147" s="20">
        <f t="shared" si="157"/>
        <v>-216.18913749999979</v>
      </c>
    </row>
    <row r="2148" spans="1:44" x14ac:dyDescent="0.25">
      <c r="A2148" t="str">
        <f>VLOOKUP($B2148,'Cushing Balance'!$C$2:$E$500,3,TRUE)</f>
        <v>222015</v>
      </c>
      <c r="B2148" s="1">
        <v>42159</v>
      </c>
      <c r="C2148" s="31"/>
      <c r="D2148" s="101">
        <v>353.50164583333333</v>
      </c>
      <c r="E2148" s="110">
        <v>109.20658333333333</v>
      </c>
      <c r="F2148" s="105">
        <v>318.62995833333332</v>
      </c>
      <c r="G2148" s="27"/>
      <c r="H2148" s="111">
        <v>111.10695833333332</v>
      </c>
      <c r="I2148" s="106">
        <v>109.83812500000001</v>
      </c>
      <c r="J2148" s="109">
        <v>303.81060416666668</v>
      </c>
      <c r="K2148" s="104">
        <v>99.131104166666674</v>
      </c>
      <c r="L2148" s="107">
        <v>21.630958333333332</v>
      </c>
      <c r="M2148" s="102">
        <v>266.17904166666671</v>
      </c>
      <c r="N2148" s="108">
        <v>62.753687499999998</v>
      </c>
      <c r="O2148" s="103">
        <v>62.926979166666662</v>
      </c>
      <c r="P2148" s="39">
        <v>2.9519600000000001</v>
      </c>
      <c r="R2148" s="24">
        <f t="shared" si="153"/>
        <v>1821.6676058333337</v>
      </c>
      <c r="T2148" s="5">
        <v>82</v>
      </c>
      <c r="V2148" s="20">
        <f t="shared" si="154"/>
        <v>1903.6676058333337</v>
      </c>
      <c r="W2148" s="59">
        <f t="shared" si="152"/>
        <v>42159</v>
      </c>
      <c r="X2148" s="25">
        <v>145.15544</v>
      </c>
      <c r="Y2148" s="52">
        <v>378.93738000000002</v>
      </c>
      <c r="Z2148" s="53">
        <v>322.69607999999999</v>
      </c>
      <c r="AA2148" s="54">
        <v>420.10290000000003</v>
      </c>
      <c r="AB2148" s="55">
        <v>213.44942</v>
      </c>
      <c r="AC2148" s="56">
        <v>22.408560000000001</v>
      </c>
      <c r="AD2148" s="100">
        <v>128.22972916666666</v>
      </c>
      <c r="AE2148" s="28">
        <v>0</v>
      </c>
      <c r="AF2148" s="58">
        <v>9.1189599999999995</v>
      </c>
      <c r="AG2148" s="58"/>
      <c r="AH2148" s="35">
        <v>0</v>
      </c>
      <c r="AI2148" s="35"/>
      <c r="AL2148" s="24">
        <f t="shared" si="156"/>
        <v>1640.0984691666667</v>
      </c>
      <c r="AN2148" s="47">
        <v>315</v>
      </c>
      <c r="AP2148" s="20">
        <f t="shared" si="155"/>
        <v>1955.0984691666667</v>
      </c>
      <c r="AR2148" s="20">
        <f t="shared" si="157"/>
        <v>-51.430863333333036</v>
      </c>
    </row>
    <row r="2149" spans="1:44" x14ac:dyDescent="0.25">
      <c r="A2149" t="str">
        <f>VLOOKUP($B2149,'Cushing Balance'!$C$2:$E$500,3,TRUE)</f>
        <v>222015</v>
      </c>
      <c r="B2149" s="1">
        <v>42160</v>
      </c>
      <c r="C2149" s="31"/>
      <c r="D2149" s="101">
        <v>159.28552083333335</v>
      </c>
      <c r="E2149" s="110">
        <v>166.02627083333334</v>
      </c>
      <c r="F2149" s="105">
        <v>266.51789583333334</v>
      </c>
      <c r="G2149" s="27"/>
      <c r="H2149" s="111">
        <v>130.36697916666668</v>
      </c>
      <c r="I2149" s="106">
        <v>96.780708333333322</v>
      </c>
      <c r="J2149" s="109">
        <v>262.48</v>
      </c>
      <c r="K2149" s="104">
        <v>88.419937500000003</v>
      </c>
      <c r="L2149" s="107">
        <v>21.574124999999999</v>
      </c>
      <c r="M2149" s="102">
        <v>304.0451875</v>
      </c>
      <c r="N2149" s="108">
        <v>64.567687500000005</v>
      </c>
      <c r="O2149" s="103">
        <v>61.303083333333333</v>
      </c>
      <c r="P2149" s="39">
        <v>0</v>
      </c>
      <c r="R2149" s="24">
        <f t="shared" si="153"/>
        <v>1621.3673958333334</v>
      </c>
      <c r="T2149" s="5">
        <v>82</v>
      </c>
      <c r="V2149" s="20">
        <f t="shared" si="154"/>
        <v>1703.3673958333334</v>
      </c>
      <c r="W2149" s="59">
        <f t="shared" si="152"/>
        <v>42160</v>
      </c>
      <c r="X2149" s="25">
        <v>148.55688000000001</v>
      </c>
      <c r="Y2149" s="52">
        <v>349.70880999999997</v>
      </c>
      <c r="Z2149" s="53">
        <v>161.66614999999999</v>
      </c>
      <c r="AA2149" s="54">
        <v>466.77226999999999</v>
      </c>
      <c r="AB2149" s="55">
        <v>231.55180999999999</v>
      </c>
      <c r="AC2149" s="56">
        <v>22.329789999999999</v>
      </c>
      <c r="AD2149" s="100">
        <v>131.76183333333336</v>
      </c>
      <c r="AE2149" s="28">
        <v>0</v>
      </c>
      <c r="AF2149" s="58">
        <v>9.3609599999999986</v>
      </c>
      <c r="AG2149" s="58"/>
      <c r="AH2149" s="35">
        <v>0</v>
      </c>
      <c r="AI2149" s="35"/>
      <c r="AL2149" s="24">
        <f t="shared" si="156"/>
        <v>1521.7085033333333</v>
      </c>
      <c r="AN2149" s="47">
        <v>315</v>
      </c>
      <c r="AP2149" s="20">
        <f t="shared" si="155"/>
        <v>1836.7085033333333</v>
      </c>
      <c r="AR2149" s="20">
        <f t="shared" si="157"/>
        <v>-133.34110749999991</v>
      </c>
    </row>
    <row r="2150" spans="1:44" x14ac:dyDescent="0.25">
      <c r="A2150" t="str">
        <f>VLOOKUP($B2150,'Cushing Balance'!$C$2:$E$500,3,TRUE)</f>
        <v>232015</v>
      </c>
      <c r="B2150" s="1">
        <v>42161</v>
      </c>
      <c r="C2150" s="31"/>
      <c r="D2150" s="101">
        <v>220.32679166666665</v>
      </c>
      <c r="E2150" s="110">
        <v>162.27729166666666</v>
      </c>
      <c r="F2150" s="105">
        <v>306.09087499999998</v>
      </c>
      <c r="G2150" s="27"/>
      <c r="H2150" s="111">
        <v>129.7194375</v>
      </c>
      <c r="I2150" s="106">
        <v>78.815770833333332</v>
      </c>
      <c r="J2150" s="109">
        <v>248.59245833333335</v>
      </c>
      <c r="K2150" s="104">
        <v>85.688374999999994</v>
      </c>
      <c r="L2150" s="107">
        <v>21.600645833333331</v>
      </c>
      <c r="M2150" s="102">
        <v>380.6736458333333</v>
      </c>
      <c r="N2150" s="108">
        <v>136.36995833333333</v>
      </c>
      <c r="O2150" s="103">
        <v>70.144916666666674</v>
      </c>
      <c r="P2150" s="39">
        <v>0</v>
      </c>
      <c r="R2150" s="24">
        <f t="shared" si="153"/>
        <v>1840.3001666666664</v>
      </c>
      <c r="T2150" s="5">
        <v>82</v>
      </c>
      <c r="V2150" s="20">
        <f t="shared" si="154"/>
        <v>1922.3001666666664</v>
      </c>
      <c r="W2150" s="59">
        <f t="shared" si="152"/>
        <v>42161</v>
      </c>
      <c r="X2150" s="25">
        <v>151.22485</v>
      </c>
      <c r="Y2150" s="52">
        <v>264.59762999999998</v>
      </c>
      <c r="Z2150" s="53">
        <v>245.61224999999999</v>
      </c>
      <c r="AA2150" s="54">
        <v>452.65633000000003</v>
      </c>
      <c r="AB2150" s="55">
        <v>231.55721</v>
      </c>
      <c r="AC2150" s="56">
        <v>22.351099999999999</v>
      </c>
      <c r="AD2150" s="100">
        <v>139.65725</v>
      </c>
      <c r="AE2150" s="28">
        <v>0</v>
      </c>
      <c r="AF2150" s="58">
        <v>9.0145800000000005</v>
      </c>
      <c r="AG2150" s="58"/>
      <c r="AH2150" s="35">
        <v>0</v>
      </c>
      <c r="AI2150" s="35"/>
      <c r="AL2150" s="24">
        <f t="shared" si="156"/>
        <v>1516.6712</v>
      </c>
      <c r="AN2150" s="47">
        <v>315</v>
      </c>
      <c r="AP2150" s="20">
        <f t="shared" si="155"/>
        <v>1831.6712</v>
      </c>
      <c r="AR2150" s="20">
        <f t="shared" si="157"/>
        <v>90.628966666666429</v>
      </c>
    </row>
    <row r="2151" spans="1:44" x14ac:dyDescent="0.25">
      <c r="A2151" t="str">
        <f>VLOOKUP($B2151,'Cushing Balance'!$C$2:$E$500,3,TRUE)</f>
        <v>232015</v>
      </c>
      <c r="B2151" s="1">
        <v>42162</v>
      </c>
      <c r="C2151" s="31"/>
      <c r="D2151" s="101">
        <v>85.591958333333324</v>
      </c>
      <c r="E2151" s="110">
        <v>92.007437499999995</v>
      </c>
      <c r="F2151" s="105">
        <v>294.91135416666668</v>
      </c>
      <c r="G2151" s="27"/>
      <c r="H2151" s="111">
        <v>129.10347916666666</v>
      </c>
      <c r="I2151" s="106">
        <v>92.1394375</v>
      </c>
      <c r="J2151" s="109">
        <v>215.40614583333334</v>
      </c>
      <c r="K2151" s="104">
        <v>92.287875</v>
      </c>
      <c r="L2151" s="107">
        <v>21.647604166666667</v>
      </c>
      <c r="M2151" s="102">
        <v>365.3416458333333</v>
      </c>
      <c r="N2151" s="108">
        <v>148.80381249999999</v>
      </c>
      <c r="O2151" s="103">
        <v>55.903479166666664</v>
      </c>
      <c r="P2151" s="39">
        <v>2.4217300000000002</v>
      </c>
      <c r="R2151" s="24">
        <f t="shared" si="153"/>
        <v>1595.5659591666667</v>
      </c>
      <c r="T2151" s="5">
        <v>82</v>
      </c>
      <c r="V2151" s="20">
        <f t="shared" si="154"/>
        <v>1677.5659591666667</v>
      </c>
      <c r="W2151" s="59">
        <f t="shared" si="152"/>
        <v>42162</v>
      </c>
      <c r="X2151" s="25">
        <v>150.96870999999999</v>
      </c>
      <c r="Y2151" s="52">
        <v>355.95794000000001</v>
      </c>
      <c r="Z2151" s="53">
        <v>269.01963000000001</v>
      </c>
      <c r="AA2151" s="54">
        <v>394.76425</v>
      </c>
      <c r="AB2151" s="55">
        <v>232.17569</v>
      </c>
      <c r="AC2151" s="56">
        <v>22.416880000000003</v>
      </c>
      <c r="AD2151" s="100">
        <v>150.20797916666666</v>
      </c>
      <c r="AE2151" s="28">
        <v>0</v>
      </c>
      <c r="AF2151" s="58">
        <v>8.9573799999999988</v>
      </c>
      <c r="AG2151" s="58"/>
      <c r="AH2151" s="35">
        <v>0</v>
      </c>
      <c r="AI2151" s="35"/>
      <c r="AL2151" s="24">
        <f t="shared" si="156"/>
        <v>1584.4684591666669</v>
      </c>
      <c r="AN2151" s="47">
        <v>315</v>
      </c>
      <c r="AP2151" s="20">
        <f t="shared" si="155"/>
        <v>1899.4684591666669</v>
      </c>
      <c r="AR2151" s="20">
        <f t="shared" si="157"/>
        <v>-221.90250000000015</v>
      </c>
    </row>
    <row r="2152" spans="1:44" x14ac:dyDescent="0.25">
      <c r="A2152" t="str">
        <f>VLOOKUP($B2152,'Cushing Balance'!$C$2:$E$500,3,TRUE)</f>
        <v>232015</v>
      </c>
      <c r="B2152" s="1">
        <v>42163</v>
      </c>
      <c r="C2152" s="31"/>
      <c r="D2152" s="101">
        <v>208.95833333333334</v>
      </c>
      <c r="E2152" s="110">
        <v>134.22508333333334</v>
      </c>
      <c r="F2152" s="105">
        <v>325.54858333333334</v>
      </c>
      <c r="G2152" s="27"/>
      <c r="H2152" s="111">
        <v>118.21539583333333</v>
      </c>
      <c r="I2152" s="106">
        <v>77.711291666666668</v>
      </c>
      <c r="J2152" s="109">
        <v>205.80635416666667</v>
      </c>
      <c r="K2152" s="104">
        <v>89.713208333333327</v>
      </c>
      <c r="L2152" s="107">
        <v>21.662979166666666</v>
      </c>
      <c r="M2152" s="102">
        <v>369.3608958333333</v>
      </c>
      <c r="N2152" s="108">
        <v>150</v>
      </c>
      <c r="O2152" s="103">
        <v>53.992062500000003</v>
      </c>
      <c r="P2152" s="39">
        <v>20.908290000000001</v>
      </c>
      <c r="R2152" s="24">
        <f t="shared" si="153"/>
        <v>1776.1024774999998</v>
      </c>
      <c r="T2152" s="5">
        <v>82</v>
      </c>
      <c r="V2152" s="20">
        <f t="shared" si="154"/>
        <v>1858.1024774999998</v>
      </c>
      <c r="W2152" s="59">
        <f t="shared" si="152"/>
        <v>42163</v>
      </c>
      <c r="X2152" s="25">
        <v>147.39952</v>
      </c>
      <c r="Y2152" s="52">
        <v>341.15690000000001</v>
      </c>
      <c r="Z2152" s="53">
        <v>160.51819</v>
      </c>
      <c r="AA2152" s="54">
        <v>396.20866999999998</v>
      </c>
      <c r="AB2152" s="55">
        <v>229.38698000000002</v>
      </c>
      <c r="AC2152" s="56">
        <v>19.454560000000001</v>
      </c>
      <c r="AD2152" s="100">
        <v>124.96089583333332</v>
      </c>
      <c r="AE2152" s="28">
        <v>0</v>
      </c>
      <c r="AF2152" s="58">
        <v>13.67394</v>
      </c>
      <c r="AG2152" s="58"/>
      <c r="AH2152" s="35">
        <v>0</v>
      </c>
      <c r="AI2152" s="35"/>
      <c r="AL2152" s="24">
        <f t="shared" si="156"/>
        <v>1432.7596558333332</v>
      </c>
      <c r="AN2152" s="47">
        <v>315</v>
      </c>
      <c r="AP2152" s="20">
        <f t="shared" si="155"/>
        <v>1747.7596558333332</v>
      </c>
      <c r="AR2152" s="20">
        <f t="shared" si="157"/>
        <v>110.34282166666662</v>
      </c>
    </row>
    <row r="2153" spans="1:44" x14ac:dyDescent="0.25">
      <c r="A2153" t="str">
        <f>VLOOKUP($B2153,'Cushing Balance'!$C$2:$E$500,3,TRUE)</f>
        <v>232015</v>
      </c>
      <c r="B2153" s="1">
        <v>42164</v>
      </c>
      <c r="C2153" s="31"/>
      <c r="D2153" s="101">
        <v>297.99437499999999</v>
      </c>
      <c r="E2153" s="110">
        <v>172.40468749999999</v>
      </c>
      <c r="F2153" s="105">
        <v>314.87666666666667</v>
      </c>
      <c r="G2153" s="27"/>
      <c r="H2153" s="111">
        <v>67.899937499999993</v>
      </c>
      <c r="I2153" s="106">
        <v>79.969499999999996</v>
      </c>
      <c r="J2153" s="109">
        <v>164.06785416666665</v>
      </c>
      <c r="K2153" s="104">
        <v>92.648708333333332</v>
      </c>
      <c r="L2153" s="107">
        <v>21.619812499999998</v>
      </c>
      <c r="M2153" s="102">
        <v>367.292125</v>
      </c>
      <c r="N2153" s="108">
        <v>150</v>
      </c>
      <c r="O2153" s="103">
        <v>60.362645833333339</v>
      </c>
      <c r="P2153" s="39">
        <v>19.600849999999998</v>
      </c>
      <c r="R2153" s="24">
        <f t="shared" si="153"/>
        <v>1808.7371625000001</v>
      </c>
      <c r="T2153" s="5">
        <v>82</v>
      </c>
      <c r="V2153" s="20">
        <f t="shared" si="154"/>
        <v>1890.7371625000001</v>
      </c>
      <c r="W2153" s="59">
        <f t="shared" si="152"/>
        <v>42164</v>
      </c>
      <c r="X2153" s="25">
        <v>149.16884999999999</v>
      </c>
      <c r="Y2153" s="52">
        <v>365.50875000000002</v>
      </c>
      <c r="Z2153" s="53">
        <v>123.72277</v>
      </c>
      <c r="AA2153" s="54">
        <v>463.68069000000003</v>
      </c>
      <c r="AB2153" s="55">
        <v>230.10594</v>
      </c>
      <c r="AC2153" s="56">
        <v>14.505420000000001</v>
      </c>
      <c r="AD2153" s="100">
        <v>79.279291666666666</v>
      </c>
      <c r="AE2153" s="28">
        <v>0</v>
      </c>
      <c r="AF2153" s="58">
        <v>16.37021</v>
      </c>
      <c r="AG2153" s="58"/>
      <c r="AH2153" s="35">
        <v>0</v>
      </c>
      <c r="AI2153" s="35"/>
      <c r="AL2153" s="24">
        <f t="shared" si="156"/>
        <v>1442.3419216666666</v>
      </c>
      <c r="AN2153" s="47">
        <v>315</v>
      </c>
      <c r="AP2153" s="20">
        <f t="shared" si="155"/>
        <v>1757.3419216666666</v>
      </c>
      <c r="AR2153" s="20">
        <f t="shared" si="157"/>
        <v>133.39524083333345</v>
      </c>
    </row>
    <row r="2154" spans="1:44" x14ac:dyDescent="0.25">
      <c r="A2154" t="str">
        <f>VLOOKUP($B2154,'Cushing Balance'!$C$2:$E$500,3,TRUE)</f>
        <v>232015</v>
      </c>
      <c r="B2154" s="1">
        <v>42165</v>
      </c>
      <c r="C2154" s="31"/>
      <c r="D2154" s="101">
        <v>307.29166666666669</v>
      </c>
      <c r="E2154" s="110">
        <v>156.40312499999999</v>
      </c>
      <c r="F2154" s="105">
        <v>344.98158333333333</v>
      </c>
      <c r="G2154" s="27"/>
      <c r="H2154" s="111">
        <v>70.132833333333323</v>
      </c>
      <c r="I2154" s="106">
        <v>95.910041666666672</v>
      </c>
      <c r="J2154" s="109">
        <v>273.9369375</v>
      </c>
      <c r="K2154" s="104">
        <v>88.689729166666666</v>
      </c>
      <c r="L2154" s="107">
        <v>21.787624999999998</v>
      </c>
      <c r="M2154" s="102">
        <v>367.84435416666668</v>
      </c>
      <c r="N2154" s="108">
        <v>150</v>
      </c>
      <c r="O2154" s="103">
        <v>60.971270833333335</v>
      </c>
      <c r="P2154" s="39">
        <v>22.133880000000001</v>
      </c>
      <c r="R2154" s="24">
        <f t="shared" si="153"/>
        <v>1960.0830466666666</v>
      </c>
      <c r="T2154" s="5">
        <v>82</v>
      </c>
      <c r="V2154" s="20">
        <f t="shared" si="154"/>
        <v>2042.0830466666666</v>
      </c>
      <c r="W2154" s="59">
        <f t="shared" si="152"/>
        <v>42165</v>
      </c>
      <c r="X2154" s="25">
        <v>150.56495999999999</v>
      </c>
      <c r="Y2154" s="52">
        <v>336.36374999999998</v>
      </c>
      <c r="Z2154" s="53">
        <v>156.27154000000002</v>
      </c>
      <c r="AA2154" s="54">
        <v>457.00247999999999</v>
      </c>
      <c r="AB2154" s="55">
        <v>228.28980999999999</v>
      </c>
      <c r="AC2154" s="56">
        <v>23.488379999999999</v>
      </c>
      <c r="AD2154" s="100">
        <v>52.201395833333336</v>
      </c>
      <c r="AE2154" s="28">
        <v>0</v>
      </c>
      <c r="AF2154" s="58">
        <v>16.399519999999999</v>
      </c>
      <c r="AG2154" s="58"/>
      <c r="AH2154" s="35">
        <v>0</v>
      </c>
      <c r="AI2154" s="35"/>
      <c r="AL2154" s="24">
        <f t="shared" si="156"/>
        <v>1420.5818358333333</v>
      </c>
      <c r="AN2154" s="47">
        <v>315</v>
      </c>
      <c r="AP2154" s="20">
        <f t="shared" si="155"/>
        <v>1735.5818358333333</v>
      </c>
      <c r="AR2154" s="20">
        <f t="shared" si="157"/>
        <v>306.50121083333329</v>
      </c>
    </row>
    <row r="2155" spans="1:44" x14ac:dyDescent="0.25">
      <c r="A2155" t="str">
        <f>VLOOKUP($B2155,'Cushing Balance'!$C$2:$E$500,3,TRUE)</f>
        <v>232015</v>
      </c>
      <c r="B2155" s="1">
        <v>42166</v>
      </c>
      <c r="C2155" s="31"/>
      <c r="D2155" s="101">
        <v>294.96066666666667</v>
      </c>
      <c r="E2155" s="110">
        <v>139.95052083333334</v>
      </c>
      <c r="F2155" s="105">
        <v>300.58029166666671</v>
      </c>
      <c r="G2155" s="27"/>
      <c r="H2155" s="111">
        <v>72.082437499999997</v>
      </c>
      <c r="I2155" s="106">
        <v>85.103979166666676</v>
      </c>
      <c r="J2155" s="109">
        <v>250.797</v>
      </c>
      <c r="K2155" s="104">
        <v>84.771041666666676</v>
      </c>
      <c r="L2155" s="107">
        <v>9.9417916666666653</v>
      </c>
      <c r="M2155" s="102">
        <v>320.38081249999999</v>
      </c>
      <c r="N2155" s="108">
        <v>150</v>
      </c>
      <c r="O2155" s="103">
        <v>63.440562499999999</v>
      </c>
      <c r="P2155" s="39">
        <v>0.57725000000000004</v>
      </c>
      <c r="R2155" s="24">
        <f t="shared" si="153"/>
        <v>1772.5863541666668</v>
      </c>
      <c r="T2155" s="5">
        <v>82</v>
      </c>
      <c r="V2155" s="20">
        <f t="shared" si="154"/>
        <v>1854.5863541666668</v>
      </c>
      <c r="W2155" s="59">
        <f t="shared" si="152"/>
        <v>42166</v>
      </c>
      <c r="X2155" s="25">
        <v>151.24052</v>
      </c>
      <c r="Y2155" s="52">
        <v>329.45572999999996</v>
      </c>
      <c r="Z2155" s="53">
        <v>199.32669000000001</v>
      </c>
      <c r="AA2155" s="54">
        <v>503.86609999999996</v>
      </c>
      <c r="AB2155" s="55">
        <v>230.66489999999999</v>
      </c>
      <c r="AC2155" s="56">
        <v>22.489879999999999</v>
      </c>
      <c r="AD2155" s="100">
        <v>70.503645833333323</v>
      </c>
      <c r="AE2155" s="28">
        <v>0</v>
      </c>
      <c r="AF2155" s="58">
        <v>15.68979</v>
      </c>
      <c r="AG2155" s="58"/>
      <c r="AH2155" s="35">
        <v>0</v>
      </c>
      <c r="AI2155" s="35"/>
      <c r="AL2155" s="24">
        <f t="shared" si="156"/>
        <v>1523.2372558333334</v>
      </c>
      <c r="AN2155" s="47">
        <v>315</v>
      </c>
      <c r="AP2155" s="20">
        <f t="shared" si="155"/>
        <v>1838.2372558333334</v>
      </c>
      <c r="AR2155" s="20">
        <f t="shared" si="157"/>
        <v>16.349098333333359</v>
      </c>
    </row>
    <row r="2156" spans="1:44" x14ac:dyDescent="0.25">
      <c r="A2156" t="str">
        <f>VLOOKUP($B2156,'Cushing Balance'!$C$2:$E$500,3,TRUE)</f>
        <v>232015</v>
      </c>
      <c r="B2156" s="1">
        <v>42167</v>
      </c>
      <c r="C2156" s="31"/>
      <c r="D2156" s="101">
        <v>196.66666666666666</v>
      </c>
      <c r="E2156" s="110">
        <v>154.69197916666667</v>
      </c>
      <c r="F2156" s="105">
        <v>3.860125</v>
      </c>
      <c r="G2156" s="27"/>
      <c r="H2156" s="111">
        <v>106.79927083333332</v>
      </c>
      <c r="I2156" s="106">
        <v>72.869708333333335</v>
      </c>
      <c r="J2156" s="109">
        <v>270.19277083333333</v>
      </c>
      <c r="K2156" s="104">
        <v>90.496958333333325</v>
      </c>
      <c r="L2156" s="107">
        <v>0</v>
      </c>
      <c r="M2156" s="102">
        <v>364.0422708333333</v>
      </c>
      <c r="N2156" s="108">
        <v>130.16956250000001</v>
      </c>
      <c r="O2156" s="103">
        <v>64.655562500000002</v>
      </c>
      <c r="P2156" s="39">
        <v>0</v>
      </c>
      <c r="R2156" s="24">
        <f t="shared" si="153"/>
        <v>1454.4448749999999</v>
      </c>
      <c r="T2156" s="5">
        <v>82</v>
      </c>
      <c r="V2156" s="20">
        <f t="shared" si="154"/>
        <v>1536.4448749999999</v>
      </c>
      <c r="W2156" s="59">
        <f t="shared" si="152"/>
        <v>42167</v>
      </c>
      <c r="X2156" s="25">
        <v>148.46610000000001</v>
      </c>
      <c r="Y2156" s="52">
        <v>356.92327</v>
      </c>
      <c r="Z2156" s="53">
        <v>61.547899999999998</v>
      </c>
      <c r="AA2156" s="54">
        <v>427.29881</v>
      </c>
      <c r="AB2156" s="55">
        <v>230.34738000000002</v>
      </c>
      <c r="AC2156" s="56">
        <v>17.614849999999997</v>
      </c>
      <c r="AD2156" s="100">
        <v>80.662687500000004</v>
      </c>
      <c r="AE2156" s="28">
        <v>0</v>
      </c>
      <c r="AF2156" s="58">
        <v>15.842499999999999</v>
      </c>
      <c r="AG2156" s="58"/>
      <c r="AH2156" s="35">
        <v>0</v>
      </c>
      <c r="AI2156" s="35"/>
      <c r="AL2156" s="24">
        <f t="shared" si="156"/>
        <v>1338.7034974999999</v>
      </c>
      <c r="AN2156" s="47">
        <v>315</v>
      </c>
      <c r="AP2156" s="20">
        <f t="shared" si="155"/>
        <v>1653.7034974999999</v>
      </c>
      <c r="AR2156" s="20">
        <f t="shared" si="157"/>
        <v>-117.2586225</v>
      </c>
    </row>
    <row r="2157" spans="1:44" x14ac:dyDescent="0.25">
      <c r="A2157" t="str">
        <f>VLOOKUP($B2157,'Cushing Balance'!$C$2:$E$500,3,TRUE)</f>
        <v>242015</v>
      </c>
      <c r="B2157" s="1">
        <v>42168</v>
      </c>
      <c r="C2157" s="31"/>
      <c r="D2157" s="101">
        <v>110.29941666666667</v>
      </c>
      <c r="E2157" s="110">
        <v>117.42352083333333</v>
      </c>
      <c r="F2157" s="105">
        <v>302.72529166666669</v>
      </c>
      <c r="G2157" s="27"/>
      <c r="H2157" s="111">
        <v>137.60358333333335</v>
      </c>
      <c r="I2157" s="106">
        <v>92.271916666666669</v>
      </c>
      <c r="J2157" s="109">
        <v>271.95902083333334</v>
      </c>
      <c r="K2157" s="104">
        <v>76.229291666666668</v>
      </c>
      <c r="L2157" s="107">
        <v>0</v>
      </c>
      <c r="M2157" s="102">
        <v>378.48395833333331</v>
      </c>
      <c r="N2157" s="108">
        <v>115.156375</v>
      </c>
      <c r="O2157" s="103">
        <v>49.702395833333334</v>
      </c>
      <c r="P2157" s="39">
        <v>0</v>
      </c>
      <c r="R2157" s="24">
        <f t="shared" si="153"/>
        <v>1651.8547708333335</v>
      </c>
      <c r="T2157" s="5">
        <v>82</v>
      </c>
      <c r="V2157" s="20">
        <f t="shared" si="154"/>
        <v>1733.8547708333335</v>
      </c>
      <c r="W2157" s="59">
        <f t="shared" si="152"/>
        <v>42168</v>
      </c>
      <c r="X2157" s="25">
        <v>148.78630999999999</v>
      </c>
      <c r="Y2157" s="52">
        <v>342.12308000000002</v>
      </c>
      <c r="Z2157" s="53">
        <v>88.543669999999992</v>
      </c>
      <c r="AA2157" s="54">
        <v>413.72622999999999</v>
      </c>
      <c r="AB2157" s="55">
        <v>228.68232999999998</v>
      </c>
      <c r="AC2157" s="56">
        <v>18.828790000000001</v>
      </c>
      <c r="AD2157" s="100">
        <v>66.115499999999997</v>
      </c>
      <c r="AE2157" s="28">
        <v>0</v>
      </c>
      <c r="AF2157" s="58">
        <v>16.082540000000002</v>
      </c>
      <c r="AG2157" s="58"/>
      <c r="AH2157" s="35">
        <v>0</v>
      </c>
      <c r="AI2157" s="35"/>
      <c r="AL2157" s="24">
        <f t="shared" si="156"/>
        <v>1322.8884500000001</v>
      </c>
      <c r="AN2157" s="47">
        <v>315</v>
      </c>
      <c r="AP2157" s="20">
        <f t="shared" si="155"/>
        <v>1637.8884500000001</v>
      </c>
      <c r="AR2157" s="20">
        <f t="shared" si="157"/>
        <v>95.966320833333384</v>
      </c>
    </row>
    <row r="2158" spans="1:44" x14ac:dyDescent="0.25">
      <c r="A2158" t="str">
        <f>VLOOKUP($B2158,'Cushing Balance'!$C$2:$E$500,3,TRUE)</f>
        <v>242015</v>
      </c>
      <c r="B2158" s="1">
        <v>42169</v>
      </c>
      <c r="C2158" s="31"/>
      <c r="D2158" s="101">
        <v>86.041666666666671</v>
      </c>
      <c r="E2158" s="110">
        <v>62.151687500000001</v>
      </c>
      <c r="F2158" s="105">
        <v>287.10329166666668</v>
      </c>
      <c r="G2158" s="27"/>
      <c r="H2158" s="111">
        <v>135.02020833333333</v>
      </c>
      <c r="I2158" s="106">
        <v>77.479062499999998</v>
      </c>
      <c r="J2158" s="109">
        <v>276.4946875</v>
      </c>
      <c r="K2158" s="104">
        <v>82.787875</v>
      </c>
      <c r="L2158" s="107">
        <v>0</v>
      </c>
      <c r="M2158" s="102">
        <v>372.93858333333333</v>
      </c>
      <c r="N2158" s="108">
        <v>147.48893749999999</v>
      </c>
      <c r="O2158" s="103">
        <v>63.747041666666661</v>
      </c>
      <c r="P2158" s="39">
        <v>0</v>
      </c>
      <c r="R2158" s="24">
        <f t="shared" si="153"/>
        <v>1591.2530416666668</v>
      </c>
      <c r="T2158" s="5">
        <v>82</v>
      </c>
      <c r="V2158" s="20">
        <f t="shared" si="154"/>
        <v>1673.2530416666668</v>
      </c>
      <c r="W2158" s="59">
        <f t="shared" si="152"/>
        <v>42169</v>
      </c>
      <c r="X2158" s="25">
        <v>148.98598000000001</v>
      </c>
      <c r="Y2158" s="52">
        <v>387.13915000000003</v>
      </c>
      <c r="Z2158" s="53">
        <v>21.616019999999999</v>
      </c>
      <c r="AA2158" s="54">
        <v>407.81198000000001</v>
      </c>
      <c r="AB2158" s="55">
        <v>229.76464999999999</v>
      </c>
      <c r="AC2158" s="56">
        <v>22.94313</v>
      </c>
      <c r="AD2158" s="100">
        <v>70.963666666666668</v>
      </c>
      <c r="AE2158" s="28">
        <v>0</v>
      </c>
      <c r="AF2158" s="58">
        <v>15.72031</v>
      </c>
      <c r="AG2158" s="58"/>
      <c r="AH2158" s="35">
        <v>0</v>
      </c>
      <c r="AI2158" s="35"/>
      <c r="AL2158" s="24">
        <f t="shared" si="156"/>
        <v>1304.9448866666669</v>
      </c>
      <c r="AN2158" s="47">
        <v>315</v>
      </c>
      <c r="AP2158" s="20">
        <f t="shared" si="155"/>
        <v>1619.9448866666669</v>
      </c>
      <c r="AR2158" s="20">
        <f t="shared" si="157"/>
        <v>53.308154999999942</v>
      </c>
    </row>
    <row r="2159" spans="1:44" x14ac:dyDescent="0.25">
      <c r="A2159" t="str">
        <f>VLOOKUP($B2159,'Cushing Balance'!$C$2:$E$500,3,TRUE)</f>
        <v>242015</v>
      </c>
      <c r="B2159" s="1">
        <v>42170</v>
      </c>
      <c r="C2159" s="31"/>
      <c r="D2159" s="101">
        <v>179.75993750000001</v>
      </c>
      <c r="E2159" s="110">
        <v>61.055645833333337</v>
      </c>
      <c r="F2159" s="105">
        <v>299.0556458333333</v>
      </c>
      <c r="G2159" s="27"/>
      <c r="H2159" s="111">
        <v>139.40460416666664</v>
      </c>
      <c r="I2159" s="106">
        <v>92.73522916666667</v>
      </c>
      <c r="J2159" s="109">
        <v>308.38831249999998</v>
      </c>
      <c r="K2159" s="104">
        <v>90.098166666666671</v>
      </c>
      <c r="L2159" s="107">
        <v>0</v>
      </c>
      <c r="M2159" s="102">
        <v>368.87275</v>
      </c>
      <c r="N2159" s="108">
        <v>133.91125</v>
      </c>
      <c r="O2159" s="103">
        <v>45.234229166666665</v>
      </c>
      <c r="P2159" s="39">
        <v>21.654040000000002</v>
      </c>
      <c r="R2159" s="24">
        <f t="shared" si="153"/>
        <v>1740.1698108333333</v>
      </c>
      <c r="T2159" s="5">
        <v>82</v>
      </c>
      <c r="V2159" s="20">
        <f t="shared" si="154"/>
        <v>1822.1698108333333</v>
      </c>
      <c r="W2159" s="59">
        <f t="shared" si="152"/>
        <v>42170</v>
      </c>
      <c r="X2159" s="25">
        <v>150.96479000000002</v>
      </c>
      <c r="Y2159" s="52">
        <v>361.65708000000001</v>
      </c>
      <c r="Z2159" s="53">
        <v>37.486580000000004</v>
      </c>
      <c r="AA2159" s="54">
        <v>373.07302000000004</v>
      </c>
      <c r="AB2159" s="55">
        <v>230.28292000000002</v>
      </c>
      <c r="AC2159" s="56">
        <v>0</v>
      </c>
      <c r="AD2159" s="100">
        <v>71.585270833333325</v>
      </c>
      <c r="AE2159" s="28">
        <v>0</v>
      </c>
      <c r="AF2159" s="58">
        <v>14.36281</v>
      </c>
      <c r="AG2159" s="58"/>
      <c r="AH2159" s="35">
        <v>0</v>
      </c>
      <c r="AI2159" s="35"/>
      <c r="AL2159" s="24">
        <f t="shared" si="156"/>
        <v>1239.4124708333336</v>
      </c>
      <c r="AN2159" s="47">
        <v>315</v>
      </c>
      <c r="AP2159" s="20">
        <f t="shared" si="155"/>
        <v>1554.4124708333336</v>
      </c>
      <c r="AR2159" s="20">
        <f t="shared" si="157"/>
        <v>267.75733999999966</v>
      </c>
    </row>
    <row r="2160" spans="1:44" x14ac:dyDescent="0.25">
      <c r="A2160" t="str">
        <f>VLOOKUP($B2160,'Cushing Balance'!$C$2:$E$500,3,TRUE)</f>
        <v>242015</v>
      </c>
      <c r="B2160" s="1">
        <v>42171</v>
      </c>
      <c r="C2160" s="31"/>
      <c r="D2160" s="101">
        <v>93.671125000000004</v>
      </c>
      <c r="E2160" s="110">
        <v>116.82652083333333</v>
      </c>
      <c r="F2160" s="105">
        <v>0</v>
      </c>
      <c r="G2160" s="27"/>
      <c r="H2160" s="111">
        <v>148.443375</v>
      </c>
      <c r="I2160" s="106">
        <v>93.988708333333335</v>
      </c>
      <c r="J2160" s="109">
        <v>198.09470833333333</v>
      </c>
      <c r="K2160" s="104">
        <v>87.312958333333327</v>
      </c>
      <c r="L2160" s="107">
        <v>0</v>
      </c>
      <c r="M2160" s="102">
        <v>313.73089583333331</v>
      </c>
      <c r="N2160" s="108">
        <v>112.1618125</v>
      </c>
      <c r="O2160" s="103">
        <v>66.142083333333332</v>
      </c>
      <c r="P2160" s="39">
        <v>19.232479999999999</v>
      </c>
      <c r="R2160" s="24">
        <f t="shared" si="153"/>
        <v>1249.6046674999998</v>
      </c>
      <c r="T2160" s="5">
        <v>82</v>
      </c>
      <c r="V2160" s="20">
        <f t="shared" si="154"/>
        <v>1331.6046674999998</v>
      </c>
      <c r="W2160" s="59">
        <f t="shared" si="152"/>
        <v>42171</v>
      </c>
      <c r="X2160" s="25">
        <v>151.55494000000002</v>
      </c>
      <c r="Y2160" s="52">
        <v>365.58742000000001</v>
      </c>
      <c r="Z2160" s="53">
        <v>3.03973</v>
      </c>
      <c r="AA2160" s="54">
        <v>341.41919000000001</v>
      </c>
      <c r="AB2160" s="55">
        <v>234.96898000000002</v>
      </c>
      <c r="AC2160" s="56">
        <v>0</v>
      </c>
      <c r="AD2160" s="100">
        <v>53.654395833333339</v>
      </c>
      <c r="AE2160" s="28">
        <v>0</v>
      </c>
      <c r="AF2160" s="58">
        <v>13.66817</v>
      </c>
      <c r="AG2160" s="58"/>
      <c r="AH2160" s="35">
        <v>0</v>
      </c>
      <c r="AI2160" s="35"/>
      <c r="AL2160" s="24">
        <f t="shared" si="156"/>
        <v>1163.8928258333335</v>
      </c>
      <c r="AN2160" s="47">
        <v>315</v>
      </c>
      <c r="AP2160" s="20">
        <f t="shared" si="155"/>
        <v>1478.8928258333335</v>
      </c>
      <c r="AR2160" s="20">
        <f t="shared" si="157"/>
        <v>-147.28815833333374</v>
      </c>
    </row>
    <row r="2161" spans="1:44" x14ac:dyDescent="0.25">
      <c r="A2161" t="str">
        <f>VLOOKUP($B2161,'Cushing Balance'!$C$2:$E$500,3,TRUE)</f>
        <v>242015</v>
      </c>
      <c r="B2161" s="1">
        <v>42172</v>
      </c>
      <c r="C2161" s="31"/>
      <c r="D2161" s="101">
        <v>118.95943750000001</v>
      </c>
      <c r="E2161" s="110">
        <v>77.581562500000004</v>
      </c>
      <c r="F2161" s="105">
        <v>0</v>
      </c>
      <c r="G2161" s="27"/>
      <c r="H2161" s="111">
        <v>130.63722916666669</v>
      </c>
      <c r="I2161" s="106">
        <v>96.4110625</v>
      </c>
      <c r="J2161" s="109">
        <v>315.24462499999998</v>
      </c>
      <c r="K2161" s="104">
        <v>85.374395833333324</v>
      </c>
      <c r="L2161" s="107">
        <v>0</v>
      </c>
      <c r="M2161" s="102">
        <v>372.83872916666667</v>
      </c>
      <c r="N2161" s="108">
        <v>138.386</v>
      </c>
      <c r="O2161" s="103">
        <v>59.035125000000001</v>
      </c>
      <c r="P2161" s="39">
        <v>18.869229999999998</v>
      </c>
      <c r="R2161" s="24">
        <f t="shared" si="153"/>
        <v>1413.3373966666668</v>
      </c>
      <c r="T2161" s="5">
        <v>82</v>
      </c>
      <c r="V2161" s="20">
        <f t="shared" si="154"/>
        <v>1495.3373966666668</v>
      </c>
      <c r="W2161" s="59">
        <f t="shared" si="152"/>
        <v>42172</v>
      </c>
      <c r="X2161" s="25">
        <v>151.75094000000001</v>
      </c>
      <c r="Y2161" s="52">
        <v>363.98192</v>
      </c>
      <c r="Z2161" s="53">
        <v>1.9046500000000002</v>
      </c>
      <c r="AA2161" s="54">
        <v>458.07747999999998</v>
      </c>
      <c r="AB2161" s="55">
        <v>236.86713</v>
      </c>
      <c r="AC2161" s="56">
        <v>9.7717700000000001</v>
      </c>
      <c r="AD2161" s="100">
        <v>33.346249999999998</v>
      </c>
      <c r="AE2161" s="28">
        <v>0</v>
      </c>
      <c r="AF2161" s="58">
        <v>15.980270000000001</v>
      </c>
      <c r="AG2161" s="58"/>
      <c r="AH2161" s="35">
        <v>0</v>
      </c>
      <c r="AI2161" s="35"/>
      <c r="AL2161" s="24">
        <f t="shared" si="156"/>
        <v>1271.6804100000002</v>
      </c>
      <c r="AN2161" s="47">
        <v>315</v>
      </c>
      <c r="AP2161" s="20">
        <f t="shared" si="155"/>
        <v>1586.6804100000002</v>
      </c>
      <c r="AR2161" s="20">
        <f t="shared" si="157"/>
        <v>-91.343013333333374</v>
      </c>
    </row>
    <row r="2162" spans="1:44" x14ac:dyDescent="0.25">
      <c r="A2162" t="str">
        <f>VLOOKUP($B2162,'Cushing Balance'!$C$2:$E$500,3,TRUE)</f>
        <v>242015</v>
      </c>
      <c r="B2162" s="1">
        <v>42173</v>
      </c>
      <c r="C2162" s="31"/>
      <c r="D2162" s="101">
        <v>79.618416666666675</v>
      </c>
      <c r="E2162" s="110">
        <v>145.09399999999999</v>
      </c>
      <c r="F2162" s="105">
        <v>216.19739583333333</v>
      </c>
      <c r="G2162" s="27"/>
      <c r="H2162" s="111">
        <v>115.31891666666667</v>
      </c>
      <c r="I2162" s="106">
        <v>76.910812500000006</v>
      </c>
      <c r="J2162" s="109">
        <v>313.79581250000001</v>
      </c>
      <c r="K2162" s="104">
        <v>86.507625000000004</v>
      </c>
      <c r="L2162" s="107">
        <v>0</v>
      </c>
      <c r="M2162" s="102">
        <v>383.59312499999999</v>
      </c>
      <c r="N2162" s="108">
        <v>146.64129166666666</v>
      </c>
      <c r="O2162" s="103">
        <v>63.753416666666666</v>
      </c>
      <c r="P2162" s="39">
        <v>16.844519999999999</v>
      </c>
      <c r="R2162" s="24">
        <f t="shared" si="153"/>
        <v>1644.2753324999999</v>
      </c>
      <c r="T2162" s="5">
        <v>82</v>
      </c>
      <c r="V2162" s="20">
        <f t="shared" si="154"/>
        <v>1726.2753324999999</v>
      </c>
      <c r="W2162" s="59">
        <f t="shared" si="152"/>
        <v>42173</v>
      </c>
      <c r="X2162" s="25">
        <v>150.70635000000001</v>
      </c>
      <c r="Y2162" s="52">
        <v>355.79649999999998</v>
      </c>
      <c r="Z2162" s="53">
        <v>122.21898</v>
      </c>
      <c r="AA2162" s="54">
        <v>454.27383000000003</v>
      </c>
      <c r="AB2162" s="55">
        <v>235.0515</v>
      </c>
      <c r="AC2162" s="56">
        <v>20.595419999999997</v>
      </c>
      <c r="AD2162" s="100">
        <v>89.895958333333326</v>
      </c>
      <c r="AE2162" s="28">
        <v>0</v>
      </c>
      <c r="AF2162" s="58">
        <v>15.87965</v>
      </c>
      <c r="AG2162" s="58"/>
      <c r="AH2162" s="35">
        <v>0</v>
      </c>
      <c r="AI2162" s="35"/>
      <c r="AL2162" s="24">
        <f t="shared" si="156"/>
        <v>1444.4181883333335</v>
      </c>
      <c r="AN2162" s="47">
        <v>315</v>
      </c>
      <c r="AP2162" s="20">
        <f t="shared" si="155"/>
        <v>1759.4181883333335</v>
      </c>
      <c r="AR2162" s="20">
        <f t="shared" si="157"/>
        <v>-33.14285583333367</v>
      </c>
    </row>
    <row r="2163" spans="1:44" x14ac:dyDescent="0.25">
      <c r="A2163" t="str">
        <f>VLOOKUP($B2163,'Cushing Balance'!$C$2:$E$500,3,TRUE)</f>
        <v>242015</v>
      </c>
      <c r="B2163" s="1">
        <v>42174</v>
      </c>
      <c r="C2163" s="31"/>
      <c r="D2163" s="101">
        <v>319.69925000000001</v>
      </c>
      <c r="E2163" s="110">
        <v>183.80275</v>
      </c>
      <c r="F2163" s="105">
        <v>320.4192083333333</v>
      </c>
      <c r="G2163" s="27"/>
      <c r="H2163" s="111">
        <v>131.37514583333333</v>
      </c>
      <c r="I2163" s="106">
        <v>90.023750000000007</v>
      </c>
      <c r="J2163" s="109">
        <v>316.46535416666671</v>
      </c>
      <c r="K2163" s="104">
        <v>88.431520833333323</v>
      </c>
      <c r="L2163" s="107">
        <v>0</v>
      </c>
      <c r="M2163" s="102">
        <v>308.48039583333332</v>
      </c>
      <c r="N2163" s="108">
        <v>150</v>
      </c>
      <c r="O2163" s="103">
        <v>60.856895833333333</v>
      </c>
      <c r="P2163" s="39">
        <v>31.155669999999997</v>
      </c>
      <c r="R2163" s="24">
        <f t="shared" si="153"/>
        <v>2000.7099408333331</v>
      </c>
      <c r="T2163" s="5">
        <v>82</v>
      </c>
      <c r="V2163" s="20">
        <f t="shared" si="154"/>
        <v>2082.7099408333333</v>
      </c>
      <c r="W2163" s="59">
        <f t="shared" si="152"/>
        <v>42174</v>
      </c>
      <c r="X2163" s="25">
        <v>150.89481000000001</v>
      </c>
      <c r="Y2163" s="52">
        <v>358.04184999999995</v>
      </c>
      <c r="Z2163" s="53">
        <v>209.86425</v>
      </c>
      <c r="AA2163" s="54">
        <v>403.38683000000003</v>
      </c>
      <c r="AB2163" s="55">
        <v>202.39426999999998</v>
      </c>
      <c r="AC2163" s="56">
        <v>22.685400000000001</v>
      </c>
      <c r="AD2163" s="100">
        <v>134.89302083333334</v>
      </c>
      <c r="AE2163" s="28">
        <v>0</v>
      </c>
      <c r="AF2163" s="58">
        <v>15.9726</v>
      </c>
      <c r="AG2163" s="58"/>
      <c r="AH2163" s="35">
        <v>0</v>
      </c>
      <c r="AI2163" s="35"/>
      <c r="AL2163" s="24">
        <f t="shared" si="156"/>
        <v>1498.1330308333334</v>
      </c>
      <c r="AN2163" s="47">
        <v>315</v>
      </c>
      <c r="AP2163" s="20">
        <f t="shared" si="155"/>
        <v>1813.1330308333334</v>
      </c>
      <c r="AR2163" s="20">
        <f t="shared" si="157"/>
        <v>269.57691</v>
      </c>
    </row>
    <row r="2164" spans="1:44" x14ac:dyDescent="0.25">
      <c r="A2164" t="str">
        <f>VLOOKUP($B2164,'Cushing Balance'!$C$2:$E$500,3,TRUE)</f>
        <v>252015</v>
      </c>
      <c r="B2164" s="1">
        <v>42175</v>
      </c>
      <c r="C2164" s="31"/>
      <c r="D2164" s="101">
        <v>337.6833125</v>
      </c>
      <c r="E2164" s="110">
        <v>180.27629166666665</v>
      </c>
      <c r="F2164" s="105">
        <v>249.18989583333334</v>
      </c>
      <c r="G2164" s="27"/>
      <c r="H2164" s="111">
        <v>130.23327083333334</v>
      </c>
      <c r="I2164" s="106">
        <v>103.65785416666667</v>
      </c>
      <c r="J2164" s="109">
        <v>284.93241666666671</v>
      </c>
      <c r="K2164" s="104">
        <v>95.600999999999999</v>
      </c>
      <c r="L2164" s="107">
        <v>0</v>
      </c>
      <c r="M2164" s="102">
        <v>376.56831249999999</v>
      </c>
      <c r="N2164" s="108">
        <v>149.06014583333334</v>
      </c>
      <c r="O2164" s="103">
        <v>58.485104166666666</v>
      </c>
      <c r="P2164" s="39">
        <v>25.678900000000002</v>
      </c>
      <c r="R2164" s="24">
        <f t="shared" si="153"/>
        <v>1991.3665041666668</v>
      </c>
      <c r="T2164" s="5">
        <v>82</v>
      </c>
      <c r="V2164" s="20">
        <f t="shared" si="154"/>
        <v>2073.3665041666668</v>
      </c>
      <c r="W2164" s="59">
        <f t="shared" si="152"/>
        <v>42175</v>
      </c>
      <c r="X2164" s="25">
        <v>150.62448000000001</v>
      </c>
      <c r="Y2164" s="52">
        <v>353.10467</v>
      </c>
      <c r="Z2164" s="53">
        <v>235.6491</v>
      </c>
      <c r="AA2164" s="54">
        <v>464.72674999999998</v>
      </c>
      <c r="AB2164" s="55">
        <v>234.83745999999999</v>
      </c>
      <c r="AC2164" s="56">
        <v>4.1477500000000003</v>
      </c>
      <c r="AD2164" s="100">
        <v>143.029875</v>
      </c>
      <c r="AE2164" s="28">
        <v>0</v>
      </c>
      <c r="AF2164" s="58">
        <v>16.110520000000001</v>
      </c>
      <c r="AG2164" s="58"/>
      <c r="AH2164" s="35">
        <v>0</v>
      </c>
      <c r="AI2164" s="35"/>
      <c r="AL2164" s="24">
        <f t="shared" si="156"/>
        <v>1602.230605</v>
      </c>
      <c r="AN2164" s="47">
        <v>315</v>
      </c>
      <c r="AP2164" s="20">
        <f t="shared" si="155"/>
        <v>1917.230605</v>
      </c>
      <c r="AR2164" s="20">
        <f t="shared" si="157"/>
        <v>156.13589916666683</v>
      </c>
    </row>
    <row r="2165" spans="1:44" x14ac:dyDescent="0.25">
      <c r="A2165" t="str">
        <f>VLOOKUP($B2165,'Cushing Balance'!$C$2:$E$500,3,TRUE)</f>
        <v>252015</v>
      </c>
      <c r="B2165" s="1">
        <v>42176</v>
      </c>
      <c r="C2165" s="31"/>
      <c r="D2165" s="101">
        <v>171.71208333333334</v>
      </c>
      <c r="E2165" s="110">
        <v>127.37204166666668</v>
      </c>
      <c r="F2165" s="105">
        <v>218.32727083333333</v>
      </c>
      <c r="G2165" s="27"/>
      <c r="H2165" s="111">
        <v>127.59831250000001</v>
      </c>
      <c r="I2165" s="106">
        <v>84.403999999999996</v>
      </c>
      <c r="J2165" s="109">
        <v>324.81904166666669</v>
      </c>
      <c r="K2165" s="104">
        <v>92.497395833333329</v>
      </c>
      <c r="L2165" s="107">
        <v>0</v>
      </c>
      <c r="M2165" s="102">
        <v>383.41283333333331</v>
      </c>
      <c r="N2165" s="108">
        <v>113.913875</v>
      </c>
      <c r="O2165" s="103">
        <v>60.857875</v>
      </c>
      <c r="P2165" s="39">
        <v>16.59273</v>
      </c>
      <c r="R2165" s="24">
        <f t="shared" si="153"/>
        <v>1721.5074591666666</v>
      </c>
      <c r="T2165" s="5">
        <v>82</v>
      </c>
      <c r="V2165" s="20">
        <f t="shared" si="154"/>
        <v>1803.5074591666666</v>
      </c>
      <c r="W2165" s="59">
        <f t="shared" si="152"/>
        <v>42176</v>
      </c>
      <c r="X2165" s="25">
        <v>149.59424999999999</v>
      </c>
      <c r="Y2165" s="52">
        <v>359.01085</v>
      </c>
      <c r="Z2165" s="53">
        <v>174.31707999999998</v>
      </c>
      <c r="AA2165" s="54">
        <v>481.01053999999999</v>
      </c>
      <c r="AB2165" s="55">
        <v>226.35108</v>
      </c>
      <c r="AC2165" s="56">
        <v>0</v>
      </c>
      <c r="AD2165" s="100">
        <v>160.92587499999999</v>
      </c>
      <c r="AE2165" s="28">
        <v>0</v>
      </c>
      <c r="AF2165" s="58">
        <v>15.80381</v>
      </c>
      <c r="AG2165" s="58"/>
      <c r="AH2165" s="35">
        <v>0</v>
      </c>
      <c r="AI2165" s="35"/>
      <c r="AL2165" s="24">
        <f t="shared" si="156"/>
        <v>1567.0134849999999</v>
      </c>
      <c r="AN2165" s="47">
        <v>315</v>
      </c>
      <c r="AP2165" s="20">
        <f t="shared" si="155"/>
        <v>1882.0134849999999</v>
      </c>
      <c r="AR2165" s="20">
        <f t="shared" si="157"/>
        <v>-78.506025833333297</v>
      </c>
    </row>
    <row r="2166" spans="1:44" x14ac:dyDescent="0.25">
      <c r="A2166" t="str">
        <f>VLOOKUP($B2166,'Cushing Balance'!$C$2:$E$500,3,TRUE)</f>
        <v>252015</v>
      </c>
      <c r="B2166" s="1">
        <v>42177</v>
      </c>
      <c r="C2166" s="31"/>
      <c r="D2166" s="101">
        <v>184.375</v>
      </c>
      <c r="E2166" s="110">
        <v>164.42472916666665</v>
      </c>
      <c r="F2166" s="105">
        <v>211.01535416666667</v>
      </c>
      <c r="G2166" s="27"/>
      <c r="H2166" s="111">
        <v>129.01466666666667</v>
      </c>
      <c r="I2166" s="106">
        <v>78.052833333333325</v>
      </c>
      <c r="J2166" s="109">
        <v>318.54016666666666</v>
      </c>
      <c r="K2166" s="104">
        <v>90.599291666666673</v>
      </c>
      <c r="L2166" s="107">
        <v>0</v>
      </c>
      <c r="M2166" s="102">
        <v>299.41472916666669</v>
      </c>
      <c r="N2166" s="108">
        <v>149.82287500000001</v>
      </c>
      <c r="O2166" s="103">
        <v>54.573770833333334</v>
      </c>
      <c r="P2166" s="39">
        <v>23.87246</v>
      </c>
      <c r="R2166" s="24">
        <f t="shared" si="153"/>
        <v>1703.7058766666669</v>
      </c>
      <c r="T2166" s="5">
        <v>82</v>
      </c>
      <c r="V2166" s="20">
        <f t="shared" si="154"/>
        <v>1785.7058766666669</v>
      </c>
      <c r="W2166" s="59">
        <f t="shared" si="152"/>
        <v>42177</v>
      </c>
      <c r="X2166" s="25">
        <v>150.44123000000002</v>
      </c>
      <c r="Y2166" s="52">
        <v>361.15595999999999</v>
      </c>
      <c r="Z2166" s="53">
        <v>115.54035</v>
      </c>
      <c r="AA2166" s="54">
        <v>497.69981000000001</v>
      </c>
      <c r="AB2166" s="55">
        <v>228.1686</v>
      </c>
      <c r="AC2166" s="56">
        <v>0</v>
      </c>
      <c r="AD2166" s="100">
        <v>152.24427083333333</v>
      </c>
      <c r="AE2166" s="28">
        <v>0</v>
      </c>
      <c r="AF2166" s="58">
        <v>15.906750000000001</v>
      </c>
      <c r="AG2166" s="58"/>
      <c r="AH2166" s="35">
        <v>0</v>
      </c>
      <c r="AI2166" s="35"/>
      <c r="AL2166" s="24">
        <f t="shared" si="156"/>
        <v>1521.1569708333334</v>
      </c>
      <c r="AN2166" s="47">
        <v>315</v>
      </c>
      <c r="AP2166" s="20">
        <f t="shared" si="155"/>
        <v>1836.1569708333334</v>
      </c>
      <c r="AR2166" s="20">
        <f t="shared" si="157"/>
        <v>-50.451094166666508</v>
      </c>
    </row>
    <row r="2167" spans="1:44" x14ac:dyDescent="0.25">
      <c r="A2167" t="str">
        <f>VLOOKUP($B2167,'Cushing Balance'!$C$2:$E$500,3,TRUE)</f>
        <v>252015</v>
      </c>
      <c r="B2167" s="1">
        <v>42178</v>
      </c>
      <c r="C2167" s="31"/>
      <c r="D2167" s="101">
        <v>393.22835416666669</v>
      </c>
      <c r="E2167" s="110">
        <v>159.96279166666665</v>
      </c>
      <c r="F2167" s="105">
        <v>195.22045833333334</v>
      </c>
      <c r="G2167" s="27"/>
      <c r="H2167" s="111">
        <v>131.61839583333335</v>
      </c>
      <c r="I2167" s="106">
        <v>90.675645833333334</v>
      </c>
      <c r="J2167" s="109">
        <v>319.40306249999998</v>
      </c>
      <c r="K2167" s="104">
        <v>86.182770833333322</v>
      </c>
      <c r="L2167" s="107">
        <v>0</v>
      </c>
      <c r="M2167" s="102">
        <v>299.69902083333329</v>
      </c>
      <c r="N2167" s="108">
        <v>135.4958125</v>
      </c>
      <c r="O2167" s="103">
        <v>60.562541666666661</v>
      </c>
      <c r="P2167" s="39">
        <v>15.81921</v>
      </c>
      <c r="R2167" s="24">
        <f t="shared" si="153"/>
        <v>1887.8680641666667</v>
      </c>
      <c r="T2167" s="5">
        <v>82</v>
      </c>
      <c r="V2167" s="20">
        <f t="shared" si="154"/>
        <v>1969.8680641666667</v>
      </c>
      <c r="W2167" s="59">
        <f t="shared" si="152"/>
        <v>42178</v>
      </c>
      <c r="X2167" s="25">
        <v>152.52723</v>
      </c>
      <c r="Y2167" s="52">
        <v>359.64249999999998</v>
      </c>
      <c r="Z2167" s="53">
        <v>245.7055</v>
      </c>
      <c r="AA2167" s="54">
        <v>353.03777000000002</v>
      </c>
      <c r="AB2167" s="55">
        <v>232.48076999999998</v>
      </c>
      <c r="AC2167" s="56">
        <v>16.72513</v>
      </c>
      <c r="AD2167" s="100">
        <v>100.2289375</v>
      </c>
      <c r="AE2167" s="28">
        <v>0</v>
      </c>
      <c r="AF2167" s="58">
        <v>16.34329</v>
      </c>
      <c r="AG2167" s="58"/>
      <c r="AH2167" s="35">
        <v>0</v>
      </c>
      <c r="AI2167" s="35"/>
      <c r="AL2167" s="24">
        <f t="shared" si="156"/>
        <v>1476.6911275</v>
      </c>
      <c r="AN2167" s="47">
        <v>315</v>
      </c>
      <c r="AP2167" s="20">
        <f t="shared" si="155"/>
        <v>1791.6911275</v>
      </c>
      <c r="AR2167" s="20">
        <f t="shared" si="157"/>
        <v>178.17693666666673</v>
      </c>
    </row>
    <row r="2168" spans="1:44" x14ac:dyDescent="0.25">
      <c r="A2168" t="str">
        <f>VLOOKUP($B2168,'Cushing Balance'!$C$2:$E$500,3,TRUE)</f>
        <v>252015</v>
      </c>
      <c r="B2168" s="1">
        <v>42179</v>
      </c>
      <c r="C2168" s="31"/>
      <c r="D2168" s="101">
        <v>291.78039583333333</v>
      </c>
      <c r="E2168" s="110">
        <v>142.90335416666665</v>
      </c>
      <c r="F2168" s="105">
        <v>0</v>
      </c>
      <c r="G2168" s="27"/>
      <c r="H2168" s="111">
        <v>126.91374999999999</v>
      </c>
      <c r="I2168" s="106">
        <v>98.821895833333329</v>
      </c>
      <c r="J2168" s="109">
        <v>311.18570833333331</v>
      </c>
      <c r="K2168" s="104">
        <v>83.533770833333335</v>
      </c>
      <c r="L2168" s="107">
        <v>0</v>
      </c>
      <c r="M2168" s="102">
        <v>255.20510416666664</v>
      </c>
      <c r="N2168" s="108">
        <v>106.11402083333333</v>
      </c>
      <c r="O2168" s="103">
        <v>52.716729166666667</v>
      </c>
      <c r="P2168" s="39">
        <v>13.59281</v>
      </c>
      <c r="R2168" s="24">
        <f t="shared" si="153"/>
        <v>1482.7675391666667</v>
      </c>
      <c r="T2168" s="5">
        <v>82</v>
      </c>
      <c r="V2168" s="20">
        <f t="shared" si="154"/>
        <v>1564.7675391666667</v>
      </c>
      <c r="W2168" s="59">
        <f t="shared" si="152"/>
        <v>42179</v>
      </c>
      <c r="X2168" s="25">
        <v>148.85692</v>
      </c>
      <c r="Y2168" s="52">
        <v>359.84305999999998</v>
      </c>
      <c r="Z2168" s="53">
        <v>151.06931</v>
      </c>
      <c r="AA2168" s="54">
        <v>446.04427000000004</v>
      </c>
      <c r="AB2168" s="55">
        <v>231.47667000000001</v>
      </c>
      <c r="AC2168" s="56">
        <v>36.04815</v>
      </c>
      <c r="AD2168" s="100">
        <v>71.908937499999993</v>
      </c>
      <c r="AE2168" s="28">
        <v>0</v>
      </c>
      <c r="AF2168" s="58">
        <v>16.057980000000001</v>
      </c>
      <c r="AG2168" s="58"/>
      <c r="AH2168" s="35">
        <v>0</v>
      </c>
      <c r="AI2168" s="35"/>
      <c r="AL2168" s="24">
        <f t="shared" si="156"/>
        <v>1461.3052975000003</v>
      </c>
      <c r="AN2168" s="47">
        <v>315</v>
      </c>
      <c r="AP2168" s="20">
        <f t="shared" si="155"/>
        <v>1776.3052975000003</v>
      </c>
      <c r="AR2168" s="20">
        <f t="shared" si="157"/>
        <v>-211.53775833333361</v>
      </c>
    </row>
    <row r="2169" spans="1:44" x14ac:dyDescent="0.25">
      <c r="A2169" t="str">
        <f>VLOOKUP($B2169,'Cushing Balance'!$C$2:$E$500,3,TRUE)</f>
        <v>252015</v>
      </c>
      <c r="B2169" s="1">
        <v>42180</v>
      </c>
      <c r="C2169" s="31"/>
      <c r="D2169" s="101">
        <v>192.26989583333335</v>
      </c>
      <c r="E2169" s="110">
        <v>122.76652083333333</v>
      </c>
      <c r="F2169" s="105">
        <v>0</v>
      </c>
      <c r="G2169" s="27"/>
      <c r="H2169" s="111">
        <v>137.16060416666664</v>
      </c>
      <c r="I2169" s="106">
        <v>84.915270833333324</v>
      </c>
      <c r="J2169" s="109">
        <v>332.42764583333332</v>
      </c>
      <c r="K2169" s="104">
        <v>82.405375000000006</v>
      </c>
      <c r="L2169" s="107">
        <v>0</v>
      </c>
      <c r="M2169" s="102">
        <v>225.373875</v>
      </c>
      <c r="N2169" s="108">
        <v>104.77041666666668</v>
      </c>
      <c r="O2169" s="103">
        <v>67.679520833333328</v>
      </c>
      <c r="P2169" s="39">
        <v>1.19042</v>
      </c>
      <c r="R2169" s="24">
        <f t="shared" si="153"/>
        <v>1350.9595449999999</v>
      </c>
      <c r="T2169" s="5">
        <v>82</v>
      </c>
      <c r="V2169" s="20">
        <f t="shared" si="154"/>
        <v>1432.9595449999999</v>
      </c>
      <c r="W2169" s="59">
        <f t="shared" si="152"/>
        <v>42180</v>
      </c>
      <c r="X2169" s="25">
        <v>150.65855999999999</v>
      </c>
      <c r="Y2169" s="52">
        <v>358.56218999999999</v>
      </c>
      <c r="Z2169" s="53">
        <v>289.96080999999998</v>
      </c>
      <c r="AA2169" s="54">
        <v>423.20783</v>
      </c>
      <c r="AB2169" s="55">
        <v>232.31587999999999</v>
      </c>
      <c r="AC2169" s="56">
        <v>0</v>
      </c>
      <c r="AD2169" s="100">
        <v>123.79997916666667</v>
      </c>
      <c r="AE2169" s="28">
        <v>0</v>
      </c>
      <c r="AF2169" s="58">
        <v>16.396380000000001</v>
      </c>
      <c r="AG2169" s="58"/>
      <c r="AH2169" s="35">
        <v>0</v>
      </c>
      <c r="AI2169" s="35"/>
      <c r="AL2169" s="24">
        <f t="shared" si="156"/>
        <v>1594.9016291666665</v>
      </c>
      <c r="AN2169" s="47">
        <v>315</v>
      </c>
      <c r="AP2169" s="20">
        <f t="shared" si="155"/>
        <v>1909.9016291666665</v>
      </c>
      <c r="AR2169" s="20">
        <f t="shared" si="157"/>
        <v>-476.94208416666652</v>
      </c>
    </row>
    <row r="2170" spans="1:44" x14ac:dyDescent="0.25">
      <c r="A2170" t="str">
        <f>VLOOKUP($B2170,'Cushing Balance'!$C$2:$E$500,3,TRUE)</f>
        <v>252015</v>
      </c>
      <c r="B2170" s="1">
        <v>42181</v>
      </c>
      <c r="C2170" s="31"/>
      <c r="D2170" s="101">
        <v>274.28047916666668</v>
      </c>
      <c r="E2170" s="110">
        <v>151.10081249999999</v>
      </c>
      <c r="F2170" s="105">
        <v>65.34127083333334</v>
      </c>
      <c r="G2170" s="27"/>
      <c r="H2170" s="111">
        <v>138.26520833333333</v>
      </c>
      <c r="I2170" s="106">
        <v>88.307520833333328</v>
      </c>
      <c r="J2170" s="109">
        <v>313.01858333333331</v>
      </c>
      <c r="K2170" s="104">
        <v>88.950833333333335</v>
      </c>
      <c r="L2170" s="107">
        <v>0</v>
      </c>
      <c r="M2170" s="102">
        <v>246.36079166666667</v>
      </c>
      <c r="N2170" s="108">
        <v>148.93110416666667</v>
      </c>
      <c r="O2170" s="103">
        <v>52.056958333333334</v>
      </c>
      <c r="P2170" s="39">
        <v>21.584130000000002</v>
      </c>
      <c r="R2170" s="24">
        <f t="shared" si="153"/>
        <v>1588.1976925000001</v>
      </c>
      <c r="T2170" s="5">
        <v>82</v>
      </c>
      <c r="V2170" s="20">
        <f t="shared" si="154"/>
        <v>1670.1976925000001</v>
      </c>
      <c r="W2170" s="59">
        <f t="shared" si="152"/>
        <v>42181</v>
      </c>
      <c r="X2170" s="25">
        <v>150.47488000000001</v>
      </c>
      <c r="Y2170" s="52">
        <v>319.7405</v>
      </c>
      <c r="Z2170" s="53">
        <v>221.03432999999998</v>
      </c>
      <c r="AA2170" s="54">
        <v>428.29480999999998</v>
      </c>
      <c r="AB2170" s="55">
        <v>231.76621</v>
      </c>
      <c r="AC2170" s="56">
        <v>0</v>
      </c>
      <c r="AD2170" s="100">
        <v>120.82697916666667</v>
      </c>
      <c r="AE2170" s="28">
        <v>0</v>
      </c>
      <c r="AF2170" s="58">
        <v>12.252600000000001</v>
      </c>
      <c r="AG2170" s="58"/>
      <c r="AH2170" s="35">
        <v>0</v>
      </c>
      <c r="AI2170" s="35"/>
      <c r="AL2170" s="24">
        <f t="shared" si="156"/>
        <v>1484.3903091666666</v>
      </c>
      <c r="AN2170" s="47">
        <v>315</v>
      </c>
      <c r="AP2170" s="20">
        <f t="shared" si="155"/>
        <v>1799.3903091666666</v>
      </c>
      <c r="AR2170" s="20">
        <f t="shared" si="157"/>
        <v>-129.19261666666648</v>
      </c>
    </row>
    <row r="2171" spans="1:44" x14ac:dyDescent="0.25">
      <c r="A2171" t="str">
        <f>VLOOKUP($B2171,'Cushing Balance'!$C$2:$E$500,3,TRUE)</f>
        <v>262015</v>
      </c>
      <c r="B2171" s="1">
        <v>42182</v>
      </c>
      <c r="C2171" s="31"/>
      <c r="D2171" s="101">
        <v>57.953562499999997</v>
      </c>
      <c r="E2171" s="110">
        <v>165.34950000000001</v>
      </c>
      <c r="F2171" s="105">
        <v>142.32875000000001</v>
      </c>
      <c r="G2171" s="27"/>
      <c r="H2171" s="111">
        <v>149.24652083333334</v>
      </c>
      <c r="I2171" s="106">
        <v>85.252458333333323</v>
      </c>
      <c r="J2171" s="109">
        <v>268.14179166666668</v>
      </c>
      <c r="K2171" s="104">
        <v>87.073666666666668</v>
      </c>
      <c r="L2171" s="107">
        <v>0</v>
      </c>
      <c r="M2171" s="102">
        <v>262.72916666666669</v>
      </c>
      <c r="N2171" s="108">
        <v>150</v>
      </c>
      <c r="O2171" s="103">
        <v>60.869666666666667</v>
      </c>
      <c r="P2171" s="39">
        <v>12.152149999999999</v>
      </c>
      <c r="R2171" s="24">
        <f t="shared" si="153"/>
        <v>1441.0972333333334</v>
      </c>
      <c r="T2171" s="5">
        <v>82</v>
      </c>
      <c r="V2171" s="20">
        <f t="shared" si="154"/>
        <v>1523.0972333333334</v>
      </c>
      <c r="W2171" s="59">
        <f t="shared" si="152"/>
        <v>42182</v>
      </c>
      <c r="X2171" s="25">
        <v>152.92357999999999</v>
      </c>
      <c r="Y2171" s="52">
        <v>354.22919000000002</v>
      </c>
      <c r="Z2171" s="53">
        <v>195.10502</v>
      </c>
      <c r="AA2171" s="54">
        <v>340.26303999999999</v>
      </c>
      <c r="AB2171" s="55">
        <v>228.93883</v>
      </c>
      <c r="AC2171" s="56">
        <v>0</v>
      </c>
      <c r="AD2171" s="100">
        <v>121.54495833333333</v>
      </c>
      <c r="AE2171" s="28">
        <v>0</v>
      </c>
      <c r="AF2171" s="58">
        <v>8.6764200000000002</v>
      </c>
      <c r="AG2171" s="58"/>
      <c r="AH2171" s="35">
        <v>0</v>
      </c>
      <c r="AI2171" s="35"/>
      <c r="AL2171" s="24">
        <f t="shared" si="156"/>
        <v>1401.6810383333334</v>
      </c>
      <c r="AN2171" s="47">
        <v>315</v>
      </c>
      <c r="AP2171" s="20">
        <f t="shared" si="155"/>
        <v>1716.6810383333334</v>
      </c>
      <c r="AR2171" s="20">
        <f t="shared" si="157"/>
        <v>-193.58380499999998</v>
      </c>
    </row>
    <row r="2172" spans="1:44" x14ac:dyDescent="0.25">
      <c r="A2172" t="str">
        <f>VLOOKUP($B2172,'Cushing Balance'!$C$2:$E$500,3,TRUE)</f>
        <v>262015</v>
      </c>
      <c r="B2172" s="1">
        <v>42183</v>
      </c>
      <c r="C2172" s="31"/>
      <c r="D2172" s="101">
        <v>251.98412500000001</v>
      </c>
      <c r="E2172" s="110">
        <v>193.26797916666666</v>
      </c>
      <c r="F2172" s="105">
        <v>303.87181249999998</v>
      </c>
      <c r="G2172" s="27"/>
      <c r="H2172" s="111">
        <v>148.93774999999999</v>
      </c>
      <c r="I2172" s="106">
        <v>71.888520833333331</v>
      </c>
      <c r="J2172" s="109">
        <v>296.98429166666671</v>
      </c>
      <c r="K2172" s="104">
        <v>84.810562500000003</v>
      </c>
      <c r="L2172" s="107">
        <v>0</v>
      </c>
      <c r="M2172" s="102">
        <v>243.16204166666665</v>
      </c>
      <c r="N2172" s="108">
        <v>131.464</v>
      </c>
      <c r="O2172" s="103">
        <v>45.670437499999998</v>
      </c>
      <c r="P2172" s="39">
        <v>5.5393999999999997</v>
      </c>
      <c r="R2172" s="24">
        <f t="shared" si="153"/>
        <v>1777.5809208333333</v>
      </c>
      <c r="T2172" s="5">
        <v>82</v>
      </c>
      <c r="V2172" s="20">
        <f t="shared" si="154"/>
        <v>1859.5809208333333</v>
      </c>
      <c r="W2172" s="59">
        <f t="shared" si="152"/>
        <v>42183</v>
      </c>
      <c r="X2172" s="25">
        <v>151.45117000000002</v>
      </c>
      <c r="Y2172" s="52">
        <v>333.72356000000002</v>
      </c>
      <c r="Z2172" s="53">
        <v>200.98335</v>
      </c>
      <c r="AA2172" s="54">
        <v>411.48253999999997</v>
      </c>
      <c r="AB2172" s="55">
        <v>207.13849999999999</v>
      </c>
      <c r="AC2172" s="56">
        <v>0</v>
      </c>
      <c r="AD2172" s="100">
        <v>128.95510416666667</v>
      </c>
      <c r="AE2172" s="28">
        <v>0</v>
      </c>
      <c r="AF2172" s="58">
        <v>8.4760600000000004</v>
      </c>
      <c r="AG2172" s="58"/>
      <c r="AH2172" s="35">
        <v>0</v>
      </c>
      <c r="AI2172" s="35"/>
      <c r="AL2172" s="24">
        <f t="shared" si="156"/>
        <v>1442.2102841666667</v>
      </c>
      <c r="AN2172" s="47">
        <v>315</v>
      </c>
      <c r="AP2172" s="20">
        <f t="shared" si="155"/>
        <v>1757.2102841666667</v>
      </c>
      <c r="AR2172" s="20">
        <f t="shared" si="157"/>
        <v>102.37063666666654</v>
      </c>
    </row>
    <row r="2173" spans="1:44" x14ac:dyDescent="0.25">
      <c r="A2173" t="str">
        <f>VLOOKUP($B2173,'Cushing Balance'!$C$2:$E$500,3,TRUE)</f>
        <v>262015</v>
      </c>
      <c r="B2173" s="1">
        <v>42184</v>
      </c>
      <c r="C2173" s="31"/>
      <c r="D2173" s="101">
        <v>184.375</v>
      </c>
      <c r="E2173" s="110">
        <v>185.36372916666664</v>
      </c>
      <c r="F2173" s="105">
        <v>11.179979166666667</v>
      </c>
      <c r="G2173" s="27"/>
      <c r="H2173" s="111">
        <v>129.16820833333333</v>
      </c>
      <c r="I2173" s="106">
        <v>93.225895833333325</v>
      </c>
      <c r="J2173" s="109">
        <v>334.7970416666667</v>
      </c>
      <c r="K2173" s="104">
        <v>87.942562499999994</v>
      </c>
      <c r="L2173" s="107">
        <v>0</v>
      </c>
      <c r="M2173" s="102">
        <v>242.17497916666665</v>
      </c>
      <c r="N2173" s="108">
        <v>121.71735416666667</v>
      </c>
      <c r="O2173" s="103">
        <v>60.905666666666662</v>
      </c>
      <c r="P2173" s="39">
        <v>32.696829999999999</v>
      </c>
      <c r="R2173" s="24">
        <f t="shared" si="153"/>
        <v>1483.5472466666668</v>
      </c>
      <c r="T2173" s="5">
        <v>82</v>
      </c>
      <c r="V2173" s="20">
        <f t="shared" si="154"/>
        <v>1565.5472466666668</v>
      </c>
      <c r="W2173" s="59">
        <f t="shared" si="152"/>
        <v>42184</v>
      </c>
      <c r="X2173" s="25">
        <v>151.02017000000001</v>
      </c>
      <c r="Y2173" s="52">
        <v>341.21888000000001</v>
      </c>
      <c r="Z2173" s="53">
        <v>243.12983</v>
      </c>
      <c r="AA2173" s="54">
        <v>360.58359999999999</v>
      </c>
      <c r="AB2173" s="55">
        <v>14.03575</v>
      </c>
      <c r="AC2173" s="56">
        <v>0</v>
      </c>
      <c r="AD2173" s="100">
        <v>129.44041666666666</v>
      </c>
      <c r="AE2173" s="28">
        <v>0</v>
      </c>
      <c r="AF2173" s="58">
        <v>9.1353299999999997</v>
      </c>
      <c r="AG2173" s="58"/>
      <c r="AH2173" s="35">
        <v>0</v>
      </c>
      <c r="AI2173" s="35"/>
      <c r="AL2173" s="24">
        <f t="shared" si="156"/>
        <v>1248.5639766666666</v>
      </c>
      <c r="AN2173" s="47">
        <v>315</v>
      </c>
      <c r="AP2173" s="20">
        <f t="shared" si="155"/>
        <v>1563.5639766666666</v>
      </c>
      <c r="AR2173" s="20">
        <f t="shared" si="157"/>
        <v>1.9832700000001751</v>
      </c>
    </row>
    <row r="2174" spans="1:44" x14ac:dyDescent="0.25">
      <c r="A2174" t="str">
        <f>VLOOKUP($B2174,'Cushing Balance'!$C$2:$E$500,3,TRUE)</f>
        <v>262015</v>
      </c>
      <c r="B2174" s="1">
        <v>42185</v>
      </c>
      <c r="C2174" s="31"/>
      <c r="D2174" s="101">
        <v>266.51831249999998</v>
      </c>
      <c r="E2174" s="110">
        <v>185.00831249999999</v>
      </c>
      <c r="F2174" s="105">
        <v>172.40202083333335</v>
      </c>
      <c r="G2174" s="27"/>
      <c r="H2174" s="111">
        <v>132.15491666666665</v>
      </c>
      <c r="I2174" s="106">
        <v>82.197541666666666</v>
      </c>
      <c r="J2174" s="109">
        <v>323.55739583333332</v>
      </c>
      <c r="K2174" s="104">
        <v>82.788895833333328</v>
      </c>
      <c r="L2174" s="107">
        <v>0</v>
      </c>
      <c r="M2174" s="102">
        <v>257.546875</v>
      </c>
      <c r="N2174" s="108">
        <v>147.98910416666666</v>
      </c>
      <c r="O2174" s="103">
        <v>63.684333333333335</v>
      </c>
      <c r="P2174" s="39">
        <v>12.265169999999999</v>
      </c>
      <c r="R2174" s="24">
        <f t="shared" si="153"/>
        <v>1726.1128783333331</v>
      </c>
      <c r="T2174" s="5">
        <v>82</v>
      </c>
      <c r="V2174" s="20">
        <f t="shared" si="154"/>
        <v>1808.1128783333331</v>
      </c>
      <c r="W2174" s="59">
        <f t="shared" si="152"/>
        <v>42185</v>
      </c>
      <c r="X2174" s="25">
        <v>150.46535</v>
      </c>
      <c r="Y2174" s="52">
        <v>241.69632999999999</v>
      </c>
      <c r="Z2174" s="53">
        <v>69.742770000000007</v>
      </c>
      <c r="AA2174" s="54">
        <v>382.23680999999999</v>
      </c>
      <c r="AB2174" s="55">
        <v>28.654250000000001</v>
      </c>
      <c r="AC2174" s="56">
        <v>0</v>
      </c>
      <c r="AD2174" s="100">
        <v>111.88822916666668</v>
      </c>
      <c r="AE2174" s="28">
        <v>0</v>
      </c>
      <c r="AF2174" s="58">
        <v>8.5395799999999991</v>
      </c>
      <c r="AG2174" s="58"/>
      <c r="AH2174" s="35">
        <v>0</v>
      </c>
      <c r="AI2174" s="35"/>
      <c r="AL2174" s="24">
        <f t="shared" si="156"/>
        <v>993.22331916666667</v>
      </c>
      <c r="AN2174" s="47">
        <v>315</v>
      </c>
      <c r="AP2174" s="20">
        <f t="shared" si="155"/>
        <v>1308.2233191666667</v>
      </c>
      <c r="AR2174" s="20">
        <f t="shared" si="157"/>
        <v>499.88955916666646</v>
      </c>
    </row>
    <row r="2175" spans="1:44" x14ac:dyDescent="0.25">
      <c r="A2175" t="str">
        <f>VLOOKUP($B2175,'Cushing Balance'!$C$2:$E$500,3,TRUE)</f>
        <v>262015</v>
      </c>
      <c r="B2175" s="1">
        <v>42186</v>
      </c>
      <c r="C2175" s="31"/>
      <c r="D2175" s="101">
        <v>196.48227083333333</v>
      </c>
      <c r="E2175" s="110">
        <v>189.32408333333333</v>
      </c>
      <c r="F2175" s="105">
        <v>300.30583333333334</v>
      </c>
      <c r="G2175" s="27"/>
      <c r="H2175" s="111">
        <v>113.60777083333333</v>
      </c>
      <c r="I2175" s="106">
        <v>65.903708333333327</v>
      </c>
      <c r="J2175" s="109">
        <v>207.66239583333333</v>
      </c>
      <c r="K2175" s="104">
        <v>81.470020833333322</v>
      </c>
      <c r="L2175" s="107">
        <v>0</v>
      </c>
      <c r="M2175" s="102">
        <v>314.15537499999999</v>
      </c>
      <c r="N2175" s="108">
        <v>126.60614583333333</v>
      </c>
      <c r="O2175" s="103">
        <v>47.368604166666664</v>
      </c>
      <c r="P2175" s="39">
        <v>50.033709999999999</v>
      </c>
      <c r="R2175" s="24">
        <f t="shared" si="153"/>
        <v>1692.9199183333333</v>
      </c>
      <c r="T2175" s="5">
        <v>82</v>
      </c>
      <c r="V2175" s="20">
        <f t="shared" si="154"/>
        <v>1774.9199183333333</v>
      </c>
      <c r="W2175" s="59">
        <f t="shared" si="152"/>
        <v>42186</v>
      </c>
      <c r="X2175" s="25">
        <v>151.09938</v>
      </c>
      <c r="Y2175" s="52">
        <v>290.36412999999999</v>
      </c>
      <c r="Z2175" s="53">
        <v>76.421399999999991</v>
      </c>
      <c r="AA2175" s="54">
        <v>447.69450000000001</v>
      </c>
      <c r="AB2175" s="55">
        <v>19.096400000000003</v>
      </c>
      <c r="AC2175" s="56">
        <v>0</v>
      </c>
      <c r="AD2175" s="100">
        <v>102.97133333333333</v>
      </c>
      <c r="AE2175" s="28">
        <v>0</v>
      </c>
      <c r="AF2175" s="58">
        <v>12.98</v>
      </c>
      <c r="AG2175" s="58"/>
      <c r="AH2175" s="35">
        <v>0</v>
      </c>
      <c r="AI2175" s="35"/>
      <c r="AL2175" s="24">
        <f t="shared" si="156"/>
        <v>1100.6271433333334</v>
      </c>
      <c r="AN2175" s="47">
        <v>315</v>
      </c>
      <c r="AP2175" s="20">
        <f t="shared" si="155"/>
        <v>1415.6271433333334</v>
      </c>
      <c r="AR2175" s="20">
        <f t="shared" si="157"/>
        <v>359.29277499999989</v>
      </c>
    </row>
    <row r="2176" spans="1:44" x14ac:dyDescent="0.25">
      <c r="A2176" t="str">
        <f>VLOOKUP($B2176,'Cushing Balance'!$C$2:$E$500,3,TRUE)</f>
        <v>262015</v>
      </c>
      <c r="B2176" s="1">
        <v>42187</v>
      </c>
      <c r="C2176" s="31"/>
      <c r="D2176" s="101">
        <v>49.166666666666664</v>
      </c>
      <c r="E2176" s="110">
        <v>185.21327083333335</v>
      </c>
      <c r="F2176" s="105">
        <v>297.104375</v>
      </c>
      <c r="G2176" s="27"/>
      <c r="H2176" s="111">
        <v>112.07118749999999</v>
      </c>
      <c r="I2176" s="106">
        <v>75.050124999999994</v>
      </c>
      <c r="J2176" s="109">
        <v>287.61712499999999</v>
      </c>
      <c r="K2176" s="104">
        <v>94.635187500000001</v>
      </c>
      <c r="L2176" s="107">
        <v>2.0663125</v>
      </c>
      <c r="M2176" s="102">
        <v>338.36743749999999</v>
      </c>
      <c r="N2176" s="108">
        <v>131.68627083333334</v>
      </c>
      <c r="O2176" s="103">
        <v>61.853604166666663</v>
      </c>
      <c r="P2176" s="39">
        <v>43.782290000000003</v>
      </c>
      <c r="R2176" s="24">
        <f t="shared" si="153"/>
        <v>1678.6138525000001</v>
      </c>
      <c r="T2176" s="5">
        <v>82</v>
      </c>
      <c r="V2176" s="20">
        <f t="shared" si="154"/>
        <v>1760.6138525000001</v>
      </c>
      <c r="W2176" s="59">
        <f t="shared" si="152"/>
        <v>42187</v>
      </c>
      <c r="X2176" s="25">
        <v>147.00635</v>
      </c>
      <c r="Y2176" s="52">
        <v>329.09798000000001</v>
      </c>
      <c r="Z2176" s="53">
        <v>128.75602000000001</v>
      </c>
      <c r="AA2176" s="54">
        <v>380.93684999999999</v>
      </c>
      <c r="AB2176" s="55">
        <v>13.34981</v>
      </c>
      <c r="AC2176" s="56">
        <v>0</v>
      </c>
      <c r="AD2176" s="100">
        <v>83.123104166666678</v>
      </c>
      <c r="AE2176" s="28">
        <v>0</v>
      </c>
      <c r="AF2176" s="58">
        <v>16.17773</v>
      </c>
      <c r="AG2176" s="58"/>
      <c r="AH2176" s="35">
        <v>0</v>
      </c>
      <c r="AI2176" s="35"/>
      <c r="AL2176" s="24">
        <f t="shared" si="156"/>
        <v>1098.4478441666668</v>
      </c>
      <c r="AN2176" s="47">
        <v>315</v>
      </c>
      <c r="AP2176" s="20">
        <f t="shared" si="155"/>
        <v>1413.4478441666668</v>
      </c>
      <c r="AR2176" s="20">
        <f t="shared" si="157"/>
        <v>347.16600833333337</v>
      </c>
    </row>
    <row r="2177" spans="1:44" x14ac:dyDescent="0.25">
      <c r="A2177" t="str">
        <f>VLOOKUP($B2177,'Cushing Balance'!$C$2:$E$500,3,TRUE)</f>
        <v>262015</v>
      </c>
      <c r="B2177" s="1">
        <v>42188</v>
      </c>
      <c r="C2177" s="31"/>
      <c r="D2177" s="101">
        <v>270.05354166666666</v>
      </c>
      <c r="E2177" s="110">
        <v>169.24258333333336</v>
      </c>
      <c r="F2177" s="105">
        <v>302.56858333333332</v>
      </c>
      <c r="G2177" s="27"/>
      <c r="H2177" s="111">
        <v>119.81439583333332</v>
      </c>
      <c r="I2177" s="106">
        <v>86.443437500000002</v>
      </c>
      <c r="J2177" s="109">
        <v>308.46541666666667</v>
      </c>
      <c r="K2177" s="104">
        <v>88.038062499999995</v>
      </c>
      <c r="L2177" s="107">
        <v>0</v>
      </c>
      <c r="M2177" s="102">
        <v>340.12558333333334</v>
      </c>
      <c r="N2177" s="108">
        <v>89.286562500000002</v>
      </c>
      <c r="O2177" s="103">
        <v>61.764812499999998</v>
      </c>
      <c r="P2177" s="39">
        <v>0.26477000000000001</v>
      </c>
      <c r="R2177" s="24">
        <f t="shared" si="153"/>
        <v>1836.0677491666663</v>
      </c>
      <c r="T2177" s="5">
        <v>82</v>
      </c>
      <c r="V2177" s="20">
        <f t="shared" si="154"/>
        <v>1918.0677491666663</v>
      </c>
      <c r="W2177" s="59">
        <f t="shared" si="152"/>
        <v>42188</v>
      </c>
      <c r="X2177" s="25">
        <v>152.49538000000001</v>
      </c>
      <c r="Y2177" s="52">
        <v>358.43531000000002</v>
      </c>
      <c r="Z2177" s="53">
        <v>81.963170000000005</v>
      </c>
      <c r="AA2177" s="54">
        <v>326.85965000000004</v>
      </c>
      <c r="AB2177" s="55">
        <v>23.506270000000001</v>
      </c>
      <c r="AC2177" s="56">
        <v>0</v>
      </c>
      <c r="AD2177" s="100">
        <v>116.70852083333332</v>
      </c>
      <c r="AE2177" s="28">
        <v>0</v>
      </c>
      <c r="AF2177" s="58">
        <v>16.090399999999999</v>
      </c>
      <c r="AG2177" s="58"/>
      <c r="AH2177" s="35">
        <v>0</v>
      </c>
      <c r="AI2177" s="35"/>
      <c r="AL2177" s="24">
        <f t="shared" si="156"/>
        <v>1076.0587008333334</v>
      </c>
      <c r="AN2177" s="47">
        <v>315</v>
      </c>
      <c r="AP2177" s="20">
        <f t="shared" si="155"/>
        <v>1391.0587008333334</v>
      </c>
      <c r="AR2177" s="20">
        <f t="shared" si="157"/>
        <v>527.00904833333288</v>
      </c>
    </row>
    <row r="2178" spans="1:44" x14ac:dyDescent="0.25">
      <c r="A2178" t="str">
        <f>VLOOKUP($B2178,'Cushing Balance'!$C$2:$E$500,3,TRUE)</f>
        <v>272015</v>
      </c>
      <c r="B2178" s="1">
        <v>42189</v>
      </c>
      <c r="C2178" s="31"/>
      <c r="D2178" s="101">
        <v>267.61660416666666</v>
      </c>
      <c r="E2178" s="110">
        <v>121.2579375</v>
      </c>
      <c r="F2178" s="105">
        <v>310.30775</v>
      </c>
      <c r="G2178" s="27"/>
      <c r="H2178" s="111">
        <v>126.69916666666667</v>
      </c>
      <c r="I2178" s="106">
        <v>97.094104166666668</v>
      </c>
      <c r="J2178" s="109">
        <v>311.98627083333332</v>
      </c>
      <c r="K2178" s="104">
        <v>86.160875000000004</v>
      </c>
      <c r="L2178" s="107">
        <v>0</v>
      </c>
      <c r="M2178" s="102">
        <v>372.40954166666671</v>
      </c>
      <c r="N2178" s="108">
        <v>150</v>
      </c>
      <c r="O2178" s="103">
        <v>58.545437499999998</v>
      </c>
      <c r="P2178" s="39">
        <v>0.35635</v>
      </c>
      <c r="R2178" s="24">
        <f t="shared" si="153"/>
        <v>1902.4340374999999</v>
      </c>
      <c r="T2178" s="5">
        <v>82</v>
      </c>
      <c r="V2178" s="20">
        <f t="shared" si="154"/>
        <v>1984.4340374999999</v>
      </c>
      <c r="W2178" s="59">
        <f t="shared" si="152"/>
        <v>42189</v>
      </c>
      <c r="X2178" s="25">
        <v>149.91031000000001</v>
      </c>
      <c r="Y2178" s="52">
        <v>359.94640000000004</v>
      </c>
      <c r="Z2178" s="53">
        <v>2.5962100000000001</v>
      </c>
      <c r="AA2178" s="54">
        <v>326.58913000000001</v>
      </c>
      <c r="AB2178" s="55">
        <v>37.718769999999999</v>
      </c>
      <c r="AC2178" s="56">
        <v>0</v>
      </c>
      <c r="AD2178" s="100">
        <v>127.15014583333333</v>
      </c>
      <c r="AE2178" s="28">
        <v>0</v>
      </c>
      <c r="AF2178" s="58">
        <v>16.125540000000001</v>
      </c>
      <c r="AG2178" s="58"/>
      <c r="AH2178" s="35">
        <v>0</v>
      </c>
      <c r="AI2178" s="35"/>
      <c r="AL2178" s="24">
        <f t="shared" si="156"/>
        <v>1020.0365058333333</v>
      </c>
      <c r="AN2178" s="47">
        <v>315</v>
      </c>
      <c r="AP2178" s="20">
        <f t="shared" si="155"/>
        <v>1335.0365058333332</v>
      </c>
      <c r="AR2178" s="20">
        <f t="shared" si="157"/>
        <v>649.39753166666674</v>
      </c>
    </row>
    <row r="2179" spans="1:44" x14ac:dyDescent="0.25">
      <c r="A2179" t="str">
        <f>VLOOKUP($B2179,'Cushing Balance'!$C$2:$E$500,3,TRUE)</f>
        <v>272015</v>
      </c>
      <c r="B2179" s="1">
        <v>42190</v>
      </c>
      <c r="C2179" s="31"/>
      <c r="D2179" s="101">
        <v>96.544291666666666</v>
      </c>
      <c r="E2179" s="110">
        <v>139.629625</v>
      </c>
      <c r="F2179" s="105">
        <v>116.44316666666667</v>
      </c>
      <c r="G2179" s="27"/>
      <c r="H2179" s="111">
        <v>116.388375</v>
      </c>
      <c r="I2179" s="106">
        <v>65.278437499999995</v>
      </c>
      <c r="J2179" s="109">
        <v>297.57020833333331</v>
      </c>
      <c r="K2179" s="104">
        <v>93.247541666666677</v>
      </c>
      <c r="L2179" s="107">
        <v>0</v>
      </c>
      <c r="M2179" s="102">
        <v>380.91658333333334</v>
      </c>
      <c r="N2179" s="108">
        <v>109.6665625</v>
      </c>
      <c r="O2179" s="103">
        <v>56.304104166666662</v>
      </c>
      <c r="P2179" s="39">
        <v>2.2645</v>
      </c>
      <c r="R2179" s="24">
        <f t="shared" si="153"/>
        <v>1474.2533958333336</v>
      </c>
      <c r="T2179" s="5">
        <v>82</v>
      </c>
      <c r="V2179" s="20">
        <f t="shared" si="154"/>
        <v>1556.2533958333336</v>
      </c>
      <c r="W2179" s="59">
        <f t="shared" si="152"/>
        <v>42190</v>
      </c>
      <c r="X2179" s="25">
        <v>151.26739999999998</v>
      </c>
      <c r="Y2179" s="52">
        <v>356.26859999999999</v>
      </c>
      <c r="Z2179" s="53">
        <v>0</v>
      </c>
      <c r="AA2179" s="54">
        <v>393.27897999999999</v>
      </c>
      <c r="AB2179" s="55">
        <v>232.85795999999999</v>
      </c>
      <c r="AC2179" s="56">
        <v>0</v>
      </c>
      <c r="AD2179" s="100">
        <v>102.17670833333332</v>
      </c>
      <c r="AE2179" s="28">
        <v>0</v>
      </c>
      <c r="AF2179" s="58">
        <v>12.162649999999999</v>
      </c>
      <c r="AG2179" s="58"/>
      <c r="AH2179" s="35">
        <v>0</v>
      </c>
      <c r="AI2179" s="35"/>
      <c r="AL2179" s="24">
        <f t="shared" si="156"/>
        <v>1248.0122983333333</v>
      </c>
      <c r="AN2179" s="47">
        <v>315</v>
      </c>
      <c r="AP2179" s="20">
        <f t="shared" si="155"/>
        <v>1563.0122983333333</v>
      </c>
      <c r="AR2179" s="20">
        <f t="shared" si="157"/>
        <v>-6.7589024999997491</v>
      </c>
    </row>
    <row r="2180" spans="1:44" x14ac:dyDescent="0.25">
      <c r="A2180" t="str">
        <f>VLOOKUP($B2180,'Cushing Balance'!$C$2:$E$500,3,TRUE)</f>
        <v>272015</v>
      </c>
      <c r="B2180" s="1">
        <v>42191</v>
      </c>
      <c r="C2180" s="31"/>
      <c r="D2180" s="101">
        <v>405.625</v>
      </c>
      <c r="E2180" s="110">
        <v>128.35116666666667</v>
      </c>
      <c r="F2180" s="105">
        <v>269.58772916666669</v>
      </c>
      <c r="G2180" s="27"/>
      <c r="H2180" s="111">
        <v>144.15072916666665</v>
      </c>
      <c r="I2180" s="106">
        <v>71.108562500000005</v>
      </c>
      <c r="J2180" s="109">
        <v>286.1072708333333</v>
      </c>
      <c r="K2180" s="104">
        <v>85.180416666666673</v>
      </c>
      <c r="L2180" s="107">
        <v>0</v>
      </c>
      <c r="M2180" s="102">
        <v>333.47870833333332</v>
      </c>
      <c r="N2180" s="108">
        <v>148.8515625</v>
      </c>
      <c r="O2180" s="103">
        <v>46.438270833333334</v>
      </c>
      <c r="P2180" s="39">
        <v>23.688479999999998</v>
      </c>
      <c r="R2180" s="24">
        <f t="shared" si="153"/>
        <v>1942.5678966666667</v>
      </c>
      <c r="T2180" s="5">
        <v>82</v>
      </c>
      <c r="V2180" s="20">
        <f t="shared" si="154"/>
        <v>2024.5678966666667</v>
      </c>
      <c r="W2180" s="59">
        <f t="shared" si="152"/>
        <v>42191</v>
      </c>
      <c r="X2180" s="25">
        <v>150.83032999999998</v>
      </c>
      <c r="Y2180" s="52">
        <v>339.89337999999998</v>
      </c>
      <c r="Z2180" s="53">
        <v>0</v>
      </c>
      <c r="AA2180" s="54">
        <v>423.75365000000005</v>
      </c>
      <c r="AB2180" s="55">
        <v>232.41562999999999</v>
      </c>
      <c r="AC2180" s="56">
        <v>0</v>
      </c>
      <c r="AD2180" s="100">
        <v>93.782041666666672</v>
      </c>
      <c r="AE2180" s="28">
        <v>0</v>
      </c>
      <c r="AF2180" s="58">
        <v>9.3763299999999994</v>
      </c>
      <c r="AG2180" s="58"/>
      <c r="AH2180" s="35">
        <v>0</v>
      </c>
      <c r="AI2180" s="35"/>
      <c r="AL2180" s="24">
        <f t="shared" si="156"/>
        <v>1250.0513616666667</v>
      </c>
      <c r="AN2180" s="47">
        <v>315</v>
      </c>
      <c r="AP2180" s="20">
        <f t="shared" si="155"/>
        <v>1565.0513616666667</v>
      </c>
      <c r="AR2180" s="20">
        <f t="shared" si="157"/>
        <v>459.51653499999998</v>
      </c>
    </row>
    <row r="2181" spans="1:44" x14ac:dyDescent="0.25">
      <c r="A2181" t="str">
        <f>VLOOKUP($B2181,'Cushing Balance'!$C$2:$E$500,3,TRUE)</f>
        <v>272015</v>
      </c>
      <c r="B2181" s="1">
        <v>42192</v>
      </c>
      <c r="C2181" s="31"/>
      <c r="D2181" s="101">
        <v>230.31422916666665</v>
      </c>
      <c r="E2181" s="110">
        <v>135.30922916666665</v>
      </c>
      <c r="F2181" s="105">
        <v>287.44147916666668</v>
      </c>
      <c r="G2181" s="27"/>
      <c r="H2181" s="111">
        <v>145.22933333333333</v>
      </c>
      <c r="I2181" s="106">
        <v>92.866895833333331</v>
      </c>
      <c r="J2181" s="109">
        <v>282.11762499999998</v>
      </c>
      <c r="K2181" s="104">
        <v>79.818541666666675</v>
      </c>
      <c r="L2181" s="107">
        <v>0</v>
      </c>
      <c r="M2181" s="102">
        <v>383.29656249999999</v>
      </c>
      <c r="N2181" s="108">
        <v>84.536749999999998</v>
      </c>
      <c r="O2181" s="103">
        <v>49.640833333333333</v>
      </c>
      <c r="P2181" s="39">
        <v>23.858849999999997</v>
      </c>
      <c r="R2181" s="24">
        <f t="shared" si="153"/>
        <v>1794.4303291666668</v>
      </c>
      <c r="T2181" s="5">
        <v>82</v>
      </c>
      <c r="V2181" s="20">
        <f t="shared" si="154"/>
        <v>1876.4303291666668</v>
      </c>
      <c r="W2181" s="59">
        <f t="shared" si="152"/>
        <v>42192</v>
      </c>
      <c r="X2181" s="25">
        <v>150.81832999999997</v>
      </c>
      <c r="Y2181" s="52">
        <v>356.89315000000005</v>
      </c>
      <c r="Z2181" s="53">
        <v>0</v>
      </c>
      <c r="AA2181" s="54">
        <v>447.48491999999999</v>
      </c>
      <c r="AB2181" s="55">
        <v>229.76131000000001</v>
      </c>
      <c r="AC2181" s="56">
        <v>0</v>
      </c>
      <c r="AD2181" s="100">
        <v>59.772437500000002</v>
      </c>
      <c r="AE2181" s="28">
        <v>0</v>
      </c>
      <c r="AF2181" s="58">
        <v>8.4004200000000004</v>
      </c>
      <c r="AG2181" s="58"/>
      <c r="AH2181" s="35">
        <v>0</v>
      </c>
      <c r="AI2181" s="35"/>
      <c r="AL2181" s="24">
        <f t="shared" si="156"/>
        <v>1253.1305675000001</v>
      </c>
      <c r="AN2181" s="47">
        <v>315</v>
      </c>
      <c r="AP2181" s="20">
        <f t="shared" si="155"/>
        <v>1568.1305675000001</v>
      </c>
      <c r="AR2181" s="20">
        <f t="shared" si="157"/>
        <v>308.29976166666665</v>
      </c>
    </row>
    <row r="2182" spans="1:44" x14ac:dyDescent="0.25">
      <c r="A2182" t="str">
        <f>VLOOKUP($B2182,'Cushing Balance'!$C$2:$E$500,3,TRUE)</f>
        <v>272015</v>
      </c>
      <c r="B2182" s="1">
        <v>42193</v>
      </c>
      <c r="C2182" s="31"/>
      <c r="D2182" s="101">
        <v>245.83333333333334</v>
      </c>
      <c r="E2182" s="110">
        <v>158.4284375</v>
      </c>
      <c r="F2182" s="105">
        <v>310.70504166666666</v>
      </c>
      <c r="G2182" s="27"/>
      <c r="H2182" s="111">
        <v>145.17197916666666</v>
      </c>
      <c r="I2182" s="106">
        <v>78.572020833333326</v>
      </c>
      <c r="J2182" s="109">
        <v>281.18722916666667</v>
      </c>
      <c r="K2182" s="104">
        <v>89.007020833333328</v>
      </c>
      <c r="L2182" s="107">
        <v>0</v>
      </c>
      <c r="M2182" s="102">
        <v>316.06331249999999</v>
      </c>
      <c r="N2182" s="108">
        <v>128.97929166666668</v>
      </c>
      <c r="O2182" s="103">
        <v>53.089062499999997</v>
      </c>
      <c r="P2182" s="39">
        <v>22.59769</v>
      </c>
      <c r="R2182" s="24">
        <f t="shared" si="153"/>
        <v>1829.6344191666669</v>
      </c>
      <c r="T2182" s="5">
        <v>82</v>
      </c>
      <c r="V2182" s="20">
        <f t="shared" si="154"/>
        <v>1911.6344191666669</v>
      </c>
      <c r="W2182" s="59">
        <f t="shared" si="152"/>
        <v>42193</v>
      </c>
      <c r="X2182" s="25">
        <v>150.18807999999999</v>
      </c>
      <c r="Y2182" s="52">
        <v>320.22028999999998</v>
      </c>
      <c r="Z2182" s="53">
        <v>0</v>
      </c>
      <c r="AA2182" s="54">
        <v>417.69281000000001</v>
      </c>
      <c r="AB2182" s="55">
        <v>228.65556000000001</v>
      </c>
      <c r="AC2182" s="56">
        <v>0</v>
      </c>
      <c r="AD2182" s="100">
        <v>31.045541666666669</v>
      </c>
      <c r="AE2182" s="28">
        <v>0</v>
      </c>
      <c r="AF2182" s="58">
        <v>13.71317</v>
      </c>
      <c r="AG2182" s="58"/>
      <c r="AH2182" s="35">
        <v>0</v>
      </c>
      <c r="AI2182" s="35"/>
      <c r="AL2182" s="24">
        <f t="shared" si="156"/>
        <v>1161.5154516666666</v>
      </c>
      <c r="AN2182" s="47">
        <v>315</v>
      </c>
      <c r="AP2182" s="20">
        <f t="shared" si="155"/>
        <v>1476.5154516666666</v>
      </c>
      <c r="AR2182" s="20">
        <f t="shared" si="157"/>
        <v>435.11896750000028</v>
      </c>
    </row>
    <row r="2183" spans="1:44" x14ac:dyDescent="0.25">
      <c r="A2183" t="str">
        <f>VLOOKUP($B2183,'Cushing Balance'!$C$2:$E$500,3,TRUE)</f>
        <v>272015</v>
      </c>
      <c r="B2183" s="1">
        <v>42194</v>
      </c>
      <c r="C2183" s="31"/>
      <c r="D2183" s="101">
        <v>110.6125625</v>
      </c>
      <c r="E2183" s="110">
        <v>179.06287499999999</v>
      </c>
      <c r="F2183" s="105">
        <v>241.59877083333333</v>
      </c>
      <c r="G2183" s="27"/>
      <c r="H2183" s="111">
        <v>141.22635416666665</v>
      </c>
      <c r="I2183" s="106">
        <v>82.005187500000005</v>
      </c>
      <c r="J2183" s="109">
        <v>260.75016666666664</v>
      </c>
      <c r="K2183" s="104">
        <v>83.783104166666675</v>
      </c>
      <c r="L2183" s="107">
        <v>0</v>
      </c>
      <c r="M2183" s="102">
        <v>320.64660416666669</v>
      </c>
      <c r="N2183" s="108">
        <v>137.57183333333333</v>
      </c>
      <c r="O2183" s="103">
        <v>56.255187499999998</v>
      </c>
      <c r="P2183" s="39">
        <v>24.310770000000002</v>
      </c>
      <c r="R2183" s="24">
        <f t="shared" si="153"/>
        <v>1637.8234158333332</v>
      </c>
      <c r="T2183" s="5">
        <v>82</v>
      </c>
      <c r="V2183" s="20">
        <f t="shared" si="154"/>
        <v>1719.8234158333332</v>
      </c>
      <c r="W2183" s="59">
        <f t="shared" si="152"/>
        <v>42194</v>
      </c>
      <c r="X2183" s="25">
        <v>149.8536</v>
      </c>
      <c r="Y2183" s="52">
        <v>360.2636</v>
      </c>
      <c r="Z2183" s="53">
        <v>124.76883000000001</v>
      </c>
      <c r="AA2183" s="54">
        <v>335.19184999999999</v>
      </c>
      <c r="AB2183" s="55">
        <v>231.18755999999999</v>
      </c>
      <c r="AC2183" s="56">
        <v>0</v>
      </c>
      <c r="AD2183" s="100">
        <v>25.324479166666666</v>
      </c>
      <c r="AE2183" s="28">
        <v>0</v>
      </c>
      <c r="AF2183" s="58">
        <v>16.021830000000001</v>
      </c>
      <c r="AG2183" s="58"/>
      <c r="AH2183" s="35">
        <v>0</v>
      </c>
      <c r="AI2183" s="35"/>
      <c r="AL2183" s="24">
        <f t="shared" si="156"/>
        <v>1242.6117491666666</v>
      </c>
      <c r="AN2183" s="47">
        <v>315</v>
      </c>
      <c r="AP2183" s="20">
        <f t="shared" si="155"/>
        <v>1557.6117491666666</v>
      </c>
      <c r="AR2183" s="20">
        <f t="shared" si="157"/>
        <v>162.21166666666659</v>
      </c>
    </row>
    <row r="2184" spans="1:44" x14ac:dyDescent="0.25">
      <c r="A2184" t="str">
        <f>VLOOKUP($B2184,'Cushing Balance'!$C$2:$E$500,3,TRUE)</f>
        <v>272015</v>
      </c>
      <c r="B2184" s="1">
        <v>42195</v>
      </c>
      <c r="C2184" s="31"/>
      <c r="D2184" s="101">
        <v>419.0319791666667</v>
      </c>
      <c r="E2184" s="110">
        <v>186.90341666666666</v>
      </c>
      <c r="F2184" s="105">
        <v>278.15864583333331</v>
      </c>
      <c r="G2184" s="27"/>
      <c r="H2184" s="111">
        <v>103.58395833333333</v>
      </c>
      <c r="I2184" s="106">
        <v>83.389624999999995</v>
      </c>
      <c r="J2184" s="109">
        <v>279.82799999999997</v>
      </c>
      <c r="K2184" s="104">
        <v>83.248062500000003</v>
      </c>
      <c r="L2184" s="107">
        <v>0</v>
      </c>
      <c r="M2184" s="102">
        <v>363.45641666666671</v>
      </c>
      <c r="N2184" s="108">
        <v>122.45572916666667</v>
      </c>
      <c r="O2184" s="103">
        <v>58.194708333333338</v>
      </c>
      <c r="P2184" s="39">
        <v>19.823790000000002</v>
      </c>
      <c r="R2184" s="24">
        <f t="shared" si="153"/>
        <v>1998.0743316666669</v>
      </c>
      <c r="T2184" s="5">
        <v>82</v>
      </c>
      <c r="V2184" s="20">
        <f t="shared" si="154"/>
        <v>2080.0743316666667</v>
      </c>
      <c r="W2184" s="59">
        <f t="shared" ref="W2184:W2247" si="158">B2184</f>
        <v>42195</v>
      </c>
      <c r="X2184" s="25">
        <v>151.49104</v>
      </c>
      <c r="Y2184" s="52">
        <v>363.14363000000003</v>
      </c>
      <c r="Z2184" s="53">
        <v>255.71898000000002</v>
      </c>
      <c r="AA2184" s="54">
        <v>442.37304</v>
      </c>
      <c r="AB2184" s="55">
        <v>221.43894</v>
      </c>
      <c r="AC2184" s="56">
        <v>0</v>
      </c>
      <c r="AD2184" s="100">
        <v>31.198395833333333</v>
      </c>
      <c r="AE2184" s="28">
        <v>0</v>
      </c>
      <c r="AF2184" s="58">
        <v>16.364560000000001</v>
      </c>
      <c r="AG2184" s="58"/>
      <c r="AH2184" s="35">
        <v>0</v>
      </c>
      <c r="AI2184" s="35"/>
      <c r="AL2184" s="24">
        <f t="shared" si="156"/>
        <v>1481.7285858333332</v>
      </c>
      <c r="AN2184" s="47">
        <v>315</v>
      </c>
      <c r="AP2184" s="20">
        <f t="shared" si="155"/>
        <v>1796.7285858333332</v>
      </c>
      <c r="AR2184" s="20">
        <f t="shared" si="157"/>
        <v>283.34574583333347</v>
      </c>
    </row>
    <row r="2185" spans="1:44" s="60" customFormat="1" x14ac:dyDescent="0.25">
      <c r="A2185" s="60" t="str">
        <f>VLOOKUP($B2185,'Cushing Balance'!$C$2:$E$500,3,TRUE)</f>
        <v>282015</v>
      </c>
      <c r="B2185" s="61">
        <v>42196</v>
      </c>
      <c r="C2185" s="61"/>
      <c r="D2185" s="101">
        <v>245.83333333333334</v>
      </c>
      <c r="E2185" s="110">
        <v>139.36637500000001</v>
      </c>
      <c r="F2185" s="105">
        <v>306.7311458333333</v>
      </c>
      <c r="G2185" s="63"/>
      <c r="H2185" s="111">
        <v>98.493541666666673</v>
      </c>
      <c r="I2185" s="106">
        <v>82.365666666666669</v>
      </c>
      <c r="J2185" s="109">
        <v>196.19320833333333</v>
      </c>
      <c r="K2185" s="104">
        <v>84.990854166666665</v>
      </c>
      <c r="L2185" s="107">
        <v>0</v>
      </c>
      <c r="M2185" s="102">
        <v>320.47270833333329</v>
      </c>
      <c r="N2185" s="108">
        <v>134.00541666666666</v>
      </c>
      <c r="O2185" s="103">
        <v>60.577624999999998</v>
      </c>
      <c r="P2185" s="60">
        <v>0.27432999999999996</v>
      </c>
      <c r="Q2185" s="64"/>
      <c r="R2185" s="65">
        <f t="shared" si="153"/>
        <v>1669.3042049999997</v>
      </c>
      <c r="T2185" s="66">
        <v>82</v>
      </c>
      <c r="V2185" s="67">
        <f t="shared" si="154"/>
        <v>1751.3042049999997</v>
      </c>
      <c r="W2185" s="68">
        <f t="shared" si="158"/>
        <v>42196</v>
      </c>
      <c r="X2185" s="62">
        <v>150.94656000000001</v>
      </c>
      <c r="Y2185" s="60">
        <v>356.24096000000003</v>
      </c>
      <c r="Z2185" s="60">
        <v>316.81743999999998</v>
      </c>
      <c r="AA2185" s="60">
        <v>427.65808000000004</v>
      </c>
      <c r="AB2185" s="60">
        <v>235.95519000000002</v>
      </c>
      <c r="AC2185" s="60">
        <v>0</v>
      </c>
      <c r="AD2185" s="100">
        <v>43.285562499999997</v>
      </c>
      <c r="AE2185" s="13">
        <v>0</v>
      </c>
      <c r="AF2185" s="60">
        <v>16.126480000000001</v>
      </c>
      <c r="AH2185" s="69">
        <v>0</v>
      </c>
      <c r="AI2185" s="69"/>
      <c r="AJ2185" s="64"/>
      <c r="AK2185" s="64"/>
      <c r="AL2185" s="65">
        <f t="shared" si="156"/>
        <v>1547.0302724999999</v>
      </c>
      <c r="AN2185" s="47">
        <v>315</v>
      </c>
      <c r="AP2185" s="67">
        <f t="shared" si="155"/>
        <v>1862.0302724999999</v>
      </c>
      <c r="AR2185" s="67">
        <f t="shared" si="157"/>
        <v>-110.72606750000023</v>
      </c>
    </row>
    <row r="2186" spans="1:44" x14ac:dyDescent="0.25">
      <c r="A2186" t="str">
        <f>VLOOKUP($B2186,'Cushing Balance'!$C$2:$E$500,3,TRUE)</f>
        <v>282015</v>
      </c>
      <c r="B2186" s="1">
        <v>42197</v>
      </c>
      <c r="C2186" s="31"/>
      <c r="D2186" s="101">
        <v>210.54702083333333</v>
      </c>
      <c r="E2186" s="110">
        <v>146.34895833333334</v>
      </c>
      <c r="F2186" s="105">
        <v>235.96445833333334</v>
      </c>
      <c r="G2186" s="27"/>
      <c r="H2186" s="111">
        <v>125.18966666666667</v>
      </c>
      <c r="I2186" s="106">
        <v>91.662416666666672</v>
      </c>
      <c r="J2186" s="109">
        <v>232.95945833333334</v>
      </c>
      <c r="K2186" s="104">
        <v>82.515708333333322</v>
      </c>
      <c r="L2186" s="107">
        <v>0</v>
      </c>
      <c r="M2186" s="102">
        <v>353.83968750000003</v>
      </c>
      <c r="N2186" s="108">
        <v>104.97535416666668</v>
      </c>
      <c r="O2186" s="103">
        <v>49.481749999999998</v>
      </c>
      <c r="P2186" s="39">
        <v>0.19490000000000002</v>
      </c>
      <c r="R2186" s="24">
        <f t="shared" ref="R2186:R2249" si="159">SUM(D2186:P2186)</f>
        <v>1633.6793791666666</v>
      </c>
      <c r="T2186" s="5">
        <v>82</v>
      </c>
      <c r="V2186" s="20">
        <f t="shared" ref="V2186:V2249" si="160">T2186+R2186</f>
        <v>1715.6793791666666</v>
      </c>
      <c r="W2186" s="59">
        <f t="shared" si="158"/>
        <v>42197</v>
      </c>
      <c r="X2186" s="25">
        <v>153.2955</v>
      </c>
      <c r="Y2186" s="52">
        <v>360.66521</v>
      </c>
      <c r="Z2186" s="53">
        <v>223.02073000000001</v>
      </c>
      <c r="AA2186" s="54">
        <v>470.70247999999998</v>
      </c>
      <c r="AB2186" s="55">
        <v>231.63315</v>
      </c>
      <c r="AC2186" s="56">
        <v>0</v>
      </c>
      <c r="AD2186" s="100">
        <v>55.204166666666666</v>
      </c>
      <c r="AE2186" s="28">
        <v>0</v>
      </c>
      <c r="AF2186" s="58">
        <v>16.058479999999999</v>
      </c>
      <c r="AG2186" s="58"/>
      <c r="AH2186" s="35">
        <v>0</v>
      </c>
      <c r="AI2186" s="35"/>
      <c r="AL2186" s="24">
        <f t="shared" si="156"/>
        <v>1510.5797166666666</v>
      </c>
      <c r="AN2186" s="47">
        <v>315</v>
      </c>
      <c r="AP2186" s="20">
        <f t="shared" ref="AP2186:AP2249" si="161">AN2186+AL2186</f>
        <v>1825.5797166666666</v>
      </c>
      <c r="AR2186" s="20">
        <f t="shared" si="157"/>
        <v>-109.90033749999998</v>
      </c>
    </row>
    <row r="2187" spans="1:44" x14ac:dyDescent="0.25">
      <c r="A2187" t="str">
        <f>VLOOKUP($B2187,'Cushing Balance'!$C$2:$E$500,3,TRUE)</f>
        <v>282015</v>
      </c>
      <c r="B2187" s="1">
        <v>42198</v>
      </c>
      <c r="C2187" s="31"/>
      <c r="D2187" s="101">
        <v>360.64504166666671</v>
      </c>
      <c r="E2187" s="110">
        <v>121.19283333333333</v>
      </c>
      <c r="F2187" s="105">
        <v>252.33091666666667</v>
      </c>
      <c r="G2187" s="27"/>
      <c r="H2187" s="111">
        <v>123.71220833333332</v>
      </c>
      <c r="I2187" s="106">
        <v>95.884479166666665</v>
      </c>
      <c r="J2187" s="109">
        <v>194.35843750000001</v>
      </c>
      <c r="K2187" s="104">
        <v>87.589395833333327</v>
      </c>
      <c r="L2187" s="107">
        <v>0</v>
      </c>
      <c r="M2187" s="102">
        <v>385.01085416666666</v>
      </c>
      <c r="N2187" s="108">
        <v>110.20477083333333</v>
      </c>
      <c r="O2187" s="103">
        <v>54.320583333333339</v>
      </c>
      <c r="P2187" s="39">
        <v>1.4694</v>
      </c>
      <c r="R2187" s="24">
        <f t="shared" si="159"/>
        <v>1786.7189208333332</v>
      </c>
      <c r="T2187" s="5">
        <v>82</v>
      </c>
      <c r="V2187" s="20">
        <f t="shared" si="160"/>
        <v>1868.7189208333332</v>
      </c>
      <c r="W2187" s="59">
        <f t="shared" si="158"/>
        <v>42198</v>
      </c>
      <c r="X2187" s="25">
        <v>150.85730999999998</v>
      </c>
      <c r="Y2187" s="52">
        <v>360.85578999999996</v>
      </c>
      <c r="Z2187" s="53">
        <v>181.54798000000002</v>
      </c>
      <c r="AA2187" s="54">
        <v>465.53371000000004</v>
      </c>
      <c r="AB2187" s="55">
        <v>235.77381</v>
      </c>
      <c r="AC2187" s="56">
        <v>0</v>
      </c>
      <c r="AD2187" s="100">
        <v>60.332458333333335</v>
      </c>
      <c r="AE2187" s="28">
        <v>0</v>
      </c>
      <c r="AF2187" s="58">
        <v>15.950419999999999</v>
      </c>
      <c r="AG2187" s="58"/>
      <c r="AH2187" s="35">
        <v>0</v>
      </c>
      <c r="AI2187" s="35"/>
      <c r="AL2187" s="24">
        <f t="shared" ref="AL2187:AL2250" si="162">SUM(X2187:AJ2187)</f>
        <v>1470.851478333333</v>
      </c>
      <c r="AN2187" s="47">
        <v>315</v>
      </c>
      <c r="AP2187" s="20">
        <f t="shared" si="161"/>
        <v>1785.851478333333</v>
      </c>
      <c r="AR2187" s="20">
        <f t="shared" si="157"/>
        <v>82.867442500000152</v>
      </c>
    </row>
    <row r="2188" spans="1:44" x14ac:dyDescent="0.25">
      <c r="A2188" t="str">
        <f>VLOOKUP($B2188,'Cushing Balance'!$C$2:$E$500,3,TRUE)</f>
        <v>282015</v>
      </c>
      <c r="B2188" s="1">
        <v>42199</v>
      </c>
      <c r="C2188" s="31"/>
      <c r="D2188" s="101">
        <v>574.01656249999996</v>
      </c>
      <c r="E2188" s="110">
        <v>71.864916666666673</v>
      </c>
      <c r="F2188" s="105">
        <v>4.2205000000000004</v>
      </c>
      <c r="G2188" s="27"/>
      <c r="H2188" s="111">
        <v>116.37529166666667</v>
      </c>
      <c r="I2188" s="106">
        <v>70.588270833333326</v>
      </c>
      <c r="J2188" s="109">
        <v>181.05604166666666</v>
      </c>
      <c r="K2188" s="104">
        <v>85.699354166666666</v>
      </c>
      <c r="L2188" s="107">
        <v>0</v>
      </c>
      <c r="M2188" s="102">
        <v>366.97093749999999</v>
      </c>
      <c r="N2188" s="108">
        <v>106.93054166666667</v>
      </c>
      <c r="O2188" s="103">
        <v>53.164458333333336</v>
      </c>
      <c r="P2188" s="39">
        <v>0</v>
      </c>
      <c r="R2188" s="24">
        <f t="shared" si="159"/>
        <v>1630.8868749999999</v>
      </c>
      <c r="T2188" s="5">
        <v>82</v>
      </c>
      <c r="V2188" s="20">
        <f t="shared" si="160"/>
        <v>1712.8868749999999</v>
      </c>
      <c r="W2188" s="59">
        <f t="shared" si="158"/>
        <v>42199</v>
      </c>
      <c r="X2188" s="25">
        <v>151.37835000000001</v>
      </c>
      <c r="Y2188" s="52">
        <v>357.82873000000001</v>
      </c>
      <c r="Z2188" s="53">
        <v>158.57223000000002</v>
      </c>
      <c r="AA2188" s="54">
        <v>482.92388</v>
      </c>
      <c r="AB2188" s="55">
        <v>233.28107999999997</v>
      </c>
      <c r="AC2188" s="56">
        <v>0</v>
      </c>
      <c r="AD2188" s="100">
        <v>51.244687499999998</v>
      </c>
      <c r="AE2188" s="28">
        <v>0</v>
      </c>
      <c r="AF2188" s="58">
        <v>16.25873</v>
      </c>
      <c r="AG2188" s="58"/>
      <c r="AH2188" s="35">
        <v>0</v>
      </c>
      <c r="AI2188" s="35"/>
      <c r="AL2188" s="24">
        <f t="shared" si="162"/>
        <v>1451.4876875</v>
      </c>
      <c r="AN2188" s="47">
        <v>315</v>
      </c>
      <c r="AP2188" s="20">
        <f t="shared" si="161"/>
        <v>1766.4876875</v>
      </c>
      <c r="AR2188" s="20">
        <f t="shared" si="157"/>
        <v>-53.600812500000075</v>
      </c>
    </row>
    <row r="2189" spans="1:44" x14ac:dyDescent="0.25">
      <c r="A2189" t="str">
        <f>VLOOKUP($B2189,'Cushing Balance'!$C$2:$E$500,3,TRUE)</f>
        <v>282015</v>
      </c>
      <c r="B2189" s="1">
        <v>42200</v>
      </c>
      <c r="C2189" s="31"/>
      <c r="D2189" s="101">
        <v>559.43685416666665</v>
      </c>
      <c r="E2189" s="110">
        <v>103.19952083333332</v>
      </c>
      <c r="F2189" s="105">
        <v>121.1099375</v>
      </c>
      <c r="G2189" s="27"/>
      <c r="H2189" s="111">
        <v>105.12325</v>
      </c>
      <c r="I2189" s="106">
        <v>101.58264583333333</v>
      </c>
      <c r="J2189" s="109">
        <v>207.66289583333335</v>
      </c>
      <c r="K2189" s="104">
        <v>83.157937500000003</v>
      </c>
      <c r="L2189" s="107">
        <v>0</v>
      </c>
      <c r="M2189" s="102">
        <v>287.62033333333329</v>
      </c>
      <c r="N2189" s="108">
        <v>137.08039583333334</v>
      </c>
      <c r="O2189" s="103">
        <v>53.688416666666662</v>
      </c>
      <c r="P2189" s="39">
        <v>0</v>
      </c>
      <c r="R2189" s="24">
        <f t="shared" si="159"/>
        <v>1759.6621875000001</v>
      </c>
      <c r="T2189" s="5">
        <v>82</v>
      </c>
      <c r="V2189" s="20">
        <f t="shared" si="160"/>
        <v>1841.6621875000001</v>
      </c>
      <c r="W2189" s="59">
        <f t="shared" si="158"/>
        <v>42200</v>
      </c>
      <c r="X2189" s="25">
        <v>143.80063000000001</v>
      </c>
      <c r="Y2189" s="52">
        <v>359.08317</v>
      </c>
      <c r="Z2189" s="53">
        <v>26.162479999999999</v>
      </c>
      <c r="AA2189" s="54">
        <v>482.39774999999997</v>
      </c>
      <c r="AB2189" s="55">
        <v>218.62663000000001</v>
      </c>
      <c r="AC2189" s="56">
        <v>0</v>
      </c>
      <c r="AD2189" s="100">
        <v>40.380812499999998</v>
      </c>
      <c r="AE2189" s="28">
        <v>0</v>
      </c>
      <c r="AF2189" s="58">
        <v>14.641629999999999</v>
      </c>
      <c r="AG2189" s="58"/>
      <c r="AH2189" s="35">
        <v>0</v>
      </c>
      <c r="AI2189" s="35"/>
      <c r="AL2189" s="24">
        <f t="shared" si="162"/>
        <v>1285.0931025000002</v>
      </c>
      <c r="AN2189" s="47">
        <v>315</v>
      </c>
      <c r="AP2189" s="20">
        <f t="shared" si="161"/>
        <v>1600.0931025000002</v>
      </c>
      <c r="AR2189" s="20">
        <f t="shared" si="157"/>
        <v>241.56908499999986</v>
      </c>
    </row>
    <row r="2190" spans="1:44" x14ac:dyDescent="0.25">
      <c r="A2190" t="str">
        <f>VLOOKUP($B2190,'Cushing Balance'!$C$2:$E$500,3,TRUE)</f>
        <v>282015</v>
      </c>
      <c r="B2190" s="1">
        <v>42201</v>
      </c>
      <c r="C2190" s="31"/>
      <c r="D2190" s="101">
        <v>172.3286875</v>
      </c>
      <c r="E2190" s="110">
        <v>145.08764583333334</v>
      </c>
      <c r="F2190" s="105">
        <v>38.005791666666667</v>
      </c>
      <c r="G2190" s="27"/>
      <c r="H2190" s="111">
        <v>113.81108333333333</v>
      </c>
      <c r="I2190" s="106">
        <v>75.796645833333329</v>
      </c>
      <c r="J2190" s="109">
        <v>147.870375</v>
      </c>
      <c r="K2190" s="104">
        <v>81.591916666666677</v>
      </c>
      <c r="L2190" s="107">
        <v>0</v>
      </c>
      <c r="M2190" s="102">
        <v>274.61345833333331</v>
      </c>
      <c r="N2190" s="108">
        <v>143.91077083333334</v>
      </c>
      <c r="O2190" s="103">
        <v>58.109812499999997</v>
      </c>
      <c r="P2190" s="39">
        <v>0</v>
      </c>
      <c r="R2190" s="24">
        <f t="shared" si="159"/>
        <v>1251.1261875</v>
      </c>
      <c r="T2190" s="5">
        <v>82</v>
      </c>
      <c r="V2190" s="20">
        <f t="shared" si="160"/>
        <v>1333.1261875</v>
      </c>
      <c r="W2190" s="59">
        <f t="shared" si="158"/>
        <v>42201</v>
      </c>
      <c r="X2190" s="25">
        <v>152.89060000000001</v>
      </c>
      <c r="Y2190" s="52">
        <v>360.14105999999998</v>
      </c>
      <c r="Z2190" s="53">
        <v>12.54294</v>
      </c>
      <c r="AA2190" s="54">
        <v>420.04302000000001</v>
      </c>
      <c r="AB2190" s="55">
        <v>231.63807999999997</v>
      </c>
      <c r="AC2190" s="56">
        <v>0</v>
      </c>
      <c r="AD2190" s="100">
        <v>44.231208333333335</v>
      </c>
      <c r="AE2190" s="28">
        <v>0</v>
      </c>
      <c r="AF2190" s="58">
        <v>16.15231</v>
      </c>
      <c r="AG2190" s="58"/>
      <c r="AH2190" s="35">
        <v>0</v>
      </c>
      <c r="AI2190" s="35"/>
      <c r="AL2190" s="24">
        <f t="shared" si="162"/>
        <v>1237.6392183333332</v>
      </c>
      <c r="AN2190" s="47">
        <v>315</v>
      </c>
      <c r="AP2190" s="20">
        <f t="shared" si="161"/>
        <v>1552.6392183333332</v>
      </c>
      <c r="AR2190" s="20">
        <f t="shared" si="157"/>
        <v>-219.51303083333323</v>
      </c>
    </row>
    <row r="2191" spans="1:44" x14ac:dyDescent="0.25">
      <c r="A2191" t="str">
        <f>VLOOKUP($B2191,'Cushing Balance'!$C$2:$E$500,3,TRUE)</f>
        <v>282015</v>
      </c>
      <c r="B2191" s="1">
        <v>42202</v>
      </c>
      <c r="C2191" s="31"/>
      <c r="D2191" s="101">
        <v>137.95585416666665</v>
      </c>
      <c r="E2191" s="110">
        <v>152.98291666666665</v>
      </c>
      <c r="F2191" s="105">
        <v>229.45099999999999</v>
      </c>
      <c r="G2191" s="27"/>
      <c r="H2191" s="111">
        <v>132.19229166666665</v>
      </c>
      <c r="I2191" s="106">
        <v>103.83458333333333</v>
      </c>
      <c r="J2191" s="109">
        <v>228.61758333333336</v>
      </c>
      <c r="K2191" s="104">
        <v>71.995583333333329</v>
      </c>
      <c r="L2191" s="107">
        <v>0</v>
      </c>
      <c r="M2191" s="102">
        <v>256.77785416666666</v>
      </c>
      <c r="N2191" s="108">
        <v>146.09085416666665</v>
      </c>
      <c r="O2191" s="103">
        <v>54.591041666666662</v>
      </c>
      <c r="P2191" s="39">
        <v>0</v>
      </c>
      <c r="R2191" s="24">
        <f t="shared" si="159"/>
        <v>1514.4895624999999</v>
      </c>
      <c r="T2191" s="5">
        <v>82</v>
      </c>
      <c r="V2191" s="20">
        <f t="shared" si="160"/>
        <v>1596.4895624999999</v>
      </c>
      <c r="W2191" s="59">
        <f t="shared" si="158"/>
        <v>42202</v>
      </c>
      <c r="X2191" s="25">
        <v>151.49788000000001</v>
      </c>
      <c r="Y2191" s="52">
        <v>354.47750000000002</v>
      </c>
      <c r="Z2191" s="53">
        <v>6.9833100000000004</v>
      </c>
      <c r="AA2191" s="54">
        <v>383.03308000000004</v>
      </c>
      <c r="AB2191" s="55">
        <v>227.44583</v>
      </c>
      <c r="AC2191" s="56">
        <v>0</v>
      </c>
      <c r="AD2191" s="100">
        <v>41.195895833333338</v>
      </c>
      <c r="AE2191" s="28">
        <v>0</v>
      </c>
      <c r="AF2191" s="58">
        <v>15.69542</v>
      </c>
      <c r="AG2191" s="58"/>
      <c r="AH2191" s="35">
        <v>0</v>
      </c>
      <c r="AI2191" s="35"/>
      <c r="AL2191" s="24">
        <f t="shared" si="162"/>
        <v>1180.3289158333337</v>
      </c>
      <c r="AN2191" s="47">
        <v>315</v>
      </c>
      <c r="AP2191" s="20">
        <f t="shared" si="161"/>
        <v>1495.3289158333337</v>
      </c>
      <c r="AR2191" s="20">
        <f t="shared" ref="AR2191:AR2254" si="163">V2191-AP2191</f>
        <v>101.16064666666625</v>
      </c>
    </row>
    <row r="2192" spans="1:44" x14ac:dyDescent="0.25">
      <c r="A2192" t="str">
        <f>VLOOKUP($B2192,'Cushing Balance'!$C$2:$E$500,3,TRUE)</f>
        <v>292015</v>
      </c>
      <c r="B2192" s="1">
        <v>42203</v>
      </c>
      <c r="C2192" s="31"/>
      <c r="D2192" s="101">
        <v>368.4794583333333</v>
      </c>
      <c r="E2192" s="110">
        <v>101.94677083333333</v>
      </c>
      <c r="F2192" s="105">
        <v>287.77581249999997</v>
      </c>
      <c r="G2192" s="27"/>
      <c r="H2192" s="111">
        <v>132.11714583333335</v>
      </c>
      <c r="I2192" s="106">
        <v>56.928333333333335</v>
      </c>
      <c r="J2192" s="109">
        <v>326.6505208333333</v>
      </c>
      <c r="K2192" s="104">
        <v>71.598875000000007</v>
      </c>
      <c r="L2192" s="107">
        <v>0</v>
      </c>
      <c r="M2192" s="102">
        <v>260.01579166666664</v>
      </c>
      <c r="N2192" s="108">
        <v>83.725250000000003</v>
      </c>
      <c r="O2192" s="103">
        <v>50.907812499999999</v>
      </c>
      <c r="P2192" s="39">
        <v>0</v>
      </c>
      <c r="R2192" s="24">
        <f t="shared" si="159"/>
        <v>1740.1457708333332</v>
      </c>
      <c r="T2192" s="5">
        <v>82</v>
      </c>
      <c r="V2192" s="20">
        <f t="shared" si="160"/>
        <v>1822.1457708333332</v>
      </c>
      <c r="W2192" s="59">
        <f t="shared" si="158"/>
        <v>42203</v>
      </c>
      <c r="X2192" s="25">
        <v>151.98743999999999</v>
      </c>
      <c r="Y2192" s="52">
        <v>355.00900000000001</v>
      </c>
      <c r="Z2192" s="53">
        <v>0</v>
      </c>
      <c r="AA2192" s="54">
        <v>441.21782999999999</v>
      </c>
      <c r="AB2192" s="55">
        <v>232.13798</v>
      </c>
      <c r="AC2192" s="56">
        <v>0</v>
      </c>
      <c r="AD2192" s="100">
        <v>59.272312499999998</v>
      </c>
      <c r="AE2192" s="28">
        <v>0</v>
      </c>
      <c r="AF2192" s="58">
        <v>11.026290000000001</v>
      </c>
      <c r="AG2192" s="58"/>
      <c r="AH2192" s="35">
        <v>0</v>
      </c>
      <c r="AI2192" s="35"/>
      <c r="AL2192" s="24">
        <f t="shared" si="162"/>
        <v>1250.6508524999999</v>
      </c>
      <c r="AN2192" s="47">
        <v>315</v>
      </c>
      <c r="AP2192" s="20">
        <f t="shared" si="161"/>
        <v>1565.6508524999999</v>
      </c>
      <c r="AR2192" s="20">
        <f t="shared" si="163"/>
        <v>256.49491833333332</v>
      </c>
    </row>
    <row r="2193" spans="1:44" x14ac:dyDescent="0.25">
      <c r="A2193" t="str">
        <f>VLOOKUP($B2193,'Cushing Balance'!$C$2:$E$500,3,TRUE)</f>
        <v>292015</v>
      </c>
      <c r="B2193" s="1">
        <v>42204</v>
      </c>
      <c r="C2193" s="31"/>
      <c r="D2193" s="101">
        <v>108.98704166666667</v>
      </c>
      <c r="E2193" s="110">
        <v>24.249874999999999</v>
      </c>
      <c r="F2193" s="105">
        <v>324.75960416666669</v>
      </c>
      <c r="G2193" s="27"/>
      <c r="H2193" s="111">
        <v>114.01466666666667</v>
      </c>
      <c r="I2193" s="106">
        <v>68.385895833333322</v>
      </c>
      <c r="J2193" s="109">
        <v>321.26666666666671</v>
      </c>
      <c r="K2193" s="104">
        <v>69.68654166666667</v>
      </c>
      <c r="L2193" s="107">
        <v>0</v>
      </c>
      <c r="M2193" s="102">
        <v>278.41720833333329</v>
      </c>
      <c r="N2193" s="108">
        <v>135.04279166666666</v>
      </c>
      <c r="O2193" s="103">
        <v>51.289895833333333</v>
      </c>
      <c r="P2193" s="39">
        <v>0</v>
      </c>
      <c r="R2193" s="24">
        <f t="shared" si="159"/>
        <v>1496.1001874999999</v>
      </c>
      <c r="T2193" s="5">
        <v>82</v>
      </c>
      <c r="V2193" s="20">
        <f t="shared" si="160"/>
        <v>1578.1001874999999</v>
      </c>
      <c r="W2193" s="59">
        <f t="shared" si="158"/>
        <v>42204</v>
      </c>
      <c r="X2193" s="25">
        <v>151.42325</v>
      </c>
      <c r="Y2193" s="52">
        <v>362.03352000000001</v>
      </c>
      <c r="Z2193" s="53">
        <v>240.44406000000001</v>
      </c>
      <c r="AA2193" s="54">
        <v>371.08913000000001</v>
      </c>
      <c r="AB2193" s="55">
        <v>230.98945999999998</v>
      </c>
      <c r="AC2193" s="56">
        <v>0</v>
      </c>
      <c r="AD2193" s="100">
        <v>40.548187499999997</v>
      </c>
      <c r="AE2193" s="28">
        <v>0</v>
      </c>
      <c r="AF2193" s="58">
        <v>7.5652100000000004</v>
      </c>
      <c r="AG2193" s="58"/>
      <c r="AH2193" s="35">
        <v>0</v>
      </c>
      <c r="AI2193" s="35"/>
      <c r="AL2193" s="24">
        <f t="shared" si="162"/>
        <v>1404.0928175000001</v>
      </c>
      <c r="AN2193" s="47">
        <v>315</v>
      </c>
      <c r="AP2193" s="20">
        <f t="shared" si="161"/>
        <v>1719.0928175000001</v>
      </c>
      <c r="AR2193" s="20">
        <f t="shared" si="163"/>
        <v>-140.99263000000019</v>
      </c>
    </row>
    <row r="2194" spans="1:44" x14ac:dyDescent="0.25">
      <c r="A2194" t="str">
        <f>VLOOKUP($B2194,'Cushing Balance'!$C$2:$E$500,3,TRUE)</f>
        <v>292015</v>
      </c>
      <c r="B2194" s="1">
        <v>42205</v>
      </c>
      <c r="C2194" s="31"/>
      <c r="D2194" s="101">
        <v>24.781104166666669</v>
      </c>
      <c r="E2194" s="110">
        <v>148.91733333333335</v>
      </c>
      <c r="F2194" s="105">
        <v>313.74212499999999</v>
      </c>
      <c r="G2194" s="27"/>
      <c r="H2194" s="111">
        <v>131.35264583333336</v>
      </c>
      <c r="I2194" s="106">
        <v>55.319562500000004</v>
      </c>
      <c r="J2194" s="109">
        <v>245.02916666666667</v>
      </c>
      <c r="K2194" s="104">
        <v>64.460854166666664</v>
      </c>
      <c r="L2194" s="107">
        <v>0</v>
      </c>
      <c r="M2194" s="102">
        <v>267.20918749999998</v>
      </c>
      <c r="N2194" s="108">
        <v>107.35243749999999</v>
      </c>
      <c r="O2194" s="103">
        <v>50.255562500000003</v>
      </c>
      <c r="P2194" s="39">
        <v>0</v>
      </c>
      <c r="R2194" s="24">
        <f t="shared" si="159"/>
        <v>1408.4199791666667</v>
      </c>
      <c r="T2194" s="5">
        <v>82</v>
      </c>
      <c r="V2194" s="20">
        <f t="shared" si="160"/>
        <v>1490.4199791666667</v>
      </c>
      <c r="W2194" s="59">
        <f t="shared" si="158"/>
        <v>42205</v>
      </c>
      <c r="X2194" s="25">
        <v>151.41117000000003</v>
      </c>
      <c r="Y2194" s="52">
        <v>354.92253999999997</v>
      </c>
      <c r="Z2194" s="53">
        <v>99.513379999999998</v>
      </c>
      <c r="AA2194" s="54">
        <v>350.49546000000004</v>
      </c>
      <c r="AB2194" s="55">
        <v>229.22964999999999</v>
      </c>
      <c r="AC2194" s="56">
        <v>0</v>
      </c>
      <c r="AD2194" s="100">
        <v>25.857270833333331</v>
      </c>
      <c r="AE2194" s="28">
        <v>0</v>
      </c>
      <c r="AF2194" s="58">
        <v>8.6770599999999991</v>
      </c>
      <c r="AG2194" s="58"/>
      <c r="AH2194" s="35">
        <v>0</v>
      </c>
      <c r="AI2194" s="35"/>
      <c r="AL2194" s="24">
        <f t="shared" si="162"/>
        <v>1220.1065308333334</v>
      </c>
      <c r="AN2194" s="47">
        <v>315</v>
      </c>
      <c r="AP2194" s="20">
        <f t="shared" si="161"/>
        <v>1535.1065308333334</v>
      </c>
      <c r="AR2194" s="20">
        <f t="shared" si="163"/>
        <v>-44.686551666666674</v>
      </c>
    </row>
    <row r="2195" spans="1:44" x14ac:dyDescent="0.25">
      <c r="A2195" t="str">
        <f>VLOOKUP($B2195,'Cushing Balance'!$C$2:$E$500,3,TRUE)</f>
        <v>292015</v>
      </c>
      <c r="B2195" s="1">
        <v>42206</v>
      </c>
      <c r="C2195" s="31"/>
      <c r="D2195" s="101">
        <v>254.51750000000001</v>
      </c>
      <c r="E2195" s="110">
        <v>189.04835416666666</v>
      </c>
      <c r="F2195" s="105">
        <v>347.21897916666671</v>
      </c>
      <c r="G2195" s="27"/>
      <c r="H2195" s="111">
        <v>132.09595833333336</v>
      </c>
      <c r="I2195" s="106">
        <v>78.801854166666672</v>
      </c>
      <c r="J2195" s="109">
        <v>314.06270833333332</v>
      </c>
      <c r="K2195" s="104">
        <v>62.241937499999999</v>
      </c>
      <c r="L2195" s="107">
        <v>0</v>
      </c>
      <c r="M2195" s="102">
        <v>265.31739583333331</v>
      </c>
      <c r="N2195" s="108">
        <v>120.858375</v>
      </c>
      <c r="O2195" s="103">
        <v>56.682458333333336</v>
      </c>
      <c r="P2195" s="39">
        <v>0</v>
      </c>
      <c r="R2195" s="24">
        <f t="shared" si="159"/>
        <v>1820.8455208333335</v>
      </c>
      <c r="T2195" s="5">
        <v>82</v>
      </c>
      <c r="V2195" s="20">
        <f t="shared" si="160"/>
        <v>1902.8455208333335</v>
      </c>
      <c r="W2195" s="59">
        <f t="shared" si="158"/>
        <v>42206</v>
      </c>
      <c r="X2195" s="25">
        <v>133.55224999999999</v>
      </c>
      <c r="Y2195" s="52">
        <v>350.35822999999999</v>
      </c>
      <c r="Z2195" s="53">
        <v>129.82846000000001</v>
      </c>
      <c r="AA2195" s="54">
        <v>258.80963000000003</v>
      </c>
      <c r="AB2195" s="55">
        <v>230.69092000000001</v>
      </c>
      <c r="AC2195" s="56">
        <v>0</v>
      </c>
      <c r="AD2195" s="100">
        <v>35.190416666666664</v>
      </c>
      <c r="AE2195" s="28">
        <v>0</v>
      </c>
      <c r="AF2195" s="58">
        <v>15.26577</v>
      </c>
      <c r="AG2195" s="58"/>
      <c r="AH2195" s="35">
        <v>0</v>
      </c>
      <c r="AI2195" s="35"/>
      <c r="AL2195" s="24">
        <f t="shared" si="162"/>
        <v>1153.6956766666665</v>
      </c>
      <c r="AN2195" s="47">
        <v>315</v>
      </c>
      <c r="AP2195" s="20">
        <f t="shared" si="161"/>
        <v>1468.6956766666665</v>
      </c>
      <c r="AR2195" s="20">
        <f t="shared" si="163"/>
        <v>434.14984416666698</v>
      </c>
    </row>
    <row r="2196" spans="1:44" x14ac:dyDescent="0.25">
      <c r="A2196" t="str">
        <f>VLOOKUP($B2196,'Cushing Balance'!$C$2:$E$500,3,TRUE)</f>
        <v>292015</v>
      </c>
      <c r="B2196" s="1">
        <v>42207</v>
      </c>
      <c r="C2196" s="31"/>
      <c r="D2196" s="101">
        <v>87.344479166666673</v>
      </c>
      <c r="E2196" s="110">
        <v>184.04602083333333</v>
      </c>
      <c r="F2196" s="105">
        <v>353.60987499999999</v>
      </c>
      <c r="G2196" s="27"/>
      <c r="H2196" s="111">
        <v>124.3678125</v>
      </c>
      <c r="I2196" s="106">
        <v>75.750166666666672</v>
      </c>
      <c r="J2196" s="109">
        <v>231.5870625</v>
      </c>
      <c r="K2196" s="104">
        <v>62.064749999999997</v>
      </c>
      <c r="L2196" s="107">
        <v>1.115375</v>
      </c>
      <c r="M2196" s="102">
        <v>273.68299999999999</v>
      </c>
      <c r="N2196" s="108">
        <v>126.24935416666668</v>
      </c>
      <c r="O2196" s="103">
        <v>54.030583333333333</v>
      </c>
      <c r="P2196" s="39">
        <v>0</v>
      </c>
      <c r="R2196" s="24">
        <f t="shared" si="159"/>
        <v>1573.8484791666669</v>
      </c>
      <c r="T2196" s="5">
        <v>82</v>
      </c>
      <c r="V2196" s="20">
        <f t="shared" si="160"/>
        <v>1655.8484791666669</v>
      </c>
      <c r="W2196" s="59">
        <f t="shared" si="158"/>
        <v>42207</v>
      </c>
      <c r="X2196" s="25">
        <v>141.83468999999999</v>
      </c>
      <c r="Y2196" s="52">
        <v>353.39590000000004</v>
      </c>
      <c r="Z2196" s="53">
        <v>171.95415</v>
      </c>
      <c r="AA2196" s="54">
        <v>373.95841999999999</v>
      </c>
      <c r="AB2196" s="55">
        <v>229.93865</v>
      </c>
      <c r="AC2196" s="56">
        <v>0</v>
      </c>
      <c r="AD2196" s="100">
        <v>28.367125000000001</v>
      </c>
      <c r="AE2196" s="28">
        <v>0</v>
      </c>
      <c r="AF2196" s="58">
        <v>15.60023</v>
      </c>
      <c r="AG2196" s="58"/>
      <c r="AH2196" s="35">
        <v>0</v>
      </c>
      <c r="AI2196" s="35"/>
      <c r="AL2196" s="24">
        <f t="shared" si="162"/>
        <v>1315.0491650000001</v>
      </c>
      <c r="AN2196" s="47">
        <v>315</v>
      </c>
      <c r="AP2196" s="20">
        <f t="shared" si="161"/>
        <v>1630.0491650000001</v>
      </c>
      <c r="AR2196" s="20">
        <f t="shared" si="163"/>
        <v>25.799314166666818</v>
      </c>
    </row>
    <row r="2197" spans="1:44" x14ac:dyDescent="0.25">
      <c r="A2197" t="str">
        <f>VLOOKUP($B2197,'Cushing Balance'!$C$2:$E$500,3,TRUE)</f>
        <v>292015</v>
      </c>
      <c r="B2197" s="1">
        <v>42208</v>
      </c>
      <c r="C2197" s="31"/>
      <c r="D2197" s="101">
        <v>52.955125000000002</v>
      </c>
      <c r="E2197" s="110">
        <v>187.25393750000001</v>
      </c>
      <c r="F2197" s="105">
        <v>421.46702083333332</v>
      </c>
      <c r="G2197" s="27"/>
      <c r="H2197" s="111">
        <v>131.67164583333334</v>
      </c>
      <c r="I2197" s="106">
        <v>96.088041666666669</v>
      </c>
      <c r="J2197" s="109">
        <v>263.79750000000001</v>
      </c>
      <c r="K2197" s="104">
        <v>71.875645833333323</v>
      </c>
      <c r="L2197" s="107">
        <v>0</v>
      </c>
      <c r="M2197" s="102">
        <v>259.65658333333334</v>
      </c>
      <c r="N2197" s="108">
        <v>127.94839583333332</v>
      </c>
      <c r="O2197" s="103">
        <v>56.443562499999999</v>
      </c>
      <c r="P2197" s="39">
        <v>0</v>
      </c>
      <c r="R2197" s="24">
        <f t="shared" si="159"/>
        <v>1669.1574583333334</v>
      </c>
      <c r="T2197" s="5">
        <v>82</v>
      </c>
      <c r="V2197" s="20">
        <f t="shared" si="160"/>
        <v>1751.1574583333334</v>
      </c>
      <c r="W2197" s="59">
        <f t="shared" si="158"/>
        <v>42208</v>
      </c>
      <c r="X2197" s="25">
        <v>151.78081</v>
      </c>
      <c r="Y2197" s="52">
        <v>349.69677000000001</v>
      </c>
      <c r="Z2197" s="53">
        <v>203.32873000000001</v>
      </c>
      <c r="AA2197" s="54">
        <v>475.98750000000001</v>
      </c>
      <c r="AB2197" s="55">
        <v>232.88669000000002</v>
      </c>
      <c r="AC2197" s="56">
        <v>0</v>
      </c>
      <c r="AD2197" s="100">
        <v>42.572687500000001</v>
      </c>
      <c r="AE2197" s="28">
        <v>0</v>
      </c>
      <c r="AF2197" s="58">
        <v>15.907500000000001</v>
      </c>
      <c r="AG2197" s="58"/>
      <c r="AH2197" s="35">
        <v>0</v>
      </c>
      <c r="AI2197" s="35"/>
      <c r="AL2197" s="24">
        <f t="shared" si="162"/>
        <v>1472.1606875</v>
      </c>
      <c r="AN2197" s="47">
        <v>315</v>
      </c>
      <c r="AP2197" s="20">
        <f t="shared" si="161"/>
        <v>1787.1606875</v>
      </c>
      <c r="AR2197" s="20">
        <f t="shared" si="163"/>
        <v>-36.003229166666642</v>
      </c>
    </row>
    <row r="2198" spans="1:44" x14ac:dyDescent="0.25">
      <c r="A2198" t="str">
        <f>VLOOKUP($B2198,'Cushing Balance'!$C$2:$E$500,3,TRUE)</f>
        <v>292015</v>
      </c>
      <c r="B2198" s="1">
        <v>42209</v>
      </c>
      <c r="C2198" s="31"/>
      <c r="D2198" s="101">
        <v>239.07016666666667</v>
      </c>
      <c r="E2198" s="110">
        <v>182.20975000000001</v>
      </c>
      <c r="F2198" s="105">
        <v>336.23987499999998</v>
      </c>
      <c r="G2198" s="27"/>
      <c r="H2198" s="111">
        <v>131.33402083333334</v>
      </c>
      <c r="I2198" s="106">
        <v>108.33495833333333</v>
      </c>
      <c r="J2198" s="109">
        <v>212.44027083333333</v>
      </c>
      <c r="K2198" s="104">
        <v>75.024645833333324</v>
      </c>
      <c r="L2198" s="107">
        <v>0</v>
      </c>
      <c r="M2198" s="102">
        <v>253.22414583333335</v>
      </c>
      <c r="N2198" s="108">
        <v>112.59495833333332</v>
      </c>
      <c r="O2198" s="103">
        <v>49.178249999999998</v>
      </c>
      <c r="P2198" s="39">
        <v>0</v>
      </c>
      <c r="R2198" s="24">
        <f t="shared" si="159"/>
        <v>1699.6510416666665</v>
      </c>
      <c r="T2198" s="5">
        <v>82</v>
      </c>
      <c r="V2198" s="20">
        <f t="shared" si="160"/>
        <v>1781.6510416666665</v>
      </c>
      <c r="W2198" s="59">
        <f t="shared" si="158"/>
        <v>42209</v>
      </c>
      <c r="X2198" s="25">
        <v>149.76606000000001</v>
      </c>
      <c r="Y2198" s="52">
        <v>365.87975</v>
      </c>
      <c r="Z2198" s="53">
        <v>195.3801</v>
      </c>
      <c r="AA2198" s="54">
        <v>488.25502</v>
      </c>
      <c r="AB2198" s="55">
        <v>233.35492000000002</v>
      </c>
      <c r="AC2198" s="56">
        <v>0</v>
      </c>
      <c r="AD2198" s="100">
        <v>47.364354166666665</v>
      </c>
      <c r="AE2198" s="28">
        <v>0</v>
      </c>
      <c r="AF2198" s="58">
        <v>16.372690000000002</v>
      </c>
      <c r="AG2198" s="58"/>
      <c r="AH2198" s="35">
        <v>0</v>
      </c>
      <c r="AI2198" s="35"/>
      <c r="AL2198" s="24">
        <f t="shared" si="162"/>
        <v>1496.3728941666666</v>
      </c>
      <c r="AN2198" s="47">
        <v>315</v>
      </c>
      <c r="AP2198" s="20">
        <f t="shared" si="161"/>
        <v>1811.3728941666666</v>
      </c>
      <c r="AR2198" s="20">
        <f t="shared" si="163"/>
        <v>-29.721852500000068</v>
      </c>
    </row>
    <row r="2199" spans="1:44" x14ac:dyDescent="0.25">
      <c r="A2199" t="str">
        <f>VLOOKUP($B2199,'Cushing Balance'!$C$2:$E$500,3,TRUE)</f>
        <v>302015</v>
      </c>
      <c r="B2199" s="1">
        <v>42210</v>
      </c>
      <c r="C2199" s="31"/>
      <c r="D2199" s="101">
        <v>343.58293750000001</v>
      </c>
      <c r="E2199" s="110">
        <v>180.81408333333334</v>
      </c>
      <c r="F2199" s="105">
        <v>326.8613125</v>
      </c>
      <c r="G2199" s="27"/>
      <c r="H2199" s="111">
        <v>123.49783333333333</v>
      </c>
      <c r="I2199" s="106">
        <v>78.966895833333325</v>
      </c>
      <c r="J2199" s="109">
        <v>316.14083333333332</v>
      </c>
      <c r="K2199" s="104">
        <v>73.348583333333323</v>
      </c>
      <c r="L2199" s="107">
        <v>0</v>
      </c>
      <c r="M2199" s="102">
        <v>260.75787500000001</v>
      </c>
      <c r="N2199" s="108">
        <v>115.56966666666668</v>
      </c>
      <c r="O2199" s="103">
        <v>54.192270833333339</v>
      </c>
      <c r="P2199" s="39">
        <v>0</v>
      </c>
      <c r="R2199" s="24">
        <f t="shared" si="159"/>
        <v>1873.7322916666672</v>
      </c>
      <c r="T2199" s="5">
        <v>82</v>
      </c>
      <c r="V2199" s="20">
        <f t="shared" si="160"/>
        <v>1955.7322916666672</v>
      </c>
      <c r="W2199" s="59">
        <f t="shared" si="158"/>
        <v>42210</v>
      </c>
      <c r="X2199" s="25">
        <v>151.42490000000001</v>
      </c>
      <c r="Y2199" s="52">
        <v>352.21322999999995</v>
      </c>
      <c r="Z2199" s="53">
        <v>281.98993999999999</v>
      </c>
      <c r="AA2199" s="54">
        <v>465.88022999999998</v>
      </c>
      <c r="AB2199" s="55">
        <v>227.91051999999999</v>
      </c>
      <c r="AC2199" s="56">
        <v>0</v>
      </c>
      <c r="AD2199" s="100">
        <v>41.249979166666662</v>
      </c>
      <c r="AE2199" s="28">
        <v>0</v>
      </c>
      <c r="AF2199" s="58">
        <v>13.082750000000001</v>
      </c>
      <c r="AG2199" s="58"/>
      <c r="AH2199" s="35">
        <v>0</v>
      </c>
      <c r="AI2199" s="35"/>
      <c r="AL2199" s="24">
        <f t="shared" si="162"/>
        <v>1533.7515491666666</v>
      </c>
      <c r="AN2199" s="47">
        <v>315</v>
      </c>
      <c r="AP2199" s="20">
        <f t="shared" si="161"/>
        <v>1848.7515491666666</v>
      </c>
      <c r="AR2199" s="20">
        <f t="shared" si="163"/>
        <v>106.98074250000059</v>
      </c>
    </row>
    <row r="2200" spans="1:44" x14ac:dyDescent="0.25">
      <c r="A2200" t="str">
        <f>VLOOKUP($B2200,'Cushing Balance'!$C$2:$E$500,3,TRUE)</f>
        <v>302015</v>
      </c>
      <c r="B2200" s="1">
        <v>42211</v>
      </c>
      <c r="C2200" s="31"/>
      <c r="D2200" s="101">
        <v>10.658458333333332</v>
      </c>
      <c r="E2200" s="110">
        <v>186.92395833333333</v>
      </c>
      <c r="F2200" s="105">
        <v>321.47847916666666</v>
      </c>
      <c r="G2200" s="27"/>
      <c r="H2200" s="111">
        <v>117.9670625</v>
      </c>
      <c r="I2200" s="106">
        <v>70.510229166666676</v>
      </c>
      <c r="J2200" s="109">
        <v>270.2766458333333</v>
      </c>
      <c r="K2200" s="104">
        <v>73.293312499999999</v>
      </c>
      <c r="L2200" s="107">
        <v>0</v>
      </c>
      <c r="M2200" s="102">
        <v>262.47206249999999</v>
      </c>
      <c r="N2200" s="108">
        <v>128.41512499999999</v>
      </c>
      <c r="O2200" s="103">
        <v>51.234541666666665</v>
      </c>
      <c r="P2200" s="39">
        <v>0</v>
      </c>
      <c r="R2200" s="24">
        <f t="shared" si="159"/>
        <v>1493.229875</v>
      </c>
      <c r="T2200" s="5">
        <v>82</v>
      </c>
      <c r="V2200" s="20">
        <f t="shared" si="160"/>
        <v>1575.229875</v>
      </c>
      <c r="W2200" s="59">
        <f t="shared" si="158"/>
        <v>42211</v>
      </c>
      <c r="X2200" s="25">
        <v>154.05219</v>
      </c>
      <c r="Y2200" s="52">
        <v>356.73450000000003</v>
      </c>
      <c r="Z2200" s="53">
        <v>285.96972999999997</v>
      </c>
      <c r="AA2200" s="54">
        <v>445.04953999999998</v>
      </c>
      <c r="AB2200" s="55">
        <v>230.68796</v>
      </c>
      <c r="AC2200" s="56">
        <v>0</v>
      </c>
      <c r="AD2200" s="100">
        <v>49.307395833333338</v>
      </c>
      <c r="AE2200" s="28">
        <v>0</v>
      </c>
      <c r="AF2200" s="58">
        <v>16.249479999999998</v>
      </c>
      <c r="AG2200" s="58"/>
      <c r="AH2200" s="35">
        <v>0</v>
      </c>
      <c r="AI2200" s="35"/>
      <c r="AL2200" s="24">
        <f t="shared" si="162"/>
        <v>1538.0507958333333</v>
      </c>
      <c r="AN2200" s="47">
        <v>315</v>
      </c>
      <c r="AP2200" s="20">
        <f t="shared" si="161"/>
        <v>1853.0507958333333</v>
      </c>
      <c r="AR2200" s="20">
        <f t="shared" si="163"/>
        <v>-277.82092083333328</v>
      </c>
    </row>
    <row r="2201" spans="1:44" x14ac:dyDescent="0.25">
      <c r="A2201" t="str">
        <f>VLOOKUP($B2201,'Cushing Balance'!$C$2:$E$500,3,TRUE)</f>
        <v>302015</v>
      </c>
      <c r="B2201" s="1">
        <v>42212</v>
      </c>
      <c r="C2201" s="31"/>
      <c r="D2201" s="101">
        <v>294.43035416666669</v>
      </c>
      <c r="E2201" s="110">
        <v>189.64875000000001</v>
      </c>
      <c r="F2201" s="105">
        <v>310.8513958333333</v>
      </c>
      <c r="G2201" s="27"/>
      <c r="H2201" s="111">
        <v>118.78491666666667</v>
      </c>
      <c r="I2201" s="106">
        <v>61.045250000000003</v>
      </c>
      <c r="J2201" s="109">
        <v>139.73281249999999</v>
      </c>
      <c r="K2201" s="104">
        <v>73.206041666666678</v>
      </c>
      <c r="L2201" s="107">
        <v>0</v>
      </c>
      <c r="M2201" s="102">
        <v>258.90285416666666</v>
      </c>
      <c r="N2201" s="108">
        <v>119.5344375</v>
      </c>
      <c r="O2201" s="103">
        <v>55.873979166666665</v>
      </c>
      <c r="P2201" s="39">
        <v>0</v>
      </c>
      <c r="R2201" s="24">
        <f t="shared" si="159"/>
        <v>1622.0107916666666</v>
      </c>
      <c r="T2201" s="5">
        <v>82</v>
      </c>
      <c r="V2201" s="20">
        <f t="shared" si="160"/>
        <v>1704.0107916666666</v>
      </c>
      <c r="W2201" s="59">
        <f t="shared" si="158"/>
        <v>42212</v>
      </c>
      <c r="X2201" s="25">
        <v>150.63485</v>
      </c>
      <c r="Y2201" s="52">
        <v>352.60041999999999</v>
      </c>
      <c r="Z2201" s="53">
        <v>327.38746000000003</v>
      </c>
      <c r="AA2201" s="54">
        <v>449.82877000000002</v>
      </c>
      <c r="AB2201" s="55">
        <v>148.09608</v>
      </c>
      <c r="AC2201" s="56">
        <v>0</v>
      </c>
      <c r="AD2201" s="100">
        <v>99.793916666666675</v>
      </c>
      <c r="AE2201" s="28">
        <v>0</v>
      </c>
      <c r="AF2201" s="58">
        <v>16.105650000000001</v>
      </c>
      <c r="AG2201" s="58"/>
      <c r="AH2201" s="35">
        <v>0</v>
      </c>
      <c r="AI2201" s="35"/>
      <c r="AL2201" s="24">
        <f t="shared" si="162"/>
        <v>1544.4471466666669</v>
      </c>
      <c r="AN2201" s="47">
        <v>315</v>
      </c>
      <c r="AP2201" s="20">
        <f t="shared" si="161"/>
        <v>1859.4471466666669</v>
      </c>
      <c r="AR2201" s="20">
        <f t="shared" si="163"/>
        <v>-155.43635500000028</v>
      </c>
    </row>
    <row r="2202" spans="1:44" x14ac:dyDescent="0.25">
      <c r="A2202" t="str">
        <f>VLOOKUP($B2202,'Cushing Balance'!$C$2:$E$500,3,TRUE)</f>
        <v>302015</v>
      </c>
      <c r="B2202" s="1">
        <v>42213</v>
      </c>
      <c r="C2202" s="31"/>
      <c r="D2202" s="101">
        <v>257.0619375</v>
      </c>
      <c r="E2202" s="110">
        <v>185.80452083333336</v>
      </c>
      <c r="F2202" s="105">
        <v>311.11772916666666</v>
      </c>
      <c r="G2202" s="27"/>
      <c r="H2202" s="111">
        <v>119.22199999999999</v>
      </c>
      <c r="I2202" s="106">
        <v>89.305437499999996</v>
      </c>
      <c r="J2202" s="109">
        <v>97.96908333333333</v>
      </c>
      <c r="K2202" s="104">
        <v>72.320104166666667</v>
      </c>
      <c r="L2202" s="107">
        <v>0</v>
      </c>
      <c r="M2202" s="102">
        <v>245.33877083333334</v>
      </c>
      <c r="N2202" s="108">
        <v>72.978583333333333</v>
      </c>
      <c r="O2202" s="103">
        <v>61.372479166666665</v>
      </c>
      <c r="P2202" s="39">
        <v>0</v>
      </c>
      <c r="R2202" s="24">
        <f t="shared" si="159"/>
        <v>1512.490645833333</v>
      </c>
      <c r="T2202" s="5">
        <v>82</v>
      </c>
      <c r="V2202" s="20">
        <f t="shared" si="160"/>
        <v>1594.490645833333</v>
      </c>
      <c r="W2202" s="59">
        <f t="shared" si="158"/>
        <v>42213</v>
      </c>
      <c r="X2202" s="25">
        <v>151.19579000000002</v>
      </c>
      <c r="Y2202" s="52">
        <v>352.89969000000002</v>
      </c>
      <c r="Z2202" s="53">
        <v>307.75615000000005</v>
      </c>
      <c r="AA2202" s="54">
        <v>442.33502000000004</v>
      </c>
      <c r="AB2202" s="55">
        <v>226.29069000000001</v>
      </c>
      <c r="AC2202" s="56">
        <v>0</v>
      </c>
      <c r="AD2202" s="100">
        <v>104.92406250000001</v>
      </c>
      <c r="AE2202" s="28">
        <v>0</v>
      </c>
      <c r="AF2202" s="58">
        <v>16.160350000000001</v>
      </c>
      <c r="AG2202" s="58"/>
      <c r="AH2202" s="35">
        <v>0</v>
      </c>
      <c r="AI2202" s="35"/>
      <c r="AL2202" s="24">
        <f t="shared" si="162"/>
        <v>1601.5617525000002</v>
      </c>
      <c r="AN2202" s="47">
        <v>315</v>
      </c>
      <c r="AP2202" s="20">
        <f t="shared" si="161"/>
        <v>1916.5617525000002</v>
      </c>
      <c r="AR2202" s="20">
        <f t="shared" si="163"/>
        <v>-322.07110666666722</v>
      </c>
    </row>
    <row r="2203" spans="1:44" x14ac:dyDescent="0.25">
      <c r="A2203" t="str">
        <f>VLOOKUP($B2203,'Cushing Balance'!$C$2:$E$500,3,TRUE)</f>
        <v>302015</v>
      </c>
      <c r="B2203" s="1">
        <v>42214</v>
      </c>
      <c r="C2203" s="31"/>
      <c r="D2203" s="101">
        <v>343.62337500000001</v>
      </c>
      <c r="E2203" s="110">
        <v>184.96431250000001</v>
      </c>
      <c r="F2203" s="105">
        <v>309.0003958333333</v>
      </c>
      <c r="G2203" s="27"/>
      <c r="H2203" s="111">
        <v>122.85847916666667</v>
      </c>
      <c r="I2203" s="106">
        <v>79.09470833333333</v>
      </c>
      <c r="J2203" s="109">
        <v>253.62104166666666</v>
      </c>
      <c r="K2203" s="104">
        <v>74.005624999999995</v>
      </c>
      <c r="L2203" s="107">
        <v>0</v>
      </c>
      <c r="M2203" s="102">
        <v>264.69572916666669</v>
      </c>
      <c r="N2203" s="108">
        <v>143.02704166666666</v>
      </c>
      <c r="O2203" s="103">
        <v>57.501020833333335</v>
      </c>
      <c r="P2203" s="39">
        <v>0</v>
      </c>
      <c r="R2203" s="24">
        <f t="shared" si="159"/>
        <v>1832.3917291666669</v>
      </c>
      <c r="T2203" s="5">
        <v>82</v>
      </c>
      <c r="V2203" s="20">
        <f t="shared" si="160"/>
        <v>1914.3917291666669</v>
      </c>
      <c r="W2203" s="59">
        <f t="shared" si="158"/>
        <v>42214</v>
      </c>
      <c r="X2203" s="25">
        <v>146.61533</v>
      </c>
      <c r="Y2203" s="52">
        <v>352.76229000000001</v>
      </c>
      <c r="Z2203" s="53">
        <v>311.34994</v>
      </c>
      <c r="AA2203" s="54">
        <v>488.14827000000002</v>
      </c>
      <c r="AB2203" s="55">
        <v>232.03739999999999</v>
      </c>
      <c r="AC2203" s="56">
        <v>0</v>
      </c>
      <c r="AD2203" s="100">
        <v>108.79172916666667</v>
      </c>
      <c r="AE2203" s="28">
        <v>0</v>
      </c>
      <c r="AF2203" s="58">
        <v>16.28031</v>
      </c>
      <c r="AG2203" s="58"/>
      <c r="AH2203" s="35">
        <v>0</v>
      </c>
      <c r="AI2203" s="35"/>
      <c r="AL2203" s="24">
        <f t="shared" si="162"/>
        <v>1655.9852691666667</v>
      </c>
      <c r="AN2203" s="47">
        <v>315</v>
      </c>
      <c r="AP2203" s="20">
        <f t="shared" si="161"/>
        <v>1970.9852691666667</v>
      </c>
      <c r="AR2203" s="20">
        <f t="shared" si="163"/>
        <v>-56.593539999999848</v>
      </c>
    </row>
    <row r="2204" spans="1:44" x14ac:dyDescent="0.25">
      <c r="A2204" t="str">
        <f>VLOOKUP($B2204,'Cushing Balance'!$C$2:$E$500,3,TRUE)</f>
        <v>302015</v>
      </c>
      <c r="B2204" s="1">
        <v>42215</v>
      </c>
      <c r="C2204" s="31"/>
      <c r="D2204" s="101">
        <v>331.875</v>
      </c>
      <c r="E2204" s="110">
        <v>190.97412499999999</v>
      </c>
      <c r="F2204" s="105">
        <v>315.49016666666671</v>
      </c>
      <c r="G2204" s="27"/>
      <c r="H2204" s="111">
        <v>116.95616666666668</v>
      </c>
      <c r="I2204" s="106">
        <v>80.565145833333332</v>
      </c>
      <c r="J2204" s="109">
        <v>292.24560416666668</v>
      </c>
      <c r="K2204" s="104">
        <v>65.180666666666667</v>
      </c>
      <c r="L2204" s="107">
        <v>0</v>
      </c>
      <c r="M2204" s="102">
        <v>257.59322916666667</v>
      </c>
      <c r="N2204" s="108">
        <v>150</v>
      </c>
      <c r="O2204" s="103">
        <v>50.896854166666664</v>
      </c>
      <c r="P2204" s="39">
        <v>0</v>
      </c>
      <c r="R2204" s="24">
        <f t="shared" si="159"/>
        <v>1851.7769583333331</v>
      </c>
      <c r="T2204" s="5">
        <v>82</v>
      </c>
      <c r="V2204" s="20">
        <f t="shared" si="160"/>
        <v>1933.7769583333331</v>
      </c>
      <c r="W2204" s="59">
        <f t="shared" si="158"/>
        <v>42215</v>
      </c>
      <c r="X2204" s="25">
        <v>152.89548000000002</v>
      </c>
      <c r="Y2204" s="52">
        <v>242.93669</v>
      </c>
      <c r="Z2204" s="53">
        <v>313.38409999999999</v>
      </c>
      <c r="AA2204" s="54">
        <v>435.82346000000001</v>
      </c>
      <c r="AB2204" s="55">
        <v>234.06988000000001</v>
      </c>
      <c r="AC2204" s="56">
        <v>0</v>
      </c>
      <c r="AD2204" s="100">
        <v>105.7850625</v>
      </c>
      <c r="AE2204" s="28">
        <v>0</v>
      </c>
      <c r="AF2204" s="58">
        <v>16.27788</v>
      </c>
      <c r="AG2204" s="58"/>
      <c r="AH2204" s="35">
        <v>0</v>
      </c>
      <c r="AI2204" s="35"/>
      <c r="AL2204" s="24">
        <f t="shared" si="162"/>
        <v>1501.1725525000002</v>
      </c>
      <c r="AN2204" s="47">
        <v>315</v>
      </c>
      <c r="AP2204" s="20">
        <f t="shared" si="161"/>
        <v>1816.1725525000002</v>
      </c>
      <c r="AR2204" s="20">
        <f t="shared" si="163"/>
        <v>117.60440583333298</v>
      </c>
    </row>
    <row r="2205" spans="1:44" x14ac:dyDescent="0.25">
      <c r="A2205" t="str">
        <f>VLOOKUP($B2205,'Cushing Balance'!$C$2:$E$500,3,TRUE)</f>
        <v>302015</v>
      </c>
      <c r="B2205" s="1">
        <v>42216</v>
      </c>
      <c r="C2205" s="31"/>
      <c r="D2205" s="101">
        <v>331.875</v>
      </c>
      <c r="E2205" s="110">
        <v>179.86210416666665</v>
      </c>
      <c r="F2205" s="105">
        <v>325.36829166666666</v>
      </c>
      <c r="G2205" s="27"/>
      <c r="H2205" s="111">
        <v>130.40418750000001</v>
      </c>
      <c r="I2205" s="106">
        <v>83.310291666666672</v>
      </c>
      <c r="J2205" s="109">
        <v>252.8214375</v>
      </c>
      <c r="K2205" s="104">
        <v>62.643583333333339</v>
      </c>
      <c r="L2205" s="107">
        <v>0</v>
      </c>
      <c r="M2205" s="102">
        <v>267.21147916666666</v>
      </c>
      <c r="N2205" s="108">
        <v>129.7699375</v>
      </c>
      <c r="O2205" s="103">
        <v>67.838791666666665</v>
      </c>
      <c r="P2205" s="39">
        <v>0</v>
      </c>
      <c r="R2205" s="24">
        <f t="shared" si="159"/>
        <v>1831.1051041666667</v>
      </c>
      <c r="T2205" s="5">
        <v>82</v>
      </c>
      <c r="V2205" s="20">
        <f t="shared" si="160"/>
        <v>1913.1051041666667</v>
      </c>
      <c r="W2205" s="59">
        <f t="shared" si="158"/>
        <v>42216</v>
      </c>
      <c r="X2205" s="25">
        <v>150.66117000000003</v>
      </c>
      <c r="Y2205" s="52">
        <v>228.75894</v>
      </c>
      <c r="Z2205" s="53">
        <v>253.37875</v>
      </c>
      <c r="AA2205" s="54">
        <v>465.28834999999998</v>
      </c>
      <c r="AB2205" s="55">
        <v>234.33265</v>
      </c>
      <c r="AC2205" s="56">
        <v>0</v>
      </c>
      <c r="AD2205" s="100">
        <v>114.4134375</v>
      </c>
      <c r="AE2205" s="28">
        <v>0</v>
      </c>
      <c r="AF2205" s="58">
        <v>16.002269999999999</v>
      </c>
      <c r="AG2205" s="58"/>
      <c r="AH2205" s="35">
        <v>0</v>
      </c>
      <c r="AI2205" s="35"/>
      <c r="AL2205" s="24">
        <f t="shared" si="162"/>
        <v>1462.8355675</v>
      </c>
      <c r="AN2205" s="47">
        <v>315</v>
      </c>
      <c r="AP2205" s="20">
        <f t="shared" si="161"/>
        <v>1777.8355675</v>
      </c>
      <c r="AR2205" s="20">
        <f t="shared" si="163"/>
        <v>135.26953666666668</v>
      </c>
    </row>
    <row r="2206" spans="1:44" x14ac:dyDescent="0.25">
      <c r="A2206" t="str">
        <f>VLOOKUP($B2206,'Cushing Balance'!$C$2:$E$500,3,TRUE)</f>
        <v>312015</v>
      </c>
      <c r="B2206" s="1">
        <v>42217</v>
      </c>
      <c r="C2206" s="31"/>
      <c r="D2206" s="101">
        <v>4.6965208333333326</v>
      </c>
      <c r="E2206" s="110">
        <v>189.34800000000001</v>
      </c>
      <c r="F2206" s="105">
        <v>326.06166666666667</v>
      </c>
      <c r="G2206" s="27"/>
      <c r="H2206" s="111">
        <v>122.39460416666667</v>
      </c>
      <c r="I2206" s="106">
        <v>72.647395833333334</v>
      </c>
      <c r="J2206" s="109">
        <v>195.59822916666667</v>
      </c>
      <c r="K2206" s="104">
        <v>59.202645833333335</v>
      </c>
      <c r="L2206" s="107">
        <v>0</v>
      </c>
      <c r="M2206" s="102">
        <v>259.95254166666666</v>
      </c>
      <c r="N2206" s="108">
        <v>102.615875</v>
      </c>
      <c r="O2206" s="103">
        <v>44.195458333333335</v>
      </c>
      <c r="P2206" s="39">
        <v>0</v>
      </c>
      <c r="R2206" s="24">
        <f t="shared" si="159"/>
        <v>1376.7129375000002</v>
      </c>
      <c r="T2206" s="5">
        <v>82</v>
      </c>
      <c r="V2206" s="20">
        <f t="shared" si="160"/>
        <v>1458.7129375000002</v>
      </c>
      <c r="W2206" s="59">
        <f t="shared" si="158"/>
        <v>42217</v>
      </c>
      <c r="X2206" s="25">
        <v>152.97744</v>
      </c>
      <c r="Y2206" s="52">
        <v>360.86435</v>
      </c>
      <c r="Z2206" s="53">
        <v>328.44416999999999</v>
      </c>
      <c r="AA2206" s="54">
        <v>390.92509999999999</v>
      </c>
      <c r="AB2206" s="55">
        <v>232.40652</v>
      </c>
      <c r="AC2206" s="56">
        <v>0</v>
      </c>
      <c r="AD2206" s="100">
        <v>66.665187500000002</v>
      </c>
      <c r="AE2206" s="28">
        <v>0</v>
      </c>
      <c r="AF2206" s="58">
        <v>14.939290000000002</v>
      </c>
      <c r="AG2206" s="58"/>
      <c r="AH2206" s="35">
        <v>0</v>
      </c>
      <c r="AI2206" s="35"/>
      <c r="AL2206" s="24">
        <f t="shared" si="162"/>
        <v>1547.2220574999999</v>
      </c>
      <c r="AN2206" s="47">
        <v>315</v>
      </c>
      <c r="AP2206" s="20">
        <f t="shared" si="161"/>
        <v>1862.2220574999999</v>
      </c>
      <c r="AR2206" s="20">
        <f t="shared" si="163"/>
        <v>-403.50911999999971</v>
      </c>
    </row>
    <row r="2207" spans="1:44" x14ac:dyDescent="0.25">
      <c r="A2207" t="str">
        <f>VLOOKUP($B2207,'Cushing Balance'!$C$2:$E$500,3,TRUE)</f>
        <v>312015</v>
      </c>
      <c r="B2207" s="1">
        <v>42218</v>
      </c>
      <c r="C2207" s="31"/>
      <c r="D2207" s="101">
        <v>300.1588958333333</v>
      </c>
      <c r="E2207" s="110">
        <v>184.05081250000001</v>
      </c>
      <c r="F2207" s="105">
        <v>327.05427083333331</v>
      </c>
      <c r="G2207" s="27"/>
      <c r="H2207" s="111">
        <v>129.86375000000001</v>
      </c>
      <c r="I2207" s="106">
        <v>59.314458333333334</v>
      </c>
      <c r="J2207" s="109">
        <v>246.18577083333335</v>
      </c>
      <c r="K2207" s="104">
        <v>41.932875000000003</v>
      </c>
      <c r="L2207" s="107">
        <v>0</v>
      </c>
      <c r="M2207" s="102">
        <v>263.49252083333329</v>
      </c>
      <c r="N2207" s="108">
        <v>102.46154166666668</v>
      </c>
      <c r="O2207" s="103">
        <v>46.173833333333334</v>
      </c>
      <c r="P2207" s="39">
        <v>0</v>
      </c>
      <c r="R2207" s="24">
        <f t="shared" si="159"/>
        <v>1700.6887291666662</v>
      </c>
      <c r="T2207" s="5">
        <v>82</v>
      </c>
      <c r="V2207" s="20">
        <f t="shared" si="160"/>
        <v>1782.6887291666662</v>
      </c>
      <c r="W2207" s="59">
        <f t="shared" si="158"/>
        <v>42218</v>
      </c>
      <c r="X2207" s="25">
        <v>151.84402</v>
      </c>
      <c r="Y2207" s="52">
        <v>345.04396000000003</v>
      </c>
      <c r="Z2207" s="53">
        <v>312.79283000000004</v>
      </c>
      <c r="AA2207" s="54">
        <v>498.50574999999998</v>
      </c>
      <c r="AB2207" s="55">
        <v>233.18126999999998</v>
      </c>
      <c r="AC2207" s="56">
        <v>0</v>
      </c>
      <c r="AD2207" s="100">
        <v>124.00064583333332</v>
      </c>
      <c r="AE2207" s="28">
        <v>0</v>
      </c>
      <c r="AF2207" s="58">
        <v>15.307790000000001</v>
      </c>
      <c r="AG2207" s="58"/>
      <c r="AH2207" s="35">
        <v>0</v>
      </c>
      <c r="AI2207" s="35"/>
      <c r="AL2207" s="24">
        <f t="shared" si="162"/>
        <v>1680.6762658333334</v>
      </c>
      <c r="AN2207" s="47">
        <v>315</v>
      </c>
      <c r="AP2207" s="20">
        <f t="shared" si="161"/>
        <v>1995.6762658333334</v>
      </c>
      <c r="AR2207" s="20">
        <f t="shared" si="163"/>
        <v>-212.98753666666721</v>
      </c>
    </row>
    <row r="2208" spans="1:44" x14ac:dyDescent="0.25">
      <c r="A2208" t="str">
        <f>VLOOKUP($B2208,'Cushing Balance'!$C$2:$E$500,3,TRUE)</f>
        <v>312015</v>
      </c>
      <c r="B2208" s="1">
        <v>42219</v>
      </c>
      <c r="C2208" s="31"/>
      <c r="D2208" s="101">
        <v>331.63483333333329</v>
      </c>
      <c r="E2208" s="110">
        <v>182.40858333333335</v>
      </c>
      <c r="F2208" s="105">
        <v>329.1615625</v>
      </c>
      <c r="G2208" s="27"/>
      <c r="H2208" s="111">
        <v>124.61729166666667</v>
      </c>
      <c r="I2208" s="106">
        <v>71.932749999999999</v>
      </c>
      <c r="J2208" s="109">
        <v>180.20462499999999</v>
      </c>
      <c r="K2208" s="104">
        <v>54.410187499999999</v>
      </c>
      <c r="L2208" s="107">
        <v>0</v>
      </c>
      <c r="M2208" s="102">
        <v>256.16356250000001</v>
      </c>
      <c r="N2208" s="108">
        <v>111.72566666666667</v>
      </c>
      <c r="O2208" s="103">
        <v>47.1565625</v>
      </c>
      <c r="P2208" s="39">
        <v>0</v>
      </c>
      <c r="R2208" s="24">
        <f t="shared" si="159"/>
        <v>1689.4156249999999</v>
      </c>
      <c r="T2208" s="5">
        <v>82</v>
      </c>
      <c r="V2208" s="20">
        <f t="shared" si="160"/>
        <v>1771.4156249999999</v>
      </c>
      <c r="W2208" s="59">
        <f t="shared" si="158"/>
        <v>42219</v>
      </c>
      <c r="X2208" s="25">
        <v>151.81417000000002</v>
      </c>
      <c r="Y2208" s="52">
        <v>345.87897999999996</v>
      </c>
      <c r="Z2208" s="53">
        <v>210.66970999999998</v>
      </c>
      <c r="AA2208" s="54">
        <v>464.46796000000001</v>
      </c>
      <c r="AB2208" s="55">
        <v>233.83481</v>
      </c>
      <c r="AC2208" s="56">
        <v>0</v>
      </c>
      <c r="AD2208" s="100">
        <v>121.44610416666667</v>
      </c>
      <c r="AE2208" s="28">
        <v>0</v>
      </c>
      <c r="AF2208" s="58">
        <v>14.0214</v>
      </c>
      <c r="AG2208" s="58"/>
      <c r="AH2208" s="35">
        <v>0</v>
      </c>
      <c r="AI2208" s="35"/>
      <c r="AL2208" s="24">
        <f t="shared" si="162"/>
        <v>1542.1331341666667</v>
      </c>
      <c r="AN2208" s="47">
        <v>315</v>
      </c>
      <c r="AP2208" s="20">
        <f t="shared" si="161"/>
        <v>1857.1331341666667</v>
      </c>
      <c r="AR2208" s="20">
        <f t="shared" si="163"/>
        <v>-85.717509166666787</v>
      </c>
    </row>
    <row r="2209" spans="1:44" x14ac:dyDescent="0.25">
      <c r="A2209" t="str">
        <f>VLOOKUP($B2209,'Cushing Balance'!$C$2:$E$500,3,TRUE)</f>
        <v>312015</v>
      </c>
      <c r="B2209" s="1">
        <v>42220</v>
      </c>
      <c r="C2209" s="31"/>
      <c r="D2209" s="101">
        <v>106.57779166666667</v>
      </c>
      <c r="E2209" s="110">
        <v>190.47652083333335</v>
      </c>
      <c r="F2209" s="105">
        <v>312.54958333333332</v>
      </c>
      <c r="G2209" s="27"/>
      <c r="H2209" s="111">
        <v>127.40481250000001</v>
      </c>
      <c r="I2209" s="106">
        <v>56.576916666666662</v>
      </c>
      <c r="J2209" s="109">
        <v>160.90712500000001</v>
      </c>
      <c r="K2209" s="104">
        <v>55.542041666666663</v>
      </c>
      <c r="L2209" s="107">
        <v>0</v>
      </c>
      <c r="M2209" s="102">
        <v>275.52564583333333</v>
      </c>
      <c r="N2209" s="108">
        <v>150</v>
      </c>
      <c r="O2209" s="103">
        <v>55.301625000000001</v>
      </c>
      <c r="P2209" s="39">
        <v>0</v>
      </c>
      <c r="R2209" s="24">
        <f t="shared" si="159"/>
        <v>1490.8620625000003</v>
      </c>
      <c r="T2209" s="5">
        <v>82</v>
      </c>
      <c r="V2209" s="20">
        <f t="shared" si="160"/>
        <v>1572.8620625000003</v>
      </c>
      <c r="W2209" s="59">
        <f t="shared" si="158"/>
        <v>42220</v>
      </c>
      <c r="X2209" s="25">
        <v>151.95735000000002</v>
      </c>
      <c r="Y2209" s="52">
        <v>106.31975</v>
      </c>
      <c r="Z2209" s="53">
        <v>90.905380000000008</v>
      </c>
      <c r="AA2209" s="54">
        <v>395.86937999999998</v>
      </c>
      <c r="AB2209" s="55">
        <v>232.83439999999999</v>
      </c>
      <c r="AC2209" s="56">
        <v>0</v>
      </c>
      <c r="AD2209" s="100">
        <v>106.93958333333333</v>
      </c>
      <c r="AE2209" s="28">
        <v>0</v>
      </c>
      <c r="AF2209" s="58">
        <v>15.749309999999999</v>
      </c>
      <c r="AG2209" s="58"/>
      <c r="AH2209" s="35">
        <v>0</v>
      </c>
      <c r="AI2209" s="35"/>
      <c r="AL2209" s="24">
        <f t="shared" si="162"/>
        <v>1100.5751533333332</v>
      </c>
      <c r="AN2209" s="47">
        <v>315</v>
      </c>
      <c r="AP2209" s="20">
        <f t="shared" si="161"/>
        <v>1415.5751533333332</v>
      </c>
      <c r="AR2209" s="20">
        <f t="shared" si="163"/>
        <v>157.2869091666671</v>
      </c>
    </row>
    <row r="2210" spans="1:44" x14ac:dyDescent="0.25">
      <c r="A2210" t="str">
        <f>VLOOKUP($B2210,'Cushing Balance'!$C$2:$E$500,3,TRUE)</f>
        <v>312015</v>
      </c>
      <c r="B2210" s="1">
        <v>42221</v>
      </c>
      <c r="C2210" s="31"/>
      <c r="D2210" s="101">
        <v>305.28960416666666</v>
      </c>
      <c r="E2210" s="110">
        <v>187.63035416666665</v>
      </c>
      <c r="F2210" s="105">
        <v>312.44637499999999</v>
      </c>
      <c r="G2210" s="27"/>
      <c r="H2210" s="111">
        <v>127.8715625</v>
      </c>
      <c r="I2210" s="106">
        <v>93.209812499999998</v>
      </c>
      <c r="J2210" s="109">
        <v>264.26068750000002</v>
      </c>
      <c r="K2210" s="104">
        <v>63.857250000000001</v>
      </c>
      <c r="L2210" s="107">
        <v>0</v>
      </c>
      <c r="M2210" s="102">
        <v>259.52004166666666</v>
      </c>
      <c r="N2210" s="108">
        <v>108.17408333333333</v>
      </c>
      <c r="O2210" s="103">
        <v>47.146979166666661</v>
      </c>
      <c r="P2210" s="39">
        <v>0</v>
      </c>
      <c r="R2210" s="24">
        <f t="shared" si="159"/>
        <v>1769.4067499999999</v>
      </c>
      <c r="T2210" s="5">
        <v>82</v>
      </c>
      <c r="V2210" s="20">
        <f t="shared" si="160"/>
        <v>1851.4067499999999</v>
      </c>
      <c r="W2210" s="59">
        <f t="shared" si="158"/>
        <v>42221</v>
      </c>
      <c r="X2210" s="25">
        <v>149.65950000000001</v>
      </c>
      <c r="Y2210" s="52">
        <v>139.6404</v>
      </c>
      <c r="Z2210" s="53">
        <v>190.00817000000001</v>
      </c>
      <c r="AA2210" s="54">
        <v>323.19112999999999</v>
      </c>
      <c r="AB2210" s="55">
        <v>232.59792000000002</v>
      </c>
      <c r="AC2210" s="56">
        <v>0</v>
      </c>
      <c r="AD2210" s="100">
        <v>100.30070833333333</v>
      </c>
      <c r="AE2210" s="28">
        <v>0</v>
      </c>
      <c r="AF2210" s="58">
        <v>15.7789</v>
      </c>
      <c r="AG2210" s="58"/>
      <c r="AH2210" s="35">
        <v>0</v>
      </c>
      <c r="AI2210" s="35"/>
      <c r="AL2210" s="24">
        <f t="shared" si="162"/>
        <v>1151.1767283333334</v>
      </c>
      <c r="AN2210" s="47">
        <v>315</v>
      </c>
      <c r="AP2210" s="20">
        <f t="shared" si="161"/>
        <v>1466.1767283333334</v>
      </c>
      <c r="AR2210" s="20">
        <f t="shared" si="163"/>
        <v>385.23002166666652</v>
      </c>
    </row>
    <row r="2211" spans="1:44" x14ac:dyDescent="0.25">
      <c r="A2211" t="str">
        <f>VLOOKUP($B2211,'Cushing Balance'!$C$2:$E$500,3,TRUE)</f>
        <v>312015</v>
      </c>
      <c r="B2211" s="1">
        <v>42222</v>
      </c>
      <c r="C2211" s="31"/>
      <c r="D2211" s="101">
        <v>470.22804166666668</v>
      </c>
      <c r="E2211" s="110">
        <v>162.14127083333335</v>
      </c>
      <c r="F2211" s="105">
        <v>232.39072916666666</v>
      </c>
      <c r="G2211" s="27"/>
      <c r="H2211" s="111">
        <v>127.27622916666667</v>
      </c>
      <c r="I2211" s="106">
        <v>100.24314583333333</v>
      </c>
      <c r="J2211" s="109">
        <v>274.88493749999998</v>
      </c>
      <c r="K2211" s="104">
        <v>67.479541666666677</v>
      </c>
      <c r="L2211" s="107">
        <v>0</v>
      </c>
      <c r="M2211" s="102">
        <v>249.2144375</v>
      </c>
      <c r="N2211" s="108">
        <v>111.21920833333333</v>
      </c>
      <c r="O2211" s="103">
        <v>62.501750000000001</v>
      </c>
      <c r="P2211" s="39">
        <v>0</v>
      </c>
      <c r="R2211" s="24">
        <f t="shared" si="159"/>
        <v>1857.5792916666667</v>
      </c>
      <c r="T2211" s="5">
        <v>82</v>
      </c>
      <c r="V2211" s="20">
        <f t="shared" si="160"/>
        <v>1939.5792916666667</v>
      </c>
      <c r="W2211" s="59">
        <f t="shared" si="158"/>
        <v>42222</v>
      </c>
      <c r="X2211" s="25">
        <v>148.44082999999998</v>
      </c>
      <c r="Y2211" s="52">
        <v>147.48454000000001</v>
      </c>
      <c r="Z2211" s="53">
        <v>234.84950000000001</v>
      </c>
      <c r="AA2211" s="54">
        <v>331.15127000000001</v>
      </c>
      <c r="AB2211" s="55">
        <v>229.90671</v>
      </c>
      <c r="AC2211" s="56">
        <v>0</v>
      </c>
      <c r="AD2211" s="100">
        <v>99.021916666666669</v>
      </c>
      <c r="AE2211" s="28">
        <v>0</v>
      </c>
      <c r="AF2211" s="58">
        <v>16.20194</v>
      </c>
      <c r="AG2211" s="58"/>
      <c r="AH2211" s="35">
        <v>0</v>
      </c>
      <c r="AI2211" s="35"/>
      <c r="AL2211" s="24">
        <f t="shared" si="162"/>
        <v>1207.0567066666665</v>
      </c>
      <c r="AN2211" s="47">
        <v>315</v>
      </c>
      <c r="AP2211" s="20">
        <f t="shared" si="161"/>
        <v>1522.0567066666665</v>
      </c>
      <c r="AR2211" s="20">
        <f t="shared" si="163"/>
        <v>417.52258500000016</v>
      </c>
    </row>
    <row r="2212" spans="1:44" x14ac:dyDescent="0.25">
      <c r="A2212" t="str">
        <f>VLOOKUP($B2212,'Cushing Balance'!$C$2:$E$500,3,TRUE)</f>
        <v>312015</v>
      </c>
      <c r="B2212" s="1">
        <v>42223</v>
      </c>
      <c r="C2212" s="31"/>
      <c r="D2212" s="101">
        <v>221.25</v>
      </c>
      <c r="E2212" s="110">
        <v>189.26724999999999</v>
      </c>
      <c r="F2212" s="105">
        <v>304.77604166666669</v>
      </c>
      <c r="G2212" s="27"/>
      <c r="H2212" s="111">
        <v>127.437</v>
      </c>
      <c r="I2212" s="106">
        <v>79.139250000000004</v>
      </c>
      <c r="J2212" s="109">
        <v>183.00091666666665</v>
      </c>
      <c r="K2212" s="104">
        <v>66.541124999999994</v>
      </c>
      <c r="L2212" s="107">
        <v>0</v>
      </c>
      <c r="M2212" s="102">
        <v>264.058875</v>
      </c>
      <c r="N2212" s="108">
        <v>135.13956250000001</v>
      </c>
      <c r="O2212" s="103">
        <v>58.623833333333337</v>
      </c>
      <c r="P2212" s="39">
        <v>0</v>
      </c>
      <c r="R2212" s="24">
        <f t="shared" si="159"/>
        <v>1629.2338541666666</v>
      </c>
      <c r="T2212" s="5">
        <v>82</v>
      </c>
      <c r="V2212" s="20">
        <f t="shared" si="160"/>
        <v>1711.2338541666666</v>
      </c>
      <c r="W2212" s="59">
        <f t="shared" si="158"/>
        <v>42223</v>
      </c>
      <c r="X2212" s="25">
        <v>153.41418999999999</v>
      </c>
      <c r="Y2212" s="52">
        <v>29.44585</v>
      </c>
      <c r="Z2212" s="53">
        <v>327.45822999999996</v>
      </c>
      <c r="AA2212" s="54">
        <v>450.13433000000003</v>
      </c>
      <c r="AB2212" s="55">
        <v>233.3646</v>
      </c>
      <c r="AC2212" s="56">
        <v>0</v>
      </c>
      <c r="AD2212" s="100">
        <v>116.03145833333333</v>
      </c>
      <c r="AE2212" s="28">
        <v>0</v>
      </c>
      <c r="AF2212" s="58">
        <v>16.000499999999999</v>
      </c>
      <c r="AG2212" s="58"/>
      <c r="AH2212" s="35">
        <v>0</v>
      </c>
      <c r="AI2212" s="35"/>
      <c r="AL2212" s="24">
        <f t="shared" si="162"/>
        <v>1325.8491583333334</v>
      </c>
      <c r="AN2212" s="47">
        <v>315</v>
      </c>
      <c r="AP2212" s="20">
        <f t="shared" si="161"/>
        <v>1640.8491583333334</v>
      </c>
      <c r="AR2212" s="20">
        <f t="shared" si="163"/>
        <v>70.384695833333126</v>
      </c>
    </row>
    <row r="2213" spans="1:44" x14ac:dyDescent="0.25">
      <c r="A2213" t="str">
        <f>VLOOKUP($B2213,'Cushing Balance'!$C$2:$E$500,3,TRUE)</f>
        <v>322015</v>
      </c>
      <c r="B2213" s="1">
        <v>42224</v>
      </c>
      <c r="C2213" s="31"/>
      <c r="D2213" s="101">
        <v>270.41666666666669</v>
      </c>
      <c r="E2213" s="110">
        <v>183.43174999999999</v>
      </c>
      <c r="F2213" s="105">
        <v>459.84266666666667</v>
      </c>
      <c r="G2213" s="27"/>
      <c r="H2213" s="111">
        <v>113.46727083333333</v>
      </c>
      <c r="I2213" s="106">
        <v>83.51925</v>
      </c>
      <c r="J2213" s="109">
        <v>284.74385416666667</v>
      </c>
      <c r="K2213" s="104">
        <v>69.755750000000006</v>
      </c>
      <c r="L2213" s="107">
        <v>1.2140416666666667</v>
      </c>
      <c r="M2213" s="102">
        <v>276.06012500000003</v>
      </c>
      <c r="N2213" s="108">
        <v>121.72339583333333</v>
      </c>
      <c r="O2213" s="103">
        <v>57.904062500000002</v>
      </c>
      <c r="P2213" s="39">
        <v>0</v>
      </c>
      <c r="R2213" s="24">
        <f t="shared" si="159"/>
        <v>1922.0788333333333</v>
      </c>
      <c r="T2213" s="5">
        <v>82</v>
      </c>
      <c r="V2213" s="20">
        <f t="shared" si="160"/>
        <v>2004.0788333333333</v>
      </c>
      <c r="W2213" s="59">
        <f t="shared" si="158"/>
        <v>42224</v>
      </c>
      <c r="X2213" s="25">
        <v>147.99275</v>
      </c>
      <c r="Y2213" s="52">
        <v>216.99844000000002</v>
      </c>
      <c r="Z2213" s="53">
        <v>206.46701999999999</v>
      </c>
      <c r="AA2213" s="54">
        <v>451.55642</v>
      </c>
      <c r="AB2213" s="55">
        <v>207.26407999999998</v>
      </c>
      <c r="AC2213" s="56">
        <v>0</v>
      </c>
      <c r="AD2213" s="100">
        <v>102.6928125</v>
      </c>
      <c r="AE2213" s="28">
        <v>0</v>
      </c>
      <c r="AF2213" s="58">
        <v>16.25067</v>
      </c>
      <c r="AG2213" s="58"/>
      <c r="AH2213" s="35">
        <v>0</v>
      </c>
      <c r="AI2213" s="35"/>
      <c r="AL2213" s="24">
        <f t="shared" si="162"/>
        <v>1349.2221924999999</v>
      </c>
      <c r="AN2213" s="47">
        <v>315</v>
      </c>
      <c r="AP2213" s="20">
        <f t="shared" si="161"/>
        <v>1664.2221924999999</v>
      </c>
      <c r="AR2213" s="20">
        <f t="shared" si="163"/>
        <v>339.85664083333336</v>
      </c>
    </row>
    <row r="2214" spans="1:44" x14ac:dyDescent="0.25">
      <c r="A2214" t="str">
        <f>VLOOKUP($B2214,'Cushing Balance'!$C$2:$E$500,3,TRUE)</f>
        <v>322015</v>
      </c>
      <c r="B2214" s="1">
        <v>42225</v>
      </c>
      <c r="C2214" s="31"/>
      <c r="D2214" s="101">
        <v>467.08333333333331</v>
      </c>
      <c r="E2214" s="110">
        <v>175.78735416666666</v>
      </c>
      <c r="F2214" s="105">
        <v>412.44804166666671</v>
      </c>
      <c r="G2214" s="27"/>
      <c r="H2214" s="111">
        <v>112.90572916666667</v>
      </c>
      <c r="I2214" s="106">
        <v>73.086416666666665</v>
      </c>
      <c r="J2214" s="109">
        <v>262.2747291666667</v>
      </c>
      <c r="K2214" s="104">
        <v>69.737125000000006</v>
      </c>
      <c r="L2214" s="107">
        <v>0</v>
      </c>
      <c r="M2214" s="102">
        <v>260.37945833333333</v>
      </c>
      <c r="N2214" s="108">
        <v>114.71391666666668</v>
      </c>
      <c r="O2214" s="103">
        <v>56.845645833333336</v>
      </c>
      <c r="P2214" s="39">
        <v>0</v>
      </c>
      <c r="R2214" s="24">
        <f t="shared" si="159"/>
        <v>2005.2617500000003</v>
      </c>
      <c r="T2214" s="5">
        <v>82</v>
      </c>
      <c r="V2214" s="20">
        <f t="shared" si="160"/>
        <v>2087.2617500000006</v>
      </c>
      <c r="W2214" s="59">
        <f t="shared" si="158"/>
        <v>42225</v>
      </c>
      <c r="X2214" s="25">
        <v>153.19513000000001</v>
      </c>
      <c r="Y2214" s="52">
        <v>337.63797999999997</v>
      </c>
      <c r="Z2214" s="53">
        <v>219.49869000000001</v>
      </c>
      <c r="AA2214" s="54">
        <v>454.55953999999997</v>
      </c>
      <c r="AB2214" s="55">
        <v>233.48238000000001</v>
      </c>
      <c r="AC2214" s="56">
        <v>0</v>
      </c>
      <c r="AD2214" s="100">
        <v>118.62964583333333</v>
      </c>
      <c r="AE2214" s="28">
        <v>0</v>
      </c>
      <c r="AF2214" s="58">
        <v>16.07827</v>
      </c>
      <c r="AG2214" s="58"/>
      <c r="AH2214" s="35">
        <v>0</v>
      </c>
      <c r="AI2214" s="35"/>
      <c r="AL2214" s="24">
        <f t="shared" si="162"/>
        <v>1533.0816358333332</v>
      </c>
      <c r="AN2214" s="47">
        <v>315</v>
      </c>
      <c r="AP2214" s="20">
        <f t="shared" si="161"/>
        <v>1848.0816358333332</v>
      </c>
      <c r="AR2214" s="20">
        <f t="shared" si="163"/>
        <v>239.18011416666741</v>
      </c>
    </row>
    <row r="2215" spans="1:44" x14ac:dyDescent="0.25">
      <c r="A2215" t="str">
        <f>VLOOKUP($B2215,'Cushing Balance'!$C$2:$E$500,3,TRUE)</f>
        <v>322015</v>
      </c>
      <c r="B2215" s="1">
        <v>42226</v>
      </c>
      <c r="C2215" s="31"/>
      <c r="D2215" s="101">
        <v>282.58604166666669</v>
      </c>
      <c r="E2215" s="110">
        <v>199.30654166666665</v>
      </c>
      <c r="F2215" s="105">
        <v>402.02366666666671</v>
      </c>
      <c r="G2215" s="27"/>
      <c r="H2215" s="111">
        <v>114.14525</v>
      </c>
      <c r="I2215" s="106">
        <v>72.354291666666668</v>
      </c>
      <c r="J2215" s="109">
        <v>240.55116666666666</v>
      </c>
      <c r="K2215" s="104">
        <v>65.71308333333333</v>
      </c>
      <c r="L2215" s="107">
        <v>0</v>
      </c>
      <c r="M2215" s="102">
        <v>261.04964583333333</v>
      </c>
      <c r="N2215" s="108">
        <v>143.769125</v>
      </c>
      <c r="O2215" s="103">
        <v>54.343958333333333</v>
      </c>
      <c r="P2215" s="39">
        <v>0</v>
      </c>
      <c r="R2215" s="24">
        <f t="shared" si="159"/>
        <v>1835.8427708333336</v>
      </c>
      <c r="T2215" s="5">
        <v>82</v>
      </c>
      <c r="V2215" s="20">
        <f t="shared" si="160"/>
        <v>1917.8427708333336</v>
      </c>
      <c r="W2215" s="59">
        <f t="shared" si="158"/>
        <v>42226</v>
      </c>
      <c r="X2215" s="25">
        <v>151.12090000000001</v>
      </c>
      <c r="Y2215" s="52">
        <v>309.20562999999999</v>
      </c>
      <c r="Z2215" s="53">
        <v>319.31813</v>
      </c>
      <c r="AA2215" s="54">
        <v>369.28847999999999</v>
      </c>
      <c r="AB2215" s="55">
        <v>233.13342</v>
      </c>
      <c r="AC2215" s="56">
        <v>5.8368100000000007</v>
      </c>
      <c r="AD2215" s="100">
        <v>103.34977083333332</v>
      </c>
      <c r="AE2215" s="28">
        <v>0</v>
      </c>
      <c r="AF2215" s="58">
        <v>16.149979999999999</v>
      </c>
      <c r="AG2215" s="58"/>
      <c r="AH2215" s="35">
        <v>0</v>
      </c>
      <c r="AI2215" s="35"/>
      <c r="AL2215" s="24">
        <f t="shared" si="162"/>
        <v>1507.4031208333331</v>
      </c>
      <c r="AN2215" s="47">
        <v>315</v>
      </c>
      <c r="AP2215" s="20">
        <f t="shared" si="161"/>
        <v>1822.4031208333331</v>
      </c>
      <c r="AR2215" s="20">
        <f t="shared" si="163"/>
        <v>95.439650000000483</v>
      </c>
    </row>
    <row r="2216" spans="1:44" x14ac:dyDescent="0.25">
      <c r="A2216" t="str">
        <f>VLOOKUP($B2216,'Cushing Balance'!$C$2:$E$500,3,TRUE)</f>
        <v>322015</v>
      </c>
      <c r="B2216" s="1">
        <v>42227</v>
      </c>
      <c r="C2216" s="31"/>
      <c r="D2216" s="101">
        <v>258.125</v>
      </c>
      <c r="E2216" s="110">
        <v>134.18906250000001</v>
      </c>
      <c r="F2216" s="105">
        <v>161.2696875</v>
      </c>
      <c r="G2216" s="27"/>
      <c r="H2216" s="111">
        <v>112.26022916666668</v>
      </c>
      <c r="I2216" s="106">
        <v>75.733562500000005</v>
      </c>
      <c r="J2216" s="109">
        <v>276.16874999999999</v>
      </c>
      <c r="K2216" s="104">
        <v>75.629354166666673</v>
      </c>
      <c r="L2216" s="107">
        <v>0</v>
      </c>
      <c r="M2216" s="102">
        <v>266.93602083333332</v>
      </c>
      <c r="N2216" s="108">
        <v>131.533625</v>
      </c>
      <c r="O2216" s="103">
        <v>63.189833333333333</v>
      </c>
      <c r="P2216" s="39">
        <v>0</v>
      </c>
      <c r="R2216" s="24">
        <f t="shared" si="159"/>
        <v>1555.0351250000001</v>
      </c>
      <c r="T2216" s="5">
        <v>82</v>
      </c>
      <c r="V2216" s="20">
        <f t="shared" si="160"/>
        <v>1637.0351250000001</v>
      </c>
      <c r="W2216" s="59">
        <f t="shared" si="158"/>
        <v>42227</v>
      </c>
      <c r="X2216" s="25">
        <v>149.72870999999998</v>
      </c>
      <c r="Y2216" s="52">
        <v>351.83742000000001</v>
      </c>
      <c r="Z2216" s="53">
        <v>263.39347999999995</v>
      </c>
      <c r="AA2216" s="54">
        <v>336.91958</v>
      </c>
      <c r="AB2216" s="55">
        <v>231.91480999999999</v>
      </c>
      <c r="AC2216" s="56">
        <v>23.188459999999999</v>
      </c>
      <c r="AD2216" s="100">
        <v>49.565520833333338</v>
      </c>
      <c r="AE2216" s="28">
        <v>0</v>
      </c>
      <c r="AF2216" s="58">
        <v>16.106459999999998</v>
      </c>
      <c r="AG2216" s="58"/>
      <c r="AH2216" s="35">
        <v>0</v>
      </c>
      <c r="AI2216" s="35"/>
      <c r="AL2216" s="24">
        <f t="shared" si="162"/>
        <v>1422.6544408333332</v>
      </c>
      <c r="AN2216" s="47">
        <v>315</v>
      </c>
      <c r="AP2216" s="20">
        <f t="shared" si="161"/>
        <v>1737.6544408333332</v>
      </c>
      <c r="AR2216" s="20">
        <f t="shared" si="163"/>
        <v>-100.61931583333308</v>
      </c>
    </row>
    <row r="2217" spans="1:44" x14ac:dyDescent="0.25">
      <c r="A2217" t="str">
        <f>VLOOKUP($B2217,'Cushing Balance'!$C$2:$E$500,3,TRUE)</f>
        <v>322015</v>
      </c>
      <c r="B2217" s="1">
        <v>42228</v>
      </c>
      <c r="C2217" s="31"/>
      <c r="D2217" s="101">
        <v>172.08333333333334</v>
      </c>
      <c r="E2217" s="110">
        <v>15.530666666666669</v>
      </c>
      <c r="F2217" s="105">
        <v>34.087708333333339</v>
      </c>
      <c r="G2217" s="27"/>
      <c r="H2217" s="111">
        <v>113.07260416666666</v>
      </c>
      <c r="I2217" s="106">
        <v>92.481812500000004</v>
      </c>
      <c r="J2217" s="109">
        <v>269.87995833333332</v>
      </c>
      <c r="K2217" s="104">
        <v>90.032624999999996</v>
      </c>
      <c r="L2217" s="107">
        <v>0</v>
      </c>
      <c r="M2217" s="102">
        <v>282.92554166666667</v>
      </c>
      <c r="N2217" s="108">
        <v>138.57499999999999</v>
      </c>
      <c r="O2217" s="103">
        <v>58.594729166666667</v>
      </c>
      <c r="P2217" s="39">
        <v>0</v>
      </c>
      <c r="R2217" s="24">
        <f t="shared" si="159"/>
        <v>1267.2639791666668</v>
      </c>
      <c r="T2217" s="5">
        <v>82</v>
      </c>
      <c r="V2217" s="20">
        <f t="shared" si="160"/>
        <v>1349.2639791666668</v>
      </c>
      <c r="W2217" s="59">
        <f t="shared" si="158"/>
        <v>42228</v>
      </c>
      <c r="X2217" s="25">
        <v>147.84170999999998</v>
      </c>
      <c r="Y2217" s="52">
        <v>353.18047999999999</v>
      </c>
      <c r="Z2217" s="53">
        <v>46.743079999999999</v>
      </c>
      <c r="AA2217" s="54">
        <v>485.05119000000002</v>
      </c>
      <c r="AB2217" s="55">
        <v>227.10869</v>
      </c>
      <c r="AC2217" s="56">
        <v>23.207560000000001</v>
      </c>
      <c r="AD2217" s="100">
        <v>45.033854166666664</v>
      </c>
      <c r="AE2217" s="28">
        <v>0</v>
      </c>
      <c r="AF2217" s="58">
        <v>16.15483</v>
      </c>
      <c r="AG2217" s="58"/>
      <c r="AH2217" s="35">
        <v>0</v>
      </c>
      <c r="AI2217" s="35"/>
      <c r="AL2217" s="24">
        <f t="shared" si="162"/>
        <v>1344.3213941666668</v>
      </c>
      <c r="AN2217" s="47">
        <v>315</v>
      </c>
      <c r="AP2217" s="20">
        <f t="shared" si="161"/>
        <v>1659.3213941666668</v>
      </c>
      <c r="AR2217" s="20">
        <f t="shared" si="163"/>
        <v>-310.05741499999999</v>
      </c>
    </row>
    <row r="2218" spans="1:44" x14ac:dyDescent="0.25">
      <c r="A2218" t="str">
        <f>VLOOKUP($B2218,'Cushing Balance'!$C$2:$E$500,3,TRUE)</f>
        <v>322015</v>
      </c>
      <c r="B2218" s="1">
        <v>42229</v>
      </c>
      <c r="C2218" s="31"/>
      <c r="D2218" s="101">
        <v>356.45833333333331</v>
      </c>
      <c r="E2218" s="110">
        <v>15.206541666666668</v>
      </c>
      <c r="F2218" s="105">
        <v>426.86722916666668</v>
      </c>
      <c r="G2218" s="27"/>
      <c r="H2218" s="111">
        <v>114.32535416666667</v>
      </c>
      <c r="I2218" s="106">
        <v>87.447083333333325</v>
      </c>
      <c r="J2218" s="109">
        <v>278.92158333333333</v>
      </c>
      <c r="K2218" s="104">
        <v>74.022125000000003</v>
      </c>
      <c r="L2218" s="107">
        <v>0</v>
      </c>
      <c r="M2218" s="102">
        <v>262.56802083333332</v>
      </c>
      <c r="N2218" s="108">
        <v>133.27645833333335</v>
      </c>
      <c r="O2218" s="103">
        <v>60.035874999999997</v>
      </c>
      <c r="P2218" s="39">
        <v>0</v>
      </c>
      <c r="R2218" s="24">
        <f t="shared" si="159"/>
        <v>1809.1286041666665</v>
      </c>
      <c r="T2218" s="5">
        <v>82</v>
      </c>
      <c r="V2218" s="20">
        <f t="shared" si="160"/>
        <v>1891.1286041666665</v>
      </c>
      <c r="W2218" s="59">
        <f t="shared" si="158"/>
        <v>42229</v>
      </c>
      <c r="X2218" s="25">
        <v>149.95156</v>
      </c>
      <c r="Y2218" s="52">
        <v>353.90508</v>
      </c>
      <c r="Z2218" s="53">
        <v>262.70458000000002</v>
      </c>
      <c r="AA2218" s="54">
        <v>498.07499999999999</v>
      </c>
      <c r="AB2218" s="55">
        <v>205.61064999999999</v>
      </c>
      <c r="AC2218" s="56">
        <v>28.03219</v>
      </c>
      <c r="AD2218" s="100">
        <v>38.757104166666664</v>
      </c>
      <c r="AE2218" s="28">
        <v>0</v>
      </c>
      <c r="AF2218" s="58">
        <v>16.036349999999999</v>
      </c>
      <c r="AG2218" s="58"/>
      <c r="AH2218" s="35">
        <v>0</v>
      </c>
      <c r="AI2218" s="35"/>
      <c r="AL2218" s="24">
        <f t="shared" si="162"/>
        <v>1553.0725141666669</v>
      </c>
      <c r="AN2218" s="47">
        <v>315</v>
      </c>
      <c r="AP2218" s="20">
        <f t="shared" si="161"/>
        <v>1868.0725141666669</v>
      </c>
      <c r="AR2218" s="20">
        <f t="shared" si="163"/>
        <v>23.056089999999585</v>
      </c>
    </row>
    <row r="2219" spans="1:44" x14ac:dyDescent="0.25">
      <c r="A2219" t="str">
        <f>VLOOKUP($B2219,'Cushing Balance'!$C$2:$E$500,3,TRUE)</f>
        <v>322015</v>
      </c>
      <c r="B2219" s="1">
        <v>42230</v>
      </c>
      <c r="C2219" s="31"/>
      <c r="D2219" s="101">
        <v>208.95833333333334</v>
      </c>
      <c r="E2219" s="110">
        <v>57.427750000000003</v>
      </c>
      <c r="F2219" s="105">
        <v>432.92097916666671</v>
      </c>
      <c r="G2219" s="27"/>
      <c r="H2219" s="111">
        <v>105.40231249999999</v>
      </c>
      <c r="I2219" s="106">
        <v>82.958541666666676</v>
      </c>
      <c r="J2219" s="109">
        <v>278.63712500000003</v>
      </c>
      <c r="K2219" s="104">
        <v>57.486624999999997</v>
      </c>
      <c r="L2219" s="107">
        <v>0</v>
      </c>
      <c r="M2219" s="102">
        <v>251.13947916666666</v>
      </c>
      <c r="N2219" s="108">
        <v>104.3998125</v>
      </c>
      <c r="O2219" s="103">
        <v>59.526625000000003</v>
      </c>
      <c r="P2219" s="39">
        <v>0</v>
      </c>
      <c r="R2219" s="24">
        <f t="shared" si="159"/>
        <v>1638.8575833333334</v>
      </c>
      <c r="T2219" s="5">
        <v>82</v>
      </c>
      <c r="V2219" s="20">
        <f t="shared" si="160"/>
        <v>1720.8575833333334</v>
      </c>
      <c r="W2219" s="59">
        <f t="shared" si="158"/>
        <v>42230</v>
      </c>
      <c r="X2219" s="25">
        <v>150.49494000000001</v>
      </c>
      <c r="Y2219" s="52">
        <v>336.80430999999999</v>
      </c>
      <c r="Z2219" s="53">
        <v>314.44099999999997</v>
      </c>
      <c r="AA2219" s="54">
        <v>446.50908000000004</v>
      </c>
      <c r="AB2219" s="55">
        <v>230.27689999999998</v>
      </c>
      <c r="AC2219" s="56">
        <v>27.505939999999999</v>
      </c>
      <c r="AD2219" s="100">
        <v>76.274708333333322</v>
      </c>
      <c r="AE2219" s="28">
        <v>0</v>
      </c>
      <c r="AF2219" s="58">
        <v>16.005669999999999</v>
      </c>
      <c r="AG2219" s="58"/>
      <c r="AH2219" s="35">
        <v>0</v>
      </c>
      <c r="AI2219" s="35"/>
      <c r="AL2219" s="24">
        <f t="shared" si="162"/>
        <v>1598.3125483333336</v>
      </c>
      <c r="AN2219" s="47">
        <v>315</v>
      </c>
      <c r="AP2219" s="20">
        <f t="shared" si="161"/>
        <v>1913.3125483333336</v>
      </c>
      <c r="AR2219" s="20">
        <f t="shared" si="163"/>
        <v>-192.45496500000013</v>
      </c>
    </row>
    <row r="2220" spans="1:44" x14ac:dyDescent="0.25">
      <c r="A2220" t="str">
        <f>VLOOKUP($B2220,'Cushing Balance'!$C$2:$E$500,3,TRUE)</f>
        <v>332015</v>
      </c>
      <c r="B2220" s="1">
        <v>42231</v>
      </c>
      <c r="C2220" s="31"/>
      <c r="D2220" s="101">
        <v>265.86312500000003</v>
      </c>
      <c r="E2220" s="110">
        <v>192.953125</v>
      </c>
      <c r="F2220" s="105">
        <v>389.69381249999998</v>
      </c>
      <c r="G2220" s="27"/>
      <c r="H2220" s="111">
        <v>97.891687500000003</v>
      </c>
      <c r="I2220" s="106">
        <v>75.230895833333335</v>
      </c>
      <c r="J2220" s="109">
        <v>277.5132083333333</v>
      </c>
      <c r="K2220" s="104">
        <v>66.929249999999996</v>
      </c>
      <c r="L2220" s="107">
        <v>0</v>
      </c>
      <c r="M2220" s="102">
        <v>245.00352083333334</v>
      </c>
      <c r="N2220" s="108">
        <v>123.87777083333333</v>
      </c>
      <c r="O2220" s="103">
        <v>49.168208333333332</v>
      </c>
      <c r="P2220" s="39">
        <v>0</v>
      </c>
      <c r="R2220" s="24">
        <f t="shared" si="159"/>
        <v>1784.1246041666666</v>
      </c>
      <c r="T2220" s="5">
        <v>82</v>
      </c>
      <c r="V2220" s="20">
        <f t="shared" si="160"/>
        <v>1866.1246041666666</v>
      </c>
      <c r="W2220" s="59">
        <f t="shared" si="158"/>
        <v>42231</v>
      </c>
      <c r="X2220" s="25">
        <v>149.67623</v>
      </c>
      <c r="Y2220" s="52">
        <v>358.30124999999998</v>
      </c>
      <c r="Z2220" s="53">
        <v>330.70222999999999</v>
      </c>
      <c r="AA2220" s="54">
        <v>473.69744000000003</v>
      </c>
      <c r="AB2220" s="55">
        <v>226.90976999999998</v>
      </c>
      <c r="AC2220" s="56">
        <v>27.163900000000002</v>
      </c>
      <c r="AD2220" s="100">
        <v>100.520875</v>
      </c>
      <c r="AE2220" s="28">
        <v>0</v>
      </c>
      <c r="AF2220" s="58">
        <v>16.21292</v>
      </c>
      <c r="AG2220" s="58"/>
      <c r="AH2220" s="35">
        <v>0</v>
      </c>
      <c r="AI2220" s="35"/>
      <c r="AL2220" s="24">
        <f t="shared" si="162"/>
        <v>1683.1846149999999</v>
      </c>
      <c r="AN2220" s="47">
        <v>315</v>
      </c>
      <c r="AP2220" s="20">
        <f t="shared" si="161"/>
        <v>1998.1846149999999</v>
      </c>
      <c r="AR2220" s="20">
        <f t="shared" si="163"/>
        <v>-132.06001083333331</v>
      </c>
    </row>
    <row r="2221" spans="1:44" x14ac:dyDescent="0.25">
      <c r="A2221" t="str">
        <f>VLOOKUP($B2221,'Cushing Balance'!$C$2:$E$500,3,TRUE)</f>
        <v>332015</v>
      </c>
      <c r="B2221" s="1">
        <v>42232</v>
      </c>
      <c r="C2221" s="31"/>
      <c r="D2221" s="101">
        <v>417.91666666666669</v>
      </c>
      <c r="E2221" s="110">
        <v>191.86668750000001</v>
      </c>
      <c r="F2221" s="105">
        <v>324.15602083333329</v>
      </c>
      <c r="G2221" s="27"/>
      <c r="H2221" s="111">
        <v>104.66775</v>
      </c>
      <c r="I2221" s="106">
        <v>71.942958333333323</v>
      </c>
      <c r="J2221" s="109">
        <v>277.07672916666667</v>
      </c>
      <c r="K2221" s="104">
        <v>59.7548125</v>
      </c>
      <c r="L2221" s="107">
        <v>0</v>
      </c>
      <c r="M2221" s="102">
        <v>247.75708333333336</v>
      </c>
      <c r="N2221" s="108">
        <v>126.04220833333333</v>
      </c>
      <c r="O2221" s="103">
        <v>56.773291666666665</v>
      </c>
      <c r="P2221" s="39">
        <v>0</v>
      </c>
      <c r="R2221" s="24">
        <f t="shared" si="159"/>
        <v>1877.9542083333333</v>
      </c>
      <c r="T2221" s="5">
        <v>82</v>
      </c>
      <c r="V2221" s="20">
        <f t="shared" si="160"/>
        <v>1959.9542083333333</v>
      </c>
      <c r="W2221" s="59">
        <f t="shared" si="158"/>
        <v>42232</v>
      </c>
      <c r="X2221" s="25">
        <v>152.03315000000001</v>
      </c>
      <c r="Y2221" s="52">
        <v>339.1189</v>
      </c>
      <c r="Z2221" s="53">
        <v>305.7715</v>
      </c>
      <c r="AA2221" s="54">
        <v>471.98397999999997</v>
      </c>
      <c r="AB2221" s="55">
        <v>224.26169000000002</v>
      </c>
      <c r="AC2221" s="56">
        <v>33.053730000000002</v>
      </c>
      <c r="AD2221" s="100">
        <v>60.747354166666668</v>
      </c>
      <c r="AE2221" s="28">
        <v>0</v>
      </c>
      <c r="AF2221" s="58">
        <v>16.01144</v>
      </c>
      <c r="AG2221" s="58"/>
      <c r="AH2221" s="35">
        <v>0</v>
      </c>
      <c r="AI2221" s="35"/>
      <c r="AL2221" s="24">
        <f t="shared" si="162"/>
        <v>1602.9817441666667</v>
      </c>
      <c r="AN2221" s="47">
        <v>315</v>
      </c>
      <c r="AP2221" s="20">
        <f t="shared" si="161"/>
        <v>1917.9817441666667</v>
      </c>
      <c r="AR2221" s="20">
        <f t="shared" si="163"/>
        <v>41.972464166666668</v>
      </c>
    </row>
    <row r="2222" spans="1:44" x14ac:dyDescent="0.25">
      <c r="A2222" t="str">
        <f>VLOOKUP($B2222,'Cushing Balance'!$C$2:$E$500,3,TRUE)</f>
        <v>332015</v>
      </c>
      <c r="B2222" s="1">
        <v>42233</v>
      </c>
      <c r="C2222" s="31"/>
      <c r="D2222" s="101">
        <v>270.41666666666669</v>
      </c>
      <c r="E2222" s="110">
        <v>190.50368750000001</v>
      </c>
      <c r="F2222" s="105">
        <v>324.31527083333333</v>
      </c>
      <c r="G2222" s="27"/>
      <c r="H2222" s="111">
        <v>109.6401875</v>
      </c>
      <c r="I2222" s="106">
        <v>65.159895833333337</v>
      </c>
      <c r="J2222" s="109">
        <v>264.30504166666668</v>
      </c>
      <c r="K2222" s="104">
        <v>67.95097916666667</v>
      </c>
      <c r="L2222" s="107">
        <v>0</v>
      </c>
      <c r="M2222" s="102">
        <v>213.59922916666665</v>
      </c>
      <c r="N2222" s="108">
        <v>84.743520833333335</v>
      </c>
      <c r="O2222" s="103">
        <v>57.134166666666665</v>
      </c>
      <c r="P2222" s="39">
        <v>0</v>
      </c>
      <c r="R2222" s="24">
        <f t="shared" si="159"/>
        <v>1647.7686458333335</v>
      </c>
      <c r="T2222" s="5">
        <v>82</v>
      </c>
      <c r="V2222" s="20">
        <f t="shared" si="160"/>
        <v>1729.7686458333335</v>
      </c>
      <c r="W2222" s="59">
        <f t="shared" si="158"/>
        <v>42233</v>
      </c>
      <c r="X2222" s="25">
        <v>151.02593999999999</v>
      </c>
      <c r="Y2222" s="52">
        <v>353.64303999999998</v>
      </c>
      <c r="Z2222" s="53">
        <v>236.0326</v>
      </c>
      <c r="AA2222" s="54">
        <v>508.30094000000003</v>
      </c>
      <c r="AB2222" s="55">
        <v>221.36850000000001</v>
      </c>
      <c r="AC2222" s="56">
        <v>36.234079999999999</v>
      </c>
      <c r="AD2222" s="100">
        <v>58.359520833333335</v>
      </c>
      <c r="AE2222" s="28">
        <v>0</v>
      </c>
      <c r="AF2222" s="58">
        <v>14.818479999999999</v>
      </c>
      <c r="AG2222" s="58"/>
      <c r="AH2222" s="35">
        <v>0</v>
      </c>
      <c r="AI2222" s="35"/>
      <c r="AL2222" s="24">
        <f t="shared" si="162"/>
        <v>1579.7831008333333</v>
      </c>
      <c r="AN2222" s="47">
        <v>315</v>
      </c>
      <c r="AP2222" s="20">
        <f t="shared" si="161"/>
        <v>1894.7831008333333</v>
      </c>
      <c r="AR2222" s="20">
        <f t="shared" si="163"/>
        <v>-165.01445499999977</v>
      </c>
    </row>
    <row r="2223" spans="1:44" x14ac:dyDescent="0.25">
      <c r="A2223" t="str">
        <f>VLOOKUP($B2223,'Cushing Balance'!$C$2:$E$500,3,TRUE)</f>
        <v>332015</v>
      </c>
      <c r="B2223" s="1">
        <v>42234</v>
      </c>
      <c r="C2223" s="31"/>
      <c r="D2223" s="101">
        <v>244.70789583333334</v>
      </c>
      <c r="E2223" s="110">
        <v>108.68433333333333</v>
      </c>
      <c r="F2223" s="105">
        <v>157.91372916666666</v>
      </c>
      <c r="G2223" s="27"/>
      <c r="H2223" s="111">
        <v>100.42460416666667</v>
      </c>
      <c r="I2223" s="106">
        <v>66.656020833333329</v>
      </c>
      <c r="J2223" s="109">
        <v>140.48279166666666</v>
      </c>
      <c r="K2223" s="104">
        <v>84.180958333333322</v>
      </c>
      <c r="L2223" s="107">
        <v>0</v>
      </c>
      <c r="M2223" s="102">
        <v>258.33158333333336</v>
      </c>
      <c r="N2223" s="108">
        <v>147.64604166666666</v>
      </c>
      <c r="O2223" s="103">
        <v>52.611708333333333</v>
      </c>
      <c r="P2223" s="39">
        <v>0</v>
      </c>
      <c r="R2223" s="24">
        <f t="shared" si="159"/>
        <v>1361.6396666666667</v>
      </c>
      <c r="T2223" s="5">
        <v>82</v>
      </c>
      <c r="V2223" s="20">
        <f t="shared" si="160"/>
        <v>1443.6396666666667</v>
      </c>
      <c r="W2223" s="59">
        <f t="shared" si="158"/>
        <v>42234</v>
      </c>
      <c r="X2223" s="25">
        <v>150.58135000000001</v>
      </c>
      <c r="Y2223" s="52">
        <v>370.95871</v>
      </c>
      <c r="Z2223" s="53">
        <v>79.797600000000003</v>
      </c>
      <c r="AA2223" s="54">
        <v>489.08893999999998</v>
      </c>
      <c r="AB2223" s="55">
        <v>175.42138</v>
      </c>
      <c r="AC2223" s="56">
        <v>37.476579999999998</v>
      </c>
      <c r="AD2223" s="100">
        <v>33.102833333333336</v>
      </c>
      <c r="AE2223" s="28">
        <v>0</v>
      </c>
      <c r="AF2223" s="58">
        <v>16.072209999999998</v>
      </c>
      <c r="AG2223" s="58"/>
      <c r="AH2223" s="35">
        <v>0</v>
      </c>
      <c r="AI2223" s="35"/>
      <c r="AL2223" s="24">
        <f t="shared" si="162"/>
        <v>1352.4996033333334</v>
      </c>
      <c r="AN2223" s="47">
        <v>315</v>
      </c>
      <c r="AP2223" s="20">
        <f t="shared" si="161"/>
        <v>1667.4996033333334</v>
      </c>
      <c r="AR2223" s="20">
        <f t="shared" si="163"/>
        <v>-223.85993666666673</v>
      </c>
    </row>
    <row r="2224" spans="1:44" x14ac:dyDescent="0.25">
      <c r="A2224" t="str">
        <f>VLOOKUP($B2224,'Cushing Balance'!$C$2:$E$500,3,TRUE)</f>
        <v>332015</v>
      </c>
      <c r="B2224" s="1">
        <v>42235</v>
      </c>
      <c r="C2224" s="31"/>
      <c r="D2224" s="101">
        <v>195.74572916666665</v>
      </c>
      <c r="E2224" s="110">
        <v>188.53966666666665</v>
      </c>
      <c r="F2224" s="105">
        <v>321.0865</v>
      </c>
      <c r="G2224" s="27"/>
      <c r="H2224" s="111">
        <v>90.825562500000004</v>
      </c>
      <c r="I2224" s="106">
        <v>90.276666666666671</v>
      </c>
      <c r="J2224" s="109">
        <v>267.1608333333333</v>
      </c>
      <c r="K2224" s="104">
        <v>74.586041666666674</v>
      </c>
      <c r="L2224" s="107">
        <v>0</v>
      </c>
      <c r="M2224" s="102">
        <v>225.52768750000001</v>
      </c>
      <c r="N2224" s="108">
        <v>130.12635416666666</v>
      </c>
      <c r="O2224" s="103">
        <v>63.392958333333333</v>
      </c>
      <c r="P2224" s="39">
        <v>0</v>
      </c>
      <c r="R2224" s="24">
        <f t="shared" si="159"/>
        <v>1647.268</v>
      </c>
      <c r="T2224" s="5">
        <v>82</v>
      </c>
      <c r="V2224" s="20">
        <f t="shared" si="160"/>
        <v>1729.268</v>
      </c>
      <c r="W2224" s="59">
        <f t="shared" si="158"/>
        <v>42235</v>
      </c>
      <c r="X2224" s="25">
        <v>150.21517</v>
      </c>
      <c r="Y2224" s="52">
        <v>355.80002000000002</v>
      </c>
      <c r="Z2224" s="53">
        <v>133.16363000000001</v>
      </c>
      <c r="AA2224" s="54">
        <v>544.44295999999997</v>
      </c>
      <c r="AB2224" s="55">
        <v>212.51570999999998</v>
      </c>
      <c r="AC2224" s="56">
        <v>28.659580000000002</v>
      </c>
      <c r="AD2224" s="100">
        <v>21.930687500000001</v>
      </c>
      <c r="AE2224" s="28">
        <v>0</v>
      </c>
      <c r="AF2224" s="58">
        <v>16.077959999999997</v>
      </c>
      <c r="AG2224" s="58"/>
      <c r="AH2224" s="35">
        <v>0</v>
      </c>
      <c r="AI2224" s="35"/>
      <c r="AL2224" s="24">
        <f t="shared" si="162"/>
        <v>1462.8057174999999</v>
      </c>
      <c r="AN2224" s="47">
        <v>315</v>
      </c>
      <c r="AP2224" s="20">
        <f t="shared" si="161"/>
        <v>1777.8057174999999</v>
      </c>
      <c r="AR2224" s="20">
        <f t="shared" si="163"/>
        <v>-48.537717499999872</v>
      </c>
    </row>
    <row r="2225" spans="1:44" x14ac:dyDescent="0.25">
      <c r="A2225" t="str">
        <f>VLOOKUP($B2225,'Cushing Balance'!$C$2:$E$500,3,TRUE)</f>
        <v>332015</v>
      </c>
      <c r="B2225" s="1">
        <v>42236</v>
      </c>
      <c r="C2225" s="31"/>
      <c r="D2225" s="101">
        <v>245.05741666666665</v>
      </c>
      <c r="E2225" s="110">
        <v>191.8153125</v>
      </c>
      <c r="F2225" s="105">
        <v>203.59195833333334</v>
      </c>
      <c r="G2225" s="27"/>
      <c r="H2225" s="111">
        <v>90.854458333333326</v>
      </c>
      <c r="I2225" s="106">
        <v>93.312604166666674</v>
      </c>
      <c r="J2225" s="109">
        <v>221.18043750000001</v>
      </c>
      <c r="K2225" s="104">
        <v>68.601854166666669</v>
      </c>
      <c r="L2225" s="107">
        <v>0</v>
      </c>
      <c r="M2225" s="102">
        <v>246.77035416666666</v>
      </c>
      <c r="N2225" s="108">
        <v>142.63608333333335</v>
      </c>
      <c r="O2225" s="103">
        <v>49.857645833333336</v>
      </c>
      <c r="P2225" s="39">
        <v>0</v>
      </c>
      <c r="R2225" s="24">
        <f t="shared" si="159"/>
        <v>1553.6781250000001</v>
      </c>
      <c r="T2225" s="5">
        <v>82</v>
      </c>
      <c r="V2225" s="20">
        <f t="shared" si="160"/>
        <v>1635.6781250000001</v>
      </c>
      <c r="W2225" s="59">
        <f t="shared" si="158"/>
        <v>42236</v>
      </c>
      <c r="X2225" s="25">
        <v>150.27625</v>
      </c>
      <c r="Y2225" s="52">
        <v>348.22247999999996</v>
      </c>
      <c r="Z2225" s="53">
        <v>364.23525000000001</v>
      </c>
      <c r="AA2225" s="54">
        <v>548.52324999999996</v>
      </c>
      <c r="AB2225" s="55">
        <v>226.37023000000002</v>
      </c>
      <c r="AC2225" s="56">
        <v>37.945190000000004</v>
      </c>
      <c r="AD2225" s="100">
        <v>49.1700625</v>
      </c>
      <c r="AE2225" s="28">
        <v>0</v>
      </c>
      <c r="AF2225" s="58">
        <v>16.00169</v>
      </c>
      <c r="AG2225" s="58"/>
      <c r="AH2225" s="35">
        <v>0</v>
      </c>
      <c r="AI2225" s="35"/>
      <c r="AL2225" s="24">
        <f t="shared" si="162"/>
        <v>1740.7444025</v>
      </c>
      <c r="AN2225" s="47">
        <v>315</v>
      </c>
      <c r="AP2225" s="20">
        <f t="shared" si="161"/>
        <v>2055.7444025</v>
      </c>
      <c r="AR2225" s="20">
        <f t="shared" si="163"/>
        <v>-420.06627749999984</v>
      </c>
    </row>
    <row r="2226" spans="1:44" x14ac:dyDescent="0.25">
      <c r="A2226" t="str">
        <f>VLOOKUP($B2226,'Cushing Balance'!$C$2:$E$500,3,TRUE)</f>
        <v>332015</v>
      </c>
      <c r="B2226" s="1">
        <v>42237</v>
      </c>
      <c r="C2226" s="31"/>
      <c r="D2226" s="101">
        <v>282.70833333333331</v>
      </c>
      <c r="E2226" s="110">
        <v>196.84381250000001</v>
      </c>
      <c r="F2226" s="105">
        <v>307.37160416666671</v>
      </c>
      <c r="G2226" s="27"/>
      <c r="H2226" s="111">
        <v>100.67247916666668</v>
      </c>
      <c r="I2226" s="106">
        <v>57.101645833333336</v>
      </c>
      <c r="J2226" s="109">
        <v>262.7964791666667</v>
      </c>
      <c r="K2226" s="104">
        <v>63.309249999999999</v>
      </c>
      <c r="L2226" s="107">
        <v>0</v>
      </c>
      <c r="M2226" s="102">
        <v>218.19412500000001</v>
      </c>
      <c r="N2226" s="108">
        <v>139.22647916666665</v>
      </c>
      <c r="O2226" s="103">
        <v>58.210124999999998</v>
      </c>
      <c r="P2226" s="39">
        <v>0</v>
      </c>
      <c r="R2226" s="24">
        <f t="shared" si="159"/>
        <v>1686.4343333333334</v>
      </c>
      <c r="T2226" s="5">
        <v>82</v>
      </c>
      <c r="V2226" s="20">
        <f t="shared" si="160"/>
        <v>1768.4343333333334</v>
      </c>
      <c r="W2226" s="59">
        <f t="shared" si="158"/>
        <v>42237</v>
      </c>
      <c r="X2226" s="25">
        <v>149.78649999999999</v>
      </c>
      <c r="Y2226" s="52">
        <v>332.27403999999996</v>
      </c>
      <c r="Z2226" s="53">
        <v>320.4556</v>
      </c>
      <c r="AA2226" s="54">
        <v>537.50068999999996</v>
      </c>
      <c r="AB2226" s="55">
        <v>221.52381</v>
      </c>
      <c r="AC2226" s="56">
        <v>36.779879999999999</v>
      </c>
      <c r="AD2226" s="100">
        <v>59.609895833333333</v>
      </c>
      <c r="AE2226" s="28">
        <v>0</v>
      </c>
      <c r="AF2226" s="58">
        <v>15.56621</v>
      </c>
      <c r="AG2226" s="58"/>
      <c r="AH2226" s="35">
        <v>0</v>
      </c>
      <c r="AI2226" s="35"/>
      <c r="AL2226" s="24">
        <f t="shared" si="162"/>
        <v>1673.4966258333334</v>
      </c>
      <c r="AN2226" s="47">
        <v>315</v>
      </c>
      <c r="AP2226" s="20">
        <f t="shared" si="161"/>
        <v>1988.4966258333334</v>
      </c>
      <c r="AR2226" s="20">
        <f t="shared" si="163"/>
        <v>-220.06229250000001</v>
      </c>
    </row>
    <row r="2227" spans="1:44" x14ac:dyDescent="0.25">
      <c r="A2227" t="str">
        <f>VLOOKUP($B2227,'Cushing Balance'!$C$2:$E$500,3,TRUE)</f>
        <v>342015</v>
      </c>
      <c r="B2227" s="1">
        <v>42238</v>
      </c>
      <c r="C2227" s="31"/>
      <c r="D2227" s="101">
        <v>233.54166666666666</v>
      </c>
      <c r="E2227" s="110">
        <v>175.20364583333335</v>
      </c>
      <c r="F2227" s="105">
        <v>214.17714583333336</v>
      </c>
      <c r="G2227" s="27"/>
      <c r="H2227" s="111">
        <v>132.01772916666667</v>
      </c>
      <c r="I2227" s="106">
        <v>89.498979166666672</v>
      </c>
      <c r="J2227" s="109">
        <v>276.45314583333334</v>
      </c>
      <c r="K2227" s="104">
        <v>73.186958333333322</v>
      </c>
      <c r="L2227" s="107">
        <v>0</v>
      </c>
      <c r="M2227" s="102">
        <v>257.61808333333335</v>
      </c>
      <c r="N2227" s="108">
        <v>92.155812499999996</v>
      </c>
      <c r="O2227" s="103">
        <v>56.271270833333332</v>
      </c>
      <c r="P2227" s="39">
        <v>0</v>
      </c>
      <c r="R2227" s="24">
        <f t="shared" si="159"/>
        <v>1600.1244374999999</v>
      </c>
      <c r="T2227" s="5">
        <v>82</v>
      </c>
      <c r="V2227" s="20">
        <f t="shared" si="160"/>
        <v>1682.1244374999999</v>
      </c>
      <c r="W2227" s="59">
        <f t="shared" si="158"/>
        <v>42238</v>
      </c>
      <c r="X2227" s="25">
        <v>145.20618999999999</v>
      </c>
      <c r="Y2227" s="52">
        <v>308.82671000000005</v>
      </c>
      <c r="Z2227" s="53">
        <v>290.94308000000001</v>
      </c>
      <c r="AA2227" s="54">
        <v>510.96133000000003</v>
      </c>
      <c r="AB2227" s="55">
        <v>135.06465</v>
      </c>
      <c r="AC2227" s="56">
        <v>28.205479999999998</v>
      </c>
      <c r="AD2227" s="100">
        <v>71.954854166666678</v>
      </c>
      <c r="AE2227" s="28">
        <v>0</v>
      </c>
      <c r="AF2227" s="58">
        <v>15.977229999999999</v>
      </c>
      <c r="AG2227" s="58"/>
      <c r="AH2227" s="35">
        <v>0</v>
      </c>
      <c r="AI2227" s="35"/>
      <c r="AL2227" s="24">
        <f t="shared" si="162"/>
        <v>1507.1395241666669</v>
      </c>
      <c r="AN2227" s="47">
        <v>315</v>
      </c>
      <c r="AP2227" s="20">
        <f t="shared" si="161"/>
        <v>1822.1395241666669</v>
      </c>
      <c r="AR2227" s="20">
        <f t="shared" si="163"/>
        <v>-140.015086666667</v>
      </c>
    </row>
    <row r="2228" spans="1:44" x14ac:dyDescent="0.25">
      <c r="A2228" t="str">
        <f>VLOOKUP($B2228,'Cushing Balance'!$C$2:$E$500,3,TRUE)</f>
        <v>342015</v>
      </c>
      <c r="B2228" s="1">
        <v>42239</v>
      </c>
      <c r="C2228" s="31"/>
      <c r="D2228" s="101">
        <v>295</v>
      </c>
      <c r="E2228" s="110">
        <v>184.46883333333335</v>
      </c>
      <c r="F2228" s="105">
        <v>357.84491666666668</v>
      </c>
      <c r="G2228" s="27"/>
      <c r="H2228" s="111">
        <v>118.28179166666668</v>
      </c>
      <c r="I2228" s="106">
        <v>94.011312500000003</v>
      </c>
      <c r="J2228" s="109">
        <v>256.89406250000002</v>
      </c>
      <c r="K2228" s="104">
        <v>76.793145833333327</v>
      </c>
      <c r="L2228" s="107">
        <v>0</v>
      </c>
      <c r="M2228" s="102">
        <v>254.7784375</v>
      </c>
      <c r="N2228" s="108">
        <v>110.50277083333333</v>
      </c>
      <c r="O2228" s="103">
        <v>50.611750000000001</v>
      </c>
      <c r="P2228" s="39">
        <v>0</v>
      </c>
      <c r="R2228" s="24">
        <f t="shared" si="159"/>
        <v>1799.187020833333</v>
      </c>
      <c r="T2228" s="5">
        <v>82</v>
      </c>
      <c r="V2228" s="20">
        <f t="shared" si="160"/>
        <v>1881.187020833333</v>
      </c>
      <c r="W2228" s="59">
        <f t="shared" si="158"/>
        <v>42239</v>
      </c>
      <c r="X2228" s="25">
        <v>152.52160000000001</v>
      </c>
      <c r="Y2228" s="52">
        <v>349.68647999999996</v>
      </c>
      <c r="Z2228" s="53">
        <v>346.78348</v>
      </c>
      <c r="AA2228" s="54">
        <v>443.26618999999999</v>
      </c>
      <c r="AB2228" s="55">
        <v>205.54929000000001</v>
      </c>
      <c r="AC2228" s="56">
        <v>37.48498</v>
      </c>
      <c r="AD2228" s="100">
        <v>34.982333333333337</v>
      </c>
      <c r="AE2228" s="28">
        <v>0</v>
      </c>
      <c r="AF2228" s="58">
        <v>15.990690000000001</v>
      </c>
      <c r="AG2228" s="58"/>
      <c r="AH2228" s="35">
        <v>0</v>
      </c>
      <c r="AI2228" s="35"/>
      <c r="AL2228" s="24">
        <f t="shared" si="162"/>
        <v>1586.2650433333333</v>
      </c>
      <c r="AN2228" s="47">
        <v>315</v>
      </c>
      <c r="AP2228" s="20">
        <f t="shared" si="161"/>
        <v>1901.2650433333333</v>
      </c>
      <c r="AR2228" s="20">
        <f t="shared" si="163"/>
        <v>-20.078022500000316</v>
      </c>
    </row>
    <row r="2229" spans="1:44" x14ac:dyDescent="0.25">
      <c r="A2229" t="str">
        <f>VLOOKUP($B2229,'Cushing Balance'!$C$2:$E$500,3,TRUE)</f>
        <v>342015</v>
      </c>
      <c r="B2229" s="1">
        <v>42240</v>
      </c>
      <c r="C2229" s="31"/>
      <c r="D2229" s="101">
        <v>307.29166666666669</v>
      </c>
      <c r="E2229" s="110">
        <v>185.33639583333334</v>
      </c>
      <c r="F2229" s="105">
        <v>448.42579166666667</v>
      </c>
      <c r="G2229" s="27"/>
      <c r="H2229" s="111">
        <v>96.796854166666677</v>
      </c>
      <c r="I2229" s="106">
        <v>90.367729166666678</v>
      </c>
      <c r="J2229" s="109">
        <v>252.74104166666666</v>
      </c>
      <c r="K2229" s="104">
        <v>75.896000000000001</v>
      </c>
      <c r="L2229" s="107">
        <v>0</v>
      </c>
      <c r="M2229" s="102">
        <v>243.95781249999999</v>
      </c>
      <c r="N2229" s="108">
        <v>115.76141666666668</v>
      </c>
      <c r="O2229" s="103">
        <v>60.691833333333335</v>
      </c>
      <c r="P2229" s="39">
        <v>0</v>
      </c>
      <c r="R2229" s="24">
        <f t="shared" si="159"/>
        <v>1877.2665416666669</v>
      </c>
      <c r="T2229" s="5">
        <v>82</v>
      </c>
      <c r="V2229" s="20">
        <f t="shared" si="160"/>
        <v>1959.2665416666669</v>
      </c>
      <c r="W2229" s="59">
        <f t="shared" si="158"/>
        <v>42240</v>
      </c>
      <c r="X2229" s="25">
        <v>151.16081</v>
      </c>
      <c r="Y2229" s="52">
        <v>332.52690000000001</v>
      </c>
      <c r="Z2229" s="53">
        <v>407.95633000000004</v>
      </c>
      <c r="AA2229" s="54">
        <v>477.46222999999998</v>
      </c>
      <c r="AB2229" s="55">
        <v>226.99173000000002</v>
      </c>
      <c r="AC2229" s="56">
        <v>38.455210000000001</v>
      </c>
      <c r="AD2229" s="100">
        <v>30.857708333333331</v>
      </c>
      <c r="AE2229" s="28">
        <v>0</v>
      </c>
      <c r="AF2229" s="58">
        <v>16.0701</v>
      </c>
      <c r="AG2229" s="58"/>
      <c r="AH2229" s="35">
        <v>0</v>
      </c>
      <c r="AI2229" s="35"/>
      <c r="AL2229" s="24">
        <f t="shared" si="162"/>
        <v>1681.4810183333334</v>
      </c>
      <c r="AN2229" s="47">
        <v>315</v>
      </c>
      <c r="AP2229" s="20">
        <f t="shared" si="161"/>
        <v>1996.4810183333334</v>
      </c>
      <c r="AR2229" s="20">
        <f t="shared" si="163"/>
        <v>-37.214476666666542</v>
      </c>
    </row>
    <row r="2230" spans="1:44" x14ac:dyDescent="0.25">
      <c r="A2230" t="str">
        <f>VLOOKUP($B2230,'Cushing Balance'!$C$2:$E$500,3,TRUE)</f>
        <v>342015</v>
      </c>
      <c r="B2230" s="1">
        <v>42241</v>
      </c>
      <c r="C2230" s="31"/>
      <c r="D2230" s="101">
        <v>0</v>
      </c>
      <c r="E2230" s="110">
        <v>175.79637500000001</v>
      </c>
      <c r="F2230" s="105">
        <v>442.58672916666671</v>
      </c>
      <c r="G2230" s="27"/>
      <c r="H2230" s="111">
        <v>102.4130625</v>
      </c>
      <c r="I2230" s="106">
        <v>71.167104166666675</v>
      </c>
      <c r="J2230" s="109">
        <v>285.79854166666667</v>
      </c>
      <c r="K2230" s="104">
        <v>72.230229166666675</v>
      </c>
      <c r="L2230" s="107">
        <v>0</v>
      </c>
      <c r="M2230" s="102">
        <v>250.97981250000001</v>
      </c>
      <c r="N2230" s="108">
        <v>145.90856249999999</v>
      </c>
      <c r="O2230" s="103">
        <v>53.041270833333336</v>
      </c>
      <c r="P2230" s="39">
        <v>0</v>
      </c>
      <c r="R2230" s="24">
        <f t="shared" si="159"/>
        <v>1599.9216875000002</v>
      </c>
      <c r="T2230" s="5">
        <v>82</v>
      </c>
      <c r="V2230" s="20">
        <f t="shared" si="160"/>
        <v>1681.9216875000002</v>
      </c>
      <c r="W2230" s="59">
        <f t="shared" si="158"/>
        <v>42241</v>
      </c>
      <c r="X2230" s="25">
        <v>151.95669000000001</v>
      </c>
      <c r="Y2230" s="52">
        <v>378.79502000000002</v>
      </c>
      <c r="Z2230" s="53">
        <v>421.18008000000003</v>
      </c>
      <c r="AA2230" s="54">
        <v>383.67905999999999</v>
      </c>
      <c r="AB2230" s="55">
        <v>227.70363</v>
      </c>
      <c r="AC2230" s="56">
        <v>33.409289999999999</v>
      </c>
      <c r="AD2230" s="100">
        <v>74.929187499999998</v>
      </c>
      <c r="AE2230" s="28">
        <v>0</v>
      </c>
      <c r="AF2230" s="58">
        <v>16.124169999999999</v>
      </c>
      <c r="AG2230" s="58"/>
      <c r="AH2230" s="35">
        <v>0</v>
      </c>
      <c r="AI2230" s="35"/>
      <c r="AL2230" s="24">
        <f t="shared" si="162"/>
        <v>1687.7771275</v>
      </c>
      <c r="AN2230" s="47">
        <v>315</v>
      </c>
      <c r="AP2230" s="20">
        <f t="shared" si="161"/>
        <v>2002.7771275</v>
      </c>
      <c r="AR2230" s="20">
        <f t="shared" si="163"/>
        <v>-320.85543999999982</v>
      </c>
    </row>
    <row r="2231" spans="1:44" x14ac:dyDescent="0.25">
      <c r="A2231" t="str">
        <f>VLOOKUP($B2231,'Cushing Balance'!$C$2:$E$500,3,TRUE)</f>
        <v>342015</v>
      </c>
      <c r="B2231" s="1">
        <v>42242</v>
      </c>
      <c r="C2231" s="31"/>
      <c r="D2231" s="101">
        <v>454.79166666666669</v>
      </c>
      <c r="E2231" s="110">
        <v>193.25602083333334</v>
      </c>
      <c r="F2231" s="105">
        <v>373.40956249999999</v>
      </c>
      <c r="G2231" s="27"/>
      <c r="H2231" s="111">
        <v>104.181625</v>
      </c>
      <c r="I2231" s="106">
        <v>83.876229166666675</v>
      </c>
      <c r="J2231" s="109">
        <v>314.5891666666667</v>
      </c>
      <c r="K2231" s="104">
        <v>73.1424375</v>
      </c>
      <c r="L2231" s="107">
        <v>0</v>
      </c>
      <c r="M2231" s="102">
        <v>265.29527083333329</v>
      </c>
      <c r="N2231" s="108">
        <v>147.2518125</v>
      </c>
      <c r="O2231" s="103">
        <v>59.310729166666661</v>
      </c>
      <c r="P2231" s="39">
        <v>0</v>
      </c>
      <c r="R2231" s="24">
        <f t="shared" si="159"/>
        <v>2069.104520833333</v>
      </c>
      <c r="T2231" s="5">
        <v>82</v>
      </c>
      <c r="V2231" s="20">
        <f t="shared" si="160"/>
        <v>2151.104520833333</v>
      </c>
      <c r="W2231" s="59">
        <f t="shared" si="158"/>
        <v>42242</v>
      </c>
      <c r="X2231" s="25">
        <v>153.84181000000001</v>
      </c>
      <c r="Y2231" s="52">
        <v>344.27605999999997</v>
      </c>
      <c r="Z2231" s="53">
        <v>339.31993999999997</v>
      </c>
      <c r="AA2231" s="54">
        <v>429.20196000000004</v>
      </c>
      <c r="AB2231" s="55">
        <v>230.68394000000001</v>
      </c>
      <c r="AC2231" s="56">
        <v>35.679250000000003</v>
      </c>
      <c r="AD2231" s="100">
        <v>96.778291666666675</v>
      </c>
      <c r="AE2231" s="28">
        <v>0</v>
      </c>
      <c r="AF2231" s="58">
        <v>16.1539</v>
      </c>
      <c r="AG2231" s="58"/>
      <c r="AH2231" s="35">
        <v>0</v>
      </c>
      <c r="AI2231" s="35"/>
      <c r="AL2231" s="24">
        <f t="shared" si="162"/>
        <v>1645.9351516666668</v>
      </c>
      <c r="AN2231" s="47">
        <v>315</v>
      </c>
      <c r="AP2231" s="20">
        <f t="shared" si="161"/>
        <v>1960.9351516666668</v>
      </c>
      <c r="AR2231" s="20">
        <f t="shared" si="163"/>
        <v>190.16936916666623</v>
      </c>
    </row>
    <row r="2232" spans="1:44" x14ac:dyDescent="0.25">
      <c r="A2232" t="str">
        <f>VLOOKUP($B2232,'Cushing Balance'!$C$2:$E$500,3,TRUE)</f>
        <v>342015</v>
      </c>
      <c r="B2232" s="1">
        <v>42243</v>
      </c>
      <c r="C2232" s="31"/>
      <c r="D2232" s="101">
        <v>245.83333333333334</v>
      </c>
      <c r="E2232" s="110">
        <v>144.48202083333334</v>
      </c>
      <c r="F2232" s="105">
        <v>441.90714583333329</v>
      </c>
      <c r="G2232" s="27"/>
      <c r="H2232" s="111">
        <v>101.65239583333333</v>
      </c>
      <c r="I2232" s="106">
        <v>89.753562500000001</v>
      </c>
      <c r="J2232" s="109">
        <v>293.42725000000002</v>
      </c>
      <c r="K2232" s="104">
        <v>71.859166666666667</v>
      </c>
      <c r="L2232" s="107">
        <v>0</v>
      </c>
      <c r="M2232" s="102">
        <v>248.12314583333335</v>
      </c>
      <c r="N2232" s="108">
        <v>104.74608333333333</v>
      </c>
      <c r="O2232" s="103">
        <v>53.867062500000003</v>
      </c>
      <c r="P2232" s="39">
        <v>0</v>
      </c>
      <c r="R2232" s="24">
        <f t="shared" si="159"/>
        <v>1795.6511666666665</v>
      </c>
      <c r="T2232" s="5">
        <v>82</v>
      </c>
      <c r="V2232" s="20">
        <f t="shared" si="160"/>
        <v>1877.6511666666665</v>
      </c>
      <c r="W2232" s="59">
        <f t="shared" si="158"/>
        <v>42243</v>
      </c>
      <c r="X2232" s="25">
        <v>152.06039999999999</v>
      </c>
      <c r="Y2232" s="52">
        <v>388.61756000000003</v>
      </c>
      <c r="Z2232" s="53">
        <v>421.04081000000002</v>
      </c>
      <c r="AA2232" s="54">
        <v>503.79023000000001</v>
      </c>
      <c r="AB2232" s="55">
        <v>232.56969000000001</v>
      </c>
      <c r="AC2232" s="56">
        <v>34.993480000000005</v>
      </c>
      <c r="AD2232" s="100">
        <v>51.363791666666664</v>
      </c>
      <c r="AE2232" s="28">
        <v>0</v>
      </c>
      <c r="AF2232" s="58">
        <v>15.487579999999999</v>
      </c>
      <c r="AG2232" s="58"/>
      <c r="AH2232" s="35">
        <v>0</v>
      </c>
      <c r="AI2232" s="35"/>
      <c r="AL2232" s="24">
        <f t="shared" si="162"/>
        <v>1799.9235416666668</v>
      </c>
      <c r="AN2232" s="47">
        <v>315</v>
      </c>
      <c r="AP2232" s="20">
        <f t="shared" si="161"/>
        <v>2114.923541666667</v>
      </c>
      <c r="AR2232" s="20">
        <f t="shared" si="163"/>
        <v>-237.27237500000047</v>
      </c>
    </row>
    <row r="2233" spans="1:44" x14ac:dyDescent="0.25">
      <c r="A2233" t="str">
        <f>VLOOKUP($B2233,'Cushing Balance'!$C$2:$E$500,3,TRUE)</f>
        <v>342015</v>
      </c>
      <c r="B2233" s="1">
        <v>42244</v>
      </c>
      <c r="C2233" s="31"/>
      <c r="D2233" s="101">
        <v>196.66666666666666</v>
      </c>
      <c r="E2233" s="110">
        <v>162.93329166666666</v>
      </c>
      <c r="F2233" s="105">
        <v>424.26841666666667</v>
      </c>
      <c r="G2233" s="27"/>
      <c r="H2233" s="111">
        <v>98.607083333333335</v>
      </c>
      <c r="I2233" s="106">
        <v>91.056541666666675</v>
      </c>
      <c r="J2233" s="109">
        <v>274.18131249999999</v>
      </c>
      <c r="K2233" s="104">
        <v>76.107708333333335</v>
      </c>
      <c r="L2233" s="107">
        <v>0</v>
      </c>
      <c r="M2233" s="102">
        <v>246.80697916666665</v>
      </c>
      <c r="N2233" s="108">
        <v>135.54147916666665</v>
      </c>
      <c r="O2233" s="103">
        <v>59.750541666666663</v>
      </c>
      <c r="P2233" s="39">
        <v>0</v>
      </c>
      <c r="R2233" s="24">
        <f t="shared" si="159"/>
        <v>1765.9200208333336</v>
      </c>
      <c r="T2233" s="5">
        <v>82</v>
      </c>
      <c r="V2233" s="20">
        <f t="shared" si="160"/>
        <v>1847.9200208333336</v>
      </c>
      <c r="W2233" s="59">
        <f t="shared" si="158"/>
        <v>42244</v>
      </c>
      <c r="X2233" s="25">
        <v>148.65392</v>
      </c>
      <c r="Y2233" s="52">
        <v>383.80013000000002</v>
      </c>
      <c r="Z2233" s="53">
        <v>430.06541999999996</v>
      </c>
      <c r="AA2233" s="54">
        <v>477.72438</v>
      </c>
      <c r="AB2233" s="55">
        <v>229.964</v>
      </c>
      <c r="AC2233" s="56">
        <v>27.39808</v>
      </c>
      <c r="AD2233" s="100">
        <v>30.389666666666667</v>
      </c>
      <c r="AE2233" s="28">
        <v>0</v>
      </c>
      <c r="AF2233" s="58">
        <v>11.98298</v>
      </c>
      <c r="AG2233" s="58"/>
      <c r="AH2233" s="35">
        <v>0</v>
      </c>
      <c r="AI2233" s="35"/>
      <c r="AL2233" s="24">
        <f t="shared" si="162"/>
        <v>1739.9785766666664</v>
      </c>
      <c r="AN2233" s="47">
        <v>315</v>
      </c>
      <c r="AP2233" s="20">
        <f t="shared" si="161"/>
        <v>2054.9785766666664</v>
      </c>
      <c r="AR2233" s="20">
        <f t="shared" si="163"/>
        <v>-207.05855583333278</v>
      </c>
    </row>
    <row r="2234" spans="1:44" x14ac:dyDescent="0.25">
      <c r="A2234" t="str">
        <f>VLOOKUP($B2234,'Cushing Balance'!$C$2:$E$500,3,TRUE)</f>
        <v>352015</v>
      </c>
      <c r="B2234" s="1">
        <v>42245</v>
      </c>
      <c r="C2234" s="31"/>
      <c r="D2234" s="101">
        <v>479.375</v>
      </c>
      <c r="E2234" s="110">
        <v>188.85945833333335</v>
      </c>
      <c r="F2234" s="105">
        <v>492.71266666666668</v>
      </c>
      <c r="G2234" s="27"/>
      <c r="H2234" s="111">
        <v>92.541499999999999</v>
      </c>
      <c r="I2234" s="106">
        <v>72.598124999999996</v>
      </c>
      <c r="J2234" s="109">
        <v>284.6771875</v>
      </c>
      <c r="K2234" s="104">
        <v>82.200374999999994</v>
      </c>
      <c r="L2234" s="107">
        <v>0</v>
      </c>
      <c r="M2234" s="102">
        <v>247.607</v>
      </c>
      <c r="N2234" s="108">
        <v>124.1545</v>
      </c>
      <c r="O2234" s="103">
        <v>56.072437499999999</v>
      </c>
      <c r="P2234" s="39">
        <v>0</v>
      </c>
      <c r="R2234" s="24">
        <f t="shared" si="159"/>
        <v>2120.7982499999998</v>
      </c>
      <c r="T2234" s="5">
        <v>82</v>
      </c>
      <c r="V2234" s="20">
        <f t="shared" si="160"/>
        <v>2202.7982499999998</v>
      </c>
      <c r="W2234" s="59">
        <f t="shared" si="158"/>
        <v>42245</v>
      </c>
      <c r="X2234" s="25">
        <v>150.46481</v>
      </c>
      <c r="Y2234" s="52">
        <v>386.49259999999998</v>
      </c>
      <c r="Z2234" s="53">
        <v>425.56605999999999</v>
      </c>
      <c r="AA2234" s="54">
        <v>496.28548000000001</v>
      </c>
      <c r="AB2234" s="55">
        <v>232.91274999999999</v>
      </c>
      <c r="AC2234" s="56">
        <v>31.74052</v>
      </c>
      <c r="AD2234" s="100">
        <v>61.743499999999997</v>
      </c>
      <c r="AE2234" s="28">
        <v>0</v>
      </c>
      <c r="AF2234" s="58">
        <v>8.3848299999999991</v>
      </c>
      <c r="AG2234" s="58"/>
      <c r="AH2234" s="35">
        <v>0</v>
      </c>
      <c r="AI2234" s="35"/>
      <c r="AL2234" s="24">
        <f t="shared" si="162"/>
        <v>1793.5905500000001</v>
      </c>
      <c r="AN2234" s="47">
        <v>315</v>
      </c>
      <c r="AP2234" s="20">
        <f t="shared" si="161"/>
        <v>2108.5905499999999</v>
      </c>
      <c r="AR2234" s="20">
        <f t="shared" si="163"/>
        <v>94.207699999999932</v>
      </c>
    </row>
    <row r="2235" spans="1:44" x14ac:dyDescent="0.25">
      <c r="A2235" t="str">
        <f>VLOOKUP($B2235,'Cushing Balance'!$C$2:$E$500,3,TRUE)</f>
        <v>352015</v>
      </c>
      <c r="B2235" s="1">
        <v>42246</v>
      </c>
      <c r="C2235" s="31"/>
      <c r="D2235" s="101">
        <v>146.60883333333334</v>
      </c>
      <c r="E2235" s="110">
        <v>191.73070833333335</v>
      </c>
      <c r="F2235" s="105">
        <v>454.19420833333334</v>
      </c>
      <c r="G2235" s="27"/>
      <c r="H2235" s="111">
        <v>101.19416666666667</v>
      </c>
      <c r="I2235" s="106">
        <v>70.722020833333332</v>
      </c>
      <c r="J2235" s="109">
        <v>271.7825416666667</v>
      </c>
      <c r="K2235" s="104">
        <v>74.511041666666671</v>
      </c>
      <c r="L2235" s="107">
        <v>0</v>
      </c>
      <c r="M2235" s="102">
        <v>251.64316666666664</v>
      </c>
      <c r="N2235" s="108">
        <v>112.29170833333333</v>
      </c>
      <c r="O2235" s="103">
        <v>56.688604166666664</v>
      </c>
      <c r="P2235" s="39">
        <v>0</v>
      </c>
      <c r="R2235" s="24">
        <f t="shared" si="159"/>
        <v>1731.3670000000002</v>
      </c>
      <c r="T2235" s="5">
        <v>82</v>
      </c>
      <c r="V2235" s="20">
        <f t="shared" si="160"/>
        <v>1813.3670000000002</v>
      </c>
      <c r="W2235" s="59">
        <f t="shared" si="158"/>
        <v>42246</v>
      </c>
      <c r="X2235" s="25">
        <v>152.06617</v>
      </c>
      <c r="Y2235" s="52">
        <v>379.90902</v>
      </c>
      <c r="Z2235" s="53">
        <v>400.17915000000005</v>
      </c>
      <c r="AA2235" s="54">
        <v>493.55547999999999</v>
      </c>
      <c r="AB2235" s="55">
        <v>235.42504</v>
      </c>
      <c r="AC2235" s="56">
        <v>36.343400000000003</v>
      </c>
      <c r="AD2235" s="100">
        <v>67.130979166666677</v>
      </c>
      <c r="AE2235" s="28">
        <v>0</v>
      </c>
      <c r="AF2235" s="58">
        <v>9.6359399999999997</v>
      </c>
      <c r="AG2235" s="58"/>
      <c r="AH2235" s="35">
        <v>0</v>
      </c>
      <c r="AI2235" s="35"/>
      <c r="AL2235" s="24">
        <f t="shared" si="162"/>
        <v>1774.2451791666667</v>
      </c>
      <c r="AN2235" s="47">
        <v>315</v>
      </c>
      <c r="AP2235" s="20">
        <f t="shared" si="161"/>
        <v>2089.2451791666667</v>
      </c>
      <c r="AR2235" s="20">
        <f t="shared" si="163"/>
        <v>-275.87817916666654</v>
      </c>
    </row>
    <row r="2236" spans="1:44" x14ac:dyDescent="0.25">
      <c r="A2236" t="str">
        <f>VLOOKUP($B2236,'Cushing Balance'!$C$2:$E$500,3,TRUE)</f>
        <v>352015</v>
      </c>
      <c r="B2236" s="1">
        <v>42247</v>
      </c>
      <c r="C2236" s="31"/>
      <c r="D2236" s="101">
        <v>368.75</v>
      </c>
      <c r="E2236" s="110">
        <v>194.93297916666666</v>
      </c>
      <c r="F2236" s="105">
        <v>372.23452083333331</v>
      </c>
      <c r="G2236" s="27"/>
      <c r="H2236" s="111">
        <v>138.22364583333334</v>
      </c>
      <c r="I2236" s="106">
        <v>91.048479166666667</v>
      </c>
      <c r="J2236" s="109">
        <v>283.22418750000003</v>
      </c>
      <c r="K2236" s="104">
        <v>76.153958333333335</v>
      </c>
      <c r="L2236" s="107">
        <v>0</v>
      </c>
      <c r="M2236" s="102">
        <v>229.355875</v>
      </c>
      <c r="N2236" s="108">
        <v>115.1708125</v>
      </c>
      <c r="O2236" s="103">
        <v>55.001437500000002</v>
      </c>
      <c r="P2236" s="39">
        <v>0</v>
      </c>
      <c r="R2236" s="24">
        <f t="shared" si="159"/>
        <v>1924.0958958333335</v>
      </c>
      <c r="T2236" s="5">
        <v>82</v>
      </c>
      <c r="V2236" s="20">
        <f t="shared" si="160"/>
        <v>2006.0958958333335</v>
      </c>
      <c r="W2236" s="59">
        <f t="shared" si="158"/>
        <v>42247</v>
      </c>
      <c r="X2236" s="25">
        <v>149.44125</v>
      </c>
      <c r="Y2236" s="52">
        <v>336.46134999999998</v>
      </c>
      <c r="Z2236" s="53">
        <v>282.62083000000001</v>
      </c>
      <c r="AA2236" s="54">
        <v>520.38172999999995</v>
      </c>
      <c r="AB2236" s="55">
        <v>235.95507999999998</v>
      </c>
      <c r="AC2236" s="56">
        <v>37.362960000000001</v>
      </c>
      <c r="AD2236" s="100">
        <v>46.877708333333338</v>
      </c>
      <c r="AE2236" s="28">
        <v>0</v>
      </c>
      <c r="AF2236" s="58">
        <v>16.141670000000001</v>
      </c>
      <c r="AG2236" s="58"/>
      <c r="AH2236" s="35">
        <v>0</v>
      </c>
      <c r="AI2236" s="35"/>
      <c r="AL2236" s="24">
        <f t="shared" si="162"/>
        <v>1625.2425783333331</v>
      </c>
      <c r="AN2236" s="47">
        <v>315</v>
      </c>
      <c r="AP2236" s="20">
        <f t="shared" si="161"/>
        <v>1940.2425783333331</v>
      </c>
      <c r="AR2236" s="20">
        <f t="shared" si="163"/>
        <v>65.853317500000458</v>
      </c>
    </row>
    <row r="2237" spans="1:44" x14ac:dyDescent="0.25">
      <c r="A2237" t="str">
        <f>VLOOKUP($B2237,'Cushing Balance'!$C$2:$E$500,3,TRUE)</f>
        <v>352015</v>
      </c>
      <c r="B2237" s="1">
        <v>42248</v>
      </c>
      <c r="C2237" s="31"/>
      <c r="D2237" s="101">
        <v>368.75</v>
      </c>
      <c r="E2237" s="110">
        <v>193.84604166666665</v>
      </c>
      <c r="F2237" s="105">
        <v>413.04206249999999</v>
      </c>
      <c r="G2237" s="27"/>
      <c r="H2237" s="111">
        <v>120.60229166666667</v>
      </c>
      <c r="I2237" s="106">
        <v>89.907749999999993</v>
      </c>
      <c r="J2237" s="109">
        <v>94.383333333333326</v>
      </c>
      <c r="K2237" s="104">
        <v>68.520270833333328</v>
      </c>
      <c r="L2237" s="107">
        <v>0</v>
      </c>
      <c r="M2237" s="102">
        <v>222.12712500000001</v>
      </c>
      <c r="N2237" s="108">
        <v>113.81041666666667</v>
      </c>
      <c r="O2237" s="103">
        <v>46.241875</v>
      </c>
      <c r="P2237" s="39">
        <v>0</v>
      </c>
      <c r="R2237" s="24">
        <f t="shared" si="159"/>
        <v>1731.2311666666665</v>
      </c>
      <c r="T2237" s="5">
        <v>82</v>
      </c>
      <c r="V2237" s="20">
        <f t="shared" si="160"/>
        <v>1813.2311666666665</v>
      </c>
      <c r="W2237" s="59">
        <f t="shared" si="158"/>
        <v>42248</v>
      </c>
      <c r="X2237" s="25">
        <v>152.17156</v>
      </c>
      <c r="Y2237" s="52">
        <v>262.57925</v>
      </c>
      <c r="Z2237" s="53">
        <v>292.20146</v>
      </c>
      <c r="AA2237" s="54">
        <v>568.66840000000002</v>
      </c>
      <c r="AB2237" s="55">
        <v>231.95963</v>
      </c>
      <c r="AC2237" s="56">
        <v>36.723690000000005</v>
      </c>
      <c r="AD2237" s="100">
        <v>87.188625000000002</v>
      </c>
      <c r="AE2237" s="28">
        <v>0</v>
      </c>
      <c r="AF2237" s="58">
        <v>14.671250000000001</v>
      </c>
      <c r="AG2237" s="58"/>
      <c r="AH2237" s="35">
        <v>0</v>
      </c>
      <c r="AI2237" s="35"/>
      <c r="AL2237" s="24">
        <f t="shared" si="162"/>
        <v>1646.1638650000002</v>
      </c>
      <c r="AN2237" s="47">
        <v>315</v>
      </c>
      <c r="AP2237" s="20">
        <f t="shared" si="161"/>
        <v>1961.1638650000002</v>
      </c>
      <c r="AR2237" s="20">
        <f t="shared" si="163"/>
        <v>-147.93269833333375</v>
      </c>
    </row>
    <row r="2238" spans="1:44" x14ac:dyDescent="0.25">
      <c r="A2238" t="str">
        <f>VLOOKUP($B2238,'Cushing Balance'!$C$2:$E$500,3,TRUE)</f>
        <v>352015</v>
      </c>
      <c r="B2238" s="1">
        <v>42249</v>
      </c>
      <c r="C2238" s="31"/>
      <c r="D2238" s="101">
        <v>270.41666666666669</v>
      </c>
      <c r="E2238" s="110">
        <v>191.26010416666665</v>
      </c>
      <c r="F2238" s="105">
        <v>428.3841875</v>
      </c>
      <c r="G2238" s="27"/>
      <c r="H2238" s="111">
        <v>125.05854166666667</v>
      </c>
      <c r="I2238" s="106">
        <v>74.967624999999998</v>
      </c>
      <c r="J2238" s="109">
        <v>183.11</v>
      </c>
      <c r="K2238" s="104">
        <v>68.991187499999995</v>
      </c>
      <c r="L2238" s="107">
        <v>0</v>
      </c>
      <c r="M2238" s="102">
        <v>242.66106250000001</v>
      </c>
      <c r="N2238" s="108">
        <v>118.76579166666667</v>
      </c>
      <c r="O2238" s="103">
        <v>52.125687499999998</v>
      </c>
      <c r="P2238" s="39">
        <v>0</v>
      </c>
      <c r="R2238" s="24">
        <f t="shared" si="159"/>
        <v>1755.7408541666668</v>
      </c>
      <c r="T2238" s="5">
        <v>82</v>
      </c>
      <c r="V2238" s="20">
        <f t="shared" si="160"/>
        <v>1837.7408541666668</v>
      </c>
      <c r="W2238" s="59">
        <f t="shared" si="158"/>
        <v>42249</v>
      </c>
      <c r="X2238" s="25">
        <v>150.80760000000001</v>
      </c>
      <c r="Y2238" s="52">
        <v>346.44362999999998</v>
      </c>
      <c r="Z2238" s="53">
        <v>409.28088000000002</v>
      </c>
      <c r="AA2238" s="54">
        <v>619.3519</v>
      </c>
      <c r="AB2238" s="55">
        <v>235.81719000000001</v>
      </c>
      <c r="AC2238" s="56">
        <v>36.594499999999996</v>
      </c>
      <c r="AD2238" s="100">
        <v>117.98227083333333</v>
      </c>
      <c r="AE2238" s="28">
        <v>0</v>
      </c>
      <c r="AF2238" s="58">
        <v>9.7834599999999998</v>
      </c>
      <c r="AG2238" s="58"/>
      <c r="AH2238" s="35">
        <v>0</v>
      </c>
      <c r="AI2238" s="35"/>
      <c r="AL2238" s="24">
        <f t="shared" si="162"/>
        <v>1926.0614308333334</v>
      </c>
      <c r="AN2238" s="47">
        <v>315</v>
      </c>
      <c r="AP2238" s="20">
        <f t="shared" si="161"/>
        <v>2241.0614308333334</v>
      </c>
      <c r="AR2238" s="20">
        <f t="shared" si="163"/>
        <v>-403.32057666666651</v>
      </c>
    </row>
    <row r="2239" spans="1:44" x14ac:dyDescent="0.25">
      <c r="A2239" t="str">
        <f>VLOOKUP($B2239,'Cushing Balance'!$C$2:$E$500,3,TRUE)</f>
        <v>352015</v>
      </c>
      <c r="B2239" s="1">
        <v>42250</v>
      </c>
      <c r="C2239" s="31"/>
      <c r="D2239" s="101">
        <v>367.3029166666667</v>
      </c>
      <c r="E2239" s="110">
        <v>198.84016666666665</v>
      </c>
      <c r="F2239" s="105">
        <v>402.83720833333331</v>
      </c>
      <c r="G2239" s="27"/>
      <c r="H2239" s="111">
        <v>110.48379166666668</v>
      </c>
      <c r="I2239" s="106">
        <v>71.99122916666667</v>
      </c>
      <c r="J2239" s="109">
        <v>210.35537500000001</v>
      </c>
      <c r="K2239" s="104">
        <v>69.297541666666675</v>
      </c>
      <c r="L2239" s="107">
        <v>0</v>
      </c>
      <c r="M2239" s="102">
        <v>243.5271875</v>
      </c>
      <c r="N2239" s="108">
        <v>106.40879166666667</v>
      </c>
      <c r="O2239" s="103">
        <v>54.395000000000003</v>
      </c>
      <c r="P2239" s="39">
        <v>0</v>
      </c>
      <c r="R2239" s="24">
        <f t="shared" si="159"/>
        <v>1835.4392083333337</v>
      </c>
      <c r="T2239" s="5">
        <v>82</v>
      </c>
      <c r="V2239" s="20">
        <f t="shared" si="160"/>
        <v>1917.4392083333337</v>
      </c>
      <c r="W2239" s="59">
        <f t="shared" si="158"/>
        <v>42250</v>
      </c>
      <c r="X2239" s="25">
        <v>152.74256</v>
      </c>
      <c r="Y2239" s="52">
        <v>353.18862999999999</v>
      </c>
      <c r="Z2239" s="53">
        <v>376.41284999999999</v>
      </c>
      <c r="AA2239" s="54">
        <v>579.84592000000009</v>
      </c>
      <c r="AB2239" s="55">
        <v>234.47864999999999</v>
      </c>
      <c r="AC2239" s="56">
        <v>37.247709999999998</v>
      </c>
      <c r="AD2239" s="100">
        <v>75.161874999999995</v>
      </c>
      <c r="AE2239" s="28">
        <v>0</v>
      </c>
      <c r="AF2239" s="58">
        <v>16.231629999999999</v>
      </c>
      <c r="AG2239" s="58"/>
      <c r="AH2239" s="35">
        <v>0</v>
      </c>
      <c r="AI2239" s="35"/>
      <c r="AL2239" s="24">
        <f t="shared" si="162"/>
        <v>1825.3098250000003</v>
      </c>
      <c r="AN2239" s="47">
        <v>315</v>
      </c>
      <c r="AP2239" s="20">
        <f t="shared" si="161"/>
        <v>2140.3098250000003</v>
      </c>
      <c r="AR2239" s="20">
        <f t="shared" si="163"/>
        <v>-222.87061666666659</v>
      </c>
    </row>
    <row r="2240" spans="1:44" x14ac:dyDescent="0.25">
      <c r="A2240" t="str">
        <f>VLOOKUP($B2240,'Cushing Balance'!$C$2:$E$500,3,TRUE)</f>
        <v>352015</v>
      </c>
      <c r="B2240" s="1">
        <v>42251</v>
      </c>
      <c r="C2240" s="31"/>
      <c r="D2240" s="101">
        <v>296.58202083333333</v>
      </c>
      <c r="E2240" s="110">
        <v>192.86166666666665</v>
      </c>
      <c r="F2240" s="105">
        <v>402.77227083333332</v>
      </c>
      <c r="G2240" s="27"/>
      <c r="H2240" s="111">
        <v>109.76004166666667</v>
      </c>
      <c r="I2240" s="106">
        <v>77.207499999999996</v>
      </c>
      <c r="J2240" s="109">
        <v>178.35460416666666</v>
      </c>
      <c r="K2240" s="104">
        <v>66.664979166666669</v>
      </c>
      <c r="L2240" s="107">
        <v>0</v>
      </c>
      <c r="M2240" s="102">
        <v>255.52972916666667</v>
      </c>
      <c r="N2240" s="108">
        <v>118.72314583333333</v>
      </c>
      <c r="O2240" s="103">
        <v>52.213562500000002</v>
      </c>
      <c r="P2240" s="39">
        <v>0</v>
      </c>
      <c r="R2240" s="24">
        <f t="shared" si="159"/>
        <v>1750.6695208333333</v>
      </c>
      <c r="T2240" s="5">
        <v>82</v>
      </c>
      <c r="V2240" s="20">
        <f t="shared" si="160"/>
        <v>1832.6695208333333</v>
      </c>
      <c r="W2240" s="59">
        <f t="shared" si="158"/>
        <v>42251</v>
      </c>
      <c r="X2240" s="25">
        <v>152.20492000000002</v>
      </c>
      <c r="Y2240" s="52">
        <v>356.32590000000005</v>
      </c>
      <c r="Z2240" s="53">
        <v>421.83593999999999</v>
      </c>
      <c r="AA2240" s="54">
        <v>547.17184999999995</v>
      </c>
      <c r="AB2240" s="55">
        <v>232.13194000000001</v>
      </c>
      <c r="AC2240" s="56">
        <v>36.82508</v>
      </c>
      <c r="AD2240" s="100">
        <v>77.96127083333333</v>
      </c>
      <c r="AE2240" s="28">
        <v>0</v>
      </c>
      <c r="AF2240" s="58">
        <v>16.336040000000001</v>
      </c>
      <c r="AG2240" s="58"/>
      <c r="AH2240" s="35">
        <v>0</v>
      </c>
      <c r="AI2240" s="35"/>
      <c r="AL2240" s="24">
        <f t="shared" si="162"/>
        <v>1840.7929408333334</v>
      </c>
      <c r="AN2240" s="47">
        <v>315</v>
      </c>
      <c r="AP2240" s="20">
        <f t="shared" si="161"/>
        <v>2155.7929408333334</v>
      </c>
      <c r="AR2240" s="20">
        <f t="shared" si="163"/>
        <v>-323.12342000000012</v>
      </c>
    </row>
    <row r="2241" spans="1:44" x14ac:dyDescent="0.25">
      <c r="A2241" t="str">
        <f>VLOOKUP($B2241,'Cushing Balance'!$C$2:$E$500,3,TRUE)</f>
        <v>362015</v>
      </c>
      <c r="B2241" s="1">
        <v>42252</v>
      </c>
      <c r="C2241" s="31"/>
      <c r="D2241" s="101">
        <v>349.13527083333332</v>
      </c>
      <c r="E2241" s="110">
        <v>188.83989583333334</v>
      </c>
      <c r="F2241" s="105">
        <v>322.39127083333329</v>
      </c>
      <c r="G2241" s="27"/>
      <c r="H2241" s="111">
        <v>99.665104166666666</v>
      </c>
      <c r="I2241" s="106">
        <v>75.277833333333334</v>
      </c>
      <c r="J2241" s="109">
        <v>189.14235416666665</v>
      </c>
      <c r="K2241" s="104">
        <v>69.723437500000003</v>
      </c>
      <c r="L2241" s="107">
        <v>0</v>
      </c>
      <c r="M2241" s="102">
        <v>245.97252083333333</v>
      </c>
      <c r="N2241" s="108">
        <v>138.2613125</v>
      </c>
      <c r="O2241" s="103">
        <v>55.306958333333334</v>
      </c>
      <c r="P2241" s="39">
        <v>0</v>
      </c>
      <c r="R2241" s="24">
        <f t="shared" si="159"/>
        <v>1733.7159583333332</v>
      </c>
      <c r="T2241" s="5">
        <v>82</v>
      </c>
      <c r="V2241" s="20">
        <f t="shared" si="160"/>
        <v>1815.7159583333332</v>
      </c>
      <c r="W2241" s="59">
        <f t="shared" si="158"/>
        <v>42252</v>
      </c>
      <c r="X2241" s="25">
        <v>150.92175</v>
      </c>
      <c r="Y2241" s="52">
        <v>349.28858000000002</v>
      </c>
      <c r="Z2241" s="53">
        <v>433.88675000000001</v>
      </c>
      <c r="AA2241" s="54">
        <v>585.44534999999996</v>
      </c>
      <c r="AB2241" s="55">
        <v>231.47149999999999</v>
      </c>
      <c r="AC2241" s="56">
        <v>36.974849999999996</v>
      </c>
      <c r="AD2241" s="100">
        <v>109.09316666666668</v>
      </c>
      <c r="AE2241" s="28">
        <v>0</v>
      </c>
      <c r="AF2241" s="58">
        <v>16.35727</v>
      </c>
      <c r="AG2241" s="58"/>
      <c r="AH2241" s="35">
        <v>0</v>
      </c>
      <c r="AI2241" s="35"/>
      <c r="AL2241" s="24">
        <f t="shared" si="162"/>
        <v>1913.4392166666669</v>
      </c>
      <c r="AN2241" s="47">
        <v>315</v>
      </c>
      <c r="AP2241" s="20">
        <f t="shared" si="161"/>
        <v>2228.4392166666667</v>
      </c>
      <c r="AR2241" s="20">
        <f t="shared" si="163"/>
        <v>-412.72325833333343</v>
      </c>
    </row>
    <row r="2242" spans="1:44" x14ac:dyDescent="0.25">
      <c r="A2242" t="str">
        <f>VLOOKUP($B2242,'Cushing Balance'!$C$2:$E$500,3,TRUE)</f>
        <v>362015</v>
      </c>
      <c r="B2242" s="1">
        <v>42253</v>
      </c>
      <c r="C2242" s="31"/>
      <c r="D2242" s="101">
        <v>406.89727083333332</v>
      </c>
      <c r="E2242" s="110">
        <v>160.50914583333335</v>
      </c>
      <c r="F2242" s="105">
        <v>329.2211666666667</v>
      </c>
      <c r="G2242" s="27"/>
      <c r="H2242" s="111">
        <v>123.409125</v>
      </c>
      <c r="I2242" s="106">
        <v>66.099229166666674</v>
      </c>
      <c r="J2242" s="109">
        <v>224.67897916666666</v>
      </c>
      <c r="K2242" s="104">
        <v>66.012</v>
      </c>
      <c r="L2242" s="107">
        <v>0</v>
      </c>
      <c r="M2242" s="102">
        <v>201.74375000000001</v>
      </c>
      <c r="N2242" s="108">
        <v>150</v>
      </c>
      <c r="O2242" s="103">
        <v>55.325895833333334</v>
      </c>
      <c r="P2242" s="39">
        <v>0</v>
      </c>
      <c r="R2242" s="24">
        <f t="shared" si="159"/>
        <v>1783.8965625000003</v>
      </c>
      <c r="T2242" s="5">
        <v>82</v>
      </c>
      <c r="V2242" s="20">
        <f t="shared" si="160"/>
        <v>1865.8965625000003</v>
      </c>
      <c r="W2242" s="59">
        <f t="shared" si="158"/>
        <v>42253</v>
      </c>
      <c r="X2242" s="25">
        <v>152.1686</v>
      </c>
      <c r="Y2242" s="52">
        <v>307.89075000000003</v>
      </c>
      <c r="Z2242" s="53">
        <v>410.84555999999998</v>
      </c>
      <c r="AA2242" s="54">
        <v>597.05156000000011</v>
      </c>
      <c r="AB2242" s="55">
        <v>230.89952</v>
      </c>
      <c r="AC2242" s="56">
        <v>34.112230000000004</v>
      </c>
      <c r="AD2242" s="100">
        <v>135.06720833333335</v>
      </c>
      <c r="AE2242" s="28">
        <v>0</v>
      </c>
      <c r="AF2242" s="58">
        <v>13.27596</v>
      </c>
      <c r="AG2242" s="58"/>
      <c r="AH2242" s="35">
        <v>0</v>
      </c>
      <c r="AI2242" s="35"/>
      <c r="AL2242" s="24">
        <f t="shared" si="162"/>
        <v>1881.3113883333333</v>
      </c>
      <c r="AN2242" s="47">
        <v>315</v>
      </c>
      <c r="AP2242" s="20">
        <f t="shared" si="161"/>
        <v>2196.3113883333335</v>
      </c>
      <c r="AR2242" s="20">
        <f t="shared" si="163"/>
        <v>-330.41482583333323</v>
      </c>
    </row>
    <row r="2243" spans="1:44" x14ac:dyDescent="0.25">
      <c r="A2243" t="str">
        <f>VLOOKUP($B2243,'Cushing Balance'!$C$2:$E$500,3,TRUE)</f>
        <v>362015</v>
      </c>
      <c r="B2243" s="1">
        <v>42254</v>
      </c>
      <c r="C2243" s="31"/>
      <c r="D2243" s="101">
        <v>518.31672916666673</v>
      </c>
      <c r="E2243" s="110">
        <v>188.03274999999999</v>
      </c>
      <c r="F2243" s="105">
        <v>295.91497916666668</v>
      </c>
      <c r="G2243" s="27"/>
      <c r="H2243" s="111">
        <v>129.80754166666668</v>
      </c>
      <c r="I2243" s="106">
        <v>79.394041666666666</v>
      </c>
      <c r="J2243" s="109">
        <v>281.73495833333334</v>
      </c>
      <c r="K2243" s="104">
        <v>67.148291666666665</v>
      </c>
      <c r="L2243" s="107">
        <v>0</v>
      </c>
      <c r="M2243" s="102">
        <v>262.34956249999999</v>
      </c>
      <c r="N2243" s="108">
        <v>119.99854166666667</v>
      </c>
      <c r="O2243" s="103">
        <v>54.939458333333334</v>
      </c>
      <c r="P2243" s="39">
        <v>0</v>
      </c>
      <c r="R2243" s="24">
        <f t="shared" si="159"/>
        <v>1997.6368541666666</v>
      </c>
      <c r="T2243" s="5">
        <v>82</v>
      </c>
      <c r="V2243" s="20">
        <f t="shared" si="160"/>
        <v>2079.6368541666666</v>
      </c>
      <c r="W2243" s="59">
        <f t="shared" si="158"/>
        <v>42254</v>
      </c>
      <c r="X2243" s="25">
        <v>154.04419000000001</v>
      </c>
      <c r="Y2243" s="52">
        <v>361.63496000000004</v>
      </c>
      <c r="Z2243" s="53">
        <v>422.50749999999999</v>
      </c>
      <c r="AA2243" s="54">
        <v>608.72245999999996</v>
      </c>
      <c r="AB2243" s="55">
        <v>224.82624999999999</v>
      </c>
      <c r="AC2243" s="56">
        <v>24.878349999999998</v>
      </c>
      <c r="AD2243" s="100">
        <v>154.95335416666666</v>
      </c>
      <c r="AE2243" s="28">
        <v>0</v>
      </c>
      <c r="AF2243" s="58">
        <v>16.067350000000001</v>
      </c>
      <c r="AG2243" s="58"/>
      <c r="AH2243" s="35">
        <v>0</v>
      </c>
      <c r="AI2243" s="35"/>
      <c r="AL2243" s="24">
        <f t="shared" si="162"/>
        <v>1967.6344141666668</v>
      </c>
      <c r="AN2243" s="47">
        <v>315</v>
      </c>
      <c r="AP2243" s="20">
        <f t="shared" si="161"/>
        <v>2282.6344141666668</v>
      </c>
      <c r="AR2243" s="20">
        <f t="shared" si="163"/>
        <v>-202.99756000000025</v>
      </c>
    </row>
    <row r="2244" spans="1:44" x14ac:dyDescent="0.25">
      <c r="A2244" t="str">
        <f>VLOOKUP($B2244,'Cushing Balance'!$C$2:$E$500,3,TRUE)</f>
        <v>362015</v>
      </c>
      <c r="B2244" s="1">
        <v>42255</v>
      </c>
      <c r="C2244" s="31"/>
      <c r="D2244" s="101">
        <v>167.58233333333334</v>
      </c>
      <c r="E2244" s="110">
        <v>192.76202083333334</v>
      </c>
      <c r="F2244" s="105">
        <v>342.63216666666671</v>
      </c>
      <c r="G2244" s="27"/>
      <c r="H2244" s="111">
        <v>129.50397916666668</v>
      </c>
      <c r="I2244" s="106">
        <v>71.420979166666669</v>
      </c>
      <c r="J2244" s="109">
        <v>227.1278125</v>
      </c>
      <c r="K2244" s="104">
        <v>66.309666666666672</v>
      </c>
      <c r="L2244" s="107">
        <v>0</v>
      </c>
      <c r="M2244" s="102">
        <v>241.10770833333333</v>
      </c>
      <c r="N2244" s="108">
        <v>105.5993125</v>
      </c>
      <c r="O2244" s="103">
        <v>56.416708333333332</v>
      </c>
      <c r="P2244" s="39">
        <v>0</v>
      </c>
      <c r="R2244" s="24">
        <f t="shared" si="159"/>
        <v>1600.4626875000001</v>
      </c>
      <c r="T2244" s="5">
        <v>82</v>
      </c>
      <c r="V2244" s="20">
        <f t="shared" si="160"/>
        <v>1682.4626875000001</v>
      </c>
      <c r="W2244" s="59">
        <f t="shared" si="158"/>
        <v>42255</v>
      </c>
      <c r="X2244" s="25">
        <v>151.72708</v>
      </c>
      <c r="Y2244" s="52">
        <v>320.57398000000001</v>
      </c>
      <c r="Z2244" s="53">
        <v>362.81680999999998</v>
      </c>
      <c r="AA2244" s="54">
        <v>607.93977000000007</v>
      </c>
      <c r="AB2244" s="55">
        <v>231.66382999999999</v>
      </c>
      <c r="AC2244" s="56">
        <v>29.303879999999999</v>
      </c>
      <c r="AD2244" s="100">
        <v>134.09577083333335</v>
      </c>
      <c r="AE2244" s="28">
        <v>0</v>
      </c>
      <c r="AF2244" s="58">
        <v>15.5069</v>
      </c>
      <c r="AG2244" s="58"/>
      <c r="AH2244" s="35">
        <v>0</v>
      </c>
      <c r="AI2244" s="35"/>
      <c r="AL2244" s="24">
        <f t="shared" si="162"/>
        <v>1853.6280208333333</v>
      </c>
      <c r="AN2244" s="47">
        <v>315</v>
      </c>
      <c r="AP2244" s="20">
        <f t="shared" si="161"/>
        <v>2168.6280208333333</v>
      </c>
      <c r="AR2244" s="20">
        <f t="shared" si="163"/>
        <v>-486.16533333333314</v>
      </c>
    </row>
    <row r="2245" spans="1:44" x14ac:dyDescent="0.25">
      <c r="A2245" t="str">
        <f>VLOOKUP($B2245,'Cushing Balance'!$C$2:$E$500,3,TRUE)</f>
        <v>362015</v>
      </c>
      <c r="B2245" s="1">
        <v>42256</v>
      </c>
      <c r="C2245" s="31"/>
      <c r="D2245" s="101">
        <v>221.21383333333335</v>
      </c>
      <c r="E2245" s="110">
        <v>197.63935416666666</v>
      </c>
      <c r="F2245" s="105">
        <v>445.75822916666669</v>
      </c>
      <c r="G2245" s="27"/>
      <c r="H2245" s="111">
        <v>122.63697916666668</v>
      </c>
      <c r="I2245" s="106">
        <v>82.023479166666675</v>
      </c>
      <c r="J2245" s="109">
        <v>190.52906250000001</v>
      </c>
      <c r="K2245" s="104">
        <v>74.881562500000001</v>
      </c>
      <c r="L2245" s="107">
        <v>0</v>
      </c>
      <c r="M2245" s="102">
        <v>248.92333333333335</v>
      </c>
      <c r="N2245" s="108">
        <v>113.04614583333333</v>
      </c>
      <c r="O2245" s="103">
        <v>63.914812499999996</v>
      </c>
      <c r="P2245" s="39">
        <v>0</v>
      </c>
      <c r="R2245" s="24">
        <f t="shared" si="159"/>
        <v>1760.5667916666666</v>
      </c>
      <c r="T2245" s="5">
        <v>82</v>
      </c>
      <c r="V2245" s="20">
        <f t="shared" si="160"/>
        <v>1842.5667916666666</v>
      </c>
      <c r="W2245" s="59">
        <f t="shared" si="158"/>
        <v>42256</v>
      </c>
      <c r="X2245" s="25">
        <v>149.75538</v>
      </c>
      <c r="Y2245" s="52">
        <v>385.32347999999996</v>
      </c>
      <c r="Z2245" s="53">
        <v>294.70443999999998</v>
      </c>
      <c r="AA2245" s="54">
        <v>542.47820999999999</v>
      </c>
      <c r="AB2245" s="55">
        <v>233.21982999999997</v>
      </c>
      <c r="AC2245" s="56">
        <v>37.274000000000001</v>
      </c>
      <c r="AD2245" s="100">
        <v>79.345645833333322</v>
      </c>
      <c r="AE2245" s="28">
        <v>0</v>
      </c>
      <c r="AF2245" s="58">
        <v>16.13719</v>
      </c>
      <c r="AG2245" s="58"/>
      <c r="AH2245" s="35">
        <v>0</v>
      </c>
      <c r="AI2245" s="35"/>
      <c r="AL2245" s="24">
        <f t="shared" si="162"/>
        <v>1738.2381758333329</v>
      </c>
      <c r="AN2245" s="47">
        <v>315</v>
      </c>
      <c r="AP2245" s="20">
        <f t="shared" si="161"/>
        <v>2053.2381758333331</v>
      </c>
      <c r="AR2245" s="20">
        <f t="shared" si="163"/>
        <v>-210.67138416666648</v>
      </c>
    </row>
    <row r="2246" spans="1:44" x14ac:dyDescent="0.25">
      <c r="A2246" t="str">
        <f>VLOOKUP($B2246,'Cushing Balance'!$C$2:$E$500,3,TRUE)</f>
        <v>362015</v>
      </c>
      <c r="B2246" s="1">
        <v>42257</v>
      </c>
      <c r="C2246" s="31"/>
      <c r="D2246" s="101">
        <v>581.08887500000003</v>
      </c>
      <c r="E2246" s="110">
        <v>195.25960416666666</v>
      </c>
      <c r="F2246" s="105">
        <v>424.14283333333333</v>
      </c>
      <c r="G2246" s="27"/>
      <c r="H2246" s="111">
        <v>89.196979166666665</v>
      </c>
      <c r="I2246" s="106">
        <v>75.024937499999993</v>
      </c>
      <c r="J2246" s="109">
        <v>229.38485416666666</v>
      </c>
      <c r="K2246" s="104">
        <v>68.026520833333322</v>
      </c>
      <c r="L2246" s="107">
        <v>0</v>
      </c>
      <c r="M2246" s="102">
        <v>257.51020833333337</v>
      </c>
      <c r="N2246" s="108">
        <v>119.99054166666667</v>
      </c>
      <c r="O2246" s="103">
        <v>50.328708333333338</v>
      </c>
      <c r="P2246" s="39">
        <v>0</v>
      </c>
      <c r="R2246" s="24">
        <f t="shared" si="159"/>
        <v>2089.9540625000004</v>
      </c>
      <c r="T2246" s="5">
        <v>82</v>
      </c>
      <c r="V2246" s="20">
        <f t="shared" si="160"/>
        <v>2171.9540625000004</v>
      </c>
      <c r="W2246" s="59">
        <f t="shared" si="158"/>
        <v>42257</v>
      </c>
      <c r="X2246" s="25">
        <v>149.99751999999998</v>
      </c>
      <c r="Y2246" s="52">
        <v>340.81142</v>
      </c>
      <c r="Z2246" s="53">
        <v>308.33596</v>
      </c>
      <c r="AA2246" s="54">
        <v>474.05009999999999</v>
      </c>
      <c r="AB2246" s="55">
        <v>208.65715</v>
      </c>
      <c r="AC2246" s="56">
        <v>37.661919999999995</v>
      </c>
      <c r="AD2246" s="100">
        <v>104.30370833333333</v>
      </c>
      <c r="AE2246" s="28">
        <v>0</v>
      </c>
      <c r="AF2246" s="58">
        <v>16.214079999999999</v>
      </c>
      <c r="AG2246" s="58"/>
      <c r="AH2246" s="35">
        <v>0</v>
      </c>
      <c r="AI2246" s="35"/>
      <c r="AL2246" s="24">
        <f t="shared" si="162"/>
        <v>1640.0318583333333</v>
      </c>
      <c r="AN2246" s="47">
        <v>315</v>
      </c>
      <c r="AP2246" s="20">
        <f t="shared" si="161"/>
        <v>1955.0318583333333</v>
      </c>
      <c r="AR2246" s="20">
        <f t="shared" si="163"/>
        <v>216.92220416666714</v>
      </c>
    </row>
    <row r="2247" spans="1:44" x14ac:dyDescent="0.25">
      <c r="A2247" t="str">
        <f>VLOOKUP($B2247,'Cushing Balance'!$C$2:$E$500,3,TRUE)</f>
        <v>362015</v>
      </c>
      <c r="B2247" s="1">
        <v>42258</v>
      </c>
      <c r="C2247" s="31"/>
      <c r="D2247" s="101">
        <v>415.00408333333331</v>
      </c>
      <c r="E2247" s="110">
        <v>199.01627083333335</v>
      </c>
      <c r="F2247" s="105">
        <v>405.47285416666671</v>
      </c>
      <c r="G2247" s="27"/>
      <c r="H2247" s="111">
        <v>91.020895833333327</v>
      </c>
      <c r="I2247" s="106">
        <v>84.211562499999999</v>
      </c>
      <c r="J2247" s="109">
        <v>246.40741666666665</v>
      </c>
      <c r="K2247" s="104">
        <v>74.035145833333331</v>
      </c>
      <c r="L2247" s="107">
        <v>0</v>
      </c>
      <c r="M2247" s="102">
        <v>238.15143749999999</v>
      </c>
      <c r="N2247" s="108">
        <v>106.88097916666668</v>
      </c>
      <c r="O2247" s="103">
        <v>53.953874999999996</v>
      </c>
      <c r="P2247" s="39">
        <v>0</v>
      </c>
      <c r="R2247" s="24">
        <f t="shared" si="159"/>
        <v>1914.1545208333332</v>
      </c>
      <c r="T2247" s="5">
        <v>82</v>
      </c>
      <c r="V2247" s="20">
        <f t="shared" si="160"/>
        <v>1996.1545208333332</v>
      </c>
      <c r="W2247" s="59">
        <f t="shared" si="158"/>
        <v>42258</v>
      </c>
      <c r="X2247" s="25">
        <v>151.53784999999999</v>
      </c>
      <c r="Y2247" s="52">
        <v>290.78234999999995</v>
      </c>
      <c r="Z2247" s="53">
        <v>265.20446000000004</v>
      </c>
      <c r="AA2247" s="54">
        <v>529.74662999999998</v>
      </c>
      <c r="AB2247" s="55">
        <v>217.62769</v>
      </c>
      <c r="AC2247" s="56">
        <v>37.82208</v>
      </c>
      <c r="AD2247" s="100">
        <v>103.94983333333333</v>
      </c>
      <c r="AE2247" s="28">
        <v>0</v>
      </c>
      <c r="AF2247" s="58">
        <v>16.1965</v>
      </c>
      <c r="AG2247" s="58"/>
      <c r="AH2247" s="35">
        <v>0</v>
      </c>
      <c r="AI2247" s="35"/>
      <c r="AL2247" s="24">
        <f t="shared" si="162"/>
        <v>1612.8673933333334</v>
      </c>
      <c r="AN2247" s="47">
        <f>315-76</f>
        <v>239</v>
      </c>
      <c r="AP2247" s="20">
        <f t="shared" si="161"/>
        <v>1851.8673933333334</v>
      </c>
      <c r="AR2247" s="20">
        <f t="shared" si="163"/>
        <v>144.28712749999977</v>
      </c>
    </row>
    <row r="2248" spans="1:44" x14ac:dyDescent="0.25">
      <c r="A2248" t="str">
        <f>VLOOKUP($B2248,'Cushing Balance'!$C$2:$E$500,3,TRUE)</f>
        <v>372015</v>
      </c>
      <c r="B2248" s="38">
        <v>42259</v>
      </c>
      <c r="C2248" s="32"/>
      <c r="D2248" s="101">
        <v>255.8250625</v>
      </c>
      <c r="E2248" s="110">
        <v>183.6075625</v>
      </c>
      <c r="F2248" s="105">
        <v>452.54360416666668</v>
      </c>
      <c r="G2248" s="28"/>
      <c r="H2248" s="111">
        <v>141.16160416666665</v>
      </c>
      <c r="I2248" s="106">
        <v>93.977791666666675</v>
      </c>
      <c r="J2248" s="109">
        <v>267.1705</v>
      </c>
      <c r="K2248" s="104">
        <v>77.174854166666677</v>
      </c>
      <c r="L2248" s="107">
        <v>0</v>
      </c>
      <c r="M2248" s="102">
        <v>237.83960416666665</v>
      </c>
      <c r="N2248" s="108">
        <v>120.3769375</v>
      </c>
      <c r="O2248" s="103">
        <v>50.327041666666666</v>
      </c>
      <c r="P2248" s="39">
        <v>0</v>
      </c>
      <c r="R2248" s="24">
        <f t="shared" si="159"/>
        <v>1880.0045625</v>
      </c>
      <c r="T2248" s="5">
        <v>82</v>
      </c>
      <c r="V2248" s="20">
        <f t="shared" si="160"/>
        <v>1962.0045625</v>
      </c>
      <c r="W2248" s="59">
        <f t="shared" ref="W2248:W2311" si="164">B2248</f>
        <v>42259</v>
      </c>
      <c r="X2248" s="25">
        <v>150.33869000000001</v>
      </c>
      <c r="Y2248" s="52">
        <v>385.43897999999996</v>
      </c>
      <c r="Z2248" s="53">
        <v>332.82652000000002</v>
      </c>
      <c r="AA2248" s="54">
        <v>516.65813000000003</v>
      </c>
      <c r="AB2248" s="55">
        <v>216.92214999999999</v>
      </c>
      <c r="AC2248" s="56">
        <v>34.251750000000001</v>
      </c>
      <c r="AD2248" s="100">
        <v>104.40641666666667</v>
      </c>
      <c r="AE2248" s="28">
        <v>0</v>
      </c>
      <c r="AF2248" s="58">
        <v>16.148479999999999</v>
      </c>
      <c r="AG2248" s="58"/>
      <c r="AH2248" s="28">
        <v>0</v>
      </c>
      <c r="AI2248" s="28"/>
      <c r="AL2248" s="24">
        <f t="shared" si="162"/>
        <v>1756.9911166666668</v>
      </c>
      <c r="AN2248" s="47">
        <f t="shared" ref="AN2248:AN2311" si="165">315-76</f>
        <v>239</v>
      </c>
      <c r="AP2248" s="20">
        <f t="shared" si="161"/>
        <v>1995.9911166666668</v>
      </c>
      <c r="AR2248" s="20">
        <f t="shared" si="163"/>
        <v>-33.986554166666792</v>
      </c>
    </row>
    <row r="2249" spans="1:44" x14ac:dyDescent="0.25">
      <c r="A2249" t="str">
        <f>VLOOKUP($B2249,'Cushing Balance'!$C$2:$E$500,3,TRUE)</f>
        <v>372015</v>
      </c>
      <c r="B2249" s="38">
        <v>42260</v>
      </c>
      <c r="C2249" s="32"/>
      <c r="D2249" s="101">
        <v>377.64652083333334</v>
      </c>
      <c r="E2249" s="110">
        <v>171.94710416666666</v>
      </c>
      <c r="F2249" s="105">
        <v>450.03572916666667</v>
      </c>
      <c r="G2249" s="28"/>
      <c r="H2249" s="111">
        <v>145.61016666666666</v>
      </c>
      <c r="I2249" s="106">
        <v>71.89266666666667</v>
      </c>
      <c r="J2249" s="109">
        <v>218.58979166666666</v>
      </c>
      <c r="K2249" s="104">
        <v>78.846833333333322</v>
      </c>
      <c r="L2249" s="107">
        <v>0</v>
      </c>
      <c r="M2249" s="102">
        <v>243.27658333333335</v>
      </c>
      <c r="N2249" s="108">
        <v>129.10410416666667</v>
      </c>
      <c r="O2249" s="103">
        <v>49.429833333333335</v>
      </c>
      <c r="P2249" s="39">
        <v>0</v>
      </c>
      <c r="R2249" s="24">
        <f t="shared" si="159"/>
        <v>1936.3793333333333</v>
      </c>
      <c r="T2249" s="5">
        <v>82</v>
      </c>
      <c r="V2249" s="20">
        <f t="shared" si="160"/>
        <v>2018.3793333333333</v>
      </c>
      <c r="W2249" s="59">
        <f t="shared" si="164"/>
        <v>42260</v>
      </c>
      <c r="X2249" s="25">
        <v>150.14121</v>
      </c>
      <c r="Y2249" s="52">
        <v>384.85638</v>
      </c>
      <c r="Z2249" s="53">
        <v>352.72397999999998</v>
      </c>
      <c r="AA2249" s="54">
        <v>510.63054</v>
      </c>
      <c r="AB2249" s="55">
        <v>217.43667000000002</v>
      </c>
      <c r="AC2249" s="56">
        <v>36.424309999999998</v>
      </c>
      <c r="AD2249" s="100">
        <v>92.328104166666677</v>
      </c>
      <c r="AE2249" s="28">
        <v>0</v>
      </c>
      <c r="AF2249" s="58">
        <v>16.19631</v>
      </c>
      <c r="AG2249" s="58"/>
      <c r="AH2249" s="28">
        <v>0</v>
      </c>
      <c r="AI2249" s="28"/>
      <c r="AL2249" s="24">
        <f t="shared" si="162"/>
        <v>1760.7375041666667</v>
      </c>
      <c r="AN2249" s="47">
        <f t="shared" si="165"/>
        <v>239</v>
      </c>
      <c r="AP2249" s="20">
        <f t="shared" si="161"/>
        <v>1999.7375041666667</v>
      </c>
      <c r="AR2249" s="20">
        <f t="shared" si="163"/>
        <v>18.641829166666639</v>
      </c>
    </row>
    <row r="2250" spans="1:44" x14ac:dyDescent="0.25">
      <c r="A2250" t="str">
        <f>VLOOKUP($B2250,'Cushing Balance'!$C$2:$E$500,3,TRUE)</f>
        <v>372015</v>
      </c>
      <c r="B2250" s="38">
        <v>42261</v>
      </c>
      <c r="C2250" s="32"/>
      <c r="D2250" s="101">
        <v>144.84558333333334</v>
      </c>
      <c r="E2250" s="110">
        <v>183.45258333333334</v>
      </c>
      <c r="F2250" s="105">
        <v>422.54529166666669</v>
      </c>
      <c r="G2250" s="28"/>
      <c r="H2250" s="111">
        <v>103.31477083333333</v>
      </c>
      <c r="I2250" s="106">
        <v>79.24433333333333</v>
      </c>
      <c r="J2250" s="109">
        <v>133.51066666666665</v>
      </c>
      <c r="K2250" s="104">
        <v>75.558250000000001</v>
      </c>
      <c r="L2250" s="107">
        <v>0</v>
      </c>
      <c r="M2250" s="102">
        <v>256.28483333333332</v>
      </c>
      <c r="N2250" s="108">
        <v>104.00116666666668</v>
      </c>
      <c r="O2250" s="103">
        <v>61.501854166666661</v>
      </c>
      <c r="P2250" s="39">
        <v>0</v>
      </c>
      <c r="R2250" s="24">
        <f t="shared" ref="R2250:R2313" si="166">SUM(D2250:P2250)</f>
        <v>1564.2593333333334</v>
      </c>
      <c r="T2250" s="5">
        <v>82</v>
      </c>
      <c r="V2250" s="20">
        <f t="shared" ref="V2250:V2313" si="167">T2250+R2250</f>
        <v>1646.2593333333334</v>
      </c>
      <c r="W2250" s="59">
        <f t="shared" si="164"/>
        <v>42261</v>
      </c>
      <c r="X2250" s="25">
        <v>151.35605999999999</v>
      </c>
      <c r="Y2250" s="52">
        <v>388.38516999999996</v>
      </c>
      <c r="Z2250" s="53">
        <v>380.50508000000002</v>
      </c>
      <c r="AA2250" s="54">
        <v>573.88387999999998</v>
      </c>
      <c r="AB2250" s="55">
        <v>215.08685</v>
      </c>
      <c r="AC2250" s="56">
        <v>36.220959999999998</v>
      </c>
      <c r="AD2250" s="100">
        <v>86.283541666666665</v>
      </c>
      <c r="AE2250" s="28">
        <v>0</v>
      </c>
      <c r="AF2250" s="58">
        <v>14.185879999999999</v>
      </c>
      <c r="AG2250" s="58"/>
      <c r="AH2250" s="28">
        <v>0</v>
      </c>
      <c r="AI2250" s="28"/>
      <c r="AL2250" s="24">
        <f t="shared" si="162"/>
        <v>1845.9074216666666</v>
      </c>
      <c r="AN2250" s="47">
        <f t="shared" si="165"/>
        <v>239</v>
      </c>
      <c r="AP2250" s="20">
        <f t="shared" ref="AP2250:AP2313" si="168">AN2250+AL2250</f>
        <v>2084.9074216666668</v>
      </c>
      <c r="AR2250" s="20">
        <f t="shared" si="163"/>
        <v>-438.64808833333336</v>
      </c>
    </row>
    <row r="2251" spans="1:44" x14ac:dyDescent="0.25">
      <c r="A2251" t="str">
        <f>VLOOKUP($B2251,'Cushing Balance'!$C$2:$E$500,3,TRUE)</f>
        <v>372015</v>
      </c>
      <c r="B2251" s="38">
        <v>42262</v>
      </c>
      <c r="C2251" s="32"/>
      <c r="D2251" s="101">
        <v>511.66468750000001</v>
      </c>
      <c r="E2251" s="110">
        <v>194.42079166666664</v>
      </c>
      <c r="F2251" s="105">
        <v>408.37920833333334</v>
      </c>
      <c r="G2251" s="28"/>
      <c r="H2251" s="111">
        <v>131.77866666666665</v>
      </c>
      <c r="I2251" s="106">
        <v>77.955375000000004</v>
      </c>
      <c r="J2251" s="109">
        <v>223.43064583333333</v>
      </c>
      <c r="K2251" s="104">
        <v>68.619458333333327</v>
      </c>
      <c r="L2251" s="107">
        <v>0</v>
      </c>
      <c r="M2251" s="102">
        <v>239.96381249999999</v>
      </c>
      <c r="N2251" s="108">
        <v>128.37910416666668</v>
      </c>
      <c r="O2251" s="103">
        <v>57.173124999999999</v>
      </c>
      <c r="P2251" s="39">
        <v>0</v>
      </c>
      <c r="R2251" s="24">
        <f t="shared" si="166"/>
        <v>2041.7648749999998</v>
      </c>
      <c r="T2251" s="5">
        <v>82</v>
      </c>
      <c r="V2251" s="20">
        <f t="shared" si="167"/>
        <v>2123.7648749999998</v>
      </c>
      <c r="W2251" s="59">
        <f t="shared" si="164"/>
        <v>42262</v>
      </c>
      <c r="X2251" s="25">
        <v>152.31129000000001</v>
      </c>
      <c r="Y2251" s="52">
        <v>384.05540000000002</v>
      </c>
      <c r="Z2251" s="53">
        <v>337.57458000000003</v>
      </c>
      <c r="AA2251" s="54">
        <v>359.19362999999998</v>
      </c>
      <c r="AB2251" s="55">
        <v>214.8861</v>
      </c>
      <c r="AC2251" s="56">
        <v>26.86533</v>
      </c>
      <c r="AD2251" s="100">
        <v>65.796083333333328</v>
      </c>
      <c r="AE2251" s="28">
        <v>0</v>
      </c>
      <c r="AF2251" s="58">
        <v>15.75558</v>
      </c>
      <c r="AG2251" s="58"/>
      <c r="AH2251" s="28">
        <v>0</v>
      </c>
      <c r="AI2251" s="28"/>
      <c r="AL2251" s="24">
        <f t="shared" ref="AL2251:AL2314" si="169">SUM(X2251:AJ2251)</f>
        <v>1556.4379933333335</v>
      </c>
      <c r="AN2251" s="47">
        <f t="shared" si="165"/>
        <v>239</v>
      </c>
      <c r="AP2251" s="20">
        <f t="shared" si="168"/>
        <v>1795.4379933333335</v>
      </c>
      <c r="AR2251" s="20">
        <f t="shared" si="163"/>
        <v>328.3268816666664</v>
      </c>
    </row>
    <row r="2252" spans="1:44" x14ac:dyDescent="0.25">
      <c r="A2252" t="str">
        <f>VLOOKUP($B2252,'Cushing Balance'!$C$2:$E$500,3,TRUE)</f>
        <v>372015</v>
      </c>
      <c r="B2252" s="38">
        <v>42263</v>
      </c>
      <c r="C2252" s="32"/>
      <c r="D2252" s="101">
        <v>456.94166666666666</v>
      </c>
      <c r="E2252" s="110">
        <v>191.27466666666666</v>
      </c>
      <c r="F2252" s="105">
        <v>467.59762499999999</v>
      </c>
      <c r="G2252" s="28"/>
      <c r="H2252" s="111">
        <v>138.65020833333335</v>
      </c>
      <c r="I2252" s="106">
        <v>72.364666666666665</v>
      </c>
      <c r="J2252" s="109">
        <v>61.852354166666665</v>
      </c>
      <c r="K2252" s="104">
        <v>74.564687500000005</v>
      </c>
      <c r="L2252" s="107">
        <v>0</v>
      </c>
      <c r="M2252" s="102">
        <v>260.3685625</v>
      </c>
      <c r="N2252" s="108">
        <v>140.641875</v>
      </c>
      <c r="O2252" s="103">
        <v>56.877124999999999</v>
      </c>
      <c r="P2252" s="39">
        <v>0</v>
      </c>
      <c r="R2252" s="24">
        <f t="shared" si="166"/>
        <v>1921.1334374999999</v>
      </c>
      <c r="T2252" s="5">
        <v>82</v>
      </c>
      <c r="V2252" s="20">
        <f t="shared" si="167"/>
        <v>2003.1334374999999</v>
      </c>
      <c r="W2252" s="59">
        <f t="shared" si="164"/>
        <v>42263</v>
      </c>
      <c r="X2252" s="25">
        <v>149.99260000000001</v>
      </c>
      <c r="Y2252" s="52">
        <v>362.58974999999998</v>
      </c>
      <c r="Z2252" s="53">
        <v>331.67574999999999</v>
      </c>
      <c r="AA2252" s="54">
        <v>554.41507999999999</v>
      </c>
      <c r="AB2252" s="55">
        <v>156.62701999999999</v>
      </c>
      <c r="AC2252" s="56">
        <v>33.142519999999998</v>
      </c>
      <c r="AD2252" s="100">
        <v>90.089333333333329</v>
      </c>
      <c r="AE2252" s="28">
        <v>0</v>
      </c>
      <c r="AF2252" s="58">
        <v>16.063669999999998</v>
      </c>
      <c r="AG2252" s="58"/>
      <c r="AH2252" s="28">
        <v>0</v>
      </c>
      <c r="AI2252" s="28"/>
      <c r="AL2252" s="24">
        <f t="shared" si="169"/>
        <v>1694.5957233333334</v>
      </c>
      <c r="AN2252" s="47">
        <f t="shared" si="165"/>
        <v>239</v>
      </c>
      <c r="AP2252" s="20">
        <f t="shared" si="168"/>
        <v>1933.5957233333334</v>
      </c>
      <c r="AR2252" s="20">
        <f t="shared" si="163"/>
        <v>69.537714166666547</v>
      </c>
    </row>
    <row r="2253" spans="1:44" x14ac:dyDescent="0.25">
      <c r="A2253" t="str">
        <f>VLOOKUP($B2253,'Cushing Balance'!$C$2:$E$500,3,TRUE)</f>
        <v>372015</v>
      </c>
      <c r="B2253" s="38">
        <v>42264</v>
      </c>
      <c r="C2253" s="32"/>
      <c r="D2253" s="101">
        <v>417.45910416666669</v>
      </c>
      <c r="E2253" s="110">
        <v>181.87950000000001</v>
      </c>
      <c r="F2253" s="105">
        <v>404.70879166666668</v>
      </c>
      <c r="G2253" s="28"/>
      <c r="H2253" s="111">
        <v>110.16410416666668</v>
      </c>
      <c r="I2253" s="106">
        <v>79.650520833333331</v>
      </c>
      <c r="J2253" s="109">
        <v>225.24991666666665</v>
      </c>
      <c r="K2253" s="104">
        <v>70.049583333333331</v>
      </c>
      <c r="L2253" s="107">
        <v>0</v>
      </c>
      <c r="M2253" s="102">
        <v>252.48956250000001</v>
      </c>
      <c r="N2253" s="108">
        <v>110.02629166666667</v>
      </c>
      <c r="O2253" s="103">
        <v>51.777041666666662</v>
      </c>
      <c r="P2253" s="39">
        <v>0</v>
      </c>
      <c r="R2253" s="24">
        <f t="shared" si="166"/>
        <v>1903.4544166666667</v>
      </c>
      <c r="T2253" s="5">
        <v>82</v>
      </c>
      <c r="V2253" s="20">
        <f t="shared" si="167"/>
        <v>1985.4544166666667</v>
      </c>
      <c r="W2253" s="59">
        <f t="shared" si="164"/>
        <v>42264</v>
      </c>
      <c r="X2253" s="25">
        <v>150.7079</v>
      </c>
      <c r="Y2253" s="52">
        <v>331.21845999999999</v>
      </c>
      <c r="Z2253" s="53">
        <v>295.40057999999999</v>
      </c>
      <c r="AA2253" s="54">
        <v>550.76529000000005</v>
      </c>
      <c r="AB2253" s="55">
        <v>141.27713</v>
      </c>
      <c r="AC2253" s="56">
        <v>33.044129999999996</v>
      </c>
      <c r="AD2253" s="100">
        <v>112.8501875</v>
      </c>
      <c r="AE2253" s="28">
        <v>0</v>
      </c>
      <c r="AF2253" s="58">
        <v>16.017440000000001</v>
      </c>
      <c r="AG2253" s="58"/>
      <c r="AH2253" s="28">
        <v>0</v>
      </c>
      <c r="AI2253" s="28"/>
      <c r="AL2253" s="24">
        <f t="shared" si="169"/>
        <v>1631.2811174999999</v>
      </c>
      <c r="AN2253" s="47">
        <f t="shared" si="165"/>
        <v>239</v>
      </c>
      <c r="AP2253" s="20">
        <f t="shared" si="168"/>
        <v>1870.2811174999999</v>
      </c>
      <c r="AR2253" s="20">
        <f t="shared" si="163"/>
        <v>115.17329916666677</v>
      </c>
    </row>
    <row r="2254" spans="1:44" x14ac:dyDescent="0.25">
      <c r="A2254" t="str">
        <f>VLOOKUP($B2254,'Cushing Balance'!$C$2:$E$500,3,TRUE)</f>
        <v>372015</v>
      </c>
      <c r="B2254" s="38">
        <v>42265</v>
      </c>
      <c r="C2254" s="32"/>
      <c r="D2254" s="101">
        <v>549.14293750000002</v>
      </c>
      <c r="E2254" s="110">
        <v>191.39664583333334</v>
      </c>
      <c r="F2254" s="105">
        <v>440.75733333333329</v>
      </c>
      <c r="G2254" s="28"/>
      <c r="H2254" s="111">
        <v>104.49970833333333</v>
      </c>
      <c r="I2254" s="106">
        <v>75.720020833333322</v>
      </c>
      <c r="J2254" s="109">
        <v>249.60939583333334</v>
      </c>
      <c r="K2254" s="104">
        <v>74.728791666666666</v>
      </c>
      <c r="L2254" s="107">
        <v>1.6495416666666667</v>
      </c>
      <c r="M2254" s="102">
        <v>264.22868749999998</v>
      </c>
      <c r="N2254" s="108">
        <v>100.53154166666667</v>
      </c>
      <c r="O2254" s="103">
        <v>48.849895833333335</v>
      </c>
      <c r="P2254" s="39">
        <v>0</v>
      </c>
      <c r="R2254" s="24">
        <f t="shared" si="166"/>
        <v>2101.1145000000001</v>
      </c>
      <c r="T2254" s="5">
        <v>82</v>
      </c>
      <c r="V2254" s="20">
        <f t="shared" si="167"/>
        <v>2183.1145000000001</v>
      </c>
      <c r="W2254" s="59">
        <f t="shared" si="164"/>
        <v>42265</v>
      </c>
      <c r="X2254" s="25">
        <v>149.13285000000002</v>
      </c>
      <c r="Y2254" s="52">
        <v>349.28444000000002</v>
      </c>
      <c r="Z2254" s="53">
        <v>348.46752000000004</v>
      </c>
      <c r="AA2254" s="54">
        <v>541.22388000000001</v>
      </c>
      <c r="AB2254" s="55">
        <v>219.95537999999999</v>
      </c>
      <c r="AC2254" s="56">
        <v>28.521459999999998</v>
      </c>
      <c r="AD2254" s="100">
        <v>118.26275</v>
      </c>
      <c r="AE2254" s="28">
        <v>0</v>
      </c>
      <c r="AF2254" s="58">
        <v>14.231629999999999</v>
      </c>
      <c r="AG2254" s="58"/>
      <c r="AH2254" s="28">
        <v>0</v>
      </c>
      <c r="AI2254" s="28"/>
      <c r="AL2254" s="24">
        <f t="shared" si="169"/>
        <v>1769.0799099999999</v>
      </c>
      <c r="AN2254" s="47">
        <f t="shared" si="165"/>
        <v>239</v>
      </c>
      <c r="AP2254" s="20">
        <f t="shared" si="168"/>
        <v>2008.0799099999999</v>
      </c>
      <c r="AR2254" s="20">
        <f t="shared" si="163"/>
        <v>175.03459000000021</v>
      </c>
    </row>
    <row r="2255" spans="1:44" x14ac:dyDescent="0.25">
      <c r="A2255" t="str">
        <f>VLOOKUP($B2255,'Cushing Balance'!$C$2:$E$500,3,TRUE)</f>
        <v>382015</v>
      </c>
      <c r="B2255" s="38">
        <v>42266</v>
      </c>
      <c r="C2255" s="32"/>
      <c r="D2255" s="101">
        <v>0</v>
      </c>
      <c r="E2255" s="110">
        <v>185.13854166666667</v>
      </c>
      <c r="F2255" s="105">
        <v>425.58672916666671</v>
      </c>
      <c r="G2255" s="28"/>
      <c r="H2255" s="111">
        <v>104.75695833333333</v>
      </c>
      <c r="I2255" s="106">
        <v>72.11022916666667</v>
      </c>
      <c r="J2255" s="109">
        <v>274.17272916666667</v>
      </c>
      <c r="K2255" s="104">
        <v>68.76777083333333</v>
      </c>
      <c r="L2255" s="107">
        <v>0</v>
      </c>
      <c r="M2255" s="102">
        <v>238.45645833333333</v>
      </c>
      <c r="N2255" s="108">
        <v>122.221625</v>
      </c>
      <c r="O2255" s="103">
        <v>55.860833333333339</v>
      </c>
      <c r="P2255" s="39">
        <v>0</v>
      </c>
      <c r="R2255" s="24">
        <f t="shared" si="166"/>
        <v>1547.0718749999999</v>
      </c>
      <c r="T2255" s="5">
        <v>82</v>
      </c>
      <c r="V2255" s="20">
        <f t="shared" si="167"/>
        <v>1629.0718749999999</v>
      </c>
      <c r="W2255" s="59">
        <f t="shared" si="164"/>
        <v>42266</v>
      </c>
      <c r="X2255" s="25">
        <v>150.81605999999999</v>
      </c>
      <c r="Y2255" s="52">
        <v>374.46821</v>
      </c>
      <c r="Z2255" s="53">
        <v>316.12506000000002</v>
      </c>
      <c r="AA2255" s="54">
        <v>531.28979000000004</v>
      </c>
      <c r="AB2255" s="55">
        <v>219.56405999999998</v>
      </c>
      <c r="AC2255" s="56">
        <v>33.262830000000001</v>
      </c>
      <c r="AD2255" s="100">
        <v>149.01543749999999</v>
      </c>
      <c r="AE2255" s="28">
        <v>0</v>
      </c>
      <c r="AF2255" s="58">
        <v>16.371040000000001</v>
      </c>
      <c r="AG2255" s="58"/>
      <c r="AH2255" s="28">
        <v>0</v>
      </c>
      <c r="AI2255" s="28"/>
      <c r="AL2255" s="24">
        <f t="shared" si="169"/>
        <v>1790.9124874999998</v>
      </c>
      <c r="AN2255" s="47">
        <f t="shared" si="165"/>
        <v>239</v>
      </c>
      <c r="AP2255" s="20">
        <f t="shared" si="168"/>
        <v>2029.9124874999998</v>
      </c>
      <c r="AR2255" s="20">
        <f t="shared" ref="AR2255:AR2318" si="170">V2255-AP2255</f>
        <v>-400.84061249999991</v>
      </c>
    </row>
    <row r="2256" spans="1:44" x14ac:dyDescent="0.25">
      <c r="A2256" t="str">
        <f>VLOOKUP($B2256,'Cushing Balance'!$C$2:$E$500,3,TRUE)</f>
        <v>382015</v>
      </c>
      <c r="B2256" s="38">
        <v>42267</v>
      </c>
      <c r="C2256" s="32"/>
      <c r="D2256" s="101">
        <v>309.23441666666668</v>
      </c>
      <c r="E2256" s="110">
        <v>188.3058125</v>
      </c>
      <c r="F2256" s="105">
        <v>448.90479166666671</v>
      </c>
      <c r="G2256" s="28"/>
      <c r="H2256" s="111">
        <v>101.13564583333333</v>
      </c>
      <c r="I2256" s="106">
        <v>59.742458333333339</v>
      </c>
      <c r="J2256" s="109">
        <v>255.95781249999999</v>
      </c>
      <c r="K2256" s="104">
        <v>70.405854166666671</v>
      </c>
      <c r="L2256" s="107">
        <v>0</v>
      </c>
      <c r="M2256" s="102">
        <v>235.52924999999999</v>
      </c>
      <c r="N2256" s="108">
        <v>112.57410416666667</v>
      </c>
      <c r="O2256" s="103">
        <v>40.825187499999998</v>
      </c>
      <c r="P2256" s="39">
        <v>0</v>
      </c>
      <c r="R2256" s="24">
        <f t="shared" si="166"/>
        <v>1822.6153333333336</v>
      </c>
      <c r="T2256" s="5">
        <v>82</v>
      </c>
      <c r="V2256" s="20">
        <f t="shared" si="167"/>
        <v>1904.6153333333336</v>
      </c>
      <c r="W2256" s="59">
        <f t="shared" si="164"/>
        <v>42267</v>
      </c>
      <c r="X2256" s="25">
        <v>150.85130999999998</v>
      </c>
      <c r="Y2256" s="52">
        <v>360.34022999999996</v>
      </c>
      <c r="Z2256" s="53">
        <v>329.64858000000004</v>
      </c>
      <c r="AA2256" s="54">
        <v>472.71517</v>
      </c>
      <c r="AB2256" s="55">
        <v>210.9905</v>
      </c>
      <c r="AC2256" s="56">
        <v>36.586460000000002</v>
      </c>
      <c r="AD2256" s="100">
        <v>145.81252083333334</v>
      </c>
      <c r="AE2256" s="28">
        <v>0</v>
      </c>
      <c r="AF2256" s="58">
        <v>16.17108</v>
      </c>
      <c r="AG2256" s="58"/>
      <c r="AH2256" s="28">
        <v>0</v>
      </c>
      <c r="AI2256" s="28"/>
      <c r="AL2256" s="24">
        <f t="shared" si="169"/>
        <v>1723.1158508333335</v>
      </c>
      <c r="AN2256" s="47">
        <f t="shared" si="165"/>
        <v>239</v>
      </c>
      <c r="AP2256" s="20">
        <f t="shared" si="168"/>
        <v>1962.1158508333335</v>
      </c>
      <c r="AR2256" s="20">
        <f t="shared" si="170"/>
        <v>-57.500517499999887</v>
      </c>
    </row>
    <row r="2257" spans="1:44" x14ac:dyDescent="0.25">
      <c r="A2257" t="str">
        <f>VLOOKUP($B2257,'Cushing Balance'!$C$2:$E$500,3,TRUE)</f>
        <v>382015</v>
      </c>
      <c r="B2257" s="38">
        <v>42268</v>
      </c>
      <c r="C2257" s="32"/>
      <c r="D2257" s="101">
        <v>508.20549999999997</v>
      </c>
      <c r="E2257" s="110">
        <v>195.27008333333333</v>
      </c>
      <c r="F2257" s="105">
        <v>453.02589583333332</v>
      </c>
      <c r="G2257" s="28"/>
      <c r="H2257" s="111">
        <v>128.28508333333332</v>
      </c>
      <c r="I2257" s="106">
        <v>66.853812500000004</v>
      </c>
      <c r="J2257" s="109">
        <v>282.4819583333333</v>
      </c>
      <c r="K2257" s="104">
        <v>66.994979166666667</v>
      </c>
      <c r="L2257" s="107">
        <v>0</v>
      </c>
      <c r="M2257" s="102">
        <v>243.04739583333335</v>
      </c>
      <c r="N2257" s="108">
        <v>139.9683125</v>
      </c>
      <c r="O2257" s="103">
        <v>58.093000000000004</v>
      </c>
      <c r="P2257" s="39">
        <v>0</v>
      </c>
      <c r="R2257" s="24">
        <f t="shared" si="166"/>
        <v>2142.2260208333332</v>
      </c>
      <c r="T2257" s="5">
        <v>82</v>
      </c>
      <c r="V2257" s="20">
        <f t="shared" si="167"/>
        <v>2224.2260208333332</v>
      </c>
      <c r="W2257" s="59">
        <f t="shared" si="164"/>
        <v>42268</v>
      </c>
      <c r="X2257" s="25">
        <v>149.65725</v>
      </c>
      <c r="Y2257" s="52">
        <v>351.99847999999997</v>
      </c>
      <c r="Z2257" s="53">
        <v>299.5711</v>
      </c>
      <c r="AA2257" s="54">
        <v>518.30716999999993</v>
      </c>
      <c r="AB2257" s="55">
        <v>220.08279000000002</v>
      </c>
      <c r="AC2257" s="56">
        <v>37.621650000000002</v>
      </c>
      <c r="AD2257" s="100">
        <v>126.78639583333333</v>
      </c>
      <c r="AE2257" s="28">
        <v>0</v>
      </c>
      <c r="AF2257" s="58">
        <v>15.921709999999999</v>
      </c>
      <c r="AG2257" s="58"/>
      <c r="AH2257" s="28">
        <v>0</v>
      </c>
      <c r="AI2257" s="28"/>
      <c r="AL2257" s="24">
        <f t="shared" si="169"/>
        <v>1719.9465458333332</v>
      </c>
      <c r="AN2257" s="47">
        <f t="shared" si="165"/>
        <v>239</v>
      </c>
      <c r="AP2257" s="20">
        <f t="shared" si="168"/>
        <v>1958.9465458333332</v>
      </c>
      <c r="AR2257" s="20">
        <f t="shared" si="170"/>
        <v>265.27947500000005</v>
      </c>
    </row>
    <row r="2258" spans="1:44" x14ac:dyDescent="0.25">
      <c r="A2258" t="str">
        <f>VLOOKUP($B2258,'Cushing Balance'!$C$2:$E$500,3,TRUE)</f>
        <v>382015</v>
      </c>
      <c r="B2258" s="38">
        <v>42269</v>
      </c>
      <c r="C2258" s="32"/>
      <c r="D2258" s="101">
        <v>389.76549999999997</v>
      </c>
      <c r="E2258" s="110">
        <v>194.33589583333335</v>
      </c>
      <c r="F2258" s="105">
        <v>456.04352083333333</v>
      </c>
      <c r="G2258" s="28"/>
      <c r="H2258" s="111">
        <v>96.851770833333333</v>
      </c>
      <c r="I2258" s="106">
        <v>91.10852083333333</v>
      </c>
      <c r="J2258" s="109">
        <v>247.3624375</v>
      </c>
      <c r="K2258" s="104">
        <v>72.416270833333328</v>
      </c>
      <c r="L2258" s="107">
        <v>0</v>
      </c>
      <c r="M2258" s="102">
        <v>242.16697916666666</v>
      </c>
      <c r="N2258" s="108">
        <v>87.720520833333325</v>
      </c>
      <c r="O2258" s="103">
        <v>50.636333333333333</v>
      </c>
      <c r="P2258" s="39">
        <v>0</v>
      </c>
      <c r="R2258" s="24">
        <f t="shared" si="166"/>
        <v>1928.4077499999999</v>
      </c>
      <c r="T2258" s="5">
        <v>82</v>
      </c>
      <c r="V2258" s="20">
        <f t="shared" si="167"/>
        <v>2010.4077499999999</v>
      </c>
      <c r="W2258" s="59">
        <f t="shared" si="164"/>
        <v>42269</v>
      </c>
      <c r="X2258" s="25">
        <v>149.18090000000001</v>
      </c>
      <c r="Y2258" s="52">
        <v>366.05444</v>
      </c>
      <c r="Z2258" s="53">
        <v>277.15338000000003</v>
      </c>
      <c r="AA2258" s="54">
        <v>549.02278999999999</v>
      </c>
      <c r="AB2258" s="55">
        <v>220.05788000000001</v>
      </c>
      <c r="AC2258" s="56">
        <v>28.430150000000001</v>
      </c>
      <c r="AD2258" s="100">
        <v>138.25550000000001</v>
      </c>
      <c r="AE2258" s="28">
        <v>0</v>
      </c>
      <c r="AF2258" s="58">
        <v>16.309850000000001</v>
      </c>
      <c r="AG2258" s="58"/>
      <c r="AH2258" s="28">
        <v>0</v>
      </c>
      <c r="AI2258" s="28"/>
      <c r="AL2258" s="24">
        <f t="shared" si="169"/>
        <v>1744.46489</v>
      </c>
      <c r="AN2258" s="47">
        <f t="shared" si="165"/>
        <v>239</v>
      </c>
      <c r="AP2258" s="20">
        <f t="shared" si="168"/>
        <v>1983.46489</v>
      </c>
      <c r="AR2258" s="20">
        <f t="shared" si="170"/>
        <v>26.942859999999882</v>
      </c>
    </row>
    <row r="2259" spans="1:44" x14ac:dyDescent="0.25">
      <c r="A2259" t="str">
        <f>VLOOKUP($B2259,'Cushing Balance'!$C$2:$E$500,3,TRUE)</f>
        <v>382015</v>
      </c>
      <c r="B2259" s="38">
        <v>42270</v>
      </c>
      <c r="C2259" s="32"/>
      <c r="D2259" s="101">
        <v>49.166666666666664</v>
      </c>
      <c r="E2259" s="110">
        <v>200.43016666666665</v>
      </c>
      <c r="F2259" s="105">
        <v>473.40252083333331</v>
      </c>
      <c r="G2259" s="28"/>
      <c r="H2259" s="111">
        <v>101.87654166666667</v>
      </c>
      <c r="I2259" s="106">
        <v>79.356083333333331</v>
      </c>
      <c r="J2259" s="109">
        <v>265.63939583333331</v>
      </c>
      <c r="K2259" s="104">
        <v>69.634812499999995</v>
      </c>
      <c r="L2259" s="107">
        <v>0</v>
      </c>
      <c r="M2259" s="102">
        <v>241.22927083333335</v>
      </c>
      <c r="N2259" s="108">
        <v>128.26002083333333</v>
      </c>
      <c r="O2259" s="103">
        <v>57.389229166666667</v>
      </c>
      <c r="P2259" s="39">
        <v>0</v>
      </c>
      <c r="R2259" s="24">
        <f t="shared" si="166"/>
        <v>1666.3847083333333</v>
      </c>
      <c r="T2259" s="5">
        <v>82</v>
      </c>
      <c r="V2259" s="20">
        <f t="shared" si="167"/>
        <v>1748.3847083333333</v>
      </c>
      <c r="W2259" s="59">
        <f t="shared" si="164"/>
        <v>42270</v>
      </c>
      <c r="X2259" s="25">
        <v>151.27457999999999</v>
      </c>
      <c r="Y2259" s="52">
        <v>349.55753999999996</v>
      </c>
      <c r="Z2259" s="53">
        <v>280.48259999999999</v>
      </c>
      <c r="AA2259" s="54">
        <v>498.55799999999999</v>
      </c>
      <c r="AB2259" s="55">
        <v>216.96093999999999</v>
      </c>
      <c r="AC2259" s="56">
        <v>37.793730000000004</v>
      </c>
      <c r="AD2259" s="100">
        <v>133.59745833333335</v>
      </c>
      <c r="AE2259" s="28">
        <v>0</v>
      </c>
      <c r="AF2259" s="58">
        <v>16.244330000000001</v>
      </c>
      <c r="AG2259" s="58"/>
      <c r="AH2259" s="28">
        <v>0</v>
      </c>
      <c r="AI2259" s="28"/>
      <c r="AL2259" s="24">
        <f t="shared" si="169"/>
        <v>1684.4691783333333</v>
      </c>
      <c r="AN2259" s="47">
        <f t="shared" si="165"/>
        <v>239</v>
      </c>
      <c r="AP2259" s="20">
        <f t="shared" si="168"/>
        <v>1923.4691783333333</v>
      </c>
      <c r="AR2259" s="20">
        <f t="shared" si="170"/>
        <v>-175.08447000000001</v>
      </c>
    </row>
    <row r="2260" spans="1:44" x14ac:dyDescent="0.25">
      <c r="A2260" t="str">
        <f>VLOOKUP($B2260,'Cushing Balance'!$C$2:$E$500,3,TRUE)</f>
        <v>382015</v>
      </c>
      <c r="B2260" s="38">
        <v>42271</v>
      </c>
      <c r="C2260" s="32"/>
      <c r="D2260" s="101">
        <v>362.74922916666668</v>
      </c>
      <c r="E2260" s="110">
        <v>191.09570833333333</v>
      </c>
      <c r="F2260" s="105">
        <v>460.5605625</v>
      </c>
      <c r="G2260" s="28"/>
      <c r="H2260" s="111">
        <v>108.97358333333332</v>
      </c>
      <c r="I2260" s="106">
        <v>60.705333333333336</v>
      </c>
      <c r="J2260" s="109">
        <v>332.06585416666667</v>
      </c>
      <c r="K2260" s="104">
        <v>57.901666666666664</v>
      </c>
      <c r="L2260" s="107">
        <v>0</v>
      </c>
      <c r="M2260" s="102">
        <v>233.49506249999999</v>
      </c>
      <c r="N2260" s="108">
        <v>116.795625</v>
      </c>
      <c r="O2260" s="103">
        <v>47.172687500000002</v>
      </c>
      <c r="P2260" s="39">
        <v>0</v>
      </c>
      <c r="R2260" s="24">
        <f t="shared" si="166"/>
        <v>1971.5153124999999</v>
      </c>
      <c r="T2260" s="5">
        <v>82</v>
      </c>
      <c r="V2260" s="20">
        <f t="shared" si="167"/>
        <v>2053.5153124999997</v>
      </c>
      <c r="W2260" s="59">
        <f t="shared" si="164"/>
        <v>42271</v>
      </c>
      <c r="X2260" s="25">
        <v>142.34579000000002</v>
      </c>
      <c r="Y2260" s="52">
        <v>353.39893999999998</v>
      </c>
      <c r="Z2260" s="53">
        <v>382.16672999999997</v>
      </c>
      <c r="AA2260" s="54">
        <v>468.81440000000003</v>
      </c>
      <c r="AB2260" s="55">
        <v>186.91575</v>
      </c>
      <c r="AC2260" s="56">
        <v>24.598419999999997</v>
      </c>
      <c r="AD2260" s="100">
        <v>82.990791666666667</v>
      </c>
      <c r="AE2260" s="28">
        <v>0</v>
      </c>
      <c r="AF2260" s="58">
        <v>16.331309999999998</v>
      </c>
      <c r="AG2260" s="58"/>
      <c r="AH2260" s="28">
        <v>0</v>
      </c>
      <c r="AI2260" s="28"/>
      <c r="AL2260" s="24">
        <f t="shared" si="169"/>
        <v>1657.5621316666668</v>
      </c>
      <c r="AN2260" s="47">
        <f t="shared" si="165"/>
        <v>239</v>
      </c>
      <c r="AP2260" s="20">
        <f t="shared" si="168"/>
        <v>1896.5621316666668</v>
      </c>
      <c r="AR2260" s="20">
        <f t="shared" si="170"/>
        <v>156.95318083333291</v>
      </c>
    </row>
    <row r="2261" spans="1:44" x14ac:dyDescent="0.25">
      <c r="A2261" t="str">
        <f>VLOOKUP($B2261,'Cushing Balance'!$C$2:$E$500,3,TRUE)</f>
        <v>382015</v>
      </c>
      <c r="B2261" s="38">
        <v>42272</v>
      </c>
      <c r="C2261" s="32"/>
      <c r="D2261" s="101">
        <v>356.45833333333331</v>
      </c>
      <c r="E2261" s="110">
        <v>190.98266666666666</v>
      </c>
      <c r="F2261" s="105">
        <v>437.6564166666667</v>
      </c>
      <c r="G2261" s="28"/>
      <c r="H2261" s="111">
        <v>100.41491666666667</v>
      </c>
      <c r="I2261" s="106">
        <v>78.844750000000005</v>
      </c>
      <c r="J2261" s="109">
        <v>292.48266666666666</v>
      </c>
      <c r="K2261" s="104">
        <v>66.374875000000003</v>
      </c>
      <c r="L2261" s="107">
        <v>0</v>
      </c>
      <c r="M2261" s="102">
        <v>245.67952083333336</v>
      </c>
      <c r="N2261" s="108">
        <v>98.114208333333323</v>
      </c>
      <c r="O2261" s="103">
        <v>58.803416666666664</v>
      </c>
      <c r="P2261" s="39">
        <v>0</v>
      </c>
      <c r="R2261" s="24">
        <f t="shared" si="166"/>
        <v>1925.8117708333334</v>
      </c>
      <c r="T2261" s="5">
        <v>82</v>
      </c>
      <c r="V2261" s="20">
        <f t="shared" si="167"/>
        <v>2007.8117708333334</v>
      </c>
      <c r="W2261" s="59">
        <f t="shared" si="164"/>
        <v>42272</v>
      </c>
      <c r="X2261" s="25">
        <v>150.49556000000001</v>
      </c>
      <c r="Y2261" s="52">
        <v>366.35998000000001</v>
      </c>
      <c r="Z2261" s="53">
        <v>413.94659999999999</v>
      </c>
      <c r="AA2261" s="54">
        <v>478.96303999999998</v>
      </c>
      <c r="AB2261" s="55">
        <v>213.65199999999999</v>
      </c>
      <c r="AC2261" s="56">
        <v>21.08548</v>
      </c>
      <c r="AD2261" s="100">
        <v>126.85097916666668</v>
      </c>
      <c r="AE2261" s="28">
        <v>0</v>
      </c>
      <c r="AF2261" s="58">
        <v>15.267850000000001</v>
      </c>
      <c r="AG2261" s="58"/>
      <c r="AH2261" s="28">
        <v>0</v>
      </c>
      <c r="AI2261" s="28"/>
      <c r="AL2261" s="24">
        <f t="shared" si="169"/>
        <v>1786.6214891666666</v>
      </c>
      <c r="AN2261" s="47">
        <f t="shared" si="165"/>
        <v>239</v>
      </c>
      <c r="AP2261" s="20">
        <f t="shared" si="168"/>
        <v>2025.6214891666666</v>
      </c>
      <c r="AR2261" s="20">
        <f t="shared" si="170"/>
        <v>-17.809718333333194</v>
      </c>
    </row>
    <row r="2262" spans="1:44" x14ac:dyDescent="0.25">
      <c r="A2262" t="str">
        <f>VLOOKUP($B2262,'Cushing Balance'!$C$2:$E$500,3,TRUE)</f>
        <v>392015</v>
      </c>
      <c r="B2262" s="38">
        <v>42273</v>
      </c>
      <c r="C2262" s="32"/>
      <c r="D2262" s="101">
        <v>590</v>
      </c>
      <c r="E2262" s="110">
        <v>196.32206249999999</v>
      </c>
      <c r="F2262" s="105">
        <v>444.82302083333332</v>
      </c>
      <c r="G2262" s="28"/>
      <c r="H2262" s="111">
        <v>134.01354166666667</v>
      </c>
      <c r="I2262" s="106">
        <v>73.983625000000004</v>
      </c>
      <c r="J2262" s="109">
        <v>304.19216666666671</v>
      </c>
      <c r="K2262" s="104">
        <v>72.437208333333331</v>
      </c>
      <c r="L2262" s="107">
        <v>0</v>
      </c>
      <c r="M2262" s="102">
        <v>251.13102083333334</v>
      </c>
      <c r="N2262" s="108">
        <v>150</v>
      </c>
      <c r="O2262" s="103">
        <v>48.529104166666663</v>
      </c>
      <c r="P2262" s="39">
        <v>0</v>
      </c>
      <c r="R2262" s="24">
        <f t="shared" si="166"/>
        <v>2265.4317499999997</v>
      </c>
      <c r="T2262" s="5">
        <v>82</v>
      </c>
      <c r="V2262" s="20">
        <f t="shared" si="167"/>
        <v>2347.4317499999997</v>
      </c>
      <c r="W2262" s="59">
        <f t="shared" si="164"/>
        <v>42273</v>
      </c>
      <c r="X2262" s="25">
        <v>150.94438</v>
      </c>
      <c r="Y2262" s="52">
        <v>387.15588000000002</v>
      </c>
      <c r="Z2262" s="53">
        <v>383.09318999999999</v>
      </c>
      <c r="AA2262" s="54">
        <v>518.92471</v>
      </c>
      <c r="AB2262" s="55">
        <v>214.68020999999999</v>
      </c>
      <c r="AC2262" s="56">
        <v>37.873539999999998</v>
      </c>
      <c r="AD2262" s="100">
        <v>144.34447916666664</v>
      </c>
      <c r="AE2262" s="28">
        <v>0</v>
      </c>
      <c r="AF2262" s="58">
        <v>16.318459999999998</v>
      </c>
      <c r="AG2262" s="58"/>
      <c r="AH2262" s="28">
        <v>0</v>
      </c>
      <c r="AI2262" s="28"/>
      <c r="AL2262" s="24">
        <f t="shared" si="169"/>
        <v>1853.3348491666666</v>
      </c>
      <c r="AN2262" s="47">
        <f t="shared" si="165"/>
        <v>239</v>
      </c>
      <c r="AP2262" s="20">
        <f t="shared" si="168"/>
        <v>2092.3348491666666</v>
      </c>
      <c r="AR2262" s="20">
        <f t="shared" si="170"/>
        <v>255.09690083333317</v>
      </c>
    </row>
    <row r="2263" spans="1:44" x14ac:dyDescent="0.25">
      <c r="A2263" t="str">
        <f>VLOOKUP($B2263,'Cushing Balance'!$C$2:$E$500,3,TRUE)</f>
        <v>392015</v>
      </c>
      <c r="B2263" s="38">
        <v>42274</v>
      </c>
      <c r="C2263" s="32"/>
      <c r="D2263" s="101">
        <v>327.07481250000001</v>
      </c>
      <c r="E2263" s="110">
        <v>169.33741666666666</v>
      </c>
      <c r="F2263" s="105">
        <v>447.03843749999999</v>
      </c>
      <c r="G2263" s="28"/>
      <c r="H2263" s="111">
        <v>117.07297916666667</v>
      </c>
      <c r="I2263" s="106">
        <v>67.286874999999995</v>
      </c>
      <c r="J2263" s="109">
        <v>319.44239583333331</v>
      </c>
      <c r="K2263" s="104">
        <v>72.325812499999998</v>
      </c>
      <c r="L2263" s="107">
        <v>0</v>
      </c>
      <c r="M2263" s="102">
        <v>239.66027083333336</v>
      </c>
      <c r="N2263" s="108">
        <v>122.16989583333333</v>
      </c>
      <c r="O2263" s="103">
        <v>45.995395833333333</v>
      </c>
      <c r="P2263" s="39">
        <v>0</v>
      </c>
      <c r="R2263" s="24">
        <f t="shared" si="166"/>
        <v>1927.4042916666667</v>
      </c>
      <c r="T2263" s="5">
        <v>82</v>
      </c>
      <c r="V2263" s="20">
        <f t="shared" si="167"/>
        <v>2009.4042916666667</v>
      </c>
      <c r="W2263" s="59">
        <f t="shared" si="164"/>
        <v>42274</v>
      </c>
      <c r="X2263" s="25">
        <v>150.17251999999999</v>
      </c>
      <c r="Y2263" s="52">
        <v>358.22003999999998</v>
      </c>
      <c r="Z2263" s="53">
        <v>376.86730999999997</v>
      </c>
      <c r="AA2263" s="54">
        <v>547.90695999999991</v>
      </c>
      <c r="AB2263" s="55">
        <v>209.14792</v>
      </c>
      <c r="AC2263" s="56">
        <v>37.649230000000003</v>
      </c>
      <c r="AD2263" s="100">
        <v>139.40833333333333</v>
      </c>
      <c r="AE2263" s="28">
        <v>0</v>
      </c>
      <c r="AF2263" s="58">
        <v>16.159129999999998</v>
      </c>
      <c r="AG2263" s="58"/>
      <c r="AH2263" s="28">
        <v>0</v>
      </c>
      <c r="AI2263" s="28"/>
      <c r="AL2263" s="24">
        <f t="shared" si="169"/>
        <v>1835.5314433333333</v>
      </c>
      <c r="AN2263" s="47">
        <f t="shared" si="165"/>
        <v>239</v>
      </c>
      <c r="AP2263" s="20">
        <f t="shared" si="168"/>
        <v>2074.5314433333333</v>
      </c>
      <c r="AR2263" s="20">
        <f t="shared" si="170"/>
        <v>-65.127151666666578</v>
      </c>
    </row>
    <row r="2264" spans="1:44" x14ac:dyDescent="0.25">
      <c r="A2264" t="str">
        <f>VLOOKUP($B2264,'Cushing Balance'!$C$2:$E$500,3,TRUE)</f>
        <v>392015</v>
      </c>
      <c r="B2264" s="38">
        <v>42275</v>
      </c>
      <c r="C2264" s="32"/>
      <c r="D2264" s="101">
        <v>331.875</v>
      </c>
      <c r="E2264" s="110">
        <v>161.14095833333334</v>
      </c>
      <c r="F2264" s="105">
        <v>390.92122916666671</v>
      </c>
      <c r="G2264" s="28"/>
      <c r="H2264" s="111">
        <v>110.03195833333334</v>
      </c>
      <c r="I2264" s="106">
        <v>65.179791666666659</v>
      </c>
      <c r="J2264" s="109">
        <v>290.1530416666667</v>
      </c>
      <c r="K2264" s="104">
        <v>66.330583333333323</v>
      </c>
      <c r="L2264" s="107">
        <v>0</v>
      </c>
      <c r="M2264" s="102">
        <v>249.51689583333334</v>
      </c>
      <c r="N2264" s="108">
        <v>107.35854166666667</v>
      </c>
      <c r="O2264" s="103">
        <v>59.495541666666661</v>
      </c>
      <c r="P2264" s="39">
        <v>0</v>
      </c>
      <c r="R2264" s="24">
        <f t="shared" si="166"/>
        <v>1832.0035416666669</v>
      </c>
      <c r="T2264" s="5">
        <v>82</v>
      </c>
      <c r="V2264" s="20">
        <f t="shared" si="167"/>
        <v>1914.0035416666669</v>
      </c>
      <c r="W2264" s="59">
        <f t="shared" si="164"/>
        <v>42275</v>
      </c>
      <c r="X2264" s="25">
        <v>150.08262999999999</v>
      </c>
      <c r="Y2264" s="52">
        <v>354.53681</v>
      </c>
      <c r="Z2264" s="53">
        <v>383.41904</v>
      </c>
      <c r="AA2264" s="54">
        <v>586.98934999999994</v>
      </c>
      <c r="AB2264" s="55">
        <v>218.01705999999999</v>
      </c>
      <c r="AC2264" s="56">
        <v>37.180999999999997</v>
      </c>
      <c r="AD2264" s="100">
        <v>124.55145833333333</v>
      </c>
      <c r="AE2264" s="28">
        <v>0</v>
      </c>
      <c r="AF2264" s="58">
        <v>16.2394</v>
      </c>
      <c r="AG2264" s="58"/>
      <c r="AH2264" s="28">
        <v>0</v>
      </c>
      <c r="AI2264" s="28"/>
      <c r="AL2264" s="24">
        <f t="shared" si="169"/>
        <v>1871.0167483333332</v>
      </c>
      <c r="AN2264" s="47">
        <f t="shared" si="165"/>
        <v>239</v>
      </c>
      <c r="AP2264" s="20">
        <f t="shared" si="168"/>
        <v>2110.0167483333335</v>
      </c>
      <c r="AR2264" s="20">
        <f t="shared" si="170"/>
        <v>-196.01320666666652</v>
      </c>
    </row>
    <row r="2265" spans="1:44" x14ac:dyDescent="0.25">
      <c r="A2265" t="str">
        <f>VLOOKUP($B2265,'Cushing Balance'!$C$2:$E$500,3,TRUE)</f>
        <v>392015</v>
      </c>
      <c r="B2265" s="38">
        <v>42276</v>
      </c>
      <c r="C2265" s="32"/>
      <c r="D2265" s="101">
        <v>177.51504166666666</v>
      </c>
      <c r="E2265" s="110">
        <v>185.00397916666665</v>
      </c>
      <c r="F2265" s="105">
        <v>330.64622916666667</v>
      </c>
      <c r="G2265" s="28"/>
      <c r="H2265" s="111">
        <v>102.14516666666667</v>
      </c>
      <c r="I2265" s="106">
        <v>79.641750000000002</v>
      </c>
      <c r="J2265" s="109">
        <v>281.07147916666668</v>
      </c>
      <c r="K2265" s="104">
        <v>67.667500000000004</v>
      </c>
      <c r="L2265" s="107">
        <v>0</v>
      </c>
      <c r="M2265" s="102">
        <v>258.25927083333335</v>
      </c>
      <c r="N2265" s="108">
        <v>129.8911875</v>
      </c>
      <c r="O2265" s="103">
        <v>59.339604166666668</v>
      </c>
      <c r="P2265" s="39">
        <v>0</v>
      </c>
      <c r="R2265" s="24">
        <f t="shared" si="166"/>
        <v>1671.1812083333336</v>
      </c>
      <c r="T2265" s="5">
        <v>82</v>
      </c>
      <c r="V2265" s="20">
        <f t="shared" si="167"/>
        <v>1753.1812083333336</v>
      </c>
      <c r="W2265" s="59">
        <f t="shared" si="164"/>
        <v>42276</v>
      </c>
      <c r="X2265" s="25">
        <v>150.91554000000002</v>
      </c>
      <c r="Y2265" s="52">
        <v>340.04578999999995</v>
      </c>
      <c r="Z2265" s="53">
        <v>359.36302000000001</v>
      </c>
      <c r="AA2265" s="54">
        <v>613.33079000000009</v>
      </c>
      <c r="AB2265" s="55">
        <v>220.84323000000001</v>
      </c>
      <c r="AC2265" s="56">
        <v>36.33869</v>
      </c>
      <c r="AD2265" s="100">
        <v>154.64516666666665</v>
      </c>
      <c r="AE2265" s="28">
        <v>0</v>
      </c>
      <c r="AF2265" s="58">
        <v>12.992629999999998</v>
      </c>
      <c r="AG2265" s="58"/>
      <c r="AH2265" s="28">
        <v>0</v>
      </c>
      <c r="AI2265" s="28"/>
      <c r="AL2265" s="24">
        <f t="shared" si="169"/>
        <v>1888.4748566666667</v>
      </c>
      <c r="AN2265" s="47">
        <f t="shared" si="165"/>
        <v>239</v>
      </c>
      <c r="AP2265" s="20">
        <f t="shared" si="168"/>
        <v>2127.4748566666667</v>
      </c>
      <c r="AR2265" s="20">
        <f t="shared" si="170"/>
        <v>-374.29364833333307</v>
      </c>
    </row>
    <row r="2266" spans="1:44" x14ac:dyDescent="0.25">
      <c r="A2266" t="str">
        <f>VLOOKUP($B2266,'Cushing Balance'!$C$2:$E$500,3,TRUE)</f>
        <v>392015</v>
      </c>
      <c r="B2266" s="38">
        <v>42277</v>
      </c>
      <c r="C2266" s="32"/>
      <c r="D2266" s="101">
        <v>585.66729166666664</v>
      </c>
      <c r="E2266" s="110">
        <v>195.64989583333335</v>
      </c>
      <c r="F2266" s="105">
        <v>367.72472916666669</v>
      </c>
      <c r="G2266" s="28"/>
      <c r="H2266" s="111">
        <v>132.61089583333333</v>
      </c>
      <c r="I2266" s="106">
        <v>89.084583333333327</v>
      </c>
      <c r="J2266" s="109">
        <v>279.8804791666667</v>
      </c>
      <c r="K2266" s="104">
        <v>68.991624999999999</v>
      </c>
      <c r="L2266" s="107">
        <v>0</v>
      </c>
      <c r="M2266" s="102">
        <v>261.46868749999999</v>
      </c>
      <c r="N2266" s="108">
        <v>150</v>
      </c>
      <c r="O2266" s="103">
        <v>48.88</v>
      </c>
      <c r="P2266" s="39">
        <v>0</v>
      </c>
      <c r="R2266" s="24">
        <f t="shared" si="166"/>
        <v>2179.9581875000003</v>
      </c>
      <c r="T2266" s="5">
        <v>82</v>
      </c>
      <c r="V2266" s="20">
        <f t="shared" si="167"/>
        <v>2261.9581875000003</v>
      </c>
      <c r="W2266" s="59">
        <f t="shared" si="164"/>
        <v>42277</v>
      </c>
      <c r="X2266" s="25">
        <v>149.21213</v>
      </c>
      <c r="Y2266" s="52">
        <v>349.51416999999998</v>
      </c>
      <c r="Z2266" s="53">
        <v>377.88213000000002</v>
      </c>
      <c r="AA2266" s="54">
        <v>615.57247999999993</v>
      </c>
      <c r="AB2266" s="55">
        <v>208.17538000000002</v>
      </c>
      <c r="AC2266" s="56">
        <v>24.882919999999999</v>
      </c>
      <c r="AD2266" s="100">
        <v>182.63635416666665</v>
      </c>
      <c r="AE2266" s="28">
        <v>0</v>
      </c>
      <c r="AF2266" s="58">
        <v>9.0099599999999995</v>
      </c>
      <c r="AG2266" s="58"/>
      <c r="AH2266" s="28">
        <v>0</v>
      </c>
      <c r="AI2266" s="28"/>
      <c r="AL2266" s="24">
        <f t="shared" si="169"/>
        <v>1916.885524166667</v>
      </c>
      <c r="AN2266" s="47">
        <f t="shared" si="165"/>
        <v>239</v>
      </c>
      <c r="AP2266" s="20">
        <f t="shared" si="168"/>
        <v>2155.885524166667</v>
      </c>
      <c r="AR2266" s="20">
        <f t="shared" si="170"/>
        <v>106.07266333333337</v>
      </c>
    </row>
    <row r="2267" spans="1:44" x14ac:dyDescent="0.25">
      <c r="A2267" t="str">
        <f>VLOOKUP($B2267,'Cushing Balance'!$C$2:$E$500,3,TRUE)</f>
        <v>392015</v>
      </c>
      <c r="B2267" s="38">
        <v>42278</v>
      </c>
      <c r="C2267" s="32"/>
      <c r="D2267" s="101">
        <v>147.5</v>
      </c>
      <c r="E2267" s="110">
        <v>191.22402083333336</v>
      </c>
      <c r="F2267" s="105">
        <v>408.91416666666669</v>
      </c>
      <c r="G2267" s="28"/>
      <c r="H2267" s="111">
        <v>133.7585</v>
      </c>
      <c r="I2267" s="106">
        <v>66.826020833333331</v>
      </c>
      <c r="J2267" s="109">
        <v>161.849875</v>
      </c>
      <c r="K2267" s="104">
        <v>71.796250000000001</v>
      </c>
      <c r="L2267" s="107">
        <v>0</v>
      </c>
      <c r="M2267" s="102">
        <v>228.61675</v>
      </c>
      <c r="N2267" s="108">
        <v>100.02677083333333</v>
      </c>
      <c r="O2267" s="103">
        <v>49.767062500000002</v>
      </c>
      <c r="P2267" s="39">
        <v>0</v>
      </c>
      <c r="R2267" s="24">
        <f t="shared" si="166"/>
        <v>1560.279416666667</v>
      </c>
      <c r="T2267" s="5">
        <v>82</v>
      </c>
      <c r="V2267" s="20">
        <f t="shared" si="167"/>
        <v>1642.279416666667</v>
      </c>
      <c r="W2267" s="59">
        <f t="shared" si="164"/>
        <v>42278</v>
      </c>
      <c r="X2267" s="25">
        <v>149.47293999999999</v>
      </c>
      <c r="Y2267" s="52">
        <v>351.10002000000003</v>
      </c>
      <c r="Z2267" s="53">
        <v>406.12097999999997</v>
      </c>
      <c r="AA2267" s="54">
        <v>512.48869000000002</v>
      </c>
      <c r="AB2267" s="55">
        <v>204.79713000000001</v>
      </c>
      <c r="AC2267" s="56">
        <v>23.724310000000003</v>
      </c>
      <c r="AD2267" s="100">
        <v>184.10325</v>
      </c>
      <c r="AE2267" s="28">
        <v>0</v>
      </c>
      <c r="AF2267" s="58">
        <v>13.1774</v>
      </c>
      <c r="AG2267" s="58"/>
      <c r="AH2267" s="28">
        <v>0</v>
      </c>
      <c r="AI2267" s="28"/>
      <c r="AL2267" s="24">
        <f t="shared" si="169"/>
        <v>1844.9847199999999</v>
      </c>
      <c r="AN2267" s="47">
        <f t="shared" si="165"/>
        <v>239</v>
      </c>
      <c r="AP2267" s="20">
        <f t="shared" si="168"/>
        <v>2083.9847199999999</v>
      </c>
      <c r="AR2267" s="20">
        <f t="shared" si="170"/>
        <v>-441.70530333333295</v>
      </c>
    </row>
    <row r="2268" spans="1:44" x14ac:dyDescent="0.25">
      <c r="A2268" t="str">
        <f>VLOOKUP($B2268,'Cushing Balance'!$C$2:$E$500,3,TRUE)</f>
        <v>392015</v>
      </c>
      <c r="B2268" s="38">
        <v>42279</v>
      </c>
      <c r="C2268" s="32"/>
      <c r="D2268" s="101">
        <v>586.05274999999995</v>
      </c>
      <c r="E2268" s="110">
        <v>192.78322916666664</v>
      </c>
      <c r="F2268" s="105">
        <v>442.5132916666667</v>
      </c>
      <c r="G2268" s="28"/>
      <c r="H2268" s="111">
        <v>134.482125</v>
      </c>
      <c r="I2268" s="106">
        <v>83.162645833333329</v>
      </c>
      <c r="J2268" s="109">
        <v>266.356875</v>
      </c>
      <c r="K2268" s="104">
        <v>67.713166666666666</v>
      </c>
      <c r="L2268" s="107">
        <v>0</v>
      </c>
      <c r="M2268" s="102">
        <v>241.03881250000001</v>
      </c>
      <c r="N2268" s="108">
        <v>107.473125</v>
      </c>
      <c r="O2268" s="103">
        <v>61.585458333333335</v>
      </c>
      <c r="P2268" s="39">
        <v>0</v>
      </c>
      <c r="R2268" s="24">
        <f t="shared" si="166"/>
        <v>2183.1614791666666</v>
      </c>
      <c r="T2268" s="5">
        <v>82</v>
      </c>
      <c r="V2268" s="20">
        <f t="shared" si="167"/>
        <v>2265.1614791666666</v>
      </c>
      <c r="W2268" s="59">
        <f t="shared" si="164"/>
        <v>42279</v>
      </c>
      <c r="X2268" s="25">
        <v>150.83335</v>
      </c>
      <c r="Y2268" s="52">
        <v>349.55020999999999</v>
      </c>
      <c r="Z2268" s="53">
        <v>394.34634999999997</v>
      </c>
      <c r="AA2268" s="54">
        <v>450.96797999999995</v>
      </c>
      <c r="AB2268" s="55">
        <v>228.25898000000001</v>
      </c>
      <c r="AC2268" s="56">
        <v>23.84798</v>
      </c>
      <c r="AD2268" s="100">
        <v>151.19047916666665</v>
      </c>
      <c r="AE2268" s="28">
        <v>0</v>
      </c>
      <c r="AF2268" s="58">
        <v>16.17577</v>
      </c>
      <c r="AG2268" s="58"/>
      <c r="AH2268" s="28">
        <v>0</v>
      </c>
      <c r="AI2268" s="28"/>
      <c r="AL2268" s="24">
        <f t="shared" si="169"/>
        <v>1765.1710991666666</v>
      </c>
      <c r="AN2268" s="47">
        <f t="shared" si="165"/>
        <v>239</v>
      </c>
      <c r="AP2268" s="20">
        <f t="shared" si="168"/>
        <v>2004.1710991666666</v>
      </c>
      <c r="AR2268" s="20">
        <f t="shared" si="170"/>
        <v>260.99037999999996</v>
      </c>
    </row>
    <row r="2269" spans="1:44" x14ac:dyDescent="0.25">
      <c r="A2269" t="str">
        <f>VLOOKUP($B2269,'Cushing Balance'!$C$2:$E$500,3,TRUE)</f>
        <v>402015</v>
      </c>
      <c r="B2269" s="38">
        <v>42280</v>
      </c>
      <c r="C2269" s="32"/>
      <c r="D2269" s="101">
        <v>305.31216666666671</v>
      </c>
      <c r="E2269" s="110">
        <v>192.13166666666666</v>
      </c>
      <c r="F2269" s="105">
        <v>452.74381249999999</v>
      </c>
      <c r="G2269" s="28"/>
      <c r="H2269" s="111">
        <v>125.97479166666668</v>
      </c>
      <c r="I2269" s="106">
        <v>68.561791666666664</v>
      </c>
      <c r="J2269" s="109">
        <v>283.64518750000002</v>
      </c>
      <c r="K2269" s="104">
        <v>66.743916666666678</v>
      </c>
      <c r="L2269" s="107">
        <v>0</v>
      </c>
      <c r="M2269" s="102">
        <v>232.38831250000001</v>
      </c>
      <c r="N2269" s="108">
        <v>110.47058333333332</v>
      </c>
      <c r="O2269" s="103">
        <v>51.187229166666661</v>
      </c>
      <c r="P2269" s="39">
        <v>0</v>
      </c>
      <c r="R2269" s="24">
        <f t="shared" si="166"/>
        <v>1889.1594583333335</v>
      </c>
      <c r="T2269" s="5">
        <v>82</v>
      </c>
      <c r="V2269" s="20">
        <f t="shared" si="167"/>
        <v>1971.1594583333335</v>
      </c>
      <c r="W2269" s="59">
        <f t="shared" si="164"/>
        <v>42280</v>
      </c>
      <c r="X2269" s="25">
        <v>149.29683</v>
      </c>
      <c r="Y2269" s="52">
        <v>304.94680999999997</v>
      </c>
      <c r="Z2269" s="53">
        <v>389.38459999999998</v>
      </c>
      <c r="AA2269" s="54">
        <v>481.03971000000001</v>
      </c>
      <c r="AB2269" s="55">
        <v>232.93179000000001</v>
      </c>
      <c r="AC2269" s="56">
        <v>5.8568800000000003</v>
      </c>
      <c r="AD2269" s="100">
        <v>129.97502083333333</v>
      </c>
      <c r="AE2269" s="28">
        <v>0</v>
      </c>
      <c r="AF2269" s="58">
        <v>16.253879999999999</v>
      </c>
      <c r="AG2269" s="58"/>
      <c r="AH2269" s="28">
        <v>0</v>
      </c>
      <c r="AI2269" s="28"/>
      <c r="AL2269" s="24">
        <f t="shared" si="169"/>
        <v>1709.6855208333334</v>
      </c>
      <c r="AN2269" s="47">
        <f t="shared" si="165"/>
        <v>239</v>
      </c>
      <c r="AP2269" s="20">
        <f t="shared" si="168"/>
        <v>1948.6855208333334</v>
      </c>
      <c r="AR2269" s="20">
        <f t="shared" si="170"/>
        <v>22.473937500000147</v>
      </c>
    </row>
    <row r="2270" spans="1:44" x14ac:dyDescent="0.25">
      <c r="A2270" t="str">
        <f>VLOOKUP($B2270,'Cushing Balance'!$C$2:$E$500,3,TRUE)</f>
        <v>402015</v>
      </c>
      <c r="B2270" s="38">
        <v>42281</v>
      </c>
      <c r="C2270" s="32"/>
      <c r="D2270" s="101">
        <v>429.86043749999999</v>
      </c>
      <c r="E2270" s="110">
        <v>197.59335416666664</v>
      </c>
      <c r="F2270" s="105">
        <v>452.76808333333332</v>
      </c>
      <c r="G2270" s="28"/>
      <c r="H2270" s="111">
        <v>114.3119375</v>
      </c>
      <c r="I2270" s="106">
        <v>60.451999999999998</v>
      </c>
      <c r="J2270" s="109">
        <v>278.4482083333333</v>
      </c>
      <c r="K2270" s="104">
        <v>60.639645833333333</v>
      </c>
      <c r="L2270" s="107">
        <v>0</v>
      </c>
      <c r="M2270" s="102">
        <v>239.66716666666665</v>
      </c>
      <c r="N2270" s="108">
        <v>72.724958333333333</v>
      </c>
      <c r="O2270" s="103">
        <v>43.256520833333333</v>
      </c>
      <c r="P2270" s="39">
        <v>0</v>
      </c>
      <c r="R2270" s="24">
        <f t="shared" si="166"/>
        <v>1949.7223124999996</v>
      </c>
      <c r="T2270" s="5">
        <v>82</v>
      </c>
      <c r="V2270" s="20">
        <f t="shared" si="167"/>
        <v>2031.7223124999996</v>
      </c>
      <c r="W2270" s="59">
        <f t="shared" si="164"/>
        <v>42281</v>
      </c>
      <c r="X2270" s="25">
        <v>151.55914999999999</v>
      </c>
      <c r="Y2270" s="52">
        <v>357.34267</v>
      </c>
      <c r="Z2270" s="53">
        <v>397.41002000000003</v>
      </c>
      <c r="AA2270" s="54">
        <v>427.08883000000003</v>
      </c>
      <c r="AB2270" s="55">
        <v>232.47964999999999</v>
      </c>
      <c r="AC2270" s="56">
        <v>0</v>
      </c>
      <c r="AD2270" s="100">
        <v>137.57333333333335</v>
      </c>
      <c r="AE2270" s="28">
        <v>0</v>
      </c>
      <c r="AF2270" s="58">
        <v>16.018789999999999</v>
      </c>
      <c r="AG2270" s="58"/>
      <c r="AH2270" s="28">
        <v>0</v>
      </c>
      <c r="AI2270" s="28"/>
      <c r="AL2270" s="24">
        <f t="shared" si="169"/>
        <v>1719.4724433333333</v>
      </c>
      <c r="AN2270" s="47">
        <f t="shared" si="165"/>
        <v>239</v>
      </c>
      <c r="AP2270" s="20">
        <f t="shared" si="168"/>
        <v>1958.4724433333333</v>
      </c>
      <c r="AR2270" s="20">
        <f t="shared" si="170"/>
        <v>73.249869166666258</v>
      </c>
    </row>
    <row r="2271" spans="1:44" x14ac:dyDescent="0.25">
      <c r="A2271" t="str">
        <f>VLOOKUP($B2271,'Cushing Balance'!$C$2:$E$500,3,TRUE)</f>
        <v>402015</v>
      </c>
      <c r="B2271" s="38">
        <v>42282</v>
      </c>
      <c r="C2271" s="32"/>
      <c r="D2271" s="101">
        <v>484.35927083333331</v>
      </c>
      <c r="E2271" s="110">
        <v>195.26947916666666</v>
      </c>
      <c r="F2271" s="105">
        <v>433.47506249999998</v>
      </c>
      <c r="G2271" s="28"/>
      <c r="H2271" s="111">
        <v>110.62577083333333</v>
      </c>
      <c r="I2271" s="106">
        <v>79.3641875</v>
      </c>
      <c r="J2271" s="109">
        <v>271.6435208333333</v>
      </c>
      <c r="K2271" s="104">
        <v>59.019833333333338</v>
      </c>
      <c r="L2271" s="107">
        <v>0</v>
      </c>
      <c r="M2271" s="102">
        <v>221.66624999999999</v>
      </c>
      <c r="N2271" s="108">
        <v>118.3305</v>
      </c>
      <c r="O2271" s="103">
        <v>56.811854166666663</v>
      </c>
      <c r="P2271" s="39">
        <v>0</v>
      </c>
      <c r="R2271" s="24">
        <f t="shared" si="166"/>
        <v>2030.5657291666666</v>
      </c>
      <c r="T2271" s="5">
        <v>82</v>
      </c>
      <c r="V2271" s="20">
        <f t="shared" si="167"/>
        <v>2112.5657291666666</v>
      </c>
      <c r="W2271" s="59">
        <f t="shared" si="164"/>
        <v>42282</v>
      </c>
      <c r="X2271" s="25">
        <v>146.92577</v>
      </c>
      <c r="Y2271" s="52">
        <v>387.11883</v>
      </c>
      <c r="Z2271" s="53">
        <v>395.25054</v>
      </c>
      <c r="AA2271" s="54">
        <v>463.55321000000004</v>
      </c>
      <c r="AB2271" s="55">
        <v>232.15275</v>
      </c>
      <c r="AC2271" s="56">
        <v>19.529250000000001</v>
      </c>
      <c r="AD2271" s="100">
        <v>85.597437499999998</v>
      </c>
      <c r="AE2271" s="28">
        <v>0</v>
      </c>
      <c r="AF2271" s="58">
        <v>15.809790000000001</v>
      </c>
      <c r="AG2271" s="58"/>
      <c r="AH2271" s="28">
        <v>0</v>
      </c>
      <c r="AI2271" s="28"/>
      <c r="AL2271" s="24">
        <f t="shared" si="169"/>
        <v>1745.9375775000001</v>
      </c>
      <c r="AN2271" s="47">
        <f t="shared" si="165"/>
        <v>239</v>
      </c>
      <c r="AP2271" s="20">
        <f t="shared" si="168"/>
        <v>1984.9375775000001</v>
      </c>
      <c r="AR2271" s="20">
        <f t="shared" si="170"/>
        <v>127.62815166666655</v>
      </c>
    </row>
    <row r="2272" spans="1:44" x14ac:dyDescent="0.25">
      <c r="A2272" t="str">
        <f>VLOOKUP($B2272,'Cushing Balance'!$C$2:$E$500,3,TRUE)</f>
        <v>402015</v>
      </c>
      <c r="B2272" s="38">
        <v>42283</v>
      </c>
      <c r="C2272" s="32"/>
      <c r="D2272" s="101">
        <v>147.47916666666666</v>
      </c>
      <c r="E2272" s="110">
        <v>178.30135416666667</v>
      </c>
      <c r="F2272" s="105">
        <v>425.8112916666667</v>
      </c>
      <c r="G2272" s="28"/>
      <c r="H2272" s="111">
        <v>103.58241666666667</v>
      </c>
      <c r="I2272" s="106">
        <v>79.242874999999998</v>
      </c>
      <c r="J2272" s="109">
        <v>217.51314583333334</v>
      </c>
      <c r="K2272" s="104">
        <v>63.163958333333333</v>
      </c>
      <c r="L2272" s="107">
        <v>0</v>
      </c>
      <c r="M2272" s="102">
        <v>219.34327083333335</v>
      </c>
      <c r="N2272" s="108">
        <v>133.05252083333335</v>
      </c>
      <c r="O2272" s="103">
        <v>54.767895833333334</v>
      </c>
      <c r="P2272" s="39">
        <v>0</v>
      </c>
      <c r="R2272" s="24">
        <f t="shared" si="166"/>
        <v>1622.2578958333336</v>
      </c>
      <c r="T2272" s="5">
        <v>82</v>
      </c>
      <c r="V2272" s="20">
        <f t="shared" si="167"/>
        <v>1704.2578958333336</v>
      </c>
      <c r="W2272" s="59">
        <f t="shared" si="164"/>
        <v>42283</v>
      </c>
      <c r="X2272" s="25">
        <v>151.03073000000001</v>
      </c>
      <c r="Y2272" s="52">
        <v>352.68799999999999</v>
      </c>
      <c r="Z2272" s="53">
        <v>389.69213000000002</v>
      </c>
      <c r="AA2272" s="54">
        <v>443.07322999999997</v>
      </c>
      <c r="AB2272" s="55">
        <v>229.92654000000002</v>
      </c>
      <c r="AC2272" s="56">
        <v>33.618690000000001</v>
      </c>
      <c r="AD2272" s="100">
        <v>124.45637499999999</v>
      </c>
      <c r="AE2272" s="28">
        <v>0</v>
      </c>
      <c r="AF2272" s="58">
        <v>16.090959999999999</v>
      </c>
      <c r="AG2272" s="58"/>
      <c r="AH2272" s="28">
        <v>0</v>
      </c>
      <c r="AI2272" s="28"/>
      <c r="AL2272" s="24">
        <f t="shared" si="169"/>
        <v>1740.5766549999998</v>
      </c>
      <c r="AN2272" s="47">
        <f t="shared" si="165"/>
        <v>239</v>
      </c>
      <c r="AP2272" s="20">
        <f t="shared" si="168"/>
        <v>1979.5766549999998</v>
      </c>
      <c r="AR2272" s="20">
        <f t="shared" si="170"/>
        <v>-275.31875916666627</v>
      </c>
    </row>
    <row r="2273" spans="1:44" x14ac:dyDescent="0.25">
      <c r="A2273" t="str">
        <f>VLOOKUP($B2273,'Cushing Balance'!$C$2:$E$500,3,TRUE)</f>
        <v>402015</v>
      </c>
      <c r="B2273" s="38">
        <v>42284</v>
      </c>
      <c r="C2273" s="32"/>
      <c r="D2273" s="101">
        <v>301.83010416666667</v>
      </c>
      <c r="E2273" s="110">
        <v>197.08991666666665</v>
      </c>
      <c r="F2273" s="105">
        <v>223.28243749999999</v>
      </c>
      <c r="G2273" s="28"/>
      <c r="H2273" s="111">
        <v>131.83687499999999</v>
      </c>
      <c r="I2273" s="106">
        <v>81.509333333333331</v>
      </c>
      <c r="J2273" s="109">
        <v>215.88383333333334</v>
      </c>
      <c r="K2273" s="104">
        <v>68.954125000000005</v>
      </c>
      <c r="L2273" s="107">
        <v>0</v>
      </c>
      <c r="M2273" s="102">
        <v>239.17908333333335</v>
      </c>
      <c r="N2273" s="108">
        <v>140.925375</v>
      </c>
      <c r="O2273" s="103">
        <v>47.871395833333338</v>
      </c>
      <c r="P2273" s="39">
        <v>0</v>
      </c>
      <c r="R2273" s="24">
        <f t="shared" si="166"/>
        <v>1648.3624791666666</v>
      </c>
      <c r="T2273" s="5">
        <v>82</v>
      </c>
      <c r="V2273" s="20">
        <f t="shared" si="167"/>
        <v>1730.3624791666666</v>
      </c>
      <c r="W2273" s="59">
        <f t="shared" si="164"/>
        <v>42284</v>
      </c>
      <c r="X2273" s="25">
        <v>150.42429000000001</v>
      </c>
      <c r="Y2273" s="52">
        <v>117.20502</v>
      </c>
      <c r="Z2273" s="53">
        <v>168.78167000000002</v>
      </c>
      <c r="AA2273" s="54">
        <v>434.18856</v>
      </c>
      <c r="AB2273" s="55">
        <v>136.96039999999999</v>
      </c>
      <c r="AC2273" s="56">
        <v>36.770849999999996</v>
      </c>
      <c r="AD2273" s="100">
        <v>121.8841875</v>
      </c>
      <c r="AE2273" s="28">
        <v>0</v>
      </c>
      <c r="AF2273" s="58">
        <v>15.925379999999999</v>
      </c>
      <c r="AG2273" s="58"/>
      <c r="AH2273" s="28">
        <v>0</v>
      </c>
      <c r="AI2273" s="28"/>
      <c r="AL2273" s="24">
        <f t="shared" si="169"/>
        <v>1182.1403574999999</v>
      </c>
      <c r="AN2273" s="47">
        <f t="shared" si="165"/>
        <v>239</v>
      </c>
      <c r="AP2273" s="20">
        <f t="shared" si="168"/>
        <v>1421.1403574999999</v>
      </c>
      <c r="AR2273" s="20">
        <f t="shared" si="170"/>
        <v>309.22212166666668</v>
      </c>
    </row>
    <row r="2274" spans="1:44" x14ac:dyDescent="0.25">
      <c r="A2274" t="str">
        <f>VLOOKUP($B2274,'Cushing Balance'!$C$2:$E$500,3,TRUE)</f>
        <v>402015</v>
      </c>
      <c r="B2274" s="38">
        <v>42285</v>
      </c>
      <c r="C2274" s="32"/>
      <c r="D2274" s="101">
        <v>501.73020833333334</v>
      </c>
      <c r="E2274" s="110">
        <v>194.08872916666667</v>
      </c>
      <c r="F2274" s="105">
        <v>182.55997916666666</v>
      </c>
      <c r="G2274" s="28"/>
      <c r="H2274" s="111">
        <v>136.49408333333335</v>
      </c>
      <c r="I2274" s="106">
        <v>87.519041666666666</v>
      </c>
      <c r="J2274" s="109">
        <v>268.3266041666667</v>
      </c>
      <c r="K2274" s="104">
        <v>57.239937500000003</v>
      </c>
      <c r="L2274" s="107">
        <v>0</v>
      </c>
      <c r="M2274" s="102">
        <v>248.13241666666664</v>
      </c>
      <c r="N2274" s="108">
        <v>94.236083333333326</v>
      </c>
      <c r="O2274" s="103">
        <v>51.555958333333336</v>
      </c>
      <c r="P2274" s="39">
        <v>0</v>
      </c>
      <c r="R2274" s="24">
        <f t="shared" si="166"/>
        <v>1821.8830416666663</v>
      </c>
      <c r="T2274" s="5">
        <v>82</v>
      </c>
      <c r="V2274" s="20">
        <f t="shared" si="167"/>
        <v>1903.8830416666663</v>
      </c>
      <c r="W2274" s="59">
        <f t="shared" si="164"/>
        <v>42285</v>
      </c>
      <c r="X2274" s="25">
        <v>150.78110000000001</v>
      </c>
      <c r="Y2274" s="52">
        <v>122.09496</v>
      </c>
      <c r="Z2274" s="53">
        <v>142.95927</v>
      </c>
      <c r="AA2274" s="54">
        <v>439.87044000000003</v>
      </c>
      <c r="AB2274" s="55">
        <v>234.71196</v>
      </c>
      <c r="AC2274" s="56">
        <v>34.947150000000001</v>
      </c>
      <c r="AD2274" s="100">
        <v>116.92343750000001</v>
      </c>
      <c r="AE2274" s="28">
        <v>0</v>
      </c>
      <c r="AF2274" s="58">
        <v>16.183229999999998</v>
      </c>
      <c r="AG2274" s="58"/>
      <c r="AH2274" s="28">
        <v>0</v>
      </c>
      <c r="AI2274" s="28"/>
      <c r="AL2274" s="24">
        <f t="shared" si="169"/>
        <v>1258.4715475000003</v>
      </c>
      <c r="AN2274" s="47">
        <f t="shared" si="165"/>
        <v>239</v>
      </c>
      <c r="AP2274" s="20">
        <f t="shared" si="168"/>
        <v>1497.4715475000003</v>
      </c>
      <c r="AR2274" s="20">
        <f t="shared" si="170"/>
        <v>406.41149416666599</v>
      </c>
    </row>
    <row r="2275" spans="1:44" x14ac:dyDescent="0.25">
      <c r="A2275" t="str">
        <f>VLOOKUP($B2275,'Cushing Balance'!$C$2:$E$500,3,TRUE)</f>
        <v>402015</v>
      </c>
      <c r="B2275" s="38">
        <v>42286</v>
      </c>
      <c r="C2275" s="32"/>
      <c r="D2275" s="101">
        <v>535.81189583333332</v>
      </c>
      <c r="E2275" s="110">
        <v>184.4118125</v>
      </c>
      <c r="F2275" s="105">
        <v>313.08435416666669</v>
      </c>
      <c r="G2275" s="28"/>
      <c r="H2275" s="111">
        <v>117.948125</v>
      </c>
      <c r="I2275" s="106">
        <v>85.627854166666665</v>
      </c>
      <c r="J2275" s="109">
        <v>280.55939583333333</v>
      </c>
      <c r="K2275" s="104">
        <v>58.626979166666665</v>
      </c>
      <c r="L2275" s="107">
        <v>0</v>
      </c>
      <c r="M2275" s="102">
        <v>225.56314583333335</v>
      </c>
      <c r="N2275" s="108">
        <v>122.23189583333333</v>
      </c>
      <c r="O2275" s="103">
        <v>57.941854166666666</v>
      </c>
      <c r="P2275" s="39">
        <v>0</v>
      </c>
      <c r="R2275" s="24">
        <f t="shared" si="166"/>
        <v>1981.8073125000001</v>
      </c>
      <c r="T2275" s="5">
        <v>82</v>
      </c>
      <c r="V2275" s="20">
        <f t="shared" si="167"/>
        <v>2063.8073125000001</v>
      </c>
      <c r="W2275" s="59">
        <f t="shared" si="164"/>
        <v>42286</v>
      </c>
      <c r="X2275" s="25">
        <v>150.01732999999999</v>
      </c>
      <c r="Y2275" s="52">
        <v>356.91025000000002</v>
      </c>
      <c r="Z2275" s="53">
        <v>356.86340000000001</v>
      </c>
      <c r="AA2275" s="54">
        <v>434.48548</v>
      </c>
      <c r="AB2275" s="55">
        <v>203.66926999999998</v>
      </c>
      <c r="AC2275" s="56">
        <v>27.896599999999999</v>
      </c>
      <c r="AD2275" s="100">
        <v>79.111833333333323</v>
      </c>
      <c r="AE2275" s="28">
        <v>0</v>
      </c>
      <c r="AF2275" s="58">
        <v>16.206979999999998</v>
      </c>
      <c r="AG2275" s="58"/>
      <c r="AH2275" s="28">
        <v>0</v>
      </c>
      <c r="AI2275" s="28"/>
      <c r="AL2275" s="24">
        <f t="shared" si="169"/>
        <v>1625.1611433333333</v>
      </c>
      <c r="AN2275" s="47">
        <f t="shared" si="165"/>
        <v>239</v>
      </c>
      <c r="AP2275" s="20">
        <f t="shared" si="168"/>
        <v>1864.1611433333333</v>
      </c>
      <c r="AR2275" s="20">
        <f t="shared" si="170"/>
        <v>199.64616916666682</v>
      </c>
    </row>
    <row r="2276" spans="1:44" x14ac:dyDescent="0.25">
      <c r="A2276" t="str">
        <f>VLOOKUP($B2276,'Cushing Balance'!$C$2:$E$500,3,TRUE)</f>
        <v>412015</v>
      </c>
      <c r="B2276" s="38">
        <v>42287</v>
      </c>
      <c r="C2276" s="32"/>
      <c r="D2276" s="101">
        <v>222.69545833333333</v>
      </c>
      <c r="E2276" s="110">
        <v>189.68677083333336</v>
      </c>
      <c r="F2276" s="105">
        <v>394.45039583333329</v>
      </c>
      <c r="G2276" s="28"/>
      <c r="H2276" s="111">
        <v>107.8088125</v>
      </c>
      <c r="I2276" s="106">
        <v>65.639833333333328</v>
      </c>
      <c r="J2276" s="109">
        <v>263.02958333333333</v>
      </c>
      <c r="K2276" s="104">
        <v>57.578312500000003</v>
      </c>
      <c r="L2276" s="107">
        <v>0</v>
      </c>
      <c r="M2276" s="102">
        <v>234.54175000000001</v>
      </c>
      <c r="N2276" s="108">
        <v>70.047041666666672</v>
      </c>
      <c r="O2276" s="103">
        <v>49.441916666666664</v>
      </c>
      <c r="P2276" s="39">
        <v>0</v>
      </c>
      <c r="R2276" s="24">
        <f t="shared" si="166"/>
        <v>1654.919875</v>
      </c>
      <c r="T2276" s="5">
        <v>82</v>
      </c>
      <c r="V2276" s="20">
        <f t="shared" si="167"/>
        <v>1736.919875</v>
      </c>
      <c r="W2276" s="59">
        <f t="shared" si="164"/>
        <v>42287</v>
      </c>
      <c r="X2276" s="25">
        <v>147.47863000000001</v>
      </c>
      <c r="Y2276" s="52">
        <v>349.38923</v>
      </c>
      <c r="Z2276" s="53">
        <v>284.94678999999996</v>
      </c>
      <c r="AA2276" s="54">
        <v>432.65929</v>
      </c>
      <c r="AB2276" s="55">
        <v>228.27555999999998</v>
      </c>
      <c r="AC2276" s="56">
        <v>27.918599999999998</v>
      </c>
      <c r="AD2276" s="100">
        <v>84.330354166666666</v>
      </c>
      <c r="AE2276" s="28">
        <v>0</v>
      </c>
      <c r="AF2276" s="58">
        <v>15.56771</v>
      </c>
      <c r="AG2276" s="58"/>
      <c r="AH2276" s="28">
        <v>0</v>
      </c>
      <c r="AI2276" s="28"/>
      <c r="AL2276" s="24">
        <f t="shared" si="169"/>
        <v>1570.5661641666668</v>
      </c>
      <c r="AN2276" s="47">
        <f t="shared" si="165"/>
        <v>239</v>
      </c>
      <c r="AP2276" s="20">
        <f t="shared" si="168"/>
        <v>1809.5661641666668</v>
      </c>
      <c r="AR2276" s="20">
        <f t="shared" si="170"/>
        <v>-72.646289166666747</v>
      </c>
    </row>
    <row r="2277" spans="1:44" x14ac:dyDescent="0.25">
      <c r="A2277" t="str">
        <f>VLOOKUP($B2277,'Cushing Balance'!$C$2:$E$500,3,TRUE)</f>
        <v>412015</v>
      </c>
      <c r="B2277" s="38">
        <v>42288</v>
      </c>
      <c r="C2277" s="32"/>
      <c r="D2277" s="101">
        <v>386.91822916666666</v>
      </c>
      <c r="E2277" s="110">
        <v>197.55893750000001</v>
      </c>
      <c r="F2277" s="105">
        <v>407.68397916666669</v>
      </c>
      <c r="G2277" s="28"/>
      <c r="H2277" s="111">
        <v>149.94266666666667</v>
      </c>
      <c r="I2277" s="106">
        <v>86.761479166666675</v>
      </c>
      <c r="J2277" s="109">
        <v>272.33168749999999</v>
      </c>
      <c r="K2277" s="104">
        <v>57.736687500000002</v>
      </c>
      <c r="L2277" s="107">
        <v>0</v>
      </c>
      <c r="M2277" s="102">
        <v>235.45518749999999</v>
      </c>
      <c r="N2277" s="108">
        <v>91.298187499999997</v>
      </c>
      <c r="O2277" s="103">
        <v>60.120479166666662</v>
      </c>
      <c r="P2277" s="39">
        <v>0</v>
      </c>
      <c r="R2277" s="24">
        <f t="shared" si="166"/>
        <v>1945.8075208333335</v>
      </c>
      <c r="T2277" s="5">
        <v>82</v>
      </c>
      <c r="V2277" s="20">
        <f t="shared" si="167"/>
        <v>2027.8075208333335</v>
      </c>
      <c r="W2277" s="59">
        <f t="shared" si="164"/>
        <v>42288</v>
      </c>
      <c r="X2277" s="25">
        <v>151.14304000000001</v>
      </c>
      <c r="Y2277" s="52">
        <v>360.94272999999998</v>
      </c>
      <c r="Z2277" s="53">
        <v>234.25431</v>
      </c>
      <c r="AA2277" s="54">
        <v>438.54219000000001</v>
      </c>
      <c r="AB2277" s="55">
        <v>226.74432999999999</v>
      </c>
      <c r="AC2277" s="56">
        <v>11.22869</v>
      </c>
      <c r="AD2277" s="100">
        <v>85.228291666666678</v>
      </c>
      <c r="AE2277" s="28">
        <v>0</v>
      </c>
      <c r="AF2277" s="58">
        <v>16.384419999999999</v>
      </c>
      <c r="AG2277" s="58"/>
      <c r="AH2277" s="28">
        <v>0</v>
      </c>
      <c r="AI2277" s="28"/>
      <c r="AL2277" s="24">
        <f t="shared" si="169"/>
        <v>1524.4680016666669</v>
      </c>
      <c r="AN2277" s="47">
        <f t="shared" si="165"/>
        <v>239</v>
      </c>
      <c r="AP2277" s="20">
        <f t="shared" si="168"/>
        <v>1763.4680016666669</v>
      </c>
      <c r="AR2277" s="20">
        <f t="shared" si="170"/>
        <v>264.33951916666661</v>
      </c>
    </row>
    <row r="2278" spans="1:44" x14ac:dyDescent="0.25">
      <c r="A2278" t="str">
        <f>VLOOKUP($B2278,'Cushing Balance'!$C$2:$E$500,3,TRUE)</f>
        <v>412015</v>
      </c>
      <c r="B2278" s="38">
        <v>42289</v>
      </c>
      <c r="C2278" s="32"/>
      <c r="D2278" s="101">
        <v>312.59179166666667</v>
      </c>
      <c r="E2278" s="110">
        <v>200.26785416666667</v>
      </c>
      <c r="F2278" s="105">
        <v>442.28283333333331</v>
      </c>
      <c r="G2278" s="28"/>
      <c r="H2278" s="111">
        <v>146.3336875</v>
      </c>
      <c r="I2278" s="106">
        <v>95.991604166666676</v>
      </c>
      <c r="J2278" s="109">
        <v>276.66491666666667</v>
      </c>
      <c r="K2278" s="104">
        <v>70.021937500000007</v>
      </c>
      <c r="L2278" s="107">
        <v>0</v>
      </c>
      <c r="M2278" s="102">
        <v>238.48441666666665</v>
      </c>
      <c r="N2278" s="108">
        <v>148.74979166666665</v>
      </c>
      <c r="O2278" s="103">
        <v>43.520520833333336</v>
      </c>
      <c r="P2278" s="39">
        <v>0</v>
      </c>
      <c r="R2278" s="24">
        <f t="shared" si="166"/>
        <v>1974.9093541666668</v>
      </c>
      <c r="T2278" s="5">
        <v>82</v>
      </c>
      <c r="V2278" s="20">
        <f t="shared" si="167"/>
        <v>2056.9093541666671</v>
      </c>
      <c r="W2278" s="59">
        <f t="shared" si="164"/>
        <v>42289</v>
      </c>
      <c r="X2278" s="25">
        <v>149.55360000000002</v>
      </c>
      <c r="Y2278" s="52">
        <v>372.79991999999999</v>
      </c>
      <c r="Z2278" s="53">
        <v>327.50592</v>
      </c>
      <c r="AA2278" s="54">
        <v>441.28365000000002</v>
      </c>
      <c r="AB2278" s="55">
        <v>226.65575000000001</v>
      </c>
      <c r="AC2278" s="56">
        <v>38.0441</v>
      </c>
      <c r="AD2278" s="100">
        <v>92.783041666666676</v>
      </c>
      <c r="AE2278" s="28">
        <v>0</v>
      </c>
      <c r="AF2278" s="58">
        <v>16.336580000000001</v>
      </c>
      <c r="AG2278" s="58"/>
      <c r="AH2278" s="28">
        <v>0</v>
      </c>
      <c r="AI2278" s="28"/>
      <c r="AL2278" s="24">
        <f t="shared" si="169"/>
        <v>1664.9625616666665</v>
      </c>
      <c r="AN2278" s="47">
        <f t="shared" si="165"/>
        <v>239</v>
      </c>
      <c r="AP2278" s="20">
        <f t="shared" si="168"/>
        <v>1903.9625616666665</v>
      </c>
      <c r="AR2278" s="20">
        <f t="shared" si="170"/>
        <v>152.94679250000058</v>
      </c>
    </row>
    <row r="2279" spans="1:44" x14ac:dyDescent="0.25">
      <c r="A2279" t="str">
        <f>VLOOKUP($B2279,'Cushing Balance'!$C$2:$E$500,3,TRUE)</f>
        <v>412015</v>
      </c>
      <c r="B2279" s="38">
        <v>42290</v>
      </c>
      <c r="C2279" s="32"/>
      <c r="D2279" s="101">
        <v>96.139291666666665</v>
      </c>
      <c r="E2279" s="110">
        <v>187.45239583333336</v>
      </c>
      <c r="F2279" s="105">
        <v>452.81691666666671</v>
      </c>
      <c r="G2279" s="28"/>
      <c r="H2279" s="111">
        <v>145.12941666666666</v>
      </c>
      <c r="I2279" s="106">
        <v>85.645166666666668</v>
      </c>
      <c r="J2279" s="109">
        <v>284.02243750000002</v>
      </c>
      <c r="K2279" s="104">
        <v>58.870479166666662</v>
      </c>
      <c r="L2279" s="107">
        <v>0</v>
      </c>
      <c r="M2279" s="102">
        <v>222.95208333333335</v>
      </c>
      <c r="N2279" s="108">
        <v>145.70474999999999</v>
      </c>
      <c r="O2279" s="103">
        <v>60.467854166666662</v>
      </c>
      <c r="P2279" s="39">
        <v>0</v>
      </c>
      <c r="R2279" s="24">
        <f t="shared" si="166"/>
        <v>1739.2007916666666</v>
      </c>
      <c r="T2279" s="5">
        <v>82</v>
      </c>
      <c r="V2279" s="20">
        <f t="shared" si="167"/>
        <v>1821.2007916666666</v>
      </c>
      <c r="W2279" s="59">
        <f t="shared" si="164"/>
        <v>42290</v>
      </c>
      <c r="X2279" s="25">
        <v>151.23824999999999</v>
      </c>
      <c r="Y2279" s="52">
        <v>372.29250000000002</v>
      </c>
      <c r="Z2279" s="53">
        <v>323.24963000000002</v>
      </c>
      <c r="AA2279" s="54">
        <v>435.50109999999995</v>
      </c>
      <c r="AB2279" s="55">
        <v>231.38930999999999</v>
      </c>
      <c r="AC2279" s="56">
        <v>38.443269999999998</v>
      </c>
      <c r="AD2279" s="100">
        <v>105.71327083333333</v>
      </c>
      <c r="AE2279" s="28">
        <v>0</v>
      </c>
      <c r="AF2279" s="58">
        <v>11.09117</v>
      </c>
      <c r="AG2279" s="58"/>
      <c r="AH2279" s="28">
        <v>0</v>
      </c>
      <c r="AI2279" s="28"/>
      <c r="AL2279" s="24">
        <f t="shared" si="169"/>
        <v>1668.9185008333334</v>
      </c>
      <c r="AN2279" s="47">
        <f t="shared" si="165"/>
        <v>239</v>
      </c>
      <c r="AP2279" s="20">
        <f t="shared" si="168"/>
        <v>1907.9185008333334</v>
      </c>
      <c r="AR2279" s="20">
        <f t="shared" si="170"/>
        <v>-86.717709166666737</v>
      </c>
    </row>
    <row r="2280" spans="1:44" x14ac:dyDescent="0.25">
      <c r="A2280" t="str">
        <f>VLOOKUP($B2280,'Cushing Balance'!$C$2:$E$500,3,TRUE)</f>
        <v>412015</v>
      </c>
      <c r="B2280" s="38">
        <v>42291</v>
      </c>
      <c r="C2280" s="32"/>
      <c r="D2280" s="101">
        <v>282.4392708333333</v>
      </c>
      <c r="E2280" s="110">
        <v>188.60050000000001</v>
      </c>
      <c r="F2280" s="105">
        <v>454.39822916666668</v>
      </c>
      <c r="G2280" s="28"/>
      <c r="H2280" s="111">
        <v>147.10783333333333</v>
      </c>
      <c r="I2280" s="106">
        <v>65.263270833333337</v>
      </c>
      <c r="J2280" s="109">
        <v>243.7038125</v>
      </c>
      <c r="K2280" s="104">
        <v>62.897916666666667</v>
      </c>
      <c r="L2280" s="107">
        <v>0</v>
      </c>
      <c r="M2280" s="102">
        <v>237.32060416666667</v>
      </c>
      <c r="N2280" s="108">
        <v>88.077604166666674</v>
      </c>
      <c r="O2280" s="103">
        <v>45.651958333333333</v>
      </c>
      <c r="P2280" s="39">
        <v>0</v>
      </c>
      <c r="R2280" s="24">
        <f t="shared" si="166"/>
        <v>1815.4609999999998</v>
      </c>
      <c r="T2280" s="5">
        <v>82</v>
      </c>
      <c r="V2280" s="20">
        <f t="shared" si="167"/>
        <v>1897.4609999999998</v>
      </c>
      <c r="W2280" s="59">
        <f t="shared" si="164"/>
        <v>42291</v>
      </c>
      <c r="X2280" s="25">
        <v>150.92500000000001</v>
      </c>
      <c r="Y2280" s="52">
        <v>372.05880999999999</v>
      </c>
      <c r="Z2280" s="53">
        <v>363.42869000000002</v>
      </c>
      <c r="AA2280" s="54">
        <v>421.56715000000003</v>
      </c>
      <c r="AB2280" s="55">
        <v>230.70713000000001</v>
      </c>
      <c r="AC2280" s="56">
        <v>30.155380000000001</v>
      </c>
      <c r="AD2280" s="100">
        <v>117.55674999999999</v>
      </c>
      <c r="AE2280" s="28">
        <v>0</v>
      </c>
      <c r="AF2280" s="58">
        <v>14.55785</v>
      </c>
      <c r="AG2280" s="58"/>
      <c r="AH2280" s="28">
        <v>0</v>
      </c>
      <c r="AI2280" s="28"/>
      <c r="AL2280" s="24">
        <f t="shared" si="169"/>
        <v>1700.9567599999998</v>
      </c>
      <c r="AN2280" s="47">
        <f t="shared" si="165"/>
        <v>239</v>
      </c>
      <c r="AP2280" s="20">
        <f t="shared" si="168"/>
        <v>1939.9567599999998</v>
      </c>
      <c r="AR2280" s="20">
        <f t="shared" si="170"/>
        <v>-42.495760000000018</v>
      </c>
    </row>
    <row r="2281" spans="1:44" x14ac:dyDescent="0.25">
      <c r="A2281" t="str">
        <f>VLOOKUP($B2281,'Cushing Balance'!$C$2:$E$500,3,TRUE)</f>
        <v>412015</v>
      </c>
      <c r="B2281" s="38">
        <v>42292</v>
      </c>
      <c r="C2281" s="32"/>
      <c r="D2281" s="101">
        <v>293.21587499999998</v>
      </c>
      <c r="E2281" s="110">
        <v>189.89477083333335</v>
      </c>
      <c r="F2281" s="105">
        <v>349.90724999999998</v>
      </c>
      <c r="G2281" s="28"/>
      <c r="H2281" s="111">
        <v>128.42531249999999</v>
      </c>
      <c r="I2281" s="106">
        <v>60.958354166666666</v>
      </c>
      <c r="J2281" s="109">
        <v>303.35547916666667</v>
      </c>
      <c r="K2281" s="104">
        <v>57.587937500000002</v>
      </c>
      <c r="L2281" s="107">
        <v>0</v>
      </c>
      <c r="M2281" s="102">
        <v>234.11214583333333</v>
      </c>
      <c r="N2281" s="108">
        <v>99.536562500000002</v>
      </c>
      <c r="O2281" s="103">
        <v>54.766479166666663</v>
      </c>
      <c r="P2281" s="39">
        <v>0</v>
      </c>
      <c r="R2281" s="24">
        <f t="shared" si="166"/>
        <v>1771.7601666666665</v>
      </c>
      <c r="T2281" s="5">
        <v>82</v>
      </c>
      <c r="V2281" s="20">
        <f t="shared" si="167"/>
        <v>1853.7601666666665</v>
      </c>
      <c r="W2281" s="59">
        <f t="shared" si="164"/>
        <v>42292</v>
      </c>
      <c r="X2281" s="25">
        <v>150.29139999999998</v>
      </c>
      <c r="Y2281" s="52">
        <v>369.92533000000003</v>
      </c>
      <c r="Z2281" s="53">
        <v>307.08951999999999</v>
      </c>
      <c r="AA2281" s="54">
        <v>423.69488000000001</v>
      </c>
      <c r="AB2281" s="55">
        <v>235.72823</v>
      </c>
      <c r="AC2281" s="56">
        <v>22.95975</v>
      </c>
      <c r="AD2281" s="100">
        <v>116.24487499999999</v>
      </c>
      <c r="AE2281" s="28">
        <v>0</v>
      </c>
      <c r="AF2281" s="58">
        <v>16.29533</v>
      </c>
      <c r="AG2281" s="58"/>
      <c r="AH2281" s="28">
        <v>0</v>
      </c>
      <c r="AI2281" s="28"/>
      <c r="AL2281" s="24">
        <f t="shared" si="169"/>
        <v>1642.229315</v>
      </c>
      <c r="AN2281" s="47">
        <f t="shared" si="165"/>
        <v>239</v>
      </c>
      <c r="AP2281" s="20">
        <f t="shared" si="168"/>
        <v>1881.229315</v>
      </c>
      <c r="AR2281" s="20">
        <f t="shared" si="170"/>
        <v>-27.469148333333578</v>
      </c>
    </row>
    <row r="2282" spans="1:44" x14ac:dyDescent="0.25">
      <c r="A2282" t="str">
        <f>VLOOKUP($B2282,'Cushing Balance'!$C$2:$E$500,3,TRUE)</f>
        <v>412015</v>
      </c>
      <c r="B2282" s="38">
        <v>42293</v>
      </c>
      <c r="C2282" s="32"/>
      <c r="D2282" s="101">
        <v>454.19885416666671</v>
      </c>
      <c r="E2282" s="110">
        <v>181.83437499999999</v>
      </c>
      <c r="F2282" s="105">
        <v>311.32558333333333</v>
      </c>
      <c r="G2282" s="28"/>
      <c r="H2282" s="111">
        <v>150</v>
      </c>
      <c r="I2282" s="106">
        <v>74.565854166666668</v>
      </c>
      <c r="J2282" s="109">
        <v>319.1276458333333</v>
      </c>
      <c r="K2282" s="104">
        <v>71.642270833333328</v>
      </c>
      <c r="L2282" s="107">
        <v>0</v>
      </c>
      <c r="M2282" s="102">
        <v>231.06122916666666</v>
      </c>
      <c r="N2282" s="108">
        <v>122.76397916666667</v>
      </c>
      <c r="O2282" s="103">
        <v>54.485458333333334</v>
      </c>
      <c r="P2282" s="39">
        <v>0</v>
      </c>
      <c r="R2282" s="24">
        <f t="shared" si="166"/>
        <v>1971.0052499999999</v>
      </c>
      <c r="T2282" s="5">
        <v>82</v>
      </c>
      <c r="V2282" s="20">
        <f t="shared" si="167"/>
        <v>2053.0052500000002</v>
      </c>
      <c r="W2282" s="59">
        <f t="shared" si="164"/>
        <v>42293</v>
      </c>
      <c r="X2282" s="25">
        <v>145.63798</v>
      </c>
      <c r="Y2282" s="52">
        <v>379.17991999999998</v>
      </c>
      <c r="Z2282" s="53">
        <v>337.99027000000001</v>
      </c>
      <c r="AA2282" s="54">
        <v>452.88984999999997</v>
      </c>
      <c r="AB2282" s="55">
        <v>236.27350000000001</v>
      </c>
      <c r="AC2282" s="56">
        <v>23.257770000000001</v>
      </c>
      <c r="AD2282" s="100">
        <v>93.966999999999999</v>
      </c>
      <c r="AE2282" s="28">
        <v>0</v>
      </c>
      <c r="AF2282" s="58">
        <v>16.171900000000001</v>
      </c>
      <c r="AG2282" s="58"/>
      <c r="AH2282" s="28">
        <v>0</v>
      </c>
      <c r="AI2282" s="28"/>
      <c r="AL2282" s="24">
        <f t="shared" si="169"/>
        <v>1685.3681900000001</v>
      </c>
      <c r="AN2282" s="47">
        <f t="shared" si="165"/>
        <v>239</v>
      </c>
      <c r="AP2282" s="20">
        <f t="shared" si="168"/>
        <v>1924.3681900000001</v>
      </c>
      <c r="AR2282" s="20">
        <f t="shared" si="170"/>
        <v>128.63706000000002</v>
      </c>
    </row>
    <row r="2283" spans="1:44" x14ac:dyDescent="0.25">
      <c r="A2283" t="str">
        <f>VLOOKUP($B2283,'Cushing Balance'!$C$2:$E$500,3,TRUE)</f>
        <v>422015</v>
      </c>
      <c r="B2283" s="38">
        <v>42294</v>
      </c>
      <c r="C2283" s="32"/>
      <c r="D2283" s="101">
        <v>243.21575000000001</v>
      </c>
      <c r="E2283" s="110">
        <v>168.86579166666667</v>
      </c>
      <c r="F2283" s="105">
        <v>312.10654166666666</v>
      </c>
      <c r="G2283" s="28"/>
      <c r="H2283" s="111">
        <v>136.94120833333335</v>
      </c>
      <c r="I2283" s="106">
        <v>81.596916666666672</v>
      </c>
      <c r="J2283" s="109">
        <v>312.76366666666667</v>
      </c>
      <c r="K2283" s="104">
        <v>70.462541666666667</v>
      </c>
      <c r="L2283" s="107">
        <v>0</v>
      </c>
      <c r="M2283" s="102">
        <v>227.89258333333333</v>
      </c>
      <c r="N2283" s="108">
        <v>121.823125</v>
      </c>
      <c r="O2283" s="103">
        <v>49.962583333333335</v>
      </c>
      <c r="P2283" s="39">
        <v>0</v>
      </c>
      <c r="R2283" s="24">
        <f t="shared" si="166"/>
        <v>1725.6307083333336</v>
      </c>
      <c r="T2283" s="5">
        <v>82</v>
      </c>
      <c r="V2283" s="20">
        <f t="shared" si="167"/>
        <v>1807.6307083333336</v>
      </c>
      <c r="W2283" s="59">
        <f t="shared" si="164"/>
        <v>42294</v>
      </c>
      <c r="X2283" s="25">
        <v>147.5659</v>
      </c>
      <c r="Y2283" s="52">
        <v>390.62546000000003</v>
      </c>
      <c r="Z2283" s="53">
        <v>284.50046000000003</v>
      </c>
      <c r="AA2283" s="54">
        <v>494.80165</v>
      </c>
      <c r="AB2283" s="55">
        <v>234.83829</v>
      </c>
      <c r="AC2283" s="56">
        <v>22.733790000000003</v>
      </c>
      <c r="AD2283" s="100">
        <v>70.405145833333322</v>
      </c>
      <c r="AE2283" s="28">
        <v>0</v>
      </c>
      <c r="AF2283" s="58">
        <v>14.072899999999999</v>
      </c>
      <c r="AG2283" s="58"/>
      <c r="AH2283" s="28">
        <v>0</v>
      </c>
      <c r="AI2283" s="28"/>
      <c r="AL2283" s="24">
        <f t="shared" si="169"/>
        <v>1659.543595833333</v>
      </c>
      <c r="AN2283" s="47">
        <f t="shared" si="165"/>
        <v>239</v>
      </c>
      <c r="AP2283" s="20">
        <f t="shared" si="168"/>
        <v>1898.543595833333</v>
      </c>
      <c r="AR2283" s="20">
        <f t="shared" si="170"/>
        <v>-90.912887499999442</v>
      </c>
    </row>
    <row r="2284" spans="1:44" x14ac:dyDescent="0.25">
      <c r="A2284" t="str">
        <f>VLOOKUP($B2284,'Cushing Balance'!$C$2:$E$500,3,TRUE)</f>
        <v>422015</v>
      </c>
      <c r="B2284" s="38">
        <v>42295</v>
      </c>
      <c r="C2284" s="32"/>
      <c r="D2284" s="101">
        <v>410.75593750000002</v>
      </c>
      <c r="E2284" s="110">
        <v>164.74654166666664</v>
      </c>
      <c r="F2284" s="105">
        <v>405.76549999999997</v>
      </c>
      <c r="G2284" s="28"/>
      <c r="H2284" s="111">
        <v>114.51672916666668</v>
      </c>
      <c r="I2284" s="106">
        <v>69.955145833333333</v>
      </c>
      <c r="J2284" s="109">
        <v>327.98399999999998</v>
      </c>
      <c r="K2284" s="104">
        <v>68.97804166666667</v>
      </c>
      <c r="L2284" s="107">
        <v>0</v>
      </c>
      <c r="M2284" s="102">
        <v>230.54054166666666</v>
      </c>
      <c r="N2284" s="108">
        <v>110.81160416666667</v>
      </c>
      <c r="O2284" s="103">
        <v>42.515062499999999</v>
      </c>
      <c r="P2284" s="39">
        <v>0</v>
      </c>
      <c r="R2284" s="24">
        <f t="shared" si="166"/>
        <v>1946.5691041666669</v>
      </c>
      <c r="T2284" s="5">
        <v>82</v>
      </c>
      <c r="V2284" s="20">
        <f t="shared" si="167"/>
        <v>2028.5691041666669</v>
      </c>
      <c r="W2284" s="59">
        <f t="shared" si="164"/>
        <v>42295</v>
      </c>
      <c r="X2284" s="25">
        <v>147.88123000000002</v>
      </c>
      <c r="Y2284" s="52">
        <v>377.71296000000001</v>
      </c>
      <c r="Z2284" s="53">
        <v>302.95408000000003</v>
      </c>
      <c r="AA2284" s="54">
        <v>499.42322999999999</v>
      </c>
      <c r="AB2284" s="55">
        <v>234.6636</v>
      </c>
      <c r="AC2284" s="56">
        <v>0</v>
      </c>
      <c r="AD2284" s="100">
        <v>63.619645833333337</v>
      </c>
      <c r="AE2284" s="28">
        <v>0</v>
      </c>
      <c r="AF2284" s="58">
        <v>16.22944</v>
      </c>
      <c r="AG2284" s="58"/>
      <c r="AH2284" s="28">
        <v>0</v>
      </c>
      <c r="AI2284" s="28"/>
      <c r="AL2284" s="24">
        <f t="shared" si="169"/>
        <v>1642.4841858333336</v>
      </c>
      <c r="AN2284" s="47">
        <f t="shared" si="165"/>
        <v>239</v>
      </c>
      <c r="AP2284" s="20">
        <f t="shared" si="168"/>
        <v>1881.4841858333336</v>
      </c>
      <c r="AR2284" s="20">
        <f t="shared" si="170"/>
        <v>147.08491833333323</v>
      </c>
    </row>
    <row r="2285" spans="1:44" x14ac:dyDescent="0.25">
      <c r="A2285" t="str">
        <f>VLOOKUP($B2285,'Cushing Balance'!$C$2:$E$500,3,TRUE)</f>
        <v>422015</v>
      </c>
      <c r="B2285" s="38">
        <v>42296</v>
      </c>
      <c r="C2285" s="32"/>
      <c r="D2285" s="101">
        <v>70.156458333333333</v>
      </c>
      <c r="E2285" s="110">
        <v>187.47399999999999</v>
      </c>
      <c r="F2285" s="105">
        <v>455.20345833333329</v>
      </c>
      <c r="G2285" s="28"/>
      <c r="H2285" s="111">
        <v>111.92202083333333</v>
      </c>
      <c r="I2285" s="106">
        <v>54.617395833333333</v>
      </c>
      <c r="J2285" s="109">
        <v>303.23827083333333</v>
      </c>
      <c r="K2285" s="104">
        <v>72.224041666666665</v>
      </c>
      <c r="L2285" s="107">
        <v>0</v>
      </c>
      <c r="M2285" s="102">
        <v>217.52291666666665</v>
      </c>
      <c r="N2285" s="108">
        <v>118.55995833333333</v>
      </c>
      <c r="O2285" s="103">
        <v>55.481604166666664</v>
      </c>
      <c r="P2285" s="39">
        <v>0</v>
      </c>
      <c r="R2285" s="24">
        <f t="shared" si="166"/>
        <v>1646.4001249999997</v>
      </c>
      <c r="T2285" s="5">
        <v>82</v>
      </c>
      <c r="V2285" s="20">
        <f t="shared" si="167"/>
        <v>1728.4001249999997</v>
      </c>
      <c r="W2285" s="59">
        <f t="shared" si="164"/>
        <v>42296</v>
      </c>
      <c r="X2285" s="25">
        <v>149.09059999999999</v>
      </c>
      <c r="Y2285" s="52">
        <v>360.20954</v>
      </c>
      <c r="Z2285" s="53">
        <v>309.37990000000002</v>
      </c>
      <c r="AA2285" s="54">
        <v>493.84953999999999</v>
      </c>
      <c r="AB2285" s="55">
        <v>233.98338000000001</v>
      </c>
      <c r="AC2285" s="56">
        <v>10.70973</v>
      </c>
      <c r="AD2285" s="100">
        <v>88.787708333333327</v>
      </c>
      <c r="AE2285" s="28">
        <v>0</v>
      </c>
      <c r="AF2285" s="58">
        <v>16.12088</v>
      </c>
      <c r="AG2285" s="58"/>
      <c r="AH2285" s="28">
        <v>0</v>
      </c>
      <c r="AI2285" s="28"/>
      <c r="AL2285" s="24">
        <f t="shared" si="169"/>
        <v>1662.1312783333333</v>
      </c>
      <c r="AN2285" s="47">
        <f t="shared" si="165"/>
        <v>239</v>
      </c>
      <c r="AP2285" s="20">
        <f t="shared" si="168"/>
        <v>1901.1312783333333</v>
      </c>
      <c r="AR2285" s="20">
        <f t="shared" si="170"/>
        <v>-172.73115333333362</v>
      </c>
    </row>
    <row r="2286" spans="1:44" x14ac:dyDescent="0.25">
      <c r="A2286" t="str">
        <f>VLOOKUP($B2286,'Cushing Balance'!$C$2:$E$500,3,TRUE)</f>
        <v>422015</v>
      </c>
      <c r="B2286" s="38">
        <v>42297</v>
      </c>
      <c r="C2286" s="32"/>
      <c r="D2286" s="101">
        <v>77.374708333333331</v>
      </c>
      <c r="E2286" s="110">
        <v>192.33745833333333</v>
      </c>
      <c r="F2286" s="105">
        <v>452.46820833333334</v>
      </c>
      <c r="G2286" s="28"/>
      <c r="H2286" s="111">
        <v>104.04949999999999</v>
      </c>
      <c r="I2286" s="106">
        <v>77.202458333333325</v>
      </c>
      <c r="J2286" s="109">
        <v>286.19364583333333</v>
      </c>
      <c r="K2286" s="104">
        <v>70.922354166666665</v>
      </c>
      <c r="L2286" s="107">
        <v>0</v>
      </c>
      <c r="M2286" s="102">
        <v>238.50756250000001</v>
      </c>
      <c r="N2286" s="108">
        <v>116.612875</v>
      </c>
      <c r="O2286" s="103">
        <v>52.980458333333338</v>
      </c>
      <c r="P2286" s="39">
        <v>0</v>
      </c>
      <c r="R2286" s="24">
        <f t="shared" si="166"/>
        <v>1668.6492291666668</v>
      </c>
      <c r="T2286" s="5">
        <v>82</v>
      </c>
      <c r="V2286" s="20">
        <f t="shared" si="167"/>
        <v>1750.6492291666668</v>
      </c>
      <c r="W2286" s="59">
        <f t="shared" si="164"/>
        <v>42297</v>
      </c>
      <c r="X2286" s="25">
        <v>148.03654</v>
      </c>
      <c r="Y2286" s="52">
        <v>356.18708000000004</v>
      </c>
      <c r="Z2286" s="53">
        <v>115.25269</v>
      </c>
      <c r="AA2286" s="54">
        <v>497.82612999999998</v>
      </c>
      <c r="AB2286" s="55">
        <v>232.0675</v>
      </c>
      <c r="AC2286" s="56">
        <v>27.363979999999998</v>
      </c>
      <c r="AD2286" s="100">
        <v>120.37672916666668</v>
      </c>
      <c r="AE2286" s="28">
        <v>0</v>
      </c>
      <c r="AF2286" s="58">
        <v>16.254169999999998</v>
      </c>
      <c r="AG2286" s="58"/>
      <c r="AH2286" s="28">
        <v>0</v>
      </c>
      <c r="AI2286" s="28"/>
      <c r="AL2286" s="24">
        <f t="shared" si="169"/>
        <v>1513.3648191666668</v>
      </c>
      <c r="AN2286" s="47">
        <f t="shared" si="165"/>
        <v>239</v>
      </c>
      <c r="AP2286" s="20">
        <f t="shared" si="168"/>
        <v>1752.3648191666668</v>
      </c>
      <c r="AR2286" s="20">
        <f t="shared" si="170"/>
        <v>-1.7155900000000202</v>
      </c>
    </row>
    <row r="2287" spans="1:44" x14ac:dyDescent="0.25">
      <c r="A2287" t="str">
        <f>VLOOKUP($B2287,'Cushing Balance'!$C$2:$E$500,3,TRUE)</f>
        <v>422015</v>
      </c>
      <c r="B2287" s="38">
        <v>42298</v>
      </c>
      <c r="C2287" s="32"/>
      <c r="D2287" s="101">
        <v>181.01081249999999</v>
      </c>
      <c r="E2287" s="110">
        <v>189.84158333333335</v>
      </c>
      <c r="F2287" s="105">
        <v>449.43335416666667</v>
      </c>
      <c r="G2287" s="28"/>
      <c r="H2287" s="111">
        <v>128.87535416666668</v>
      </c>
      <c r="I2287" s="106">
        <v>89.195395833333322</v>
      </c>
      <c r="J2287" s="109">
        <v>280.6602708333333</v>
      </c>
      <c r="K2287" s="104">
        <v>61.166604166666666</v>
      </c>
      <c r="L2287" s="107">
        <v>0</v>
      </c>
      <c r="M2287" s="102">
        <v>240.39772916666666</v>
      </c>
      <c r="N2287" s="108">
        <v>81.906958333333336</v>
      </c>
      <c r="O2287" s="103">
        <v>52.673000000000002</v>
      </c>
      <c r="P2287" s="39">
        <v>0</v>
      </c>
      <c r="R2287" s="24">
        <f t="shared" si="166"/>
        <v>1755.1610625000001</v>
      </c>
      <c r="T2287" s="5">
        <v>82</v>
      </c>
      <c r="V2287" s="20">
        <f t="shared" si="167"/>
        <v>1837.1610625000001</v>
      </c>
      <c r="W2287" s="59">
        <f t="shared" si="164"/>
        <v>42298</v>
      </c>
      <c r="X2287" s="25">
        <v>146.08463</v>
      </c>
      <c r="Y2287" s="52">
        <v>349.18290000000002</v>
      </c>
      <c r="Z2287" s="53">
        <v>214.51017000000002</v>
      </c>
      <c r="AA2287" s="54">
        <v>430.46256</v>
      </c>
      <c r="AB2287" s="55">
        <v>194.11415</v>
      </c>
      <c r="AC2287" s="56">
        <v>21.098770000000002</v>
      </c>
      <c r="AD2287" s="100">
        <v>123.49185416666667</v>
      </c>
      <c r="AE2287" s="28">
        <v>0</v>
      </c>
      <c r="AF2287" s="58">
        <v>16.444710000000001</v>
      </c>
      <c r="AG2287" s="58"/>
      <c r="AH2287" s="28">
        <v>0</v>
      </c>
      <c r="AI2287" s="28"/>
      <c r="AL2287" s="24">
        <f t="shared" si="169"/>
        <v>1495.3897441666666</v>
      </c>
      <c r="AN2287" s="47">
        <f t="shared" si="165"/>
        <v>239</v>
      </c>
      <c r="AP2287" s="20">
        <f t="shared" si="168"/>
        <v>1734.3897441666666</v>
      </c>
      <c r="AR2287" s="20">
        <f t="shared" si="170"/>
        <v>102.77131833333351</v>
      </c>
    </row>
    <row r="2288" spans="1:44" x14ac:dyDescent="0.25">
      <c r="A2288" t="str">
        <f>VLOOKUP($B2288,'Cushing Balance'!$C$2:$E$500,3,TRUE)</f>
        <v>422015</v>
      </c>
      <c r="B2288" s="38">
        <v>42299</v>
      </c>
      <c r="C2288" s="32"/>
      <c r="D2288" s="101">
        <v>261.3769375</v>
      </c>
      <c r="E2288" s="110">
        <v>159.73435416666666</v>
      </c>
      <c r="F2288" s="105">
        <v>436.21227083333332</v>
      </c>
      <c r="G2288" s="28"/>
      <c r="H2288" s="111">
        <v>118.5915</v>
      </c>
      <c r="I2288" s="106">
        <v>91.608166666666676</v>
      </c>
      <c r="J2288" s="109">
        <v>254.40002083333334</v>
      </c>
      <c r="K2288" s="104">
        <v>55.305541666666663</v>
      </c>
      <c r="L2288" s="107">
        <v>0</v>
      </c>
      <c r="M2288" s="102">
        <v>220.55241666666666</v>
      </c>
      <c r="N2288" s="108">
        <v>115.63572916666668</v>
      </c>
      <c r="O2288" s="103">
        <v>52.292729166666668</v>
      </c>
      <c r="P2288" s="39">
        <v>0</v>
      </c>
      <c r="R2288" s="24">
        <f t="shared" si="166"/>
        <v>1765.7096666666666</v>
      </c>
      <c r="T2288" s="5">
        <v>82</v>
      </c>
      <c r="V2288" s="20">
        <f t="shared" si="167"/>
        <v>1847.7096666666666</v>
      </c>
      <c r="W2288" s="59">
        <f t="shared" si="164"/>
        <v>42299</v>
      </c>
      <c r="X2288" s="25">
        <v>149.99818999999999</v>
      </c>
      <c r="Y2288" s="52">
        <v>270.51074999999997</v>
      </c>
      <c r="Z2288" s="53">
        <v>282.46634999999998</v>
      </c>
      <c r="AA2288" s="54">
        <v>440.47702000000004</v>
      </c>
      <c r="AB2288" s="55">
        <v>231.85919000000001</v>
      </c>
      <c r="AC2288" s="56">
        <v>22.745939999999997</v>
      </c>
      <c r="AD2288" s="100">
        <v>70.422708333333333</v>
      </c>
      <c r="AE2288" s="28">
        <v>0</v>
      </c>
      <c r="AF2288" s="58">
        <v>16.385750000000002</v>
      </c>
      <c r="AG2288" s="58"/>
      <c r="AH2288" s="28">
        <v>0</v>
      </c>
      <c r="AI2288" s="28"/>
      <c r="AL2288" s="24">
        <f t="shared" si="169"/>
        <v>1484.865898333333</v>
      </c>
      <c r="AN2288" s="47">
        <f t="shared" si="165"/>
        <v>239</v>
      </c>
      <c r="AP2288" s="20">
        <f t="shared" si="168"/>
        <v>1723.865898333333</v>
      </c>
      <c r="AR2288" s="20">
        <f t="shared" si="170"/>
        <v>123.84376833333363</v>
      </c>
    </row>
    <row r="2289" spans="1:44" x14ac:dyDescent="0.25">
      <c r="A2289" t="str">
        <f>VLOOKUP($B2289,'Cushing Balance'!$C$2:$E$500,3,TRUE)</f>
        <v>422015</v>
      </c>
      <c r="B2289" s="38">
        <v>42300</v>
      </c>
      <c r="C2289" s="32"/>
      <c r="D2289" s="101">
        <v>307.35693750000002</v>
      </c>
      <c r="E2289" s="110">
        <v>150.91900000000001</v>
      </c>
      <c r="F2289" s="105">
        <v>468.27243750000002</v>
      </c>
      <c r="G2289" s="28"/>
      <c r="H2289" s="111">
        <v>114.72345833333333</v>
      </c>
      <c r="I2289" s="106">
        <v>87.704041666666669</v>
      </c>
      <c r="J2289" s="109">
        <v>281.30495833333333</v>
      </c>
      <c r="K2289" s="104">
        <v>61.481666666666662</v>
      </c>
      <c r="L2289" s="107">
        <v>0</v>
      </c>
      <c r="M2289" s="102">
        <v>228.11533333333335</v>
      </c>
      <c r="N2289" s="108">
        <v>112.56772916666667</v>
      </c>
      <c r="O2289" s="103">
        <v>44.407062500000002</v>
      </c>
      <c r="P2289" s="39">
        <v>0</v>
      </c>
      <c r="R2289" s="24">
        <f t="shared" si="166"/>
        <v>1856.852625</v>
      </c>
      <c r="T2289" s="5">
        <v>82</v>
      </c>
      <c r="V2289" s="20">
        <f t="shared" si="167"/>
        <v>1938.852625</v>
      </c>
      <c r="W2289" s="59">
        <f t="shared" si="164"/>
        <v>42300</v>
      </c>
      <c r="X2289" s="25">
        <v>140.97394</v>
      </c>
      <c r="Y2289" s="52">
        <v>288.35802000000001</v>
      </c>
      <c r="Z2289" s="53">
        <v>257.23807999999997</v>
      </c>
      <c r="AA2289" s="54">
        <v>476.18622999999997</v>
      </c>
      <c r="AB2289" s="55">
        <v>229.42813000000001</v>
      </c>
      <c r="AC2289" s="56">
        <v>21.449729999999999</v>
      </c>
      <c r="AD2289" s="100">
        <v>112.21170833333333</v>
      </c>
      <c r="AE2289" s="28">
        <v>0</v>
      </c>
      <c r="AF2289" s="58">
        <v>16.298100000000002</v>
      </c>
      <c r="AG2289" s="58"/>
      <c r="AH2289" s="28">
        <v>0</v>
      </c>
      <c r="AI2289" s="28"/>
      <c r="AL2289" s="24">
        <f t="shared" si="169"/>
        <v>1542.1439383333332</v>
      </c>
      <c r="AN2289" s="47">
        <f t="shared" si="165"/>
        <v>239</v>
      </c>
      <c r="AP2289" s="20">
        <f t="shared" si="168"/>
        <v>1781.1439383333332</v>
      </c>
      <c r="AR2289" s="20">
        <f t="shared" si="170"/>
        <v>157.70868666666684</v>
      </c>
    </row>
    <row r="2290" spans="1:44" x14ac:dyDescent="0.25">
      <c r="A2290" t="str">
        <f>VLOOKUP($B2290,'Cushing Balance'!$C$2:$E$500,3,TRUE)</f>
        <v>432015</v>
      </c>
      <c r="B2290" s="38">
        <v>42301</v>
      </c>
      <c r="C2290" s="32"/>
      <c r="D2290" s="101">
        <v>212.21939583333335</v>
      </c>
      <c r="E2290" s="110">
        <v>175.71654166666664</v>
      </c>
      <c r="F2290" s="105">
        <v>396.50533333333334</v>
      </c>
      <c r="G2290" s="28"/>
      <c r="H2290" s="111">
        <v>114.60366666666667</v>
      </c>
      <c r="I2290" s="106">
        <v>74.288187500000006</v>
      </c>
      <c r="J2290" s="109">
        <v>282.0255416666667</v>
      </c>
      <c r="K2290" s="104">
        <v>70.636958333333325</v>
      </c>
      <c r="L2290" s="107">
        <v>0</v>
      </c>
      <c r="M2290" s="102">
        <v>217.19570833333336</v>
      </c>
      <c r="N2290" s="108">
        <v>125.6010625</v>
      </c>
      <c r="O2290" s="103">
        <v>48.269708333333334</v>
      </c>
      <c r="P2290" s="39">
        <v>0</v>
      </c>
      <c r="R2290" s="24">
        <f t="shared" si="166"/>
        <v>1717.0621041666666</v>
      </c>
      <c r="T2290" s="5">
        <v>82</v>
      </c>
      <c r="V2290" s="20">
        <f t="shared" si="167"/>
        <v>1799.0621041666666</v>
      </c>
      <c r="W2290" s="59">
        <f t="shared" si="164"/>
        <v>42301</v>
      </c>
      <c r="X2290" s="25">
        <v>138.10864999999998</v>
      </c>
      <c r="Y2290" s="52">
        <v>351.32516999999996</v>
      </c>
      <c r="Z2290" s="53">
        <v>325.56844000000001</v>
      </c>
      <c r="AA2290" s="54">
        <v>412.13815</v>
      </c>
      <c r="AB2290" s="55">
        <v>231.75659999999999</v>
      </c>
      <c r="AC2290" s="56">
        <v>31.764209999999999</v>
      </c>
      <c r="AD2290" s="100">
        <v>110.37414583333333</v>
      </c>
      <c r="AE2290" s="28">
        <v>0</v>
      </c>
      <c r="AF2290" s="58">
        <v>16.15513</v>
      </c>
      <c r="AG2290" s="58"/>
      <c r="AH2290" s="28">
        <v>0</v>
      </c>
      <c r="AI2290" s="28"/>
      <c r="AL2290" s="24">
        <f t="shared" si="169"/>
        <v>1617.1904958333334</v>
      </c>
      <c r="AN2290" s="47">
        <f t="shared" si="165"/>
        <v>239</v>
      </c>
      <c r="AP2290" s="20">
        <f t="shared" si="168"/>
        <v>1856.1904958333334</v>
      </c>
      <c r="AR2290" s="20">
        <f t="shared" si="170"/>
        <v>-57.128391666666857</v>
      </c>
    </row>
    <row r="2291" spans="1:44" x14ac:dyDescent="0.25">
      <c r="A2291" t="str">
        <f>VLOOKUP($B2291,'Cushing Balance'!$C$2:$E$500,3,TRUE)</f>
        <v>432015</v>
      </c>
      <c r="B2291" s="38">
        <v>42302</v>
      </c>
      <c r="C2291" s="32"/>
      <c r="D2291" s="101">
        <v>271.88518749999997</v>
      </c>
      <c r="E2291" s="110">
        <v>179.50777083333335</v>
      </c>
      <c r="F2291" s="105">
        <v>388.78295833333334</v>
      </c>
      <c r="G2291" s="28"/>
      <c r="H2291" s="111">
        <v>104.8778125</v>
      </c>
      <c r="I2291" s="106">
        <v>64.3106875</v>
      </c>
      <c r="J2291" s="109">
        <v>277.6145416666667</v>
      </c>
      <c r="K2291" s="104">
        <v>65.803083333333333</v>
      </c>
      <c r="L2291" s="107">
        <v>0</v>
      </c>
      <c r="M2291" s="102">
        <v>224.82270833333334</v>
      </c>
      <c r="N2291" s="108">
        <v>135.74212499999999</v>
      </c>
      <c r="O2291" s="103">
        <v>39.079500000000003</v>
      </c>
      <c r="P2291" s="39">
        <v>0</v>
      </c>
      <c r="R2291" s="24">
        <f t="shared" si="166"/>
        <v>1752.426375</v>
      </c>
      <c r="T2291" s="5">
        <v>82</v>
      </c>
      <c r="V2291" s="20">
        <f t="shared" si="167"/>
        <v>1834.426375</v>
      </c>
      <c r="W2291" s="59">
        <f t="shared" si="164"/>
        <v>42302</v>
      </c>
      <c r="X2291" s="25">
        <v>146.39435</v>
      </c>
      <c r="Y2291" s="52">
        <v>343.75783000000001</v>
      </c>
      <c r="Z2291" s="53">
        <v>246.87829000000002</v>
      </c>
      <c r="AA2291" s="54">
        <v>493.10777000000002</v>
      </c>
      <c r="AB2291" s="55">
        <v>231.22668999999999</v>
      </c>
      <c r="AC2291" s="56">
        <v>35.585850000000001</v>
      </c>
      <c r="AD2291" s="100">
        <v>114.65666666666667</v>
      </c>
      <c r="AE2291" s="28">
        <v>0</v>
      </c>
      <c r="AF2291" s="58">
        <v>16.253209999999999</v>
      </c>
      <c r="AG2291" s="58"/>
      <c r="AH2291" s="28">
        <v>0</v>
      </c>
      <c r="AI2291" s="28"/>
      <c r="AL2291" s="24">
        <f t="shared" si="169"/>
        <v>1627.8606566666667</v>
      </c>
      <c r="AN2291" s="47">
        <f t="shared" si="165"/>
        <v>239</v>
      </c>
      <c r="AP2291" s="20">
        <f t="shared" si="168"/>
        <v>1866.8606566666667</v>
      </c>
      <c r="AR2291" s="20">
        <f t="shared" si="170"/>
        <v>-32.43428166666672</v>
      </c>
    </row>
    <row r="2292" spans="1:44" x14ac:dyDescent="0.25">
      <c r="A2292" t="str">
        <f>VLOOKUP($B2292,'Cushing Balance'!$C$2:$E$500,3,TRUE)</f>
        <v>432015</v>
      </c>
      <c r="B2292" s="38">
        <v>42303</v>
      </c>
      <c r="C2292" s="32"/>
      <c r="D2292" s="101">
        <v>184.33256249999999</v>
      </c>
      <c r="E2292" s="110">
        <v>172.42264583333335</v>
      </c>
      <c r="F2292" s="105">
        <v>386.044625</v>
      </c>
      <c r="G2292" s="28"/>
      <c r="H2292" s="111">
        <v>132.38795833333333</v>
      </c>
      <c r="I2292" s="106">
        <v>79.268708333333322</v>
      </c>
      <c r="J2292" s="109">
        <v>269.64402083333329</v>
      </c>
      <c r="K2292" s="104">
        <v>70.314708333333328</v>
      </c>
      <c r="L2292" s="107">
        <v>0</v>
      </c>
      <c r="M2292" s="102">
        <v>226.82395833333334</v>
      </c>
      <c r="N2292" s="108">
        <v>100.83383333333333</v>
      </c>
      <c r="O2292" s="103">
        <v>56.833874999999999</v>
      </c>
      <c r="P2292" s="39">
        <v>0</v>
      </c>
      <c r="R2292" s="24">
        <f t="shared" si="166"/>
        <v>1678.9068958333335</v>
      </c>
      <c r="T2292" s="5">
        <v>82</v>
      </c>
      <c r="V2292" s="20">
        <f t="shared" si="167"/>
        <v>1760.9068958333335</v>
      </c>
      <c r="W2292" s="59">
        <f t="shared" si="164"/>
        <v>42303</v>
      </c>
      <c r="X2292" s="25">
        <v>148.16219000000001</v>
      </c>
      <c r="Y2292" s="52">
        <v>343.78363000000002</v>
      </c>
      <c r="Z2292" s="53">
        <v>291.55027000000001</v>
      </c>
      <c r="AA2292" s="54">
        <v>487.03942000000001</v>
      </c>
      <c r="AB2292" s="55">
        <v>231.17044000000001</v>
      </c>
      <c r="AC2292" s="56">
        <v>36.59196</v>
      </c>
      <c r="AD2292" s="100">
        <v>86.688729166666675</v>
      </c>
      <c r="AE2292" s="28">
        <v>0</v>
      </c>
      <c r="AF2292" s="58">
        <v>16.02788</v>
      </c>
      <c r="AG2292" s="58"/>
      <c r="AH2292" s="28">
        <v>0</v>
      </c>
      <c r="AI2292" s="28"/>
      <c r="AL2292" s="24">
        <f t="shared" si="169"/>
        <v>1641.014519166667</v>
      </c>
      <c r="AN2292" s="47">
        <f t="shared" si="165"/>
        <v>239</v>
      </c>
      <c r="AP2292" s="20">
        <f t="shared" si="168"/>
        <v>1880.014519166667</v>
      </c>
      <c r="AR2292" s="20">
        <f t="shared" si="170"/>
        <v>-119.10762333333355</v>
      </c>
    </row>
    <row r="2293" spans="1:44" x14ac:dyDescent="0.25">
      <c r="A2293" t="str">
        <f>VLOOKUP($B2293,'Cushing Balance'!$C$2:$E$500,3,TRUE)</f>
        <v>432015</v>
      </c>
      <c r="B2293" s="38">
        <v>42304</v>
      </c>
      <c r="C2293" s="32"/>
      <c r="D2293" s="101">
        <v>282.59106250000002</v>
      </c>
      <c r="E2293" s="110">
        <v>145.67995833333333</v>
      </c>
      <c r="F2293" s="105">
        <v>323.6446458333333</v>
      </c>
      <c r="G2293" s="28"/>
      <c r="H2293" s="111">
        <v>130.75239583333334</v>
      </c>
      <c r="I2293" s="106">
        <v>78.3299375</v>
      </c>
      <c r="J2293" s="109">
        <v>239.55720833333334</v>
      </c>
      <c r="K2293" s="104">
        <v>75.391979166666673</v>
      </c>
      <c r="L2293" s="107">
        <v>0</v>
      </c>
      <c r="M2293" s="102">
        <v>233.45875000000001</v>
      </c>
      <c r="N2293" s="108">
        <v>121.46079166666667</v>
      </c>
      <c r="O2293" s="103">
        <v>57.439854166666663</v>
      </c>
      <c r="P2293" s="39">
        <v>0</v>
      </c>
      <c r="R2293" s="24">
        <f t="shared" si="166"/>
        <v>1688.3065833333335</v>
      </c>
      <c r="T2293" s="5">
        <v>82</v>
      </c>
      <c r="V2293" s="20">
        <f t="shared" si="167"/>
        <v>1770.3065833333335</v>
      </c>
      <c r="W2293" s="59">
        <f t="shared" si="164"/>
        <v>42304</v>
      </c>
      <c r="X2293" s="25">
        <v>146.09426999999999</v>
      </c>
      <c r="Y2293" s="52">
        <v>349.37221</v>
      </c>
      <c r="Z2293" s="53">
        <v>163.53877</v>
      </c>
      <c r="AA2293" s="54">
        <v>368.11038000000002</v>
      </c>
      <c r="AB2293" s="55">
        <v>220.25629000000001</v>
      </c>
      <c r="AC2293" s="56">
        <v>34.614460000000001</v>
      </c>
      <c r="AD2293" s="100">
        <v>34.404270833333335</v>
      </c>
      <c r="AE2293" s="28">
        <v>0</v>
      </c>
      <c r="AF2293" s="58">
        <v>15.446149999999999</v>
      </c>
      <c r="AG2293" s="58"/>
      <c r="AH2293" s="28">
        <v>0</v>
      </c>
      <c r="AI2293" s="28"/>
      <c r="AL2293" s="24">
        <f t="shared" si="169"/>
        <v>1331.8368008333334</v>
      </c>
      <c r="AN2293" s="47">
        <f t="shared" si="165"/>
        <v>239</v>
      </c>
      <c r="AP2293" s="20">
        <f t="shared" si="168"/>
        <v>1570.8368008333334</v>
      </c>
      <c r="AR2293" s="20">
        <f t="shared" si="170"/>
        <v>199.46978250000006</v>
      </c>
    </row>
    <row r="2294" spans="1:44" x14ac:dyDescent="0.25">
      <c r="A2294" t="str">
        <f>VLOOKUP($B2294,'Cushing Balance'!$C$2:$E$500,3,TRUE)</f>
        <v>432015</v>
      </c>
      <c r="B2294" s="38">
        <v>42305</v>
      </c>
      <c r="C2294" s="32"/>
      <c r="D2294" s="101">
        <v>379.95204166666667</v>
      </c>
      <c r="E2294" s="110">
        <v>188.43245833333333</v>
      </c>
      <c r="F2294" s="105">
        <v>326.7688333333333</v>
      </c>
      <c r="G2294" s="28"/>
      <c r="H2294" s="111">
        <v>114.68477083333333</v>
      </c>
      <c r="I2294" s="106">
        <v>67.230958333333334</v>
      </c>
      <c r="J2294" s="109">
        <v>273.42529166666668</v>
      </c>
      <c r="K2294" s="104">
        <v>76.202645833333335</v>
      </c>
      <c r="L2294" s="107">
        <v>0</v>
      </c>
      <c r="M2294" s="102">
        <v>239.1125625</v>
      </c>
      <c r="N2294" s="108">
        <v>100.93447916666668</v>
      </c>
      <c r="O2294" s="103">
        <v>50.000979166666667</v>
      </c>
      <c r="P2294" s="39">
        <v>0</v>
      </c>
      <c r="R2294" s="24">
        <f t="shared" si="166"/>
        <v>1816.7450208333332</v>
      </c>
      <c r="T2294" s="5">
        <v>82</v>
      </c>
      <c r="V2294" s="20">
        <f t="shared" si="167"/>
        <v>1898.7450208333332</v>
      </c>
      <c r="W2294" s="59">
        <f t="shared" si="164"/>
        <v>42305</v>
      </c>
      <c r="X2294" s="25">
        <v>142.8734</v>
      </c>
      <c r="Y2294" s="52">
        <v>343.88931000000002</v>
      </c>
      <c r="Z2294" s="53">
        <v>304.90559999999999</v>
      </c>
      <c r="AA2294" s="54">
        <v>515.35283000000004</v>
      </c>
      <c r="AB2294" s="55">
        <v>231.54230999999999</v>
      </c>
      <c r="AC2294" s="56">
        <v>21.776150000000001</v>
      </c>
      <c r="AD2294" s="100">
        <v>105.40433333333333</v>
      </c>
      <c r="AE2294" s="28">
        <v>0</v>
      </c>
      <c r="AF2294" s="58">
        <v>16.2424</v>
      </c>
      <c r="AG2294" s="58"/>
      <c r="AH2294" s="28">
        <v>0</v>
      </c>
      <c r="AI2294" s="28"/>
      <c r="AL2294" s="24">
        <f t="shared" si="169"/>
        <v>1681.9863333333335</v>
      </c>
      <c r="AN2294" s="47">
        <f t="shared" si="165"/>
        <v>239</v>
      </c>
      <c r="AP2294" s="20">
        <f t="shared" si="168"/>
        <v>1920.9863333333335</v>
      </c>
      <c r="AR2294" s="20">
        <f t="shared" si="170"/>
        <v>-22.241312500000276</v>
      </c>
    </row>
    <row r="2295" spans="1:44" x14ac:dyDescent="0.25">
      <c r="A2295" t="str">
        <f>VLOOKUP($B2295,'Cushing Balance'!$C$2:$E$500,3,TRUE)</f>
        <v>432015</v>
      </c>
      <c r="B2295" s="38">
        <v>42306</v>
      </c>
      <c r="C2295" s="32"/>
      <c r="D2295" s="101">
        <v>269.91929166666671</v>
      </c>
      <c r="E2295" s="110">
        <v>196.20529166666665</v>
      </c>
      <c r="F2295" s="105">
        <v>408.14885416666669</v>
      </c>
      <c r="G2295" s="28"/>
      <c r="H2295" s="111">
        <v>104.63839583333333</v>
      </c>
      <c r="I2295" s="106">
        <v>82.139520833333322</v>
      </c>
      <c r="J2295" s="109">
        <v>247.34381250000001</v>
      </c>
      <c r="K2295" s="104">
        <v>70.410854166666667</v>
      </c>
      <c r="L2295" s="107">
        <v>0</v>
      </c>
      <c r="M2295" s="102">
        <v>236.31804166666666</v>
      </c>
      <c r="N2295" s="108">
        <v>110.92008333333332</v>
      </c>
      <c r="O2295" s="103">
        <v>58.608854166666667</v>
      </c>
      <c r="P2295" s="39">
        <v>0</v>
      </c>
      <c r="R2295" s="24">
        <f t="shared" si="166"/>
        <v>1784.653</v>
      </c>
      <c r="T2295" s="5">
        <v>82</v>
      </c>
      <c r="V2295" s="20">
        <f t="shared" si="167"/>
        <v>1866.653</v>
      </c>
      <c r="W2295" s="59">
        <f t="shared" si="164"/>
        <v>42306</v>
      </c>
      <c r="X2295" s="25">
        <v>146.73695999999998</v>
      </c>
      <c r="Y2295" s="52">
        <v>327.32130999999998</v>
      </c>
      <c r="Z2295" s="53">
        <v>361.71402</v>
      </c>
      <c r="AA2295" s="54">
        <v>546.96804000000009</v>
      </c>
      <c r="AB2295" s="55">
        <v>231.62985</v>
      </c>
      <c r="AC2295" s="56">
        <v>36.015920000000001</v>
      </c>
      <c r="AD2295" s="100">
        <v>116.20175</v>
      </c>
      <c r="AE2295" s="28">
        <v>0</v>
      </c>
      <c r="AF2295" s="58">
        <v>16.196349999999999</v>
      </c>
      <c r="AG2295" s="58"/>
      <c r="AH2295" s="28">
        <v>0</v>
      </c>
      <c r="AI2295" s="28"/>
      <c r="AL2295" s="24">
        <f t="shared" si="169"/>
        <v>1782.7842000000001</v>
      </c>
      <c r="AN2295" s="47">
        <f t="shared" si="165"/>
        <v>239</v>
      </c>
      <c r="AP2295" s="20">
        <f t="shared" si="168"/>
        <v>2021.7842000000001</v>
      </c>
      <c r="AR2295" s="20">
        <f t="shared" si="170"/>
        <v>-155.13120000000004</v>
      </c>
    </row>
    <row r="2296" spans="1:44" x14ac:dyDescent="0.25">
      <c r="A2296" t="str">
        <f>VLOOKUP($B2296,'Cushing Balance'!$C$2:$E$500,3,TRUE)</f>
        <v>432015</v>
      </c>
      <c r="B2296" s="38">
        <v>42307</v>
      </c>
      <c r="C2296" s="32"/>
      <c r="D2296" s="101">
        <v>331.55158333333333</v>
      </c>
      <c r="E2296" s="110">
        <v>199.97522916666665</v>
      </c>
      <c r="F2296" s="105">
        <v>426.27754166666671</v>
      </c>
      <c r="G2296" s="28"/>
      <c r="H2296" s="111">
        <v>89.624395833333324</v>
      </c>
      <c r="I2296" s="106">
        <v>96.738124999999997</v>
      </c>
      <c r="J2296" s="109">
        <v>282.92458333333332</v>
      </c>
      <c r="K2296" s="104">
        <v>70.513291666666674</v>
      </c>
      <c r="L2296" s="107">
        <v>0</v>
      </c>
      <c r="M2296" s="102">
        <v>240.39164583333334</v>
      </c>
      <c r="N2296" s="108">
        <v>142.94114583333334</v>
      </c>
      <c r="O2296" s="103">
        <v>51.315312499999997</v>
      </c>
      <c r="P2296" s="39">
        <v>0</v>
      </c>
      <c r="R2296" s="24">
        <f t="shared" si="166"/>
        <v>1932.2528541666666</v>
      </c>
      <c r="T2296" s="5">
        <v>82</v>
      </c>
      <c r="V2296" s="20">
        <f t="shared" si="167"/>
        <v>2014.2528541666666</v>
      </c>
      <c r="W2296" s="59">
        <f t="shared" si="164"/>
        <v>42307</v>
      </c>
      <c r="X2296" s="25">
        <v>146.09298000000001</v>
      </c>
      <c r="Y2296" s="52">
        <v>338.54108000000002</v>
      </c>
      <c r="Z2296" s="53">
        <v>312.97141999999997</v>
      </c>
      <c r="AA2296" s="54">
        <v>548.08339999999998</v>
      </c>
      <c r="AB2296" s="55">
        <v>235.12081000000001</v>
      </c>
      <c r="AC2296" s="56">
        <v>29.377650000000003</v>
      </c>
      <c r="AD2296" s="100">
        <v>114.13416666666667</v>
      </c>
      <c r="AE2296" s="28">
        <v>0</v>
      </c>
      <c r="AF2296" s="58">
        <v>16.217980000000001</v>
      </c>
      <c r="AG2296" s="58"/>
      <c r="AH2296" s="28">
        <v>0</v>
      </c>
      <c r="AI2296" s="28"/>
      <c r="AL2296" s="24">
        <f t="shared" si="169"/>
        <v>1740.5394866666666</v>
      </c>
      <c r="AN2296" s="47">
        <f t="shared" si="165"/>
        <v>239</v>
      </c>
      <c r="AP2296" s="20">
        <f t="shared" si="168"/>
        <v>1979.5394866666666</v>
      </c>
      <c r="AR2296" s="20">
        <f t="shared" si="170"/>
        <v>34.713367500000004</v>
      </c>
    </row>
    <row r="2297" spans="1:44" x14ac:dyDescent="0.25">
      <c r="A2297" t="str">
        <f>VLOOKUP($B2297,'Cushing Balance'!$C$2:$E$500,3,TRUE)</f>
        <v>442015</v>
      </c>
      <c r="B2297" s="38">
        <v>42308</v>
      </c>
      <c r="C2297" s="32"/>
      <c r="D2297" s="101">
        <v>347.51437499999997</v>
      </c>
      <c r="E2297" s="110">
        <v>190.3709375</v>
      </c>
      <c r="F2297" s="105">
        <v>461.12779166666667</v>
      </c>
      <c r="G2297" s="28"/>
      <c r="H2297" s="111">
        <v>130.14841666666666</v>
      </c>
      <c r="I2297" s="106">
        <v>63.537666666666667</v>
      </c>
      <c r="J2297" s="109">
        <v>284.3961041666667</v>
      </c>
      <c r="K2297" s="104">
        <v>67.723249999999993</v>
      </c>
      <c r="L2297" s="107">
        <v>0</v>
      </c>
      <c r="M2297" s="102">
        <v>214.72497916666666</v>
      </c>
      <c r="N2297" s="108">
        <v>122.7248125</v>
      </c>
      <c r="O2297" s="103">
        <v>59.827687500000003</v>
      </c>
      <c r="P2297" s="39">
        <v>0</v>
      </c>
      <c r="R2297" s="24">
        <f t="shared" si="166"/>
        <v>1942.0960208333331</v>
      </c>
      <c r="T2297" s="5">
        <v>82</v>
      </c>
      <c r="V2297" s="20">
        <f t="shared" si="167"/>
        <v>2024.0960208333331</v>
      </c>
      <c r="W2297" s="59">
        <f t="shared" si="164"/>
        <v>42308</v>
      </c>
      <c r="X2297" s="25">
        <v>144.80423000000002</v>
      </c>
      <c r="Y2297" s="52">
        <v>202.78635</v>
      </c>
      <c r="Z2297" s="53">
        <v>319.61840000000001</v>
      </c>
      <c r="AA2297" s="54">
        <v>506.00208000000003</v>
      </c>
      <c r="AB2297" s="55">
        <v>230.87529000000001</v>
      </c>
      <c r="AC2297" s="56">
        <v>33.453650000000003</v>
      </c>
      <c r="AD2297" s="100">
        <v>54.626750000000001</v>
      </c>
      <c r="AE2297" s="28">
        <v>0</v>
      </c>
      <c r="AF2297" s="58">
        <v>16.223939999999999</v>
      </c>
      <c r="AG2297" s="58"/>
      <c r="AH2297" s="28">
        <v>0</v>
      </c>
      <c r="AI2297" s="28"/>
      <c r="AL2297" s="24">
        <f t="shared" si="169"/>
        <v>1508.3906899999999</v>
      </c>
      <c r="AN2297" s="47">
        <f t="shared" si="165"/>
        <v>239</v>
      </c>
      <c r="AP2297" s="20">
        <f t="shared" si="168"/>
        <v>1747.3906899999999</v>
      </c>
      <c r="AR2297" s="20">
        <f t="shared" si="170"/>
        <v>276.70533083333316</v>
      </c>
    </row>
    <row r="2298" spans="1:44" x14ac:dyDescent="0.25">
      <c r="A2298" t="str">
        <f>VLOOKUP($B2298,'Cushing Balance'!$C$2:$E$500,3,TRUE)</f>
        <v>442015</v>
      </c>
      <c r="B2298" s="38">
        <v>42309</v>
      </c>
      <c r="C2298" s="32"/>
      <c r="D2298" s="101">
        <v>196.66666666666666</v>
      </c>
      <c r="E2298" s="110">
        <v>156.20133333333334</v>
      </c>
      <c r="F2298" s="105">
        <v>339.18545833333332</v>
      </c>
      <c r="G2298" s="28"/>
      <c r="H2298" s="111">
        <v>115.66077083333333</v>
      </c>
      <c r="I2298" s="106">
        <v>55.822083333333339</v>
      </c>
      <c r="J2298" s="109">
        <v>249.55366666666666</v>
      </c>
      <c r="K2298" s="104">
        <v>65.469229166666665</v>
      </c>
      <c r="L2298" s="107">
        <v>0</v>
      </c>
      <c r="M2298" s="102">
        <v>272.48275000000001</v>
      </c>
      <c r="N2298" s="108">
        <v>66.080645833333335</v>
      </c>
      <c r="O2298" s="103">
        <v>28.176729166666668</v>
      </c>
      <c r="P2298" s="39">
        <v>0</v>
      </c>
      <c r="R2298" s="24">
        <f t="shared" si="166"/>
        <v>1545.2993333333334</v>
      </c>
      <c r="T2298" s="5">
        <v>82</v>
      </c>
      <c r="V2298" s="20">
        <f t="shared" si="167"/>
        <v>1627.2993333333334</v>
      </c>
      <c r="W2298" s="59">
        <f t="shared" si="164"/>
        <v>42309</v>
      </c>
      <c r="X2298" s="25">
        <v>148.05079000000001</v>
      </c>
      <c r="Y2298" s="52">
        <v>205.58368999999999</v>
      </c>
      <c r="Z2298" s="53">
        <v>276.27046000000001</v>
      </c>
      <c r="AA2298" s="54">
        <v>451.65075000000002</v>
      </c>
      <c r="AB2298" s="55">
        <v>231.76804000000001</v>
      </c>
      <c r="AC2298" s="56">
        <v>34.821150000000003</v>
      </c>
      <c r="AD2298" s="100">
        <v>105.56808333333333</v>
      </c>
      <c r="AE2298" s="28">
        <v>0</v>
      </c>
      <c r="AF2298" s="58">
        <v>12.580020000000001</v>
      </c>
      <c r="AG2298" s="58"/>
      <c r="AH2298" s="28">
        <v>0</v>
      </c>
      <c r="AI2298" s="28"/>
      <c r="AL2298" s="24">
        <f t="shared" si="169"/>
        <v>1466.2929833333335</v>
      </c>
      <c r="AN2298" s="47">
        <f t="shared" si="165"/>
        <v>239</v>
      </c>
      <c r="AP2298" s="20">
        <f t="shared" si="168"/>
        <v>1705.2929833333335</v>
      </c>
      <c r="AR2298" s="20">
        <f t="shared" si="170"/>
        <v>-77.993650000000116</v>
      </c>
    </row>
    <row r="2299" spans="1:44" x14ac:dyDescent="0.25">
      <c r="A2299" t="str">
        <f>VLOOKUP($B2299,'Cushing Balance'!$C$2:$E$500,3,TRUE)</f>
        <v>442015</v>
      </c>
      <c r="B2299" s="38">
        <v>42310</v>
      </c>
      <c r="C2299" s="32"/>
      <c r="D2299" s="101">
        <v>154.25239583333334</v>
      </c>
      <c r="E2299" s="110">
        <v>172.98910416666666</v>
      </c>
      <c r="F2299" s="105">
        <v>303.8689583333333</v>
      </c>
      <c r="G2299" s="28"/>
      <c r="H2299" s="111">
        <v>107.00222916666667</v>
      </c>
      <c r="I2299" s="106">
        <v>94.135999999999996</v>
      </c>
      <c r="J2299" s="109">
        <v>288.37670833333334</v>
      </c>
      <c r="K2299" s="104">
        <v>67.380395833333324</v>
      </c>
      <c r="L2299" s="107">
        <v>0</v>
      </c>
      <c r="M2299" s="102">
        <v>302.10931249999999</v>
      </c>
      <c r="N2299" s="108">
        <v>117.62085416666667</v>
      </c>
      <c r="O2299" s="103">
        <v>55.852541666666667</v>
      </c>
      <c r="P2299" s="39">
        <v>0</v>
      </c>
      <c r="R2299" s="24">
        <f t="shared" si="166"/>
        <v>1663.5884999999998</v>
      </c>
      <c r="T2299" s="5">
        <v>82</v>
      </c>
      <c r="V2299" s="20">
        <f t="shared" si="167"/>
        <v>1745.5884999999998</v>
      </c>
      <c r="W2299" s="59">
        <f t="shared" si="164"/>
        <v>42310</v>
      </c>
      <c r="X2299" s="25">
        <v>143.74520999999999</v>
      </c>
      <c r="Y2299" s="52">
        <v>134.84329</v>
      </c>
      <c r="Z2299" s="53">
        <v>339.33519000000001</v>
      </c>
      <c r="AA2299" s="54">
        <v>478.41568999999998</v>
      </c>
      <c r="AB2299" s="55">
        <v>232.86735000000002</v>
      </c>
      <c r="AC2299" s="56">
        <v>36.519539999999999</v>
      </c>
      <c r="AD2299" s="100">
        <v>91.916291666666666</v>
      </c>
      <c r="AE2299" s="28">
        <v>0</v>
      </c>
      <c r="AF2299" s="58">
        <v>16.330559999999998</v>
      </c>
      <c r="AG2299" s="58"/>
      <c r="AH2299" s="28">
        <v>0</v>
      </c>
      <c r="AI2299" s="28"/>
      <c r="AL2299" s="24">
        <f t="shared" si="169"/>
        <v>1473.9731216666667</v>
      </c>
      <c r="AN2299" s="47">
        <f t="shared" si="165"/>
        <v>239</v>
      </c>
      <c r="AP2299" s="20">
        <f t="shared" si="168"/>
        <v>1712.9731216666667</v>
      </c>
      <c r="AR2299" s="20">
        <f t="shared" si="170"/>
        <v>32.615378333333183</v>
      </c>
    </row>
    <row r="2300" spans="1:44" x14ac:dyDescent="0.25">
      <c r="A2300" t="str">
        <f>VLOOKUP($B2300,'Cushing Balance'!$C$2:$E$500,3,TRUE)</f>
        <v>442015</v>
      </c>
      <c r="B2300" s="38">
        <v>42311</v>
      </c>
      <c r="C2300" s="32"/>
      <c r="D2300" s="101">
        <v>140.94779166666666</v>
      </c>
      <c r="E2300" s="110">
        <v>179.94854166666667</v>
      </c>
      <c r="F2300" s="105">
        <v>313.7177708333333</v>
      </c>
      <c r="G2300" s="28"/>
      <c r="H2300" s="111">
        <v>114.2283125</v>
      </c>
      <c r="I2300" s="106">
        <v>77.588666666666668</v>
      </c>
      <c r="J2300" s="109">
        <v>299.67349999999999</v>
      </c>
      <c r="K2300" s="104">
        <v>72.079895833333325</v>
      </c>
      <c r="L2300" s="107">
        <v>0</v>
      </c>
      <c r="M2300" s="102">
        <v>271.77697916666671</v>
      </c>
      <c r="N2300" s="108">
        <v>113.3858125</v>
      </c>
      <c r="O2300" s="103">
        <v>59.144104166666665</v>
      </c>
      <c r="P2300" s="39">
        <v>0</v>
      </c>
      <c r="R2300" s="24">
        <f t="shared" si="166"/>
        <v>1642.4913749999998</v>
      </c>
      <c r="T2300" s="5">
        <v>82</v>
      </c>
      <c r="V2300" s="20">
        <f t="shared" si="167"/>
        <v>1724.4913749999998</v>
      </c>
      <c r="W2300" s="59">
        <f t="shared" si="164"/>
        <v>42311</v>
      </c>
      <c r="X2300" s="25">
        <v>136.06592000000001</v>
      </c>
      <c r="Y2300" s="52">
        <v>0</v>
      </c>
      <c r="Z2300" s="53">
        <v>334.99396000000002</v>
      </c>
      <c r="AA2300" s="54">
        <v>460.58562999999998</v>
      </c>
      <c r="AB2300" s="55">
        <v>230.93106</v>
      </c>
      <c r="AC2300" s="56">
        <v>38.245710000000003</v>
      </c>
      <c r="AD2300" s="100">
        <v>52.589520833333339</v>
      </c>
      <c r="AE2300" s="28">
        <v>0</v>
      </c>
      <c r="AF2300" s="58">
        <v>15.99567</v>
      </c>
      <c r="AG2300" s="58"/>
      <c r="AH2300" s="28">
        <v>0</v>
      </c>
      <c r="AI2300" s="28"/>
      <c r="AL2300" s="24">
        <f t="shared" si="169"/>
        <v>1269.4074708333335</v>
      </c>
      <c r="AN2300" s="47">
        <f t="shared" si="165"/>
        <v>239</v>
      </c>
      <c r="AP2300" s="20">
        <f t="shared" si="168"/>
        <v>1508.4074708333335</v>
      </c>
      <c r="AR2300" s="20">
        <f t="shared" si="170"/>
        <v>216.08390416666634</v>
      </c>
    </row>
    <row r="2301" spans="1:44" x14ac:dyDescent="0.25">
      <c r="A2301" t="str">
        <f>VLOOKUP($B2301,'Cushing Balance'!$C$2:$E$500,3,TRUE)</f>
        <v>442015</v>
      </c>
      <c r="B2301" s="38">
        <v>42312</v>
      </c>
      <c r="C2301" s="32"/>
      <c r="D2301" s="101">
        <v>461.14197916666666</v>
      </c>
      <c r="E2301" s="110">
        <v>112.71793750000001</v>
      </c>
      <c r="F2301" s="105">
        <v>301.61583333333334</v>
      </c>
      <c r="G2301" s="28"/>
      <c r="H2301" s="111">
        <v>118.54254166666666</v>
      </c>
      <c r="I2301" s="106">
        <v>83.662312499999999</v>
      </c>
      <c r="J2301" s="109">
        <v>287.15464583333329</v>
      </c>
      <c r="K2301" s="104">
        <v>68.081187499999999</v>
      </c>
      <c r="L2301" s="107">
        <v>0</v>
      </c>
      <c r="M2301" s="102">
        <v>252.59285416666665</v>
      </c>
      <c r="N2301" s="108">
        <v>122.5276875</v>
      </c>
      <c r="O2301" s="103">
        <v>48.865416666666661</v>
      </c>
      <c r="P2301" s="39">
        <v>0</v>
      </c>
      <c r="R2301" s="24">
        <f t="shared" si="166"/>
        <v>1856.9023958333335</v>
      </c>
      <c r="T2301" s="5">
        <v>82</v>
      </c>
      <c r="V2301" s="20">
        <f t="shared" si="167"/>
        <v>1938.9023958333335</v>
      </c>
      <c r="W2301" s="59">
        <f t="shared" si="164"/>
        <v>42312</v>
      </c>
      <c r="X2301" s="25">
        <v>146.93383</v>
      </c>
      <c r="Y2301" s="52">
        <v>0</v>
      </c>
      <c r="Z2301" s="53">
        <v>340.34053999999998</v>
      </c>
      <c r="AA2301" s="54">
        <v>429.67796000000004</v>
      </c>
      <c r="AB2301" s="55">
        <v>230.83507999999998</v>
      </c>
      <c r="AC2301" s="56">
        <v>38.686809999999994</v>
      </c>
      <c r="AD2301" s="100">
        <v>67.029604166666672</v>
      </c>
      <c r="AE2301" s="28">
        <v>0</v>
      </c>
      <c r="AF2301" s="58">
        <v>16.191020000000002</v>
      </c>
      <c r="AG2301" s="58"/>
      <c r="AH2301" s="28">
        <v>0</v>
      </c>
      <c r="AI2301" s="28"/>
      <c r="AL2301" s="24">
        <f t="shared" si="169"/>
        <v>1269.6948441666666</v>
      </c>
      <c r="AN2301" s="47">
        <f t="shared" si="165"/>
        <v>239</v>
      </c>
      <c r="AP2301" s="20">
        <f t="shared" si="168"/>
        <v>1508.6948441666666</v>
      </c>
      <c r="AR2301" s="20">
        <f t="shared" si="170"/>
        <v>430.20755166666686</v>
      </c>
    </row>
    <row r="2302" spans="1:44" x14ac:dyDescent="0.25">
      <c r="A2302" t="str">
        <f>VLOOKUP($B2302,'Cushing Balance'!$C$2:$E$500,3,TRUE)</f>
        <v>442015</v>
      </c>
      <c r="B2302" s="38">
        <v>42313</v>
      </c>
      <c r="C2302" s="32"/>
      <c r="D2302" s="101">
        <v>88.725770833333328</v>
      </c>
      <c r="E2302" s="110">
        <v>187.11150000000001</v>
      </c>
      <c r="F2302" s="105">
        <v>406.53716666666668</v>
      </c>
      <c r="G2302" s="28"/>
      <c r="H2302" s="111">
        <v>119.53145833333333</v>
      </c>
      <c r="I2302" s="106">
        <v>76.812041666666673</v>
      </c>
      <c r="J2302" s="109">
        <v>288.38472916666666</v>
      </c>
      <c r="K2302" s="104">
        <v>65.429812499999997</v>
      </c>
      <c r="L2302" s="107">
        <v>0</v>
      </c>
      <c r="M2302" s="102">
        <v>283.61656249999999</v>
      </c>
      <c r="N2302" s="108">
        <v>88.726395833333328</v>
      </c>
      <c r="O2302" s="103">
        <v>44.383145833333337</v>
      </c>
      <c r="P2302" s="39">
        <v>0</v>
      </c>
      <c r="R2302" s="24">
        <f t="shared" si="166"/>
        <v>1649.2585833333333</v>
      </c>
      <c r="T2302" s="5">
        <v>82</v>
      </c>
      <c r="V2302" s="20">
        <f t="shared" si="167"/>
        <v>1731.2585833333333</v>
      </c>
      <c r="W2302" s="59">
        <f t="shared" si="164"/>
        <v>42313</v>
      </c>
      <c r="X2302" s="25">
        <v>146.87726999999998</v>
      </c>
      <c r="Y2302" s="52">
        <v>0</v>
      </c>
      <c r="Z2302" s="53">
        <v>338.33983000000001</v>
      </c>
      <c r="AA2302" s="54">
        <v>408.19481000000002</v>
      </c>
      <c r="AB2302" s="55">
        <v>229.28524999999999</v>
      </c>
      <c r="AC2302" s="56">
        <v>33.156519999999993</v>
      </c>
      <c r="AD2302" s="100">
        <v>170.44524999999999</v>
      </c>
      <c r="AE2302" s="28">
        <v>0</v>
      </c>
      <c r="AF2302" s="58">
        <v>16.428540000000002</v>
      </c>
      <c r="AG2302" s="58"/>
      <c r="AH2302" s="28">
        <v>0</v>
      </c>
      <c r="AI2302" s="28"/>
      <c r="AL2302" s="24">
        <f t="shared" si="169"/>
        <v>1342.72747</v>
      </c>
      <c r="AN2302" s="47">
        <f t="shared" si="165"/>
        <v>239</v>
      </c>
      <c r="AP2302" s="20">
        <f t="shared" si="168"/>
        <v>1581.72747</v>
      </c>
      <c r="AR2302" s="20">
        <f t="shared" si="170"/>
        <v>149.53111333333322</v>
      </c>
    </row>
    <row r="2303" spans="1:44" x14ac:dyDescent="0.25">
      <c r="A2303" t="str">
        <f>VLOOKUP($B2303,'Cushing Balance'!$C$2:$E$500,3,TRUE)</f>
        <v>442015</v>
      </c>
      <c r="B2303" s="38">
        <v>42314</v>
      </c>
      <c r="C2303" s="32"/>
      <c r="D2303" s="101">
        <v>154.49110416666664</v>
      </c>
      <c r="E2303" s="110">
        <v>169.7483125</v>
      </c>
      <c r="F2303" s="105">
        <v>411.79441666666668</v>
      </c>
      <c r="G2303" s="28"/>
      <c r="H2303" s="111">
        <v>128.42250000000001</v>
      </c>
      <c r="I2303" s="106">
        <v>67.889375000000001</v>
      </c>
      <c r="J2303" s="109">
        <v>328.26806249999998</v>
      </c>
      <c r="K2303" s="104">
        <v>71.432833333333335</v>
      </c>
      <c r="L2303" s="107">
        <v>0</v>
      </c>
      <c r="M2303" s="102">
        <v>251.15420833333334</v>
      </c>
      <c r="N2303" s="108">
        <v>90.217958333333328</v>
      </c>
      <c r="O2303" s="103">
        <v>59.9029375</v>
      </c>
      <c r="P2303" s="39">
        <v>0</v>
      </c>
      <c r="R2303" s="24">
        <f t="shared" si="166"/>
        <v>1733.3217083333334</v>
      </c>
      <c r="T2303" s="5">
        <v>82</v>
      </c>
      <c r="V2303" s="20">
        <f t="shared" si="167"/>
        <v>1815.3217083333334</v>
      </c>
      <c r="W2303" s="59">
        <f t="shared" si="164"/>
        <v>42314</v>
      </c>
      <c r="X2303" s="25">
        <v>146.58129</v>
      </c>
      <c r="Y2303" s="52">
        <v>0</v>
      </c>
      <c r="Z2303" s="53">
        <v>335.51438000000002</v>
      </c>
      <c r="AA2303" s="54">
        <v>457.95931000000002</v>
      </c>
      <c r="AB2303" s="55">
        <v>230.76863</v>
      </c>
      <c r="AC2303" s="56">
        <v>33.237499999999997</v>
      </c>
      <c r="AD2303" s="100">
        <v>198.52602083333335</v>
      </c>
      <c r="AE2303" s="28">
        <v>0</v>
      </c>
      <c r="AF2303" s="58">
        <v>16.134229999999999</v>
      </c>
      <c r="AG2303" s="58"/>
      <c r="AH2303" s="28">
        <v>0</v>
      </c>
      <c r="AI2303" s="28"/>
      <c r="AL2303" s="24">
        <f t="shared" si="169"/>
        <v>1418.7213608333334</v>
      </c>
      <c r="AN2303" s="47">
        <f t="shared" si="165"/>
        <v>239</v>
      </c>
      <c r="AP2303" s="20">
        <f t="shared" si="168"/>
        <v>1657.7213608333334</v>
      </c>
      <c r="AR2303" s="20">
        <f t="shared" si="170"/>
        <v>157.6003475</v>
      </c>
    </row>
    <row r="2304" spans="1:44" x14ac:dyDescent="0.25">
      <c r="A2304" t="str">
        <f>VLOOKUP($B2304,'Cushing Balance'!$C$2:$E$500,3,TRUE)</f>
        <v>452015</v>
      </c>
      <c r="B2304" s="38">
        <v>42315</v>
      </c>
      <c r="C2304" s="32"/>
      <c r="D2304" s="101">
        <v>404.88164583333332</v>
      </c>
      <c r="E2304" s="110">
        <v>183.11983333333333</v>
      </c>
      <c r="F2304" s="105">
        <v>412.30399999999997</v>
      </c>
      <c r="G2304" s="28"/>
      <c r="H2304" s="111">
        <v>127.6494375</v>
      </c>
      <c r="I2304" s="106">
        <v>78.905895833333332</v>
      </c>
      <c r="J2304" s="109">
        <v>323.49868750000002</v>
      </c>
      <c r="K2304" s="104">
        <v>75.182958333333332</v>
      </c>
      <c r="L2304" s="107">
        <v>0</v>
      </c>
      <c r="M2304" s="102">
        <v>229.43270833333335</v>
      </c>
      <c r="N2304" s="108">
        <v>111.99310416666667</v>
      </c>
      <c r="O2304" s="103">
        <v>53.820729166666666</v>
      </c>
      <c r="P2304" s="39">
        <v>0</v>
      </c>
      <c r="R2304" s="24">
        <f t="shared" si="166"/>
        <v>2000.7889999999998</v>
      </c>
      <c r="T2304" s="5">
        <v>82</v>
      </c>
      <c r="V2304" s="20">
        <f t="shared" si="167"/>
        <v>2082.7889999999998</v>
      </c>
      <c r="W2304" s="59">
        <f t="shared" si="164"/>
        <v>42315</v>
      </c>
      <c r="X2304" s="25">
        <v>146.31685000000002</v>
      </c>
      <c r="Y2304" s="52">
        <v>0</v>
      </c>
      <c r="Z2304" s="53">
        <v>285.48091999999997</v>
      </c>
      <c r="AA2304" s="54">
        <v>462.2079</v>
      </c>
      <c r="AB2304" s="55">
        <v>232.45967000000002</v>
      </c>
      <c r="AC2304" s="56">
        <v>37.636230000000005</v>
      </c>
      <c r="AD2304" s="100">
        <v>199.98427083333334</v>
      </c>
      <c r="AE2304" s="28">
        <v>0</v>
      </c>
      <c r="AF2304" s="58">
        <v>16.149459999999998</v>
      </c>
      <c r="AG2304" s="58"/>
      <c r="AH2304" s="28">
        <v>0</v>
      </c>
      <c r="AI2304" s="28"/>
      <c r="AL2304" s="24">
        <f t="shared" si="169"/>
        <v>1380.2353008333334</v>
      </c>
      <c r="AN2304" s="47">
        <f t="shared" si="165"/>
        <v>239</v>
      </c>
      <c r="AP2304" s="20">
        <f t="shared" si="168"/>
        <v>1619.2353008333334</v>
      </c>
      <c r="AR2304" s="20">
        <f t="shared" si="170"/>
        <v>463.55369916666632</v>
      </c>
    </row>
    <row r="2305" spans="1:44" x14ac:dyDescent="0.25">
      <c r="A2305" t="str">
        <f>VLOOKUP($B2305,'Cushing Balance'!$C$2:$E$500,3,TRUE)</f>
        <v>452015</v>
      </c>
      <c r="B2305" s="38">
        <v>42316</v>
      </c>
      <c r="C2305" s="32"/>
      <c r="D2305" s="101">
        <v>217.79525000000001</v>
      </c>
      <c r="E2305" s="110">
        <v>190.21835416666664</v>
      </c>
      <c r="F2305" s="105">
        <v>405.38483333333329</v>
      </c>
      <c r="G2305" s="28"/>
      <c r="H2305" s="111">
        <v>131.98497916666665</v>
      </c>
      <c r="I2305" s="106">
        <v>71.45675</v>
      </c>
      <c r="J2305" s="109">
        <v>327.5558125</v>
      </c>
      <c r="K2305" s="104">
        <v>74.558979166666674</v>
      </c>
      <c r="L2305" s="107">
        <v>0</v>
      </c>
      <c r="M2305" s="102">
        <v>268.900375</v>
      </c>
      <c r="N2305" s="108">
        <v>93.499229166666666</v>
      </c>
      <c r="O2305" s="103">
        <v>48.307520833333335</v>
      </c>
      <c r="P2305" s="39">
        <v>0</v>
      </c>
      <c r="R2305" s="24">
        <f t="shared" si="166"/>
        <v>1829.6620833333332</v>
      </c>
      <c r="T2305" s="5">
        <v>82</v>
      </c>
      <c r="V2305" s="20">
        <f t="shared" si="167"/>
        <v>1911.6620833333332</v>
      </c>
      <c r="W2305" s="59">
        <f t="shared" si="164"/>
        <v>42316</v>
      </c>
      <c r="X2305" s="25">
        <v>148.17623</v>
      </c>
      <c r="Y2305" s="52">
        <v>0</v>
      </c>
      <c r="Z2305" s="53">
        <v>245.52468999999999</v>
      </c>
      <c r="AA2305" s="54">
        <v>432.98996</v>
      </c>
      <c r="AB2305" s="55">
        <v>233.6189</v>
      </c>
      <c r="AC2305" s="56">
        <v>38.588250000000002</v>
      </c>
      <c r="AD2305" s="100">
        <v>199.99310416666665</v>
      </c>
      <c r="AE2305" s="28">
        <v>0</v>
      </c>
      <c r="AF2305" s="58">
        <v>15.88481</v>
      </c>
      <c r="AG2305" s="58"/>
      <c r="AH2305" s="28">
        <v>0</v>
      </c>
      <c r="AI2305" s="28"/>
      <c r="AL2305" s="24">
        <f t="shared" si="169"/>
        <v>1314.7759441666667</v>
      </c>
      <c r="AN2305" s="47">
        <f t="shared" si="165"/>
        <v>239</v>
      </c>
      <c r="AP2305" s="20">
        <f t="shared" si="168"/>
        <v>1553.7759441666667</v>
      </c>
      <c r="AR2305" s="20">
        <f t="shared" si="170"/>
        <v>357.88613916666645</v>
      </c>
    </row>
    <row r="2306" spans="1:44" x14ac:dyDescent="0.25">
      <c r="A2306" t="str">
        <f>VLOOKUP($B2306,'Cushing Balance'!$C$2:$E$500,3,TRUE)</f>
        <v>452015</v>
      </c>
      <c r="B2306" s="38">
        <v>42317</v>
      </c>
      <c r="C2306" s="32"/>
      <c r="D2306" s="101">
        <v>405.625</v>
      </c>
      <c r="E2306" s="110">
        <v>188.24795833333334</v>
      </c>
      <c r="F2306" s="105">
        <v>329.13443749999999</v>
      </c>
      <c r="G2306" s="28"/>
      <c r="H2306" s="111">
        <v>127.76360416666667</v>
      </c>
      <c r="I2306" s="106">
        <v>77.053895833333328</v>
      </c>
      <c r="J2306" s="109">
        <v>301.59579166666668</v>
      </c>
      <c r="K2306" s="104">
        <v>74.5733125</v>
      </c>
      <c r="L2306" s="107">
        <v>0</v>
      </c>
      <c r="M2306" s="102">
        <v>236.75422916666665</v>
      </c>
      <c r="N2306" s="108">
        <v>145.38727083333333</v>
      </c>
      <c r="O2306" s="103">
        <v>58.34825</v>
      </c>
      <c r="P2306" s="39">
        <v>0</v>
      </c>
      <c r="R2306" s="24">
        <f t="shared" si="166"/>
        <v>1944.4837499999999</v>
      </c>
      <c r="T2306" s="5">
        <v>82</v>
      </c>
      <c r="V2306" s="20">
        <f t="shared" si="167"/>
        <v>2026.4837499999999</v>
      </c>
      <c r="W2306" s="59">
        <f t="shared" si="164"/>
        <v>42317</v>
      </c>
      <c r="X2306" s="25">
        <v>148.35373000000001</v>
      </c>
      <c r="Y2306" s="52">
        <v>161.44207999999998</v>
      </c>
      <c r="Z2306" s="53">
        <v>319.28118999999998</v>
      </c>
      <c r="AA2306" s="54">
        <v>467.13653999999997</v>
      </c>
      <c r="AB2306" s="55">
        <v>234.93894</v>
      </c>
      <c r="AC2306" s="56">
        <v>38.273099999999999</v>
      </c>
      <c r="AD2306" s="100">
        <v>199.98085416666666</v>
      </c>
      <c r="AE2306" s="28">
        <v>0</v>
      </c>
      <c r="AF2306" s="58">
        <v>15.944750000000001</v>
      </c>
      <c r="AG2306" s="58"/>
      <c r="AH2306" s="28">
        <v>0</v>
      </c>
      <c r="AI2306" s="28"/>
      <c r="AL2306" s="24">
        <f t="shared" si="169"/>
        <v>1585.3511841666668</v>
      </c>
      <c r="AN2306" s="47">
        <f t="shared" si="165"/>
        <v>239</v>
      </c>
      <c r="AP2306" s="20">
        <f t="shared" si="168"/>
        <v>1824.3511841666668</v>
      </c>
      <c r="AR2306" s="20">
        <f t="shared" si="170"/>
        <v>202.13256583333305</v>
      </c>
    </row>
    <row r="2307" spans="1:44" x14ac:dyDescent="0.25">
      <c r="A2307" t="str">
        <f>VLOOKUP($B2307,'Cushing Balance'!$C$2:$E$500,3,TRUE)</f>
        <v>452015</v>
      </c>
      <c r="B2307" s="38">
        <v>42318</v>
      </c>
      <c r="C2307" s="32"/>
      <c r="D2307" s="101">
        <v>155.63606250000001</v>
      </c>
      <c r="E2307" s="110">
        <v>193.65529166666667</v>
      </c>
      <c r="F2307" s="105">
        <v>270.7240625</v>
      </c>
      <c r="G2307" s="28"/>
      <c r="H2307" s="111">
        <v>115.72952083333332</v>
      </c>
      <c r="I2307" s="106">
        <v>82.636812500000005</v>
      </c>
      <c r="J2307" s="109">
        <v>315.1150833333333</v>
      </c>
      <c r="K2307" s="104">
        <v>68.840312499999996</v>
      </c>
      <c r="L2307" s="107">
        <v>0</v>
      </c>
      <c r="M2307" s="102">
        <v>215.44660416666665</v>
      </c>
      <c r="N2307" s="108">
        <v>86.311708333333328</v>
      </c>
      <c r="O2307" s="103">
        <v>55.8031875</v>
      </c>
      <c r="P2307" s="39">
        <v>0</v>
      </c>
      <c r="R2307" s="24">
        <f t="shared" si="166"/>
        <v>1559.8986458333334</v>
      </c>
      <c r="T2307" s="5">
        <v>82</v>
      </c>
      <c r="V2307" s="20">
        <f t="shared" si="167"/>
        <v>1641.8986458333334</v>
      </c>
      <c r="W2307" s="59">
        <f t="shared" si="164"/>
        <v>42318</v>
      </c>
      <c r="X2307" s="25">
        <v>148.08615</v>
      </c>
      <c r="Y2307" s="52">
        <v>216.95632999999998</v>
      </c>
      <c r="Z2307" s="53">
        <v>329.52133000000003</v>
      </c>
      <c r="AA2307" s="54">
        <v>485.96944000000002</v>
      </c>
      <c r="AB2307" s="55">
        <v>234.15270999999998</v>
      </c>
      <c r="AC2307" s="56">
        <v>36.689519999999995</v>
      </c>
      <c r="AD2307" s="100">
        <v>169.48420833333336</v>
      </c>
      <c r="AE2307" s="28">
        <v>0</v>
      </c>
      <c r="AF2307" s="58">
        <v>16.096250000000001</v>
      </c>
      <c r="AG2307" s="58"/>
      <c r="AH2307" s="28">
        <v>0</v>
      </c>
      <c r="AI2307" s="28"/>
      <c r="AL2307" s="24">
        <f t="shared" si="169"/>
        <v>1636.9559383333333</v>
      </c>
      <c r="AN2307" s="47">
        <f t="shared" si="165"/>
        <v>239</v>
      </c>
      <c r="AP2307" s="20">
        <f t="shared" si="168"/>
        <v>1875.9559383333333</v>
      </c>
      <c r="AR2307" s="20">
        <f t="shared" si="170"/>
        <v>-234.0572924999999</v>
      </c>
    </row>
    <row r="2308" spans="1:44" x14ac:dyDescent="0.25">
      <c r="A2308" t="str">
        <f>VLOOKUP($B2308,'Cushing Balance'!$C$2:$E$500,3,TRUE)</f>
        <v>452015</v>
      </c>
      <c r="B2308" s="38">
        <v>42319</v>
      </c>
      <c r="C2308" s="32"/>
      <c r="D2308" s="101">
        <v>73.75</v>
      </c>
      <c r="E2308" s="110">
        <v>186.24547916666666</v>
      </c>
      <c r="F2308" s="105">
        <v>267.12945833333333</v>
      </c>
      <c r="G2308" s="28"/>
      <c r="H2308" s="111">
        <v>112.48177083333333</v>
      </c>
      <c r="I2308" s="106">
        <v>91.999916666666678</v>
      </c>
      <c r="J2308" s="109">
        <v>324.56202083333329</v>
      </c>
      <c r="K2308" s="104">
        <v>71.104395833333328</v>
      </c>
      <c r="L2308" s="107">
        <v>0</v>
      </c>
      <c r="M2308" s="102">
        <v>222.60995833333334</v>
      </c>
      <c r="N2308" s="108">
        <v>110.70239583333333</v>
      </c>
      <c r="O2308" s="103">
        <v>54.516708333333334</v>
      </c>
      <c r="P2308" s="39">
        <v>0</v>
      </c>
      <c r="R2308" s="24">
        <f t="shared" si="166"/>
        <v>1515.1021041666665</v>
      </c>
      <c r="T2308" s="5">
        <v>82</v>
      </c>
      <c r="V2308" s="20">
        <f t="shared" si="167"/>
        <v>1597.1021041666665</v>
      </c>
      <c r="W2308" s="59">
        <f t="shared" si="164"/>
        <v>42319</v>
      </c>
      <c r="X2308" s="25">
        <v>144.41708</v>
      </c>
      <c r="Y2308" s="52">
        <v>154.79895999999999</v>
      </c>
      <c r="Z2308" s="53">
        <v>284.25371000000001</v>
      </c>
      <c r="AA2308" s="54">
        <v>486.75321000000002</v>
      </c>
      <c r="AB2308" s="55">
        <v>222.10418999999999</v>
      </c>
      <c r="AC2308" s="56">
        <v>23.3079</v>
      </c>
      <c r="AD2308" s="100">
        <v>138.96770833333335</v>
      </c>
      <c r="AE2308" s="28">
        <v>0</v>
      </c>
      <c r="AF2308" s="58">
        <v>15.94492</v>
      </c>
      <c r="AG2308" s="58"/>
      <c r="AH2308" s="28">
        <v>0</v>
      </c>
      <c r="AI2308" s="28"/>
      <c r="AL2308" s="24">
        <f t="shared" si="169"/>
        <v>1470.5476783333334</v>
      </c>
      <c r="AN2308" s="47">
        <f t="shared" si="165"/>
        <v>239</v>
      </c>
      <c r="AP2308" s="20">
        <f t="shared" si="168"/>
        <v>1709.5476783333334</v>
      </c>
      <c r="AR2308" s="20">
        <f t="shared" si="170"/>
        <v>-112.4455741666668</v>
      </c>
    </row>
    <row r="2309" spans="1:44" x14ac:dyDescent="0.25">
      <c r="A2309" t="str">
        <f>VLOOKUP($B2309,'Cushing Balance'!$C$2:$E$500,3,TRUE)</f>
        <v>452015</v>
      </c>
      <c r="B2309" s="38">
        <v>42320</v>
      </c>
      <c r="C2309" s="32"/>
      <c r="D2309" s="101">
        <v>82.983062500000003</v>
      </c>
      <c r="E2309" s="110">
        <v>197.45702083333333</v>
      </c>
      <c r="F2309" s="105">
        <v>90.006625</v>
      </c>
      <c r="G2309" s="28"/>
      <c r="H2309" s="111">
        <v>109.48654166666667</v>
      </c>
      <c r="I2309" s="106">
        <v>72.866708333333335</v>
      </c>
      <c r="J2309" s="109">
        <v>327.01620833333334</v>
      </c>
      <c r="K2309" s="104">
        <v>76.124958333333325</v>
      </c>
      <c r="L2309" s="107">
        <v>0</v>
      </c>
      <c r="M2309" s="102">
        <v>321.72045833333334</v>
      </c>
      <c r="N2309" s="108">
        <v>90.122479166666665</v>
      </c>
      <c r="O2309" s="103">
        <v>57.133041666666664</v>
      </c>
      <c r="P2309" s="39">
        <v>0</v>
      </c>
      <c r="R2309" s="24">
        <f t="shared" si="166"/>
        <v>1424.9171041666666</v>
      </c>
      <c r="T2309" s="5">
        <v>82</v>
      </c>
      <c r="V2309" s="20">
        <f t="shared" si="167"/>
        <v>1506.9171041666666</v>
      </c>
      <c r="W2309" s="59">
        <f t="shared" si="164"/>
        <v>42320</v>
      </c>
      <c r="X2309" s="25">
        <v>146.25663</v>
      </c>
      <c r="Y2309" s="52">
        <v>71.118649999999988</v>
      </c>
      <c r="Z2309" s="53">
        <v>332.01183000000003</v>
      </c>
      <c r="AA2309" s="54">
        <v>453.52640000000002</v>
      </c>
      <c r="AB2309" s="55">
        <v>229.2491</v>
      </c>
      <c r="AC2309" s="56">
        <v>34.882940000000005</v>
      </c>
      <c r="AD2309" s="100">
        <v>199.91952083333334</v>
      </c>
      <c r="AE2309" s="28">
        <v>0</v>
      </c>
      <c r="AF2309" s="58">
        <v>15.84023</v>
      </c>
      <c r="AG2309" s="58"/>
      <c r="AH2309" s="28">
        <v>0</v>
      </c>
      <c r="AI2309" s="28"/>
      <c r="AL2309" s="24">
        <f t="shared" si="169"/>
        <v>1482.8053008333334</v>
      </c>
      <c r="AN2309" s="47">
        <f t="shared" si="165"/>
        <v>239</v>
      </c>
      <c r="AP2309" s="20">
        <f t="shared" si="168"/>
        <v>1721.8053008333334</v>
      </c>
      <c r="AR2309" s="20">
        <f t="shared" si="170"/>
        <v>-214.88819666666677</v>
      </c>
    </row>
    <row r="2310" spans="1:44" x14ac:dyDescent="0.25">
      <c r="A2310" t="str">
        <f>VLOOKUP($B2310,'Cushing Balance'!$C$2:$E$500,3,TRUE)</f>
        <v>452015</v>
      </c>
      <c r="B2310" s="38">
        <v>42321</v>
      </c>
      <c r="C2310" s="32"/>
      <c r="D2310" s="101">
        <v>318.6684166666667</v>
      </c>
      <c r="E2310" s="110">
        <v>169.1221875</v>
      </c>
      <c r="F2310" s="105">
        <v>246.21597916666667</v>
      </c>
      <c r="G2310" s="28"/>
      <c r="H2310" s="111">
        <v>129.74264583333334</v>
      </c>
      <c r="I2310" s="106">
        <v>75.453041666666678</v>
      </c>
      <c r="J2310" s="109">
        <v>333.68079166666666</v>
      </c>
      <c r="K2310" s="104">
        <v>77.578333333333333</v>
      </c>
      <c r="L2310" s="107">
        <v>0</v>
      </c>
      <c r="M2310" s="102">
        <v>274.86989583333332</v>
      </c>
      <c r="N2310" s="108">
        <v>130.16012499999999</v>
      </c>
      <c r="O2310" s="103">
        <v>61.977062500000002</v>
      </c>
      <c r="P2310" s="39">
        <v>0</v>
      </c>
      <c r="R2310" s="24">
        <f t="shared" si="166"/>
        <v>1817.4684791666668</v>
      </c>
      <c r="T2310" s="5">
        <v>82</v>
      </c>
      <c r="V2310" s="20">
        <f t="shared" si="167"/>
        <v>1899.4684791666668</v>
      </c>
      <c r="W2310" s="59">
        <f t="shared" si="164"/>
        <v>42321</v>
      </c>
      <c r="X2310" s="25">
        <v>148.30223000000001</v>
      </c>
      <c r="Y2310" s="52">
        <v>165.14533</v>
      </c>
      <c r="Z2310" s="53">
        <v>321.99655999999999</v>
      </c>
      <c r="AA2310" s="54">
        <v>488.65494000000001</v>
      </c>
      <c r="AB2310" s="55">
        <v>236.32230999999999</v>
      </c>
      <c r="AC2310" s="56">
        <v>38.312080000000002</v>
      </c>
      <c r="AD2310" s="100">
        <v>199.99997916666666</v>
      </c>
      <c r="AE2310" s="28">
        <v>0</v>
      </c>
      <c r="AF2310" s="58">
        <v>15.58567</v>
      </c>
      <c r="AG2310" s="58"/>
      <c r="AH2310" s="28">
        <v>0</v>
      </c>
      <c r="AI2310" s="28"/>
      <c r="AL2310" s="24">
        <f t="shared" si="169"/>
        <v>1614.3190991666665</v>
      </c>
      <c r="AN2310" s="47">
        <f t="shared" si="165"/>
        <v>239</v>
      </c>
      <c r="AP2310" s="20">
        <f t="shared" si="168"/>
        <v>1853.3190991666665</v>
      </c>
      <c r="AR2310" s="20">
        <f t="shared" si="170"/>
        <v>46.149380000000292</v>
      </c>
    </row>
    <row r="2311" spans="1:44" x14ac:dyDescent="0.25">
      <c r="A2311" t="str">
        <f>VLOOKUP($B2311,'Cushing Balance'!$C$2:$E$500,3,TRUE)</f>
        <v>462015</v>
      </c>
      <c r="B2311" s="38">
        <v>42322</v>
      </c>
      <c r="C2311" s="32"/>
      <c r="D2311" s="101">
        <v>429.07037500000001</v>
      </c>
      <c r="E2311" s="110">
        <v>188.68391666666665</v>
      </c>
      <c r="F2311" s="105">
        <v>356.91893750000003</v>
      </c>
      <c r="G2311" s="28"/>
      <c r="H2311" s="111">
        <v>132.58220833333334</v>
      </c>
      <c r="I2311" s="106">
        <v>50.108812499999999</v>
      </c>
      <c r="J2311" s="109">
        <v>323.72581250000002</v>
      </c>
      <c r="K2311" s="104">
        <v>77.653395833333335</v>
      </c>
      <c r="L2311" s="107">
        <v>0</v>
      </c>
      <c r="M2311" s="102">
        <v>253.58295833333335</v>
      </c>
      <c r="N2311" s="108">
        <v>150</v>
      </c>
      <c r="O2311" s="103">
        <v>50.101083333333335</v>
      </c>
      <c r="P2311" s="39">
        <v>0</v>
      </c>
      <c r="R2311" s="24">
        <f t="shared" si="166"/>
        <v>2012.4275000000002</v>
      </c>
      <c r="T2311" s="5">
        <v>82</v>
      </c>
      <c r="V2311" s="20">
        <f t="shared" si="167"/>
        <v>2094.4275000000002</v>
      </c>
      <c r="W2311" s="59">
        <f t="shared" si="164"/>
        <v>42322</v>
      </c>
      <c r="X2311" s="25">
        <v>147.11281</v>
      </c>
      <c r="Y2311" s="52">
        <v>281.56563</v>
      </c>
      <c r="Z2311" s="53">
        <v>342.06488000000002</v>
      </c>
      <c r="AA2311" s="54">
        <v>504.69481000000002</v>
      </c>
      <c r="AB2311" s="55">
        <v>235.65801999999999</v>
      </c>
      <c r="AC2311" s="56">
        <v>38.801190000000005</v>
      </c>
      <c r="AD2311" s="100">
        <v>155.51956250000001</v>
      </c>
      <c r="AE2311" s="28">
        <v>0</v>
      </c>
      <c r="AF2311" s="58">
        <v>15.66208</v>
      </c>
      <c r="AG2311" s="58"/>
      <c r="AH2311" s="28">
        <v>0</v>
      </c>
      <c r="AI2311" s="28"/>
      <c r="AL2311" s="24">
        <f t="shared" si="169"/>
        <v>1721.0789825000002</v>
      </c>
      <c r="AN2311" s="47">
        <f t="shared" si="165"/>
        <v>239</v>
      </c>
      <c r="AP2311" s="20">
        <f t="shared" si="168"/>
        <v>1960.0789825000002</v>
      </c>
      <c r="AR2311" s="20">
        <f t="shared" si="170"/>
        <v>134.34851750000007</v>
      </c>
    </row>
    <row r="2312" spans="1:44" x14ac:dyDescent="0.25">
      <c r="A2312" t="str">
        <f>VLOOKUP($B2312,'Cushing Balance'!$C$2:$E$500,3,TRUE)</f>
        <v>462015</v>
      </c>
      <c r="B2312" s="38">
        <v>42323</v>
      </c>
      <c r="C2312" s="32"/>
      <c r="D2312" s="101">
        <v>247.2493125</v>
      </c>
      <c r="E2312" s="110">
        <v>198.14206250000001</v>
      </c>
      <c r="F2312" s="105">
        <v>144.66314583333335</v>
      </c>
      <c r="G2312" s="28"/>
      <c r="H2312" s="111">
        <v>131.66385416666665</v>
      </c>
      <c r="I2312" s="106">
        <v>87.446708333333333</v>
      </c>
      <c r="J2312" s="109">
        <v>326.74662499999999</v>
      </c>
      <c r="K2312" s="104">
        <v>71.124854166666665</v>
      </c>
      <c r="L2312" s="107">
        <v>0</v>
      </c>
      <c r="M2312" s="102">
        <v>224.12287499999999</v>
      </c>
      <c r="N2312" s="108">
        <v>71.418916666666675</v>
      </c>
      <c r="O2312" s="103">
        <v>49.038562499999998</v>
      </c>
      <c r="P2312" s="39">
        <v>0</v>
      </c>
      <c r="R2312" s="24">
        <f t="shared" si="166"/>
        <v>1551.6169166666666</v>
      </c>
      <c r="T2312" s="5">
        <v>82</v>
      </c>
      <c r="V2312" s="20">
        <f t="shared" si="167"/>
        <v>1633.6169166666666</v>
      </c>
      <c r="W2312" s="59">
        <f t="shared" ref="W2312:W2368" si="171">B2312</f>
        <v>42323</v>
      </c>
      <c r="X2312" s="25">
        <v>147.3331</v>
      </c>
      <c r="Y2312" s="52">
        <v>205.92042000000001</v>
      </c>
      <c r="Z2312" s="53">
        <v>313.05502000000001</v>
      </c>
      <c r="AA2312" s="54">
        <v>479.92083000000002</v>
      </c>
      <c r="AB2312" s="55">
        <v>236.0934</v>
      </c>
      <c r="AC2312" s="56">
        <v>38.78331</v>
      </c>
      <c r="AD2312" s="100">
        <v>129.98614583333332</v>
      </c>
      <c r="AE2312" s="28">
        <v>0</v>
      </c>
      <c r="AF2312" s="58">
        <v>15.91025</v>
      </c>
      <c r="AG2312" s="58"/>
      <c r="AH2312" s="28">
        <v>0</v>
      </c>
      <c r="AI2312" s="28"/>
      <c r="AL2312" s="24">
        <f t="shared" si="169"/>
        <v>1567.0024758333332</v>
      </c>
      <c r="AN2312" s="47">
        <f t="shared" ref="AN2312:AN2313" si="172">315-76</f>
        <v>239</v>
      </c>
      <c r="AP2312" s="20">
        <f t="shared" si="168"/>
        <v>1806.0024758333332</v>
      </c>
      <c r="AR2312" s="20">
        <f t="shared" si="170"/>
        <v>-172.38555916666655</v>
      </c>
    </row>
    <row r="2313" spans="1:44" x14ac:dyDescent="0.25">
      <c r="A2313" t="str">
        <f>VLOOKUP($B2313,'Cushing Balance'!$C$2:$E$500,3,TRUE)</f>
        <v>462015</v>
      </c>
      <c r="B2313" s="38">
        <v>42324</v>
      </c>
      <c r="C2313" s="32"/>
      <c r="D2313" s="101">
        <v>381.04166666666669</v>
      </c>
      <c r="E2313" s="110">
        <v>163.33993749999999</v>
      </c>
      <c r="F2313" s="105">
        <v>149.855875</v>
      </c>
      <c r="G2313" s="28"/>
      <c r="H2313" s="111">
        <v>120.49391666666668</v>
      </c>
      <c r="I2313" s="106">
        <v>70.048770833333322</v>
      </c>
      <c r="J2313" s="109">
        <v>328.09958333333333</v>
      </c>
      <c r="K2313" s="104">
        <v>67.536104166666675</v>
      </c>
      <c r="L2313" s="107">
        <v>0</v>
      </c>
      <c r="M2313" s="102">
        <v>238.68770833333335</v>
      </c>
      <c r="N2313" s="108">
        <v>105.98354166666667</v>
      </c>
      <c r="O2313" s="103">
        <v>56.311437499999997</v>
      </c>
      <c r="P2313" s="39">
        <v>0</v>
      </c>
      <c r="R2313" s="24">
        <f t="shared" si="166"/>
        <v>1681.3985416666669</v>
      </c>
      <c r="T2313" s="5">
        <v>82</v>
      </c>
      <c r="V2313" s="20">
        <f t="shared" si="167"/>
        <v>1763.3985416666669</v>
      </c>
      <c r="W2313" s="59">
        <f t="shared" si="171"/>
        <v>42324</v>
      </c>
      <c r="X2313" s="25">
        <v>147.16344000000001</v>
      </c>
      <c r="Y2313" s="52">
        <v>64.441289999999995</v>
      </c>
      <c r="Z2313" s="53">
        <v>352.51159999999999</v>
      </c>
      <c r="AA2313" s="54">
        <v>525.82749999999999</v>
      </c>
      <c r="AB2313" s="55">
        <v>235.86501999999999</v>
      </c>
      <c r="AC2313" s="56">
        <v>32.837600000000002</v>
      </c>
      <c r="AD2313" s="100">
        <v>119.18474999999999</v>
      </c>
      <c r="AE2313" s="28">
        <v>0</v>
      </c>
      <c r="AF2313" s="58">
        <v>13.193809999999999</v>
      </c>
      <c r="AG2313" s="58"/>
      <c r="AH2313" s="28">
        <v>0</v>
      </c>
      <c r="AI2313" s="28"/>
      <c r="AL2313" s="24">
        <f t="shared" si="169"/>
        <v>1491.0250100000001</v>
      </c>
      <c r="AN2313" s="47">
        <f t="shared" si="172"/>
        <v>239</v>
      </c>
      <c r="AP2313" s="20">
        <f t="shared" si="168"/>
        <v>1730.0250100000001</v>
      </c>
      <c r="AR2313" s="20">
        <f t="shared" si="170"/>
        <v>33.37353166666685</v>
      </c>
    </row>
    <row r="2314" spans="1:44" x14ac:dyDescent="0.25">
      <c r="A2314" t="str">
        <f>VLOOKUP($B2314,'Cushing Balance'!$C$2:$E$500,3,TRUE)</f>
        <v>462015</v>
      </c>
      <c r="B2314" s="38">
        <v>42325</v>
      </c>
      <c r="C2314" s="32"/>
      <c r="D2314" s="101">
        <v>318.03314583333332</v>
      </c>
      <c r="E2314" s="110">
        <v>91.998416666666671</v>
      </c>
      <c r="F2314" s="105">
        <v>305.81297916666671</v>
      </c>
      <c r="G2314" s="28"/>
      <c r="H2314" s="111">
        <v>115.20747916666667</v>
      </c>
      <c r="I2314" s="106">
        <v>71.047270833333329</v>
      </c>
      <c r="J2314" s="109">
        <v>297.8299791666667</v>
      </c>
      <c r="K2314" s="104">
        <v>77.010083333333327</v>
      </c>
      <c r="L2314" s="107">
        <v>0</v>
      </c>
      <c r="M2314" s="102">
        <v>223.18597916666667</v>
      </c>
      <c r="N2314" s="108">
        <v>141.52260416666667</v>
      </c>
      <c r="O2314" s="103">
        <v>54.684624999999997</v>
      </c>
      <c r="P2314" s="39">
        <v>0</v>
      </c>
      <c r="R2314" s="24">
        <f t="shared" ref="R2314:R2377" si="173">SUM(D2314:P2314)</f>
        <v>1696.3325625</v>
      </c>
      <c r="T2314" s="5">
        <v>82</v>
      </c>
      <c r="V2314" s="20">
        <f t="shared" ref="V2314:V2377" si="174">T2314+R2314</f>
        <v>1778.3325625</v>
      </c>
      <c r="W2314" s="59">
        <f t="shared" si="171"/>
        <v>42325</v>
      </c>
      <c r="X2314" s="25">
        <v>149.80148</v>
      </c>
      <c r="Y2314" s="52">
        <v>0</v>
      </c>
      <c r="Z2314" s="53">
        <v>214.82235</v>
      </c>
      <c r="AA2314" s="54">
        <v>488.51383000000004</v>
      </c>
      <c r="AB2314" s="55">
        <v>88.753960000000006</v>
      </c>
      <c r="AC2314" s="56">
        <v>30.328040000000001</v>
      </c>
      <c r="AD2314" s="100">
        <v>138.98820833333335</v>
      </c>
      <c r="AE2314" s="28">
        <v>0</v>
      </c>
      <c r="AF2314" s="58">
        <v>13.833020000000001</v>
      </c>
      <c r="AG2314" s="58"/>
      <c r="AH2314" s="28">
        <v>0</v>
      </c>
      <c r="AI2314" s="28"/>
      <c r="AL2314" s="24">
        <f t="shared" si="169"/>
        <v>1125.0408883333334</v>
      </c>
      <c r="AN2314" s="47">
        <v>315</v>
      </c>
      <c r="AP2314" s="20">
        <f t="shared" ref="AP2314:AP2377" si="175">AN2314+AL2314</f>
        <v>1440.0408883333334</v>
      </c>
      <c r="AR2314" s="20">
        <f t="shared" si="170"/>
        <v>338.29167416666655</v>
      </c>
    </row>
    <row r="2315" spans="1:44" x14ac:dyDescent="0.25">
      <c r="A2315" t="str">
        <f>VLOOKUP($B2315,'Cushing Balance'!$C$2:$E$500,3,TRUE)</f>
        <v>462015</v>
      </c>
      <c r="B2315" s="38">
        <v>42326</v>
      </c>
      <c r="C2315" s="32"/>
      <c r="D2315" s="101">
        <v>73.75</v>
      </c>
      <c r="E2315" s="110">
        <v>63.165624999999999</v>
      </c>
      <c r="F2315" s="105">
        <v>268.74533333333329</v>
      </c>
      <c r="G2315" s="28"/>
      <c r="H2315" s="111">
        <v>117.80493749999999</v>
      </c>
      <c r="I2315" s="106">
        <v>94.018604166666677</v>
      </c>
      <c r="J2315" s="109">
        <v>323.76797916666669</v>
      </c>
      <c r="K2315" s="104">
        <v>79.468437499999993</v>
      </c>
      <c r="L2315" s="107">
        <v>0</v>
      </c>
      <c r="M2315" s="102">
        <v>227.83983333333333</v>
      </c>
      <c r="N2315" s="108">
        <v>146.37420833333334</v>
      </c>
      <c r="O2315" s="103">
        <v>53.835520833333334</v>
      </c>
      <c r="P2315" s="39">
        <v>0</v>
      </c>
      <c r="R2315" s="24">
        <f t="shared" si="173"/>
        <v>1448.7704791666667</v>
      </c>
      <c r="T2315" s="5">
        <v>82</v>
      </c>
      <c r="V2315" s="20">
        <f t="shared" si="174"/>
        <v>1530.7704791666667</v>
      </c>
      <c r="W2315" s="59">
        <f t="shared" si="171"/>
        <v>42326</v>
      </c>
      <c r="X2315" s="25">
        <v>146.31432999999998</v>
      </c>
      <c r="Y2315" s="52">
        <v>0</v>
      </c>
      <c r="Z2315" s="53">
        <v>188.99506</v>
      </c>
      <c r="AA2315" s="54">
        <v>500.6071</v>
      </c>
      <c r="AB2315" s="55">
        <v>61.384399999999999</v>
      </c>
      <c r="AC2315" s="56">
        <v>36.581000000000003</v>
      </c>
      <c r="AD2315" s="100">
        <v>199.4464375</v>
      </c>
      <c r="AE2315" s="28">
        <v>0</v>
      </c>
      <c r="AF2315" s="58">
        <v>15.112959999999999</v>
      </c>
      <c r="AG2315" s="58"/>
      <c r="AH2315" s="28">
        <v>0</v>
      </c>
      <c r="AI2315" s="28"/>
      <c r="AL2315" s="24">
        <f t="shared" ref="AL2315:AL2378" si="176">SUM(X2315:AJ2315)</f>
        <v>1148.4412875</v>
      </c>
      <c r="AN2315" s="47">
        <v>315</v>
      </c>
      <c r="AP2315" s="20">
        <f t="shared" si="175"/>
        <v>1463.4412875</v>
      </c>
      <c r="AR2315" s="20">
        <f t="shared" si="170"/>
        <v>67.329191666666702</v>
      </c>
    </row>
    <row r="2316" spans="1:44" x14ac:dyDescent="0.25">
      <c r="A2316" t="str">
        <f>VLOOKUP($B2316,'Cushing Balance'!$C$2:$E$500,3,TRUE)</f>
        <v>462015</v>
      </c>
      <c r="B2316" s="38">
        <v>42327</v>
      </c>
      <c r="C2316" s="32"/>
      <c r="D2316" s="101">
        <v>590</v>
      </c>
      <c r="E2316" s="110">
        <v>1.5331250000000001</v>
      </c>
      <c r="F2316" s="105">
        <v>90.853375</v>
      </c>
      <c r="G2316" s="28"/>
      <c r="H2316" s="111">
        <v>120.9615</v>
      </c>
      <c r="I2316" s="106">
        <v>68.876937499999997</v>
      </c>
      <c r="J2316" s="109">
        <v>246.86014583333335</v>
      </c>
      <c r="K2316" s="104">
        <v>79.723312500000006</v>
      </c>
      <c r="L2316" s="107">
        <v>0</v>
      </c>
      <c r="M2316" s="102">
        <v>248.80552083333333</v>
      </c>
      <c r="N2316" s="108">
        <v>91.728750000000005</v>
      </c>
      <c r="O2316" s="103">
        <v>59.360479166666664</v>
      </c>
      <c r="P2316" s="39">
        <v>0</v>
      </c>
      <c r="R2316" s="24">
        <f t="shared" si="173"/>
        <v>1598.7031458333333</v>
      </c>
      <c r="T2316" s="5">
        <v>82</v>
      </c>
      <c r="V2316" s="20">
        <f t="shared" si="174"/>
        <v>1680.7031458333333</v>
      </c>
      <c r="W2316" s="59">
        <f t="shared" si="171"/>
        <v>42327</v>
      </c>
      <c r="X2316" s="25">
        <v>147.19220999999999</v>
      </c>
      <c r="Y2316" s="52">
        <v>0</v>
      </c>
      <c r="Z2316" s="53">
        <v>198.47745999999998</v>
      </c>
      <c r="AA2316" s="54">
        <v>491.10081000000002</v>
      </c>
      <c r="AB2316" s="55">
        <v>236.39275000000001</v>
      </c>
      <c r="AC2316" s="56">
        <v>38.859940000000002</v>
      </c>
      <c r="AD2316" s="100">
        <v>189.047</v>
      </c>
      <c r="AE2316" s="28">
        <v>0</v>
      </c>
      <c r="AF2316" s="58">
        <v>15.589559999999999</v>
      </c>
      <c r="AG2316" s="58"/>
      <c r="AH2316" s="28">
        <v>0</v>
      </c>
      <c r="AI2316" s="28"/>
      <c r="AL2316" s="24">
        <f t="shared" si="176"/>
        <v>1316.6597300000001</v>
      </c>
      <c r="AN2316" s="47">
        <v>315</v>
      </c>
      <c r="AP2316" s="20">
        <f t="shared" si="175"/>
        <v>1631.6597300000001</v>
      </c>
      <c r="AR2316" s="20">
        <f t="shared" si="170"/>
        <v>49.043415833333256</v>
      </c>
    </row>
    <row r="2317" spans="1:44" x14ac:dyDescent="0.25">
      <c r="A2317" t="str">
        <f>VLOOKUP($B2317,'Cushing Balance'!$C$2:$E$500,3,TRUE)</f>
        <v>462015</v>
      </c>
      <c r="B2317" s="38">
        <v>42328</v>
      </c>
      <c r="C2317" s="32"/>
      <c r="D2317" s="101">
        <v>589.05602083333338</v>
      </c>
      <c r="E2317" s="110">
        <v>29.576875000000001</v>
      </c>
      <c r="F2317" s="105">
        <v>169.91475</v>
      </c>
      <c r="G2317" s="28"/>
      <c r="H2317" s="111">
        <v>131.14270833333333</v>
      </c>
      <c r="I2317" s="106">
        <v>80.900020833333329</v>
      </c>
      <c r="J2317" s="109">
        <v>324.24037499999997</v>
      </c>
      <c r="K2317" s="104">
        <v>75.209249999999997</v>
      </c>
      <c r="L2317" s="107">
        <v>0</v>
      </c>
      <c r="M2317" s="102">
        <v>245.23181249999999</v>
      </c>
      <c r="N2317" s="108">
        <v>68.065624999999997</v>
      </c>
      <c r="O2317" s="103">
        <v>57.837979166666663</v>
      </c>
      <c r="P2317" s="39">
        <v>0</v>
      </c>
      <c r="R2317" s="24">
        <f t="shared" si="173"/>
        <v>1771.1754166666665</v>
      </c>
      <c r="T2317" s="5">
        <v>82</v>
      </c>
      <c r="V2317" s="20">
        <f t="shared" si="174"/>
        <v>1853.1754166666665</v>
      </c>
      <c r="W2317" s="59">
        <f t="shared" si="171"/>
        <v>42328</v>
      </c>
      <c r="X2317" s="25">
        <v>147.59206</v>
      </c>
      <c r="Y2317" s="52">
        <v>6.0219199999999997</v>
      </c>
      <c r="Z2317" s="53">
        <v>0</v>
      </c>
      <c r="AA2317" s="54">
        <v>489.72634999999997</v>
      </c>
      <c r="AB2317" s="55">
        <v>235.73964999999998</v>
      </c>
      <c r="AC2317" s="56">
        <v>36.668230000000001</v>
      </c>
      <c r="AD2317" s="100">
        <v>199.19429166666666</v>
      </c>
      <c r="AE2317" s="28">
        <v>0</v>
      </c>
      <c r="AF2317" s="58">
        <v>11.256290000000002</v>
      </c>
      <c r="AG2317" s="58"/>
      <c r="AH2317" s="28">
        <v>0</v>
      </c>
      <c r="AI2317" s="28"/>
      <c r="AL2317" s="24">
        <f t="shared" si="176"/>
        <v>1126.1987916666667</v>
      </c>
      <c r="AN2317" s="47">
        <v>315</v>
      </c>
      <c r="AP2317" s="20">
        <f t="shared" si="175"/>
        <v>1441.1987916666667</v>
      </c>
      <c r="AR2317" s="20">
        <f t="shared" si="170"/>
        <v>411.97662499999979</v>
      </c>
    </row>
    <row r="2318" spans="1:44" x14ac:dyDescent="0.25">
      <c r="A2318" t="str">
        <f>VLOOKUP($B2318,'Cushing Balance'!$C$2:$E$500,3,TRUE)</f>
        <v>472015</v>
      </c>
      <c r="B2318" s="38">
        <v>42329</v>
      </c>
      <c r="C2318" s="32"/>
      <c r="D2318" s="101">
        <v>135.20833333333334</v>
      </c>
      <c r="E2318" s="110">
        <v>155.56524999999999</v>
      </c>
      <c r="F2318" s="105">
        <v>232.97106249999999</v>
      </c>
      <c r="G2318" s="28"/>
      <c r="H2318" s="111">
        <v>127.50297916666668</v>
      </c>
      <c r="I2318" s="106">
        <v>68.633187500000005</v>
      </c>
      <c r="J2318" s="109">
        <v>314.09856250000001</v>
      </c>
      <c r="K2318" s="104">
        <v>87.543270833333324</v>
      </c>
      <c r="L2318" s="107">
        <v>0</v>
      </c>
      <c r="M2318" s="102">
        <v>246.4825625</v>
      </c>
      <c r="N2318" s="108">
        <v>150</v>
      </c>
      <c r="O2318" s="103">
        <v>59.074145833333333</v>
      </c>
      <c r="P2318" s="39">
        <v>0</v>
      </c>
      <c r="R2318" s="24">
        <f t="shared" si="173"/>
        <v>1577.0793541666669</v>
      </c>
      <c r="T2318" s="5">
        <v>82</v>
      </c>
      <c r="V2318" s="20">
        <f t="shared" si="174"/>
        <v>1659.0793541666669</v>
      </c>
      <c r="W2318" s="59">
        <f t="shared" si="171"/>
        <v>42329</v>
      </c>
      <c r="X2318" s="25">
        <v>147.76939999999999</v>
      </c>
      <c r="Y2318" s="52">
        <v>0</v>
      </c>
      <c r="Z2318" s="53">
        <v>244.30054000000001</v>
      </c>
      <c r="AA2318" s="54">
        <v>415.38438000000002</v>
      </c>
      <c r="AB2318" s="55">
        <v>234.84870999999998</v>
      </c>
      <c r="AC2318" s="56">
        <v>39.034579999999998</v>
      </c>
      <c r="AD2318" s="100">
        <v>200</v>
      </c>
      <c r="AE2318" s="28">
        <v>0</v>
      </c>
      <c r="AF2318" s="58">
        <v>15.3544</v>
      </c>
      <c r="AG2318" s="58"/>
      <c r="AH2318" s="28">
        <v>0</v>
      </c>
      <c r="AI2318" s="28"/>
      <c r="AL2318" s="24">
        <f t="shared" si="176"/>
        <v>1296.69201</v>
      </c>
      <c r="AN2318" s="47">
        <v>315</v>
      </c>
      <c r="AP2318" s="20">
        <f t="shared" si="175"/>
        <v>1611.69201</v>
      </c>
      <c r="AR2318" s="20">
        <f t="shared" si="170"/>
        <v>47.387344166666935</v>
      </c>
    </row>
    <row r="2319" spans="1:44" x14ac:dyDescent="0.25">
      <c r="A2319" t="str">
        <f>VLOOKUP($B2319,'Cushing Balance'!$C$2:$E$500,3,TRUE)</f>
        <v>472015</v>
      </c>
      <c r="B2319" s="38">
        <v>42330</v>
      </c>
      <c r="C2319" s="32"/>
      <c r="D2319" s="101">
        <v>348.54137500000002</v>
      </c>
      <c r="E2319" s="110">
        <v>180.21377083333334</v>
      </c>
      <c r="F2319" s="105">
        <v>302.57110416666671</v>
      </c>
      <c r="G2319" s="28"/>
      <c r="H2319" s="111">
        <v>131.13943750000001</v>
      </c>
      <c r="I2319" s="106">
        <v>89.255875000000003</v>
      </c>
      <c r="J2319" s="109">
        <v>288.8843333333333</v>
      </c>
      <c r="K2319" s="104">
        <v>88.183520833333333</v>
      </c>
      <c r="L2319" s="107">
        <v>0</v>
      </c>
      <c r="M2319" s="102">
        <v>336.64254166666666</v>
      </c>
      <c r="N2319" s="108">
        <v>121.352</v>
      </c>
      <c r="O2319" s="103">
        <v>55.048291666666664</v>
      </c>
      <c r="P2319" s="39">
        <v>0</v>
      </c>
      <c r="R2319" s="24">
        <f t="shared" si="173"/>
        <v>1941.8322500000002</v>
      </c>
      <c r="T2319" s="5">
        <v>82</v>
      </c>
      <c r="V2319" s="20">
        <f t="shared" si="174"/>
        <v>2023.8322500000002</v>
      </c>
      <c r="W2319" s="59">
        <f t="shared" si="171"/>
        <v>42330</v>
      </c>
      <c r="X2319" s="25">
        <v>145.80167</v>
      </c>
      <c r="Y2319" s="52">
        <v>0</v>
      </c>
      <c r="Z2319" s="53">
        <v>253.96280999999999</v>
      </c>
      <c r="AA2319" s="54">
        <v>416.60134999999997</v>
      </c>
      <c r="AB2319" s="55">
        <v>221.51867000000001</v>
      </c>
      <c r="AC2319" s="56">
        <v>38.75394</v>
      </c>
      <c r="AD2319" s="100">
        <v>200</v>
      </c>
      <c r="AE2319" s="28">
        <v>0</v>
      </c>
      <c r="AF2319" s="58">
        <v>15.15629</v>
      </c>
      <c r="AG2319" s="58"/>
      <c r="AH2319" s="28">
        <v>0</v>
      </c>
      <c r="AI2319" s="28"/>
      <c r="AL2319" s="24">
        <f t="shared" si="176"/>
        <v>1291.7947299999998</v>
      </c>
      <c r="AN2319" s="47">
        <v>315</v>
      </c>
      <c r="AP2319" s="20">
        <f t="shared" si="175"/>
        <v>1606.7947299999998</v>
      </c>
      <c r="AR2319" s="20">
        <f t="shared" ref="AR2319:AR2357" si="177">V2319-AP2319</f>
        <v>417.03752000000031</v>
      </c>
    </row>
    <row r="2320" spans="1:44" x14ac:dyDescent="0.25">
      <c r="A2320" t="str">
        <f>VLOOKUP($B2320,'Cushing Balance'!$C$2:$E$500,3,TRUE)</f>
        <v>472015</v>
      </c>
      <c r="B2320" s="38">
        <v>42331</v>
      </c>
      <c r="C2320" s="32"/>
      <c r="D2320" s="101">
        <v>0</v>
      </c>
      <c r="E2320" s="110">
        <v>2.9542708333333336</v>
      </c>
      <c r="F2320" s="105">
        <v>264.58122916666667</v>
      </c>
      <c r="G2320" s="28"/>
      <c r="H2320" s="111">
        <v>126.44289583333332</v>
      </c>
      <c r="I2320" s="106">
        <v>51.789416666666668</v>
      </c>
      <c r="J2320" s="109">
        <v>273.18133333333333</v>
      </c>
      <c r="K2320" s="104">
        <v>85.44679166666667</v>
      </c>
      <c r="L2320" s="107">
        <v>0</v>
      </c>
      <c r="M2320" s="102">
        <v>257.43654166666664</v>
      </c>
      <c r="N2320" s="108">
        <v>121.12352083333333</v>
      </c>
      <c r="O2320" s="103">
        <v>48.788895833333335</v>
      </c>
      <c r="P2320" s="39">
        <v>0</v>
      </c>
      <c r="R2320" s="24">
        <f t="shared" si="173"/>
        <v>1231.7448958333332</v>
      </c>
      <c r="T2320" s="5">
        <v>82</v>
      </c>
      <c r="V2320" s="20">
        <f t="shared" si="174"/>
        <v>1313.7448958333332</v>
      </c>
      <c r="W2320" s="59">
        <f t="shared" si="171"/>
        <v>42331</v>
      </c>
      <c r="X2320" s="25">
        <v>147.57357999999999</v>
      </c>
      <c r="Y2320" s="52">
        <v>0</v>
      </c>
      <c r="Z2320" s="53">
        <v>306.02796000000001</v>
      </c>
      <c r="AA2320" s="54">
        <v>362.71868999999998</v>
      </c>
      <c r="AB2320" s="55">
        <v>235.32354000000001</v>
      </c>
      <c r="AC2320" s="56">
        <v>34.307980000000001</v>
      </c>
      <c r="AD2320" s="100">
        <v>198.23402083333335</v>
      </c>
      <c r="AE2320" s="28">
        <v>0</v>
      </c>
      <c r="AF2320" s="58">
        <v>15.889100000000001</v>
      </c>
      <c r="AG2320" s="58"/>
      <c r="AH2320" s="28">
        <v>0</v>
      </c>
      <c r="AI2320" s="28"/>
      <c r="AL2320" s="24">
        <f t="shared" si="176"/>
        <v>1300.0748708333335</v>
      </c>
      <c r="AN2320" s="47">
        <v>315</v>
      </c>
      <c r="AP2320" s="20">
        <f t="shared" si="175"/>
        <v>1615.0748708333335</v>
      </c>
      <c r="AR2320" s="20">
        <f t="shared" si="177"/>
        <v>-301.32997500000033</v>
      </c>
    </row>
    <row r="2321" spans="1:44" x14ac:dyDescent="0.25">
      <c r="A2321" t="str">
        <f>VLOOKUP($B2321,'Cushing Balance'!$C$2:$E$500,3,TRUE)</f>
        <v>472015</v>
      </c>
      <c r="B2321" s="38">
        <v>42332</v>
      </c>
      <c r="C2321" s="32"/>
      <c r="D2321" s="101">
        <v>366.77714583333329</v>
      </c>
      <c r="E2321" s="110">
        <v>105.08558333333333</v>
      </c>
      <c r="F2321" s="105">
        <v>254.00818749999999</v>
      </c>
      <c r="G2321" s="28"/>
      <c r="H2321" s="111">
        <v>111.27889583333332</v>
      </c>
      <c r="I2321" s="106">
        <v>99.313062500000001</v>
      </c>
      <c r="J2321" s="109">
        <v>287.47222916666669</v>
      </c>
      <c r="K2321" s="104">
        <v>78.256229166666671</v>
      </c>
      <c r="L2321" s="107">
        <v>0</v>
      </c>
      <c r="M2321" s="102">
        <v>224.74364583333335</v>
      </c>
      <c r="N2321" s="108">
        <v>150</v>
      </c>
      <c r="O2321" s="103">
        <v>65.152145833333336</v>
      </c>
      <c r="P2321" s="39">
        <v>0</v>
      </c>
      <c r="R2321" s="24">
        <f t="shared" si="173"/>
        <v>1742.087125</v>
      </c>
      <c r="T2321" s="5">
        <v>82</v>
      </c>
      <c r="V2321" s="20">
        <f t="shared" si="174"/>
        <v>1824.087125</v>
      </c>
      <c r="W2321" s="59">
        <f t="shared" si="171"/>
        <v>42332</v>
      </c>
      <c r="X2321" s="25">
        <v>148.74888000000001</v>
      </c>
      <c r="Y2321" s="52">
        <v>0</v>
      </c>
      <c r="Z2321" s="53">
        <v>327.35131000000001</v>
      </c>
      <c r="AA2321" s="54">
        <v>432.53909999999996</v>
      </c>
      <c r="AB2321" s="55">
        <v>233.88849999999999</v>
      </c>
      <c r="AC2321" s="56">
        <v>28.853900000000003</v>
      </c>
      <c r="AD2321" s="100">
        <v>176.567375</v>
      </c>
      <c r="AE2321" s="28">
        <v>0</v>
      </c>
      <c r="AF2321" s="58">
        <v>15.51383</v>
      </c>
      <c r="AG2321" s="58"/>
      <c r="AH2321" s="28">
        <v>0</v>
      </c>
      <c r="AI2321" s="28"/>
      <c r="AL2321" s="24">
        <f t="shared" si="176"/>
        <v>1363.4628950000001</v>
      </c>
      <c r="AN2321" s="47">
        <v>315</v>
      </c>
      <c r="AP2321" s="20">
        <f t="shared" si="175"/>
        <v>1678.4628950000001</v>
      </c>
      <c r="AR2321" s="20">
        <f t="shared" si="177"/>
        <v>145.6242299999999</v>
      </c>
    </row>
    <row r="2322" spans="1:44" x14ac:dyDescent="0.25">
      <c r="A2322" t="str">
        <f>VLOOKUP($B2322,'Cushing Balance'!$C$2:$E$500,3,TRUE)</f>
        <v>472015</v>
      </c>
      <c r="B2322" s="38">
        <v>42333</v>
      </c>
      <c r="C2322" s="32"/>
      <c r="D2322" s="101">
        <v>245.59643750000001</v>
      </c>
      <c r="E2322" s="110">
        <v>184.98677083333334</v>
      </c>
      <c r="F2322" s="105">
        <v>342.32843750000001</v>
      </c>
      <c r="G2322" s="28"/>
      <c r="H2322" s="111">
        <v>128.98720833333334</v>
      </c>
      <c r="I2322" s="106">
        <v>85.675958333333327</v>
      </c>
      <c r="J2322" s="109">
        <v>277.45054166666671</v>
      </c>
      <c r="K2322" s="104">
        <v>66.84408333333333</v>
      </c>
      <c r="L2322" s="107">
        <v>0</v>
      </c>
      <c r="M2322" s="102">
        <v>228.17735416666665</v>
      </c>
      <c r="N2322" s="108">
        <v>99.047395833333326</v>
      </c>
      <c r="O2322" s="103">
        <v>60.107187500000002</v>
      </c>
      <c r="P2322" s="39">
        <v>0</v>
      </c>
      <c r="R2322" s="24">
        <f t="shared" si="173"/>
        <v>1719.2013749999999</v>
      </c>
      <c r="T2322" s="5">
        <v>82</v>
      </c>
      <c r="V2322" s="20">
        <f t="shared" si="174"/>
        <v>1801.2013749999999</v>
      </c>
      <c r="W2322" s="59">
        <f t="shared" si="171"/>
        <v>42333</v>
      </c>
      <c r="X2322" s="25">
        <v>146.83304000000001</v>
      </c>
      <c r="Y2322" s="52">
        <v>0</v>
      </c>
      <c r="Z2322" s="53">
        <v>213.68679</v>
      </c>
      <c r="AA2322" s="54">
        <v>486.60677000000004</v>
      </c>
      <c r="AB2322" s="55">
        <v>233.864</v>
      </c>
      <c r="AC2322" s="56">
        <v>26.55902</v>
      </c>
      <c r="AD2322" s="100">
        <v>198.85408333333334</v>
      </c>
      <c r="AE2322" s="28">
        <v>0</v>
      </c>
      <c r="AF2322" s="58">
        <v>16.206440000000001</v>
      </c>
      <c r="AG2322" s="58"/>
      <c r="AH2322" s="28">
        <v>0</v>
      </c>
      <c r="AI2322" s="28"/>
      <c r="AL2322" s="24">
        <f t="shared" si="176"/>
        <v>1322.6101433333333</v>
      </c>
      <c r="AN2322" s="47">
        <v>315</v>
      </c>
      <c r="AP2322" s="20">
        <f t="shared" si="175"/>
        <v>1637.6101433333333</v>
      </c>
      <c r="AR2322" s="20">
        <f t="shared" si="177"/>
        <v>163.59123166666654</v>
      </c>
    </row>
    <row r="2323" spans="1:44" x14ac:dyDescent="0.25">
      <c r="A2323" t="str">
        <f>VLOOKUP($B2323,'Cushing Balance'!$C$2:$E$500,3,TRUE)</f>
        <v>472015</v>
      </c>
      <c r="B2323" s="38">
        <v>42334</v>
      </c>
      <c r="C2323" s="32"/>
      <c r="D2323" s="101">
        <v>181.94887499999999</v>
      </c>
      <c r="E2323" s="110">
        <v>159.70252083333335</v>
      </c>
      <c r="F2323" s="105">
        <v>365.06274999999999</v>
      </c>
      <c r="G2323" s="28"/>
      <c r="H2323" s="111">
        <v>132.33531249999999</v>
      </c>
      <c r="I2323" s="106">
        <v>66.706291666666672</v>
      </c>
      <c r="J2323" s="109">
        <v>262.28662500000002</v>
      </c>
      <c r="K2323" s="104">
        <v>71.637895833333332</v>
      </c>
      <c r="L2323" s="107">
        <v>0</v>
      </c>
      <c r="M2323" s="102">
        <v>249.40135416666666</v>
      </c>
      <c r="N2323" s="108">
        <v>140.21310416666665</v>
      </c>
      <c r="O2323" s="103">
        <v>52.7854375</v>
      </c>
      <c r="P2323" s="39">
        <v>0</v>
      </c>
      <c r="R2323" s="24">
        <f t="shared" si="173"/>
        <v>1682.0801666666664</v>
      </c>
      <c r="T2323" s="5">
        <v>82</v>
      </c>
      <c r="V2323" s="20">
        <f t="shared" si="174"/>
        <v>1764.0801666666664</v>
      </c>
      <c r="W2323" s="59">
        <f t="shared" si="171"/>
        <v>42334</v>
      </c>
      <c r="X2323" s="25">
        <v>147.67162999999999</v>
      </c>
      <c r="Y2323" s="52">
        <v>0</v>
      </c>
      <c r="Z2323" s="53">
        <v>310.49859999999995</v>
      </c>
      <c r="AA2323" s="54">
        <v>451.81950000000001</v>
      </c>
      <c r="AB2323" s="55">
        <v>232.41067000000001</v>
      </c>
      <c r="AC2323" s="56">
        <v>32.466290000000001</v>
      </c>
      <c r="AD2323" s="100">
        <v>198.64304166666665</v>
      </c>
      <c r="AE2323" s="28">
        <v>0</v>
      </c>
      <c r="AF2323" s="58">
        <v>16.396729999999998</v>
      </c>
      <c r="AG2323" s="58"/>
      <c r="AH2323" s="28">
        <v>0</v>
      </c>
      <c r="AI2323" s="28"/>
      <c r="AL2323" s="24">
        <f t="shared" si="176"/>
        <v>1389.9064616666667</v>
      </c>
      <c r="AN2323" s="47">
        <v>315</v>
      </c>
      <c r="AP2323" s="20">
        <f t="shared" si="175"/>
        <v>1704.9064616666667</v>
      </c>
      <c r="AR2323" s="20">
        <f t="shared" si="177"/>
        <v>59.1737049999997</v>
      </c>
    </row>
    <row r="2324" spans="1:44" x14ac:dyDescent="0.25">
      <c r="A2324" t="str">
        <f>VLOOKUP($B2324,'Cushing Balance'!$C$2:$E$500,3,TRUE)</f>
        <v>472015</v>
      </c>
      <c r="B2324" s="38">
        <v>42335</v>
      </c>
      <c r="C2324" s="32"/>
      <c r="D2324" s="101">
        <v>518.23216666666667</v>
      </c>
      <c r="E2324" s="110">
        <v>171.87381250000001</v>
      </c>
      <c r="F2324" s="105">
        <v>278.6339375</v>
      </c>
      <c r="G2324" s="28"/>
      <c r="H2324" s="111">
        <v>130.48104166666667</v>
      </c>
      <c r="I2324" s="106">
        <v>29.384125000000001</v>
      </c>
      <c r="J2324" s="109">
        <v>283.09547916666668</v>
      </c>
      <c r="K2324" s="104">
        <v>77.572833333333335</v>
      </c>
      <c r="L2324" s="107">
        <v>5.3225833333333332</v>
      </c>
      <c r="M2324" s="102">
        <v>283.67529166666668</v>
      </c>
      <c r="N2324" s="108">
        <v>78.427104166666666</v>
      </c>
      <c r="O2324" s="103">
        <v>50.489583333333336</v>
      </c>
      <c r="P2324" s="39">
        <v>0</v>
      </c>
      <c r="R2324" s="24">
        <f t="shared" si="173"/>
        <v>1907.1879583333334</v>
      </c>
      <c r="T2324" s="5">
        <v>82</v>
      </c>
      <c r="V2324" s="20">
        <f t="shared" si="174"/>
        <v>1989.1879583333334</v>
      </c>
      <c r="W2324" s="59">
        <f t="shared" si="171"/>
        <v>42335</v>
      </c>
      <c r="X2324" s="25">
        <v>146.75857999999999</v>
      </c>
      <c r="Y2324" s="52">
        <v>186.05604</v>
      </c>
      <c r="Z2324" s="53">
        <v>145.40182999999999</v>
      </c>
      <c r="AA2324" s="54">
        <v>456.21544</v>
      </c>
      <c r="AB2324" s="55">
        <v>229.00521000000001</v>
      </c>
      <c r="AC2324" s="56">
        <v>16.669439999999998</v>
      </c>
      <c r="AD2324" s="100">
        <v>195.52435416666665</v>
      </c>
      <c r="AE2324" s="28">
        <v>0</v>
      </c>
      <c r="AF2324" s="58">
        <v>15.129520000000001</v>
      </c>
      <c r="AG2324" s="58"/>
      <c r="AH2324" s="28">
        <v>0</v>
      </c>
      <c r="AI2324" s="28"/>
      <c r="AL2324" s="24">
        <f t="shared" si="176"/>
        <v>1390.7604141666666</v>
      </c>
      <c r="AN2324" s="47">
        <v>315</v>
      </c>
      <c r="AP2324" s="20">
        <f t="shared" si="175"/>
        <v>1705.7604141666666</v>
      </c>
      <c r="AR2324" s="20">
        <f t="shared" si="177"/>
        <v>283.42754416666685</v>
      </c>
    </row>
    <row r="2325" spans="1:44" x14ac:dyDescent="0.25">
      <c r="A2325" t="str">
        <f>VLOOKUP($B2325,'Cushing Balance'!$C$2:$E$500,3,TRUE)</f>
        <v>482015</v>
      </c>
      <c r="B2325" s="38">
        <v>42336</v>
      </c>
      <c r="C2325" s="32"/>
      <c r="D2325" s="101">
        <v>184.375</v>
      </c>
      <c r="E2325" s="110">
        <v>184.65649999999999</v>
      </c>
      <c r="F2325" s="105">
        <v>252.06049999999999</v>
      </c>
      <c r="G2325" s="28"/>
      <c r="H2325" s="111">
        <v>130.483375</v>
      </c>
      <c r="I2325" s="106">
        <v>0</v>
      </c>
      <c r="J2325" s="109">
        <v>292.13397916666668</v>
      </c>
      <c r="K2325" s="104">
        <v>65.747937500000006</v>
      </c>
      <c r="L2325" s="107">
        <v>5.8400625000000002</v>
      </c>
      <c r="M2325" s="102">
        <v>277.79606250000001</v>
      </c>
      <c r="N2325" s="108">
        <v>48.682375</v>
      </c>
      <c r="O2325" s="103">
        <v>8.3527500000000003</v>
      </c>
      <c r="P2325" s="39">
        <v>0</v>
      </c>
      <c r="R2325" s="24">
        <f t="shared" si="173"/>
        <v>1450.1285416666669</v>
      </c>
      <c r="T2325" s="5">
        <v>82</v>
      </c>
      <c r="V2325" s="20">
        <f t="shared" si="174"/>
        <v>1532.1285416666669</v>
      </c>
      <c r="W2325" s="59">
        <f t="shared" si="171"/>
        <v>42336</v>
      </c>
      <c r="X2325" s="25">
        <v>149.46735000000001</v>
      </c>
      <c r="Y2325" s="52">
        <v>262.72190000000001</v>
      </c>
      <c r="Z2325" s="53">
        <v>35.729810000000001</v>
      </c>
      <c r="AA2325" s="54">
        <v>413.74753999999996</v>
      </c>
      <c r="AB2325" s="55">
        <v>233.44076999999999</v>
      </c>
      <c r="AC2325" s="56">
        <v>6.8724600000000002</v>
      </c>
      <c r="AD2325" s="100">
        <v>200</v>
      </c>
      <c r="AE2325" s="28">
        <v>0</v>
      </c>
      <c r="AF2325" s="58">
        <v>15.246379999999998</v>
      </c>
      <c r="AG2325" s="58"/>
      <c r="AH2325" s="28">
        <v>0</v>
      </c>
      <c r="AI2325" s="28"/>
      <c r="AL2325" s="24">
        <f t="shared" si="176"/>
        <v>1317.22621</v>
      </c>
      <c r="AN2325" s="47">
        <v>315</v>
      </c>
      <c r="AP2325" s="20">
        <f t="shared" si="175"/>
        <v>1632.22621</v>
      </c>
      <c r="AR2325" s="20">
        <f t="shared" si="177"/>
        <v>-100.0976683333331</v>
      </c>
    </row>
    <row r="2326" spans="1:44" x14ac:dyDescent="0.25">
      <c r="A2326" t="str">
        <f>VLOOKUP($B2326,'Cushing Balance'!$C$2:$E$500,3,TRUE)</f>
        <v>482015</v>
      </c>
      <c r="B2326" s="38">
        <v>42337</v>
      </c>
      <c r="C2326" s="32"/>
      <c r="D2326" s="101">
        <v>110.625</v>
      </c>
      <c r="E2326" s="110">
        <v>173.460375</v>
      </c>
      <c r="F2326" s="105">
        <v>79.019020833333329</v>
      </c>
      <c r="G2326" s="28"/>
      <c r="H2326" s="111">
        <v>120.02641666666668</v>
      </c>
      <c r="I2326" s="106">
        <v>26.749437499999999</v>
      </c>
      <c r="J2326" s="109">
        <v>288.66495833333329</v>
      </c>
      <c r="K2326" s="104">
        <v>44.619562500000001</v>
      </c>
      <c r="L2326" s="107">
        <v>2.1649375000000002</v>
      </c>
      <c r="M2326" s="102">
        <v>289.46322916666668</v>
      </c>
      <c r="N2326" s="108">
        <v>79.935020833333326</v>
      </c>
      <c r="O2326" s="103">
        <v>0.7803958333333334</v>
      </c>
      <c r="P2326" s="39">
        <v>0</v>
      </c>
      <c r="R2326" s="24">
        <f t="shared" si="173"/>
        <v>1215.5083541666665</v>
      </c>
      <c r="T2326" s="5">
        <v>82</v>
      </c>
      <c r="V2326" s="20">
        <f t="shared" si="174"/>
        <v>1297.5083541666665</v>
      </c>
      <c r="W2326" s="59">
        <f t="shared" si="171"/>
        <v>42337</v>
      </c>
      <c r="X2326" s="25">
        <v>145.07124999999999</v>
      </c>
      <c r="Y2326" s="52">
        <v>295.84827000000001</v>
      </c>
      <c r="Z2326" s="53">
        <v>143.85282999999998</v>
      </c>
      <c r="AA2326" s="54">
        <v>360.38441999999998</v>
      </c>
      <c r="AB2326" s="55">
        <v>233.81467000000001</v>
      </c>
      <c r="AC2326" s="56">
        <v>6.2072899999999995</v>
      </c>
      <c r="AD2326" s="100">
        <v>198.4538125</v>
      </c>
      <c r="AE2326" s="28">
        <v>0</v>
      </c>
      <c r="AF2326" s="58">
        <v>14.899290000000001</v>
      </c>
      <c r="AG2326" s="58"/>
      <c r="AH2326" s="28">
        <v>0</v>
      </c>
      <c r="AI2326" s="28"/>
      <c r="AL2326" s="24">
        <f t="shared" si="176"/>
        <v>1398.5318325000001</v>
      </c>
      <c r="AN2326" s="47">
        <v>315</v>
      </c>
      <c r="AP2326" s="20">
        <f t="shared" si="175"/>
        <v>1713.5318325000001</v>
      </c>
      <c r="AR2326" s="20">
        <f t="shared" si="177"/>
        <v>-416.02347833333351</v>
      </c>
    </row>
    <row r="2327" spans="1:44" x14ac:dyDescent="0.25">
      <c r="A2327" t="str">
        <f>VLOOKUP($B2327,'Cushing Balance'!$C$2:$E$500,3,TRUE)</f>
        <v>482015</v>
      </c>
      <c r="B2327" s="38">
        <v>42338</v>
      </c>
      <c r="C2327" s="32"/>
      <c r="D2327" s="101">
        <v>73.75</v>
      </c>
      <c r="E2327" s="110">
        <v>152.79581250000001</v>
      </c>
      <c r="F2327" s="105">
        <v>234.87225000000001</v>
      </c>
      <c r="G2327" s="28"/>
      <c r="H2327" s="111">
        <v>129.47206249999999</v>
      </c>
      <c r="I2327" s="106">
        <v>44.891479166666663</v>
      </c>
      <c r="J2327" s="109">
        <v>281.94154166666669</v>
      </c>
      <c r="K2327" s="104">
        <v>63.340166666666661</v>
      </c>
      <c r="L2327" s="107">
        <v>2.6254583333333334</v>
      </c>
      <c r="M2327" s="102">
        <v>261.92331250000001</v>
      </c>
      <c r="N2327" s="108">
        <v>87.16139583333333</v>
      </c>
      <c r="O2327" s="103">
        <v>4.3143958333333332</v>
      </c>
      <c r="P2327" s="39">
        <v>0</v>
      </c>
      <c r="R2327" s="24">
        <f t="shared" si="173"/>
        <v>1337.0878749999997</v>
      </c>
      <c r="T2327" s="5">
        <v>82</v>
      </c>
      <c r="V2327" s="20">
        <f t="shared" si="174"/>
        <v>1419.0878749999997</v>
      </c>
      <c r="W2327" s="59">
        <f t="shared" si="171"/>
        <v>42338</v>
      </c>
      <c r="X2327" s="25">
        <v>146.67265</v>
      </c>
      <c r="Y2327" s="52">
        <v>356.16843999999998</v>
      </c>
      <c r="Z2327" s="53">
        <v>146.34556000000001</v>
      </c>
      <c r="AA2327" s="54">
        <v>402.78015000000005</v>
      </c>
      <c r="AB2327" s="55">
        <v>227.09020999999998</v>
      </c>
      <c r="AC2327" s="56">
        <v>11.266690000000001</v>
      </c>
      <c r="AD2327" s="100">
        <v>200</v>
      </c>
      <c r="AE2327" s="28">
        <v>0</v>
      </c>
      <c r="AF2327" s="58">
        <v>15.22819</v>
      </c>
      <c r="AG2327" s="58"/>
      <c r="AH2327" s="28">
        <v>0</v>
      </c>
      <c r="AI2327" s="28"/>
      <c r="AL2327" s="24">
        <f t="shared" si="176"/>
        <v>1505.5518900000002</v>
      </c>
      <c r="AN2327" s="47">
        <v>315</v>
      </c>
      <c r="AP2327" s="20">
        <f t="shared" si="175"/>
        <v>1820.5518900000002</v>
      </c>
      <c r="AR2327" s="20">
        <f t="shared" si="177"/>
        <v>-401.46401500000047</v>
      </c>
    </row>
    <row r="2328" spans="1:44" x14ac:dyDescent="0.25">
      <c r="A2328" t="str">
        <f>VLOOKUP($B2328,'Cushing Balance'!$C$2:$E$500,3,TRUE)</f>
        <v>482015</v>
      </c>
      <c r="B2328" s="38">
        <v>42339</v>
      </c>
      <c r="C2328" s="32"/>
      <c r="D2328" s="101">
        <v>331.875</v>
      </c>
      <c r="E2328" s="110">
        <v>168.02845833333333</v>
      </c>
      <c r="F2328" s="105">
        <v>248.7339375</v>
      </c>
      <c r="G2328" s="28"/>
      <c r="H2328" s="111">
        <v>130.79150000000001</v>
      </c>
      <c r="I2328" s="106">
        <v>69.930958333333322</v>
      </c>
      <c r="J2328" s="109">
        <v>254.86789583333334</v>
      </c>
      <c r="K2328" s="104">
        <v>65.034062500000005</v>
      </c>
      <c r="L2328" s="107">
        <v>4.6273749999999998</v>
      </c>
      <c r="M2328" s="102">
        <v>262.66899999999998</v>
      </c>
      <c r="N2328" s="108">
        <v>87.971020833333327</v>
      </c>
      <c r="O2328" s="103">
        <v>50.095270833333338</v>
      </c>
      <c r="P2328" s="39">
        <v>0</v>
      </c>
      <c r="R2328" s="24">
        <f>SUM(D2328:P2328)</f>
        <v>1674.6244791666666</v>
      </c>
      <c r="T2328" s="5">
        <v>82</v>
      </c>
      <c r="V2328" s="20">
        <f t="shared" si="174"/>
        <v>1756.6244791666666</v>
      </c>
      <c r="W2328" s="59">
        <f t="shared" si="171"/>
        <v>42339</v>
      </c>
      <c r="X2328" s="25">
        <v>145.23974999999999</v>
      </c>
      <c r="Y2328" s="52">
        <v>208.99617000000001</v>
      </c>
      <c r="Z2328" s="53">
        <v>185.99365</v>
      </c>
      <c r="AA2328" s="54">
        <v>277.60494</v>
      </c>
      <c r="AB2328" s="55">
        <v>222.42798000000002</v>
      </c>
      <c r="AC2328" s="56">
        <v>34.514710000000001</v>
      </c>
      <c r="AD2328" s="100">
        <v>190.13075000000001</v>
      </c>
      <c r="AE2328" s="28">
        <v>0</v>
      </c>
      <c r="AF2328" s="58">
        <v>13.650979999999999</v>
      </c>
      <c r="AG2328" s="58"/>
      <c r="AH2328" s="28">
        <v>0</v>
      </c>
      <c r="AI2328" s="28"/>
      <c r="AL2328" s="24">
        <f t="shared" si="176"/>
        <v>1278.5589299999997</v>
      </c>
      <c r="AN2328" s="47">
        <v>315</v>
      </c>
      <c r="AP2328" s="20">
        <f t="shared" si="175"/>
        <v>1593.5589299999997</v>
      </c>
      <c r="AR2328" s="20">
        <f t="shared" si="177"/>
        <v>163.06554916666687</v>
      </c>
    </row>
    <row r="2329" spans="1:44" x14ac:dyDescent="0.25">
      <c r="A2329" t="str">
        <f>VLOOKUP($B2329,'Cushing Balance'!$C$2:$E$500,3,TRUE)</f>
        <v>482015</v>
      </c>
      <c r="B2329" s="38">
        <v>42340</v>
      </c>
      <c r="C2329" s="32"/>
      <c r="D2329" s="101">
        <v>323.84474999999998</v>
      </c>
      <c r="E2329" s="110">
        <v>126.49525</v>
      </c>
      <c r="F2329" s="105">
        <v>289.28006249999999</v>
      </c>
      <c r="G2329" s="28"/>
      <c r="H2329" s="111">
        <v>130.78322916666667</v>
      </c>
      <c r="I2329" s="106">
        <v>76.185187499999998</v>
      </c>
      <c r="J2329" s="109">
        <v>292.84825000000001</v>
      </c>
      <c r="K2329" s="104">
        <v>69.997083333333322</v>
      </c>
      <c r="L2329" s="107">
        <v>1.9950833333333333</v>
      </c>
      <c r="M2329" s="102">
        <v>335.70729166666666</v>
      </c>
      <c r="N2329" s="108">
        <v>109.15285416666667</v>
      </c>
      <c r="O2329" s="103">
        <v>67.26047916666667</v>
      </c>
      <c r="P2329" s="39">
        <v>0</v>
      </c>
      <c r="R2329" s="24">
        <f t="shared" si="173"/>
        <v>1823.5495208333332</v>
      </c>
      <c r="T2329" s="5">
        <v>82</v>
      </c>
      <c r="V2329" s="20">
        <f t="shared" si="174"/>
        <v>1905.5495208333332</v>
      </c>
      <c r="W2329" s="59">
        <f t="shared" si="171"/>
        <v>42340</v>
      </c>
      <c r="X2329" s="25">
        <v>148.32565</v>
      </c>
      <c r="Y2329" s="52">
        <v>148.64287999999999</v>
      </c>
      <c r="Z2329" s="53">
        <v>230.20769000000001</v>
      </c>
      <c r="AA2329" s="54">
        <v>402.95497999999998</v>
      </c>
      <c r="AB2329" s="55">
        <v>235.63123000000002</v>
      </c>
      <c r="AC2329" s="56">
        <v>26.31306</v>
      </c>
      <c r="AD2329" s="100">
        <v>196.44554166666666</v>
      </c>
      <c r="AE2329" s="28">
        <v>0</v>
      </c>
      <c r="AF2329" s="58">
        <v>15.80719</v>
      </c>
      <c r="AG2329" s="58"/>
      <c r="AH2329" s="28">
        <v>0</v>
      </c>
      <c r="AI2329" s="28"/>
      <c r="AL2329" s="24">
        <f t="shared" si="176"/>
        <v>1404.3282216666666</v>
      </c>
      <c r="AN2329" s="47">
        <v>315</v>
      </c>
      <c r="AP2329" s="20">
        <f t="shared" si="175"/>
        <v>1719.3282216666666</v>
      </c>
      <c r="AR2329" s="20">
        <f t="shared" si="177"/>
        <v>186.22129916666654</v>
      </c>
    </row>
    <row r="2330" spans="1:44" x14ac:dyDescent="0.25">
      <c r="A2330" t="str">
        <f>VLOOKUP($B2330,'Cushing Balance'!$C$2:$E$500,3,TRUE)</f>
        <v>482015</v>
      </c>
      <c r="B2330" s="38">
        <v>42341</v>
      </c>
      <c r="C2330" s="32"/>
      <c r="D2330" s="101">
        <v>198.16308333333333</v>
      </c>
      <c r="E2330" s="110">
        <v>194.91475</v>
      </c>
      <c r="F2330" s="105">
        <v>292.06687499999998</v>
      </c>
      <c r="G2330" s="28"/>
      <c r="H2330" s="111">
        <v>93.035458333333324</v>
      </c>
      <c r="I2330" s="106">
        <v>69.948104166666667</v>
      </c>
      <c r="J2330" s="109">
        <v>331.42047916666667</v>
      </c>
      <c r="K2330" s="104">
        <v>78.996499999999997</v>
      </c>
      <c r="L2330" s="107">
        <v>0</v>
      </c>
      <c r="M2330" s="102">
        <v>351.86964583333332</v>
      </c>
      <c r="N2330" s="108">
        <v>136.94622916666665</v>
      </c>
      <c r="O2330" s="103">
        <v>68.922520833333323</v>
      </c>
      <c r="P2330" s="39">
        <v>0</v>
      </c>
      <c r="R2330" s="24">
        <f t="shared" si="173"/>
        <v>1816.2836458333331</v>
      </c>
      <c r="T2330" s="5">
        <v>82</v>
      </c>
      <c r="V2330" s="20">
        <f t="shared" si="174"/>
        <v>1898.2836458333331</v>
      </c>
      <c r="W2330" s="59">
        <f t="shared" si="171"/>
        <v>42341</v>
      </c>
      <c r="X2330" s="25">
        <v>148.66050000000001</v>
      </c>
      <c r="Y2330" s="52">
        <v>155.6395</v>
      </c>
      <c r="Z2330" s="53">
        <v>235.18450000000001</v>
      </c>
      <c r="AA2330" s="54">
        <v>272.31016999999997</v>
      </c>
      <c r="AB2330" s="55">
        <v>211.31</v>
      </c>
      <c r="AC2330" s="56">
        <v>31.181830000000001</v>
      </c>
      <c r="AD2330" s="100">
        <v>199.07599999999999</v>
      </c>
      <c r="AE2330" s="28">
        <v>0</v>
      </c>
      <c r="AF2330" s="58">
        <v>15.739040000000001</v>
      </c>
      <c r="AG2330" s="58"/>
      <c r="AH2330" s="28">
        <v>0</v>
      </c>
      <c r="AI2330" s="28"/>
      <c r="AL2330" s="24">
        <f t="shared" si="176"/>
        <v>1269.1015399999999</v>
      </c>
      <c r="AN2330" s="47">
        <v>315</v>
      </c>
      <c r="AP2330" s="20">
        <f t="shared" si="175"/>
        <v>1584.1015399999999</v>
      </c>
      <c r="AR2330" s="20">
        <f t="shared" si="177"/>
        <v>314.18210583333325</v>
      </c>
    </row>
    <row r="2331" spans="1:44" x14ac:dyDescent="0.25">
      <c r="A2331" t="str">
        <f>VLOOKUP($B2331,'Cushing Balance'!$C$2:$E$500,3,TRUE)</f>
        <v>482015</v>
      </c>
      <c r="B2331" s="38">
        <v>42342</v>
      </c>
      <c r="C2331" s="32"/>
      <c r="D2331" s="101">
        <v>159.79166666666666</v>
      </c>
      <c r="E2331" s="110">
        <v>184.21839583333335</v>
      </c>
      <c r="F2331" s="105">
        <v>298.00225</v>
      </c>
      <c r="G2331" s="28"/>
      <c r="H2331" s="111">
        <v>78.414958333333331</v>
      </c>
      <c r="I2331" s="106">
        <v>96.921729166666665</v>
      </c>
      <c r="J2331" s="109">
        <v>321.44099999999997</v>
      </c>
      <c r="K2331" s="104">
        <v>72.657187500000006</v>
      </c>
      <c r="L2331" s="107">
        <v>0</v>
      </c>
      <c r="M2331" s="102">
        <v>346.5608125</v>
      </c>
      <c r="N2331" s="108">
        <v>123.09195833333332</v>
      </c>
      <c r="O2331" s="103">
        <v>70.735270833333331</v>
      </c>
      <c r="P2331" s="39">
        <v>0</v>
      </c>
      <c r="R2331" s="24">
        <f t="shared" si="173"/>
        <v>1751.8352291666665</v>
      </c>
      <c r="T2331" s="5">
        <v>82</v>
      </c>
      <c r="V2331" s="20">
        <f t="shared" si="174"/>
        <v>1833.8352291666665</v>
      </c>
      <c r="W2331" s="59">
        <f t="shared" si="171"/>
        <v>42342</v>
      </c>
      <c r="X2331" s="25">
        <v>146.04170999999999</v>
      </c>
      <c r="Y2331" s="52">
        <v>149.68615</v>
      </c>
      <c r="Z2331" s="53">
        <v>246.56546</v>
      </c>
      <c r="AA2331" s="54">
        <v>436.48316999999997</v>
      </c>
      <c r="AB2331" s="55">
        <v>229.85989999999998</v>
      </c>
      <c r="AC2331" s="56">
        <v>37.57696</v>
      </c>
      <c r="AD2331" s="100">
        <v>199.69754166666667</v>
      </c>
      <c r="AE2331" s="28">
        <v>0</v>
      </c>
      <c r="AF2331" s="58">
        <v>15.5159</v>
      </c>
      <c r="AG2331" s="58"/>
      <c r="AH2331" s="28">
        <v>0</v>
      </c>
      <c r="AI2331" s="28"/>
      <c r="AL2331" s="24">
        <f t="shared" si="176"/>
        <v>1461.4267916666668</v>
      </c>
      <c r="AN2331" s="47">
        <v>315</v>
      </c>
      <c r="AP2331" s="20">
        <f t="shared" si="175"/>
        <v>1776.4267916666668</v>
      </c>
      <c r="AR2331" s="20">
        <f t="shared" si="177"/>
        <v>57.408437499999764</v>
      </c>
    </row>
    <row r="2332" spans="1:44" x14ac:dyDescent="0.25">
      <c r="A2332" t="str">
        <f>VLOOKUP($B2332,'Cushing Balance'!$C$2:$E$500,3,TRUE)</f>
        <v>492015</v>
      </c>
      <c r="B2332" s="38">
        <v>42343</v>
      </c>
      <c r="C2332" s="32"/>
      <c r="D2332" s="101">
        <v>274.00181250000003</v>
      </c>
      <c r="E2332" s="110">
        <v>197.24220833333334</v>
      </c>
      <c r="F2332" s="105">
        <v>220.05560416666665</v>
      </c>
      <c r="G2332" s="28"/>
      <c r="H2332" s="111">
        <v>129.55743749999999</v>
      </c>
      <c r="I2332" s="106">
        <v>62.678270833333336</v>
      </c>
      <c r="J2332" s="109">
        <v>320.43495833333333</v>
      </c>
      <c r="K2332" s="104">
        <v>67.123604166666667</v>
      </c>
      <c r="L2332" s="107">
        <v>3.2362500000000001</v>
      </c>
      <c r="M2332" s="102">
        <v>386.41108333333329</v>
      </c>
      <c r="N2332" s="108">
        <v>150</v>
      </c>
      <c r="O2332" s="103">
        <v>60.757041666666666</v>
      </c>
      <c r="P2332" s="39">
        <v>0</v>
      </c>
      <c r="R2332" s="24">
        <f t="shared" si="173"/>
        <v>1871.4982708333332</v>
      </c>
      <c r="T2332" s="5">
        <v>82</v>
      </c>
      <c r="V2332" s="20">
        <f t="shared" si="174"/>
        <v>1953.4982708333332</v>
      </c>
      <c r="W2332" s="59">
        <f t="shared" si="171"/>
        <v>42343</v>
      </c>
      <c r="X2332" s="25">
        <v>147.32192000000001</v>
      </c>
      <c r="Y2332" s="52">
        <v>150.20246</v>
      </c>
      <c r="Z2332" s="53">
        <v>246.9511</v>
      </c>
      <c r="AA2332" s="54">
        <v>485.94866999999999</v>
      </c>
      <c r="AB2332" s="55">
        <v>234.434</v>
      </c>
      <c r="AC2332" s="56">
        <v>30.417669999999998</v>
      </c>
      <c r="AD2332" s="100">
        <v>197.78289583333336</v>
      </c>
      <c r="AE2332" s="28">
        <v>0</v>
      </c>
      <c r="AF2332" s="58">
        <v>14.375459999999999</v>
      </c>
      <c r="AG2332" s="58"/>
      <c r="AH2332" s="28">
        <v>0</v>
      </c>
      <c r="AI2332" s="28"/>
      <c r="AL2332" s="24">
        <f t="shared" si="176"/>
        <v>1507.4341758333335</v>
      </c>
      <c r="AN2332" s="47">
        <v>315</v>
      </c>
      <c r="AP2332" s="20">
        <f t="shared" si="175"/>
        <v>1822.4341758333335</v>
      </c>
      <c r="AR2332" s="20">
        <f t="shared" si="177"/>
        <v>131.06409499999972</v>
      </c>
    </row>
    <row r="2333" spans="1:44" x14ac:dyDescent="0.25">
      <c r="A2333" t="str">
        <f>VLOOKUP($B2333,'Cushing Balance'!$C$2:$E$500,3,TRUE)</f>
        <v>492015</v>
      </c>
      <c r="B2333" s="38">
        <v>42344</v>
      </c>
      <c r="C2333" s="32"/>
      <c r="D2333" s="101">
        <v>270.41666666666669</v>
      </c>
      <c r="E2333" s="110">
        <v>189.56072916666665</v>
      </c>
      <c r="F2333" s="105">
        <v>215.673</v>
      </c>
      <c r="G2333" s="28"/>
      <c r="H2333" s="111">
        <v>131.73693750000001</v>
      </c>
      <c r="I2333" s="106">
        <v>65.384708333333336</v>
      </c>
      <c r="J2333" s="109">
        <v>324.11950000000002</v>
      </c>
      <c r="K2333" s="104">
        <v>73.362979166666676</v>
      </c>
      <c r="L2333" s="107">
        <v>7.9843541666666669</v>
      </c>
      <c r="M2333" s="102">
        <v>343.86947916666668</v>
      </c>
      <c r="N2333" s="108">
        <v>88.319145833333323</v>
      </c>
      <c r="O2333" s="103">
        <v>68.463229166666665</v>
      </c>
      <c r="P2333" s="39">
        <v>0</v>
      </c>
      <c r="R2333" s="24">
        <f t="shared" si="173"/>
        <v>1778.8907291666669</v>
      </c>
      <c r="T2333" s="5">
        <v>82</v>
      </c>
      <c r="V2333" s="20">
        <f t="shared" si="174"/>
        <v>1860.8907291666669</v>
      </c>
      <c r="W2333" s="59">
        <f t="shared" si="171"/>
        <v>42344</v>
      </c>
      <c r="X2333" s="25">
        <v>147.10400000000001</v>
      </c>
      <c r="Y2333" s="52">
        <v>152.68989999999999</v>
      </c>
      <c r="Z2333" s="53">
        <v>321.13783000000001</v>
      </c>
      <c r="AA2333" s="54">
        <v>444.08004</v>
      </c>
      <c r="AB2333" s="55">
        <v>234.19263000000001</v>
      </c>
      <c r="AC2333" s="56">
        <v>37.522790000000001</v>
      </c>
      <c r="AD2333" s="100">
        <v>200</v>
      </c>
      <c r="AE2333" s="28">
        <v>0</v>
      </c>
      <c r="AF2333" s="58">
        <v>15.38781</v>
      </c>
      <c r="AG2333" s="58"/>
      <c r="AH2333" s="28">
        <v>0</v>
      </c>
      <c r="AI2333" s="28"/>
      <c r="AL2333" s="24">
        <f t="shared" si="176"/>
        <v>1552.115</v>
      </c>
      <c r="AN2333" s="47">
        <v>315</v>
      </c>
      <c r="AP2333" s="20">
        <f t="shared" si="175"/>
        <v>1867.115</v>
      </c>
      <c r="AR2333" s="20">
        <f t="shared" si="177"/>
        <v>-6.2242708333330938</v>
      </c>
    </row>
    <row r="2334" spans="1:44" x14ac:dyDescent="0.25">
      <c r="A2334" t="str">
        <f>VLOOKUP($B2334,'Cushing Balance'!$C$2:$E$500,3,TRUE)</f>
        <v>492015</v>
      </c>
      <c r="B2334" s="38">
        <v>42345</v>
      </c>
      <c r="C2334" s="32"/>
      <c r="D2334" s="101">
        <v>122.91666666666667</v>
      </c>
      <c r="E2334" s="110">
        <v>150.41731250000001</v>
      </c>
      <c r="F2334" s="105">
        <v>300.82135416666671</v>
      </c>
      <c r="G2334" s="28"/>
      <c r="H2334" s="111">
        <v>132.49977083333334</v>
      </c>
      <c r="I2334" s="106">
        <v>100.46616666666667</v>
      </c>
      <c r="J2334" s="109">
        <v>292.18814583333329</v>
      </c>
      <c r="K2334" s="104">
        <v>74.599125000000001</v>
      </c>
      <c r="L2334" s="107">
        <v>0</v>
      </c>
      <c r="M2334" s="102">
        <v>352.79031250000003</v>
      </c>
      <c r="N2334" s="108">
        <v>94.114979166666672</v>
      </c>
      <c r="O2334" s="103">
        <v>53.197625000000002</v>
      </c>
      <c r="P2334" s="39">
        <v>0</v>
      </c>
      <c r="R2334" s="24">
        <f t="shared" si="173"/>
        <v>1674.0114583333334</v>
      </c>
      <c r="T2334" s="5">
        <v>82</v>
      </c>
      <c r="V2334" s="20">
        <f t="shared" si="174"/>
        <v>1756.0114583333334</v>
      </c>
      <c r="W2334" s="59">
        <f t="shared" si="171"/>
        <v>42345</v>
      </c>
      <c r="X2334" s="25">
        <v>148.64573000000001</v>
      </c>
      <c r="Y2334" s="52">
        <v>151.42219</v>
      </c>
      <c r="Z2334" s="53">
        <v>274.30508000000003</v>
      </c>
      <c r="AA2334" s="54">
        <v>439.93813</v>
      </c>
      <c r="AB2334" s="55">
        <v>208.10825</v>
      </c>
      <c r="AC2334" s="56">
        <v>35.7059</v>
      </c>
      <c r="AD2334" s="100">
        <v>194.61612500000001</v>
      </c>
      <c r="AE2334" s="28">
        <v>0</v>
      </c>
      <c r="AF2334" s="58">
        <v>15.82052</v>
      </c>
      <c r="AG2334" s="58"/>
      <c r="AH2334" s="28">
        <v>0</v>
      </c>
      <c r="AI2334" s="28"/>
      <c r="AL2334" s="24">
        <f t="shared" si="176"/>
        <v>1468.561925</v>
      </c>
      <c r="AN2334" s="47">
        <f>(315-40)*0.9</f>
        <v>247.5</v>
      </c>
      <c r="AP2334" s="20">
        <f t="shared" si="175"/>
        <v>1716.061925</v>
      </c>
      <c r="AR2334" s="20">
        <f t="shared" si="177"/>
        <v>39.94953333333342</v>
      </c>
    </row>
    <row r="2335" spans="1:44" x14ac:dyDescent="0.25">
      <c r="A2335" t="str">
        <f>VLOOKUP($B2335,'Cushing Balance'!$C$2:$E$500,3,TRUE)</f>
        <v>492015</v>
      </c>
      <c r="B2335" s="38">
        <v>42346</v>
      </c>
      <c r="C2335" s="32"/>
      <c r="D2335" s="101">
        <v>241.77475000000001</v>
      </c>
      <c r="E2335" s="110">
        <v>106.63318750000001</v>
      </c>
      <c r="F2335" s="105">
        <v>126.99777083333333</v>
      </c>
      <c r="G2335" s="28"/>
      <c r="H2335" s="111">
        <v>132.65633333333335</v>
      </c>
      <c r="I2335" s="106">
        <v>79.575249999999997</v>
      </c>
      <c r="J2335" s="109">
        <v>312.56783333333334</v>
      </c>
      <c r="K2335" s="104">
        <v>76.086541666666676</v>
      </c>
      <c r="L2335" s="107">
        <v>3.1993125</v>
      </c>
      <c r="M2335" s="102">
        <v>381.96868749999999</v>
      </c>
      <c r="N2335" s="108">
        <v>148.27420833333335</v>
      </c>
      <c r="O2335" s="103">
        <v>37.410812499999999</v>
      </c>
      <c r="P2335" s="39">
        <v>0</v>
      </c>
      <c r="R2335" s="24">
        <f t="shared" si="173"/>
        <v>1647.1446874999997</v>
      </c>
      <c r="T2335" s="5">
        <v>82</v>
      </c>
      <c r="V2335" s="20">
        <f t="shared" si="174"/>
        <v>1729.1446874999997</v>
      </c>
      <c r="W2335" s="59">
        <f t="shared" si="171"/>
        <v>42346</v>
      </c>
      <c r="X2335" s="25">
        <v>147.84851999999998</v>
      </c>
      <c r="Y2335" s="52">
        <v>148.26579000000001</v>
      </c>
      <c r="Z2335" s="53">
        <v>285.17102</v>
      </c>
      <c r="AA2335" s="54">
        <v>488.64340000000004</v>
      </c>
      <c r="AB2335" s="55">
        <v>214.57154</v>
      </c>
      <c r="AC2335" s="56">
        <v>38.211150000000004</v>
      </c>
      <c r="AD2335" s="100">
        <v>149.57556249999999</v>
      </c>
      <c r="AE2335" s="28">
        <v>0</v>
      </c>
      <c r="AF2335" s="58">
        <v>15.687940000000001</v>
      </c>
      <c r="AG2335" s="58"/>
      <c r="AH2335" s="28">
        <v>0</v>
      </c>
      <c r="AI2335" s="28"/>
      <c r="AL2335" s="24">
        <f t="shared" si="176"/>
        <v>1487.9749225</v>
      </c>
      <c r="AN2335" s="47">
        <f t="shared" ref="AN2335:AN2347" si="178">(315-40)*0.9</f>
        <v>247.5</v>
      </c>
      <c r="AP2335" s="20">
        <f t="shared" si="175"/>
        <v>1735.4749225</v>
      </c>
      <c r="AR2335" s="20">
        <f t="shared" si="177"/>
        <v>-6.3302350000003571</v>
      </c>
    </row>
    <row r="2336" spans="1:44" x14ac:dyDescent="0.25">
      <c r="A2336" t="str">
        <f>VLOOKUP($B2336,'Cushing Balance'!$C$2:$E$500,3,TRUE)</f>
        <v>492015</v>
      </c>
      <c r="B2336" s="38">
        <v>42347</v>
      </c>
      <c r="C2336" s="32"/>
      <c r="D2336" s="101">
        <v>232.69954166666665</v>
      </c>
      <c r="E2336" s="110">
        <v>133.41504166666667</v>
      </c>
      <c r="F2336" s="105">
        <v>26.787666666666667</v>
      </c>
      <c r="G2336" s="28"/>
      <c r="H2336" s="111">
        <v>135.21410416666666</v>
      </c>
      <c r="I2336" s="106">
        <v>99.726541666666677</v>
      </c>
      <c r="J2336" s="109">
        <v>328.6750833333333</v>
      </c>
      <c r="K2336" s="104">
        <v>67.452187499999994</v>
      </c>
      <c r="L2336" s="107">
        <v>0</v>
      </c>
      <c r="M2336" s="102">
        <v>348.85306250000002</v>
      </c>
      <c r="N2336" s="108">
        <v>150</v>
      </c>
      <c r="O2336" s="103">
        <v>36.862375</v>
      </c>
      <c r="P2336" s="39">
        <v>0</v>
      </c>
      <c r="R2336" s="24">
        <f t="shared" si="173"/>
        <v>1559.6856041666665</v>
      </c>
      <c r="T2336" s="5">
        <v>82</v>
      </c>
      <c r="V2336" s="20">
        <f t="shared" si="174"/>
        <v>1641.6856041666665</v>
      </c>
      <c r="W2336" s="59">
        <f t="shared" si="171"/>
        <v>42347</v>
      </c>
      <c r="X2336" s="25">
        <v>147.14234999999999</v>
      </c>
      <c r="Y2336" s="52">
        <v>66.542169999999999</v>
      </c>
      <c r="Z2336" s="53">
        <v>321.67665</v>
      </c>
      <c r="AA2336" s="54">
        <v>474.07803999999999</v>
      </c>
      <c r="AB2336" s="55">
        <v>217.1164</v>
      </c>
      <c r="AC2336" s="56">
        <v>38.579329999999999</v>
      </c>
      <c r="AD2336" s="100">
        <v>108.077375</v>
      </c>
      <c r="AE2336" s="28">
        <v>0</v>
      </c>
      <c r="AF2336" s="58">
        <v>16.01925</v>
      </c>
      <c r="AG2336" s="58"/>
      <c r="AH2336" s="28">
        <v>0</v>
      </c>
      <c r="AI2336" s="28"/>
      <c r="AL2336" s="24">
        <f t="shared" si="176"/>
        <v>1389.231565</v>
      </c>
      <c r="AN2336" s="47">
        <f t="shared" si="178"/>
        <v>247.5</v>
      </c>
      <c r="AP2336" s="20">
        <f t="shared" si="175"/>
        <v>1636.731565</v>
      </c>
      <c r="AR2336" s="20">
        <f t="shared" si="177"/>
        <v>4.9540391666664618</v>
      </c>
    </row>
    <row r="2337" spans="1:44" x14ac:dyDescent="0.25">
      <c r="A2337" t="str">
        <f>VLOOKUP($B2337,'Cushing Balance'!$C$2:$E$500,3,TRUE)</f>
        <v>492015</v>
      </c>
      <c r="B2337" s="38">
        <v>42348</v>
      </c>
      <c r="C2337" s="32"/>
      <c r="D2337" s="101">
        <v>34.520291666666665</v>
      </c>
      <c r="E2337" s="110">
        <v>116.0510625</v>
      </c>
      <c r="F2337" s="105">
        <v>171.6953125</v>
      </c>
      <c r="G2337" s="28"/>
      <c r="H2337" s="111">
        <v>133.01224999999999</v>
      </c>
      <c r="I2337" s="106">
        <v>77.513958333333335</v>
      </c>
      <c r="J2337" s="109">
        <v>328.63770833333331</v>
      </c>
      <c r="K2337" s="104">
        <v>73.658124999999998</v>
      </c>
      <c r="L2337" s="107">
        <v>0</v>
      </c>
      <c r="M2337" s="102">
        <v>378.06168750000001</v>
      </c>
      <c r="N2337" s="108">
        <v>141.46616666666665</v>
      </c>
      <c r="O2337" s="103">
        <v>47.422958333333334</v>
      </c>
      <c r="P2337" s="39">
        <v>0</v>
      </c>
      <c r="R2337" s="24">
        <f t="shared" si="173"/>
        <v>1502.0395208333332</v>
      </c>
      <c r="T2337" s="5">
        <v>82</v>
      </c>
      <c r="V2337" s="20">
        <f t="shared" si="174"/>
        <v>1584.0395208333332</v>
      </c>
      <c r="W2337" s="59">
        <f t="shared" si="171"/>
        <v>42348</v>
      </c>
      <c r="X2337" s="25">
        <v>147.60765000000001</v>
      </c>
      <c r="Y2337" s="52">
        <v>0</v>
      </c>
      <c r="Z2337" s="53">
        <v>265.51655999999997</v>
      </c>
      <c r="AA2337" s="54">
        <v>457.06615000000005</v>
      </c>
      <c r="AB2337" s="55">
        <v>210.73088000000001</v>
      </c>
      <c r="AC2337" s="56">
        <v>37.501349999999995</v>
      </c>
      <c r="AD2337" s="100">
        <v>174.27449999999999</v>
      </c>
      <c r="AE2337" s="28">
        <v>0</v>
      </c>
      <c r="AF2337" s="58">
        <v>16.185379999999999</v>
      </c>
      <c r="AG2337" s="58"/>
      <c r="AH2337" s="28">
        <v>0</v>
      </c>
      <c r="AI2337" s="28"/>
      <c r="AL2337" s="24">
        <f t="shared" si="176"/>
        <v>1308.88247</v>
      </c>
      <c r="AN2337" s="47">
        <f t="shared" si="178"/>
        <v>247.5</v>
      </c>
      <c r="AP2337" s="20">
        <f t="shared" si="175"/>
        <v>1556.38247</v>
      </c>
      <c r="AR2337" s="20">
        <f t="shared" si="177"/>
        <v>27.657050833333187</v>
      </c>
    </row>
    <row r="2338" spans="1:44" x14ac:dyDescent="0.25">
      <c r="A2338" t="str">
        <f>VLOOKUP($B2338,'Cushing Balance'!$C$2:$E$500,3,TRUE)</f>
        <v>492015</v>
      </c>
      <c r="B2338" s="38">
        <v>42349</v>
      </c>
      <c r="C2338" s="32"/>
      <c r="D2338" s="101">
        <v>381.03964583333334</v>
      </c>
      <c r="E2338" s="110">
        <v>142.09552083333335</v>
      </c>
      <c r="F2338" s="105">
        <v>226.99202083333336</v>
      </c>
      <c r="G2338" s="28"/>
      <c r="H2338" s="111">
        <v>132.07310416666667</v>
      </c>
      <c r="I2338" s="106">
        <v>87.338750000000005</v>
      </c>
      <c r="J2338" s="109">
        <v>323.91683333333333</v>
      </c>
      <c r="K2338" s="104">
        <v>78.025625000000005</v>
      </c>
      <c r="L2338" s="107">
        <v>0</v>
      </c>
      <c r="M2338" s="102">
        <v>305.03308333333331</v>
      </c>
      <c r="N2338" s="108">
        <v>102.63789583333333</v>
      </c>
      <c r="O2338" s="103">
        <v>72.704020833333331</v>
      </c>
      <c r="P2338" s="39">
        <v>0</v>
      </c>
      <c r="R2338" s="24">
        <f t="shared" si="173"/>
        <v>1851.8564999999999</v>
      </c>
      <c r="T2338" s="5">
        <v>82</v>
      </c>
      <c r="V2338" s="20">
        <f t="shared" si="174"/>
        <v>1933.8564999999999</v>
      </c>
      <c r="W2338" s="59">
        <f t="shared" si="171"/>
        <v>42349</v>
      </c>
      <c r="X2338" s="25">
        <v>148.84625</v>
      </c>
      <c r="Y2338" s="52">
        <v>0</v>
      </c>
      <c r="Z2338" s="53">
        <v>312.67230999999998</v>
      </c>
      <c r="AA2338" s="54">
        <v>505.39190000000002</v>
      </c>
      <c r="AB2338" s="55">
        <v>207.58620999999999</v>
      </c>
      <c r="AC2338" s="56">
        <v>36.216169999999998</v>
      </c>
      <c r="AD2338" s="100">
        <v>199.38499999999999</v>
      </c>
      <c r="AE2338" s="28">
        <v>0</v>
      </c>
      <c r="AF2338" s="58">
        <v>15.8126</v>
      </c>
      <c r="AG2338" s="58"/>
      <c r="AH2338" s="28">
        <v>0</v>
      </c>
      <c r="AI2338" s="28"/>
      <c r="AL2338" s="24">
        <f t="shared" si="176"/>
        <v>1425.9104399999999</v>
      </c>
      <c r="AN2338" s="47">
        <f t="shared" si="178"/>
        <v>247.5</v>
      </c>
      <c r="AP2338" s="20">
        <f t="shared" si="175"/>
        <v>1673.4104399999999</v>
      </c>
      <c r="AR2338" s="20">
        <f t="shared" si="177"/>
        <v>260.44605999999999</v>
      </c>
    </row>
    <row r="2339" spans="1:44" x14ac:dyDescent="0.25">
      <c r="A2339" t="str">
        <f>VLOOKUP($B2339,'Cushing Balance'!$C$2:$E$500,3,TRUE)</f>
        <v>502015</v>
      </c>
      <c r="B2339" s="38">
        <v>42350</v>
      </c>
      <c r="C2339" s="32"/>
      <c r="D2339" s="101">
        <v>24.583333333333332</v>
      </c>
      <c r="E2339" s="110">
        <v>138.75679166666666</v>
      </c>
      <c r="F2339" s="105">
        <v>270.18302083333333</v>
      </c>
      <c r="G2339" s="28"/>
      <c r="H2339" s="111">
        <v>131.41431249999999</v>
      </c>
      <c r="I2339" s="106">
        <v>67.429937499999994</v>
      </c>
      <c r="J2339" s="109">
        <v>317.72295833333334</v>
      </c>
      <c r="K2339" s="104">
        <v>70.136208333333329</v>
      </c>
      <c r="L2339" s="107">
        <v>5.0302499999999997</v>
      </c>
      <c r="M2339" s="102">
        <v>314.00541666666669</v>
      </c>
      <c r="N2339" s="108">
        <v>134.06833333333336</v>
      </c>
      <c r="O2339" s="103">
        <v>66.389125000000007</v>
      </c>
      <c r="P2339" s="39">
        <v>0</v>
      </c>
      <c r="R2339" s="24">
        <f t="shared" si="173"/>
        <v>1539.7196875</v>
      </c>
      <c r="T2339" s="5">
        <v>82</v>
      </c>
      <c r="V2339" s="20">
        <f t="shared" si="174"/>
        <v>1621.7196875</v>
      </c>
      <c r="W2339" s="59">
        <f t="shared" si="171"/>
        <v>42350</v>
      </c>
      <c r="X2339" s="25">
        <v>148.06380999999999</v>
      </c>
      <c r="Y2339" s="52">
        <v>81.995170000000002</v>
      </c>
      <c r="Z2339" s="53">
        <v>303.61745999999999</v>
      </c>
      <c r="AA2339" s="54">
        <v>389.41475000000003</v>
      </c>
      <c r="AB2339" s="55">
        <v>213.44201999999999</v>
      </c>
      <c r="AC2339" s="56">
        <v>33.607289999999999</v>
      </c>
      <c r="AD2339" s="100">
        <v>199.07006250000001</v>
      </c>
      <c r="AE2339" s="28">
        <v>0</v>
      </c>
      <c r="AF2339" s="58">
        <v>16.24567</v>
      </c>
      <c r="AG2339" s="58"/>
      <c r="AH2339" s="28">
        <v>0</v>
      </c>
      <c r="AI2339" s="28"/>
      <c r="AL2339" s="24">
        <f t="shared" si="176"/>
        <v>1385.4562324999999</v>
      </c>
      <c r="AN2339" s="47">
        <f t="shared" si="178"/>
        <v>247.5</v>
      </c>
      <c r="AP2339" s="20">
        <f t="shared" si="175"/>
        <v>1632.9562324999999</v>
      </c>
      <c r="AR2339" s="20">
        <f t="shared" si="177"/>
        <v>-11.236544999999978</v>
      </c>
    </row>
    <row r="2340" spans="1:44" x14ac:dyDescent="0.25">
      <c r="A2340" t="str">
        <f>VLOOKUP($B2340,'Cushing Balance'!$C$2:$E$500,3,TRUE)</f>
        <v>502015</v>
      </c>
      <c r="B2340" s="38">
        <v>42351</v>
      </c>
      <c r="C2340" s="32"/>
      <c r="D2340" s="101">
        <v>196.55743749999999</v>
      </c>
      <c r="E2340" s="110">
        <v>126.22868750000001</v>
      </c>
      <c r="F2340" s="105">
        <v>174.28035416666665</v>
      </c>
      <c r="G2340" s="28"/>
      <c r="H2340" s="111">
        <v>122.44441666666667</v>
      </c>
      <c r="I2340" s="106">
        <v>53.108604166666666</v>
      </c>
      <c r="J2340" s="109">
        <v>326.02566666666667</v>
      </c>
      <c r="K2340" s="104">
        <v>67.785145833333331</v>
      </c>
      <c r="L2340" s="107">
        <v>0</v>
      </c>
      <c r="M2340" s="102">
        <v>381.74287500000003</v>
      </c>
      <c r="N2340" s="108">
        <v>108.08677083333333</v>
      </c>
      <c r="O2340" s="103">
        <v>61.450020833333333</v>
      </c>
      <c r="P2340" s="39">
        <v>0</v>
      </c>
      <c r="R2340" s="24">
        <f t="shared" si="173"/>
        <v>1617.7099791666667</v>
      </c>
      <c r="T2340" s="5">
        <v>82</v>
      </c>
      <c r="V2340" s="20">
        <f t="shared" si="174"/>
        <v>1699.7099791666667</v>
      </c>
      <c r="W2340" s="59">
        <f t="shared" si="171"/>
        <v>42351</v>
      </c>
      <c r="X2340" s="25">
        <v>147.30677</v>
      </c>
      <c r="Y2340" s="52">
        <v>152.66682999999998</v>
      </c>
      <c r="Z2340" s="53">
        <v>200.25217000000001</v>
      </c>
      <c r="AA2340" s="54">
        <v>490.69953999999996</v>
      </c>
      <c r="AB2340" s="55">
        <v>224.04306</v>
      </c>
      <c r="AC2340" s="56">
        <v>32.063400000000001</v>
      </c>
      <c r="AD2340" s="100">
        <v>199.11729166666666</v>
      </c>
      <c r="AE2340" s="28">
        <v>0</v>
      </c>
      <c r="AF2340" s="58">
        <v>12.550330000000001</v>
      </c>
      <c r="AG2340" s="58"/>
      <c r="AH2340" s="28">
        <v>0</v>
      </c>
      <c r="AI2340" s="28"/>
      <c r="AL2340" s="24">
        <f t="shared" si="176"/>
        <v>1458.6993916666668</v>
      </c>
      <c r="AN2340" s="47">
        <f t="shared" si="178"/>
        <v>247.5</v>
      </c>
      <c r="AP2340" s="20">
        <f t="shared" si="175"/>
        <v>1706.1993916666668</v>
      </c>
      <c r="AR2340" s="20">
        <f t="shared" si="177"/>
        <v>-6.4894125000000713</v>
      </c>
    </row>
    <row r="2341" spans="1:44" x14ac:dyDescent="0.25">
      <c r="A2341" t="str">
        <f>VLOOKUP($B2341,'Cushing Balance'!$C$2:$E$500,3,TRUE)</f>
        <v>502015</v>
      </c>
      <c r="B2341" s="38">
        <v>42352</v>
      </c>
      <c r="C2341" s="32"/>
      <c r="D2341" s="101">
        <v>430.08249999999998</v>
      </c>
      <c r="E2341" s="110">
        <v>134.56277083333333</v>
      </c>
      <c r="F2341" s="105">
        <v>229.56579166666666</v>
      </c>
      <c r="G2341" s="28"/>
      <c r="H2341" s="111">
        <v>105.85577083333332</v>
      </c>
      <c r="I2341" s="106">
        <v>63.466895833333339</v>
      </c>
      <c r="J2341" s="109">
        <v>325.4056875</v>
      </c>
      <c r="K2341" s="104">
        <v>77.302166666666665</v>
      </c>
      <c r="L2341" s="107">
        <v>0</v>
      </c>
      <c r="M2341" s="102">
        <v>348.5956875</v>
      </c>
      <c r="N2341" s="108">
        <v>120.7985</v>
      </c>
      <c r="O2341" s="103">
        <v>53.045333333333339</v>
      </c>
      <c r="P2341" s="39">
        <v>0</v>
      </c>
      <c r="R2341" s="24">
        <f t="shared" si="173"/>
        <v>1888.6811041666665</v>
      </c>
      <c r="T2341" s="5">
        <v>82</v>
      </c>
      <c r="V2341" s="20">
        <f t="shared" si="174"/>
        <v>1970.6811041666665</v>
      </c>
      <c r="W2341" s="59">
        <f t="shared" si="171"/>
        <v>42352</v>
      </c>
      <c r="X2341" s="25">
        <v>142.5051</v>
      </c>
      <c r="Y2341" s="52">
        <v>148.83987999999999</v>
      </c>
      <c r="Z2341" s="53">
        <v>168.74457999999998</v>
      </c>
      <c r="AA2341" s="54">
        <v>457.95859999999999</v>
      </c>
      <c r="AB2341" s="55">
        <v>191.27981</v>
      </c>
      <c r="AC2341" s="56">
        <v>35.186540000000001</v>
      </c>
      <c r="AD2341" s="100">
        <v>199.25233333333335</v>
      </c>
      <c r="AE2341" s="28">
        <v>0</v>
      </c>
      <c r="AF2341" s="58">
        <v>15.62302</v>
      </c>
      <c r="AG2341" s="58"/>
      <c r="AH2341" s="28">
        <v>0</v>
      </c>
      <c r="AI2341" s="28"/>
      <c r="AL2341" s="24">
        <f t="shared" si="176"/>
        <v>1359.3898633333331</v>
      </c>
      <c r="AN2341" s="47">
        <f t="shared" si="178"/>
        <v>247.5</v>
      </c>
      <c r="AP2341" s="20">
        <f t="shared" si="175"/>
        <v>1606.8898633333331</v>
      </c>
      <c r="AR2341" s="20">
        <f t="shared" si="177"/>
        <v>363.7912408333334</v>
      </c>
    </row>
    <row r="2342" spans="1:44" x14ac:dyDescent="0.25">
      <c r="A2342" t="str">
        <f>VLOOKUP($B2342,'Cushing Balance'!$C$2:$E$500,3,TRUE)</f>
        <v>502015</v>
      </c>
      <c r="B2342" s="38">
        <v>42353</v>
      </c>
      <c r="C2342" s="32"/>
      <c r="D2342" s="101">
        <v>328.25497916666666</v>
      </c>
      <c r="E2342" s="110">
        <v>64.968916666666658</v>
      </c>
      <c r="F2342" s="105">
        <v>280.23547916666666</v>
      </c>
      <c r="G2342" s="28"/>
      <c r="H2342" s="111">
        <v>127.55341666666668</v>
      </c>
      <c r="I2342" s="106">
        <v>76.372375000000005</v>
      </c>
      <c r="J2342" s="109">
        <v>216.94820833333335</v>
      </c>
      <c r="K2342" s="104">
        <v>78.404645833333333</v>
      </c>
      <c r="L2342" s="107">
        <v>1.9624999999999999</v>
      </c>
      <c r="M2342" s="102">
        <v>375.82158333333331</v>
      </c>
      <c r="N2342" s="108">
        <v>89.025291666666675</v>
      </c>
      <c r="O2342" s="103">
        <v>48.864104166666664</v>
      </c>
      <c r="P2342" s="39">
        <v>0</v>
      </c>
      <c r="R2342" s="24">
        <f t="shared" si="173"/>
        <v>1688.4114999999999</v>
      </c>
      <c r="T2342" s="5">
        <v>82</v>
      </c>
      <c r="V2342" s="20">
        <f t="shared" si="174"/>
        <v>1770.4114999999999</v>
      </c>
      <c r="W2342" s="59">
        <f t="shared" si="171"/>
        <v>42353</v>
      </c>
      <c r="X2342" s="25">
        <v>138.54548</v>
      </c>
      <c r="Y2342" s="52">
        <v>202.76381000000001</v>
      </c>
      <c r="Z2342" s="53">
        <v>204.83876999999998</v>
      </c>
      <c r="AA2342" s="54">
        <v>457.30088000000001</v>
      </c>
      <c r="AB2342" s="55">
        <v>189.07104000000001</v>
      </c>
      <c r="AC2342" s="56">
        <v>38.989899999999999</v>
      </c>
      <c r="AD2342" s="100">
        <v>93.901812500000005</v>
      </c>
      <c r="AE2342" s="28">
        <v>0</v>
      </c>
      <c r="AF2342" s="58">
        <v>15.937379999999999</v>
      </c>
      <c r="AG2342" s="58"/>
      <c r="AH2342" s="28">
        <v>0</v>
      </c>
      <c r="AI2342" s="28"/>
      <c r="AL2342" s="24">
        <f t="shared" si="176"/>
        <v>1341.3490725000001</v>
      </c>
      <c r="AN2342" s="47">
        <f t="shared" si="178"/>
        <v>247.5</v>
      </c>
      <c r="AP2342" s="20">
        <f t="shared" si="175"/>
        <v>1588.8490725000001</v>
      </c>
      <c r="AR2342" s="20">
        <f t="shared" si="177"/>
        <v>181.56242749999979</v>
      </c>
    </row>
    <row r="2343" spans="1:44" x14ac:dyDescent="0.25">
      <c r="A2343" t="str">
        <f>VLOOKUP($B2343,'Cushing Balance'!$C$2:$E$500,3,TRUE)</f>
        <v>502015</v>
      </c>
      <c r="B2343" s="38">
        <v>42354</v>
      </c>
      <c r="C2343" s="32"/>
      <c r="D2343" s="101">
        <v>264.44141666666667</v>
      </c>
      <c r="E2343" s="110">
        <v>166.83672916666666</v>
      </c>
      <c r="F2343" s="105">
        <v>271.611625</v>
      </c>
      <c r="G2343" s="28"/>
      <c r="H2343" s="111">
        <v>128.52916666666667</v>
      </c>
      <c r="I2343" s="106">
        <v>57.390041666666662</v>
      </c>
      <c r="J2343" s="109">
        <v>324.72556250000002</v>
      </c>
      <c r="K2343" s="104">
        <v>80.91525</v>
      </c>
      <c r="L2343" s="107">
        <v>0</v>
      </c>
      <c r="M2343" s="102">
        <v>281.50670833333334</v>
      </c>
      <c r="N2343" s="108">
        <v>139.99947916666665</v>
      </c>
      <c r="O2343" s="103">
        <v>52.790958333333336</v>
      </c>
      <c r="P2343" s="39">
        <v>0</v>
      </c>
      <c r="R2343" s="24">
        <f t="shared" si="173"/>
        <v>1768.7469375000001</v>
      </c>
      <c r="T2343" s="5">
        <v>82</v>
      </c>
      <c r="V2343" s="20">
        <f t="shared" si="174"/>
        <v>1850.7469375000001</v>
      </c>
      <c r="W2343" s="59">
        <f t="shared" si="171"/>
        <v>42354</v>
      </c>
      <c r="X2343" s="25">
        <v>140.08795999999998</v>
      </c>
      <c r="Y2343" s="52">
        <v>344.75621000000001</v>
      </c>
      <c r="Z2343" s="53">
        <v>291.68630999999999</v>
      </c>
      <c r="AA2343" s="54">
        <v>431.42409999999995</v>
      </c>
      <c r="AB2343" s="55">
        <v>191.09617</v>
      </c>
      <c r="AC2343" s="56">
        <v>38.711599999999997</v>
      </c>
      <c r="AD2343" s="100">
        <v>102.41860416666667</v>
      </c>
      <c r="AE2343" s="28">
        <v>0</v>
      </c>
      <c r="AF2343" s="58">
        <v>15.38644</v>
      </c>
      <c r="AG2343" s="58"/>
      <c r="AH2343" s="28">
        <v>0</v>
      </c>
      <c r="AI2343" s="28"/>
      <c r="AL2343" s="24">
        <f t="shared" si="176"/>
        <v>1555.5673941666666</v>
      </c>
      <c r="AN2343" s="47">
        <f t="shared" si="178"/>
        <v>247.5</v>
      </c>
      <c r="AP2343" s="20">
        <f t="shared" si="175"/>
        <v>1803.0673941666666</v>
      </c>
      <c r="AR2343" s="20">
        <f t="shared" si="177"/>
        <v>47.679543333333413</v>
      </c>
    </row>
    <row r="2344" spans="1:44" x14ac:dyDescent="0.25">
      <c r="A2344" t="str">
        <f>VLOOKUP($B2344,'Cushing Balance'!$C$2:$E$500,3,TRUE)</f>
        <v>502015</v>
      </c>
      <c r="B2344" s="38">
        <v>42355</v>
      </c>
      <c r="C2344" s="32"/>
      <c r="D2344" s="101">
        <v>515.33595833333334</v>
      </c>
      <c r="E2344" s="110">
        <v>135.32464583333334</v>
      </c>
      <c r="F2344" s="105">
        <v>301.09372916666666</v>
      </c>
      <c r="G2344" s="28"/>
      <c r="H2344" s="111">
        <v>135.0389375</v>
      </c>
      <c r="I2344" s="106">
        <v>89.216499999999996</v>
      </c>
      <c r="J2344" s="109">
        <v>319.03812499999998</v>
      </c>
      <c r="K2344" s="104">
        <v>86.515854166666671</v>
      </c>
      <c r="L2344" s="107">
        <v>0</v>
      </c>
      <c r="M2344" s="102">
        <v>318.68704166666669</v>
      </c>
      <c r="N2344" s="108">
        <v>130.098625</v>
      </c>
      <c r="O2344" s="103">
        <v>58.835145833333335</v>
      </c>
      <c r="P2344" s="39">
        <v>0</v>
      </c>
      <c r="R2344" s="24">
        <f t="shared" si="173"/>
        <v>2089.1845625000001</v>
      </c>
      <c r="T2344" s="5">
        <v>82</v>
      </c>
      <c r="V2344" s="20">
        <f t="shared" si="174"/>
        <v>2171.1845625000001</v>
      </c>
      <c r="W2344" s="59">
        <f t="shared" si="171"/>
        <v>42355</v>
      </c>
      <c r="X2344" s="25">
        <v>130.75352000000001</v>
      </c>
      <c r="Y2344" s="52">
        <v>294.92863</v>
      </c>
      <c r="Z2344" s="53">
        <v>310.24053999999995</v>
      </c>
      <c r="AA2344" s="54">
        <v>385.12415000000004</v>
      </c>
      <c r="AB2344" s="55">
        <v>191.28345999999999</v>
      </c>
      <c r="AC2344" s="56">
        <v>31.72306</v>
      </c>
      <c r="AD2344" s="100">
        <v>196.85543749999999</v>
      </c>
      <c r="AE2344" s="28">
        <v>0</v>
      </c>
      <c r="AF2344" s="58">
        <v>15.273149999999999</v>
      </c>
      <c r="AG2344" s="58"/>
      <c r="AH2344" s="28">
        <v>0</v>
      </c>
      <c r="AI2344" s="28"/>
      <c r="AL2344" s="24">
        <f t="shared" si="176"/>
        <v>1556.1819475000002</v>
      </c>
      <c r="AN2344" s="47">
        <f t="shared" si="178"/>
        <v>247.5</v>
      </c>
      <c r="AP2344" s="20">
        <f t="shared" si="175"/>
        <v>1803.6819475000002</v>
      </c>
      <c r="AR2344" s="20">
        <f t="shared" si="177"/>
        <v>367.50261499999988</v>
      </c>
    </row>
    <row r="2345" spans="1:44" x14ac:dyDescent="0.25">
      <c r="A2345" t="str">
        <f>VLOOKUP($B2345,'Cushing Balance'!$C$2:$E$500,3,TRUE)</f>
        <v>502015</v>
      </c>
      <c r="B2345" s="38">
        <v>42356</v>
      </c>
      <c r="C2345" s="32"/>
      <c r="D2345" s="101">
        <v>442.49099999999999</v>
      </c>
      <c r="E2345" s="110">
        <v>161.58739583333335</v>
      </c>
      <c r="F2345" s="105">
        <v>299.57170833333333</v>
      </c>
      <c r="G2345" s="28"/>
      <c r="H2345" s="111">
        <v>133.37285416666666</v>
      </c>
      <c r="I2345" s="106">
        <v>89.122229166666671</v>
      </c>
      <c r="J2345" s="109">
        <v>309.86535416666669</v>
      </c>
      <c r="K2345" s="104">
        <v>86.082624999999993</v>
      </c>
      <c r="L2345" s="107">
        <v>0</v>
      </c>
      <c r="M2345" s="102">
        <v>353.09785416666671</v>
      </c>
      <c r="N2345" s="108">
        <v>114.05895833333332</v>
      </c>
      <c r="O2345" s="103">
        <v>32.093874999999997</v>
      </c>
      <c r="P2345" s="39">
        <v>0</v>
      </c>
      <c r="R2345" s="24">
        <f t="shared" si="173"/>
        <v>2021.3438541666671</v>
      </c>
      <c r="T2345" s="5">
        <v>82</v>
      </c>
      <c r="V2345" s="20">
        <f t="shared" si="174"/>
        <v>2103.3438541666674</v>
      </c>
      <c r="W2345" s="59">
        <f t="shared" si="171"/>
        <v>42356</v>
      </c>
      <c r="X2345" s="25">
        <v>130.92251999999999</v>
      </c>
      <c r="Y2345" s="52">
        <v>111.27821</v>
      </c>
      <c r="Z2345" s="53">
        <v>275.19034999999997</v>
      </c>
      <c r="AA2345" s="54">
        <v>429.30741999999998</v>
      </c>
      <c r="AB2345" s="55">
        <v>195.29981000000001</v>
      </c>
      <c r="AC2345" s="56">
        <v>29.575689999999998</v>
      </c>
      <c r="AD2345" s="100">
        <v>199.95416666666665</v>
      </c>
      <c r="AE2345" s="28">
        <v>0</v>
      </c>
      <c r="AF2345" s="58">
        <v>7.9815200000000006</v>
      </c>
      <c r="AG2345" s="58"/>
      <c r="AH2345" s="28">
        <v>0</v>
      </c>
      <c r="AI2345" s="28"/>
      <c r="AL2345" s="24">
        <f t="shared" si="176"/>
        <v>1379.5096866666665</v>
      </c>
      <c r="AN2345" s="47">
        <f t="shared" si="178"/>
        <v>247.5</v>
      </c>
      <c r="AP2345" s="20">
        <f t="shared" si="175"/>
        <v>1627.0096866666665</v>
      </c>
      <c r="AR2345" s="20">
        <f t="shared" si="177"/>
        <v>476.33416750000083</v>
      </c>
    </row>
    <row r="2346" spans="1:44" x14ac:dyDescent="0.25">
      <c r="A2346" t="str">
        <f>VLOOKUP($B2346,'Cushing Balance'!$C$2:$E$500,3,TRUE)</f>
        <v>512015</v>
      </c>
      <c r="B2346" s="38">
        <v>42357</v>
      </c>
      <c r="C2346" s="32"/>
      <c r="D2346" s="101">
        <v>98.333333333333329</v>
      </c>
      <c r="E2346" s="110">
        <v>144.09393750000001</v>
      </c>
      <c r="F2346" s="105">
        <v>263.92329166666667</v>
      </c>
      <c r="G2346" s="28"/>
      <c r="H2346" s="111">
        <v>138.35183333333333</v>
      </c>
      <c r="I2346" s="106">
        <v>72.754312499999997</v>
      </c>
      <c r="J2346" s="109">
        <v>331.00716666666671</v>
      </c>
      <c r="K2346" s="104">
        <v>84.876854166666675</v>
      </c>
      <c r="L2346" s="107">
        <v>0</v>
      </c>
      <c r="M2346" s="102">
        <v>302.57481250000001</v>
      </c>
      <c r="N2346" s="108">
        <v>132.05335416666665</v>
      </c>
      <c r="O2346" s="103">
        <v>8.2636874999999996</v>
      </c>
      <c r="P2346" s="39">
        <v>0</v>
      </c>
      <c r="R2346" s="24">
        <f t="shared" si="173"/>
        <v>1576.2325833333334</v>
      </c>
      <c r="T2346" s="5">
        <v>82</v>
      </c>
      <c r="V2346" s="20">
        <f t="shared" si="174"/>
        <v>1658.2325833333334</v>
      </c>
      <c r="W2346" s="59">
        <f t="shared" si="171"/>
        <v>42357</v>
      </c>
      <c r="X2346" s="25">
        <v>130.38580999999999</v>
      </c>
      <c r="Y2346" s="52">
        <v>297.96797999999995</v>
      </c>
      <c r="Z2346" s="53">
        <v>348.12540000000001</v>
      </c>
      <c r="AA2346" s="54">
        <v>492.87225000000001</v>
      </c>
      <c r="AB2346" s="55">
        <v>198.90649999999999</v>
      </c>
      <c r="AC2346" s="56">
        <v>36.30565</v>
      </c>
      <c r="AD2346" s="100">
        <v>192.02322916666665</v>
      </c>
      <c r="AE2346" s="28">
        <v>0</v>
      </c>
      <c r="AF2346" s="58">
        <v>12.660399999999999</v>
      </c>
      <c r="AG2346" s="58"/>
      <c r="AH2346" s="28">
        <v>0</v>
      </c>
      <c r="AI2346" s="28"/>
      <c r="AL2346" s="24">
        <f t="shared" si="176"/>
        <v>1709.2472191666666</v>
      </c>
      <c r="AN2346" s="47">
        <f t="shared" si="178"/>
        <v>247.5</v>
      </c>
      <c r="AP2346" s="20">
        <f t="shared" si="175"/>
        <v>1956.7472191666666</v>
      </c>
      <c r="AR2346" s="20">
        <f t="shared" si="177"/>
        <v>-298.51463583333316</v>
      </c>
    </row>
    <row r="2347" spans="1:44" x14ac:dyDescent="0.25">
      <c r="A2347" t="str">
        <f>VLOOKUP($B2347,'Cushing Balance'!$C$2:$E$500,3,TRUE)</f>
        <v>512015</v>
      </c>
      <c r="B2347" s="38">
        <v>42358</v>
      </c>
      <c r="C2347" s="32"/>
      <c r="D2347" s="101">
        <v>183.81739583333334</v>
      </c>
      <c r="E2347" s="110">
        <v>147.54262499999999</v>
      </c>
      <c r="F2347" s="105">
        <v>196.2661875</v>
      </c>
      <c r="G2347" s="28"/>
      <c r="H2347" s="111">
        <v>136.76124999999999</v>
      </c>
      <c r="I2347" s="106">
        <v>72.566249999999997</v>
      </c>
      <c r="J2347" s="109">
        <v>331.06993749999998</v>
      </c>
      <c r="K2347" s="104">
        <v>82.252729166666668</v>
      </c>
      <c r="L2347" s="107">
        <v>0</v>
      </c>
      <c r="M2347" s="102">
        <v>239.85218750000001</v>
      </c>
      <c r="N2347" s="108">
        <v>146.14568750000001</v>
      </c>
      <c r="O2347" s="103">
        <v>15.637083333333333</v>
      </c>
      <c r="P2347" s="39">
        <v>0</v>
      </c>
      <c r="R2347" s="24">
        <f t="shared" si="173"/>
        <v>1551.9113333333332</v>
      </c>
      <c r="T2347" s="5">
        <v>82</v>
      </c>
      <c r="V2347" s="20">
        <f t="shared" si="174"/>
        <v>1633.9113333333332</v>
      </c>
      <c r="W2347" s="59">
        <f t="shared" si="171"/>
        <v>42358</v>
      </c>
      <c r="X2347" s="25">
        <v>137.78955999999999</v>
      </c>
      <c r="Y2347" s="52">
        <v>247.9555</v>
      </c>
      <c r="Z2347" s="53">
        <v>339.67379</v>
      </c>
      <c r="AA2347" s="54">
        <v>494.07144</v>
      </c>
      <c r="AB2347" s="55">
        <v>198.62669</v>
      </c>
      <c r="AC2347" s="56">
        <v>37.622900000000001</v>
      </c>
      <c r="AD2347" s="100">
        <v>185.25266666666667</v>
      </c>
      <c r="AE2347" s="28">
        <v>0</v>
      </c>
      <c r="AF2347" s="58">
        <v>15.970420000000001</v>
      </c>
      <c r="AG2347" s="58"/>
      <c r="AH2347" s="28">
        <v>0</v>
      </c>
      <c r="AI2347" s="28"/>
      <c r="AL2347" s="24">
        <f t="shared" si="176"/>
        <v>1656.9629666666669</v>
      </c>
      <c r="AN2347" s="47">
        <f t="shared" si="178"/>
        <v>247.5</v>
      </c>
      <c r="AP2347" s="20">
        <f t="shared" si="175"/>
        <v>1904.4629666666669</v>
      </c>
      <c r="AR2347" s="20">
        <f t="shared" si="177"/>
        <v>-270.55163333333371</v>
      </c>
    </row>
    <row r="2348" spans="1:44" x14ac:dyDescent="0.25">
      <c r="A2348" t="str">
        <f>VLOOKUP($B2348,'Cushing Balance'!$C$2:$E$500,3,TRUE)</f>
        <v>512015</v>
      </c>
      <c r="B2348" s="38">
        <v>42359</v>
      </c>
      <c r="C2348" s="32"/>
      <c r="D2348" s="101">
        <v>381.04166666666669</v>
      </c>
      <c r="E2348" s="110">
        <v>133.70020833333334</v>
      </c>
      <c r="F2348" s="105">
        <v>182.73479166666667</v>
      </c>
      <c r="G2348" s="28"/>
      <c r="H2348" s="111">
        <v>136.47529166666666</v>
      </c>
      <c r="I2348" s="106">
        <v>77.72452083333333</v>
      </c>
      <c r="J2348" s="109">
        <v>330.72802083333329</v>
      </c>
      <c r="K2348" s="104">
        <v>77.663583333333335</v>
      </c>
      <c r="L2348" s="107">
        <v>0</v>
      </c>
      <c r="M2348" s="102">
        <v>339.78683333333333</v>
      </c>
      <c r="N2348" s="108">
        <v>137.3550625</v>
      </c>
      <c r="O2348" s="103">
        <v>5.8228125000000004</v>
      </c>
      <c r="P2348" s="39">
        <v>0</v>
      </c>
      <c r="R2348" s="24">
        <f t="shared" si="173"/>
        <v>1803.0327916666668</v>
      </c>
      <c r="T2348" s="5">
        <v>82</v>
      </c>
      <c r="V2348" s="20">
        <f t="shared" si="174"/>
        <v>1885.0327916666668</v>
      </c>
      <c r="W2348" s="59">
        <f t="shared" si="171"/>
        <v>42359</v>
      </c>
      <c r="X2348" s="25">
        <v>136.696</v>
      </c>
      <c r="Y2348" s="52">
        <v>350.22438</v>
      </c>
      <c r="Z2348" s="53">
        <v>291.83888000000002</v>
      </c>
      <c r="AA2348" s="54">
        <v>361.83694000000003</v>
      </c>
      <c r="AB2348" s="55">
        <v>194.50882999999999</v>
      </c>
      <c r="AC2348" s="56">
        <v>38.298349999999999</v>
      </c>
      <c r="AD2348" s="100">
        <v>177.43268749999999</v>
      </c>
      <c r="AE2348" s="28">
        <v>0</v>
      </c>
      <c r="AF2348" s="58">
        <v>16.121269999999999</v>
      </c>
      <c r="AG2348" s="58"/>
      <c r="AH2348" s="28">
        <v>0</v>
      </c>
      <c r="AI2348" s="28"/>
      <c r="AL2348" s="24">
        <f t="shared" si="176"/>
        <v>1566.9573375</v>
      </c>
      <c r="AN2348" s="47">
        <f>315*0.9</f>
        <v>283.5</v>
      </c>
      <c r="AP2348" s="20">
        <f t="shared" si="175"/>
        <v>1850.4573375</v>
      </c>
      <c r="AR2348" s="20">
        <f t="shared" si="177"/>
        <v>34.575454166666759</v>
      </c>
    </row>
    <row r="2349" spans="1:44" x14ac:dyDescent="0.25">
      <c r="A2349" t="str">
        <f>VLOOKUP($B2349,'Cushing Balance'!$C$2:$E$500,3,TRUE)</f>
        <v>512015</v>
      </c>
      <c r="B2349" s="38">
        <v>42360</v>
      </c>
      <c r="C2349" s="32"/>
      <c r="D2349" s="101">
        <v>245.06579166666666</v>
      </c>
      <c r="E2349" s="110">
        <v>154.70610416666665</v>
      </c>
      <c r="F2349" s="105">
        <v>125.5449375</v>
      </c>
      <c r="G2349" s="28"/>
      <c r="H2349" s="111">
        <v>135.13050000000001</v>
      </c>
      <c r="I2349" s="106">
        <v>73.681708333333333</v>
      </c>
      <c r="J2349" s="109">
        <v>327.78870833333332</v>
      </c>
      <c r="K2349" s="104">
        <v>83.077062499999997</v>
      </c>
      <c r="L2349" s="107">
        <v>0</v>
      </c>
      <c r="M2349" s="102">
        <v>373.44608333333332</v>
      </c>
      <c r="N2349" s="108">
        <v>121.59741666666667</v>
      </c>
      <c r="O2349" s="103">
        <v>6.0583125000000004</v>
      </c>
      <c r="P2349" s="39">
        <v>0</v>
      </c>
      <c r="R2349" s="24">
        <f t="shared" si="173"/>
        <v>1646.0966249999999</v>
      </c>
      <c r="T2349" s="5">
        <v>82</v>
      </c>
      <c r="V2349" s="20">
        <f t="shared" si="174"/>
        <v>1728.0966249999999</v>
      </c>
      <c r="W2349" s="59">
        <f t="shared" si="171"/>
        <v>42360</v>
      </c>
      <c r="X2349" s="25">
        <v>145.79413</v>
      </c>
      <c r="Y2349" s="52">
        <v>331.95684999999997</v>
      </c>
      <c r="Z2349" s="53">
        <v>218.21299999999999</v>
      </c>
      <c r="AA2349" s="54">
        <v>486.39415000000002</v>
      </c>
      <c r="AB2349" s="55">
        <v>196.79694000000001</v>
      </c>
      <c r="AC2349" s="56">
        <v>37.569650000000003</v>
      </c>
      <c r="AD2349" s="100">
        <v>185.34381250000001</v>
      </c>
      <c r="AE2349" s="28">
        <v>0</v>
      </c>
      <c r="AF2349" s="58">
        <v>16.004020000000001</v>
      </c>
      <c r="AG2349" s="58"/>
      <c r="AH2349" s="28">
        <v>0</v>
      </c>
      <c r="AI2349" s="28"/>
      <c r="AL2349" s="24">
        <f t="shared" si="176"/>
        <v>1618.0725525</v>
      </c>
      <c r="AN2349" s="47">
        <f t="shared" ref="AN2349:AN2381" si="179">315*0.9</f>
        <v>283.5</v>
      </c>
      <c r="AP2349" s="20">
        <f t="shared" si="175"/>
        <v>1901.5725525</v>
      </c>
      <c r="AR2349" s="20">
        <f t="shared" si="177"/>
        <v>-173.47592750000013</v>
      </c>
    </row>
    <row r="2350" spans="1:44" x14ac:dyDescent="0.25">
      <c r="A2350" t="str">
        <f>VLOOKUP($B2350,'Cushing Balance'!$C$2:$E$500,3,TRUE)</f>
        <v>512015</v>
      </c>
      <c r="B2350" s="38">
        <v>42361</v>
      </c>
      <c r="C2350" s="32"/>
      <c r="D2350" s="101">
        <v>157.31174999999999</v>
      </c>
      <c r="E2350" s="110">
        <v>170.22120833333335</v>
      </c>
      <c r="F2350" s="105">
        <v>230.90752083333334</v>
      </c>
      <c r="G2350" s="28"/>
      <c r="H2350" s="111">
        <v>118.16908333333333</v>
      </c>
      <c r="I2350" s="106">
        <v>81.423229166666673</v>
      </c>
      <c r="J2350" s="109">
        <v>322.45249999999999</v>
      </c>
      <c r="K2350" s="104">
        <v>82.033708333333323</v>
      </c>
      <c r="L2350" s="107">
        <v>0</v>
      </c>
      <c r="M2350" s="102">
        <v>280.13272916666671</v>
      </c>
      <c r="N2350" s="108">
        <v>99.005125000000007</v>
      </c>
      <c r="O2350" s="103">
        <v>11.386145833333332</v>
      </c>
      <c r="P2350" s="39">
        <v>0</v>
      </c>
      <c r="R2350" s="24">
        <f t="shared" si="173"/>
        <v>1553.0430000000001</v>
      </c>
      <c r="T2350" s="5">
        <v>82</v>
      </c>
      <c r="V2350" s="20">
        <f t="shared" si="174"/>
        <v>1635.0430000000001</v>
      </c>
      <c r="W2350" s="59">
        <f t="shared" si="171"/>
        <v>42361</v>
      </c>
      <c r="X2350" s="25">
        <v>142.7885</v>
      </c>
      <c r="Y2350" s="52">
        <v>350.53708</v>
      </c>
      <c r="Z2350" s="53">
        <v>315.52346</v>
      </c>
      <c r="AA2350" s="54">
        <v>394.68215000000004</v>
      </c>
      <c r="AB2350" s="55">
        <v>219.09630999999999</v>
      </c>
      <c r="AC2350" s="56">
        <v>34.288899999999998</v>
      </c>
      <c r="AD2350" s="100">
        <v>169.85716666666664</v>
      </c>
      <c r="AE2350" s="28">
        <v>0</v>
      </c>
      <c r="AF2350" s="58">
        <v>15.693809999999999</v>
      </c>
      <c r="AG2350" s="58"/>
      <c r="AH2350" s="28">
        <v>0</v>
      </c>
      <c r="AI2350" s="28"/>
      <c r="AL2350" s="24">
        <f t="shared" si="176"/>
        <v>1642.4673766666667</v>
      </c>
      <c r="AN2350" s="47">
        <f t="shared" si="179"/>
        <v>283.5</v>
      </c>
      <c r="AP2350" s="20">
        <f t="shared" si="175"/>
        <v>1925.9673766666667</v>
      </c>
      <c r="AR2350" s="20">
        <f t="shared" si="177"/>
        <v>-290.9243766666666</v>
      </c>
    </row>
    <row r="2351" spans="1:44" x14ac:dyDescent="0.25">
      <c r="A2351" t="str">
        <f>VLOOKUP($B2351,'Cushing Balance'!$C$2:$E$500,3,TRUE)</f>
        <v>512015</v>
      </c>
      <c r="B2351" s="38">
        <v>42362</v>
      </c>
      <c r="C2351" s="32"/>
      <c r="D2351" s="101">
        <v>439.10970833333329</v>
      </c>
      <c r="E2351" s="110">
        <v>109.27316666666667</v>
      </c>
      <c r="F2351" s="105">
        <v>186.76914583333334</v>
      </c>
      <c r="G2351" s="28"/>
      <c r="H2351" s="111">
        <v>117.4670625</v>
      </c>
      <c r="I2351" s="106">
        <v>82.950374999999994</v>
      </c>
      <c r="J2351" s="109">
        <v>320.89356249999997</v>
      </c>
      <c r="K2351" s="104">
        <v>80.178041666666672</v>
      </c>
      <c r="L2351" s="107">
        <v>0</v>
      </c>
      <c r="M2351" s="102">
        <v>241.52029166666665</v>
      </c>
      <c r="N2351" s="108">
        <v>119.14664583333332</v>
      </c>
      <c r="O2351" s="103">
        <v>7.0393333333333334</v>
      </c>
      <c r="P2351" s="39">
        <v>0</v>
      </c>
      <c r="R2351" s="24">
        <f t="shared" si="173"/>
        <v>1704.3473333333334</v>
      </c>
      <c r="T2351" s="5">
        <v>82</v>
      </c>
      <c r="V2351" s="20">
        <f t="shared" si="174"/>
        <v>1786.3473333333334</v>
      </c>
      <c r="W2351" s="59">
        <f t="shared" si="171"/>
        <v>42362</v>
      </c>
      <c r="X2351" s="25">
        <v>148.02082999999999</v>
      </c>
      <c r="Y2351" s="52">
        <v>349.59788000000003</v>
      </c>
      <c r="Z2351" s="53">
        <v>274.31849999999997</v>
      </c>
      <c r="AA2351" s="54">
        <v>466.79852</v>
      </c>
      <c r="AB2351" s="55">
        <v>223.81823</v>
      </c>
      <c r="AC2351" s="56">
        <v>38.641190000000002</v>
      </c>
      <c r="AD2351" s="100">
        <v>144.89877083333334</v>
      </c>
      <c r="AE2351" s="28">
        <v>0</v>
      </c>
      <c r="AF2351" s="58">
        <v>15.94683</v>
      </c>
      <c r="AG2351" s="58"/>
      <c r="AH2351" s="28">
        <v>0</v>
      </c>
      <c r="AI2351" s="28"/>
      <c r="AL2351" s="24">
        <f t="shared" si="176"/>
        <v>1662.0407508333337</v>
      </c>
      <c r="AN2351" s="47">
        <f t="shared" si="179"/>
        <v>283.5</v>
      </c>
      <c r="AP2351" s="20">
        <f t="shared" si="175"/>
        <v>1945.5407508333337</v>
      </c>
      <c r="AR2351" s="20">
        <f t="shared" si="177"/>
        <v>-159.19341750000035</v>
      </c>
    </row>
    <row r="2352" spans="1:44" x14ac:dyDescent="0.25">
      <c r="A2352" t="str">
        <f>VLOOKUP($B2352,'Cushing Balance'!$C$2:$E$500,3,TRUE)</f>
        <v>512015</v>
      </c>
      <c r="B2352" s="38">
        <v>42363</v>
      </c>
      <c r="C2352" s="32"/>
      <c r="D2352" s="101">
        <v>251.96233333333333</v>
      </c>
      <c r="E2352" s="110">
        <v>171.13566666666665</v>
      </c>
      <c r="F2352" s="105">
        <v>207.02402083333334</v>
      </c>
      <c r="G2352" s="28"/>
      <c r="H2352" s="111">
        <v>137.1543125</v>
      </c>
      <c r="I2352" s="106">
        <v>95.269458333333333</v>
      </c>
      <c r="J2352" s="109">
        <v>317.551625</v>
      </c>
      <c r="K2352" s="104">
        <v>84.065124999999995</v>
      </c>
      <c r="L2352" s="107">
        <v>0</v>
      </c>
      <c r="M2352" s="102">
        <v>249.63939583333334</v>
      </c>
      <c r="N2352" s="108">
        <v>150</v>
      </c>
      <c r="O2352" s="103">
        <v>5.4682916666666666</v>
      </c>
      <c r="P2352" s="39">
        <v>0</v>
      </c>
      <c r="R2352" s="24">
        <f t="shared" si="173"/>
        <v>1669.2702291666665</v>
      </c>
      <c r="T2352" s="5">
        <v>82</v>
      </c>
      <c r="V2352" s="20">
        <f t="shared" si="174"/>
        <v>1751.2702291666665</v>
      </c>
      <c r="W2352" s="59">
        <f t="shared" si="171"/>
        <v>42363</v>
      </c>
      <c r="X2352" s="25">
        <v>144.57935000000001</v>
      </c>
      <c r="Y2352" s="52">
        <v>302.74450000000002</v>
      </c>
      <c r="Z2352" s="53">
        <v>288.12756000000002</v>
      </c>
      <c r="AA2352" s="54">
        <v>451.47879</v>
      </c>
      <c r="AB2352" s="55">
        <v>203.49398000000002</v>
      </c>
      <c r="AC2352" s="56">
        <v>38.830269999999999</v>
      </c>
      <c r="AD2352" s="100">
        <v>159.35404166666666</v>
      </c>
      <c r="AE2352" s="28">
        <v>0</v>
      </c>
      <c r="AF2352" s="58">
        <v>15.775559999999999</v>
      </c>
      <c r="AG2352" s="58"/>
      <c r="AH2352" s="28">
        <v>0</v>
      </c>
      <c r="AI2352" s="28"/>
      <c r="AL2352" s="24">
        <f t="shared" si="176"/>
        <v>1604.3840516666667</v>
      </c>
      <c r="AN2352" s="47">
        <f t="shared" si="179"/>
        <v>283.5</v>
      </c>
      <c r="AP2352" s="20">
        <f t="shared" si="175"/>
        <v>1887.8840516666667</v>
      </c>
      <c r="AR2352" s="20">
        <f t="shared" si="177"/>
        <v>-136.6138225000002</v>
      </c>
    </row>
    <row r="2353" spans="1:44" x14ac:dyDescent="0.25">
      <c r="A2353" t="str">
        <f>VLOOKUP($B2353,'Cushing Balance'!$C$2:$E$500,3,TRUE)</f>
        <v>522015</v>
      </c>
      <c r="B2353" s="38">
        <v>42364</v>
      </c>
      <c r="C2353" s="32"/>
      <c r="D2353" s="101">
        <v>221.02639583333334</v>
      </c>
      <c r="E2353" s="110">
        <v>192.53466666666665</v>
      </c>
      <c r="F2353" s="105">
        <v>273.58197916666671</v>
      </c>
      <c r="G2353" s="28"/>
      <c r="H2353" s="111">
        <v>137.95233333333334</v>
      </c>
      <c r="I2353" s="106">
        <v>76.837395833333332</v>
      </c>
      <c r="J2353" s="109">
        <v>325.12102083333332</v>
      </c>
      <c r="K2353" s="104">
        <v>76.366354166666667</v>
      </c>
      <c r="L2353" s="107">
        <v>0</v>
      </c>
      <c r="M2353" s="102">
        <v>258.12570833333336</v>
      </c>
      <c r="N2353" s="108">
        <v>144.02702083333335</v>
      </c>
      <c r="O2353" s="103">
        <v>9.6490624999999994</v>
      </c>
      <c r="P2353" s="39">
        <v>0</v>
      </c>
      <c r="R2353" s="24">
        <f t="shared" si="173"/>
        <v>1715.2219375</v>
      </c>
      <c r="T2353" s="5">
        <v>82</v>
      </c>
      <c r="V2353" s="20">
        <f t="shared" si="174"/>
        <v>1797.2219375</v>
      </c>
      <c r="W2353" s="59">
        <f t="shared" si="171"/>
        <v>42364</v>
      </c>
      <c r="X2353" s="25">
        <v>130.55508</v>
      </c>
      <c r="Y2353" s="52">
        <v>241.0051</v>
      </c>
      <c r="Z2353" s="53">
        <v>249.40682999999999</v>
      </c>
      <c r="AA2353" s="54">
        <v>456.84065000000004</v>
      </c>
      <c r="AB2353" s="55">
        <v>200.32073</v>
      </c>
      <c r="AC2353" s="56">
        <v>38.995940000000004</v>
      </c>
      <c r="AD2353" s="100">
        <v>119.18758333333332</v>
      </c>
      <c r="AE2353" s="28">
        <v>0</v>
      </c>
      <c r="AF2353" s="58">
        <v>11.10069</v>
      </c>
      <c r="AG2353" s="58"/>
      <c r="AH2353" s="28">
        <v>0</v>
      </c>
      <c r="AI2353" s="28"/>
      <c r="AL2353" s="24">
        <f t="shared" si="176"/>
        <v>1447.4126033333332</v>
      </c>
      <c r="AN2353" s="47">
        <f t="shared" si="179"/>
        <v>283.5</v>
      </c>
      <c r="AP2353" s="20">
        <f t="shared" si="175"/>
        <v>1730.9126033333332</v>
      </c>
      <c r="AR2353" s="20">
        <f t="shared" si="177"/>
        <v>66.309334166666758</v>
      </c>
    </row>
    <row r="2354" spans="1:44" x14ac:dyDescent="0.25">
      <c r="A2354" t="str">
        <f>VLOOKUP($B2354,'Cushing Balance'!$C$2:$E$500,3,TRUE)</f>
        <v>522015</v>
      </c>
      <c r="B2354" s="38">
        <v>42365</v>
      </c>
      <c r="C2354" s="32"/>
      <c r="D2354" s="101">
        <v>70.331145833333323</v>
      </c>
      <c r="E2354" s="110">
        <v>194.86714583333335</v>
      </c>
      <c r="F2354" s="105">
        <v>304.96543750000001</v>
      </c>
      <c r="G2354" s="28"/>
      <c r="H2354" s="111">
        <v>138.19020833333335</v>
      </c>
      <c r="I2354" s="106">
        <v>19.913</v>
      </c>
      <c r="J2354" s="109">
        <v>317.21885416666669</v>
      </c>
      <c r="K2354" s="104">
        <v>52.630979166666663</v>
      </c>
      <c r="L2354" s="107">
        <v>6.2815000000000003</v>
      </c>
      <c r="M2354" s="102">
        <v>306.61897916666669</v>
      </c>
      <c r="N2354" s="108">
        <v>56.874812499999997</v>
      </c>
      <c r="O2354" s="103">
        <v>3.5469374999999999</v>
      </c>
      <c r="P2354" s="39">
        <v>0</v>
      </c>
      <c r="R2354" s="24">
        <f t="shared" si="173"/>
        <v>1471.4390000000003</v>
      </c>
      <c r="T2354" s="5">
        <v>82</v>
      </c>
      <c r="V2354" s="20">
        <f t="shared" si="174"/>
        <v>1553.4390000000003</v>
      </c>
      <c r="W2354" s="59">
        <f t="shared" si="171"/>
        <v>42365</v>
      </c>
      <c r="X2354" s="25">
        <v>132.21713</v>
      </c>
      <c r="Y2354" s="52">
        <v>352.72717</v>
      </c>
      <c r="Z2354" s="53">
        <v>276.13665000000003</v>
      </c>
      <c r="AA2354" s="54">
        <v>512.56142</v>
      </c>
      <c r="AB2354" s="55">
        <v>201.01002</v>
      </c>
      <c r="AC2354" s="56">
        <v>15.01702</v>
      </c>
      <c r="AD2354" s="100">
        <v>122.93679166666666</v>
      </c>
      <c r="AE2354" s="28">
        <v>0</v>
      </c>
      <c r="AF2354" s="58">
        <v>8.7397500000000008</v>
      </c>
      <c r="AG2354" s="58"/>
      <c r="AH2354" s="28">
        <v>0</v>
      </c>
      <c r="AI2354" s="28"/>
      <c r="AL2354" s="24">
        <f t="shared" si="176"/>
        <v>1621.3459516666667</v>
      </c>
      <c r="AN2354" s="47">
        <f t="shared" si="179"/>
        <v>283.5</v>
      </c>
      <c r="AP2354" s="20">
        <f t="shared" si="175"/>
        <v>1904.8459516666667</v>
      </c>
      <c r="AR2354" s="20">
        <f t="shared" si="177"/>
        <v>-351.40695166666637</v>
      </c>
    </row>
    <row r="2355" spans="1:44" x14ac:dyDescent="0.25">
      <c r="A2355" t="str">
        <f>VLOOKUP($B2355,'Cushing Balance'!$C$2:$E$500,3,TRUE)</f>
        <v>522015</v>
      </c>
      <c r="B2355" s="38">
        <v>42366</v>
      </c>
      <c r="C2355" s="32"/>
      <c r="D2355" s="101">
        <v>443.4996041666667</v>
      </c>
      <c r="E2355" s="110">
        <v>117.69691666666667</v>
      </c>
      <c r="F2355" s="105">
        <v>163.66918749999999</v>
      </c>
      <c r="G2355" s="28"/>
      <c r="H2355" s="111">
        <v>137.23068749999999</v>
      </c>
      <c r="I2355" s="106">
        <v>0</v>
      </c>
      <c r="J2355" s="109">
        <v>307.20920833333332</v>
      </c>
      <c r="K2355" s="104">
        <v>19.197187499999998</v>
      </c>
      <c r="L2355" s="107">
        <v>6.7038124999999997</v>
      </c>
      <c r="M2355" s="102">
        <v>282.31381249999998</v>
      </c>
      <c r="N2355" s="108">
        <v>0.36827083333333333</v>
      </c>
      <c r="O2355" s="103">
        <v>0</v>
      </c>
      <c r="P2355" s="39">
        <v>0</v>
      </c>
      <c r="R2355" s="24">
        <f t="shared" si="173"/>
        <v>1477.8886875000001</v>
      </c>
      <c r="T2355" s="5">
        <v>82</v>
      </c>
      <c r="V2355" s="20">
        <f t="shared" si="174"/>
        <v>1559.8886875000001</v>
      </c>
      <c r="W2355" s="59">
        <f t="shared" si="171"/>
        <v>42366</v>
      </c>
      <c r="X2355" s="25">
        <v>129.85571000000002</v>
      </c>
      <c r="Y2355" s="52">
        <v>361.92288000000002</v>
      </c>
      <c r="Z2355" s="53">
        <v>339.51716999999996</v>
      </c>
      <c r="AA2355" s="54">
        <v>473.92829</v>
      </c>
      <c r="AB2355" s="55">
        <v>200.25649999999999</v>
      </c>
      <c r="AC2355" s="56">
        <v>0</v>
      </c>
      <c r="AD2355" s="100">
        <v>153.87868750000001</v>
      </c>
      <c r="AE2355" s="28">
        <v>0</v>
      </c>
      <c r="AF2355" s="58">
        <v>8.3664400000000008</v>
      </c>
      <c r="AG2355" s="58"/>
      <c r="AH2355" s="28">
        <v>0</v>
      </c>
      <c r="AI2355" s="28"/>
      <c r="AL2355" s="24">
        <f t="shared" si="176"/>
        <v>1667.7256775000001</v>
      </c>
      <c r="AN2355" s="47">
        <f t="shared" si="179"/>
        <v>283.5</v>
      </c>
      <c r="AP2355" s="20">
        <f t="shared" si="175"/>
        <v>1951.2256775000001</v>
      </c>
      <c r="AR2355" s="20">
        <f t="shared" si="177"/>
        <v>-391.33699000000001</v>
      </c>
    </row>
    <row r="2356" spans="1:44" x14ac:dyDescent="0.25">
      <c r="A2356" t="str">
        <f>VLOOKUP($B2356,'Cushing Balance'!$C$2:$E$500,3,TRUE)</f>
        <v>522015</v>
      </c>
      <c r="B2356" s="38">
        <v>42367</v>
      </c>
      <c r="C2356" s="32"/>
      <c r="D2356" s="101">
        <v>343.62675000000002</v>
      </c>
      <c r="E2356" s="110">
        <v>157.88493750000001</v>
      </c>
      <c r="F2356" s="105">
        <v>433.42881249999999</v>
      </c>
      <c r="G2356" s="28"/>
      <c r="H2356" s="111">
        <v>130.27020833333333</v>
      </c>
      <c r="I2356" s="106">
        <v>50.398458333333338</v>
      </c>
      <c r="J2356" s="109">
        <v>291.51974999999999</v>
      </c>
      <c r="K2356" s="104">
        <v>22.934583333333332</v>
      </c>
      <c r="L2356" s="107">
        <v>0.54279166666666667</v>
      </c>
      <c r="M2356" s="102">
        <v>336.42164583333329</v>
      </c>
      <c r="N2356" s="108">
        <v>0</v>
      </c>
      <c r="O2356" s="103">
        <v>6.957583333333333</v>
      </c>
      <c r="P2356" s="39">
        <v>0</v>
      </c>
      <c r="R2356" s="24">
        <f t="shared" si="173"/>
        <v>1773.9855208333333</v>
      </c>
      <c r="T2356" s="5">
        <v>82</v>
      </c>
      <c r="V2356" s="20">
        <f t="shared" si="174"/>
        <v>1855.9855208333333</v>
      </c>
      <c r="W2356" s="59">
        <f t="shared" si="171"/>
        <v>42367</v>
      </c>
      <c r="X2356" s="25">
        <v>129.99115</v>
      </c>
      <c r="Y2356" s="52">
        <v>382.91244</v>
      </c>
      <c r="Z2356" s="53">
        <v>354.45130999999998</v>
      </c>
      <c r="AA2356" s="54">
        <v>512.09429</v>
      </c>
      <c r="AB2356" s="55">
        <v>139.89821000000001</v>
      </c>
      <c r="AC2356" s="56">
        <v>0</v>
      </c>
      <c r="AD2356" s="100">
        <v>182.40066666666667</v>
      </c>
      <c r="AE2356" s="28">
        <v>0</v>
      </c>
      <c r="AF2356" s="58">
        <v>11.59773</v>
      </c>
      <c r="AG2356" s="58"/>
      <c r="AH2356" s="28">
        <v>0</v>
      </c>
      <c r="AI2356" s="28"/>
      <c r="AL2356" s="24">
        <f t="shared" si="176"/>
        <v>1713.3457966666667</v>
      </c>
      <c r="AN2356" s="47">
        <f t="shared" si="179"/>
        <v>283.5</v>
      </c>
      <c r="AP2356" s="20">
        <f t="shared" si="175"/>
        <v>1996.8457966666667</v>
      </c>
      <c r="AR2356" s="20">
        <f t="shared" si="177"/>
        <v>-140.86027583333339</v>
      </c>
    </row>
    <row r="2357" spans="1:44" x14ac:dyDescent="0.25">
      <c r="A2357" t="str">
        <f>VLOOKUP($B2357,'Cushing Balance'!$C$2:$E$500,3,TRUE)</f>
        <v>522015</v>
      </c>
      <c r="B2357" s="38">
        <v>42368</v>
      </c>
      <c r="C2357" s="32"/>
      <c r="D2357" s="101">
        <v>172.08333333333334</v>
      </c>
      <c r="E2357" s="110">
        <v>198.33725000000001</v>
      </c>
      <c r="F2357" s="105">
        <v>457.53714583333334</v>
      </c>
      <c r="G2357" s="28"/>
      <c r="H2357" s="111">
        <v>133.12141666666665</v>
      </c>
      <c r="I2357" s="106">
        <v>43.122395833333336</v>
      </c>
      <c r="J2357" s="109">
        <v>290.41908333333333</v>
      </c>
      <c r="K2357" s="104">
        <v>51.845541666666662</v>
      </c>
      <c r="L2357" s="107">
        <v>0</v>
      </c>
      <c r="M2357" s="102">
        <v>324.57993750000003</v>
      </c>
      <c r="N2357" s="108">
        <v>0</v>
      </c>
      <c r="O2357" s="103">
        <v>14.210979166666668</v>
      </c>
      <c r="P2357" s="39">
        <v>0</v>
      </c>
      <c r="R2357" s="24">
        <f t="shared" si="173"/>
        <v>1685.2570833333334</v>
      </c>
      <c r="T2357" s="5">
        <v>82</v>
      </c>
      <c r="V2357" s="20">
        <f t="shared" si="174"/>
        <v>1767.2570833333334</v>
      </c>
      <c r="W2357" s="59">
        <f t="shared" si="171"/>
        <v>42368</v>
      </c>
      <c r="X2357" s="25">
        <v>130</v>
      </c>
      <c r="Y2357" s="52">
        <v>370.30372999999997</v>
      </c>
      <c r="Z2357" s="53">
        <v>371.27696000000003</v>
      </c>
      <c r="AA2357" s="54">
        <v>317.79063000000002</v>
      </c>
      <c r="AB2357" s="55">
        <v>30.992439999999998</v>
      </c>
      <c r="AC2357" s="56">
        <v>2.5069599999999999</v>
      </c>
      <c r="AD2357" s="100">
        <v>180.44568749999999</v>
      </c>
      <c r="AE2357" s="28">
        <v>0</v>
      </c>
      <c r="AF2357" s="58">
        <v>15.15075</v>
      </c>
      <c r="AG2357" s="58"/>
      <c r="AH2357" s="28">
        <v>0</v>
      </c>
      <c r="AI2357" s="28"/>
      <c r="AL2357" s="24">
        <f t="shared" si="176"/>
        <v>1418.4671575</v>
      </c>
      <c r="AN2357" s="47">
        <f t="shared" si="179"/>
        <v>283.5</v>
      </c>
      <c r="AP2357" s="20">
        <f t="shared" si="175"/>
        <v>1701.9671575</v>
      </c>
      <c r="AR2357" s="20">
        <f t="shared" si="177"/>
        <v>65.289925833333427</v>
      </c>
    </row>
    <row r="2358" spans="1:44" x14ac:dyDescent="0.25">
      <c r="A2358" t="str">
        <f>VLOOKUP($B2358,'Cushing Balance'!$C$2:$E$500,3,TRUE)</f>
        <v>522015</v>
      </c>
      <c r="B2358" s="38">
        <v>42369</v>
      </c>
      <c r="C2358" s="32"/>
      <c r="D2358" s="101">
        <v>216.5284375</v>
      </c>
      <c r="E2358" s="110">
        <v>201.88425000000001</v>
      </c>
      <c r="F2358" s="105">
        <v>437.86156249999999</v>
      </c>
      <c r="G2358" s="28"/>
      <c r="H2358" s="111">
        <v>135.94141666666667</v>
      </c>
      <c r="I2358" s="106">
        <v>65.738312500000006</v>
      </c>
      <c r="J2358" s="109">
        <v>288.5114375</v>
      </c>
      <c r="K2358" s="104">
        <v>67.520229166666667</v>
      </c>
      <c r="L2358" s="107">
        <v>0</v>
      </c>
      <c r="M2358" s="102">
        <v>259.94318750000002</v>
      </c>
      <c r="N2358" s="108">
        <v>71.867833333333323</v>
      </c>
      <c r="O2358" s="103">
        <v>10.826291666666668</v>
      </c>
      <c r="P2358" s="39">
        <v>0</v>
      </c>
      <c r="R2358" s="24">
        <f t="shared" si="173"/>
        <v>1756.6229583333334</v>
      </c>
      <c r="T2358" s="5">
        <v>82</v>
      </c>
      <c r="V2358" s="20">
        <f t="shared" si="174"/>
        <v>1838.6229583333334</v>
      </c>
      <c r="W2358" s="59">
        <f t="shared" si="171"/>
        <v>42369</v>
      </c>
      <c r="X2358" s="25">
        <v>129.97300000000001</v>
      </c>
      <c r="Y2358" s="52">
        <v>344.43200000000002</v>
      </c>
      <c r="Z2358" s="53">
        <v>384.42599999999999</v>
      </c>
      <c r="AA2358" s="54">
        <v>307.29899999999998</v>
      </c>
      <c r="AB2358" s="55">
        <v>36.207999999999998</v>
      </c>
      <c r="AC2358" s="58">
        <v>6.7279999999999998</v>
      </c>
      <c r="AD2358" s="100">
        <v>137.40995833333335</v>
      </c>
      <c r="AE2358" s="28">
        <v>0</v>
      </c>
      <c r="AF2358" s="58">
        <v>15.055</v>
      </c>
      <c r="AG2358" s="58"/>
      <c r="AH2358" s="28">
        <v>0</v>
      </c>
      <c r="AI2358" s="28"/>
      <c r="AL2358" s="24">
        <f t="shared" si="176"/>
        <v>1361.5309583333337</v>
      </c>
      <c r="AN2358" s="47">
        <f t="shared" si="179"/>
        <v>283.5</v>
      </c>
      <c r="AP2358" s="20">
        <f t="shared" si="175"/>
        <v>1645.0309583333337</v>
      </c>
      <c r="AR2358" s="20">
        <f>V2358-AP2358</f>
        <v>193.59199999999964</v>
      </c>
    </row>
    <row r="2359" spans="1:44" x14ac:dyDescent="0.25">
      <c r="A2359" t="str">
        <f>VLOOKUP($B2359,'Cushing Balance'!$C$2:$E$500,3,TRUE)</f>
        <v>522015</v>
      </c>
      <c r="B2359" s="38">
        <v>42370</v>
      </c>
      <c r="C2359" s="32"/>
      <c r="D2359" s="101">
        <v>188.20362499999999</v>
      </c>
      <c r="E2359" s="110">
        <v>185.49314583333333</v>
      </c>
      <c r="F2359" s="105">
        <v>474.98193750000002</v>
      </c>
      <c r="G2359" s="28"/>
      <c r="H2359" s="111">
        <v>137.00695833333333</v>
      </c>
      <c r="I2359" s="106">
        <v>76.273499999999999</v>
      </c>
      <c r="J2359" s="109">
        <v>244.16497916666665</v>
      </c>
      <c r="K2359" s="104">
        <v>86.535499999999999</v>
      </c>
      <c r="L2359" s="107">
        <v>0</v>
      </c>
      <c r="M2359" s="102">
        <v>277.18791666666669</v>
      </c>
      <c r="N2359" s="108">
        <v>124.51949999999999</v>
      </c>
      <c r="O2359" s="103">
        <v>20.2421875</v>
      </c>
      <c r="P2359" s="58">
        <v>0</v>
      </c>
      <c r="R2359" s="24">
        <f t="shared" si="173"/>
        <v>1814.60925</v>
      </c>
      <c r="T2359" s="5">
        <v>82</v>
      </c>
      <c r="V2359" s="20">
        <f t="shared" si="174"/>
        <v>1896.60925</v>
      </c>
      <c r="W2359" s="59">
        <f t="shared" si="171"/>
        <v>42370</v>
      </c>
      <c r="X2359" s="25">
        <v>129.94200000000001</v>
      </c>
      <c r="Y2359" s="58">
        <v>135.464</v>
      </c>
      <c r="Z2359" s="58">
        <v>349.28800000000001</v>
      </c>
      <c r="AA2359" s="58">
        <v>546.178</v>
      </c>
      <c r="AB2359" s="58">
        <v>43.301000000000002</v>
      </c>
      <c r="AC2359" s="58">
        <v>5.4710000000000001</v>
      </c>
      <c r="AD2359" s="100">
        <v>126.46416666666667</v>
      </c>
      <c r="AE2359" s="28">
        <v>0</v>
      </c>
      <c r="AF2359" s="58">
        <v>14.204000000000001</v>
      </c>
      <c r="AG2359" s="58"/>
      <c r="AH2359" s="28">
        <v>0</v>
      </c>
      <c r="AI2359" s="28"/>
      <c r="AL2359" s="24">
        <f t="shared" si="176"/>
        <v>1350.3121666666664</v>
      </c>
      <c r="AN2359" s="47">
        <f t="shared" si="179"/>
        <v>283.5</v>
      </c>
      <c r="AP2359" s="20">
        <f t="shared" si="175"/>
        <v>1633.8121666666664</v>
      </c>
      <c r="AR2359" s="20">
        <f t="shared" ref="AR2359:AR2422" si="180">V2359-AP2359</f>
        <v>262.7970833333336</v>
      </c>
    </row>
    <row r="2360" spans="1:44" x14ac:dyDescent="0.25">
      <c r="A2360" t="str">
        <f>VLOOKUP($B2360,'Cushing Balance'!$C$2:$E$500,3,TRUE)</f>
        <v>12016</v>
      </c>
      <c r="B2360" s="38">
        <v>42371</v>
      </c>
      <c r="C2360" s="32"/>
      <c r="D2360" s="101">
        <v>393.33333333333331</v>
      </c>
      <c r="E2360" s="110">
        <v>123.69312499999999</v>
      </c>
      <c r="F2360" s="105">
        <v>329.61029166666668</v>
      </c>
      <c r="G2360" s="28"/>
      <c r="H2360" s="111">
        <v>136.80227083333335</v>
      </c>
      <c r="I2360" s="106">
        <v>70.840333333333334</v>
      </c>
      <c r="J2360" s="109">
        <v>291.17302083333334</v>
      </c>
      <c r="K2360" s="104">
        <v>86.545145833333322</v>
      </c>
      <c r="L2360" s="107">
        <v>0</v>
      </c>
      <c r="M2360" s="102">
        <v>258.979375</v>
      </c>
      <c r="N2360" s="108">
        <v>135.55793750000001</v>
      </c>
      <c r="O2360" s="103">
        <v>5.8070000000000004</v>
      </c>
      <c r="P2360" s="58">
        <v>0</v>
      </c>
      <c r="R2360" s="24">
        <f t="shared" si="173"/>
        <v>1832.3418333333329</v>
      </c>
      <c r="T2360" s="5">
        <v>82</v>
      </c>
      <c r="V2360" s="20">
        <f t="shared" si="174"/>
        <v>1914.3418333333329</v>
      </c>
      <c r="W2360" s="59">
        <f t="shared" si="171"/>
        <v>42371</v>
      </c>
      <c r="X2360" s="25">
        <v>132.37</v>
      </c>
      <c r="Y2360" s="58">
        <v>338.96</v>
      </c>
      <c r="Z2360" s="58">
        <v>330.03699999999998</v>
      </c>
      <c r="AA2360" s="58">
        <v>530.30999999999995</v>
      </c>
      <c r="AB2360" s="58">
        <v>48.325000000000003</v>
      </c>
      <c r="AC2360" s="58">
        <v>13.733000000000001</v>
      </c>
      <c r="AD2360" s="100">
        <v>152.92845833333334</v>
      </c>
      <c r="AE2360" s="28">
        <v>0</v>
      </c>
      <c r="AF2360" s="58">
        <v>14.253</v>
      </c>
      <c r="AG2360" s="58"/>
      <c r="AH2360" s="28">
        <v>0</v>
      </c>
      <c r="AI2360" s="28"/>
      <c r="AL2360" s="24">
        <f t="shared" si="176"/>
        <v>1560.9164583333331</v>
      </c>
      <c r="AN2360" s="47">
        <f t="shared" si="179"/>
        <v>283.5</v>
      </c>
      <c r="AP2360" s="20">
        <f t="shared" si="175"/>
        <v>1844.4164583333331</v>
      </c>
      <c r="AR2360" s="20">
        <f t="shared" si="180"/>
        <v>69.925374999999804</v>
      </c>
    </row>
    <row r="2361" spans="1:44" x14ac:dyDescent="0.25">
      <c r="A2361" t="str">
        <f>VLOOKUP($B2361,'Cushing Balance'!$C$2:$E$500,3,TRUE)</f>
        <v>12016</v>
      </c>
      <c r="B2361" s="38">
        <v>42372</v>
      </c>
      <c r="C2361" s="32"/>
      <c r="D2361" s="101">
        <v>86.041666666666671</v>
      </c>
      <c r="E2361" s="110">
        <v>146.99904166666667</v>
      </c>
      <c r="F2361" s="105">
        <v>379.74349999999998</v>
      </c>
      <c r="G2361" s="28"/>
      <c r="H2361" s="111">
        <v>136.61591666666666</v>
      </c>
      <c r="I2361" s="106">
        <v>86.491083333333322</v>
      </c>
      <c r="J2361" s="109">
        <v>329.11314583333331</v>
      </c>
      <c r="K2361" s="104">
        <v>82.969270833333326</v>
      </c>
      <c r="L2361" s="107">
        <v>0</v>
      </c>
      <c r="M2361" s="102">
        <v>266.18433333333331</v>
      </c>
      <c r="N2361" s="108">
        <v>135.59329166666666</v>
      </c>
      <c r="O2361" s="103">
        <v>1.7530625</v>
      </c>
      <c r="P2361" s="58">
        <v>0</v>
      </c>
      <c r="R2361" s="24">
        <f t="shared" si="173"/>
        <v>1651.5043124999995</v>
      </c>
      <c r="T2361" s="5">
        <v>82</v>
      </c>
      <c r="V2361" s="20">
        <f t="shared" si="174"/>
        <v>1733.5043124999995</v>
      </c>
      <c r="W2361" s="59">
        <f t="shared" si="171"/>
        <v>42372</v>
      </c>
      <c r="X2361" s="25">
        <v>148.393</v>
      </c>
      <c r="Y2361" s="58">
        <v>344.36</v>
      </c>
      <c r="Z2361" s="58">
        <v>312.13499999999999</v>
      </c>
      <c r="AA2361" s="58">
        <v>562.53700000000003</v>
      </c>
      <c r="AB2361" s="58">
        <v>44.066000000000003</v>
      </c>
      <c r="AC2361" s="58">
        <v>37.92</v>
      </c>
      <c r="AD2361" s="100">
        <v>151.50375</v>
      </c>
      <c r="AE2361" s="28">
        <v>0</v>
      </c>
      <c r="AF2361" s="58">
        <v>14.972</v>
      </c>
      <c r="AG2361" s="58"/>
      <c r="AH2361" s="28">
        <v>0</v>
      </c>
      <c r="AI2361" s="28"/>
      <c r="AL2361" s="24">
        <f t="shared" si="176"/>
        <v>1615.8867500000003</v>
      </c>
      <c r="AN2361" s="47">
        <f t="shared" si="179"/>
        <v>283.5</v>
      </c>
      <c r="AP2361" s="20">
        <f t="shared" si="175"/>
        <v>1899.3867500000003</v>
      </c>
      <c r="AR2361" s="20">
        <f t="shared" si="180"/>
        <v>-165.88243750000083</v>
      </c>
    </row>
    <row r="2362" spans="1:44" x14ac:dyDescent="0.25">
      <c r="A2362" t="str">
        <f>VLOOKUP($B2362,'Cushing Balance'!$C$2:$E$500,3,TRUE)</f>
        <v>12016</v>
      </c>
      <c r="B2362" s="38">
        <v>42373</v>
      </c>
      <c r="C2362" s="32"/>
      <c r="D2362" s="101">
        <v>411.9283125</v>
      </c>
      <c r="E2362" s="110">
        <v>152.79183333333333</v>
      </c>
      <c r="F2362" s="105">
        <v>347.30039583333331</v>
      </c>
      <c r="G2362" s="28"/>
      <c r="H2362" s="111">
        <v>137.04922916666666</v>
      </c>
      <c r="I2362" s="106">
        <v>70.013354166666673</v>
      </c>
      <c r="J2362" s="109">
        <v>322.68356249999999</v>
      </c>
      <c r="K2362" s="104">
        <v>81.251833333333323</v>
      </c>
      <c r="L2362" s="107">
        <v>0</v>
      </c>
      <c r="M2362" s="102">
        <v>265.06645833333329</v>
      </c>
      <c r="N2362" s="108">
        <v>150</v>
      </c>
      <c r="O2362" s="103">
        <v>1.7530625</v>
      </c>
      <c r="P2362" s="58">
        <v>0</v>
      </c>
      <c r="R2362" s="24">
        <f t="shared" si="173"/>
        <v>1939.8380416666664</v>
      </c>
      <c r="T2362" s="5">
        <v>82</v>
      </c>
      <c r="V2362" s="20">
        <f t="shared" si="174"/>
        <v>2021.8380416666664</v>
      </c>
      <c r="W2362" s="59">
        <f t="shared" si="171"/>
        <v>42373</v>
      </c>
      <c r="X2362" s="25">
        <v>146.26599999999999</v>
      </c>
      <c r="Y2362" s="58">
        <v>314.166</v>
      </c>
      <c r="Z2362" s="58">
        <v>324.053</v>
      </c>
      <c r="AA2362" s="58">
        <v>482.31799999999998</v>
      </c>
      <c r="AB2362" s="58">
        <v>41.658999999999999</v>
      </c>
      <c r="AC2362" s="58">
        <v>29.638000000000002</v>
      </c>
      <c r="AD2362" s="100">
        <v>167.17685416666666</v>
      </c>
      <c r="AE2362" s="28">
        <v>0</v>
      </c>
      <c r="AF2362" s="58">
        <v>15.238</v>
      </c>
      <c r="AG2362" s="58"/>
      <c r="AH2362" s="28">
        <v>0</v>
      </c>
      <c r="AI2362" s="28"/>
      <c r="AL2362" s="24">
        <f t="shared" si="176"/>
        <v>1520.5148541666665</v>
      </c>
      <c r="AN2362" s="47">
        <f t="shared" si="179"/>
        <v>283.5</v>
      </c>
      <c r="AP2362" s="20">
        <f t="shared" si="175"/>
        <v>1804.0148541666665</v>
      </c>
      <c r="AR2362" s="20">
        <f t="shared" si="180"/>
        <v>217.8231874999999</v>
      </c>
    </row>
    <row r="2363" spans="1:44" x14ac:dyDescent="0.25">
      <c r="A2363" t="str">
        <f>VLOOKUP($B2363,'Cushing Balance'!$C$2:$E$500,3,TRUE)</f>
        <v>12016</v>
      </c>
      <c r="B2363" s="38">
        <v>42374</v>
      </c>
      <c r="C2363" s="32"/>
      <c r="D2363" s="101">
        <v>172.04972916666665</v>
      </c>
      <c r="E2363" s="110">
        <v>192.44577083333334</v>
      </c>
      <c r="F2363" s="105">
        <v>310.7793958333333</v>
      </c>
      <c r="G2363" s="28"/>
      <c r="H2363" s="111">
        <v>140.49004166666666</v>
      </c>
      <c r="I2363" s="106">
        <v>88.476437500000003</v>
      </c>
      <c r="J2363" s="109">
        <v>279.07164583333332</v>
      </c>
      <c r="K2363" s="104">
        <v>77.002416666666676</v>
      </c>
      <c r="L2363" s="107">
        <v>0</v>
      </c>
      <c r="M2363" s="102">
        <v>261.48195833333335</v>
      </c>
      <c r="N2363" s="108">
        <v>137.40089583333335</v>
      </c>
      <c r="O2363" s="103">
        <v>1.3079375</v>
      </c>
      <c r="P2363" s="58">
        <v>0</v>
      </c>
      <c r="R2363" s="24">
        <f t="shared" si="173"/>
        <v>1660.5062291666666</v>
      </c>
      <c r="T2363" s="5">
        <v>82</v>
      </c>
      <c r="V2363" s="20">
        <f t="shared" si="174"/>
        <v>1742.5062291666666</v>
      </c>
      <c r="W2363" s="59">
        <f t="shared" si="171"/>
        <v>42374</v>
      </c>
      <c r="X2363" s="25">
        <v>148.797</v>
      </c>
      <c r="Y2363" s="58">
        <v>341.93200000000002</v>
      </c>
      <c r="Z2363" s="58">
        <v>287.291</v>
      </c>
      <c r="AA2363" s="58">
        <v>561.93799999999999</v>
      </c>
      <c r="AB2363" s="58">
        <v>123.099</v>
      </c>
      <c r="AC2363" s="58">
        <v>33.76</v>
      </c>
      <c r="AD2363" s="100">
        <v>164.7808125</v>
      </c>
      <c r="AE2363" s="28">
        <v>0</v>
      </c>
      <c r="AF2363" s="58">
        <v>14.829000000000001</v>
      </c>
      <c r="AG2363" s="58"/>
      <c r="AH2363" s="28">
        <v>0</v>
      </c>
      <c r="AI2363" s="28"/>
      <c r="AL2363" s="24">
        <f t="shared" si="176"/>
        <v>1676.4268124999999</v>
      </c>
      <c r="AN2363" s="47">
        <f t="shared" si="179"/>
        <v>283.5</v>
      </c>
      <c r="AP2363" s="20">
        <f>AN2363+AL2363</f>
        <v>1959.9268124999999</v>
      </c>
      <c r="AR2363" s="20">
        <f>V2363-AP2363</f>
        <v>-217.4205833333333</v>
      </c>
    </row>
    <row r="2364" spans="1:44" x14ac:dyDescent="0.25">
      <c r="A2364" t="str">
        <f>VLOOKUP($B2364,'Cushing Balance'!$C$2:$E$500,3,TRUE)</f>
        <v>12016</v>
      </c>
      <c r="B2364" s="38">
        <v>42375</v>
      </c>
      <c r="C2364" s="32"/>
      <c r="D2364" s="101">
        <v>328.47054166666669</v>
      </c>
      <c r="E2364" s="110">
        <v>169.483</v>
      </c>
      <c r="F2364" s="105">
        <v>299.08262500000001</v>
      </c>
      <c r="G2364" s="28"/>
      <c r="H2364" s="111">
        <v>134.57831250000001</v>
      </c>
      <c r="I2364" s="106">
        <v>82.587687500000001</v>
      </c>
      <c r="J2364" s="109">
        <v>296.95779166666671</v>
      </c>
      <c r="K2364" s="104">
        <v>76.475729166666667</v>
      </c>
      <c r="L2364" s="107">
        <v>0</v>
      </c>
      <c r="M2364" s="102">
        <v>250.33227083333335</v>
      </c>
      <c r="N2364" s="108">
        <v>113.10237499999999</v>
      </c>
      <c r="O2364" s="103">
        <v>2.0833333333333335</v>
      </c>
      <c r="P2364" s="58">
        <v>0</v>
      </c>
      <c r="R2364" s="24">
        <f t="shared" si="173"/>
        <v>1753.1536666666668</v>
      </c>
      <c r="T2364" s="5">
        <v>82</v>
      </c>
      <c r="V2364" s="20">
        <f t="shared" si="174"/>
        <v>1835.1536666666668</v>
      </c>
      <c r="W2364" s="59">
        <f t="shared" si="171"/>
        <v>42375</v>
      </c>
      <c r="X2364" s="25">
        <v>148.38900000000001</v>
      </c>
      <c r="Y2364" s="58">
        <v>341.11599999999999</v>
      </c>
      <c r="Z2364" s="58">
        <v>294.73500000000001</v>
      </c>
      <c r="AA2364" s="58">
        <v>414.15100000000001</v>
      </c>
      <c r="AB2364" s="58">
        <v>221.77199999999999</v>
      </c>
      <c r="AC2364" s="58">
        <v>39.04</v>
      </c>
      <c r="AD2364" s="100">
        <v>163.49</v>
      </c>
      <c r="AE2364" s="28">
        <v>0</v>
      </c>
      <c r="AF2364" s="58">
        <v>14.621</v>
      </c>
      <c r="AG2364" s="58"/>
      <c r="AH2364" s="28">
        <v>0</v>
      </c>
      <c r="AI2364" s="28"/>
      <c r="AL2364" s="24">
        <f t="shared" si="176"/>
        <v>1637.3140000000001</v>
      </c>
      <c r="AN2364" s="47">
        <f t="shared" si="179"/>
        <v>283.5</v>
      </c>
      <c r="AP2364" s="20">
        <f t="shared" si="175"/>
        <v>1920.8140000000001</v>
      </c>
      <c r="AR2364" s="20">
        <f t="shared" si="180"/>
        <v>-85.660333333333256</v>
      </c>
    </row>
    <row r="2365" spans="1:44" x14ac:dyDescent="0.25">
      <c r="A2365" t="str">
        <f>VLOOKUP($B2365,'Cushing Balance'!$C$2:$E$500,3,TRUE)</f>
        <v>12016</v>
      </c>
      <c r="B2365" s="38">
        <v>42376</v>
      </c>
      <c r="C2365" s="32"/>
      <c r="D2365" s="101">
        <v>172.08333333333334</v>
      </c>
      <c r="E2365" s="110">
        <v>137.52583333333334</v>
      </c>
      <c r="F2365" s="105">
        <v>299.9393541666667</v>
      </c>
      <c r="G2365" s="28"/>
      <c r="H2365" s="111">
        <v>112.77760416666668</v>
      </c>
      <c r="I2365" s="106">
        <v>67.36570833333333</v>
      </c>
      <c r="J2365" s="109">
        <v>292.16179166666666</v>
      </c>
      <c r="K2365" s="104">
        <v>78.336875000000006</v>
      </c>
      <c r="L2365" s="107">
        <v>6.0436874999999999</v>
      </c>
      <c r="M2365" s="102">
        <v>258.45947916666665</v>
      </c>
      <c r="N2365" s="108">
        <v>138.15585416666664</v>
      </c>
      <c r="O2365" s="103">
        <v>3.2900624999999999</v>
      </c>
      <c r="P2365" s="58">
        <v>0</v>
      </c>
      <c r="R2365" s="24">
        <f t="shared" si="173"/>
        <v>1566.1395833333333</v>
      </c>
      <c r="T2365" s="5">
        <v>82</v>
      </c>
      <c r="V2365" s="20">
        <f t="shared" si="174"/>
        <v>1648.1395833333333</v>
      </c>
      <c r="W2365" s="59">
        <f t="shared" si="171"/>
        <v>42376</v>
      </c>
      <c r="X2365" s="25">
        <v>145.80000000000001</v>
      </c>
      <c r="Y2365" s="58">
        <v>343.30399999999997</v>
      </c>
      <c r="Z2365" s="58">
        <v>322.64299999999997</v>
      </c>
      <c r="AA2365" s="58">
        <v>156.37200000000001</v>
      </c>
      <c r="AB2365" s="58">
        <v>231.822</v>
      </c>
      <c r="AC2365" s="58">
        <v>38.597999999999999</v>
      </c>
      <c r="AD2365" s="100">
        <v>109.74577083333332</v>
      </c>
      <c r="AE2365" s="28">
        <v>0</v>
      </c>
      <c r="AF2365" s="58">
        <v>10.395</v>
      </c>
      <c r="AG2365" s="58"/>
      <c r="AH2365" s="28">
        <v>0</v>
      </c>
      <c r="AI2365" s="28"/>
      <c r="AL2365" s="24">
        <f t="shared" si="176"/>
        <v>1358.6797708333331</v>
      </c>
      <c r="AN2365" s="47">
        <f t="shared" si="179"/>
        <v>283.5</v>
      </c>
      <c r="AP2365" s="20">
        <f t="shared" si="175"/>
        <v>1642.1797708333331</v>
      </c>
      <c r="AR2365" s="20">
        <f t="shared" si="180"/>
        <v>5.9598125000002256</v>
      </c>
    </row>
    <row r="2366" spans="1:44" x14ac:dyDescent="0.25">
      <c r="A2366" t="str">
        <f>VLOOKUP($B2366,'Cushing Balance'!$C$2:$E$500,3,TRUE)</f>
        <v>12016</v>
      </c>
      <c r="B2366" s="38">
        <v>42377</v>
      </c>
      <c r="C2366" s="32"/>
      <c r="D2366" s="101">
        <v>294.13214583333331</v>
      </c>
      <c r="E2366" s="110">
        <v>166.03197916666664</v>
      </c>
      <c r="F2366" s="105">
        <v>168.64914583333334</v>
      </c>
      <c r="G2366" s="28"/>
      <c r="H2366" s="111">
        <v>133.30954166666666</v>
      </c>
      <c r="I2366" s="106">
        <v>63.047479166666662</v>
      </c>
      <c r="J2366" s="109">
        <v>296.12349999999998</v>
      </c>
      <c r="K2366" s="104">
        <v>86.326750000000004</v>
      </c>
      <c r="L2366" s="107">
        <v>1.9099375000000001</v>
      </c>
      <c r="M2366" s="102">
        <v>268.75841666666668</v>
      </c>
      <c r="N2366" s="108">
        <v>145.45872916666664</v>
      </c>
      <c r="O2366" s="103">
        <v>3.0416875000000001</v>
      </c>
      <c r="P2366" s="58">
        <v>0</v>
      </c>
      <c r="R2366" s="24">
        <f t="shared" si="173"/>
        <v>1626.7893125000001</v>
      </c>
      <c r="T2366" s="5">
        <v>82</v>
      </c>
      <c r="V2366" s="20">
        <f t="shared" si="174"/>
        <v>1708.7893125000001</v>
      </c>
      <c r="W2366" s="59">
        <f t="shared" si="171"/>
        <v>42377</v>
      </c>
      <c r="X2366" s="25">
        <v>147.88399999999999</v>
      </c>
      <c r="Y2366" s="58">
        <v>346.79399999999998</v>
      </c>
      <c r="Z2366" s="58">
        <v>348.59</v>
      </c>
      <c r="AA2366" s="58">
        <v>81.751999999999995</v>
      </c>
      <c r="AB2366" s="58">
        <v>223.36199999999999</v>
      </c>
      <c r="AC2366" s="58">
        <v>38.661999999999999</v>
      </c>
      <c r="AD2366" s="100">
        <v>106.12060416666667</v>
      </c>
      <c r="AE2366" s="28">
        <v>0</v>
      </c>
      <c r="AF2366" s="58">
        <v>14.903</v>
      </c>
      <c r="AG2366" s="58"/>
      <c r="AH2366" s="28">
        <v>0</v>
      </c>
      <c r="AI2366" s="28"/>
      <c r="AL2366" s="24">
        <f t="shared" si="176"/>
        <v>1308.0676041666668</v>
      </c>
      <c r="AN2366" s="47">
        <f t="shared" si="179"/>
        <v>283.5</v>
      </c>
      <c r="AP2366" s="20">
        <f t="shared" si="175"/>
        <v>1591.5676041666668</v>
      </c>
      <c r="AR2366" s="20">
        <f t="shared" si="180"/>
        <v>117.22170833333325</v>
      </c>
    </row>
    <row r="2367" spans="1:44" x14ac:dyDescent="0.25">
      <c r="A2367" t="str">
        <f>VLOOKUP($B2367,'Cushing Balance'!$C$2:$E$500,3,TRUE)</f>
        <v>22016</v>
      </c>
      <c r="B2367" s="38">
        <v>42378</v>
      </c>
      <c r="C2367" s="32"/>
      <c r="D2367" s="101">
        <v>405.625</v>
      </c>
      <c r="E2367" s="110">
        <v>186.2710625</v>
      </c>
      <c r="F2367" s="105">
        <v>308.73641666666668</v>
      </c>
      <c r="G2367" s="28"/>
      <c r="H2367" s="111">
        <v>137.02177083333333</v>
      </c>
      <c r="I2367" s="106">
        <v>72.307270833333334</v>
      </c>
      <c r="J2367" s="109">
        <v>269.76612499999999</v>
      </c>
      <c r="K2367" s="104">
        <v>88.960583333333332</v>
      </c>
      <c r="L2367" s="107">
        <v>2.827375</v>
      </c>
      <c r="M2367" s="102">
        <v>281.15781249999998</v>
      </c>
      <c r="N2367" s="108">
        <v>120.30070833333333</v>
      </c>
      <c r="O2367" s="103">
        <v>1.62175</v>
      </c>
      <c r="P2367" s="58">
        <v>0</v>
      </c>
      <c r="R2367" s="24">
        <f t="shared" si="173"/>
        <v>1874.5958750000004</v>
      </c>
      <c r="T2367" s="5">
        <v>82</v>
      </c>
      <c r="V2367" s="20">
        <f t="shared" si="174"/>
        <v>1956.5958750000004</v>
      </c>
      <c r="W2367" s="59">
        <f t="shared" si="171"/>
        <v>42378</v>
      </c>
      <c r="X2367" s="25">
        <v>148.732</v>
      </c>
      <c r="Y2367" s="58">
        <v>336.89800000000002</v>
      </c>
      <c r="Z2367" s="58">
        <v>340.596</v>
      </c>
      <c r="AA2367" s="58">
        <v>404.60300000000001</v>
      </c>
      <c r="AB2367" s="58">
        <v>230.72900000000001</v>
      </c>
      <c r="AC2367" s="58">
        <v>38.335999999999999</v>
      </c>
      <c r="AD2367" s="100">
        <v>136.90899999999999</v>
      </c>
      <c r="AE2367" s="28">
        <v>0</v>
      </c>
      <c r="AF2367" s="58">
        <v>14.484</v>
      </c>
      <c r="AG2367" s="58"/>
      <c r="AH2367" s="28">
        <v>0</v>
      </c>
      <c r="AI2367" s="28"/>
      <c r="AL2367" s="24">
        <f t="shared" si="176"/>
        <v>1651.2869999999998</v>
      </c>
      <c r="AN2367" s="47">
        <f t="shared" si="179"/>
        <v>283.5</v>
      </c>
      <c r="AP2367" s="20">
        <f t="shared" si="175"/>
        <v>1934.7869999999998</v>
      </c>
      <c r="AR2367" s="20">
        <f t="shared" si="180"/>
        <v>21.808875000000626</v>
      </c>
    </row>
    <row r="2368" spans="1:44" x14ac:dyDescent="0.25">
      <c r="A2368" t="str">
        <f>VLOOKUP($B2368,'Cushing Balance'!$C$2:$E$500,3,TRUE)</f>
        <v>22016</v>
      </c>
      <c r="B2368" s="38">
        <v>42379</v>
      </c>
      <c r="C2368" s="32"/>
      <c r="D2368" s="101">
        <v>172.08333333333334</v>
      </c>
      <c r="E2368" s="110">
        <v>182.474625</v>
      </c>
      <c r="F2368" s="105">
        <v>316.21320833333334</v>
      </c>
      <c r="G2368" s="28"/>
      <c r="H2368" s="111">
        <v>136.83674999999999</v>
      </c>
      <c r="I2368" s="106">
        <v>58.406208333333339</v>
      </c>
      <c r="J2368" s="109">
        <v>293.3310208333333</v>
      </c>
      <c r="K2368" s="104">
        <v>86.852000000000004</v>
      </c>
      <c r="L2368" s="107">
        <v>2.0988541666666665</v>
      </c>
      <c r="M2368" s="102">
        <v>270.43881249999998</v>
      </c>
      <c r="N2368" s="108">
        <v>125.6620625</v>
      </c>
      <c r="O2368" s="103">
        <v>1.9666250000000001</v>
      </c>
      <c r="P2368" s="58">
        <v>0</v>
      </c>
      <c r="R2368" s="24">
        <f t="shared" si="173"/>
        <v>1646.3634999999999</v>
      </c>
      <c r="T2368" s="5">
        <v>82</v>
      </c>
      <c r="V2368" s="20">
        <f t="shared" si="174"/>
        <v>1728.3634999999999</v>
      </c>
      <c r="W2368" s="59">
        <f t="shared" si="171"/>
        <v>42379</v>
      </c>
      <c r="X2368" s="25">
        <v>147.11000000000001</v>
      </c>
      <c r="Y2368" s="58">
        <v>346.28199999999998</v>
      </c>
      <c r="Z2368" s="58">
        <v>373.99799999999999</v>
      </c>
      <c r="AA2368" s="58">
        <v>302.86</v>
      </c>
      <c r="AB2368" s="58">
        <v>232.035</v>
      </c>
      <c r="AC2368" s="58">
        <v>38.454999999999998</v>
      </c>
      <c r="AD2368" s="100">
        <v>147.10377083333336</v>
      </c>
      <c r="AE2368" s="28">
        <v>0</v>
      </c>
      <c r="AF2368" s="58">
        <v>13.867000000000001</v>
      </c>
      <c r="AG2368" s="58"/>
      <c r="AH2368" s="28">
        <v>0</v>
      </c>
      <c r="AI2368" s="28"/>
      <c r="AL2368" s="24">
        <f t="shared" si="176"/>
        <v>1601.7107708333333</v>
      </c>
      <c r="AN2368" s="47">
        <f t="shared" si="179"/>
        <v>283.5</v>
      </c>
      <c r="AP2368" s="20">
        <f t="shared" si="175"/>
        <v>1885.2107708333333</v>
      </c>
      <c r="AR2368" s="20">
        <f t="shared" si="180"/>
        <v>-156.84727083333337</v>
      </c>
    </row>
    <row r="2369" spans="1:44" x14ac:dyDescent="0.25">
      <c r="A2369" t="str">
        <f>VLOOKUP($B2369,'Cushing Balance'!$C$2:$E$500,3,TRUE)</f>
        <v>22016</v>
      </c>
      <c r="B2369" s="38">
        <v>42380</v>
      </c>
      <c r="C2369" s="32"/>
      <c r="D2369" s="101">
        <v>172.08333333333334</v>
      </c>
      <c r="E2369" s="110">
        <v>200.18166666666664</v>
      </c>
      <c r="F2369" s="105">
        <v>341.91250000000002</v>
      </c>
      <c r="G2369" s="28"/>
      <c r="H2369" s="111">
        <v>137.02258333333333</v>
      </c>
      <c r="I2369" s="106">
        <v>90.602479166666669</v>
      </c>
      <c r="J2369" s="109">
        <v>263.86668750000001</v>
      </c>
      <c r="K2369" s="104">
        <v>85.358312499999997</v>
      </c>
      <c r="L2369" s="107">
        <v>0</v>
      </c>
      <c r="M2369" s="102">
        <v>253.36483333333334</v>
      </c>
      <c r="N2369" s="108">
        <v>149.61937499999999</v>
      </c>
      <c r="O2369" s="103">
        <v>1.5206875</v>
      </c>
      <c r="P2369" s="58">
        <v>0</v>
      </c>
      <c r="R2369" s="24">
        <f t="shared" si="173"/>
        <v>1695.5324583333331</v>
      </c>
      <c r="T2369" s="5">
        <v>82</v>
      </c>
      <c r="V2369" s="20">
        <f t="shared" si="174"/>
        <v>1777.5324583333331</v>
      </c>
      <c r="W2369" s="59">
        <f>B2369</f>
        <v>42380</v>
      </c>
      <c r="X2369" s="25">
        <v>145.792</v>
      </c>
      <c r="Y2369" s="58">
        <v>342.43900000000002</v>
      </c>
      <c r="Z2369" s="58">
        <v>330.96300000000002</v>
      </c>
      <c r="AA2369" s="58">
        <v>225.678</v>
      </c>
      <c r="AB2369" s="58">
        <v>228.089</v>
      </c>
      <c r="AC2369" s="58">
        <v>37.267000000000003</v>
      </c>
      <c r="AD2369" s="100">
        <v>137.32733333333334</v>
      </c>
      <c r="AE2369" s="28">
        <v>0</v>
      </c>
      <c r="AF2369" s="58">
        <v>14.73</v>
      </c>
      <c r="AG2369" s="58"/>
      <c r="AH2369" s="28">
        <v>0</v>
      </c>
      <c r="AI2369" s="28"/>
      <c r="AL2369" s="24">
        <f t="shared" si="176"/>
        <v>1462.2853333333333</v>
      </c>
      <c r="AN2369" s="47">
        <f t="shared" si="179"/>
        <v>283.5</v>
      </c>
      <c r="AP2369" s="20">
        <f t="shared" si="175"/>
        <v>1745.7853333333333</v>
      </c>
      <c r="AR2369" s="20">
        <f>V2369-AP2369</f>
        <v>31.747124999999869</v>
      </c>
    </row>
    <row r="2370" spans="1:44" x14ac:dyDescent="0.25">
      <c r="A2370" t="str">
        <f>VLOOKUP($B2370,'Cushing Balance'!$C$2:$E$500,3,TRUE)</f>
        <v>22016</v>
      </c>
      <c r="B2370" s="38">
        <v>42381</v>
      </c>
      <c r="C2370" s="32"/>
      <c r="D2370" s="101">
        <v>479.051625</v>
      </c>
      <c r="E2370" s="110">
        <v>190.38552083333335</v>
      </c>
      <c r="F2370" s="105">
        <v>388.6373958333333</v>
      </c>
      <c r="G2370" s="28"/>
      <c r="H2370" s="111">
        <v>122.21258333333333</v>
      </c>
      <c r="I2370" s="106">
        <v>65.257041666666666</v>
      </c>
      <c r="J2370" s="109">
        <v>293.19466666666671</v>
      </c>
      <c r="K2370" s="104">
        <v>87.946291666666667</v>
      </c>
      <c r="L2370" s="107">
        <v>0</v>
      </c>
      <c r="M2370" s="102">
        <v>266.04622916666671</v>
      </c>
      <c r="N2370" s="108">
        <v>92.327687499999996</v>
      </c>
      <c r="O2370" s="103">
        <v>17.510666666666669</v>
      </c>
      <c r="P2370" s="58">
        <v>0</v>
      </c>
      <c r="R2370" s="24">
        <f t="shared" si="173"/>
        <v>2002.5697083333332</v>
      </c>
      <c r="T2370" s="5">
        <v>82</v>
      </c>
      <c r="V2370" s="20">
        <f t="shared" si="174"/>
        <v>2084.5697083333334</v>
      </c>
      <c r="W2370" s="59">
        <f t="shared" ref="W2370:W2433" si="181">B2370</f>
        <v>42381</v>
      </c>
      <c r="X2370" s="25">
        <v>146.39699999999999</v>
      </c>
      <c r="Y2370" s="58">
        <v>344.29399999999998</v>
      </c>
      <c r="Z2370" s="58">
        <v>332.02</v>
      </c>
      <c r="AA2370" s="58">
        <v>283.35300000000001</v>
      </c>
      <c r="AB2370" s="58">
        <v>234.095</v>
      </c>
      <c r="AC2370" s="58">
        <v>38.850999999999999</v>
      </c>
      <c r="AD2370" s="100">
        <v>126.61375</v>
      </c>
      <c r="AE2370" s="28">
        <v>0</v>
      </c>
      <c r="AF2370" s="58">
        <v>14.175000000000001</v>
      </c>
      <c r="AG2370" s="58"/>
      <c r="AH2370" s="28">
        <v>0</v>
      </c>
      <c r="AI2370" s="28"/>
      <c r="AL2370" s="24">
        <f t="shared" si="176"/>
        <v>1519.7987500000002</v>
      </c>
      <c r="AN2370" s="47">
        <f t="shared" si="179"/>
        <v>283.5</v>
      </c>
      <c r="AP2370" s="20">
        <f t="shared" si="175"/>
        <v>1803.2987500000002</v>
      </c>
      <c r="AR2370" s="20">
        <f t="shared" si="180"/>
        <v>281.27095833333328</v>
      </c>
    </row>
    <row r="2371" spans="1:44" x14ac:dyDescent="0.25">
      <c r="A2371" t="str">
        <f>VLOOKUP($B2371,'Cushing Balance'!$C$2:$E$500,3,TRUE)</f>
        <v>22016</v>
      </c>
      <c r="B2371" s="38">
        <v>42382</v>
      </c>
      <c r="C2371" s="32"/>
      <c r="D2371" s="101">
        <v>24.583333333333332</v>
      </c>
      <c r="E2371" s="110">
        <v>167.71941666666666</v>
      </c>
      <c r="F2371" s="105">
        <v>314.96747916666669</v>
      </c>
      <c r="G2371" s="28"/>
      <c r="H2371" s="111">
        <v>177.88920833333333</v>
      </c>
      <c r="I2371" s="106">
        <v>77.35360416666667</v>
      </c>
      <c r="J2371" s="109">
        <v>290.26758333333333</v>
      </c>
      <c r="K2371" s="104">
        <v>86.204833333333326</v>
      </c>
      <c r="L2371" s="107">
        <v>0</v>
      </c>
      <c r="M2371" s="102">
        <v>260.00614583333333</v>
      </c>
      <c r="N2371" s="108">
        <v>91.975458333333322</v>
      </c>
      <c r="O2371" s="103">
        <v>9.2190624999999997</v>
      </c>
      <c r="P2371" s="58">
        <v>0</v>
      </c>
      <c r="R2371" s="24">
        <f t="shared" si="173"/>
        <v>1500.1861249999999</v>
      </c>
      <c r="T2371" s="5">
        <v>82</v>
      </c>
      <c r="V2371" s="20">
        <f t="shared" si="174"/>
        <v>1582.1861249999999</v>
      </c>
      <c r="W2371" s="59">
        <f t="shared" si="181"/>
        <v>42382</v>
      </c>
      <c r="X2371" s="25">
        <v>146.76300000000001</v>
      </c>
      <c r="Y2371" s="58">
        <v>346.87299999999999</v>
      </c>
      <c r="Z2371" s="58">
        <v>363.18299999999999</v>
      </c>
      <c r="AA2371" s="58">
        <v>286.10599999999999</v>
      </c>
      <c r="AB2371" s="58">
        <v>233.226</v>
      </c>
      <c r="AC2371" s="58">
        <v>38.808</v>
      </c>
      <c r="AD2371" s="100">
        <v>111.57141666666668</v>
      </c>
      <c r="AE2371" s="28">
        <v>0</v>
      </c>
      <c r="AF2371" s="58">
        <v>12.403</v>
      </c>
      <c r="AG2371" s="58"/>
      <c r="AH2371" s="28">
        <v>0</v>
      </c>
      <c r="AI2371" s="28"/>
      <c r="AL2371" s="24">
        <f t="shared" si="176"/>
        <v>1538.9334166666665</v>
      </c>
      <c r="AN2371" s="47">
        <f t="shared" si="179"/>
        <v>283.5</v>
      </c>
      <c r="AP2371" s="20">
        <f t="shared" si="175"/>
        <v>1822.4334166666665</v>
      </c>
      <c r="AR2371" s="20">
        <f t="shared" si="180"/>
        <v>-240.24729166666657</v>
      </c>
    </row>
    <row r="2372" spans="1:44" x14ac:dyDescent="0.25">
      <c r="A2372" t="str">
        <f>VLOOKUP($B2372,'Cushing Balance'!$C$2:$E$500,3,TRUE)</f>
        <v>22016</v>
      </c>
      <c r="B2372" s="38">
        <v>42383</v>
      </c>
      <c r="C2372" s="32"/>
      <c r="D2372" s="101">
        <v>499.2136041666667</v>
      </c>
      <c r="E2372" s="110">
        <v>176.9571875</v>
      </c>
      <c r="F2372" s="105">
        <v>377.95583333333332</v>
      </c>
      <c r="G2372" s="28"/>
      <c r="H2372" s="111">
        <v>211.34468749999999</v>
      </c>
      <c r="I2372" s="106">
        <v>83.629729166666678</v>
      </c>
      <c r="J2372" s="109">
        <v>225.27441666666667</v>
      </c>
      <c r="K2372" s="104">
        <v>77.308979166666674</v>
      </c>
      <c r="L2372" s="107">
        <v>0</v>
      </c>
      <c r="M2372" s="102">
        <v>251.23179166666665</v>
      </c>
      <c r="N2372" s="108">
        <v>150</v>
      </c>
      <c r="O2372" s="103">
        <v>7.6275624999999998</v>
      </c>
      <c r="P2372" s="58">
        <v>0</v>
      </c>
      <c r="R2372" s="24">
        <f t="shared" si="173"/>
        <v>2060.543791666666</v>
      </c>
      <c r="T2372" s="5">
        <v>82</v>
      </c>
      <c r="V2372" s="20">
        <f t="shared" si="174"/>
        <v>2142.543791666666</v>
      </c>
      <c r="W2372" s="59">
        <f t="shared" si="181"/>
        <v>42383</v>
      </c>
      <c r="X2372" s="25">
        <v>148.13200000000001</v>
      </c>
      <c r="Y2372" s="58">
        <v>341.471</v>
      </c>
      <c r="Z2372" s="58">
        <v>387.21600000000001</v>
      </c>
      <c r="AA2372" s="58">
        <v>378.11399999999998</v>
      </c>
      <c r="AB2372" s="58">
        <v>217.46799999999999</v>
      </c>
      <c r="AC2372" s="58">
        <v>36.479999999999997</v>
      </c>
      <c r="AD2372" s="100">
        <v>91.29291666666667</v>
      </c>
      <c r="AE2372" s="28">
        <f>AVERAGE(AE2365:AE2371)</f>
        <v>0</v>
      </c>
      <c r="AF2372" s="58">
        <v>10.247999999999999</v>
      </c>
      <c r="AG2372" s="58"/>
      <c r="AH2372" s="28">
        <f>AVERAGE(AH2365:AH2371)</f>
        <v>0</v>
      </c>
      <c r="AI2372" s="28"/>
      <c r="AL2372" s="24">
        <f t="shared" si="176"/>
        <v>1610.4219166666669</v>
      </c>
      <c r="AN2372" s="47">
        <f t="shared" si="179"/>
        <v>283.5</v>
      </c>
      <c r="AP2372" s="20">
        <f t="shared" si="175"/>
        <v>1893.9219166666669</v>
      </c>
      <c r="AR2372" s="20">
        <f t="shared" si="180"/>
        <v>248.62187499999914</v>
      </c>
    </row>
    <row r="2373" spans="1:44" x14ac:dyDescent="0.25">
      <c r="A2373" t="str">
        <f>VLOOKUP($B2373,'Cushing Balance'!$C$2:$E$500,3,TRUE)</f>
        <v>22016</v>
      </c>
      <c r="B2373" s="38">
        <v>42384</v>
      </c>
      <c r="C2373" s="32"/>
      <c r="D2373" s="101">
        <v>417.91666666666669</v>
      </c>
      <c r="E2373" s="110">
        <v>154.60306249999999</v>
      </c>
      <c r="F2373" s="105">
        <v>351.2029583333333</v>
      </c>
      <c r="G2373" s="28"/>
      <c r="H2373" s="111">
        <v>202.72689583333334</v>
      </c>
      <c r="I2373" s="106">
        <v>75.449687499999996</v>
      </c>
      <c r="J2373" s="109">
        <v>272.45581249999998</v>
      </c>
      <c r="K2373" s="104">
        <v>85.552187500000002</v>
      </c>
      <c r="L2373" s="107">
        <v>0</v>
      </c>
      <c r="M2373" s="102">
        <v>245.52933333333334</v>
      </c>
      <c r="N2373" s="108">
        <v>128.44870833333331</v>
      </c>
      <c r="O2373" s="103">
        <v>6.4919374999999997</v>
      </c>
      <c r="P2373" s="58">
        <v>0</v>
      </c>
      <c r="R2373" s="24">
        <f t="shared" si="173"/>
        <v>1940.37725</v>
      </c>
      <c r="T2373" s="5">
        <v>82</v>
      </c>
      <c r="V2373" s="20">
        <f t="shared" si="174"/>
        <v>2022.37725</v>
      </c>
      <c r="W2373" s="59">
        <f t="shared" si="181"/>
        <v>42384</v>
      </c>
      <c r="X2373" s="25">
        <v>145.91800000000001</v>
      </c>
      <c r="Y2373" s="58">
        <v>346.82299999999998</v>
      </c>
      <c r="Z2373" s="58">
        <v>380.19</v>
      </c>
      <c r="AA2373" s="58">
        <v>401.48899999999998</v>
      </c>
      <c r="AB2373" s="58">
        <v>235.898</v>
      </c>
      <c r="AC2373" s="58">
        <v>38.786000000000001</v>
      </c>
      <c r="AD2373" s="100">
        <v>98.184520833333323</v>
      </c>
      <c r="AE2373" s="28">
        <f t="shared" ref="AE2373:AE2427" si="182">AVERAGE(AE2366:AE2372)</f>
        <v>0</v>
      </c>
      <c r="AF2373" s="58">
        <v>12.865</v>
      </c>
      <c r="AG2373" s="58"/>
      <c r="AH2373" s="28">
        <f t="shared" ref="AH2373:AH2427" si="183">AVERAGE(AH2366:AH2372)</f>
        <v>0</v>
      </c>
      <c r="AI2373" s="28"/>
      <c r="AL2373" s="24">
        <f t="shared" si="176"/>
        <v>1660.1535208333335</v>
      </c>
      <c r="AN2373" s="47">
        <f t="shared" si="179"/>
        <v>283.5</v>
      </c>
      <c r="AP2373" s="20">
        <f t="shared" si="175"/>
        <v>1943.6535208333335</v>
      </c>
      <c r="AR2373" s="20">
        <f t="shared" si="180"/>
        <v>78.723729166666544</v>
      </c>
    </row>
    <row r="2374" spans="1:44" x14ac:dyDescent="0.25">
      <c r="A2374" t="str">
        <f>VLOOKUP($B2374,'Cushing Balance'!$C$2:$E$500,3,TRUE)</f>
        <v>32016</v>
      </c>
      <c r="B2374" s="38">
        <v>42385</v>
      </c>
      <c r="C2374" s="32"/>
      <c r="D2374" s="101">
        <v>0</v>
      </c>
      <c r="E2374" s="110">
        <v>141.78883333333334</v>
      </c>
      <c r="F2374" s="105">
        <v>353.4258958333333</v>
      </c>
      <c r="G2374" s="28"/>
      <c r="H2374" s="111">
        <v>2.8881458333333336</v>
      </c>
      <c r="I2374" s="106">
        <v>81.759583333333325</v>
      </c>
      <c r="J2374" s="109">
        <v>282.84145833333332</v>
      </c>
      <c r="K2374" s="104">
        <v>85.55735416666667</v>
      </c>
      <c r="L2374" s="107">
        <v>0</v>
      </c>
      <c r="M2374" s="102">
        <v>254.43885416666666</v>
      </c>
      <c r="N2374" s="108">
        <v>110.77920833333333</v>
      </c>
      <c r="O2374" s="103">
        <v>8.8428541666666653</v>
      </c>
      <c r="P2374" s="58">
        <v>0</v>
      </c>
      <c r="R2374" s="24">
        <f t="shared" si="173"/>
        <v>1322.3221874999999</v>
      </c>
      <c r="T2374" s="5">
        <v>82</v>
      </c>
      <c r="V2374" s="20">
        <f t="shared" si="174"/>
        <v>1404.3221874999999</v>
      </c>
      <c r="W2374" s="59">
        <f t="shared" si="181"/>
        <v>42385</v>
      </c>
      <c r="X2374" s="25">
        <v>147.928</v>
      </c>
      <c r="Y2374" s="58">
        <v>308.29899999999998</v>
      </c>
      <c r="Z2374" s="58">
        <v>378.642</v>
      </c>
      <c r="AA2374" s="58">
        <v>453.23399999999998</v>
      </c>
      <c r="AB2374" s="58">
        <v>229.09700000000001</v>
      </c>
      <c r="AC2374" s="58">
        <v>33.043999999999997</v>
      </c>
      <c r="AD2374" s="100">
        <v>111.32820833333332</v>
      </c>
      <c r="AE2374" s="28">
        <f t="shared" si="182"/>
        <v>0</v>
      </c>
      <c r="AF2374" s="58">
        <v>14.904999999999999</v>
      </c>
      <c r="AG2374" s="58"/>
      <c r="AH2374" s="28">
        <f t="shared" si="183"/>
        <v>0</v>
      </c>
      <c r="AI2374" s="28"/>
      <c r="AL2374" s="24">
        <f t="shared" si="176"/>
        <v>1676.4772083333332</v>
      </c>
      <c r="AN2374" s="47">
        <f t="shared" si="179"/>
        <v>283.5</v>
      </c>
      <c r="AP2374" s="20">
        <f t="shared" si="175"/>
        <v>1959.9772083333332</v>
      </c>
      <c r="AR2374" s="20">
        <f t="shared" si="180"/>
        <v>-555.65502083333331</v>
      </c>
    </row>
    <row r="2375" spans="1:44" x14ac:dyDescent="0.25">
      <c r="A2375" t="str">
        <f>VLOOKUP($B2375,'Cushing Balance'!$C$2:$E$500,3,TRUE)</f>
        <v>32016</v>
      </c>
      <c r="B2375" s="38">
        <v>42386</v>
      </c>
      <c r="C2375" s="32"/>
      <c r="D2375" s="101">
        <v>442.5</v>
      </c>
      <c r="E2375" s="110">
        <v>174.95531249999999</v>
      </c>
      <c r="F2375" s="105">
        <v>317.5918958333333</v>
      </c>
      <c r="G2375" s="28"/>
      <c r="H2375" s="111">
        <v>127.96614583333333</v>
      </c>
      <c r="I2375" s="106">
        <v>82.154145833333331</v>
      </c>
      <c r="J2375" s="109">
        <v>326.45002083333333</v>
      </c>
      <c r="K2375" s="104">
        <v>84.832979166666675</v>
      </c>
      <c r="L2375" s="107">
        <v>0</v>
      </c>
      <c r="M2375" s="102">
        <v>274.30058333333329</v>
      </c>
      <c r="N2375" s="108">
        <v>127.981375</v>
      </c>
      <c r="O2375" s="103">
        <v>4.7915416666666673</v>
      </c>
      <c r="P2375" s="58">
        <v>0</v>
      </c>
      <c r="R2375" s="24">
        <f t="shared" si="173"/>
        <v>1963.5240000000003</v>
      </c>
      <c r="T2375" s="5">
        <v>82</v>
      </c>
      <c r="V2375" s="20">
        <f t="shared" si="174"/>
        <v>2045.5240000000003</v>
      </c>
      <c r="W2375" s="59">
        <f t="shared" si="181"/>
        <v>42386</v>
      </c>
      <c r="X2375" s="25">
        <v>146.024</v>
      </c>
      <c r="Y2375" s="58">
        <v>343.68599999999998</v>
      </c>
      <c r="Z2375" s="58">
        <v>383.61</v>
      </c>
      <c r="AA2375" s="58">
        <v>410.351</v>
      </c>
      <c r="AB2375" s="58">
        <v>234.613</v>
      </c>
      <c r="AC2375" s="58">
        <v>37.030999999999999</v>
      </c>
      <c r="AD2375" s="100">
        <v>115.24822916666668</v>
      </c>
      <c r="AE2375" s="28">
        <f t="shared" si="182"/>
        <v>0</v>
      </c>
      <c r="AF2375" s="58">
        <v>14.004</v>
      </c>
      <c r="AG2375" s="58"/>
      <c r="AH2375" s="28">
        <f t="shared" si="183"/>
        <v>0</v>
      </c>
      <c r="AI2375" s="28"/>
      <c r="AL2375" s="24">
        <f t="shared" si="176"/>
        <v>1684.5672291666665</v>
      </c>
      <c r="AN2375" s="47">
        <f t="shared" si="179"/>
        <v>283.5</v>
      </c>
      <c r="AP2375" s="20">
        <f t="shared" si="175"/>
        <v>1968.0672291666665</v>
      </c>
      <c r="AR2375" s="20">
        <f t="shared" si="180"/>
        <v>77.456770833333849</v>
      </c>
    </row>
    <row r="2376" spans="1:44" x14ac:dyDescent="0.25">
      <c r="A2376" t="str">
        <f>VLOOKUP($B2376,'Cushing Balance'!$C$2:$E$500,3,TRUE)</f>
        <v>32016</v>
      </c>
      <c r="B2376" s="38">
        <v>42387</v>
      </c>
      <c r="C2376" s="32"/>
      <c r="D2376" s="101">
        <v>479.375</v>
      </c>
      <c r="E2376" s="110">
        <v>156.93208333333334</v>
      </c>
      <c r="F2376" s="105">
        <v>306.67264583333332</v>
      </c>
      <c r="G2376" s="28"/>
      <c r="H2376" s="111">
        <v>164.596125</v>
      </c>
      <c r="I2376" s="106">
        <v>74.95697916666667</v>
      </c>
      <c r="J2376" s="109">
        <v>277.41102083333334</v>
      </c>
      <c r="K2376" s="104">
        <v>89.495895833333321</v>
      </c>
      <c r="L2376" s="107">
        <v>0</v>
      </c>
      <c r="M2376" s="102">
        <v>262.41820833333333</v>
      </c>
      <c r="N2376" s="108">
        <v>112.73585416666667</v>
      </c>
      <c r="O2376" s="103">
        <v>9.7204999999999995</v>
      </c>
      <c r="P2376" s="58">
        <v>0</v>
      </c>
      <c r="R2376" s="24">
        <f t="shared" si="173"/>
        <v>1934.3143125000001</v>
      </c>
      <c r="T2376" s="5">
        <v>82</v>
      </c>
      <c r="V2376" s="20">
        <f t="shared" si="174"/>
        <v>2016.3143125000001</v>
      </c>
      <c r="W2376" s="59">
        <f t="shared" si="181"/>
        <v>42387</v>
      </c>
      <c r="X2376" s="25">
        <v>146.37299999999999</v>
      </c>
      <c r="Y2376" s="58">
        <v>311.79899999999998</v>
      </c>
      <c r="Z2376" s="58">
        <v>366.30700000000002</v>
      </c>
      <c r="AA2376" s="58">
        <v>384.54399999999998</v>
      </c>
      <c r="AB2376" s="58">
        <v>234.25800000000001</v>
      </c>
      <c r="AC2376" s="58">
        <v>35.9</v>
      </c>
      <c r="AD2376" s="100">
        <v>124.88583333333332</v>
      </c>
      <c r="AE2376" s="28">
        <v>0</v>
      </c>
      <c r="AF2376" s="58">
        <v>10.201000000000001</v>
      </c>
      <c r="AG2376" s="58"/>
      <c r="AH2376" s="28">
        <v>0</v>
      </c>
      <c r="AI2376" s="28"/>
      <c r="AL2376" s="24">
        <f t="shared" si="176"/>
        <v>1614.2678333333336</v>
      </c>
      <c r="AN2376" s="47">
        <f t="shared" si="179"/>
        <v>283.5</v>
      </c>
      <c r="AP2376" s="20">
        <f t="shared" si="175"/>
        <v>1897.7678333333336</v>
      </c>
      <c r="AR2376" s="20">
        <f t="shared" si="180"/>
        <v>118.54647916666659</v>
      </c>
    </row>
    <row r="2377" spans="1:44" x14ac:dyDescent="0.25">
      <c r="A2377" t="str">
        <f>VLOOKUP($B2377,'Cushing Balance'!$C$2:$E$500,3,TRUE)</f>
        <v>32016</v>
      </c>
      <c r="B2377" s="38">
        <v>42388</v>
      </c>
      <c r="C2377" s="32"/>
      <c r="D2377" s="101">
        <v>285.89172916666666</v>
      </c>
      <c r="E2377" s="110">
        <v>200.48654166666665</v>
      </c>
      <c r="F2377" s="105">
        <v>173.40433333333334</v>
      </c>
      <c r="G2377" s="28"/>
      <c r="H2377" s="111">
        <v>197.10052083333335</v>
      </c>
      <c r="I2377" s="106">
        <v>69.869833333333332</v>
      </c>
      <c r="J2377" s="109">
        <v>282.85562499999997</v>
      </c>
      <c r="K2377" s="104">
        <v>73.252791666666667</v>
      </c>
      <c r="L2377" s="107">
        <v>0</v>
      </c>
      <c r="M2377" s="102">
        <v>271.14429166666667</v>
      </c>
      <c r="N2377" s="108">
        <v>137.26241666666667</v>
      </c>
      <c r="O2377" s="103">
        <v>5.2736458333333331</v>
      </c>
      <c r="P2377" s="58">
        <v>0</v>
      </c>
      <c r="R2377" s="24">
        <f t="shared" si="173"/>
        <v>1696.5417291666668</v>
      </c>
      <c r="T2377" s="5">
        <v>82</v>
      </c>
      <c r="V2377" s="20">
        <f t="shared" si="174"/>
        <v>1778.5417291666668</v>
      </c>
      <c r="W2377" s="59">
        <f t="shared" si="181"/>
        <v>42388</v>
      </c>
      <c r="X2377" s="25">
        <v>147.80000000000001</v>
      </c>
      <c r="Y2377" s="58">
        <v>337.03300000000002</v>
      </c>
      <c r="Z2377" s="58">
        <v>359.12400000000002</v>
      </c>
      <c r="AA2377" s="58">
        <v>421.916</v>
      </c>
      <c r="AB2377" s="58">
        <v>230.03200000000001</v>
      </c>
      <c r="AC2377" s="58">
        <v>35.448</v>
      </c>
      <c r="AD2377" s="100">
        <v>112.12079166666668</v>
      </c>
      <c r="AE2377" s="28">
        <f t="shared" si="182"/>
        <v>0</v>
      </c>
      <c r="AF2377" s="58">
        <v>14.738</v>
      </c>
      <c r="AG2377" s="58"/>
      <c r="AH2377" s="28">
        <f t="shared" si="183"/>
        <v>0</v>
      </c>
      <c r="AI2377" s="28"/>
      <c r="AL2377" s="24">
        <f t="shared" si="176"/>
        <v>1658.2117916666668</v>
      </c>
      <c r="AN2377" s="47">
        <f t="shared" si="179"/>
        <v>283.5</v>
      </c>
      <c r="AP2377" s="20">
        <f t="shared" si="175"/>
        <v>1941.7117916666668</v>
      </c>
      <c r="AR2377" s="20">
        <f t="shared" si="180"/>
        <v>-163.17006250000009</v>
      </c>
    </row>
    <row r="2378" spans="1:44" x14ac:dyDescent="0.25">
      <c r="A2378" t="str">
        <f>VLOOKUP($B2378,'Cushing Balance'!$C$2:$E$500,3,TRUE)</f>
        <v>32016</v>
      </c>
      <c r="B2378" s="38">
        <v>42389</v>
      </c>
      <c r="C2378" s="32"/>
      <c r="D2378" s="101">
        <v>166.44120833333335</v>
      </c>
      <c r="E2378" s="110">
        <v>175.90560416666665</v>
      </c>
      <c r="F2378" s="105">
        <v>178.5415625</v>
      </c>
      <c r="G2378" s="28"/>
      <c r="H2378" s="111">
        <v>204.04422916666667</v>
      </c>
      <c r="I2378" s="106">
        <v>95.719041666666669</v>
      </c>
      <c r="J2378" s="109">
        <v>292.1633333333333</v>
      </c>
      <c r="K2378" s="104">
        <v>73.835041666666669</v>
      </c>
      <c r="L2378" s="107">
        <v>0</v>
      </c>
      <c r="M2378" s="102">
        <v>262.97397916666671</v>
      </c>
      <c r="N2378" s="108">
        <v>112.60885416666667</v>
      </c>
      <c r="O2378" s="103">
        <v>2.0655000000000001</v>
      </c>
      <c r="P2378" s="58">
        <v>0</v>
      </c>
      <c r="R2378" s="24">
        <f t="shared" ref="R2378:R2441" si="184">SUM(D2378:P2378)</f>
        <v>1564.2983541666665</v>
      </c>
      <c r="T2378" s="5">
        <v>82</v>
      </c>
      <c r="V2378" s="20">
        <f t="shared" ref="V2378:V2441" si="185">T2378+R2378</f>
        <v>1646.2983541666665</v>
      </c>
      <c r="W2378" s="59">
        <f t="shared" si="181"/>
        <v>42389</v>
      </c>
      <c r="X2378" s="25">
        <v>145.40299999999999</v>
      </c>
      <c r="Y2378" s="58">
        <v>337.03300000000002</v>
      </c>
      <c r="Z2378" s="58">
        <v>202.69</v>
      </c>
      <c r="AA2378" s="58">
        <v>368.06900000000002</v>
      </c>
      <c r="AB2378" s="58">
        <v>230.88300000000001</v>
      </c>
      <c r="AC2378" s="58">
        <v>33.893999999999998</v>
      </c>
      <c r="AD2378" s="100">
        <v>67.414083333333323</v>
      </c>
      <c r="AE2378" s="28">
        <f t="shared" si="182"/>
        <v>0</v>
      </c>
      <c r="AF2378" s="58">
        <v>9.2110000000000003</v>
      </c>
      <c r="AG2378" s="58"/>
      <c r="AH2378" s="28">
        <f t="shared" si="183"/>
        <v>0</v>
      </c>
      <c r="AI2378" s="28"/>
      <c r="AL2378" s="24">
        <f t="shared" si="176"/>
        <v>1394.5970833333333</v>
      </c>
      <c r="AN2378" s="47">
        <f t="shared" si="179"/>
        <v>283.5</v>
      </c>
      <c r="AP2378" s="20">
        <f t="shared" ref="AP2378:AP2441" si="186">AN2378+AL2378</f>
        <v>1678.0970833333333</v>
      </c>
      <c r="AR2378" s="20">
        <f t="shared" si="180"/>
        <v>-31.798729166666817</v>
      </c>
    </row>
    <row r="2379" spans="1:44" x14ac:dyDescent="0.25">
      <c r="A2379" t="str">
        <f>VLOOKUP($B2379,'Cushing Balance'!$C$2:$E$500,3,TRUE)</f>
        <v>32016</v>
      </c>
      <c r="B2379" s="38">
        <v>42390</v>
      </c>
      <c r="C2379" s="32"/>
      <c r="D2379" s="101">
        <v>73.500312500000007</v>
      </c>
      <c r="E2379" s="110">
        <v>168.33360416666665</v>
      </c>
      <c r="F2379" s="105">
        <v>163.17699999999999</v>
      </c>
      <c r="G2379" s="28"/>
      <c r="H2379" s="111">
        <v>212.42272916666667</v>
      </c>
      <c r="I2379" s="106">
        <v>66.780416666666667</v>
      </c>
      <c r="J2379" s="109">
        <v>291.63381249999998</v>
      </c>
      <c r="K2379" s="104">
        <v>80.745354166666672</v>
      </c>
      <c r="L2379" s="107">
        <v>0</v>
      </c>
      <c r="M2379" s="102">
        <v>281.26470833333332</v>
      </c>
      <c r="N2379" s="108">
        <v>127.87524999999999</v>
      </c>
      <c r="O2379" s="103">
        <v>13.669166666666667</v>
      </c>
      <c r="P2379" s="58">
        <v>0</v>
      </c>
      <c r="R2379" s="24">
        <f t="shared" si="184"/>
        <v>1479.4023541666666</v>
      </c>
      <c r="T2379" s="5">
        <v>82</v>
      </c>
      <c r="V2379" s="20">
        <f t="shared" si="185"/>
        <v>1561.4023541666666</v>
      </c>
      <c r="W2379" s="59">
        <f t="shared" si="181"/>
        <v>42390</v>
      </c>
      <c r="X2379" s="25">
        <v>145.91</v>
      </c>
      <c r="Y2379" s="58">
        <v>344.21300000000002</v>
      </c>
      <c r="Z2379" s="58">
        <v>164.25899999999999</v>
      </c>
      <c r="AA2379" s="58">
        <v>333.51299999999998</v>
      </c>
      <c r="AB2379" s="58">
        <v>230.404</v>
      </c>
      <c r="AC2379" s="58">
        <v>34.078000000000003</v>
      </c>
      <c r="AD2379" s="100">
        <v>99.346500000000006</v>
      </c>
      <c r="AE2379" s="28">
        <f t="shared" si="182"/>
        <v>0</v>
      </c>
      <c r="AF2379" s="58">
        <v>7.2430000000000003</v>
      </c>
      <c r="AG2379" s="58"/>
      <c r="AH2379" s="28">
        <f t="shared" si="183"/>
        <v>0</v>
      </c>
      <c r="AI2379" s="28"/>
      <c r="AL2379" s="24">
        <f t="shared" ref="AL2379:AL2442" si="187">SUM(X2379:AJ2379)</f>
        <v>1358.9665</v>
      </c>
      <c r="AN2379" s="47">
        <f t="shared" si="179"/>
        <v>283.5</v>
      </c>
      <c r="AP2379" s="20">
        <f t="shared" si="186"/>
        <v>1642.4665</v>
      </c>
      <c r="AR2379" s="20">
        <f t="shared" si="180"/>
        <v>-81.064145833333441</v>
      </c>
    </row>
    <row r="2380" spans="1:44" x14ac:dyDescent="0.25">
      <c r="A2380" t="str">
        <f>VLOOKUP($B2380,'Cushing Balance'!$C$2:$E$500,3,TRUE)</f>
        <v>32016</v>
      </c>
      <c r="B2380" s="38">
        <v>42391</v>
      </c>
      <c r="C2380" s="32"/>
      <c r="D2380" s="101">
        <v>588.46072916666662</v>
      </c>
      <c r="E2380" s="110">
        <v>144.61362500000001</v>
      </c>
      <c r="F2380" s="105">
        <v>60.352208333333337</v>
      </c>
      <c r="G2380" s="28"/>
      <c r="H2380" s="111">
        <v>211.27312499999999</v>
      </c>
      <c r="I2380" s="106">
        <v>65.854583333333323</v>
      </c>
      <c r="J2380" s="109">
        <v>294.93779166666667</v>
      </c>
      <c r="K2380" s="104">
        <v>80.118812500000004</v>
      </c>
      <c r="L2380" s="107">
        <v>0</v>
      </c>
      <c r="M2380" s="102">
        <v>267.30016666666671</v>
      </c>
      <c r="N2380" s="108">
        <v>125.28704166666667</v>
      </c>
      <c r="O2380" s="103">
        <v>24.990395833333331</v>
      </c>
      <c r="P2380" s="58">
        <v>0</v>
      </c>
      <c r="R2380" s="24">
        <f t="shared" si="184"/>
        <v>1863.1884791666669</v>
      </c>
      <c r="T2380" s="5">
        <v>82</v>
      </c>
      <c r="V2380" s="20">
        <f t="shared" si="185"/>
        <v>1945.1884791666669</v>
      </c>
      <c r="W2380" s="59">
        <f t="shared" si="181"/>
        <v>42391</v>
      </c>
      <c r="X2380" s="25">
        <v>145.703</v>
      </c>
      <c r="Y2380" s="58">
        <v>344.29300000000001</v>
      </c>
      <c r="Z2380" s="58">
        <v>232.09299999999999</v>
      </c>
      <c r="AA2380" s="58">
        <v>350.95800000000003</v>
      </c>
      <c r="AB2380" s="58">
        <v>222.94399999999999</v>
      </c>
      <c r="AC2380" s="58">
        <v>34.877000000000002</v>
      </c>
      <c r="AD2380" s="100">
        <v>85.579104166666667</v>
      </c>
      <c r="AE2380" s="28">
        <f t="shared" si="182"/>
        <v>0</v>
      </c>
      <c r="AF2380" s="58">
        <v>6.4820000000000002</v>
      </c>
      <c r="AG2380" s="58"/>
      <c r="AH2380" s="28">
        <f t="shared" si="183"/>
        <v>0</v>
      </c>
      <c r="AI2380" s="28"/>
      <c r="AL2380" s="24">
        <f t="shared" si="187"/>
        <v>1422.9291041666665</v>
      </c>
      <c r="AN2380" s="47">
        <f t="shared" si="179"/>
        <v>283.5</v>
      </c>
      <c r="AP2380" s="20">
        <f t="shared" si="186"/>
        <v>1706.4291041666665</v>
      </c>
      <c r="AR2380" s="20">
        <f>V2380-AP2380</f>
        <v>238.75937500000032</v>
      </c>
    </row>
    <row r="2381" spans="1:44" x14ac:dyDescent="0.25">
      <c r="A2381" t="str">
        <f>VLOOKUP($B2381,'Cushing Balance'!$C$2:$E$500,3,TRUE)</f>
        <v>42016</v>
      </c>
      <c r="B2381" s="38">
        <v>42392</v>
      </c>
      <c r="C2381" s="32"/>
      <c r="D2381" s="101">
        <v>161.9956875</v>
      </c>
      <c r="E2381" s="110">
        <v>198.11881249999999</v>
      </c>
      <c r="F2381" s="105">
        <v>204.74424999999999</v>
      </c>
      <c r="G2381" s="28"/>
      <c r="H2381" s="111">
        <v>169.94877083333336</v>
      </c>
      <c r="I2381" s="106">
        <v>85.6454375</v>
      </c>
      <c r="J2381" s="109">
        <v>262.12818750000002</v>
      </c>
      <c r="K2381" s="104">
        <v>80.611437499999994</v>
      </c>
      <c r="L2381" s="107">
        <v>1.957125</v>
      </c>
      <c r="M2381" s="102">
        <v>268.69110416666666</v>
      </c>
      <c r="N2381" s="108">
        <v>124.37910416666668</v>
      </c>
      <c r="O2381" s="103">
        <v>33.165624999999999</v>
      </c>
      <c r="P2381" s="58">
        <v>0</v>
      </c>
      <c r="R2381" s="24">
        <f t="shared" si="184"/>
        <v>1591.3855416666665</v>
      </c>
      <c r="T2381" s="5">
        <v>82</v>
      </c>
      <c r="V2381" s="20">
        <f t="shared" si="185"/>
        <v>1673.3855416666665</v>
      </c>
      <c r="W2381" s="59">
        <f t="shared" si="181"/>
        <v>42392</v>
      </c>
      <c r="X2381" s="25">
        <v>148.11000000000001</v>
      </c>
      <c r="Y2381" s="58">
        <v>342.54899999999998</v>
      </c>
      <c r="Z2381" s="58">
        <v>303.154</v>
      </c>
      <c r="AA2381" s="58">
        <v>184.10900000000001</v>
      </c>
      <c r="AB2381" s="58">
        <v>214.78</v>
      </c>
      <c r="AC2381" s="58">
        <v>38.021999999999998</v>
      </c>
      <c r="AD2381" s="100">
        <v>61.012895833333339</v>
      </c>
      <c r="AE2381" s="28">
        <f t="shared" si="182"/>
        <v>0</v>
      </c>
      <c r="AF2381" s="58">
        <v>8.34</v>
      </c>
      <c r="AG2381" s="58"/>
      <c r="AH2381" s="28">
        <f t="shared" si="183"/>
        <v>0</v>
      </c>
      <c r="AI2381" s="28"/>
      <c r="AL2381" s="24">
        <f t="shared" si="187"/>
        <v>1300.0768958333331</v>
      </c>
      <c r="AN2381" s="47">
        <f t="shared" si="179"/>
        <v>283.5</v>
      </c>
      <c r="AP2381" s="20">
        <f t="shared" si="186"/>
        <v>1583.5768958333331</v>
      </c>
      <c r="AR2381" s="20">
        <f t="shared" si="180"/>
        <v>89.808645833333458</v>
      </c>
    </row>
    <row r="2382" spans="1:44" x14ac:dyDescent="0.25">
      <c r="A2382" t="str">
        <f>VLOOKUP($B2382,'Cushing Balance'!$C$2:$E$500,3,TRUE)</f>
        <v>42016</v>
      </c>
      <c r="B2382" s="38">
        <v>42393</v>
      </c>
      <c r="C2382" s="32"/>
      <c r="D2382" s="101">
        <v>184.375</v>
      </c>
      <c r="E2382" s="110">
        <v>187.22312500000001</v>
      </c>
      <c r="F2382" s="105">
        <v>220.45027083333335</v>
      </c>
      <c r="G2382" s="28"/>
      <c r="H2382" s="111">
        <v>133.53708333333336</v>
      </c>
      <c r="I2382" s="106">
        <v>76.732937500000006</v>
      </c>
      <c r="J2382" s="109">
        <v>292.97766666666666</v>
      </c>
      <c r="K2382" s="104">
        <v>81.000666666666675</v>
      </c>
      <c r="L2382" s="107">
        <v>0</v>
      </c>
      <c r="M2382" s="102">
        <v>248.31297916666665</v>
      </c>
      <c r="N2382" s="108">
        <v>124.30822916666668</v>
      </c>
      <c r="O2382" s="103">
        <v>4.3527708333333326</v>
      </c>
      <c r="P2382" s="58">
        <v>0</v>
      </c>
      <c r="R2382" s="24">
        <f t="shared" si="184"/>
        <v>1553.2707291666666</v>
      </c>
      <c r="T2382" s="5">
        <v>82</v>
      </c>
      <c r="V2382" s="20">
        <f t="shared" si="185"/>
        <v>1635.2707291666666</v>
      </c>
      <c r="W2382" s="59">
        <f t="shared" si="181"/>
        <v>42393</v>
      </c>
      <c r="X2382" s="25">
        <v>146.62100000000001</v>
      </c>
      <c r="Y2382" s="58">
        <v>344.89</v>
      </c>
      <c r="Z2382" s="58">
        <v>351.928</v>
      </c>
      <c r="AA2382" s="58">
        <v>368.43400000000003</v>
      </c>
      <c r="AB2382" s="58">
        <v>229.803</v>
      </c>
      <c r="AC2382" s="58">
        <v>38.542000000000002</v>
      </c>
      <c r="AD2382" s="100">
        <v>143.61206250000001</v>
      </c>
      <c r="AE2382" s="28">
        <f t="shared" si="182"/>
        <v>0</v>
      </c>
      <c r="AF2382" s="58">
        <v>14.404</v>
      </c>
      <c r="AG2382" s="58"/>
      <c r="AH2382" s="28">
        <f t="shared" si="183"/>
        <v>0</v>
      </c>
      <c r="AI2382" s="28"/>
      <c r="AL2382" s="24">
        <f t="shared" si="187"/>
        <v>1638.2340624999999</v>
      </c>
      <c r="AN2382" s="99">
        <f t="shared" ref="AN2382:AN2386" si="188">(315-45)*0.9</f>
        <v>243</v>
      </c>
      <c r="AP2382" s="20">
        <f t="shared" si="186"/>
        <v>1881.2340624999999</v>
      </c>
      <c r="AR2382" s="20">
        <f t="shared" si="180"/>
        <v>-245.96333333333337</v>
      </c>
    </row>
    <row r="2383" spans="1:44" x14ac:dyDescent="0.25">
      <c r="A2383" t="str">
        <f>VLOOKUP($B2383,'Cushing Balance'!$C$2:$E$500,3,TRUE)</f>
        <v>42016</v>
      </c>
      <c r="B2383" s="38">
        <v>42394</v>
      </c>
      <c r="C2383" s="32"/>
      <c r="D2383" s="101">
        <v>381.025375</v>
      </c>
      <c r="E2383" s="110">
        <v>154.1341875</v>
      </c>
      <c r="F2383" s="105">
        <v>220.13545833333333</v>
      </c>
      <c r="G2383" s="28"/>
      <c r="H2383" s="111">
        <v>151.54564583333334</v>
      </c>
      <c r="I2383" s="106">
        <v>75.704354166666675</v>
      </c>
      <c r="J2383" s="109">
        <v>297.583125</v>
      </c>
      <c r="K2383" s="104">
        <v>73.569020833333326</v>
      </c>
      <c r="L2383" s="107">
        <v>0</v>
      </c>
      <c r="M2383" s="102">
        <v>233.56089583333335</v>
      </c>
      <c r="N2383" s="108">
        <v>124.081125</v>
      </c>
      <c r="O2383" s="103">
        <v>23.454000000000001</v>
      </c>
      <c r="P2383" s="58">
        <v>0</v>
      </c>
      <c r="R2383" s="24">
        <f t="shared" si="184"/>
        <v>1734.7931874999999</v>
      </c>
      <c r="T2383" s="5">
        <v>82</v>
      </c>
      <c r="V2383" s="20">
        <f t="shared" si="185"/>
        <v>1816.7931874999999</v>
      </c>
      <c r="W2383" s="59">
        <f t="shared" si="181"/>
        <v>42394</v>
      </c>
      <c r="X2383" s="25">
        <v>145.358</v>
      </c>
      <c r="Y2383" s="58">
        <v>345.70400000000001</v>
      </c>
      <c r="Z2383" s="58">
        <v>281.55799999999999</v>
      </c>
      <c r="AA2383" s="58">
        <v>304.41399999999999</v>
      </c>
      <c r="AB2383" s="58">
        <v>228.95599999999999</v>
      </c>
      <c r="AC2383" s="58">
        <v>36.048000000000002</v>
      </c>
      <c r="AD2383" s="100">
        <v>132.26239583333333</v>
      </c>
      <c r="AE2383" s="28">
        <f t="shared" si="182"/>
        <v>0</v>
      </c>
      <c r="AF2383" s="58">
        <v>15.862</v>
      </c>
      <c r="AG2383" s="58"/>
      <c r="AH2383" s="28">
        <f t="shared" si="183"/>
        <v>0</v>
      </c>
      <c r="AI2383" s="28"/>
      <c r="AL2383" s="24">
        <f t="shared" si="187"/>
        <v>1490.1623958333334</v>
      </c>
      <c r="AN2383" s="99">
        <f t="shared" si="188"/>
        <v>243</v>
      </c>
      <c r="AP2383" s="20">
        <f t="shared" si="186"/>
        <v>1733.1623958333334</v>
      </c>
      <c r="AR2383" s="20">
        <f t="shared" si="180"/>
        <v>83.630791666666482</v>
      </c>
    </row>
    <row r="2384" spans="1:44" x14ac:dyDescent="0.25">
      <c r="A2384" t="str">
        <f>VLOOKUP($B2384,'Cushing Balance'!$C$2:$E$500,3,TRUE)</f>
        <v>42016</v>
      </c>
      <c r="B2384" s="38">
        <v>42395</v>
      </c>
      <c r="C2384" s="32"/>
      <c r="D2384" s="101">
        <v>221.10037500000001</v>
      </c>
      <c r="E2384" s="110">
        <v>156.01443750000001</v>
      </c>
      <c r="F2384" s="105">
        <v>205.55631249999999</v>
      </c>
      <c r="G2384" s="28"/>
      <c r="H2384" s="111">
        <v>208.44870833333334</v>
      </c>
      <c r="I2384" s="106">
        <v>82.718229166666674</v>
      </c>
      <c r="J2384" s="109">
        <v>292.72250000000003</v>
      </c>
      <c r="K2384" s="104">
        <v>77.765000000000001</v>
      </c>
      <c r="L2384" s="107">
        <v>0</v>
      </c>
      <c r="M2384" s="102">
        <v>251.76056249999999</v>
      </c>
      <c r="N2384" s="108">
        <v>124.173</v>
      </c>
      <c r="O2384" s="103">
        <v>7.5471250000000003</v>
      </c>
      <c r="P2384" s="58">
        <v>0</v>
      </c>
      <c r="R2384" s="24">
        <f t="shared" si="184"/>
        <v>1627.8062500000003</v>
      </c>
      <c r="T2384" s="5">
        <v>82</v>
      </c>
      <c r="V2384" s="20">
        <f t="shared" si="185"/>
        <v>1709.8062500000003</v>
      </c>
      <c r="W2384" s="59">
        <f t="shared" si="181"/>
        <v>42395</v>
      </c>
      <c r="X2384" s="25">
        <v>142.78899999999999</v>
      </c>
      <c r="Y2384" s="58">
        <v>225.35</v>
      </c>
      <c r="Z2384" s="58">
        <v>256.94400000000002</v>
      </c>
      <c r="AA2384" s="58">
        <v>386.399</v>
      </c>
      <c r="AB2384" s="58">
        <v>234.291</v>
      </c>
      <c r="AC2384" s="58">
        <v>27.791</v>
      </c>
      <c r="AD2384" s="100">
        <v>99.977895833333335</v>
      </c>
      <c r="AE2384" s="28">
        <f t="shared" si="182"/>
        <v>0</v>
      </c>
      <c r="AF2384" s="58">
        <v>15.351000000000001</v>
      </c>
      <c r="AG2384" s="58"/>
      <c r="AH2384" s="28">
        <f t="shared" si="183"/>
        <v>0</v>
      </c>
      <c r="AI2384" s="28"/>
      <c r="AL2384" s="24">
        <f t="shared" si="187"/>
        <v>1388.8928958333336</v>
      </c>
      <c r="AN2384" s="99">
        <f t="shared" si="188"/>
        <v>243</v>
      </c>
      <c r="AP2384" s="20">
        <f t="shared" si="186"/>
        <v>1631.8928958333336</v>
      </c>
      <c r="AR2384" s="20">
        <f t="shared" si="180"/>
        <v>77.91335416666675</v>
      </c>
    </row>
    <row r="2385" spans="1:44" x14ac:dyDescent="0.25">
      <c r="A2385" t="str">
        <f>VLOOKUP($B2385,'Cushing Balance'!$C$2:$E$500,3,TRUE)</f>
        <v>42016</v>
      </c>
      <c r="B2385" s="38">
        <v>42396</v>
      </c>
      <c r="C2385" s="32"/>
      <c r="D2385" s="101">
        <v>147.24541666666667</v>
      </c>
      <c r="E2385" s="110">
        <v>155.49062499999999</v>
      </c>
      <c r="F2385" s="105">
        <v>223.82714583333333</v>
      </c>
      <c r="G2385" s="28"/>
      <c r="H2385" s="111">
        <v>210.99064583333333</v>
      </c>
      <c r="I2385" s="106">
        <v>80.764875000000004</v>
      </c>
      <c r="J2385" s="109">
        <v>176.66249999999999</v>
      </c>
      <c r="K2385" s="104">
        <v>87.182374999999993</v>
      </c>
      <c r="L2385" s="107">
        <v>0</v>
      </c>
      <c r="M2385" s="102">
        <v>268.15258333333333</v>
      </c>
      <c r="N2385" s="108">
        <v>124.86572916666667</v>
      </c>
      <c r="O2385" s="103">
        <v>29.97925</v>
      </c>
      <c r="P2385" s="58">
        <v>0</v>
      </c>
      <c r="R2385" s="24">
        <f t="shared" si="184"/>
        <v>1505.1611458333334</v>
      </c>
      <c r="T2385" s="5">
        <v>82</v>
      </c>
      <c r="V2385" s="20">
        <f t="shared" si="185"/>
        <v>1587.1611458333334</v>
      </c>
      <c r="W2385" s="59">
        <f t="shared" si="181"/>
        <v>42396</v>
      </c>
      <c r="X2385" s="25">
        <v>147.55000000000001</v>
      </c>
      <c r="Y2385" s="58">
        <v>366.30700000000002</v>
      </c>
      <c r="Z2385" s="58">
        <v>255.078</v>
      </c>
      <c r="AA2385" s="58">
        <v>343.58199999999999</v>
      </c>
      <c r="AB2385" s="58">
        <v>234.18799999999999</v>
      </c>
      <c r="AC2385" s="58">
        <v>38.631999999999998</v>
      </c>
      <c r="AD2385" s="100">
        <v>97.113062499999998</v>
      </c>
      <c r="AE2385" s="28">
        <f t="shared" si="182"/>
        <v>0</v>
      </c>
      <c r="AF2385" s="58">
        <v>15.013</v>
      </c>
      <c r="AG2385" s="58"/>
      <c r="AH2385" s="28">
        <f t="shared" si="183"/>
        <v>0</v>
      </c>
      <c r="AI2385" s="28"/>
      <c r="AL2385" s="24">
        <f t="shared" si="187"/>
        <v>1497.4630625</v>
      </c>
      <c r="AN2385" s="99">
        <f t="shared" si="188"/>
        <v>243</v>
      </c>
      <c r="AP2385" s="20">
        <f t="shared" si="186"/>
        <v>1740.4630625</v>
      </c>
      <c r="AR2385" s="20">
        <f t="shared" si="180"/>
        <v>-153.30191666666656</v>
      </c>
    </row>
    <row r="2386" spans="1:44" x14ac:dyDescent="0.25">
      <c r="A2386" t="str">
        <f>VLOOKUP($B2386,'Cushing Balance'!$C$2:$E$500,3,TRUE)</f>
        <v>42016</v>
      </c>
      <c r="B2386" s="38">
        <v>42397</v>
      </c>
      <c r="C2386" s="32"/>
      <c r="D2386" s="101">
        <v>368.59379166666668</v>
      </c>
      <c r="E2386" s="110">
        <v>145.31135416666666</v>
      </c>
      <c r="F2386" s="105">
        <v>243.08487500000001</v>
      </c>
      <c r="G2386" s="28"/>
      <c r="H2386" s="111">
        <v>209.7734375</v>
      </c>
      <c r="I2386" s="106">
        <v>77.096020833333327</v>
      </c>
      <c r="J2386" s="109">
        <v>295.58027083333332</v>
      </c>
      <c r="K2386" s="104">
        <v>87.900999999999996</v>
      </c>
      <c r="L2386" s="107">
        <v>0</v>
      </c>
      <c r="M2386" s="102">
        <v>272.48689583333334</v>
      </c>
      <c r="N2386" s="108">
        <v>115.98933333333333</v>
      </c>
      <c r="O2386" s="103">
        <v>28.548666666666669</v>
      </c>
      <c r="P2386" s="58">
        <v>0</v>
      </c>
      <c r="R2386" s="24">
        <f t="shared" si="184"/>
        <v>1844.3656458333335</v>
      </c>
      <c r="T2386" s="5">
        <v>82</v>
      </c>
      <c r="V2386" s="20">
        <f t="shared" si="185"/>
        <v>1926.3656458333335</v>
      </c>
      <c r="W2386" s="59">
        <f t="shared" si="181"/>
        <v>42397</v>
      </c>
      <c r="X2386" s="25">
        <v>147.089</v>
      </c>
      <c r="Y2386" s="58">
        <v>381.702</v>
      </c>
      <c r="Z2386" s="58">
        <v>307.19499999999999</v>
      </c>
      <c r="AA2386" s="58">
        <v>173.96100000000001</v>
      </c>
      <c r="AB2386" s="58">
        <v>234.239</v>
      </c>
      <c r="AC2386" s="58">
        <v>35.753999999999998</v>
      </c>
      <c r="AD2386" s="100">
        <v>90.577187499999994</v>
      </c>
      <c r="AE2386" s="28">
        <v>0</v>
      </c>
      <c r="AF2386" s="58">
        <v>12.692</v>
      </c>
      <c r="AG2386" s="58"/>
      <c r="AH2386" s="28">
        <f t="shared" si="183"/>
        <v>0</v>
      </c>
      <c r="AI2386" s="28"/>
      <c r="AL2386" s="24">
        <f t="shared" si="187"/>
        <v>1383.2091874999999</v>
      </c>
      <c r="AN2386" s="99">
        <f t="shared" si="188"/>
        <v>243</v>
      </c>
      <c r="AP2386" s="20">
        <f t="shared" si="186"/>
        <v>1626.2091874999999</v>
      </c>
      <c r="AR2386" s="20">
        <f t="shared" si="180"/>
        <v>300.1564583333336</v>
      </c>
    </row>
    <row r="2387" spans="1:44" x14ac:dyDescent="0.25">
      <c r="A2387" t="str">
        <f>VLOOKUP($B2387,'Cushing Balance'!$C$2:$E$500,3,TRUE)</f>
        <v>42016</v>
      </c>
      <c r="B2387" s="38">
        <v>42398</v>
      </c>
      <c r="C2387" s="32"/>
      <c r="D2387" s="101">
        <v>331.875</v>
      </c>
      <c r="E2387" s="110">
        <v>192.54741666666666</v>
      </c>
      <c r="F2387" s="105">
        <v>150.00185416666665</v>
      </c>
      <c r="G2387" s="28"/>
      <c r="H2387" s="111">
        <v>211.32210416666666</v>
      </c>
      <c r="I2387" s="106">
        <v>76.135041666666666</v>
      </c>
      <c r="J2387" s="109">
        <v>309.32706250000001</v>
      </c>
      <c r="K2387" s="104">
        <v>83.861041666666665</v>
      </c>
      <c r="L2387" s="107">
        <v>0</v>
      </c>
      <c r="M2387" s="102">
        <v>240.92625000000001</v>
      </c>
      <c r="N2387" s="108">
        <v>67.929124999999999</v>
      </c>
      <c r="O2387" s="103">
        <v>24.321416666666668</v>
      </c>
      <c r="P2387" s="58">
        <v>0</v>
      </c>
      <c r="R2387" s="24">
        <f t="shared" si="184"/>
        <v>1688.2463124999999</v>
      </c>
      <c r="T2387" s="5">
        <v>82</v>
      </c>
      <c r="V2387" s="20">
        <f t="shared" si="185"/>
        <v>1770.2463124999999</v>
      </c>
      <c r="W2387" s="59">
        <f t="shared" si="181"/>
        <v>42398</v>
      </c>
      <c r="X2387" s="25">
        <v>148.65100000000001</v>
      </c>
      <c r="Y2387" s="58">
        <v>388.79899999999998</v>
      </c>
      <c r="Z2387" s="58">
        <v>362.44400000000002</v>
      </c>
      <c r="AA2387" s="58">
        <v>390.03</v>
      </c>
      <c r="AB2387" s="58">
        <v>235.18899999999999</v>
      </c>
      <c r="AC2387" s="58">
        <v>37.997</v>
      </c>
      <c r="AD2387" s="100">
        <v>87.027354166666669</v>
      </c>
      <c r="AE2387" s="28">
        <f t="shared" si="182"/>
        <v>0</v>
      </c>
      <c r="AF2387" s="58">
        <v>15.22</v>
      </c>
      <c r="AG2387" s="58"/>
      <c r="AH2387" s="28">
        <f t="shared" si="183"/>
        <v>0</v>
      </c>
      <c r="AI2387" s="28"/>
      <c r="AL2387" s="24">
        <f t="shared" si="187"/>
        <v>1665.3573541666667</v>
      </c>
      <c r="AN2387" s="47">
        <f>(315-45)*0.93</f>
        <v>251.10000000000002</v>
      </c>
      <c r="AP2387" s="20">
        <f>AN2387+AL2387</f>
        <v>1916.4573541666668</v>
      </c>
      <c r="AR2387" s="20">
        <f t="shared" si="180"/>
        <v>-146.21104166666692</v>
      </c>
    </row>
    <row r="2388" spans="1:44" x14ac:dyDescent="0.25">
      <c r="A2388" t="str">
        <f>VLOOKUP($B2388,'Cushing Balance'!$C$2:$E$500,3,TRUE)</f>
        <v>52016</v>
      </c>
      <c r="B2388" s="38">
        <v>42399</v>
      </c>
      <c r="C2388" s="32"/>
      <c r="D2388" s="101">
        <v>70.31764583333333</v>
      </c>
      <c r="E2388" s="110">
        <v>176.66695833333335</v>
      </c>
      <c r="F2388" s="105">
        <v>157.80525</v>
      </c>
      <c r="G2388" s="28"/>
      <c r="H2388" s="111">
        <v>170.70672916666666</v>
      </c>
      <c r="I2388" s="106">
        <v>72.619395833333328</v>
      </c>
      <c r="J2388" s="109">
        <v>319.10972916666668</v>
      </c>
      <c r="K2388" s="104">
        <v>83.047041666666672</v>
      </c>
      <c r="L2388" s="107">
        <v>0</v>
      </c>
      <c r="M2388" s="102">
        <v>234.40045833333335</v>
      </c>
      <c r="N2388" s="108">
        <v>61.612604166666664</v>
      </c>
      <c r="O2388" s="103">
        <v>7.582583333333333</v>
      </c>
      <c r="P2388" s="58">
        <v>0</v>
      </c>
      <c r="R2388" s="24">
        <f t="shared" si="184"/>
        <v>1353.8683958333334</v>
      </c>
      <c r="T2388" s="5">
        <v>82</v>
      </c>
      <c r="V2388" s="20">
        <f t="shared" si="185"/>
        <v>1435.8683958333334</v>
      </c>
      <c r="W2388" s="59">
        <f t="shared" si="181"/>
        <v>42399</v>
      </c>
      <c r="X2388" s="25">
        <v>150.255</v>
      </c>
      <c r="Y2388" s="58">
        <v>343.09399999999999</v>
      </c>
      <c r="Z2388" s="58">
        <v>360.12299999999999</v>
      </c>
      <c r="AA2388" s="58">
        <v>324.75799999999998</v>
      </c>
      <c r="AB2388" s="58">
        <v>231.786</v>
      </c>
      <c r="AC2388" s="58">
        <v>38.923999999999999</v>
      </c>
      <c r="AD2388" s="100">
        <v>83.12</v>
      </c>
      <c r="AE2388" s="28">
        <f t="shared" si="182"/>
        <v>0</v>
      </c>
      <c r="AF2388" s="58">
        <v>15.971</v>
      </c>
      <c r="AG2388" s="58">
        <v>6.7430000000000003</v>
      </c>
      <c r="AH2388" s="28">
        <f t="shared" si="183"/>
        <v>0</v>
      </c>
      <c r="AI2388" s="28"/>
      <c r="AL2388" s="24">
        <f t="shared" si="187"/>
        <v>1554.7739999999999</v>
      </c>
      <c r="AN2388" s="47">
        <f>(315-45)*0.93</f>
        <v>251.10000000000002</v>
      </c>
      <c r="AP2388" s="20">
        <f t="shared" si="186"/>
        <v>1805.8739999999998</v>
      </c>
      <c r="AR2388" s="20">
        <f t="shared" si="180"/>
        <v>-370.00560416666644</v>
      </c>
    </row>
    <row r="2389" spans="1:44" x14ac:dyDescent="0.25">
      <c r="A2389" t="str">
        <f>VLOOKUP($B2389,'Cushing Balance'!$C$2:$E$500,3,TRUE)</f>
        <v>52016</v>
      </c>
      <c r="B2389" s="38">
        <v>42400</v>
      </c>
      <c r="C2389" s="32"/>
      <c r="D2389" s="101">
        <v>589.9986458333334</v>
      </c>
      <c r="E2389" s="110">
        <v>155.79162500000001</v>
      </c>
      <c r="F2389" s="105">
        <v>229.99533333333335</v>
      </c>
      <c r="G2389" s="28"/>
      <c r="H2389" s="111">
        <v>202.9165625</v>
      </c>
      <c r="I2389" s="106">
        <v>71.890812499999996</v>
      </c>
      <c r="J2389" s="109">
        <v>316.49595833333331</v>
      </c>
      <c r="K2389" s="104">
        <v>85.04420833333333</v>
      </c>
      <c r="L2389" s="107">
        <v>0</v>
      </c>
      <c r="M2389" s="102">
        <v>220.14316666666664</v>
      </c>
      <c r="N2389" s="108">
        <v>85.57716666666667</v>
      </c>
      <c r="O2389" s="103">
        <v>33.188833333333335</v>
      </c>
      <c r="P2389" s="58">
        <v>0</v>
      </c>
      <c r="R2389" s="24">
        <f t="shared" si="184"/>
        <v>1991.0423125000002</v>
      </c>
      <c r="T2389" s="5">
        <v>82</v>
      </c>
      <c r="V2389" s="20">
        <f t="shared" si="185"/>
        <v>2073.0423125000002</v>
      </c>
      <c r="W2389" s="59">
        <f t="shared" si="181"/>
        <v>42400</v>
      </c>
      <c r="X2389" s="25">
        <v>152.864</v>
      </c>
      <c r="Y2389" s="58">
        <v>348.00900000000001</v>
      </c>
      <c r="Z2389" s="58">
        <v>342.851</v>
      </c>
      <c r="AA2389" s="58">
        <v>373.02600000000001</v>
      </c>
      <c r="AB2389" s="58">
        <v>232.483</v>
      </c>
      <c r="AC2389" s="58">
        <v>37.905999999999999</v>
      </c>
      <c r="AD2389" s="100">
        <v>89.309708333333333</v>
      </c>
      <c r="AE2389" s="28">
        <f t="shared" si="182"/>
        <v>0</v>
      </c>
      <c r="AF2389" s="58">
        <v>15.930999999999999</v>
      </c>
      <c r="AG2389" s="58">
        <v>6.5209999999999999</v>
      </c>
      <c r="AH2389" s="28">
        <f t="shared" si="183"/>
        <v>0</v>
      </c>
      <c r="AI2389" s="28"/>
      <c r="AL2389" s="24">
        <f t="shared" si="187"/>
        <v>1598.9007083333333</v>
      </c>
      <c r="AN2389" s="47">
        <f>(315-45)*0.93</f>
        <v>251.10000000000002</v>
      </c>
      <c r="AP2389" s="20">
        <f t="shared" si="186"/>
        <v>1850.0007083333335</v>
      </c>
      <c r="AR2389" s="20">
        <f t="shared" si="180"/>
        <v>223.04160416666673</v>
      </c>
    </row>
    <row r="2390" spans="1:44" x14ac:dyDescent="0.25">
      <c r="A2390" t="str">
        <f>VLOOKUP($B2390,'Cushing Balance'!$C$2:$E$500,3,TRUE)</f>
        <v>52016</v>
      </c>
      <c r="B2390" s="38">
        <v>42401</v>
      </c>
      <c r="C2390" s="32"/>
      <c r="D2390" s="101">
        <v>590</v>
      </c>
      <c r="E2390" s="110">
        <v>148.04362499999999</v>
      </c>
      <c r="F2390" s="105">
        <v>230.10733333333334</v>
      </c>
      <c r="G2390" s="28"/>
      <c r="H2390" s="111">
        <v>193.72885416666665</v>
      </c>
      <c r="I2390" s="106">
        <v>61.743145833333337</v>
      </c>
      <c r="J2390" s="109">
        <v>217.53481249999999</v>
      </c>
      <c r="K2390" s="104">
        <v>77.231999999999999</v>
      </c>
      <c r="L2390" s="107">
        <v>0</v>
      </c>
      <c r="M2390" s="102">
        <v>245.77989583333334</v>
      </c>
      <c r="N2390" s="108">
        <v>108.84177083333333</v>
      </c>
      <c r="O2390" s="103">
        <v>6.9405833333333327</v>
      </c>
      <c r="P2390" s="58">
        <v>0</v>
      </c>
      <c r="R2390" s="24">
        <f t="shared" si="184"/>
        <v>1879.9520208333333</v>
      </c>
      <c r="T2390" s="5">
        <v>82</v>
      </c>
      <c r="V2390" s="20">
        <f t="shared" si="185"/>
        <v>1961.9520208333333</v>
      </c>
      <c r="W2390" s="59">
        <f t="shared" si="181"/>
        <v>42401</v>
      </c>
      <c r="X2390" s="25">
        <v>149.703</v>
      </c>
      <c r="Y2390" s="58">
        <v>356.36200000000002</v>
      </c>
      <c r="Z2390" s="58">
        <v>332.41500000000002</v>
      </c>
      <c r="AA2390" s="58">
        <v>348.11799999999999</v>
      </c>
      <c r="AB2390" s="58">
        <v>233.72200000000001</v>
      </c>
      <c r="AC2390" s="58">
        <v>38.814</v>
      </c>
      <c r="AD2390" s="100">
        <v>89.886499999999998</v>
      </c>
      <c r="AE2390" s="28">
        <f t="shared" si="182"/>
        <v>0</v>
      </c>
      <c r="AF2390" s="58">
        <v>13.927</v>
      </c>
      <c r="AG2390" s="58">
        <v>4.8899999999999997</v>
      </c>
      <c r="AH2390" s="28">
        <f t="shared" si="183"/>
        <v>0</v>
      </c>
      <c r="AI2390" s="28"/>
      <c r="AL2390" s="24">
        <f t="shared" si="187"/>
        <v>1567.8375000000001</v>
      </c>
      <c r="AN2390" s="47">
        <f>(315-45)*0.8</f>
        <v>216</v>
      </c>
      <c r="AP2390" s="20">
        <f t="shared" si="186"/>
        <v>1783.8375000000001</v>
      </c>
      <c r="AR2390" s="20">
        <f t="shared" si="180"/>
        <v>178.11452083333324</v>
      </c>
    </row>
    <row r="2391" spans="1:44" x14ac:dyDescent="0.25">
      <c r="A2391" t="str">
        <f>VLOOKUP($B2391,'Cushing Balance'!$C$2:$E$500,3,TRUE)</f>
        <v>52016</v>
      </c>
      <c r="B2391" s="38">
        <v>42402</v>
      </c>
      <c r="C2391" s="32"/>
      <c r="D2391" s="101">
        <v>233.54166666666666</v>
      </c>
      <c r="E2391" s="110">
        <v>146.98568750000001</v>
      </c>
      <c r="F2391" s="105">
        <v>244.31064583333335</v>
      </c>
      <c r="G2391" s="28"/>
      <c r="H2391" s="111">
        <v>186.24737500000001</v>
      </c>
      <c r="I2391" s="106">
        <v>88.623166666666677</v>
      </c>
      <c r="J2391" s="109">
        <v>279.21258333333333</v>
      </c>
      <c r="K2391" s="104">
        <v>83.083708333333334</v>
      </c>
      <c r="L2391" s="107">
        <v>8.1176875000000006</v>
      </c>
      <c r="M2391" s="102">
        <v>258.53564583333332</v>
      </c>
      <c r="N2391" s="108">
        <v>129.34379166666668</v>
      </c>
      <c r="O2391" s="103">
        <v>24.7138125</v>
      </c>
      <c r="P2391" s="58">
        <v>0</v>
      </c>
      <c r="R2391" s="24">
        <f t="shared" si="184"/>
        <v>1682.7157708333332</v>
      </c>
      <c r="T2391" s="5">
        <v>82</v>
      </c>
      <c r="V2391" s="20">
        <f t="shared" si="185"/>
        <v>1764.7157708333332</v>
      </c>
      <c r="W2391" s="59">
        <f t="shared" si="181"/>
        <v>42402</v>
      </c>
      <c r="X2391" s="25">
        <v>148.84800000000001</v>
      </c>
      <c r="Y2391" s="58">
        <v>333.23099999999999</v>
      </c>
      <c r="Z2391" s="58">
        <v>337.24799999999999</v>
      </c>
      <c r="AA2391" s="58">
        <v>392.55399999999997</v>
      </c>
      <c r="AB2391" s="58">
        <v>236.446</v>
      </c>
      <c r="AC2391" s="58">
        <v>38.58</v>
      </c>
      <c r="AD2391" s="100">
        <v>82.395583333333335</v>
      </c>
      <c r="AE2391" s="28">
        <f t="shared" si="182"/>
        <v>0</v>
      </c>
      <c r="AF2391" s="58">
        <v>15.587</v>
      </c>
      <c r="AG2391" s="58">
        <v>8.8559999999999999</v>
      </c>
      <c r="AH2391" s="28">
        <f t="shared" si="183"/>
        <v>0</v>
      </c>
      <c r="AI2391" s="28"/>
      <c r="AL2391" s="24">
        <f t="shared" si="187"/>
        <v>1593.7455833333331</v>
      </c>
      <c r="AN2391" s="47">
        <f t="shared" ref="AN2391:AN2405" si="189">(315-45)*0.8</f>
        <v>216</v>
      </c>
      <c r="AP2391" s="20">
        <f t="shared" si="186"/>
        <v>1809.7455833333331</v>
      </c>
      <c r="AR2391" s="20">
        <f t="shared" si="180"/>
        <v>-45.029812499999935</v>
      </c>
    </row>
    <row r="2392" spans="1:44" x14ac:dyDescent="0.25">
      <c r="A2392" t="str">
        <f>VLOOKUP($B2392,'Cushing Balance'!$C$2:$E$500,3,TRUE)</f>
        <v>52016</v>
      </c>
      <c r="B2392" s="38">
        <v>42403</v>
      </c>
      <c r="C2392" s="32"/>
      <c r="D2392" s="101">
        <v>0</v>
      </c>
      <c r="E2392" s="110">
        <v>148.49168750000001</v>
      </c>
      <c r="F2392" s="105">
        <v>199.96460416666665</v>
      </c>
      <c r="G2392" s="28"/>
      <c r="H2392" s="111">
        <v>201.90302083333333</v>
      </c>
      <c r="I2392" s="106">
        <v>76.389416666666676</v>
      </c>
      <c r="J2392" s="109">
        <v>312.3614791666667</v>
      </c>
      <c r="K2392" s="104">
        <v>86.799979166666674</v>
      </c>
      <c r="L2392" s="107">
        <v>0</v>
      </c>
      <c r="M2392" s="102">
        <v>257.22227083333337</v>
      </c>
      <c r="N2392" s="108">
        <v>127.80389583333333</v>
      </c>
      <c r="O2392" s="103">
        <v>22.537187500000002</v>
      </c>
      <c r="P2392" s="58">
        <v>0</v>
      </c>
      <c r="R2392" s="24">
        <f t="shared" si="184"/>
        <v>1433.4735416666667</v>
      </c>
      <c r="T2392" s="5">
        <v>82</v>
      </c>
      <c r="V2392" s="20">
        <f t="shared" si="185"/>
        <v>1515.4735416666667</v>
      </c>
      <c r="W2392" s="59">
        <f t="shared" si="181"/>
        <v>42403</v>
      </c>
      <c r="X2392" s="25">
        <v>148.184</v>
      </c>
      <c r="Y2392" s="58">
        <v>347.05399999999997</v>
      </c>
      <c r="Z2392" s="58">
        <v>330.07299999999998</v>
      </c>
      <c r="AA2392" s="58">
        <v>343.87200000000001</v>
      </c>
      <c r="AB2392" s="58">
        <v>236.25299999999999</v>
      </c>
      <c r="AC2392" s="58">
        <v>36.311999999999998</v>
      </c>
      <c r="AD2392" s="100">
        <v>104.10689583333333</v>
      </c>
      <c r="AE2392" s="28">
        <f t="shared" si="182"/>
        <v>0</v>
      </c>
      <c r="AF2392" s="58">
        <v>14.855</v>
      </c>
      <c r="AG2392" s="58">
        <v>7.1619999999999999</v>
      </c>
      <c r="AH2392" s="28">
        <f t="shared" si="183"/>
        <v>0</v>
      </c>
      <c r="AI2392" s="28"/>
      <c r="AL2392" s="24">
        <f t="shared" si="187"/>
        <v>1567.8718958333332</v>
      </c>
      <c r="AN2392" s="47">
        <f t="shared" si="189"/>
        <v>216</v>
      </c>
      <c r="AP2392" s="20">
        <f t="shared" si="186"/>
        <v>1783.8718958333332</v>
      </c>
      <c r="AR2392" s="20">
        <f t="shared" si="180"/>
        <v>-268.39835416666642</v>
      </c>
    </row>
    <row r="2393" spans="1:44" x14ac:dyDescent="0.25">
      <c r="A2393" t="str">
        <f>VLOOKUP($B2393,'Cushing Balance'!$C$2:$E$500,3,TRUE)</f>
        <v>52016</v>
      </c>
      <c r="B2393" s="38">
        <v>42404</v>
      </c>
      <c r="C2393" s="32"/>
      <c r="D2393" s="101">
        <v>386.2799583333333</v>
      </c>
      <c r="E2393" s="110">
        <v>191.67737500000001</v>
      </c>
      <c r="F2393" s="105">
        <v>180.22683333333333</v>
      </c>
      <c r="G2393" s="28"/>
      <c r="H2393" s="111">
        <v>198.21966666666665</v>
      </c>
      <c r="I2393" s="106">
        <v>70.402541666666679</v>
      </c>
      <c r="J2393" s="109">
        <v>308.51166666666671</v>
      </c>
      <c r="K2393" s="104">
        <v>87.230708333333325</v>
      </c>
      <c r="L2393" s="107">
        <v>0</v>
      </c>
      <c r="M2393" s="102">
        <v>261.40097916666667</v>
      </c>
      <c r="N2393" s="108">
        <v>150</v>
      </c>
      <c r="O2393" s="103">
        <v>7.973604166666667</v>
      </c>
      <c r="P2393" s="58">
        <v>0</v>
      </c>
      <c r="R2393" s="24">
        <f t="shared" si="184"/>
        <v>1841.9233333333334</v>
      </c>
      <c r="T2393" s="5">
        <v>82</v>
      </c>
      <c r="V2393" s="20">
        <f t="shared" si="185"/>
        <v>1923.9233333333334</v>
      </c>
      <c r="W2393" s="59">
        <f t="shared" si="181"/>
        <v>42404</v>
      </c>
      <c r="X2393" s="25">
        <v>150.35</v>
      </c>
      <c r="Y2393" s="58">
        <v>276.86700000000002</v>
      </c>
      <c r="Z2393" s="58">
        <v>361.66199999999998</v>
      </c>
      <c r="AA2393" s="58">
        <v>139.90799999999999</v>
      </c>
      <c r="AB2393" s="58">
        <v>232.584</v>
      </c>
      <c r="AC2393" s="58">
        <v>36.603999999999999</v>
      </c>
      <c r="AD2393" s="100">
        <v>107.14024999999999</v>
      </c>
      <c r="AE2393" s="28">
        <f t="shared" si="182"/>
        <v>0</v>
      </c>
      <c r="AF2393" s="58">
        <v>14.512</v>
      </c>
      <c r="AG2393" s="58">
        <v>13.036</v>
      </c>
      <c r="AH2393" s="28">
        <v>0</v>
      </c>
      <c r="AI2393" s="28"/>
      <c r="AL2393" s="24">
        <f>SUM(X2393:AJ2393)</f>
        <v>1332.6632499999998</v>
      </c>
      <c r="AN2393" s="47">
        <f t="shared" si="189"/>
        <v>216</v>
      </c>
      <c r="AP2393" s="20">
        <f t="shared" si="186"/>
        <v>1548.6632499999998</v>
      </c>
      <c r="AR2393" s="20">
        <f>V2393-AP2393</f>
        <v>375.26008333333357</v>
      </c>
    </row>
    <row r="2394" spans="1:44" x14ac:dyDescent="0.25">
      <c r="A2394" t="str">
        <f>VLOOKUP($B2394,'Cushing Balance'!$C$2:$E$500,3,TRUE)</f>
        <v>52016</v>
      </c>
      <c r="B2394" s="38">
        <v>42405</v>
      </c>
      <c r="C2394" s="32"/>
      <c r="D2394" s="101">
        <v>122.91666666666667</v>
      </c>
      <c r="E2394" s="110">
        <v>187.90643750000001</v>
      </c>
      <c r="F2394" s="105">
        <v>159.60262499999999</v>
      </c>
      <c r="G2394" s="28"/>
      <c r="H2394" s="111">
        <v>202.27214583333335</v>
      </c>
      <c r="I2394" s="106">
        <v>78.911645833333324</v>
      </c>
      <c r="J2394" s="109">
        <v>321.71035416666666</v>
      </c>
      <c r="K2394" s="104">
        <v>89.723437500000003</v>
      </c>
      <c r="L2394" s="107">
        <v>0</v>
      </c>
      <c r="M2394" s="102">
        <v>282.25987500000002</v>
      </c>
      <c r="N2394" s="108">
        <v>150</v>
      </c>
      <c r="O2394" s="103">
        <v>16.998895833333332</v>
      </c>
      <c r="P2394" s="58">
        <v>0</v>
      </c>
      <c r="R2394" s="24">
        <f t="shared" si="184"/>
        <v>1612.3020833333335</v>
      </c>
      <c r="T2394" s="5">
        <v>82</v>
      </c>
      <c r="V2394" s="20">
        <f t="shared" si="185"/>
        <v>1694.3020833333335</v>
      </c>
      <c r="W2394" s="59">
        <f t="shared" si="181"/>
        <v>42405</v>
      </c>
      <c r="X2394" s="25">
        <v>149.94499999999999</v>
      </c>
      <c r="Y2394" s="58">
        <v>343.82900000000001</v>
      </c>
      <c r="Z2394" s="58">
        <v>329.63900000000001</v>
      </c>
      <c r="AA2394" s="58">
        <v>272.82400000000001</v>
      </c>
      <c r="AB2394" s="58">
        <v>236.01499999999999</v>
      </c>
      <c r="AC2394" s="58">
        <v>37.639000000000003</v>
      </c>
      <c r="AD2394" s="100">
        <v>91.500166666666672</v>
      </c>
      <c r="AE2394" s="28">
        <f t="shared" si="182"/>
        <v>0</v>
      </c>
      <c r="AF2394" s="58">
        <v>14.875999999999999</v>
      </c>
      <c r="AG2394" s="58">
        <v>15.297000000000001</v>
      </c>
      <c r="AH2394" s="28">
        <f t="shared" si="183"/>
        <v>0</v>
      </c>
      <c r="AI2394" s="28"/>
      <c r="AL2394" s="24">
        <f t="shared" si="187"/>
        <v>1491.5641666666666</v>
      </c>
      <c r="AN2394" s="47">
        <f t="shared" si="189"/>
        <v>216</v>
      </c>
      <c r="AP2394" s="20">
        <f t="shared" si="186"/>
        <v>1707.5641666666666</v>
      </c>
      <c r="AR2394" s="20">
        <f t="shared" si="180"/>
        <v>-13.262083333333067</v>
      </c>
    </row>
    <row r="2395" spans="1:44" x14ac:dyDescent="0.25">
      <c r="A2395" t="str">
        <f>VLOOKUP($B2395,'Cushing Balance'!$C$2:$E$500,3,TRUE)</f>
        <v>62016</v>
      </c>
      <c r="B2395" s="38">
        <v>42406</v>
      </c>
      <c r="C2395" s="32"/>
      <c r="D2395" s="101">
        <v>282.70833333333331</v>
      </c>
      <c r="E2395" s="110">
        <v>152.35933333333335</v>
      </c>
      <c r="F2395" s="105">
        <v>241.2769375</v>
      </c>
      <c r="G2395" s="28"/>
      <c r="H2395" s="111">
        <v>201.56229166666665</v>
      </c>
      <c r="I2395" s="106">
        <v>63.468229166666667</v>
      </c>
      <c r="J2395" s="109">
        <v>327.25339583333329</v>
      </c>
      <c r="K2395" s="104">
        <v>89.679249999999996</v>
      </c>
      <c r="L2395" s="107">
        <v>0</v>
      </c>
      <c r="M2395" s="102">
        <v>253.12752083333334</v>
      </c>
      <c r="N2395" s="108">
        <v>150</v>
      </c>
      <c r="O2395" s="103">
        <v>5.7812708333333331</v>
      </c>
      <c r="P2395" s="58">
        <v>0</v>
      </c>
      <c r="R2395" s="24">
        <f t="shared" si="184"/>
        <v>1767.2165625</v>
      </c>
      <c r="T2395" s="5">
        <v>82</v>
      </c>
      <c r="V2395" s="20">
        <f t="shared" si="185"/>
        <v>1849.2165625</v>
      </c>
      <c r="W2395" s="59">
        <f t="shared" si="181"/>
        <v>42406</v>
      </c>
      <c r="X2395" s="25">
        <v>149.53899999999999</v>
      </c>
      <c r="Y2395" s="58">
        <v>349.12400000000002</v>
      </c>
      <c r="Z2395" s="58">
        <v>348.9</v>
      </c>
      <c r="AA2395" s="58">
        <v>407.10700000000003</v>
      </c>
      <c r="AB2395" s="58">
        <v>236.03</v>
      </c>
      <c r="AC2395" s="58">
        <v>38.066000000000003</v>
      </c>
      <c r="AD2395" s="100">
        <v>88.862395833333323</v>
      </c>
      <c r="AE2395" s="28">
        <f t="shared" si="182"/>
        <v>0</v>
      </c>
      <c r="AF2395" s="58">
        <v>15.316000000000001</v>
      </c>
      <c r="AG2395" s="58">
        <v>14.068</v>
      </c>
      <c r="AH2395" s="28">
        <f t="shared" si="183"/>
        <v>0</v>
      </c>
      <c r="AI2395" s="28"/>
      <c r="AL2395" s="24">
        <f t="shared" si="187"/>
        <v>1647.0123958333334</v>
      </c>
      <c r="AN2395" s="47">
        <f t="shared" si="189"/>
        <v>216</v>
      </c>
      <c r="AP2395" s="20">
        <f t="shared" si="186"/>
        <v>1863.0123958333334</v>
      </c>
      <c r="AR2395" s="20">
        <f t="shared" si="180"/>
        <v>-13.795833333333348</v>
      </c>
    </row>
    <row r="2396" spans="1:44" x14ac:dyDescent="0.25">
      <c r="A2396" t="str">
        <f>VLOOKUP($B2396,'Cushing Balance'!$C$2:$E$500,3,TRUE)</f>
        <v>62016</v>
      </c>
      <c r="B2396" s="38">
        <v>42407</v>
      </c>
      <c r="C2396" s="32"/>
      <c r="D2396" s="101">
        <v>12.291666666666668</v>
      </c>
      <c r="E2396" s="110">
        <v>176.03927083333335</v>
      </c>
      <c r="F2396" s="105">
        <v>239.55547916666666</v>
      </c>
      <c r="G2396" s="28"/>
      <c r="H2396" s="111">
        <v>202.854375</v>
      </c>
      <c r="I2396" s="106">
        <v>45.518187500000003</v>
      </c>
      <c r="J2396" s="109">
        <v>303.77091666666666</v>
      </c>
      <c r="K2396" s="104">
        <v>88.908083333333323</v>
      </c>
      <c r="L2396" s="107">
        <v>0</v>
      </c>
      <c r="M2396" s="102">
        <v>261.86841666666663</v>
      </c>
      <c r="N2396" s="108">
        <v>150</v>
      </c>
      <c r="O2396" s="103">
        <v>3.5122499999999999</v>
      </c>
      <c r="P2396" s="58">
        <v>0</v>
      </c>
      <c r="R2396" s="24">
        <f t="shared" si="184"/>
        <v>1484.3186458333332</v>
      </c>
      <c r="T2396" s="5">
        <v>82</v>
      </c>
      <c r="V2396" s="20">
        <f t="shared" si="185"/>
        <v>1566.3186458333332</v>
      </c>
      <c r="W2396" s="59">
        <f t="shared" si="181"/>
        <v>42407</v>
      </c>
      <c r="X2396" s="25">
        <v>148.684</v>
      </c>
      <c r="Y2396" s="58">
        <v>345.49700000000001</v>
      </c>
      <c r="Z2396" s="58">
        <v>347.25700000000001</v>
      </c>
      <c r="AA2396" s="58">
        <v>232.941</v>
      </c>
      <c r="AB2396" s="58">
        <v>234.48</v>
      </c>
      <c r="AC2396" s="58">
        <v>38.720999999999997</v>
      </c>
      <c r="AD2396" s="100">
        <v>93.022520833333331</v>
      </c>
      <c r="AE2396" s="28">
        <f t="shared" si="182"/>
        <v>0</v>
      </c>
      <c r="AF2396" s="58">
        <v>15.436</v>
      </c>
      <c r="AG2396" s="58">
        <v>12.398</v>
      </c>
      <c r="AH2396" s="28">
        <f t="shared" si="183"/>
        <v>0</v>
      </c>
      <c r="AI2396" s="28"/>
      <c r="AL2396" s="24">
        <f t="shared" si="187"/>
        <v>1468.4365208333334</v>
      </c>
      <c r="AN2396" s="47">
        <f t="shared" si="189"/>
        <v>216</v>
      </c>
      <c r="AP2396" s="20">
        <f t="shared" si="186"/>
        <v>1684.4365208333334</v>
      </c>
      <c r="AR2396" s="20">
        <f t="shared" si="180"/>
        <v>-118.11787500000014</v>
      </c>
    </row>
    <row r="2397" spans="1:44" x14ac:dyDescent="0.25">
      <c r="A2397" t="str">
        <f>VLOOKUP($B2397,'Cushing Balance'!$C$2:$E$500,3,TRUE)</f>
        <v>62016</v>
      </c>
      <c r="B2397" s="38">
        <v>42408</v>
      </c>
      <c r="C2397" s="32"/>
      <c r="D2397" s="101">
        <v>581.49085416666662</v>
      </c>
      <c r="E2397" s="110">
        <v>181.36414583333334</v>
      </c>
      <c r="F2397" s="105">
        <v>183.73237499999999</v>
      </c>
      <c r="G2397" s="28"/>
      <c r="H2397" s="111">
        <v>208.37210416666665</v>
      </c>
      <c r="I2397" s="106">
        <v>95.889791666666667</v>
      </c>
      <c r="J2397" s="109">
        <v>289.1471458333333</v>
      </c>
      <c r="K2397" s="104">
        <v>88.353791666666666</v>
      </c>
      <c r="L2397" s="107">
        <v>0</v>
      </c>
      <c r="M2397" s="102">
        <v>264.58891666666671</v>
      </c>
      <c r="N2397" s="108">
        <v>145.08395833333336</v>
      </c>
      <c r="O2397" s="103">
        <v>13.587187500000001</v>
      </c>
      <c r="P2397" s="58">
        <v>0</v>
      </c>
      <c r="R2397" s="24">
        <f t="shared" si="184"/>
        <v>2051.6102708333337</v>
      </c>
      <c r="T2397" s="5">
        <v>82</v>
      </c>
      <c r="V2397" s="20">
        <f t="shared" si="185"/>
        <v>2133.6102708333337</v>
      </c>
      <c r="W2397" s="59">
        <f t="shared" si="181"/>
        <v>42408</v>
      </c>
      <c r="X2397" s="25">
        <v>150.11799999999999</v>
      </c>
      <c r="Y2397" s="58">
        <v>347.65499999999997</v>
      </c>
      <c r="Z2397" s="58">
        <v>320.21899999999999</v>
      </c>
      <c r="AA2397" s="58">
        <v>292.41300000000001</v>
      </c>
      <c r="AB2397" s="58">
        <v>235</v>
      </c>
      <c r="AC2397" s="58">
        <v>38.018999999999998</v>
      </c>
      <c r="AD2397" s="100">
        <v>101.77137500000001</v>
      </c>
      <c r="AE2397" s="28">
        <f t="shared" si="182"/>
        <v>0</v>
      </c>
      <c r="AF2397" s="58">
        <v>14.605</v>
      </c>
      <c r="AG2397" s="58">
        <v>16.236999999999998</v>
      </c>
      <c r="AH2397" s="28">
        <f t="shared" si="183"/>
        <v>0</v>
      </c>
      <c r="AI2397" s="28"/>
      <c r="AL2397" s="24">
        <f t="shared" si="187"/>
        <v>1516.0373750000001</v>
      </c>
      <c r="AN2397" s="47">
        <f t="shared" si="189"/>
        <v>216</v>
      </c>
      <c r="AP2397" s="20">
        <f t="shared" si="186"/>
        <v>1732.0373750000001</v>
      </c>
      <c r="AR2397" s="20">
        <f t="shared" si="180"/>
        <v>401.57289583333363</v>
      </c>
    </row>
    <row r="2398" spans="1:44" x14ac:dyDescent="0.25">
      <c r="A2398" t="str">
        <f>VLOOKUP($B2398,'Cushing Balance'!$C$2:$E$500,3,TRUE)</f>
        <v>62016</v>
      </c>
      <c r="B2398" s="38">
        <v>42409</v>
      </c>
      <c r="C2398" s="32"/>
      <c r="D2398" s="101">
        <v>98.333333333333329</v>
      </c>
      <c r="E2398" s="110">
        <v>130.2998125</v>
      </c>
      <c r="F2398" s="105">
        <v>194.21504166666665</v>
      </c>
      <c r="G2398" s="28"/>
      <c r="H2398" s="111">
        <v>172.93795833333334</v>
      </c>
      <c r="I2398" s="106">
        <v>62.436187500000003</v>
      </c>
      <c r="J2398" s="109">
        <v>327.66895833333331</v>
      </c>
      <c r="K2398" s="104">
        <v>85.389020833333333</v>
      </c>
      <c r="L2398" s="107">
        <v>0</v>
      </c>
      <c r="M2398" s="102">
        <v>268.69381249999998</v>
      </c>
      <c r="N2398" s="108">
        <v>96.317875000000001</v>
      </c>
      <c r="O2398" s="103">
        <v>11.218541666666669</v>
      </c>
      <c r="P2398" s="58">
        <v>0</v>
      </c>
      <c r="R2398" s="24">
        <f t="shared" si="184"/>
        <v>1447.5105416666663</v>
      </c>
      <c r="T2398" s="5">
        <v>82</v>
      </c>
      <c r="V2398" s="20">
        <f t="shared" si="185"/>
        <v>1529.5105416666663</v>
      </c>
      <c r="W2398" s="59">
        <f t="shared" si="181"/>
        <v>42409</v>
      </c>
      <c r="X2398" s="25">
        <v>148.11600000000001</v>
      </c>
      <c r="Y2398" s="58">
        <v>344.68799999999999</v>
      </c>
      <c r="Z2398" s="58">
        <v>330.02699999999999</v>
      </c>
      <c r="AA2398" s="58">
        <v>382.07799999999997</v>
      </c>
      <c r="AB2398" s="58">
        <v>236.09100000000001</v>
      </c>
      <c r="AC2398" s="58">
        <v>37.877000000000002</v>
      </c>
      <c r="AD2398" s="100">
        <v>118.71370833333333</v>
      </c>
      <c r="AE2398" s="28">
        <f t="shared" si="182"/>
        <v>0</v>
      </c>
      <c r="AF2398" s="58">
        <v>15.311999999999999</v>
      </c>
      <c r="AG2398" s="58">
        <v>14.276999999999999</v>
      </c>
      <c r="AH2398" s="28">
        <f t="shared" si="183"/>
        <v>0</v>
      </c>
      <c r="AI2398" s="28"/>
      <c r="AL2398" s="24">
        <f t="shared" si="187"/>
        <v>1627.1797083333331</v>
      </c>
      <c r="AN2398" s="47">
        <f t="shared" si="189"/>
        <v>216</v>
      </c>
      <c r="AP2398" s="20">
        <f t="shared" si="186"/>
        <v>1843.1797083333331</v>
      </c>
      <c r="AR2398" s="20">
        <f t="shared" si="180"/>
        <v>-313.6691666666668</v>
      </c>
    </row>
    <row r="2399" spans="1:44" x14ac:dyDescent="0.25">
      <c r="A2399" t="str">
        <f>VLOOKUP($B2399,'Cushing Balance'!$C$2:$E$500,3,TRUE)</f>
        <v>62016</v>
      </c>
      <c r="B2399" s="38">
        <v>42410</v>
      </c>
      <c r="C2399" s="32"/>
      <c r="D2399" s="101">
        <v>380.89268750000002</v>
      </c>
      <c r="E2399" s="110">
        <v>137.15552083333336</v>
      </c>
      <c r="F2399" s="105">
        <v>184.38189583333335</v>
      </c>
      <c r="G2399" s="28"/>
      <c r="H2399" s="111">
        <v>130.28031250000001</v>
      </c>
      <c r="I2399" s="106">
        <v>76.073770833333327</v>
      </c>
      <c r="J2399" s="109">
        <v>333.36939583333333</v>
      </c>
      <c r="K2399" s="104">
        <v>88.620666666666665</v>
      </c>
      <c r="L2399" s="107">
        <v>0</v>
      </c>
      <c r="M2399" s="102">
        <v>262.97272916666668</v>
      </c>
      <c r="N2399" s="108">
        <v>140.71362500000001</v>
      </c>
      <c r="O2399" s="103">
        <v>21.570541666666667</v>
      </c>
      <c r="P2399" s="58">
        <v>0</v>
      </c>
      <c r="R2399" s="24">
        <f t="shared" si="184"/>
        <v>1756.0311458333335</v>
      </c>
      <c r="T2399" s="5">
        <v>82</v>
      </c>
      <c r="V2399" s="20">
        <f t="shared" si="185"/>
        <v>1838.0311458333335</v>
      </c>
      <c r="W2399" s="59">
        <f t="shared" si="181"/>
        <v>42410</v>
      </c>
      <c r="X2399" s="25">
        <v>139.245</v>
      </c>
      <c r="Y2399" s="58">
        <v>336.048</v>
      </c>
      <c r="Z2399" s="58">
        <v>240.56399999999999</v>
      </c>
      <c r="AA2399" s="58">
        <v>371.41699999999997</v>
      </c>
      <c r="AB2399" s="58">
        <v>233.334</v>
      </c>
      <c r="AC2399" s="58">
        <v>38.012</v>
      </c>
      <c r="AD2399" s="100">
        <v>94.68964583333333</v>
      </c>
      <c r="AE2399" s="28">
        <f t="shared" si="182"/>
        <v>0</v>
      </c>
      <c r="AF2399" s="58">
        <v>15.26</v>
      </c>
      <c r="AG2399" s="58">
        <v>14.157999999999999</v>
      </c>
      <c r="AH2399" s="28">
        <f t="shared" si="183"/>
        <v>0</v>
      </c>
      <c r="AI2399" s="28"/>
      <c r="AL2399" s="24">
        <f t="shared" si="187"/>
        <v>1482.7276458333331</v>
      </c>
      <c r="AN2399" s="47">
        <f t="shared" si="189"/>
        <v>216</v>
      </c>
      <c r="AP2399" s="20">
        <f t="shared" si="186"/>
        <v>1698.7276458333331</v>
      </c>
      <c r="AR2399" s="20">
        <f t="shared" si="180"/>
        <v>139.30350000000044</v>
      </c>
    </row>
    <row r="2400" spans="1:44" x14ac:dyDescent="0.25">
      <c r="A2400" t="str">
        <f>VLOOKUP($B2400,'Cushing Balance'!$C$2:$E$500,3,TRUE)</f>
        <v>62016</v>
      </c>
      <c r="B2400" s="38">
        <v>42411</v>
      </c>
      <c r="C2400" s="32"/>
      <c r="D2400" s="101">
        <v>134.93416666666667</v>
      </c>
      <c r="E2400" s="110">
        <v>177.71575000000001</v>
      </c>
      <c r="F2400" s="105">
        <v>166.36993749999999</v>
      </c>
      <c r="G2400" s="28"/>
      <c r="H2400" s="111">
        <v>134.52825000000001</v>
      </c>
      <c r="I2400" s="106">
        <v>77.322062500000001</v>
      </c>
      <c r="J2400" s="109">
        <v>329.76152083333329</v>
      </c>
      <c r="K2400" s="104">
        <v>80.731187500000004</v>
      </c>
      <c r="L2400" s="107">
        <v>0</v>
      </c>
      <c r="M2400" s="102">
        <v>247.56752083333333</v>
      </c>
      <c r="N2400" s="108">
        <v>118.22229166666668</v>
      </c>
      <c r="O2400" s="103">
        <v>20.175895833333332</v>
      </c>
      <c r="P2400" s="58">
        <v>0</v>
      </c>
      <c r="R2400" s="24">
        <f t="shared" si="184"/>
        <v>1487.3285833333334</v>
      </c>
      <c r="T2400" s="5">
        <v>82</v>
      </c>
      <c r="V2400" s="20">
        <f t="shared" si="185"/>
        <v>1569.3285833333334</v>
      </c>
      <c r="W2400" s="59">
        <f t="shared" si="181"/>
        <v>42411</v>
      </c>
      <c r="X2400" s="25">
        <v>143.86799999999999</v>
      </c>
      <c r="Y2400" s="58">
        <v>346.09199999999998</v>
      </c>
      <c r="Z2400" s="58">
        <v>284.12900000000002</v>
      </c>
      <c r="AA2400" s="58">
        <v>208.834</v>
      </c>
      <c r="AB2400" s="58">
        <v>233.86199999999999</v>
      </c>
      <c r="AC2400" s="58">
        <v>30.969000000000001</v>
      </c>
      <c r="AD2400" s="100">
        <v>101.36545833333332</v>
      </c>
      <c r="AE2400" s="28">
        <f t="shared" si="182"/>
        <v>0</v>
      </c>
      <c r="AF2400" s="58">
        <v>15.301</v>
      </c>
      <c r="AG2400" s="58">
        <v>14.676</v>
      </c>
      <c r="AH2400" s="28">
        <f t="shared" si="183"/>
        <v>0</v>
      </c>
      <c r="AI2400" s="28"/>
      <c r="AL2400" s="24">
        <f t="shared" si="187"/>
        <v>1379.0964583333334</v>
      </c>
      <c r="AN2400" s="47">
        <f t="shared" si="189"/>
        <v>216</v>
      </c>
      <c r="AP2400" s="20">
        <f t="shared" si="186"/>
        <v>1595.0964583333334</v>
      </c>
      <c r="AR2400" s="20">
        <f t="shared" si="180"/>
        <v>-25.767875000000004</v>
      </c>
    </row>
    <row r="2401" spans="1:44" x14ac:dyDescent="0.25">
      <c r="A2401" t="str">
        <f>VLOOKUP($B2401,'Cushing Balance'!$C$2:$E$500,3,TRUE)</f>
        <v>62016</v>
      </c>
      <c r="B2401" s="38">
        <v>42412</v>
      </c>
      <c r="C2401" s="32"/>
      <c r="D2401" s="101">
        <v>258.125</v>
      </c>
      <c r="E2401" s="110">
        <v>140.32245833333334</v>
      </c>
      <c r="F2401" s="105">
        <v>198.8214375</v>
      </c>
      <c r="G2401" s="28"/>
      <c r="H2401" s="111">
        <v>133.88537500000001</v>
      </c>
      <c r="I2401" s="106">
        <v>68.483249999999998</v>
      </c>
      <c r="J2401" s="109">
        <v>322.2065833333333</v>
      </c>
      <c r="K2401" s="104">
        <v>82.564479166666672</v>
      </c>
      <c r="L2401" s="107">
        <v>0</v>
      </c>
      <c r="M2401" s="102">
        <v>252.86585416666665</v>
      </c>
      <c r="N2401" s="108">
        <v>118.27897916666667</v>
      </c>
      <c r="O2401" s="103">
        <v>22.518125000000001</v>
      </c>
      <c r="P2401" s="58">
        <v>0</v>
      </c>
      <c r="R2401" s="24">
        <f t="shared" si="184"/>
        <v>1598.0715416666667</v>
      </c>
      <c r="T2401" s="5">
        <v>82</v>
      </c>
      <c r="V2401" s="20">
        <f t="shared" si="185"/>
        <v>1680.0715416666667</v>
      </c>
      <c r="W2401" s="59">
        <f t="shared" si="181"/>
        <v>42412</v>
      </c>
      <c r="X2401" s="25">
        <v>151.36500000000001</v>
      </c>
      <c r="Y2401" s="58">
        <v>345.27</v>
      </c>
      <c r="Z2401" s="58">
        <v>310.82900000000001</v>
      </c>
      <c r="AA2401" s="58">
        <v>391.03199999999998</v>
      </c>
      <c r="AB2401" s="58">
        <v>233.41800000000001</v>
      </c>
      <c r="AC2401" s="58">
        <v>33.215000000000003</v>
      </c>
      <c r="AD2401" s="100">
        <v>101.00627083333333</v>
      </c>
      <c r="AE2401" s="28">
        <f t="shared" si="182"/>
        <v>0</v>
      </c>
      <c r="AF2401" s="58">
        <v>10.961</v>
      </c>
      <c r="AG2401" s="58">
        <v>14.904999999999999</v>
      </c>
      <c r="AH2401" s="28">
        <f t="shared" si="183"/>
        <v>0</v>
      </c>
      <c r="AI2401" s="28"/>
      <c r="AL2401" s="24">
        <f t="shared" si="187"/>
        <v>1592.0012708333329</v>
      </c>
      <c r="AN2401" s="47">
        <f t="shared" si="189"/>
        <v>216</v>
      </c>
      <c r="AP2401" s="20">
        <f t="shared" si="186"/>
        <v>1808.0012708333329</v>
      </c>
      <c r="AR2401" s="20">
        <f t="shared" si="180"/>
        <v>-127.92972916666622</v>
      </c>
    </row>
    <row r="2402" spans="1:44" x14ac:dyDescent="0.25">
      <c r="A2402" t="str">
        <f>VLOOKUP($B2402,'Cushing Balance'!$C$2:$E$500,3,TRUE)</f>
        <v>72016</v>
      </c>
      <c r="B2402" s="38">
        <v>42413</v>
      </c>
      <c r="C2402" s="32"/>
      <c r="D2402" s="101">
        <v>208.95833333333334</v>
      </c>
      <c r="E2402" s="110">
        <v>139.59983333333335</v>
      </c>
      <c r="F2402" s="105">
        <v>179.82189583333334</v>
      </c>
      <c r="G2402" s="28"/>
      <c r="H2402" s="111">
        <v>135.358</v>
      </c>
      <c r="I2402" s="106">
        <v>60.917312500000001</v>
      </c>
      <c r="J2402" s="109">
        <v>322.55143750000002</v>
      </c>
      <c r="K2402" s="104">
        <v>84.009354166666668</v>
      </c>
      <c r="L2402" s="107">
        <v>0</v>
      </c>
      <c r="M2402" s="102">
        <v>244.35943750000001</v>
      </c>
      <c r="N2402" s="108">
        <v>108.43006250000001</v>
      </c>
      <c r="O2402" s="103">
        <v>11.038666666666668</v>
      </c>
      <c r="P2402" s="58">
        <v>0</v>
      </c>
      <c r="R2402" s="24">
        <f t="shared" si="184"/>
        <v>1495.0443333333335</v>
      </c>
      <c r="T2402" s="5">
        <v>82</v>
      </c>
      <c r="V2402" s="20">
        <f t="shared" si="185"/>
        <v>1577.0443333333335</v>
      </c>
      <c r="W2402" s="59">
        <f t="shared" si="181"/>
        <v>42413</v>
      </c>
      <c r="X2402" s="25">
        <v>149.48599999999999</v>
      </c>
      <c r="Y2402" s="58">
        <v>353.65100000000001</v>
      </c>
      <c r="Z2402" s="58">
        <v>306.471</v>
      </c>
      <c r="AA2402" s="58">
        <v>349.37599999999998</v>
      </c>
      <c r="AB2402" s="58">
        <v>234.30799999999999</v>
      </c>
      <c r="AC2402" s="58">
        <v>38.640999999999998</v>
      </c>
      <c r="AD2402" s="100">
        <v>66.955895833333329</v>
      </c>
      <c r="AE2402" s="28">
        <f t="shared" si="182"/>
        <v>0</v>
      </c>
      <c r="AF2402" s="58">
        <v>8.6850000000000005</v>
      </c>
      <c r="AG2402" s="58">
        <v>15.121</v>
      </c>
      <c r="AH2402" s="28">
        <f t="shared" si="183"/>
        <v>0</v>
      </c>
      <c r="AI2402" s="28"/>
      <c r="AL2402" s="24">
        <f t="shared" si="187"/>
        <v>1522.6948958333332</v>
      </c>
      <c r="AN2402" s="47">
        <f t="shared" si="189"/>
        <v>216</v>
      </c>
      <c r="AP2402" s="20">
        <f t="shared" si="186"/>
        <v>1738.6948958333332</v>
      </c>
      <c r="AR2402" s="20">
        <f t="shared" si="180"/>
        <v>-161.65056249999975</v>
      </c>
    </row>
    <row r="2403" spans="1:44" x14ac:dyDescent="0.25">
      <c r="A2403" t="str">
        <f>VLOOKUP($B2403,'Cushing Balance'!$C$2:$E$500,3,TRUE)</f>
        <v>72016</v>
      </c>
      <c r="B2403" s="38">
        <v>42414</v>
      </c>
      <c r="C2403" s="32"/>
      <c r="D2403" s="101">
        <v>441.58968750000003</v>
      </c>
      <c r="E2403" s="110">
        <v>163.29695833333335</v>
      </c>
      <c r="F2403" s="105">
        <v>234.38537500000001</v>
      </c>
      <c r="G2403" s="28"/>
      <c r="H2403" s="111">
        <v>134.03129166666665</v>
      </c>
      <c r="I2403" s="106">
        <v>56.636354166666663</v>
      </c>
      <c r="J2403" s="109">
        <v>326.62881249999998</v>
      </c>
      <c r="K2403" s="104">
        <v>87.127291666666665</v>
      </c>
      <c r="L2403" s="107">
        <v>0</v>
      </c>
      <c r="M2403" s="102">
        <v>235.85272916666665</v>
      </c>
      <c r="N2403" s="108">
        <v>125.66666666666667</v>
      </c>
      <c r="O2403" s="103">
        <v>21.648729166666669</v>
      </c>
      <c r="P2403" s="58">
        <v>0</v>
      </c>
      <c r="R2403" s="24">
        <f t="shared" si="184"/>
        <v>1826.8638958333336</v>
      </c>
      <c r="T2403" s="5">
        <v>82</v>
      </c>
      <c r="V2403" s="20">
        <f t="shared" si="185"/>
        <v>1908.8638958333336</v>
      </c>
      <c r="W2403" s="59">
        <f t="shared" si="181"/>
        <v>42414</v>
      </c>
      <c r="X2403" s="25">
        <v>149.47200000000001</v>
      </c>
      <c r="Y2403" s="58">
        <v>377.37400000000002</v>
      </c>
      <c r="Z2403" s="58">
        <v>289.44099999999997</v>
      </c>
      <c r="AA2403" s="58">
        <v>199.07499999999999</v>
      </c>
      <c r="AB2403" s="58">
        <v>234.136</v>
      </c>
      <c r="AC2403" s="58">
        <v>38.563000000000002</v>
      </c>
      <c r="AD2403" s="100">
        <v>75.0198125</v>
      </c>
      <c r="AE2403" s="28">
        <f t="shared" si="182"/>
        <v>0</v>
      </c>
      <c r="AF2403" s="58">
        <v>13.955</v>
      </c>
      <c r="AG2403" s="58">
        <v>15.339</v>
      </c>
      <c r="AH2403" s="28">
        <f t="shared" si="183"/>
        <v>0</v>
      </c>
      <c r="AI2403" s="28"/>
      <c r="AL2403" s="24">
        <f t="shared" si="187"/>
        <v>1392.3748125</v>
      </c>
      <c r="AN2403" s="47">
        <f t="shared" si="189"/>
        <v>216</v>
      </c>
      <c r="AP2403" s="20">
        <f t="shared" si="186"/>
        <v>1608.3748125</v>
      </c>
      <c r="AR2403" s="20">
        <f t="shared" si="180"/>
        <v>300.48908333333361</v>
      </c>
    </row>
    <row r="2404" spans="1:44" x14ac:dyDescent="0.25">
      <c r="A2404" t="str">
        <f>VLOOKUP($B2404,'Cushing Balance'!$C$2:$E$500,3,TRUE)</f>
        <v>72016</v>
      </c>
      <c r="B2404" s="38">
        <v>42415</v>
      </c>
      <c r="C2404" s="32"/>
      <c r="D2404" s="101">
        <v>172.06283333333334</v>
      </c>
      <c r="E2404" s="110">
        <v>76.23641666666667</v>
      </c>
      <c r="F2404" s="105">
        <v>225.33889583333334</v>
      </c>
      <c r="G2404" s="28"/>
      <c r="H2404" s="111">
        <v>127.5314375</v>
      </c>
      <c r="I2404" s="106">
        <v>70.823125000000005</v>
      </c>
      <c r="J2404" s="109">
        <v>324.79254166666669</v>
      </c>
      <c r="K2404" s="104">
        <v>85.808125000000004</v>
      </c>
      <c r="L2404" s="107">
        <v>0</v>
      </c>
      <c r="M2404" s="102">
        <v>242.16604166666664</v>
      </c>
      <c r="N2404" s="108">
        <v>126.58591666666668</v>
      </c>
      <c r="O2404" s="103">
        <v>16.314583333333331</v>
      </c>
      <c r="P2404" s="58">
        <v>0</v>
      </c>
      <c r="R2404" s="24">
        <f t="shared" si="184"/>
        <v>1467.6599166666667</v>
      </c>
      <c r="T2404" s="5">
        <v>82</v>
      </c>
      <c r="V2404" s="20">
        <f t="shared" si="185"/>
        <v>1549.6599166666667</v>
      </c>
      <c r="W2404" s="59">
        <f t="shared" si="181"/>
        <v>42415</v>
      </c>
      <c r="X2404" s="25">
        <v>150.346</v>
      </c>
      <c r="Y2404" s="58">
        <v>386.96300000000002</v>
      </c>
      <c r="Z2404" s="58">
        <v>281.66199999999998</v>
      </c>
      <c r="AA2404" s="58">
        <v>240.61199999999999</v>
      </c>
      <c r="AB2404" s="58">
        <v>229.90100000000001</v>
      </c>
      <c r="AC2404" s="58">
        <v>37.417000000000002</v>
      </c>
      <c r="AD2404" s="100">
        <v>42.849229166666667</v>
      </c>
      <c r="AE2404" s="28">
        <v>0</v>
      </c>
      <c r="AF2404" s="58">
        <v>15.72</v>
      </c>
      <c r="AG2404" s="58">
        <v>14.037000000000001</v>
      </c>
      <c r="AH2404" s="28">
        <f t="shared" si="183"/>
        <v>0</v>
      </c>
      <c r="AI2404" s="28"/>
      <c r="AL2404" s="24">
        <f t="shared" si="187"/>
        <v>1399.5072291666668</v>
      </c>
      <c r="AN2404" s="47">
        <f t="shared" si="189"/>
        <v>216</v>
      </c>
      <c r="AP2404" s="20">
        <f t="shared" si="186"/>
        <v>1615.5072291666668</v>
      </c>
      <c r="AR2404" s="20">
        <f t="shared" si="180"/>
        <v>-65.847312500000044</v>
      </c>
    </row>
    <row r="2405" spans="1:44" x14ac:dyDescent="0.25">
      <c r="A2405" t="str">
        <f>VLOOKUP($B2405,'Cushing Balance'!$C$2:$E$500,3,TRUE)</f>
        <v>72016</v>
      </c>
      <c r="B2405" s="38">
        <v>42416</v>
      </c>
      <c r="C2405" s="32"/>
      <c r="D2405" s="101">
        <v>282.70833333333331</v>
      </c>
      <c r="E2405" s="110">
        <v>54.673895833333333</v>
      </c>
      <c r="F2405" s="105">
        <v>224.54604166666667</v>
      </c>
      <c r="G2405" s="28"/>
      <c r="H2405" s="111">
        <v>131.82487499999999</v>
      </c>
      <c r="I2405" s="106">
        <v>68.981999999999999</v>
      </c>
      <c r="J2405" s="109">
        <v>326.3662083333333</v>
      </c>
      <c r="K2405" s="104">
        <v>85.458666666666673</v>
      </c>
      <c r="L2405" s="107">
        <v>0</v>
      </c>
      <c r="M2405" s="102">
        <v>260.39295833333335</v>
      </c>
      <c r="N2405" s="108">
        <v>85.151270833333328</v>
      </c>
      <c r="O2405" s="103">
        <v>23.454104166666667</v>
      </c>
      <c r="P2405" s="58">
        <v>0</v>
      </c>
      <c r="R2405" s="24">
        <f t="shared" si="184"/>
        <v>1543.5583541666665</v>
      </c>
      <c r="T2405" s="5">
        <v>82</v>
      </c>
      <c r="V2405" s="20">
        <f t="shared" si="185"/>
        <v>1625.5583541666665</v>
      </c>
      <c r="W2405" s="59">
        <f t="shared" si="181"/>
        <v>42416</v>
      </c>
      <c r="X2405" s="25">
        <v>149.83099999999999</v>
      </c>
      <c r="Y2405" s="58">
        <v>343.56799999999998</v>
      </c>
      <c r="Z2405" s="58">
        <v>238.03100000000001</v>
      </c>
      <c r="AA2405" s="58">
        <v>429.81700000000001</v>
      </c>
      <c r="AB2405" s="58">
        <v>169.36</v>
      </c>
      <c r="AC2405" s="58">
        <v>17.317</v>
      </c>
      <c r="AD2405" s="100">
        <v>51.436270833333339</v>
      </c>
      <c r="AE2405" s="28">
        <v>0</v>
      </c>
      <c r="AF2405" s="58">
        <v>15.798999999999999</v>
      </c>
      <c r="AG2405" s="58">
        <v>14.778</v>
      </c>
      <c r="AH2405" s="28">
        <f t="shared" si="183"/>
        <v>0</v>
      </c>
      <c r="AI2405" s="28"/>
      <c r="AL2405" s="24">
        <f t="shared" si="187"/>
        <v>1429.9372708333333</v>
      </c>
      <c r="AN2405" s="47">
        <f t="shared" si="189"/>
        <v>216</v>
      </c>
      <c r="AP2405" s="20">
        <f t="shared" si="186"/>
        <v>1645.9372708333333</v>
      </c>
      <c r="AR2405" s="20">
        <f t="shared" si="180"/>
        <v>-20.378916666666782</v>
      </c>
    </row>
    <row r="2406" spans="1:44" x14ac:dyDescent="0.25">
      <c r="A2406" t="str">
        <f>VLOOKUP($B2406,'Cushing Balance'!$C$2:$E$500,3,TRUE)</f>
        <v>72016</v>
      </c>
      <c r="B2406" s="38">
        <v>42417</v>
      </c>
      <c r="C2406" s="32"/>
      <c r="D2406" s="101">
        <v>422.24324999999999</v>
      </c>
      <c r="E2406" s="110">
        <v>61.540875</v>
      </c>
      <c r="F2406" s="105">
        <v>201.71214583333335</v>
      </c>
      <c r="G2406" s="28"/>
      <c r="H2406" s="111">
        <v>134.15658333333334</v>
      </c>
      <c r="I2406" s="106">
        <v>65.149833333333333</v>
      </c>
      <c r="J2406" s="109">
        <v>328.2610416666667</v>
      </c>
      <c r="K2406" s="104">
        <v>84.3125</v>
      </c>
      <c r="L2406" s="107">
        <v>0</v>
      </c>
      <c r="M2406" s="102">
        <v>275.06983333333329</v>
      </c>
      <c r="N2406" s="108">
        <v>101.16070833333333</v>
      </c>
      <c r="O2406" s="103">
        <v>18.289583333333333</v>
      </c>
      <c r="P2406" s="58">
        <v>0</v>
      </c>
      <c r="R2406" s="24">
        <f t="shared" si="184"/>
        <v>1691.8963541666667</v>
      </c>
      <c r="T2406" s="5">
        <v>82</v>
      </c>
      <c r="V2406" s="20">
        <f t="shared" si="185"/>
        <v>1773.8963541666667</v>
      </c>
      <c r="W2406" s="59">
        <f t="shared" si="181"/>
        <v>42417</v>
      </c>
      <c r="X2406" s="25">
        <v>149.97499999999999</v>
      </c>
      <c r="Y2406" s="58">
        <v>351.65199999999999</v>
      </c>
      <c r="Z2406" s="58">
        <v>164.916</v>
      </c>
      <c r="AA2406" s="58">
        <v>243.571</v>
      </c>
      <c r="AB2406" s="58">
        <v>229.43899999999999</v>
      </c>
      <c r="AC2406" s="58">
        <v>36.420999999999999</v>
      </c>
      <c r="AD2406" s="100">
        <v>46.537666666666667</v>
      </c>
      <c r="AE2406" s="28">
        <v>0</v>
      </c>
      <c r="AF2406" s="58">
        <v>15.831</v>
      </c>
      <c r="AG2406" s="58">
        <v>15.057</v>
      </c>
      <c r="AH2406" s="28">
        <f t="shared" si="183"/>
        <v>0</v>
      </c>
      <c r="AI2406" s="28"/>
      <c r="AL2406" s="24">
        <f t="shared" si="187"/>
        <v>1253.3996666666665</v>
      </c>
      <c r="AN2406" s="47">
        <f>(315-45)*0.75</f>
        <v>202.5</v>
      </c>
      <c r="AP2406" s="20">
        <f t="shared" si="186"/>
        <v>1455.8996666666665</v>
      </c>
      <c r="AR2406" s="20">
        <f t="shared" si="180"/>
        <v>317.99668750000023</v>
      </c>
    </row>
    <row r="2407" spans="1:44" x14ac:dyDescent="0.25">
      <c r="A2407" t="str">
        <f>VLOOKUP($B2407,'Cushing Balance'!$C$2:$E$500,3,TRUE)</f>
        <v>72016</v>
      </c>
      <c r="B2407" s="38">
        <v>42418</v>
      </c>
      <c r="C2407" s="32"/>
      <c r="D2407" s="101">
        <v>24.583333333333332</v>
      </c>
      <c r="E2407" s="110">
        <v>135.77333333333334</v>
      </c>
      <c r="F2407" s="105">
        <v>195.9730625</v>
      </c>
      <c r="G2407" s="28"/>
      <c r="H2407" s="111">
        <v>122.46379166666667</v>
      </c>
      <c r="I2407" s="106">
        <v>83.787270833333324</v>
      </c>
      <c r="J2407" s="109">
        <v>316.37406249999998</v>
      </c>
      <c r="K2407" s="104">
        <v>78.116749999999996</v>
      </c>
      <c r="L2407" s="107">
        <v>2.4574791666666664</v>
      </c>
      <c r="M2407" s="102">
        <v>236.54439583333334</v>
      </c>
      <c r="N2407" s="108">
        <v>117.65004166666667</v>
      </c>
      <c r="O2407" s="103">
        <v>27.157374999999998</v>
      </c>
      <c r="P2407" s="58">
        <v>0</v>
      </c>
      <c r="R2407" s="24">
        <f t="shared" si="184"/>
        <v>1340.8808958333334</v>
      </c>
      <c r="T2407" s="5">
        <v>82</v>
      </c>
      <c r="V2407" s="20">
        <f t="shared" si="185"/>
        <v>1422.8808958333334</v>
      </c>
      <c r="W2407" s="59">
        <f t="shared" si="181"/>
        <v>42418</v>
      </c>
      <c r="X2407" s="25">
        <v>149.39400000000001</v>
      </c>
      <c r="Y2407" s="58">
        <v>347.697</v>
      </c>
      <c r="Z2407" s="58">
        <v>183.11699999999999</v>
      </c>
      <c r="AA2407" s="58">
        <v>320.03399999999999</v>
      </c>
      <c r="AB2407" s="58">
        <v>201.29300000000001</v>
      </c>
      <c r="AC2407" s="58">
        <v>33.332000000000001</v>
      </c>
      <c r="AD2407" s="100">
        <v>57.005625000000002</v>
      </c>
      <c r="AE2407" s="28">
        <v>0</v>
      </c>
      <c r="AF2407" s="58">
        <v>16.021000000000001</v>
      </c>
      <c r="AG2407" s="58">
        <v>13.884</v>
      </c>
      <c r="AH2407" s="28">
        <v>0</v>
      </c>
      <c r="AI2407" s="28"/>
      <c r="AL2407" s="24">
        <f t="shared" si="187"/>
        <v>1321.7776249999999</v>
      </c>
      <c r="AN2407" s="47">
        <f t="shared" ref="AN2407:AN2408" si="190">(315-45)*0.75</f>
        <v>202.5</v>
      </c>
      <c r="AP2407" s="20">
        <f t="shared" si="186"/>
        <v>1524.2776249999999</v>
      </c>
      <c r="AR2407" s="20">
        <f t="shared" si="180"/>
        <v>-101.39672916666655</v>
      </c>
    </row>
    <row r="2408" spans="1:44" x14ac:dyDescent="0.25">
      <c r="A2408" t="str">
        <f>VLOOKUP($B2408,'Cushing Balance'!$C$2:$E$500,3,TRUE)</f>
        <v>72016</v>
      </c>
      <c r="B2408" s="38">
        <v>42419</v>
      </c>
      <c r="C2408" s="32"/>
      <c r="D2408" s="101">
        <v>464.61775</v>
      </c>
      <c r="E2408" s="110">
        <v>153.38368750000001</v>
      </c>
      <c r="F2408" s="105">
        <v>157.76066666666665</v>
      </c>
      <c r="G2408" s="28"/>
      <c r="H2408" s="111">
        <v>135.45708333333334</v>
      </c>
      <c r="I2408" s="106">
        <v>59.680333333333337</v>
      </c>
      <c r="J2408" s="109">
        <v>331.06052083333333</v>
      </c>
      <c r="K2408" s="104">
        <v>74.609895833333326</v>
      </c>
      <c r="L2408" s="107">
        <v>0</v>
      </c>
      <c r="M2408" s="102">
        <v>215.45552083333334</v>
      </c>
      <c r="N2408" s="108">
        <v>111.87383333333332</v>
      </c>
      <c r="O2408" s="103">
        <v>31.0715</v>
      </c>
      <c r="P2408" s="58">
        <v>0</v>
      </c>
      <c r="R2408" s="24">
        <f t="shared" si="184"/>
        <v>1734.9707916666666</v>
      </c>
      <c r="T2408" s="5">
        <v>82</v>
      </c>
      <c r="V2408" s="20">
        <f t="shared" si="185"/>
        <v>1816.9707916666666</v>
      </c>
      <c r="W2408" s="59">
        <f t="shared" si="181"/>
        <v>42419</v>
      </c>
      <c r="X2408" s="25">
        <v>151.911</v>
      </c>
      <c r="Y2408" s="58">
        <v>353.524</v>
      </c>
      <c r="Z2408" s="58">
        <v>212.32</v>
      </c>
      <c r="AA2408" s="58">
        <v>364.32499999999999</v>
      </c>
      <c r="AB2408" s="58">
        <v>172.584</v>
      </c>
      <c r="AC2408" s="58">
        <v>20.765999999999998</v>
      </c>
      <c r="AD2408" s="100">
        <v>66.294041666666672</v>
      </c>
      <c r="AE2408" s="28">
        <f t="shared" si="182"/>
        <v>0</v>
      </c>
      <c r="AF2408" s="58">
        <v>15.82</v>
      </c>
      <c r="AG2408" s="58">
        <v>12.263999999999999</v>
      </c>
      <c r="AH2408" s="28">
        <f t="shared" si="183"/>
        <v>0</v>
      </c>
      <c r="AI2408" s="28"/>
      <c r="AL2408" s="24">
        <f t="shared" si="187"/>
        <v>1369.8080416666667</v>
      </c>
      <c r="AN2408" s="47">
        <f t="shared" si="190"/>
        <v>202.5</v>
      </c>
      <c r="AP2408" s="20">
        <f t="shared" si="186"/>
        <v>1572.3080416666667</v>
      </c>
      <c r="AR2408" s="20">
        <f t="shared" si="180"/>
        <v>244.66274999999996</v>
      </c>
    </row>
    <row r="2409" spans="1:44" x14ac:dyDescent="0.25">
      <c r="A2409" t="str">
        <f>VLOOKUP($B2409,'Cushing Balance'!$C$2:$E$500,3,TRUE)</f>
        <v>82016</v>
      </c>
      <c r="B2409" s="38">
        <v>42420</v>
      </c>
      <c r="C2409" s="32"/>
      <c r="D2409" s="101">
        <v>159.47277083333336</v>
      </c>
      <c r="E2409" s="110">
        <v>132.15035416666666</v>
      </c>
      <c r="F2409" s="105">
        <v>129.04220833333332</v>
      </c>
      <c r="G2409" s="28"/>
      <c r="H2409" s="111">
        <v>132.48764583333335</v>
      </c>
      <c r="I2409" s="106">
        <v>69.024416666666667</v>
      </c>
      <c r="J2409" s="109">
        <v>331.99293749999998</v>
      </c>
      <c r="K2409" s="104">
        <v>81.349104166666677</v>
      </c>
      <c r="L2409" s="107">
        <v>0</v>
      </c>
      <c r="M2409" s="102">
        <v>221.22381250000001</v>
      </c>
      <c r="N2409" s="108">
        <v>122.90385416666668</v>
      </c>
      <c r="O2409" s="103">
        <v>30.376604166666667</v>
      </c>
      <c r="P2409" s="58">
        <v>0</v>
      </c>
      <c r="R2409" s="24">
        <f t="shared" si="184"/>
        <v>1410.0237083333334</v>
      </c>
      <c r="T2409" s="5">
        <v>82</v>
      </c>
      <c r="V2409" s="20">
        <f t="shared" si="185"/>
        <v>1492.0237083333334</v>
      </c>
      <c r="W2409" s="59">
        <f t="shared" si="181"/>
        <v>42420</v>
      </c>
      <c r="X2409" s="25">
        <v>150.60900000000001</v>
      </c>
      <c r="Y2409" s="58">
        <v>361.68799999999999</v>
      </c>
      <c r="Z2409" s="58">
        <v>357.89600000000002</v>
      </c>
      <c r="AA2409" s="58">
        <v>360.25200000000001</v>
      </c>
      <c r="AB2409" s="58">
        <v>193.137</v>
      </c>
      <c r="AC2409" s="58">
        <v>16.064</v>
      </c>
      <c r="AD2409" s="100">
        <v>129.14745833333333</v>
      </c>
      <c r="AE2409" s="28">
        <f t="shared" si="182"/>
        <v>0</v>
      </c>
      <c r="AF2409" s="58">
        <v>16.213000000000001</v>
      </c>
      <c r="AG2409" s="58">
        <v>15.613</v>
      </c>
      <c r="AH2409" s="28">
        <f t="shared" si="183"/>
        <v>0</v>
      </c>
      <c r="AI2409" s="28"/>
      <c r="AL2409" s="24">
        <f t="shared" si="187"/>
        <v>1600.6194583333333</v>
      </c>
      <c r="AN2409" s="47">
        <f>(315-45-30)*0.78</f>
        <v>187.20000000000002</v>
      </c>
      <c r="AP2409" s="20">
        <f t="shared" si="186"/>
        <v>1787.8194583333334</v>
      </c>
      <c r="AR2409" s="20">
        <f t="shared" si="180"/>
        <v>-295.79575</v>
      </c>
    </row>
    <row r="2410" spans="1:44" x14ac:dyDescent="0.25">
      <c r="A2410" t="str">
        <f>VLOOKUP($B2410,'Cushing Balance'!$C$2:$E$500,3,TRUE)</f>
        <v>82016</v>
      </c>
      <c r="B2410" s="38">
        <v>42421</v>
      </c>
      <c r="C2410" s="32"/>
      <c r="D2410" s="101">
        <v>331.768125</v>
      </c>
      <c r="E2410" s="110">
        <v>181.21289583333333</v>
      </c>
      <c r="F2410" s="105">
        <v>220.28395833333335</v>
      </c>
      <c r="G2410" s="28"/>
      <c r="H2410" s="111">
        <v>133.10558333333336</v>
      </c>
      <c r="I2410" s="106">
        <v>71.664562500000002</v>
      </c>
      <c r="J2410" s="109">
        <v>321.57808333333332</v>
      </c>
      <c r="K2410" s="104">
        <v>82.771708333333322</v>
      </c>
      <c r="L2410" s="107">
        <v>1.8978124999999999</v>
      </c>
      <c r="M2410" s="102">
        <v>229.87960416666667</v>
      </c>
      <c r="N2410" s="108">
        <v>122.69735416666667</v>
      </c>
      <c r="O2410" s="103">
        <v>28.835249999999998</v>
      </c>
      <c r="P2410" s="58">
        <v>0</v>
      </c>
      <c r="R2410" s="24">
        <f t="shared" si="184"/>
        <v>1725.6949374999999</v>
      </c>
      <c r="T2410" s="5">
        <v>82</v>
      </c>
      <c r="V2410" s="20">
        <f t="shared" si="185"/>
        <v>1807.6949374999999</v>
      </c>
      <c r="W2410" s="59">
        <f t="shared" si="181"/>
        <v>42421</v>
      </c>
      <c r="X2410" s="25">
        <v>151.44800000000001</v>
      </c>
      <c r="Y2410" s="58">
        <v>363.47899999999998</v>
      </c>
      <c r="Z2410" s="58">
        <v>397.44499999999999</v>
      </c>
      <c r="AA2410" s="58">
        <v>239.767</v>
      </c>
      <c r="AB2410" s="58">
        <v>185.86099999999999</v>
      </c>
      <c r="AC2410" s="58">
        <v>23.564</v>
      </c>
      <c r="AD2410" s="100">
        <v>92.612187500000005</v>
      </c>
      <c r="AE2410" s="28">
        <f t="shared" si="182"/>
        <v>0</v>
      </c>
      <c r="AF2410" s="58">
        <v>16.143000000000001</v>
      </c>
      <c r="AG2410" s="58">
        <v>14.994</v>
      </c>
      <c r="AH2410" s="28">
        <f t="shared" si="183"/>
        <v>0</v>
      </c>
      <c r="AI2410" s="28"/>
      <c r="AL2410" s="24">
        <f t="shared" si="187"/>
        <v>1485.3131875000001</v>
      </c>
      <c r="AN2410" s="47">
        <f>(315-45-30)*0.78</f>
        <v>187.20000000000002</v>
      </c>
      <c r="AP2410" s="20">
        <f t="shared" si="186"/>
        <v>1672.5131875000002</v>
      </c>
      <c r="AR2410" s="20">
        <f t="shared" si="180"/>
        <v>135.18174999999974</v>
      </c>
    </row>
    <row r="2411" spans="1:44" x14ac:dyDescent="0.25">
      <c r="A2411" s="58" t="str">
        <f>VLOOKUP($B2411,'Cushing Balance'!$C$2:$E$500,3,TRUE)</f>
        <v>82016</v>
      </c>
      <c r="B2411" s="38">
        <v>42422</v>
      </c>
      <c r="C2411" s="32"/>
      <c r="D2411" s="101">
        <v>159.79166666666666</v>
      </c>
      <c r="E2411" s="110">
        <v>169.5445</v>
      </c>
      <c r="F2411" s="105">
        <v>227.33827083333335</v>
      </c>
      <c r="G2411" s="28"/>
      <c r="H2411" s="111">
        <v>137.73249999999999</v>
      </c>
      <c r="I2411" s="106">
        <v>65.832750000000004</v>
      </c>
      <c r="J2411" s="109">
        <v>319.57437499999997</v>
      </c>
      <c r="K2411" s="104">
        <v>85.977145833333324</v>
      </c>
      <c r="L2411" s="107">
        <v>0</v>
      </c>
      <c r="M2411" s="102">
        <v>233.39029166666666</v>
      </c>
      <c r="N2411" s="108">
        <v>124.64054166666668</v>
      </c>
      <c r="O2411" s="103">
        <v>22.991666666666667</v>
      </c>
      <c r="P2411" s="58">
        <v>0</v>
      </c>
      <c r="R2411" s="24">
        <f t="shared" si="184"/>
        <v>1546.8137083333331</v>
      </c>
      <c r="T2411" s="5">
        <v>82</v>
      </c>
      <c r="V2411" s="20">
        <f t="shared" si="185"/>
        <v>1628.8137083333331</v>
      </c>
      <c r="W2411" s="59">
        <f t="shared" si="181"/>
        <v>42422</v>
      </c>
      <c r="X2411" s="25">
        <v>149.751</v>
      </c>
      <c r="Y2411" s="58">
        <v>334.93799999999999</v>
      </c>
      <c r="Z2411" s="58">
        <v>367.86200000000002</v>
      </c>
      <c r="AA2411" s="58">
        <v>197.35</v>
      </c>
      <c r="AB2411" s="58">
        <v>180.13399999999999</v>
      </c>
      <c r="AC2411" s="58">
        <v>22.55</v>
      </c>
      <c r="AD2411" s="100">
        <v>102.41554166666667</v>
      </c>
      <c r="AE2411" s="28">
        <f t="shared" si="182"/>
        <v>0</v>
      </c>
      <c r="AF2411" s="58">
        <v>15.593</v>
      </c>
      <c r="AG2411" s="58">
        <v>14.579000000000001</v>
      </c>
      <c r="AH2411" s="28">
        <f t="shared" si="183"/>
        <v>0</v>
      </c>
      <c r="AI2411" s="28"/>
      <c r="AL2411" s="24">
        <f t="shared" si="187"/>
        <v>1385.1725416666666</v>
      </c>
      <c r="AN2411" s="47">
        <f t="shared" ref="AN2411:AN2430" si="191">(315-45-30)*0.78</f>
        <v>187.20000000000002</v>
      </c>
      <c r="AP2411" s="20">
        <f t="shared" si="186"/>
        <v>1572.3725416666666</v>
      </c>
      <c r="AR2411" s="20">
        <f t="shared" si="180"/>
        <v>56.441166666666504</v>
      </c>
    </row>
    <row r="2412" spans="1:44" x14ac:dyDescent="0.25">
      <c r="A2412" t="str">
        <f>VLOOKUP($B2412,'Cushing Balance'!$C$2:$E$500,3,TRUE)</f>
        <v>82016</v>
      </c>
      <c r="B2412" s="38">
        <v>42423</v>
      </c>
      <c r="C2412" s="32"/>
      <c r="D2412" s="101">
        <v>491.66666666666669</v>
      </c>
      <c r="E2412" s="110">
        <v>189.03172916666665</v>
      </c>
      <c r="F2412" s="105">
        <v>285.15443749999997</v>
      </c>
      <c r="G2412" s="28"/>
      <c r="H2412" s="111">
        <v>131.91883333333334</v>
      </c>
      <c r="I2412" s="106">
        <v>104.14637500000001</v>
      </c>
      <c r="J2412" s="109">
        <v>297.5182916666667</v>
      </c>
      <c r="K2412" s="104">
        <v>75.658375000000007</v>
      </c>
      <c r="L2412" s="107">
        <v>0</v>
      </c>
      <c r="M2412" s="102">
        <v>237.80574999999999</v>
      </c>
      <c r="N2412" s="108">
        <v>125.32383333333333</v>
      </c>
      <c r="O2412" s="103">
        <v>14.1875</v>
      </c>
      <c r="P2412" s="58">
        <v>0</v>
      </c>
      <c r="R2412" s="24">
        <f t="shared" si="184"/>
        <v>1952.4117916666667</v>
      </c>
      <c r="T2412" s="5">
        <v>82</v>
      </c>
      <c r="V2412" s="20">
        <f t="shared" si="185"/>
        <v>2034.4117916666667</v>
      </c>
      <c r="W2412" s="59">
        <f t="shared" si="181"/>
        <v>42423</v>
      </c>
      <c r="X2412" s="25">
        <v>149.87299999999999</v>
      </c>
      <c r="Y2412" s="58">
        <v>308.34300000000002</v>
      </c>
      <c r="Z2412" s="58">
        <v>354.43700000000001</v>
      </c>
      <c r="AA2412" s="58">
        <v>403.31400000000002</v>
      </c>
      <c r="AB2412" s="58">
        <v>182.77799999999999</v>
      </c>
      <c r="AC2412" s="58">
        <v>27.085999999999999</v>
      </c>
      <c r="AD2412" s="100">
        <v>143.682875</v>
      </c>
      <c r="AE2412" s="28">
        <v>0</v>
      </c>
      <c r="AF2412" s="58">
        <v>15.433</v>
      </c>
      <c r="AG2412" s="58">
        <v>13.55</v>
      </c>
      <c r="AH2412" s="28">
        <f t="shared" si="183"/>
        <v>0</v>
      </c>
      <c r="AI2412" s="28"/>
      <c r="AL2412" s="24">
        <f t="shared" si="187"/>
        <v>1598.496875</v>
      </c>
      <c r="AN2412" s="47">
        <f t="shared" si="191"/>
        <v>187.20000000000002</v>
      </c>
      <c r="AP2412" s="20">
        <f t="shared" si="186"/>
        <v>1785.6968750000001</v>
      </c>
      <c r="AR2412" s="20">
        <f t="shared" si="180"/>
        <v>248.71491666666657</v>
      </c>
    </row>
    <row r="2413" spans="1:44" x14ac:dyDescent="0.25">
      <c r="A2413" t="str">
        <f>VLOOKUP($B2413,'Cushing Balance'!$C$2:$E$500,3,TRUE)</f>
        <v>82016</v>
      </c>
      <c r="B2413" s="38">
        <v>42424</v>
      </c>
      <c r="C2413" s="32"/>
      <c r="D2413" s="101">
        <v>188.38124999999999</v>
      </c>
      <c r="E2413" s="110">
        <v>196.14214583333333</v>
      </c>
      <c r="F2413" s="105">
        <v>250.33422916666666</v>
      </c>
      <c r="G2413" s="28"/>
      <c r="H2413" s="111">
        <v>135.25004166666665</v>
      </c>
      <c r="I2413" s="106">
        <v>87.626270833333322</v>
      </c>
      <c r="J2413" s="109">
        <v>299.4465208333333</v>
      </c>
      <c r="K2413" s="104">
        <v>87.3143125</v>
      </c>
      <c r="L2413" s="107">
        <v>0</v>
      </c>
      <c r="M2413" s="102">
        <v>243.53641666666667</v>
      </c>
      <c r="N2413" s="108">
        <v>119.61714583333332</v>
      </c>
      <c r="O2413" s="103">
        <v>18.031854166666669</v>
      </c>
      <c r="P2413" s="58">
        <v>0</v>
      </c>
      <c r="R2413" s="24">
        <f t="shared" si="184"/>
        <v>1625.6801874999996</v>
      </c>
      <c r="T2413" s="5">
        <v>82</v>
      </c>
      <c r="V2413" s="20">
        <f t="shared" si="185"/>
        <v>1707.6801874999996</v>
      </c>
      <c r="W2413" s="59">
        <f t="shared" si="181"/>
        <v>42424</v>
      </c>
      <c r="X2413" s="25">
        <v>149.15799999999999</v>
      </c>
      <c r="Y2413" s="58">
        <v>257.70400000000001</v>
      </c>
      <c r="Z2413" s="58">
        <v>417.57600000000002</v>
      </c>
      <c r="AA2413" s="58">
        <v>229.869</v>
      </c>
      <c r="AB2413" s="58">
        <v>167.45599999999999</v>
      </c>
      <c r="AC2413" s="58">
        <v>38.536999999999999</v>
      </c>
      <c r="AD2413" s="100">
        <v>57.789708333333337</v>
      </c>
      <c r="AE2413" s="28">
        <v>0</v>
      </c>
      <c r="AF2413" s="58">
        <v>14.792</v>
      </c>
      <c r="AG2413" s="58">
        <v>15.33</v>
      </c>
      <c r="AH2413" s="28">
        <f t="shared" si="183"/>
        <v>0</v>
      </c>
      <c r="AI2413" s="28"/>
      <c r="AL2413" s="24">
        <f t="shared" si="187"/>
        <v>1348.211708333333</v>
      </c>
      <c r="AN2413" s="47">
        <f t="shared" si="191"/>
        <v>187.20000000000002</v>
      </c>
      <c r="AP2413" s="20">
        <f t="shared" si="186"/>
        <v>1535.4117083333331</v>
      </c>
      <c r="AR2413" s="20">
        <f t="shared" si="180"/>
        <v>172.26847916666657</v>
      </c>
    </row>
    <row r="2414" spans="1:44" x14ac:dyDescent="0.25">
      <c r="A2414" t="str">
        <f>VLOOKUP($B2414,'Cushing Balance'!$C$2:$E$500,3,TRUE)</f>
        <v>82016</v>
      </c>
      <c r="B2414" s="38">
        <v>42425</v>
      </c>
      <c r="C2414" s="32"/>
      <c r="D2414" s="101">
        <v>495.38558333333333</v>
      </c>
      <c r="E2414" s="110">
        <v>164.85935416666666</v>
      </c>
      <c r="F2414" s="105">
        <v>361.86966666666666</v>
      </c>
      <c r="G2414" s="28"/>
      <c r="H2414" s="111">
        <v>132.73956250000001</v>
      </c>
      <c r="I2414" s="106">
        <v>73.926083333333324</v>
      </c>
      <c r="J2414" s="109">
        <v>296.08462500000002</v>
      </c>
      <c r="K2414" s="104">
        <v>87.100333333333325</v>
      </c>
      <c r="L2414" s="107">
        <v>0</v>
      </c>
      <c r="M2414" s="102">
        <v>252.89862500000001</v>
      </c>
      <c r="N2414" s="108">
        <v>105.49927083333333</v>
      </c>
      <c r="O2414" s="103">
        <v>17.441083333333331</v>
      </c>
      <c r="P2414" s="58">
        <v>0</v>
      </c>
      <c r="R2414" s="24">
        <f t="shared" si="184"/>
        <v>1987.8041874999999</v>
      </c>
      <c r="T2414" s="5">
        <v>82</v>
      </c>
      <c r="V2414" s="20">
        <f t="shared" si="185"/>
        <v>2069.8041874999999</v>
      </c>
      <c r="W2414" s="59">
        <f t="shared" si="181"/>
        <v>42425</v>
      </c>
      <c r="X2414" s="25">
        <v>149.96100000000001</v>
      </c>
      <c r="Y2414" s="58">
        <v>244.48699999999999</v>
      </c>
      <c r="Z2414" s="58">
        <v>399.25599999999997</v>
      </c>
      <c r="AA2414" s="58">
        <v>370.64699999999999</v>
      </c>
      <c r="AB2414" s="58">
        <v>146.44999999999999</v>
      </c>
      <c r="AC2414" s="58">
        <v>35.468000000000004</v>
      </c>
      <c r="AD2414" s="100">
        <v>109.19383333333333</v>
      </c>
      <c r="AE2414" s="28">
        <v>0</v>
      </c>
      <c r="AF2414" s="58">
        <v>15.27</v>
      </c>
      <c r="AG2414" s="58">
        <v>15.54</v>
      </c>
      <c r="AH2414" s="28">
        <f t="shared" si="183"/>
        <v>0</v>
      </c>
      <c r="AI2414" s="28"/>
      <c r="AL2414" s="24">
        <f t="shared" si="187"/>
        <v>1486.2728333333332</v>
      </c>
      <c r="AN2414" s="47">
        <f t="shared" si="191"/>
        <v>187.20000000000002</v>
      </c>
      <c r="AP2414" s="20">
        <f t="shared" si="186"/>
        <v>1673.4728333333333</v>
      </c>
      <c r="AR2414" s="20">
        <f t="shared" si="180"/>
        <v>396.33135416666664</v>
      </c>
    </row>
    <row r="2415" spans="1:44" x14ac:dyDescent="0.25">
      <c r="A2415" t="str">
        <f>VLOOKUP($B2415,'Cushing Balance'!$C$2:$E$500,3,TRUE)</f>
        <v>82016</v>
      </c>
      <c r="B2415" s="38">
        <v>42426</v>
      </c>
      <c r="C2415" s="32"/>
      <c r="D2415" s="101">
        <v>233.542</v>
      </c>
      <c r="E2415" s="110">
        <v>166.94399999999999</v>
      </c>
      <c r="F2415" s="105">
        <v>351.226</v>
      </c>
      <c r="G2415" s="28"/>
      <c r="H2415" s="111">
        <v>171.04300000000001</v>
      </c>
      <c r="I2415" s="106">
        <v>65.221000000000004</v>
      </c>
      <c r="J2415" s="109">
        <v>296.17200000000003</v>
      </c>
      <c r="K2415" s="104">
        <v>87.442999999999998</v>
      </c>
      <c r="L2415" s="107">
        <v>0</v>
      </c>
      <c r="M2415" s="111">
        <v>263.43900000000002</v>
      </c>
      <c r="N2415" s="108">
        <v>107.873</v>
      </c>
      <c r="O2415" s="103">
        <v>18.507000000000001</v>
      </c>
      <c r="P2415" s="58">
        <v>0</v>
      </c>
      <c r="R2415" s="24">
        <f t="shared" si="184"/>
        <v>1761.4100000000003</v>
      </c>
      <c r="T2415" s="5">
        <v>82</v>
      </c>
      <c r="V2415" s="20">
        <f t="shared" si="185"/>
        <v>1843.4100000000003</v>
      </c>
      <c r="W2415" s="59">
        <f t="shared" si="181"/>
        <v>42426</v>
      </c>
      <c r="X2415" s="25">
        <v>149.899</v>
      </c>
      <c r="Y2415" s="58">
        <v>311.08699999999999</v>
      </c>
      <c r="Z2415" s="58">
        <v>406.17</v>
      </c>
      <c r="AA2415" s="58">
        <v>385.274</v>
      </c>
      <c r="AB2415" s="58">
        <v>77.513000000000005</v>
      </c>
      <c r="AC2415" s="58">
        <v>38.729999999999997</v>
      </c>
      <c r="AD2415" s="111">
        <v>121.782</v>
      </c>
      <c r="AE2415" s="28">
        <f t="shared" si="182"/>
        <v>0</v>
      </c>
      <c r="AF2415" s="58">
        <v>15.305</v>
      </c>
      <c r="AG2415" s="58">
        <v>14.972</v>
      </c>
      <c r="AH2415" s="28">
        <f t="shared" si="183"/>
        <v>0</v>
      </c>
      <c r="AI2415" s="28"/>
      <c r="AL2415" s="24">
        <f t="shared" si="187"/>
        <v>1520.7319999999997</v>
      </c>
      <c r="AN2415" s="47">
        <f t="shared" si="191"/>
        <v>187.20000000000002</v>
      </c>
      <c r="AP2415" s="20">
        <f t="shared" si="186"/>
        <v>1707.9319999999998</v>
      </c>
      <c r="AR2415" s="20">
        <f t="shared" si="180"/>
        <v>135.47800000000052</v>
      </c>
    </row>
    <row r="2416" spans="1:44" x14ac:dyDescent="0.25">
      <c r="A2416" t="str">
        <f>VLOOKUP($B2416,'Cushing Balance'!$C$2:$E$500,3,TRUE)</f>
        <v>92016</v>
      </c>
      <c r="B2416" s="38">
        <v>42427</v>
      </c>
      <c r="C2416" s="32"/>
      <c r="D2416" s="101">
        <v>231.96100000000001</v>
      </c>
      <c r="E2416" s="111">
        <v>177.57599999999999</v>
      </c>
      <c r="F2416" s="111">
        <v>347.82499999999999</v>
      </c>
      <c r="G2416" s="28"/>
      <c r="H2416" s="111">
        <v>202.114</v>
      </c>
      <c r="I2416" s="111">
        <v>49.216000000000001</v>
      </c>
      <c r="J2416" s="111">
        <v>291.678</v>
      </c>
      <c r="K2416" s="111">
        <v>82.858000000000004</v>
      </c>
      <c r="L2416" s="111">
        <v>0</v>
      </c>
      <c r="M2416" s="111">
        <v>248.215</v>
      </c>
      <c r="N2416" s="111">
        <v>63.061</v>
      </c>
      <c r="O2416" s="111">
        <v>21.74</v>
      </c>
      <c r="P2416" s="58">
        <v>0</v>
      </c>
      <c r="R2416" s="24">
        <f t="shared" si="184"/>
        <v>1716.2439999999999</v>
      </c>
      <c r="T2416" s="5">
        <v>82</v>
      </c>
      <c r="V2416" s="20">
        <f t="shared" si="185"/>
        <v>1798.2439999999999</v>
      </c>
      <c r="W2416" s="59">
        <f t="shared" si="181"/>
        <v>42427</v>
      </c>
      <c r="X2416" s="25">
        <v>151.34700000000001</v>
      </c>
      <c r="Y2416" s="58">
        <v>346.53100000000001</v>
      </c>
      <c r="Z2416" s="58">
        <v>402.38400000000001</v>
      </c>
      <c r="AA2416" s="58">
        <v>278.74799999999999</v>
      </c>
      <c r="AB2416" s="58">
        <v>182.048</v>
      </c>
      <c r="AC2416" s="58">
        <v>38.741</v>
      </c>
      <c r="AD2416" s="111">
        <v>77.998000000000005</v>
      </c>
      <c r="AE2416" s="28">
        <f t="shared" si="182"/>
        <v>0</v>
      </c>
      <c r="AF2416" s="58">
        <v>15.926</v>
      </c>
      <c r="AG2416" s="58">
        <v>14.856999999999999</v>
      </c>
      <c r="AH2416" s="28">
        <f t="shared" si="183"/>
        <v>0</v>
      </c>
      <c r="AI2416" s="28"/>
      <c r="AL2416" s="24">
        <f t="shared" si="187"/>
        <v>1508.58</v>
      </c>
      <c r="AN2416" s="47">
        <f t="shared" si="191"/>
        <v>187.20000000000002</v>
      </c>
      <c r="AP2416" s="20">
        <f t="shared" si="186"/>
        <v>1695.78</v>
      </c>
      <c r="AR2416" s="20">
        <f t="shared" si="180"/>
        <v>102.46399999999994</v>
      </c>
    </row>
    <row r="2417" spans="1:44" x14ac:dyDescent="0.25">
      <c r="A2417" t="str">
        <f>VLOOKUP($B2417,'Cushing Balance'!$C$2:$E$500,3,TRUE)</f>
        <v>92016</v>
      </c>
      <c r="B2417" s="38">
        <v>42428</v>
      </c>
      <c r="C2417" s="32"/>
      <c r="D2417" s="101">
        <v>524.84299999999996</v>
      </c>
      <c r="E2417" s="111">
        <v>184.56399999999999</v>
      </c>
      <c r="F2417" s="111">
        <v>341.84899999999999</v>
      </c>
      <c r="G2417" s="28"/>
      <c r="H2417" s="111">
        <v>190.62</v>
      </c>
      <c r="I2417" s="111">
        <v>84.188999999999993</v>
      </c>
      <c r="J2417" s="111">
        <v>324.83100000000002</v>
      </c>
      <c r="K2417" s="111">
        <v>81.045000000000002</v>
      </c>
      <c r="L2417" s="111">
        <v>0</v>
      </c>
      <c r="M2417" s="111">
        <v>216.63900000000001</v>
      </c>
      <c r="N2417" s="111">
        <v>62.042000000000002</v>
      </c>
      <c r="O2417" s="111">
        <v>25.681999999999999</v>
      </c>
      <c r="P2417" s="58">
        <f t="shared" ref="P2417:P2426" si="192">AVERAGE(P2411:P2416)</f>
        <v>0</v>
      </c>
      <c r="R2417" s="24">
        <f t="shared" si="184"/>
        <v>2036.3039999999999</v>
      </c>
      <c r="T2417" s="5">
        <v>82</v>
      </c>
      <c r="V2417" s="20">
        <f t="shared" si="185"/>
        <v>2118.3040000000001</v>
      </c>
      <c r="W2417" s="59">
        <f t="shared" si="181"/>
        <v>42428</v>
      </c>
      <c r="X2417" s="25">
        <v>151.839</v>
      </c>
      <c r="Y2417" s="58">
        <v>342.92500000000001</v>
      </c>
      <c r="Z2417" s="58">
        <v>395.39600000000002</v>
      </c>
      <c r="AA2417" s="58">
        <v>269.56900000000002</v>
      </c>
      <c r="AB2417" s="58">
        <v>177.58500000000001</v>
      </c>
      <c r="AC2417" s="58">
        <v>38.164000000000001</v>
      </c>
      <c r="AD2417" s="111">
        <v>94.808000000000007</v>
      </c>
      <c r="AE2417" s="28">
        <f t="shared" si="182"/>
        <v>0</v>
      </c>
      <c r="AF2417" s="58">
        <v>16.001000000000001</v>
      </c>
      <c r="AG2417" s="58">
        <v>15.117000000000001</v>
      </c>
      <c r="AH2417" s="28">
        <f t="shared" si="183"/>
        <v>0</v>
      </c>
      <c r="AI2417" s="28"/>
      <c r="AL2417" s="24">
        <f t="shared" si="187"/>
        <v>1501.404</v>
      </c>
      <c r="AN2417" s="47">
        <f t="shared" si="191"/>
        <v>187.20000000000002</v>
      </c>
      <c r="AP2417" s="20">
        <f t="shared" si="186"/>
        <v>1688.604</v>
      </c>
      <c r="AR2417" s="20">
        <f t="shared" si="180"/>
        <v>429.70000000000005</v>
      </c>
    </row>
    <row r="2418" spans="1:44" x14ac:dyDescent="0.25">
      <c r="A2418" t="str">
        <f>VLOOKUP($B2418,'Cushing Balance'!$C$2:$E$500,3,TRUE)</f>
        <v>92016</v>
      </c>
      <c r="B2418" s="38">
        <v>42429</v>
      </c>
      <c r="C2418" s="32"/>
      <c r="D2418" s="101">
        <v>293.84300000000002</v>
      </c>
      <c r="E2418" s="111">
        <v>187.66300000000001</v>
      </c>
      <c r="F2418" s="111">
        <v>355.51799999999997</v>
      </c>
      <c r="G2418" s="28"/>
      <c r="H2418" s="111">
        <v>161.94200000000001</v>
      </c>
      <c r="I2418" s="111">
        <v>78.765000000000001</v>
      </c>
      <c r="J2418" s="111">
        <v>326.67399999999998</v>
      </c>
      <c r="K2418" s="111">
        <v>82.194999999999993</v>
      </c>
      <c r="L2418" s="111">
        <f t="shared" ref="L2418" si="193">AVERAGE(L2412:L2417)</f>
        <v>0</v>
      </c>
      <c r="M2418" s="111">
        <v>226.97399999999999</v>
      </c>
      <c r="N2418" s="111">
        <v>62.469000000000001</v>
      </c>
      <c r="O2418" s="111">
        <v>26.181999999999999</v>
      </c>
      <c r="P2418" s="58">
        <f t="shared" si="192"/>
        <v>0</v>
      </c>
      <c r="R2418" s="24">
        <f t="shared" si="184"/>
        <v>1802.2249999999999</v>
      </c>
      <c r="T2418" s="5">
        <v>82</v>
      </c>
      <c r="V2418" s="20">
        <f t="shared" si="185"/>
        <v>1884.2249999999999</v>
      </c>
      <c r="W2418" s="59">
        <f t="shared" si="181"/>
        <v>42429</v>
      </c>
      <c r="X2418" s="25">
        <v>152.39699999999999</v>
      </c>
      <c r="Y2418" s="58">
        <v>350.18900000000002</v>
      </c>
      <c r="Z2418" s="58">
        <v>408.67200000000003</v>
      </c>
      <c r="AA2418" s="58">
        <v>480.32100000000003</v>
      </c>
      <c r="AB2418" s="58">
        <v>178.88300000000001</v>
      </c>
      <c r="AC2418" s="58">
        <v>35.536000000000001</v>
      </c>
      <c r="AD2418" s="111">
        <v>151.30000000000001</v>
      </c>
      <c r="AE2418" s="28">
        <f t="shared" si="182"/>
        <v>0</v>
      </c>
      <c r="AF2418" s="58">
        <v>16.018999999999998</v>
      </c>
      <c r="AG2418" s="58">
        <v>15.129</v>
      </c>
      <c r="AH2418" s="28">
        <f t="shared" si="183"/>
        <v>0</v>
      </c>
      <c r="AI2418" s="28"/>
      <c r="AL2418" s="24">
        <f t="shared" si="187"/>
        <v>1788.4460000000001</v>
      </c>
      <c r="AN2418" s="47">
        <f t="shared" si="191"/>
        <v>187.20000000000002</v>
      </c>
      <c r="AP2418" s="20">
        <f t="shared" si="186"/>
        <v>1975.6460000000002</v>
      </c>
      <c r="AR2418" s="20">
        <f t="shared" si="180"/>
        <v>-91.421000000000276</v>
      </c>
    </row>
    <row r="2419" spans="1:44" x14ac:dyDescent="0.25">
      <c r="A2419" t="str">
        <f>VLOOKUP($B2419,'Cushing Balance'!$C$2:$E$500,3,TRUE)</f>
        <v>92016</v>
      </c>
      <c r="B2419" s="38">
        <v>42430</v>
      </c>
      <c r="C2419" s="32"/>
      <c r="D2419" s="101">
        <v>86.042000000000002</v>
      </c>
      <c r="E2419" s="111">
        <v>190.07900000000001</v>
      </c>
      <c r="F2419" s="111">
        <v>343.69099999999997</v>
      </c>
      <c r="G2419" s="28"/>
      <c r="H2419" s="111">
        <v>142.59200000000001</v>
      </c>
      <c r="I2419" s="111">
        <v>64.724999999999994</v>
      </c>
      <c r="J2419" s="111">
        <v>214.35599999999999</v>
      </c>
      <c r="K2419" s="111">
        <v>76.346999999999994</v>
      </c>
      <c r="L2419" s="111">
        <v>0</v>
      </c>
      <c r="M2419" s="111">
        <v>225.453</v>
      </c>
      <c r="N2419" s="111">
        <v>109.827</v>
      </c>
      <c r="O2419" s="111">
        <v>30.582000000000001</v>
      </c>
      <c r="P2419" s="58">
        <v>0</v>
      </c>
      <c r="R2419" s="24">
        <f t="shared" si="184"/>
        <v>1483.694</v>
      </c>
      <c r="T2419" s="5">
        <v>82</v>
      </c>
      <c r="V2419" s="20">
        <f t="shared" si="185"/>
        <v>1565.694</v>
      </c>
      <c r="W2419" s="59">
        <f t="shared" si="181"/>
        <v>42430</v>
      </c>
      <c r="X2419" s="25">
        <v>151.21899999999999</v>
      </c>
      <c r="Y2419" s="58">
        <v>268.95299999999997</v>
      </c>
      <c r="Z2419" s="58">
        <v>420.399</v>
      </c>
      <c r="AA2419" s="58">
        <v>404.423</v>
      </c>
      <c r="AB2419" s="58">
        <v>176.80099999999999</v>
      </c>
      <c r="AC2419" s="58">
        <v>35.646000000000001</v>
      </c>
      <c r="AD2419" s="111">
        <v>83.759</v>
      </c>
      <c r="AE2419" s="28">
        <v>0</v>
      </c>
      <c r="AF2419" s="58">
        <v>12.929</v>
      </c>
      <c r="AG2419" s="58">
        <v>14.863</v>
      </c>
      <c r="AH2419" s="28">
        <f t="shared" si="183"/>
        <v>0</v>
      </c>
      <c r="AI2419" s="28"/>
      <c r="AL2419" s="24">
        <f t="shared" si="187"/>
        <v>1568.992</v>
      </c>
      <c r="AN2419" s="47">
        <f t="shared" si="191"/>
        <v>187.20000000000002</v>
      </c>
      <c r="AP2419" s="20">
        <f t="shared" si="186"/>
        <v>1756.192</v>
      </c>
      <c r="AR2419" s="20">
        <f t="shared" si="180"/>
        <v>-190.49800000000005</v>
      </c>
    </row>
    <row r="2420" spans="1:44" x14ac:dyDescent="0.25">
      <c r="A2420" t="str">
        <f>VLOOKUP($B2420,'Cushing Balance'!$C$2:$E$500,3,TRUE)</f>
        <v>92016</v>
      </c>
      <c r="B2420" s="38">
        <v>42431</v>
      </c>
      <c r="C2420" s="32"/>
      <c r="D2420" s="101">
        <v>122.30800000000001</v>
      </c>
      <c r="E2420" s="111">
        <v>188.67699999999999</v>
      </c>
      <c r="F2420" s="111">
        <v>291.05900000000003</v>
      </c>
      <c r="G2420" s="28"/>
      <c r="H2420" s="111">
        <v>165.88499999999999</v>
      </c>
      <c r="I2420" s="111">
        <v>97.742000000000004</v>
      </c>
      <c r="J2420" s="111">
        <v>279.62700000000001</v>
      </c>
      <c r="K2420" s="111">
        <v>72.465000000000003</v>
      </c>
      <c r="L2420" s="111">
        <v>0</v>
      </c>
      <c r="M2420" s="111">
        <v>252.702</v>
      </c>
      <c r="N2420" s="111">
        <v>150</v>
      </c>
      <c r="O2420" s="111">
        <v>27.218</v>
      </c>
      <c r="P2420" s="58">
        <v>0</v>
      </c>
      <c r="R2420" s="24">
        <f t="shared" si="184"/>
        <v>1647.683</v>
      </c>
      <c r="T2420" s="5">
        <v>82</v>
      </c>
      <c r="V2420" s="20">
        <f t="shared" si="185"/>
        <v>1729.683</v>
      </c>
      <c r="W2420" s="59">
        <f t="shared" si="181"/>
        <v>42431</v>
      </c>
      <c r="X2420" s="25">
        <v>151.79599999999999</v>
      </c>
      <c r="Y2420" s="58">
        <v>372.06099999999998</v>
      </c>
      <c r="Z2420" s="58">
        <v>435.6</v>
      </c>
      <c r="AA2420" s="58">
        <v>410.154</v>
      </c>
      <c r="AB2420" s="58">
        <v>181.66</v>
      </c>
      <c r="AC2420" s="58">
        <v>36.622</v>
      </c>
      <c r="AD2420" s="111">
        <v>40.972000000000001</v>
      </c>
      <c r="AE2420" s="28">
        <v>0</v>
      </c>
      <c r="AF2420" s="58">
        <v>15.786</v>
      </c>
      <c r="AG2420" s="58">
        <v>15.27</v>
      </c>
      <c r="AH2420" s="28">
        <f t="shared" si="183"/>
        <v>0</v>
      </c>
      <c r="AI2420" s="28"/>
      <c r="AL2420" s="24">
        <f t="shared" si="187"/>
        <v>1659.921</v>
      </c>
      <c r="AN2420" s="47">
        <f t="shared" si="191"/>
        <v>187.20000000000002</v>
      </c>
      <c r="AP2420" s="20">
        <f t="shared" si="186"/>
        <v>1847.1210000000001</v>
      </c>
      <c r="AR2420" s="20">
        <f t="shared" si="180"/>
        <v>-117.4380000000001</v>
      </c>
    </row>
    <row r="2421" spans="1:44" x14ac:dyDescent="0.25">
      <c r="A2421" t="str">
        <f>VLOOKUP($B2421,'Cushing Balance'!$C$2:$E$500,3,TRUE)</f>
        <v>92016</v>
      </c>
      <c r="B2421" s="38">
        <v>42432</v>
      </c>
      <c r="C2421" s="32"/>
      <c r="D2421" s="101">
        <v>540.55899999999997</v>
      </c>
      <c r="E2421" s="111">
        <v>169.24199999999999</v>
      </c>
      <c r="F2421" s="111">
        <v>260.16300000000001</v>
      </c>
      <c r="G2421" s="28"/>
      <c r="H2421" s="111">
        <v>192.03299999999999</v>
      </c>
      <c r="I2421" s="111">
        <v>98.426000000000002</v>
      </c>
      <c r="J2421" s="111">
        <v>287.25099999999998</v>
      </c>
      <c r="K2421" s="111">
        <v>69.549000000000007</v>
      </c>
      <c r="L2421" s="111">
        <v>0</v>
      </c>
      <c r="M2421" s="111">
        <v>226.16800000000001</v>
      </c>
      <c r="N2421" s="111">
        <v>147.05099999999999</v>
      </c>
      <c r="O2421" s="111">
        <v>40.917000000000002</v>
      </c>
      <c r="P2421" s="58">
        <v>0</v>
      </c>
      <c r="R2421" s="24">
        <f t="shared" si="184"/>
        <v>2031.3589999999995</v>
      </c>
      <c r="T2421" s="5">
        <v>82</v>
      </c>
      <c r="V2421" s="20">
        <f t="shared" si="185"/>
        <v>2113.3589999999995</v>
      </c>
      <c r="W2421" s="59">
        <f t="shared" si="181"/>
        <v>42432</v>
      </c>
      <c r="X2421" s="25">
        <v>150.25800000000001</v>
      </c>
      <c r="Y2421" s="58">
        <v>362.15300000000002</v>
      </c>
      <c r="Z2421" s="58">
        <v>426.59</v>
      </c>
      <c r="AA2421" s="58">
        <v>376.767</v>
      </c>
      <c r="AB2421" s="58">
        <v>169.679</v>
      </c>
      <c r="AC2421" s="58">
        <v>39.137999999999998</v>
      </c>
      <c r="AD2421" s="111">
        <v>74.168999999999997</v>
      </c>
      <c r="AE2421" s="28">
        <f t="shared" si="182"/>
        <v>0</v>
      </c>
      <c r="AF2421" s="58">
        <v>16.045999999999999</v>
      </c>
      <c r="AG2421" s="58">
        <v>14.010999999999999</v>
      </c>
      <c r="AH2421" s="28">
        <f t="shared" si="183"/>
        <v>0</v>
      </c>
      <c r="AI2421" s="28"/>
      <c r="AL2421" s="24">
        <f t="shared" si="187"/>
        <v>1628.8110000000001</v>
      </c>
      <c r="AN2421" s="47">
        <f t="shared" si="191"/>
        <v>187.20000000000002</v>
      </c>
      <c r="AP2421" s="20">
        <f t="shared" si="186"/>
        <v>1816.0110000000002</v>
      </c>
      <c r="AR2421" s="20">
        <f t="shared" si="180"/>
        <v>297.34799999999927</v>
      </c>
    </row>
    <row r="2422" spans="1:44" x14ac:dyDescent="0.25">
      <c r="A2422" t="str">
        <f>VLOOKUP($B2422,'Cushing Balance'!$C$2:$E$500,3,TRUE)</f>
        <v>92016</v>
      </c>
      <c r="B2422" s="38">
        <v>42433</v>
      </c>
      <c r="C2422" s="32"/>
      <c r="D2422" s="101">
        <v>516.14300000000003</v>
      </c>
      <c r="E2422" s="111">
        <v>187.25700000000001</v>
      </c>
      <c r="F2422" s="111">
        <v>240.72300000000001</v>
      </c>
      <c r="G2422" s="28"/>
      <c r="H2422" s="111">
        <v>177.61199999999999</v>
      </c>
      <c r="I2422" s="111">
        <v>82.096999999999994</v>
      </c>
      <c r="J2422" s="111">
        <v>290.73599999999999</v>
      </c>
      <c r="K2422" s="111">
        <v>72.527000000000001</v>
      </c>
      <c r="L2422" s="111">
        <v>4.8109999999999999</v>
      </c>
      <c r="M2422" s="111">
        <v>267.91199999999998</v>
      </c>
      <c r="N2422" s="111">
        <v>148.96799999999999</v>
      </c>
      <c r="O2422" s="111">
        <v>60.473999999999997</v>
      </c>
      <c r="P2422" s="58">
        <v>0</v>
      </c>
      <c r="R2422" s="24">
        <f t="shared" si="184"/>
        <v>2049.2600000000002</v>
      </c>
      <c r="T2422" s="5">
        <v>82</v>
      </c>
      <c r="V2422" s="20">
        <f t="shared" si="185"/>
        <v>2131.2600000000002</v>
      </c>
      <c r="W2422" s="59">
        <f t="shared" si="181"/>
        <v>42433</v>
      </c>
      <c r="X2422" s="25">
        <v>153.499</v>
      </c>
      <c r="Y2422" s="58">
        <v>350.60300000000001</v>
      </c>
      <c r="Z2422" s="58">
        <v>425.98099999999999</v>
      </c>
      <c r="AA2422" s="58">
        <v>417.67099999999999</v>
      </c>
      <c r="AB2422" s="58">
        <v>172.58</v>
      </c>
      <c r="AC2422" s="58">
        <v>32.460999999999999</v>
      </c>
      <c r="AD2422" s="111">
        <v>57.345999999999997</v>
      </c>
      <c r="AE2422" s="28">
        <f t="shared" si="182"/>
        <v>0</v>
      </c>
      <c r="AF2422" s="58">
        <v>11.196999999999999</v>
      </c>
      <c r="AG2422" s="58">
        <v>14.131</v>
      </c>
      <c r="AH2422" s="28">
        <f t="shared" si="183"/>
        <v>0</v>
      </c>
      <c r="AI2422" s="28"/>
      <c r="AL2422" s="24">
        <f t="shared" si="187"/>
        <v>1635.4689999999998</v>
      </c>
      <c r="AN2422" s="47">
        <f t="shared" si="191"/>
        <v>187.20000000000002</v>
      </c>
      <c r="AP2422" s="20">
        <f t="shared" si="186"/>
        <v>1822.6689999999999</v>
      </c>
      <c r="AR2422" s="20">
        <f t="shared" si="180"/>
        <v>308.59100000000035</v>
      </c>
    </row>
    <row r="2423" spans="1:44" x14ac:dyDescent="0.25">
      <c r="A2423" t="str">
        <f>VLOOKUP($B2423,'Cushing Balance'!$C$2:$E$500,3,TRUE)</f>
        <v>102016</v>
      </c>
      <c r="B2423" s="38">
        <v>42434</v>
      </c>
      <c r="C2423" s="32"/>
      <c r="D2423" s="101">
        <v>294.15199999999999</v>
      </c>
      <c r="E2423" s="111">
        <v>194.92699999999999</v>
      </c>
      <c r="F2423" s="111">
        <v>36.192</v>
      </c>
      <c r="G2423" s="28"/>
      <c r="H2423" s="111">
        <v>186.06200000000001</v>
      </c>
      <c r="I2423" s="111">
        <v>92.510999999999996</v>
      </c>
      <c r="J2423" s="111">
        <v>289.07100000000003</v>
      </c>
      <c r="K2423" s="111">
        <v>76.275999999999996</v>
      </c>
      <c r="L2423" s="111">
        <v>0</v>
      </c>
      <c r="M2423" s="111">
        <v>248.21100000000001</v>
      </c>
      <c r="N2423" s="111">
        <v>150</v>
      </c>
      <c r="O2423" s="111">
        <v>58.448999999999998</v>
      </c>
      <c r="P2423" s="58">
        <v>0</v>
      </c>
      <c r="R2423" s="24">
        <f t="shared" si="184"/>
        <v>1625.8510000000001</v>
      </c>
      <c r="T2423" s="5">
        <v>82</v>
      </c>
      <c r="V2423" s="20">
        <f t="shared" si="185"/>
        <v>1707.8510000000001</v>
      </c>
      <c r="W2423" s="59">
        <f t="shared" si="181"/>
        <v>42434</v>
      </c>
      <c r="X2423" s="25">
        <v>151.864</v>
      </c>
      <c r="Y2423" s="58">
        <v>372.52499999999998</v>
      </c>
      <c r="Z2423" s="58">
        <v>436.416</v>
      </c>
      <c r="AA2423" s="58">
        <v>385.166</v>
      </c>
      <c r="AB2423" s="58">
        <v>99.31</v>
      </c>
      <c r="AC2423" s="58">
        <v>38.896999999999998</v>
      </c>
      <c r="AD2423" s="111">
        <v>29.696999999999999</v>
      </c>
      <c r="AE2423" s="28">
        <f t="shared" si="182"/>
        <v>0</v>
      </c>
      <c r="AF2423" s="58">
        <v>15.833</v>
      </c>
      <c r="AG2423" s="58">
        <v>13.47</v>
      </c>
      <c r="AH2423" s="28">
        <f t="shared" si="183"/>
        <v>0</v>
      </c>
      <c r="AI2423" s="28"/>
      <c r="AL2423" s="24">
        <f t="shared" si="187"/>
        <v>1543.1779999999999</v>
      </c>
      <c r="AN2423" s="47">
        <f t="shared" si="191"/>
        <v>187.20000000000002</v>
      </c>
      <c r="AP2423" s="20">
        <f t="shared" si="186"/>
        <v>1730.3779999999999</v>
      </c>
      <c r="AR2423" s="20">
        <f t="shared" ref="AR2423:AR2486" si="194">V2423-AP2423</f>
        <v>-22.526999999999816</v>
      </c>
    </row>
    <row r="2424" spans="1:44" x14ac:dyDescent="0.25">
      <c r="A2424" t="str">
        <f>VLOOKUP($B2424,'Cushing Balance'!$C$2:$E$500,3,TRUE)</f>
        <v>102016</v>
      </c>
      <c r="B2424" s="38">
        <v>42435</v>
      </c>
      <c r="C2424" s="32"/>
      <c r="D2424" s="101">
        <v>0</v>
      </c>
      <c r="E2424" s="111">
        <v>185.35499999999999</v>
      </c>
      <c r="F2424" s="111">
        <v>252.16900000000001</v>
      </c>
      <c r="G2424" s="28"/>
      <c r="H2424" s="111">
        <v>208.36699999999999</v>
      </c>
      <c r="I2424" s="111">
        <v>74.942999999999998</v>
      </c>
      <c r="J2424" s="111">
        <v>289.70100000000002</v>
      </c>
      <c r="K2424" s="111">
        <v>68.766999999999996</v>
      </c>
      <c r="L2424" s="111">
        <v>0</v>
      </c>
      <c r="M2424" s="111">
        <v>209.947</v>
      </c>
      <c r="N2424" s="111">
        <v>147.87299999999999</v>
      </c>
      <c r="O2424" s="111">
        <v>55.420999999999999</v>
      </c>
      <c r="P2424" s="58">
        <v>0</v>
      </c>
      <c r="R2424" s="24">
        <f t="shared" si="184"/>
        <v>1492.5429999999999</v>
      </c>
      <c r="T2424" s="5">
        <v>82</v>
      </c>
      <c r="V2424" s="20">
        <f t="shared" si="185"/>
        <v>1574.5429999999999</v>
      </c>
      <c r="W2424" s="59">
        <f t="shared" si="181"/>
        <v>42435</v>
      </c>
      <c r="X2424" s="25">
        <v>150.488</v>
      </c>
      <c r="Y2424" s="58">
        <v>356.67200000000003</v>
      </c>
      <c r="Z2424" s="58">
        <v>435.31099999999998</v>
      </c>
      <c r="AA2424" s="58">
        <v>357.07</v>
      </c>
      <c r="AB2424" s="58">
        <v>177.93299999999999</v>
      </c>
      <c r="AC2424" s="58">
        <v>38.927</v>
      </c>
      <c r="AD2424" s="111">
        <v>42.713999999999999</v>
      </c>
      <c r="AE2424" s="28">
        <f t="shared" si="182"/>
        <v>0</v>
      </c>
      <c r="AF2424" s="58">
        <v>15.336</v>
      </c>
      <c r="AG2424" s="58">
        <v>14.452999999999999</v>
      </c>
      <c r="AH2424" s="28">
        <f t="shared" si="183"/>
        <v>0</v>
      </c>
      <c r="AI2424" s="28"/>
      <c r="AL2424" s="24">
        <f t="shared" si="187"/>
        <v>1588.9039999999998</v>
      </c>
      <c r="AN2424" s="47">
        <f t="shared" si="191"/>
        <v>187.20000000000002</v>
      </c>
      <c r="AP2424" s="20">
        <f t="shared" si="186"/>
        <v>1776.1039999999998</v>
      </c>
      <c r="AR2424" s="20">
        <f t="shared" si="194"/>
        <v>-201.56099999999992</v>
      </c>
    </row>
    <row r="2425" spans="1:44" x14ac:dyDescent="0.25">
      <c r="A2425" t="str">
        <f>VLOOKUP($B2425,'Cushing Balance'!$C$2:$E$500,3,TRUE)</f>
        <v>102016</v>
      </c>
      <c r="B2425" s="38">
        <v>42436</v>
      </c>
      <c r="C2425" s="32"/>
      <c r="D2425" s="101">
        <v>319.58300000000003</v>
      </c>
      <c r="E2425" s="111">
        <v>178.17400000000001</v>
      </c>
      <c r="F2425" s="111">
        <v>247.572</v>
      </c>
      <c r="G2425" s="28"/>
      <c r="H2425" s="111">
        <v>198.67699999999999</v>
      </c>
      <c r="I2425" s="111">
        <v>66.129000000000005</v>
      </c>
      <c r="J2425" s="111">
        <v>283.75900000000001</v>
      </c>
      <c r="K2425" s="111">
        <v>69.382000000000005</v>
      </c>
      <c r="L2425" s="111">
        <v>0</v>
      </c>
      <c r="M2425" s="111">
        <v>219.91200000000001</v>
      </c>
      <c r="N2425" s="111">
        <v>116.35599999999999</v>
      </c>
      <c r="O2425" s="111">
        <v>50.122</v>
      </c>
      <c r="P2425" s="58">
        <v>0</v>
      </c>
      <c r="R2425" s="24">
        <f t="shared" si="184"/>
        <v>1749.6660000000004</v>
      </c>
      <c r="T2425" s="5">
        <v>82</v>
      </c>
      <c r="V2425" s="20">
        <f t="shared" si="185"/>
        <v>1831.6660000000004</v>
      </c>
      <c r="W2425" s="59">
        <f t="shared" si="181"/>
        <v>42436</v>
      </c>
      <c r="X2425" s="25">
        <v>153.00399999999999</v>
      </c>
      <c r="Y2425" s="58">
        <v>358.16300000000001</v>
      </c>
      <c r="Z2425" s="58">
        <v>432.423</v>
      </c>
      <c r="AA2425" s="58">
        <v>408.846</v>
      </c>
      <c r="AB2425" s="58">
        <v>98.3</v>
      </c>
      <c r="AC2425" s="58">
        <v>39.232999999999997</v>
      </c>
      <c r="AD2425" s="111">
        <v>62.145000000000003</v>
      </c>
      <c r="AE2425" s="28">
        <f t="shared" si="182"/>
        <v>0</v>
      </c>
      <c r="AF2425" s="58">
        <v>13.42</v>
      </c>
      <c r="AG2425" s="58">
        <v>11.802</v>
      </c>
      <c r="AH2425" s="28">
        <f t="shared" si="183"/>
        <v>0</v>
      </c>
      <c r="AI2425" s="28"/>
      <c r="AL2425" s="24">
        <f t="shared" si="187"/>
        <v>1577.336</v>
      </c>
      <c r="AN2425" s="47">
        <f t="shared" si="191"/>
        <v>187.20000000000002</v>
      </c>
      <c r="AP2425" s="20">
        <f t="shared" si="186"/>
        <v>1764.5360000000001</v>
      </c>
      <c r="AR2425" s="20">
        <f t="shared" si="194"/>
        <v>67.130000000000337</v>
      </c>
    </row>
    <row r="2426" spans="1:44" x14ac:dyDescent="0.25">
      <c r="A2426" t="str">
        <f>VLOOKUP($B2426,'Cushing Balance'!$C$2:$E$500,3,TRUE)</f>
        <v>102016</v>
      </c>
      <c r="B2426" s="38">
        <v>42437</v>
      </c>
      <c r="C2426" s="32"/>
      <c r="D2426" s="101">
        <v>590</v>
      </c>
      <c r="E2426" s="111">
        <v>198.315</v>
      </c>
      <c r="F2426" s="111">
        <v>243.714</v>
      </c>
      <c r="G2426" s="28"/>
      <c r="H2426" s="111">
        <v>208.37700000000001</v>
      </c>
      <c r="I2426" s="111">
        <v>88.715999999999994</v>
      </c>
      <c r="J2426" s="111">
        <v>281.96100000000001</v>
      </c>
      <c r="K2426" s="111">
        <v>78.977000000000004</v>
      </c>
      <c r="L2426" s="111">
        <v>6.5670000000000002</v>
      </c>
      <c r="M2426" s="111">
        <v>220.619</v>
      </c>
      <c r="N2426" s="111">
        <v>124.703</v>
      </c>
      <c r="O2426" s="111">
        <v>50.48</v>
      </c>
      <c r="P2426" s="58">
        <f t="shared" si="192"/>
        <v>0</v>
      </c>
      <c r="R2426" s="24">
        <f t="shared" si="184"/>
        <v>2092.4289999999996</v>
      </c>
      <c r="T2426" s="5">
        <v>82</v>
      </c>
      <c r="V2426" s="20">
        <f t="shared" si="185"/>
        <v>2174.4289999999996</v>
      </c>
      <c r="W2426" s="59">
        <f t="shared" si="181"/>
        <v>42437</v>
      </c>
      <c r="X2426" s="25">
        <v>149.262</v>
      </c>
      <c r="Y2426" s="58">
        <v>356.34800000000001</v>
      </c>
      <c r="Z2426" s="58">
        <v>418.09500000000003</v>
      </c>
      <c r="AA2426" s="58">
        <v>441.00700000000001</v>
      </c>
      <c r="AB2426" s="58">
        <v>75.129000000000005</v>
      </c>
      <c r="AC2426" s="58">
        <v>29.489000000000001</v>
      </c>
      <c r="AD2426" s="111">
        <v>68.986999999999995</v>
      </c>
      <c r="AE2426" s="28">
        <f t="shared" si="182"/>
        <v>0</v>
      </c>
      <c r="AF2426" s="58">
        <v>16.074999999999999</v>
      </c>
      <c r="AG2426" s="58">
        <v>6.0190000000000001</v>
      </c>
      <c r="AH2426" s="28">
        <f t="shared" si="183"/>
        <v>0</v>
      </c>
      <c r="AI2426" s="28"/>
      <c r="AL2426" s="24">
        <f t="shared" si="187"/>
        <v>1560.4110000000001</v>
      </c>
      <c r="AN2426" s="47">
        <f t="shared" si="191"/>
        <v>187.20000000000002</v>
      </c>
      <c r="AP2426" s="20">
        <f t="shared" si="186"/>
        <v>1747.6110000000001</v>
      </c>
      <c r="AR2426" s="20">
        <f t="shared" si="194"/>
        <v>426.81799999999953</v>
      </c>
    </row>
    <row r="2427" spans="1:44" x14ac:dyDescent="0.25">
      <c r="A2427" t="str">
        <f>VLOOKUP($B2427,'Cushing Balance'!$C$2:$E$500,3,TRUE)</f>
        <v>102016</v>
      </c>
      <c r="B2427" s="38">
        <v>42438</v>
      </c>
      <c r="C2427" s="32"/>
      <c r="D2427" s="101">
        <v>565.41700000000003</v>
      </c>
      <c r="E2427" s="111">
        <v>175.11799999999999</v>
      </c>
      <c r="F2427" s="111">
        <v>211.62700000000001</v>
      </c>
      <c r="G2427" s="28"/>
      <c r="H2427" s="111">
        <v>210.95500000000001</v>
      </c>
      <c r="I2427" s="111">
        <v>73.209000000000003</v>
      </c>
      <c r="J2427" s="111">
        <v>293.04599999999999</v>
      </c>
      <c r="K2427" s="111">
        <v>69.73</v>
      </c>
      <c r="L2427" s="111">
        <v>17.350999999999999</v>
      </c>
      <c r="M2427" s="111">
        <v>222.67</v>
      </c>
      <c r="N2427" s="111">
        <v>133.27799999999999</v>
      </c>
      <c r="O2427" s="111">
        <v>45.271999999999998</v>
      </c>
      <c r="P2427" s="58">
        <v>0</v>
      </c>
      <c r="R2427" s="24">
        <f t="shared" si="184"/>
        <v>2017.673</v>
      </c>
      <c r="T2427" s="5">
        <v>82</v>
      </c>
      <c r="V2427" s="20">
        <f t="shared" si="185"/>
        <v>2099.6729999999998</v>
      </c>
      <c r="W2427" s="59">
        <f t="shared" si="181"/>
        <v>42438</v>
      </c>
      <c r="X2427" s="25">
        <v>151.792</v>
      </c>
      <c r="Y2427" s="58">
        <v>353.31099999999998</v>
      </c>
      <c r="Z2427" s="58">
        <v>431.83600000000001</v>
      </c>
      <c r="AA2427" s="58">
        <v>155.52000000000001</v>
      </c>
      <c r="AB2427" s="58">
        <v>165.072</v>
      </c>
      <c r="AC2427" s="58">
        <v>39.091000000000001</v>
      </c>
      <c r="AD2427" s="111">
        <v>107.393</v>
      </c>
      <c r="AE2427" s="28">
        <f t="shared" si="182"/>
        <v>0</v>
      </c>
      <c r="AF2427" s="58">
        <v>15.616</v>
      </c>
      <c r="AG2427" s="58">
        <v>4.4630000000000001</v>
      </c>
      <c r="AH2427" s="28">
        <f t="shared" si="183"/>
        <v>0</v>
      </c>
      <c r="AI2427" s="28"/>
      <c r="AL2427" s="24">
        <f t="shared" si="187"/>
        <v>1424.0939999999998</v>
      </c>
      <c r="AN2427" s="47">
        <f t="shared" si="191"/>
        <v>187.20000000000002</v>
      </c>
      <c r="AP2427" s="20">
        <f t="shared" si="186"/>
        <v>1611.2939999999999</v>
      </c>
      <c r="AR2427" s="20">
        <f t="shared" si="194"/>
        <v>488.37899999999991</v>
      </c>
    </row>
    <row r="2428" spans="1:44" x14ac:dyDescent="0.25">
      <c r="A2428" t="str">
        <f>VLOOKUP($B2428,'Cushing Balance'!$C$2:$E$500,3,TRUE)</f>
        <v>102016</v>
      </c>
      <c r="B2428" s="38">
        <v>42439</v>
      </c>
      <c r="C2428" s="32"/>
      <c r="D2428" s="101">
        <v>0</v>
      </c>
      <c r="E2428" s="111">
        <v>179.77500000000001</v>
      </c>
      <c r="F2428" s="111">
        <v>226.93100000000001</v>
      </c>
      <c r="G2428" s="28"/>
      <c r="H2428" s="111">
        <v>177.95099999999999</v>
      </c>
      <c r="I2428" s="111">
        <v>85.003</v>
      </c>
      <c r="J2428" s="111">
        <v>290.51299999999998</v>
      </c>
      <c r="K2428" s="111">
        <v>69.996700000000004</v>
      </c>
      <c r="L2428" s="111">
        <v>14.406000000000001</v>
      </c>
      <c r="M2428" s="111">
        <v>218.86199999999999</v>
      </c>
      <c r="N2428" s="111">
        <v>124.279</v>
      </c>
      <c r="O2428" s="111">
        <v>53.374000000000002</v>
      </c>
      <c r="P2428" s="58">
        <v>0</v>
      </c>
      <c r="R2428" s="24">
        <f t="shared" si="184"/>
        <v>1441.0907</v>
      </c>
      <c r="T2428" s="5">
        <v>82</v>
      </c>
      <c r="V2428" s="20">
        <f t="shared" si="185"/>
        <v>1523.0907</v>
      </c>
      <c r="W2428" s="59">
        <f t="shared" si="181"/>
        <v>42439</v>
      </c>
      <c r="X2428" s="25">
        <v>150.179</v>
      </c>
      <c r="Y2428" s="58">
        <v>351.10399999999998</v>
      </c>
      <c r="Z2428" s="58">
        <v>409.39800000000002</v>
      </c>
      <c r="AA2428" s="58">
        <v>55.389000000000003</v>
      </c>
      <c r="AB2428" s="58">
        <v>154.39099999999999</v>
      </c>
      <c r="AC2428" s="58">
        <v>37.65</v>
      </c>
      <c r="AD2428" s="111">
        <v>118.529</v>
      </c>
      <c r="AE2428" s="28">
        <v>0</v>
      </c>
      <c r="AF2428" s="58">
        <v>15.875</v>
      </c>
      <c r="AG2428" s="58">
        <v>5.2869999999999999</v>
      </c>
      <c r="AH2428" s="28">
        <v>0</v>
      </c>
      <c r="AI2428" s="28"/>
      <c r="AL2428" s="24">
        <f t="shared" si="187"/>
        <v>1297.8020000000001</v>
      </c>
      <c r="AN2428" s="47">
        <f t="shared" si="191"/>
        <v>187.20000000000002</v>
      </c>
      <c r="AP2428" s="20">
        <f t="shared" si="186"/>
        <v>1485.0020000000002</v>
      </c>
      <c r="AR2428" s="20">
        <f t="shared" si="194"/>
        <v>38.08869999999979</v>
      </c>
    </row>
    <row r="2429" spans="1:44" x14ac:dyDescent="0.25">
      <c r="A2429" t="str">
        <f>VLOOKUP($B2429,'Cushing Balance'!$C$2:$E$500,3,TRUE)</f>
        <v>102016</v>
      </c>
      <c r="B2429" s="38">
        <v>42440</v>
      </c>
      <c r="C2429" s="32"/>
      <c r="D2429" s="101">
        <v>0</v>
      </c>
      <c r="E2429" s="111">
        <v>94.637</v>
      </c>
      <c r="F2429" s="111">
        <v>147.85400000000001</v>
      </c>
      <c r="G2429" s="28"/>
      <c r="H2429" s="111">
        <v>197.096</v>
      </c>
      <c r="I2429" s="111">
        <v>93.066999999999993</v>
      </c>
      <c r="J2429" s="111">
        <v>287.30900000000003</v>
      </c>
      <c r="K2429" s="111">
        <v>73.953999999999994</v>
      </c>
      <c r="L2429" s="111">
        <v>0.59499999999999997</v>
      </c>
      <c r="M2429" s="111">
        <v>237.25399999999999</v>
      </c>
      <c r="N2429" s="111">
        <v>94.293999999999997</v>
      </c>
      <c r="O2429" s="111">
        <v>48.924999999999997</v>
      </c>
      <c r="P2429" s="58">
        <v>0</v>
      </c>
      <c r="R2429" s="24">
        <f t="shared" si="184"/>
        <v>1274.9849999999999</v>
      </c>
      <c r="T2429" s="5">
        <v>82</v>
      </c>
      <c r="V2429" s="20">
        <f t="shared" si="185"/>
        <v>1356.9849999999999</v>
      </c>
      <c r="W2429" s="59">
        <f t="shared" si="181"/>
        <v>42440</v>
      </c>
      <c r="X2429" s="25">
        <v>149.273</v>
      </c>
      <c r="Y2429" s="58">
        <v>347.7</v>
      </c>
      <c r="Z2429" s="58">
        <v>401.471</v>
      </c>
      <c r="AA2429" s="58">
        <v>69.543999999999997</v>
      </c>
      <c r="AB2429" s="58">
        <v>181.24100000000001</v>
      </c>
      <c r="AC2429" s="58">
        <v>32.758000000000003</v>
      </c>
      <c r="AD2429" s="111">
        <v>155.15299999999999</v>
      </c>
      <c r="AE2429" s="28">
        <f t="shared" ref="AE2429:AE2441" si="195">AVERAGE(AE2417:AE2428)</f>
        <v>0</v>
      </c>
      <c r="AF2429" s="58">
        <v>15.802</v>
      </c>
      <c r="AG2429" s="58">
        <v>5.4219999999999997</v>
      </c>
      <c r="AH2429" s="28">
        <f t="shared" ref="AH2429:AH2441" si="196">AVERAGE(AH2417:AH2428)</f>
        <v>0</v>
      </c>
      <c r="AI2429" s="28"/>
      <c r="AL2429" s="24">
        <f t="shared" si="187"/>
        <v>1358.364</v>
      </c>
      <c r="AN2429" s="47">
        <f t="shared" si="191"/>
        <v>187.20000000000002</v>
      </c>
      <c r="AP2429" s="20">
        <f t="shared" si="186"/>
        <v>1545.5640000000001</v>
      </c>
      <c r="AR2429" s="20">
        <f t="shared" si="194"/>
        <v>-188.57900000000018</v>
      </c>
    </row>
    <row r="2430" spans="1:44" x14ac:dyDescent="0.25">
      <c r="A2430" t="str">
        <f>VLOOKUP($B2430,'Cushing Balance'!$C$2:$E$500,3,TRUE)</f>
        <v>112016</v>
      </c>
      <c r="B2430" s="38">
        <v>42441</v>
      </c>
      <c r="C2430" s="32"/>
      <c r="D2430" s="101">
        <v>292.25799999999998</v>
      </c>
      <c r="E2430" s="111">
        <v>199.87899999999999</v>
      </c>
      <c r="F2430" s="111">
        <v>351.95499999999998</v>
      </c>
      <c r="G2430" s="28"/>
      <c r="H2430" s="111">
        <v>199.608</v>
      </c>
      <c r="I2430" s="111">
        <v>68.53</v>
      </c>
      <c r="J2430" s="111">
        <v>288.68599999999998</v>
      </c>
      <c r="K2430" s="111">
        <v>70.088999999999999</v>
      </c>
      <c r="L2430" s="111">
        <v>4.5869999999999997</v>
      </c>
      <c r="M2430" s="111">
        <v>227.19900000000001</v>
      </c>
      <c r="N2430" s="111">
        <v>61.192</v>
      </c>
      <c r="O2430" s="111">
        <v>44.453000000000003</v>
      </c>
      <c r="P2430" s="58">
        <v>0</v>
      </c>
      <c r="R2430" s="24">
        <f t="shared" si="184"/>
        <v>1808.4359999999997</v>
      </c>
      <c r="T2430" s="5">
        <v>82</v>
      </c>
      <c r="V2430" s="20">
        <f t="shared" si="185"/>
        <v>1890.4359999999997</v>
      </c>
      <c r="W2430" s="59">
        <f t="shared" si="181"/>
        <v>42441</v>
      </c>
      <c r="X2430" s="25">
        <v>152.61699999999999</v>
      </c>
      <c r="Y2430" s="58">
        <v>352.45400000000001</v>
      </c>
      <c r="Z2430" s="58">
        <v>341.21800000000002</v>
      </c>
      <c r="AA2430" s="58">
        <v>159.226</v>
      </c>
      <c r="AB2430" s="58">
        <v>83.399000000000001</v>
      </c>
      <c r="AC2430" s="58">
        <v>39.174999999999997</v>
      </c>
      <c r="AD2430" s="111">
        <v>158.33000000000001</v>
      </c>
      <c r="AE2430" s="28">
        <f t="shared" si="195"/>
        <v>0</v>
      </c>
      <c r="AF2430" s="58">
        <v>12.734999999999999</v>
      </c>
      <c r="AG2430" s="58">
        <v>4.452</v>
      </c>
      <c r="AH2430" s="28">
        <f t="shared" si="196"/>
        <v>0</v>
      </c>
      <c r="AI2430" s="28"/>
      <c r="AL2430" s="24">
        <f t="shared" si="187"/>
        <v>1303.6059999999998</v>
      </c>
      <c r="AN2430" s="47">
        <f t="shared" si="191"/>
        <v>187.20000000000002</v>
      </c>
      <c r="AP2430" s="20">
        <f t="shared" si="186"/>
        <v>1490.8059999999998</v>
      </c>
      <c r="AR2430" s="20">
        <f t="shared" si="194"/>
        <v>399.62999999999988</v>
      </c>
    </row>
    <row r="2431" spans="1:44" x14ac:dyDescent="0.25">
      <c r="A2431" t="str">
        <f>VLOOKUP($B2431,'Cushing Balance'!$C$2:$E$500,3,TRUE)</f>
        <v>112016</v>
      </c>
      <c r="B2431" s="38">
        <v>42442</v>
      </c>
      <c r="C2431" s="32"/>
      <c r="D2431" s="101">
        <v>392.01400000000001</v>
      </c>
      <c r="E2431" s="111">
        <v>186.22399999999999</v>
      </c>
      <c r="F2431" s="111">
        <v>286.38099999999997</v>
      </c>
      <c r="G2431" s="28"/>
      <c r="H2431" s="111">
        <v>186.06200000000001</v>
      </c>
      <c r="I2431" s="111">
        <v>38.515000000000001</v>
      </c>
      <c r="J2431" s="111">
        <v>285.68799999999999</v>
      </c>
      <c r="K2431" s="111">
        <v>77.081000000000003</v>
      </c>
      <c r="L2431" s="111">
        <v>10.92</v>
      </c>
      <c r="M2431" s="111">
        <v>228.108</v>
      </c>
      <c r="N2431" s="111">
        <v>81.706999999999994</v>
      </c>
      <c r="O2431" s="111">
        <v>57.273000000000003</v>
      </c>
      <c r="P2431" s="58">
        <v>0</v>
      </c>
      <c r="R2431" s="24">
        <f t="shared" si="184"/>
        <v>1829.9729999999997</v>
      </c>
      <c r="T2431" s="5">
        <v>82</v>
      </c>
      <c r="V2431" s="20">
        <f t="shared" si="185"/>
        <v>1911.9729999999997</v>
      </c>
      <c r="W2431" s="59">
        <f t="shared" si="181"/>
        <v>42442</v>
      </c>
      <c r="X2431" s="25">
        <v>151.66900000000001</v>
      </c>
      <c r="Y2431" s="58">
        <v>337.517</v>
      </c>
      <c r="Z2431" s="58">
        <v>350.55399999999997</v>
      </c>
      <c r="AA2431" s="58">
        <v>373.50400000000002</v>
      </c>
      <c r="AB2431" s="58">
        <v>134.035</v>
      </c>
      <c r="AC2431" s="58">
        <v>38.545000000000002</v>
      </c>
      <c r="AD2431" s="111">
        <v>154.505</v>
      </c>
      <c r="AE2431" s="28">
        <f t="shared" si="195"/>
        <v>0</v>
      </c>
      <c r="AF2431" s="58">
        <v>12.577</v>
      </c>
      <c r="AG2431" s="58">
        <v>5.5380000000000003</v>
      </c>
      <c r="AH2431" s="28">
        <f t="shared" si="196"/>
        <v>0</v>
      </c>
      <c r="AI2431" s="28"/>
      <c r="AL2431" s="24">
        <f t="shared" si="187"/>
        <v>1558.4440000000002</v>
      </c>
      <c r="AN2431" s="47">
        <f>(315-45-30)</f>
        <v>240</v>
      </c>
      <c r="AP2431" s="20">
        <f t="shared" si="186"/>
        <v>1798.4440000000002</v>
      </c>
      <c r="AR2431" s="20">
        <f t="shared" si="194"/>
        <v>113.52899999999954</v>
      </c>
    </row>
    <row r="2432" spans="1:44" x14ac:dyDescent="0.25">
      <c r="A2432" t="str">
        <f>VLOOKUP($B2432,'Cushing Balance'!$C$2:$E$500,3,TRUE)</f>
        <v>112016</v>
      </c>
      <c r="B2432" s="38">
        <v>42443</v>
      </c>
      <c r="C2432" s="32"/>
      <c r="D2432" s="101">
        <v>177.71700000000001</v>
      </c>
      <c r="E2432" s="111">
        <v>190.63</v>
      </c>
      <c r="F2432" s="111">
        <v>241.60400000000001</v>
      </c>
      <c r="G2432" s="28"/>
      <c r="H2432" s="111">
        <v>177.68600000000001</v>
      </c>
      <c r="I2432" s="111">
        <v>55.063000000000002</v>
      </c>
      <c r="J2432" s="111">
        <v>282.084</v>
      </c>
      <c r="K2432" s="111">
        <v>79.983999999999995</v>
      </c>
      <c r="L2432" s="111">
        <v>9.9570000000000007</v>
      </c>
      <c r="M2432" s="111">
        <v>256.22699999999998</v>
      </c>
      <c r="N2432" s="111">
        <v>124.485</v>
      </c>
      <c r="O2432" s="111">
        <v>51.728999999999999</v>
      </c>
      <c r="P2432" s="58">
        <v>0</v>
      </c>
      <c r="R2432" s="24">
        <f t="shared" si="184"/>
        <v>1647.1660000000002</v>
      </c>
      <c r="T2432" s="5">
        <v>82</v>
      </c>
      <c r="V2432" s="20">
        <f t="shared" si="185"/>
        <v>1729.1660000000002</v>
      </c>
      <c r="W2432" s="59">
        <f t="shared" si="181"/>
        <v>42443</v>
      </c>
      <c r="X2432" s="25">
        <v>152.15199999999999</v>
      </c>
      <c r="Y2432" s="58">
        <v>350.64</v>
      </c>
      <c r="Z2432" s="58">
        <v>341.31700000000001</v>
      </c>
      <c r="AA2432" s="58">
        <v>440.54700000000003</v>
      </c>
      <c r="AB2432" s="58">
        <v>142.94900000000001</v>
      </c>
      <c r="AC2432" s="58">
        <v>38.235999999999997</v>
      </c>
      <c r="AD2432" s="111">
        <v>135.36699999999999</v>
      </c>
      <c r="AE2432" s="28">
        <f t="shared" si="195"/>
        <v>0</v>
      </c>
      <c r="AF2432" s="58">
        <v>9.2460000000000004</v>
      </c>
      <c r="AG2432" s="58">
        <v>5.069</v>
      </c>
      <c r="AH2432" s="28">
        <f t="shared" si="196"/>
        <v>0</v>
      </c>
      <c r="AI2432" s="28"/>
      <c r="AL2432" s="24">
        <f t="shared" si="187"/>
        <v>1615.5230000000001</v>
      </c>
      <c r="AN2432" s="47">
        <f t="shared" ref="AN2432:AN2434" si="197">(315-45-30)</f>
        <v>240</v>
      </c>
      <c r="AP2432" s="20">
        <f t="shared" si="186"/>
        <v>1855.5230000000001</v>
      </c>
      <c r="AR2432" s="20">
        <f t="shared" si="194"/>
        <v>-126.35699999999997</v>
      </c>
    </row>
    <row r="2433" spans="1:44" x14ac:dyDescent="0.25">
      <c r="A2433" t="str">
        <f>VLOOKUP($B2433,'Cushing Balance'!$C$2:$E$500,3,TRUE)</f>
        <v>112016</v>
      </c>
      <c r="B2433" s="38">
        <v>42444</v>
      </c>
      <c r="C2433" s="32"/>
      <c r="D2433" s="101">
        <v>24.129000000000001</v>
      </c>
      <c r="E2433" s="111">
        <v>155.697</v>
      </c>
      <c r="F2433" s="111">
        <v>336.18900000000002</v>
      </c>
      <c r="G2433" s="28"/>
      <c r="H2433" s="111">
        <v>170.898</v>
      </c>
      <c r="I2433" s="111">
        <v>68.512</v>
      </c>
      <c r="J2433" s="111">
        <v>287.08</v>
      </c>
      <c r="K2433" s="111">
        <v>82.873999999999995</v>
      </c>
      <c r="L2433" s="111">
        <v>0</v>
      </c>
      <c r="M2433" s="111">
        <v>227.71</v>
      </c>
      <c r="N2433" s="111">
        <v>150</v>
      </c>
      <c r="O2433" s="111">
        <v>52.856000000000002</v>
      </c>
      <c r="P2433" s="58">
        <v>0</v>
      </c>
      <c r="R2433" s="24">
        <f t="shared" si="184"/>
        <v>1555.9449999999999</v>
      </c>
      <c r="T2433" s="5">
        <v>82</v>
      </c>
      <c r="V2433" s="20">
        <f t="shared" si="185"/>
        <v>1637.9449999999999</v>
      </c>
      <c r="W2433" s="59">
        <f t="shared" si="181"/>
        <v>42444</v>
      </c>
      <c r="X2433" s="25">
        <v>151.05500000000001</v>
      </c>
      <c r="Y2433" s="58">
        <v>354.19299999999998</v>
      </c>
      <c r="Z2433" s="58">
        <v>354.69400000000002</v>
      </c>
      <c r="AA2433" s="58">
        <v>445.82900000000001</v>
      </c>
      <c r="AB2433" s="58">
        <v>169.983</v>
      </c>
      <c r="AC2433" s="58">
        <v>37.780999999999999</v>
      </c>
      <c r="AD2433" s="111">
        <v>89.85</v>
      </c>
      <c r="AE2433" s="28">
        <f t="shared" si="195"/>
        <v>0</v>
      </c>
      <c r="AF2433" s="58">
        <v>13.432</v>
      </c>
      <c r="AG2433" s="58">
        <v>5.093</v>
      </c>
      <c r="AH2433" s="28">
        <f t="shared" si="196"/>
        <v>0</v>
      </c>
      <c r="AI2433" s="28"/>
      <c r="AL2433" s="24">
        <f t="shared" si="187"/>
        <v>1621.9099999999999</v>
      </c>
      <c r="AM2433" s="58"/>
      <c r="AN2433" s="47">
        <f t="shared" si="197"/>
        <v>240</v>
      </c>
      <c r="AO2433" s="58"/>
      <c r="AP2433" s="20">
        <f t="shared" si="186"/>
        <v>1861.9099999999999</v>
      </c>
      <c r="AR2433" s="20">
        <f t="shared" si="194"/>
        <v>-223.96499999999992</v>
      </c>
    </row>
    <row r="2434" spans="1:44" x14ac:dyDescent="0.25">
      <c r="A2434" t="str">
        <f>VLOOKUP($B2434,'Cushing Balance'!$C$2:$E$500,3,TRUE)</f>
        <v>112016</v>
      </c>
      <c r="B2434" s="38">
        <v>42445</v>
      </c>
      <c r="C2434" s="32"/>
      <c r="D2434" s="101">
        <v>0</v>
      </c>
      <c r="E2434" s="111">
        <v>145.214</v>
      </c>
      <c r="F2434" s="111">
        <v>253.482</v>
      </c>
      <c r="G2434" s="28"/>
      <c r="H2434" s="111">
        <v>130.875</v>
      </c>
      <c r="I2434" s="111">
        <v>89.262</v>
      </c>
      <c r="J2434" s="111">
        <v>281.65899999999999</v>
      </c>
      <c r="K2434" s="111">
        <v>84.11</v>
      </c>
      <c r="L2434" s="111">
        <v>0</v>
      </c>
      <c r="M2434" s="111">
        <v>230.249</v>
      </c>
      <c r="N2434" s="111">
        <v>113.434</v>
      </c>
      <c r="O2434" s="111">
        <v>50.063000000000002</v>
      </c>
      <c r="P2434" s="58">
        <v>0</v>
      </c>
      <c r="R2434" s="24">
        <f t="shared" si="184"/>
        <v>1378.3480000000002</v>
      </c>
      <c r="T2434" s="5">
        <v>82</v>
      </c>
      <c r="V2434" s="20">
        <f t="shared" si="185"/>
        <v>1460.3480000000002</v>
      </c>
      <c r="W2434" s="59">
        <f t="shared" ref="W2434:W2497" si="198">B2434</f>
        <v>42445</v>
      </c>
      <c r="X2434" s="25">
        <v>151.011</v>
      </c>
      <c r="Y2434" s="58">
        <v>350.31400000000002</v>
      </c>
      <c r="Z2434" s="58">
        <v>358.47399999999999</v>
      </c>
      <c r="AA2434" s="58">
        <v>355.94299999999998</v>
      </c>
      <c r="AB2434" s="58">
        <v>172.72200000000001</v>
      </c>
      <c r="AC2434" s="58">
        <v>37.787999999999997</v>
      </c>
      <c r="AD2434" s="111">
        <v>82.067999999999998</v>
      </c>
      <c r="AE2434" s="28">
        <v>0</v>
      </c>
      <c r="AF2434" s="58">
        <v>16.023</v>
      </c>
      <c r="AG2434" s="58">
        <v>6.1639999999999997</v>
      </c>
      <c r="AH2434" s="28">
        <f t="shared" si="196"/>
        <v>0</v>
      </c>
      <c r="AI2434" s="28"/>
      <c r="AL2434" s="24">
        <f t="shared" si="187"/>
        <v>1530.5069999999998</v>
      </c>
      <c r="AN2434" s="47">
        <f t="shared" si="197"/>
        <v>240</v>
      </c>
      <c r="AP2434" s="20">
        <f t="shared" si="186"/>
        <v>1770.5069999999998</v>
      </c>
      <c r="AR2434" s="20">
        <f t="shared" si="194"/>
        <v>-310.15899999999965</v>
      </c>
    </row>
    <row r="2435" spans="1:44" x14ac:dyDescent="0.25">
      <c r="A2435" t="str">
        <f>VLOOKUP($B2435,'Cushing Balance'!$C$2:$E$500,3,TRUE)</f>
        <v>112016</v>
      </c>
      <c r="B2435" s="38">
        <v>42446</v>
      </c>
      <c r="C2435" s="32"/>
      <c r="D2435" s="101">
        <v>522.20600000000002</v>
      </c>
      <c r="E2435" s="111">
        <v>154.28899999999999</v>
      </c>
      <c r="F2435" s="111">
        <v>165.49700000000001</v>
      </c>
      <c r="G2435" s="28"/>
      <c r="H2435" s="111">
        <v>184.63800000000001</v>
      </c>
      <c r="I2435" s="111">
        <v>90.995000000000005</v>
      </c>
      <c r="J2435" s="111">
        <v>278.39400000000001</v>
      </c>
      <c r="K2435" s="111">
        <v>84.89</v>
      </c>
      <c r="L2435" s="111">
        <v>0</v>
      </c>
      <c r="M2435" s="111">
        <v>210.18</v>
      </c>
      <c r="N2435" s="111">
        <v>123.07</v>
      </c>
      <c r="O2435" s="111">
        <v>50.503999999999998</v>
      </c>
      <c r="P2435" s="58">
        <v>0</v>
      </c>
      <c r="R2435" s="24">
        <f t="shared" si="184"/>
        <v>1864.663</v>
      </c>
      <c r="T2435" s="5">
        <v>82</v>
      </c>
      <c r="V2435" s="20">
        <f t="shared" si="185"/>
        <v>1946.663</v>
      </c>
      <c r="W2435" s="59">
        <f t="shared" si="198"/>
        <v>42446</v>
      </c>
      <c r="X2435" s="25">
        <v>151.506</v>
      </c>
      <c r="Y2435" s="58">
        <v>343.30399999999997</v>
      </c>
      <c r="Z2435" s="58">
        <v>365.16399999999999</v>
      </c>
      <c r="AA2435" s="58">
        <v>401.315</v>
      </c>
      <c r="AB2435" s="58">
        <v>101.233</v>
      </c>
      <c r="AC2435" s="58">
        <v>37.054000000000002</v>
      </c>
      <c r="AD2435" s="111">
        <v>58.026000000000003</v>
      </c>
      <c r="AE2435" s="28">
        <f t="shared" si="195"/>
        <v>0</v>
      </c>
      <c r="AF2435" s="58">
        <v>15.605</v>
      </c>
      <c r="AG2435" s="58">
        <v>6.6059999999999999</v>
      </c>
      <c r="AH2435" s="28">
        <f t="shared" si="196"/>
        <v>0</v>
      </c>
      <c r="AI2435" s="28"/>
      <c r="AL2435" s="24">
        <f t="shared" si="187"/>
        <v>1479.8130000000001</v>
      </c>
      <c r="AN2435" s="47">
        <f t="shared" ref="AN2435:AN2441" si="199">(315-45)*0.95</f>
        <v>256.5</v>
      </c>
      <c r="AP2435" s="20">
        <f t="shared" si="186"/>
        <v>1736.3130000000001</v>
      </c>
      <c r="AR2435" s="20">
        <f t="shared" si="194"/>
        <v>210.34999999999991</v>
      </c>
    </row>
    <row r="2436" spans="1:44" x14ac:dyDescent="0.25">
      <c r="A2436" t="str">
        <f>VLOOKUP($B2436,'Cushing Balance'!$C$2:$E$500,3,TRUE)</f>
        <v>112016</v>
      </c>
      <c r="B2436" s="38">
        <v>42447</v>
      </c>
      <c r="C2436" s="32"/>
      <c r="D2436" s="101">
        <v>122.855</v>
      </c>
      <c r="E2436" s="111">
        <v>189.01499999999999</v>
      </c>
      <c r="F2436" s="111">
        <v>108.307</v>
      </c>
      <c r="G2436" s="28"/>
      <c r="H2436" s="111">
        <v>94.635999999999996</v>
      </c>
      <c r="I2436" s="111">
        <v>95.009</v>
      </c>
      <c r="J2436" s="111">
        <v>288.68099999999998</v>
      </c>
      <c r="K2436" s="111">
        <v>81.67</v>
      </c>
      <c r="L2436" s="111">
        <v>0</v>
      </c>
      <c r="M2436" s="111">
        <v>231.08500000000001</v>
      </c>
      <c r="N2436" s="111">
        <v>125.358</v>
      </c>
      <c r="O2436" s="111">
        <v>57.15</v>
      </c>
      <c r="P2436" s="58">
        <v>0</v>
      </c>
      <c r="R2436" s="24">
        <f t="shared" si="184"/>
        <v>1393.7659999999998</v>
      </c>
      <c r="T2436" s="5">
        <v>82</v>
      </c>
      <c r="V2436" s="20">
        <f t="shared" si="185"/>
        <v>1475.7659999999998</v>
      </c>
      <c r="W2436" s="59">
        <f t="shared" si="198"/>
        <v>42447</v>
      </c>
      <c r="X2436" s="25">
        <v>152.60599999999999</v>
      </c>
      <c r="Y2436" s="58">
        <v>183.727</v>
      </c>
      <c r="Z2436" s="58">
        <v>376.19</v>
      </c>
      <c r="AA2436" s="58">
        <v>400.06599999999997</v>
      </c>
      <c r="AB2436" s="58">
        <v>134.84</v>
      </c>
      <c r="AC2436" s="58">
        <v>35.066000000000003</v>
      </c>
      <c r="AD2436" s="111">
        <v>88.06</v>
      </c>
      <c r="AE2436" s="28">
        <f t="shared" si="195"/>
        <v>0</v>
      </c>
      <c r="AF2436" s="58">
        <v>15.605</v>
      </c>
      <c r="AG2436" s="58">
        <v>7.3259999999999996</v>
      </c>
      <c r="AH2436" s="28">
        <f t="shared" si="196"/>
        <v>0</v>
      </c>
      <c r="AI2436" s="28"/>
      <c r="AL2436" s="24">
        <f t="shared" si="187"/>
        <v>1393.4859999999999</v>
      </c>
      <c r="AN2436" s="47">
        <f t="shared" si="199"/>
        <v>256.5</v>
      </c>
      <c r="AP2436" s="20">
        <f t="shared" si="186"/>
        <v>1649.9859999999999</v>
      </c>
      <c r="AR2436" s="20">
        <f t="shared" si="194"/>
        <v>-174.22000000000003</v>
      </c>
    </row>
    <row r="2437" spans="1:44" x14ac:dyDescent="0.25">
      <c r="A2437" t="str">
        <f>VLOOKUP($B2437,'Cushing Balance'!$C$2:$E$500,3,TRUE)</f>
        <v>122016</v>
      </c>
      <c r="B2437" s="38">
        <v>42448</v>
      </c>
      <c r="C2437" s="32"/>
      <c r="D2437" s="101">
        <v>344.16699999999997</v>
      </c>
      <c r="E2437" s="111">
        <v>190.44499999999999</v>
      </c>
      <c r="F2437" s="111">
        <v>215.923</v>
      </c>
      <c r="G2437" s="28"/>
      <c r="H2437" s="111">
        <v>89.016000000000005</v>
      </c>
      <c r="I2437" s="111">
        <v>80.984999999999999</v>
      </c>
      <c r="J2437" s="111">
        <v>293.91399999999999</v>
      </c>
      <c r="K2437" s="111">
        <v>81.27</v>
      </c>
      <c r="L2437" s="111">
        <v>0</v>
      </c>
      <c r="M2437" s="111">
        <v>258.899</v>
      </c>
      <c r="N2437" s="111">
        <v>110.892</v>
      </c>
      <c r="O2437" s="111">
        <v>51.38</v>
      </c>
      <c r="P2437" s="58">
        <v>0</v>
      </c>
      <c r="R2437" s="24">
        <f t="shared" si="184"/>
        <v>1716.8909999999998</v>
      </c>
      <c r="T2437" s="5">
        <v>82</v>
      </c>
      <c r="V2437" s="20">
        <f t="shared" si="185"/>
        <v>1798.8909999999998</v>
      </c>
      <c r="W2437" s="59">
        <f t="shared" si="198"/>
        <v>42448</v>
      </c>
      <c r="X2437" s="25">
        <v>151.114</v>
      </c>
      <c r="Y2437" s="58">
        <v>343.49700000000001</v>
      </c>
      <c r="Z2437" s="58">
        <v>374.56799999999998</v>
      </c>
      <c r="AA2437" s="58">
        <v>166.126</v>
      </c>
      <c r="AB2437" s="58">
        <v>185.661</v>
      </c>
      <c r="AC2437" s="58">
        <v>36.040999999999997</v>
      </c>
      <c r="AD2437" s="111">
        <v>93.72</v>
      </c>
      <c r="AE2437" s="28">
        <f t="shared" si="195"/>
        <v>0</v>
      </c>
      <c r="AF2437" s="58">
        <v>15.795</v>
      </c>
      <c r="AG2437" s="58">
        <v>5.4850000000000003</v>
      </c>
      <c r="AH2437" s="28">
        <f t="shared" si="196"/>
        <v>0</v>
      </c>
      <c r="AI2437" s="28"/>
      <c r="AL2437" s="24">
        <f t="shared" si="187"/>
        <v>1372.0070000000001</v>
      </c>
      <c r="AN2437" s="47">
        <f t="shared" si="199"/>
        <v>256.5</v>
      </c>
      <c r="AP2437" s="20">
        <f t="shared" si="186"/>
        <v>1628.5070000000001</v>
      </c>
      <c r="AR2437" s="20">
        <f t="shared" si="194"/>
        <v>170.38399999999979</v>
      </c>
    </row>
    <row r="2438" spans="1:44" x14ac:dyDescent="0.25">
      <c r="A2438" t="str">
        <f>VLOOKUP($B2438,'Cushing Balance'!$C$2:$E$500,3,TRUE)</f>
        <v>122016</v>
      </c>
      <c r="B2438" s="38">
        <v>42449</v>
      </c>
      <c r="C2438" s="32"/>
      <c r="D2438" s="101">
        <v>344.01799999999997</v>
      </c>
      <c r="E2438" s="111">
        <v>175.13900000000001</v>
      </c>
      <c r="F2438" s="111">
        <v>195.05600000000001</v>
      </c>
      <c r="G2438" s="28"/>
      <c r="H2438" s="111">
        <v>207.84</v>
      </c>
      <c r="I2438" s="111">
        <v>90.483999999999995</v>
      </c>
      <c r="J2438" s="111">
        <v>288.59800000000001</v>
      </c>
      <c r="K2438" s="111">
        <v>84.430999999999997</v>
      </c>
      <c r="L2438" s="111">
        <v>0</v>
      </c>
      <c r="M2438" s="111">
        <v>260.02100000000002</v>
      </c>
      <c r="N2438" s="111">
        <v>81.903000000000006</v>
      </c>
      <c r="O2438" s="111">
        <v>44.308</v>
      </c>
      <c r="P2438" s="58">
        <v>0</v>
      </c>
      <c r="R2438" s="24">
        <f t="shared" si="184"/>
        <v>1771.798</v>
      </c>
      <c r="T2438" s="5">
        <v>82</v>
      </c>
      <c r="V2438" s="20">
        <f t="shared" si="185"/>
        <v>1853.798</v>
      </c>
      <c r="W2438" s="59">
        <f t="shared" si="198"/>
        <v>42449</v>
      </c>
      <c r="X2438" s="25">
        <v>150.24799999999999</v>
      </c>
      <c r="Y2438" s="58">
        <v>344.35899999999998</v>
      </c>
      <c r="Z2438" s="58">
        <v>363.51299999999998</v>
      </c>
      <c r="AA2438" s="58">
        <v>324.952</v>
      </c>
      <c r="AB2438" s="58">
        <v>186.02500000000001</v>
      </c>
      <c r="AC2438" s="58">
        <v>35.506</v>
      </c>
      <c r="AD2438" s="111">
        <v>152.45599999999999</v>
      </c>
      <c r="AE2438" s="28">
        <f t="shared" si="195"/>
        <v>0</v>
      </c>
      <c r="AF2438" s="58">
        <v>15.585000000000001</v>
      </c>
      <c r="AG2438" s="58">
        <v>5.8970000000000002</v>
      </c>
      <c r="AH2438" s="28">
        <f t="shared" si="196"/>
        <v>0</v>
      </c>
      <c r="AI2438" s="28"/>
      <c r="AL2438" s="24">
        <f t="shared" si="187"/>
        <v>1578.5409999999999</v>
      </c>
      <c r="AN2438" s="47">
        <f t="shared" si="199"/>
        <v>256.5</v>
      </c>
      <c r="AP2438" s="20">
        <f t="shared" si="186"/>
        <v>1835.0409999999999</v>
      </c>
      <c r="AR2438" s="20">
        <f t="shared" si="194"/>
        <v>18.757000000000062</v>
      </c>
    </row>
    <row r="2439" spans="1:44" x14ac:dyDescent="0.25">
      <c r="A2439" t="str">
        <f>VLOOKUP($B2439,'Cushing Balance'!$C$2:$E$500,3,TRUE)</f>
        <v>122016</v>
      </c>
      <c r="B2439" s="38">
        <v>42450</v>
      </c>
      <c r="C2439" s="32"/>
      <c r="D2439" s="101">
        <v>366.745</v>
      </c>
      <c r="E2439" s="111">
        <v>110.14700000000001</v>
      </c>
      <c r="F2439" s="111">
        <v>176.35499999999999</v>
      </c>
      <c r="G2439" s="28"/>
      <c r="H2439" s="111">
        <v>60.290999999999997</v>
      </c>
      <c r="I2439" s="111">
        <v>78.474999999999994</v>
      </c>
      <c r="J2439" s="111">
        <v>291.49</v>
      </c>
      <c r="K2439" s="111">
        <v>80.489000000000004</v>
      </c>
      <c r="L2439" s="111">
        <v>0</v>
      </c>
      <c r="M2439" s="111">
        <v>251.036</v>
      </c>
      <c r="N2439" s="111">
        <v>111.13200000000001</v>
      </c>
      <c r="O2439" s="111">
        <v>23.236999999999998</v>
      </c>
      <c r="P2439" s="58">
        <v>0</v>
      </c>
      <c r="R2439" s="24">
        <f t="shared" si="184"/>
        <v>1549.3970000000004</v>
      </c>
      <c r="T2439" s="5">
        <v>82</v>
      </c>
      <c r="V2439" s="20">
        <f t="shared" si="185"/>
        <v>1631.3970000000004</v>
      </c>
      <c r="W2439" s="59">
        <f t="shared" si="198"/>
        <v>42450</v>
      </c>
      <c r="X2439" s="25">
        <v>151.143</v>
      </c>
      <c r="Y2439" s="58">
        <v>341.95600000000002</v>
      </c>
      <c r="Z2439" s="58">
        <v>365.63400000000001</v>
      </c>
      <c r="AA2439" s="58">
        <v>259.971</v>
      </c>
      <c r="AB2439" s="58">
        <v>188.28700000000001</v>
      </c>
      <c r="AC2439" s="58">
        <v>35.389000000000003</v>
      </c>
      <c r="AD2439" s="111">
        <v>196.024</v>
      </c>
      <c r="AE2439" s="28">
        <f t="shared" si="195"/>
        <v>0</v>
      </c>
      <c r="AF2439" s="58">
        <v>15.173</v>
      </c>
      <c r="AG2439" s="58">
        <v>7.6360000000000001</v>
      </c>
      <c r="AH2439" s="28">
        <f t="shared" si="196"/>
        <v>0</v>
      </c>
      <c r="AI2439" s="28"/>
      <c r="AL2439" s="24">
        <f t="shared" si="187"/>
        <v>1561.213</v>
      </c>
      <c r="AN2439" s="47">
        <f t="shared" si="199"/>
        <v>256.5</v>
      </c>
      <c r="AP2439" s="20">
        <f t="shared" si="186"/>
        <v>1817.713</v>
      </c>
      <c r="AR2439" s="20">
        <f t="shared" si="194"/>
        <v>-186.31599999999958</v>
      </c>
    </row>
    <row r="2440" spans="1:44" x14ac:dyDescent="0.25">
      <c r="A2440" t="str">
        <f>VLOOKUP($B2440,'Cushing Balance'!$C$2:$E$500,3,TRUE)</f>
        <v>122016</v>
      </c>
      <c r="B2440" s="38">
        <v>42451</v>
      </c>
      <c r="C2440" s="32"/>
      <c r="D2440" s="101">
        <v>432.97800000000001</v>
      </c>
      <c r="E2440" s="111">
        <v>145.40700000000001</v>
      </c>
      <c r="F2440" s="111">
        <v>166.27</v>
      </c>
      <c r="G2440" s="28"/>
      <c r="H2440" s="111">
        <v>93.771000000000001</v>
      </c>
      <c r="I2440" s="111">
        <v>86.495999999999995</v>
      </c>
      <c r="J2440" s="111">
        <v>292.70299999999997</v>
      </c>
      <c r="K2440" s="111">
        <v>75.908000000000001</v>
      </c>
      <c r="L2440" s="111">
        <v>0</v>
      </c>
      <c r="M2440" s="111">
        <v>249.16200000000001</v>
      </c>
      <c r="N2440" s="111">
        <f t="shared" ref="N2440:N2492" si="200">AVERAGE(N2427:N2439)</f>
        <v>110.38646153846155</v>
      </c>
      <c r="O2440" s="111">
        <v>51.415999999999997</v>
      </c>
      <c r="P2440" s="58">
        <v>0</v>
      </c>
      <c r="R2440" s="24">
        <f t="shared" si="184"/>
        <v>1704.4974615384615</v>
      </c>
      <c r="T2440" s="5">
        <v>82</v>
      </c>
      <c r="V2440" s="20">
        <f t="shared" si="185"/>
        <v>1786.4974615384615</v>
      </c>
      <c r="W2440" s="59">
        <f t="shared" si="198"/>
        <v>42451</v>
      </c>
      <c r="X2440" s="25">
        <v>153.36000000000001</v>
      </c>
      <c r="Y2440" s="58">
        <v>344.62200000000001</v>
      </c>
      <c r="Z2440" s="58">
        <v>317.17899999999997</v>
      </c>
      <c r="AA2440" s="58">
        <v>260.52199999999999</v>
      </c>
      <c r="AB2440" s="58">
        <v>103.72799999999999</v>
      </c>
      <c r="AC2440" s="58">
        <v>36.74</v>
      </c>
      <c r="AD2440" s="111">
        <v>199.93100000000001</v>
      </c>
      <c r="AE2440" s="28">
        <f t="shared" si="195"/>
        <v>0</v>
      </c>
      <c r="AF2440" s="58">
        <v>16.059000000000001</v>
      </c>
      <c r="AG2440" s="58">
        <v>9.2469999999999999</v>
      </c>
      <c r="AH2440" s="28">
        <f t="shared" si="196"/>
        <v>0</v>
      </c>
      <c r="AI2440" s="28"/>
      <c r="AL2440" s="24">
        <f t="shared" si="187"/>
        <v>1441.3880000000001</v>
      </c>
      <c r="AN2440" s="47">
        <f t="shared" si="199"/>
        <v>256.5</v>
      </c>
      <c r="AP2440" s="20">
        <f t="shared" si="186"/>
        <v>1697.8880000000001</v>
      </c>
      <c r="AR2440" s="20">
        <f t="shared" si="194"/>
        <v>88.609461538461346</v>
      </c>
    </row>
    <row r="2441" spans="1:44" x14ac:dyDescent="0.25">
      <c r="A2441" t="str">
        <f>VLOOKUP($B2441,'Cushing Balance'!$C$2:$E$500,3,TRUE)</f>
        <v>122016</v>
      </c>
      <c r="B2441" s="38">
        <v>42452</v>
      </c>
      <c r="C2441" s="32"/>
      <c r="D2441" s="101">
        <v>110.625</v>
      </c>
      <c r="E2441" s="111">
        <v>138.98599999999999</v>
      </c>
      <c r="F2441" s="111">
        <v>199.95</v>
      </c>
      <c r="G2441" s="28"/>
      <c r="H2441" s="111">
        <v>78.581999999999994</v>
      </c>
      <c r="I2441" s="111">
        <v>98.307000000000002</v>
      </c>
      <c r="J2441" s="111">
        <v>287.99900000000002</v>
      </c>
      <c r="K2441" s="111">
        <v>78.781999999999996</v>
      </c>
      <c r="L2441" s="111">
        <v>0.47199999999999998</v>
      </c>
      <c r="M2441" s="111">
        <v>246.51300000000001</v>
      </c>
      <c r="N2441" s="111">
        <v>94.384</v>
      </c>
      <c r="O2441" s="111">
        <v>45.945</v>
      </c>
      <c r="P2441" s="58">
        <v>0</v>
      </c>
      <c r="R2441" s="24">
        <f t="shared" si="184"/>
        <v>1380.5450000000001</v>
      </c>
      <c r="T2441" s="5">
        <v>82</v>
      </c>
      <c r="V2441" s="20">
        <f t="shared" si="185"/>
        <v>1462.5450000000001</v>
      </c>
      <c r="W2441" s="59">
        <f t="shared" si="198"/>
        <v>42452</v>
      </c>
      <c r="X2441" s="25">
        <v>152.708</v>
      </c>
      <c r="Y2441" s="58">
        <v>352.14299999999997</v>
      </c>
      <c r="Z2441" s="58">
        <v>310.39100000000002</v>
      </c>
      <c r="AA2441" s="58">
        <v>392.42599999999999</v>
      </c>
      <c r="AB2441" s="58">
        <v>99.683999999999997</v>
      </c>
      <c r="AC2441" s="58">
        <v>39.362000000000002</v>
      </c>
      <c r="AD2441" s="111">
        <v>198.87200000000001</v>
      </c>
      <c r="AE2441" s="28">
        <f t="shared" si="195"/>
        <v>0</v>
      </c>
      <c r="AF2441" s="58">
        <v>16.100999999999999</v>
      </c>
      <c r="AG2441" s="58">
        <v>8.3040000000000003</v>
      </c>
      <c r="AH2441" s="28">
        <f t="shared" si="196"/>
        <v>0</v>
      </c>
      <c r="AI2441" s="28"/>
      <c r="AL2441" s="24">
        <f t="shared" si="187"/>
        <v>1569.991</v>
      </c>
      <c r="AN2441" s="47">
        <f t="shared" si="199"/>
        <v>256.5</v>
      </c>
      <c r="AP2441" s="20">
        <f t="shared" si="186"/>
        <v>1826.491</v>
      </c>
      <c r="AR2441" s="20">
        <f t="shared" si="194"/>
        <v>-363.94599999999991</v>
      </c>
    </row>
    <row r="2442" spans="1:44" x14ac:dyDescent="0.25">
      <c r="A2442" t="str">
        <f>VLOOKUP($B2442,'Cushing Balance'!$C$2:$E$500,3,TRUE)</f>
        <v>122016</v>
      </c>
      <c r="B2442" s="38">
        <v>42453</v>
      </c>
      <c r="C2442" s="32"/>
      <c r="D2442" s="101">
        <v>159.792</v>
      </c>
      <c r="E2442" s="111">
        <v>154.084</v>
      </c>
      <c r="F2442" s="111">
        <v>177.47300000000001</v>
      </c>
      <c r="G2442" s="28"/>
      <c r="H2442" s="111">
        <v>79.707999999999998</v>
      </c>
      <c r="I2442" s="111">
        <v>64.903000000000006</v>
      </c>
      <c r="J2442" s="111">
        <v>292.44099999999997</v>
      </c>
      <c r="K2442" s="111">
        <v>85.975999999999999</v>
      </c>
      <c r="L2442" s="111">
        <v>0</v>
      </c>
      <c r="M2442" s="111">
        <v>238.92599999999999</v>
      </c>
      <c r="N2442" s="111">
        <v>76.06</v>
      </c>
      <c r="O2442" s="111">
        <v>48.055999999999997</v>
      </c>
      <c r="P2442" s="58">
        <v>0</v>
      </c>
      <c r="R2442" s="24">
        <f t="shared" ref="R2442:R2505" si="201">SUM(D2442:P2442)</f>
        <v>1377.4190000000001</v>
      </c>
      <c r="T2442" s="5">
        <v>82</v>
      </c>
      <c r="V2442" s="20">
        <f t="shared" ref="V2442:V2505" si="202">T2442+R2442</f>
        <v>1459.4190000000001</v>
      </c>
      <c r="W2442" s="59">
        <f t="shared" si="198"/>
        <v>42453</v>
      </c>
      <c r="X2442" s="25">
        <v>150.47200000000001</v>
      </c>
      <c r="Y2442" s="58">
        <v>345.238</v>
      </c>
      <c r="Z2442" s="58">
        <v>284.20400000000001</v>
      </c>
      <c r="AA2442" s="58">
        <v>401.596</v>
      </c>
      <c r="AB2442" s="58">
        <v>195.41200000000001</v>
      </c>
      <c r="AC2442" s="58">
        <v>34.96</v>
      </c>
      <c r="AD2442" s="111">
        <v>174.57</v>
      </c>
      <c r="AE2442" s="28">
        <f t="shared" ref="AE2442:AH2442" si="203">AVERAGE(AE2427:AE2441)</f>
        <v>0</v>
      </c>
      <c r="AF2442" s="58">
        <v>15.606</v>
      </c>
      <c r="AG2442" s="58">
        <v>8.6560000000000006</v>
      </c>
      <c r="AH2442" s="28">
        <f t="shared" si="203"/>
        <v>0</v>
      </c>
      <c r="AI2442" s="28"/>
      <c r="AL2442" s="24">
        <f t="shared" si="187"/>
        <v>1610.7139999999999</v>
      </c>
      <c r="AN2442" s="47">
        <f>(315-45)*0.95</f>
        <v>256.5</v>
      </c>
      <c r="AP2442" s="20">
        <f t="shared" ref="AP2442:AP2505" si="204">AN2442+AL2442</f>
        <v>1867.2139999999999</v>
      </c>
      <c r="AR2442" s="20">
        <f t="shared" si="194"/>
        <v>-407.79499999999985</v>
      </c>
    </row>
    <row r="2443" spans="1:44" x14ac:dyDescent="0.25">
      <c r="A2443" t="str">
        <f>VLOOKUP($B2443,'Cushing Balance'!$C$2:$E$500,3,TRUE)</f>
        <v>122016</v>
      </c>
      <c r="B2443" s="38">
        <v>42454</v>
      </c>
      <c r="C2443" s="32"/>
      <c r="D2443" s="101">
        <v>457.70699999999999</v>
      </c>
      <c r="E2443" s="111">
        <v>163.49</v>
      </c>
      <c r="F2443" s="111">
        <v>168.31800000000001</v>
      </c>
      <c r="G2443" s="28"/>
      <c r="H2443" s="111">
        <v>205.477</v>
      </c>
      <c r="I2443" s="111">
        <v>105.819</v>
      </c>
      <c r="J2443" s="111">
        <v>292.49299999999999</v>
      </c>
      <c r="K2443" s="111">
        <v>83.462000000000003</v>
      </c>
      <c r="L2443" s="111">
        <v>0</v>
      </c>
      <c r="M2443" s="111">
        <v>248.499</v>
      </c>
      <c r="N2443" s="111">
        <v>61.91</v>
      </c>
      <c r="O2443" s="111">
        <v>49.976999999999997</v>
      </c>
      <c r="P2443" s="58">
        <v>0</v>
      </c>
      <c r="R2443" s="24">
        <f t="shared" si="201"/>
        <v>1837.152</v>
      </c>
      <c r="T2443" s="5">
        <v>82</v>
      </c>
      <c r="V2443" s="20">
        <f t="shared" si="202"/>
        <v>1919.152</v>
      </c>
      <c r="W2443" s="59">
        <f t="shared" si="198"/>
        <v>42454</v>
      </c>
      <c r="X2443" s="25">
        <v>152.446</v>
      </c>
      <c r="Y2443" s="58">
        <v>350.31099999999998</v>
      </c>
      <c r="Z2443" s="58">
        <v>365.03199999999998</v>
      </c>
      <c r="AA2443" s="58">
        <v>290.517</v>
      </c>
      <c r="AB2443" s="58">
        <v>201.21100000000001</v>
      </c>
      <c r="AC2443" s="58">
        <v>38.235999999999997</v>
      </c>
      <c r="AD2443" s="111">
        <v>153.15899999999999</v>
      </c>
      <c r="AE2443" s="28">
        <f t="shared" ref="AE2443:AE2506" si="205">AVERAGE(AE2428:AE2442)</f>
        <v>0</v>
      </c>
      <c r="AF2443" s="58">
        <v>15.555999999999999</v>
      </c>
      <c r="AG2443" s="58">
        <v>6.87</v>
      </c>
      <c r="AH2443" s="28">
        <f t="shared" ref="AH2443:AH2506" si="206">AVERAGE(AH2428:AH2442)</f>
        <v>0</v>
      </c>
      <c r="AI2443" s="28"/>
      <c r="AL2443" s="24">
        <f t="shared" ref="AL2443:AL2506" si="207">SUM(X2443:AJ2443)</f>
        <v>1573.3380000000002</v>
      </c>
      <c r="AN2443" s="47">
        <f>315*0.9</f>
        <v>283.5</v>
      </c>
      <c r="AP2443" s="20">
        <f t="shared" si="204"/>
        <v>1856.8380000000002</v>
      </c>
      <c r="AR2443" s="20">
        <f t="shared" si="194"/>
        <v>62.313999999999851</v>
      </c>
    </row>
    <row r="2444" spans="1:44" x14ac:dyDescent="0.25">
      <c r="A2444" t="str">
        <f>VLOOKUP($B2444,'Cushing Balance'!$C$2:$E$500,3,TRUE)</f>
        <v>132016</v>
      </c>
      <c r="B2444" s="38">
        <v>42455</v>
      </c>
      <c r="C2444" s="32"/>
      <c r="D2444" s="101">
        <v>196.667</v>
      </c>
      <c r="E2444" s="111">
        <v>194.67400000000001</v>
      </c>
      <c r="F2444" s="111">
        <v>207.21199999999999</v>
      </c>
      <c r="G2444" s="28"/>
      <c r="H2444" s="111">
        <v>207.14400000000001</v>
      </c>
      <c r="I2444" s="111">
        <v>66.245000000000005</v>
      </c>
      <c r="J2444" s="111">
        <v>290.31200000000001</v>
      </c>
      <c r="K2444" s="111">
        <v>85.888000000000005</v>
      </c>
      <c r="L2444" s="111">
        <v>0</v>
      </c>
      <c r="M2444" s="111">
        <v>246.041</v>
      </c>
      <c r="N2444" s="111">
        <v>61.795000000000002</v>
      </c>
      <c r="O2444" s="111">
        <v>47.216000000000001</v>
      </c>
      <c r="P2444" s="58">
        <v>0</v>
      </c>
      <c r="R2444" s="24">
        <f t="shared" si="201"/>
        <v>1603.1939999999997</v>
      </c>
      <c r="T2444" s="5">
        <v>82</v>
      </c>
      <c r="V2444" s="20">
        <f t="shared" si="202"/>
        <v>1685.1939999999997</v>
      </c>
      <c r="W2444" s="59">
        <f t="shared" si="198"/>
        <v>42455</v>
      </c>
      <c r="X2444" s="25">
        <v>152.25700000000001</v>
      </c>
      <c r="Y2444" s="58">
        <v>341.41500000000002</v>
      </c>
      <c r="Z2444" s="58">
        <v>389.298</v>
      </c>
      <c r="AA2444" s="58">
        <v>236.327</v>
      </c>
      <c r="AB2444" s="58">
        <v>201.596</v>
      </c>
      <c r="AC2444" s="58">
        <v>39.082000000000001</v>
      </c>
      <c r="AD2444" s="111">
        <v>155.935</v>
      </c>
      <c r="AE2444" s="28">
        <f t="shared" si="205"/>
        <v>0</v>
      </c>
      <c r="AF2444" s="58">
        <v>14.465</v>
      </c>
      <c r="AG2444" s="58">
        <v>7.2750000000000004</v>
      </c>
      <c r="AH2444" s="28">
        <f t="shared" si="206"/>
        <v>0</v>
      </c>
      <c r="AI2444" s="28"/>
      <c r="AL2444" s="24">
        <f t="shared" si="207"/>
        <v>1537.65</v>
      </c>
      <c r="AN2444" s="47">
        <f t="shared" ref="AN2444:AN2458" si="208">315*0.9</f>
        <v>283.5</v>
      </c>
      <c r="AP2444" s="20">
        <f t="shared" si="204"/>
        <v>1821.15</v>
      </c>
      <c r="AR2444" s="20">
        <f t="shared" si="194"/>
        <v>-135.95600000000036</v>
      </c>
    </row>
    <row r="2445" spans="1:44" x14ac:dyDescent="0.25">
      <c r="A2445" t="str">
        <f>VLOOKUP($B2445,'Cushing Balance'!$C$2:$E$500,3,TRUE)</f>
        <v>132016</v>
      </c>
      <c r="B2445" s="38">
        <v>42456</v>
      </c>
      <c r="C2445" s="32"/>
      <c r="D2445" s="101">
        <v>245.833</v>
      </c>
      <c r="E2445" s="111">
        <v>184.738</v>
      </c>
      <c r="F2445" s="111">
        <v>210.506</v>
      </c>
      <c r="G2445" s="28"/>
      <c r="H2445" s="111">
        <v>188.767</v>
      </c>
      <c r="I2445" s="111">
        <v>75.944000000000003</v>
      </c>
      <c r="J2445" s="111">
        <v>222.05500000000001</v>
      </c>
      <c r="K2445" s="111">
        <v>80.733999999999995</v>
      </c>
      <c r="L2445" s="111">
        <v>6.84</v>
      </c>
      <c r="M2445" s="111">
        <v>217.74100000000001</v>
      </c>
      <c r="N2445" s="111">
        <v>61.152000000000001</v>
      </c>
      <c r="O2445" s="111">
        <v>38.668999999999997</v>
      </c>
      <c r="P2445" s="58">
        <v>0</v>
      </c>
      <c r="R2445" s="24">
        <f t="shared" si="201"/>
        <v>1532.979</v>
      </c>
      <c r="T2445" s="5">
        <v>82</v>
      </c>
      <c r="V2445" s="20">
        <f t="shared" si="202"/>
        <v>1614.979</v>
      </c>
      <c r="W2445" s="59">
        <f t="shared" si="198"/>
        <v>42456</v>
      </c>
      <c r="X2445" s="25">
        <v>150.86799999999999</v>
      </c>
      <c r="Y2445" s="58">
        <v>351.721</v>
      </c>
      <c r="Z2445" s="58">
        <v>403.22800000000001</v>
      </c>
      <c r="AA2445" s="58">
        <v>365.678</v>
      </c>
      <c r="AB2445" s="58">
        <v>206.221</v>
      </c>
      <c r="AC2445" s="58">
        <v>37.47</v>
      </c>
      <c r="AD2445" s="111">
        <v>190.71700000000001</v>
      </c>
      <c r="AE2445" s="28">
        <f t="shared" si="205"/>
        <v>0</v>
      </c>
      <c r="AF2445" s="58">
        <v>16.048999999999999</v>
      </c>
      <c r="AG2445" s="58">
        <v>7.6349999999999998</v>
      </c>
      <c r="AH2445" s="28">
        <f t="shared" si="206"/>
        <v>0</v>
      </c>
      <c r="AI2445" s="28"/>
      <c r="AL2445" s="24">
        <f t="shared" si="207"/>
        <v>1729.587</v>
      </c>
      <c r="AN2445" s="47">
        <f t="shared" si="208"/>
        <v>283.5</v>
      </c>
      <c r="AP2445" s="20">
        <f t="shared" si="204"/>
        <v>2013.087</v>
      </c>
      <c r="AR2445" s="20">
        <f t="shared" si="194"/>
        <v>-398.10799999999995</v>
      </c>
    </row>
    <row r="2446" spans="1:44" x14ac:dyDescent="0.25">
      <c r="A2446" t="str">
        <f>VLOOKUP($B2446,'Cushing Balance'!$C$2:$E$500,3,TRUE)</f>
        <v>132016</v>
      </c>
      <c r="B2446" s="38">
        <v>42457</v>
      </c>
      <c r="C2446" s="32"/>
      <c r="D2446" s="101">
        <v>257.69799999999998</v>
      </c>
      <c r="E2446" s="111">
        <v>186.04300000000001</v>
      </c>
      <c r="F2446" s="111">
        <v>254.36600000000001</v>
      </c>
      <c r="G2446" s="28"/>
      <c r="H2446" s="111">
        <v>198.92500000000001</v>
      </c>
      <c r="I2446" s="111">
        <v>97.066000000000003</v>
      </c>
      <c r="J2446" s="111">
        <v>313.49</v>
      </c>
      <c r="K2446" s="111">
        <v>81.206000000000003</v>
      </c>
      <c r="L2446" s="111">
        <v>0</v>
      </c>
      <c r="M2446" s="111">
        <v>259.69400000000002</v>
      </c>
      <c r="N2446" s="111">
        <v>83.626000000000005</v>
      </c>
      <c r="O2446" s="111">
        <v>47.238999999999997</v>
      </c>
      <c r="P2446" s="58">
        <v>0</v>
      </c>
      <c r="R2446" s="24">
        <f t="shared" si="201"/>
        <v>1779.3529999999998</v>
      </c>
      <c r="T2446" s="5">
        <v>82</v>
      </c>
      <c r="V2446" s="20">
        <f t="shared" si="202"/>
        <v>1861.3529999999998</v>
      </c>
      <c r="W2446" s="59">
        <f t="shared" si="198"/>
        <v>42457</v>
      </c>
      <c r="X2446" s="25">
        <v>150.61799999999999</v>
      </c>
      <c r="Y2446" s="58">
        <v>344.00799999999998</v>
      </c>
      <c r="Z2446" s="58">
        <v>386.673</v>
      </c>
      <c r="AA2446" s="58">
        <v>303.209</v>
      </c>
      <c r="AB2446" s="58">
        <v>207.93199999999999</v>
      </c>
      <c r="AC2446" s="58">
        <v>39.118000000000002</v>
      </c>
      <c r="AD2446" s="111">
        <v>191.93299999999999</v>
      </c>
      <c r="AE2446" s="28">
        <f t="shared" si="205"/>
        <v>0</v>
      </c>
      <c r="AF2446" s="58">
        <v>16.137</v>
      </c>
      <c r="AG2446" s="58">
        <v>6.8540000000000001</v>
      </c>
      <c r="AH2446" s="28">
        <f t="shared" si="206"/>
        <v>0</v>
      </c>
      <c r="AI2446" s="28"/>
      <c r="AL2446" s="24">
        <f t="shared" si="207"/>
        <v>1646.482</v>
      </c>
      <c r="AN2446" s="47">
        <f t="shared" si="208"/>
        <v>283.5</v>
      </c>
      <c r="AP2446" s="20">
        <f t="shared" si="204"/>
        <v>1929.982</v>
      </c>
      <c r="AR2446" s="20">
        <f t="shared" si="194"/>
        <v>-68.629000000000133</v>
      </c>
    </row>
    <row r="2447" spans="1:44" x14ac:dyDescent="0.25">
      <c r="A2447" t="str">
        <f>VLOOKUP($B2447,'Cushing Balance'!$C$2:$E$500,3,TRUE)</f>
        <v>132016</v>
      </c>
      <c r="B2447" s="38">
        <v>42458</v>
      </c>
      <c r="C2447" s="32"/>
      <c r="D2447" s="101">
        <v>474.82900000000001</v>
      </c>
      <c r="E2447" s="111">
        <v>177.477</v>
      </c>
      <c r="F2447" s="111">
        <v>336.62099999999998</v>
      </c>
      <c r="G2447" s="28"/>
      <c r="H2447" s="111">
        <v>165.71899999999999</v>
      </c>
      <c r="I2447" s="111">
        <v>88.745999999999995</v>
      </c>
      <c r="J2447" s="111">
        <v>289.65699999999998</v>
      </c>
      <c r="K2447" s="111">
        <v>78.582999999999998</v>
      </c>
      <c r="L2447" s="111">
        <f t="shared" ref="L2447:L2492" si="209">AVERAGE(L2434:L2446)</f>
        <v>0.56246153846153846</v>
      </c>
      <c r="M2447" s="111">
        <v>220.23599999999999</v>
      </c>
      <c r="N2447" s="111">
        <v>124.251</v>
      </c>
      <c r="O2447" s="111">
        <v>47.767000000000003</v>
      </c>
      <c r="P2447" s="58">
        <f t="shared" ref="P2447:P2492" si="210">AVERAGE(P2434:P2446)</f>
        <v>0</v>
      </c>
      <c r="R2447" s="24">
        <f t="shared" si="201"/>
        <v>2004.4484615384617</v>
      </c>
      <c r="T2447" s="5">
        <v>82</v>
      </c>
      <c r="V2447" s="20">
        <f t="shared" si="202"/>
        <v>2086.4484615384617</v>
      </c>
      <c r="W2447" s="59">
        <f t="shared" si="198"/>
        <v>42458</v>
      </c>
      <c r="X2447" s="25">
        <v>151.34</v>
      </c>
      <c r="Y2447" s="58">
        <v>344.45800000000003</v>
      </c>
      <c r="Z2447" s="58">
        <v>401.85199999999998</v>
      </c>
      <c r="AA2447" s="58">
        <v>300.99400000000003</v>
      </c>
      <c r="AB2447" s="58">
        <v>83.953999999999994</v>
      </c>
      <c r="AC2447" s="58">
        <v>39.207999999999998</v>
      </c>
      <c r="AD2447" s="111">
        <v>199.55600000000001</v>
      </c>
      <c r="AE2447" s="28">
        <f t="shared" si="205"/>
        <v>0</v>
      </c>
      <c r="AF2447" s="58">
        <v>16.177</v>
      </c>
      <c r="AG2447" s="58">
        <v>9.4949999999999992</v>
      </c>
      <c r="AH2447" s="28">
        <f t="shared" si="206"/>
        <v>0</v>
      </c>
      <c r="AI2447" s="28"/>
      <c r="AL2447" s="24">
        <f t="shared" si="207"/>
        <v>1547.0339999999999</v>
      </c>
      <c r="AN2447" s="47">
        <f t="shared" si="208"/>
        <v>283.5</v>
      </c>
      <c r="AP2447" s="20">
        <f t="shared" si="204"/>
        <v>1830.5339999999999</v>
      </c>
      <c r="AR2447" s="20">
        <f t="shared" si="194"/>
        <v>255.91446153846186</v>
      </c>
    </row>
    <row r="2448" spans="1:44" x14ac:dyDescent="0.25">
      <c r="A2448" t="str">
        <f>VLOOKUP($B2448,'Cushing Balance'!$C$2:$E$500,3,TRUE)</f>
        <v>132016</v>
      </c>
      <c r="B2448" s="38">
        <v>42459</v>
      </c>
      <c r="C2448" s="32"/>
      <c r="D2448" s="101">
        <v>457.56700000000001</v>
      </c>
      <c r="E2448" s="111">
        <v>127.801</v>
      </c>
      <c r="F2448" s="111">
        <v>343.58100000000002</v>
      </c>
      <c r="G2448" s="28"/>
      <c r="H2448" s="111">
        <v>176.28</v>
      </c>
      <c r="I2448" s="111">
        <v>80.903999999999996</v>
      </c>
      <c r="J2448" s="111">
        <v>286.13600000000002</v>
      </c>
      <c r="K2448" s="111">
        <v>81.242999999999995</v>
      </c>
      <c r="L2448" s="111">
        <f t="shared" si="209"/>
        <v>0.60572781065088754</v>
      </c>
      <c r="M2448" s="111">
        <v>228.00399999999999</v>
      </c>
      <c r="N2448" s="111">
        <v>123.22799999999999</v>
      </c>
      <c r="O2448" s="111">
        <v>54.112000000000002</v>
      </c>
      <c r="P2448" s="58">
        <f t="shared" si="210"/>
        <v>0</v>
      </c>
      <c r="R2448" s="24">
        <f t="shared" si="201"/>
        <v>1959.4617278106509</v>
      </c>
      <c r="T2448" s="5">
        <v>82</v>
      </c>
      <c r="V2448" s="20">
        <f t="shared" si="202"/>
        <v>2041.4617278106509</v>
      </c>
      <c r="W2448" s="59">
        <f t="shared" si="198"/>
        <v>42459</v>
      </c>
      <c r="X2448" s="25">
        <v>153.43</v>
      </c>
      <c r="Y2448" s="58">
        <v>334.029</v>
      </c>
      <c r="Z2448" s="58">
        <v>384.75700000000001</v>
      </c>
      <c r="AA2448" s="58">
        <v>437.24200000000002</v>
      </c>
      <c r="AB2448" s="58">
        <v>53.807000000000002</v>
      </c>
      <c r="AC2448" s="58">
        <v>38.688000000000002</v>
      </c>
      <c r="AD2448" s="111">
        <v>188.512</v>
      </c>
      <c r="AE2448" s="28">
        <f t="shared" si="205"/>
        <v>0</v>
      </c>
      <c r="AF2448" s="58">
        <v>16.314</v>
      </c>
      <c r="AG2448" s="58">
        <v>8.609</v>
      </c>
      <c r="AH2448" s="28">
        <f t="shared" si="206"/>
        <v>0</v>
      </c>
      <c r="AI2448" s="28"/>
      <c r="AL2448" s="24">
        <f t="shared" si="207"/>
        <v>1615.3880000000001</v>
      </c>
      <c r="AN2448" s="47">
        <f t="shared" si="208"/>
        <v>283.5</v>
      </c>
      <c r="AP2448" s="20">
        <f t="shared" si="204"/>
        <v>1898.8880000000001</v>
      </c>
      <c r="AR2448" s="20">
        <f t="shared" si="194"/>
        <v>142.57372781065078</v>
      </c>
    </row>
    <row r="2449" spans="1:44" x14ac:dyDescent="0.25">
      <c r="A2449" t="str">
        <f>VLOOKUP($B2449,'Cushing Balance'!$C$2:$E$500,3,TRUE)</f>
        <v>132016</v>
      </c>
      <c r="B2449" s="38">
        <v>42460</v>
      </c>
      <c r="C2449" s="32"/>
      <c r="D2449" s="101">
        <v>366.04399999999998</v>
      </c>
      <c r="E2449" s="111">
        <v>169.72300000000001</v>
      </c>
      <c r="F2449" s="111">
        <v>332.399</v>
      </c>
      <c r="G2449" s="28"/>
      <c r="H2449" s="111">
        <v>210.38300000000001</v>
      </c>
      <c r="I2449" s="111">
        <v>85.182000000000002</v>
      </c>
      <c r="J2449" s="111">
        <v>276.61</v>
      </c>
      <c r="K2449" s="111">
        <v>83.224000000000004</v>
      </c>
      <c r="L2449" s="111">
        <v>0</v>
      </c>
      <c r="M2449" s="111">
        <v>216.04499999999999</v>
      </c>
      <c r="N2449" s="111">
        <v>132.23400000000001</v>
      </c>
      <c r="O2449" s="111">
        <v>53.378</v>
      </c>
      <c r="P2449" s="58">
        <f t="shared" si="210"/>
        <v>0</v>
      </c>
      <c r="R2449" s="24">
        <f t="shared" si="201"/>
        <v>1925.2219999999998</v>
      </c>
      <c r="T2449" s="5">
        <v>82</v>
      </c>
      <c r="V2449" s="20">
        <f t="shared" si="202"/>
        <v>2007.2219999999998</v>
      </c>
      <c r="W2449" s="59">
        <f t="shared" si="198"/>
        <v>42460</v>
      </c>
      <c r="X2449" s="25">
        <v>151.54</v>
      </c>
      <c r="Y2449" s="58">
        <v>346.17200000000003</v>
      </c>
      <c r="Z2449" s="58">
        <v>373.73500000000001</v>
      </c>
      <c r="AA2449" s="58">
        <v>422.839</v>
      </c>
      <c r="AB2449" s="58">
        <v>161.87799999999999</v>
      </c>
      <c r="AC2449" s="58">
        <v>39.012999999999998</v>
      </c>
      <c r="AD2449" s="111">
        <v>78.915000000000006</v>
      </c>
      <c r="AE2449" s="28">
        <f t="shared" si="205"/>
        <v>0</v>
      </c>
      <c r="AF2449" s="58">
        <v>16.088999999999999</v>
      </c>
      <c r="AG2449" s="58">
        <v>7.718</v>
      </c>
      <c r="AH2449" s="28">
        <f t="shared" si="206"/>
        <v>0</v>
      </c>
      <c r="AI2449" s="28"/>
      <c r="AL2449" s="24">
        <f t="shared" si="207"/>
        <v>1597.8989999999999</v>
      </c>
      <c r="AN2449" s="47">
        <f t="shared" si="208"/>
        <v>283.5</v>
      </c>
      <c r="AP2449" s="20">
        <f t="shared" si="204"/>
        <v>1881.3989999999999</v>
      </c>
      <c r="AR2449" s="20">
        <f t="shared" si="194"/>
        <v>125.82299999999987</v>
      </c>
    </row>
    <row r="2450" spans="1:44" x14ac:dyDescent="0.25">
      <c r="A2450" t="str">
        <f>VLOOKUP($B2450,'Cushing Balance'!$C$2:$E$500,3,TRUE)</f>
        <v>132016</v>
      </c>
      <c r="B2450" s="38">
        <v>42461</v>
      </c>
      <c r="C2450" s="32"/>
      <c r="D2450" s="101">
        <v>220.82900000000001</v>
      </c>
      <c r="E2450" s="111">
        <v>163.31200000000001</v>
      </c>
      <c r="F2450" s="111">
        <v>321.18200000000002</v>
      </c>
      <c r="G2450" s="28"/>
      <c r="H2450" s="111">
        <v>179.358</v>
      </c>
      <c r="I2450" s="111">
        <v>66.141999999999996</v>
      </c>
      <c r="J2450" s="111">
        <v>135.46899999999999</v>
      </c>
      <c r="K2450" s="111">
        <v>74.884</v>
      </c>
      <c r="L2450" s="111">
        <v>0</v>
      </c>
      <c r="M2450" s="111">
        <v>322.61099999999999</v>
      </c>
      <c r="N2450" s="111">
        <v>105.76600000000001</v>
      </c>
      <c r="O2450" s="111">
        <v>42.843000000000004</v>
      </c>
      <c r="P2450" s="58">
        <f t="shared" si="210"/>
        <v>0</v>
      </c>
      <c r="R2450" s="24">
        <f t="shared" si="201"/>
        <v>1632.3960000000004</v>
      </c>
      <c r="T2450" s="5">
        <v>82</v>
      </c>
      <c r="V2450" s="20">
        <f t="shared" si="202"/>
        <v>1714.3960000000004</v>
      </c>
      <c r="W2450" s="59">
        <f t="shared" si="198"/>
        <v>42461</v>
      </c>
      <c r="X2450" s="25">
        <v>152.595</v>
      </c>
      <c r="Y2450" s="58">
        <v>136.227</v>
      </c>
      <c r="Z2450" s="58">
        <v>350.851</v>
      </c>
      <c r="AA2450" s="58">
        <v>367.24299999999999</v>
      </c>
      <c r="AB2450" s="58">
        <v>190.36799999999999</v>
      </c>
      <c r="AC2450" s="58">
        <v>36.609000000000002</v>
      </c>
      <c r="AD2450" s="111">
        <v>125.339</v>
      </c>
      <c r="AE2450" s="28">
        <f t="shared" si="205"/>
        <v>0</v>
      </c>
      <c r="AF2450" s="58">
        <v>14.919</v>
      </c>
      <c r="AG2450" s="58">
        <v>7.1820000000000004</v>
      </c>
      <c r="AH2450" s="28">
        <f t="shared" si="206"/>
        <v>0</v>
      </c>
      <c r="AI2450" s="28"/>
      <c r="AL2450" s="24">
        <f t="shared" si="207"/>
        <v>1381.3329999999999</v>
      </c>
      <c r="AN2450" s="47">
        <f t="shared" si="208"/>
        <v>283.5</v>
      </c>
      <c r="AP2450" s="20">
        <f t="shared" si="204"/>
        <v>1664.8329999999999</v>
      </c>
      <c r="AR2450" s="20">
        <f t="shared" si="194"/>
        <v>49.563000000000557</v>
      </c>
    </row>
    <row r="2451" spans="1:44" x14ac:dyDescent="0.25">
      <c r="A2451" t="str">
        <f>VLOOKUP($B2451,'Cushing Balance'!$C$2:$E$500,3,TRUE)</f>
        <v>142016</v>
      </c>
      <c r="B2451" s="38">
        <v>42462</v>
      </c>
      <c r="C2451" s="32"/>
      <c r="D2451" s="101">
        <v>184.20099999999999</v>
      </c>
      <c r="E2451" s="111">
        <v>138.34800000000001</v>
      </c>
      <c r="F2451" s="111">
        <v>310.29700000000003</v>
      </c>
      <c r="G2451" s="28"/>
      <c r="H2451" s="111">
        <v>195.608</v>
      </c>
      <c r="I2451" s="111">
        <v>91.950999999999993</v>
      </c>
      <c r="J2451" s="111">
        <v>331.149</v>
      </c>
      <c r="K2451" s="111">
        <v>76.353999999999999</v>
      </c>
      <c r="L2451" s="111">
        <v>0</v>
      </c>
      <c r="M2451" s="111">
        <v>376.995</v>
      </c>
      <c r="N2451" s="111">
        <v>144.86699999999999</v>
      </c>
      <c r="O2451" s="111">
        <v>53.96</v>
      </c>
      <c r="P2451" s="58">
        <f t="shared" si="210"/>
        <v>0</v>
      </c>
      <c r="R2451" s="24">
        <f t="shared" si="201"/>
        <v>1903.7300000000002</v>
      </c>
      <c r="T2451" s="5">
        <v>82</v>
      </c>
      <c r="V2451" s="20">
        <f t="shared" si="202"/>
        <v>1985.7300000000002</v>
      </c>
      <c r="W2451" s="59">
        <f t="shared" si="198"/>
        <v>42462</v>
      </c>
      <c r="X2451" s="25">
        <v>151.13999999999999</v>
      </c>
      <c r="Y2451" s="58">
        <v>354.81900000000002</v>
      </c>
      <c r="Z2451" s="58">
        <v>362.78699999999998</v>
      </c>
      <c r="AA2451" s="58">
        <v>335.45800000000003</v>
      </c>
      <c r="AB2451" s="58">
        <v>195.05600000000001</v>
      </c>
      <c r="AC2451" s="58">
        <v>38.475999999999999</v>
      </c>
      <c r="AD2451" s="111">
        <v>104.58799999999999</v>
      </c>
      <c r="AE2451" s="28">
        <f t="shared" si="205"/>
        <v>0</v>
      </c>
      <c r="AF2451" s="58">
        <v>15.818</v>
      </c>
      <c r="AG2451" s="58">
        <v>6.1820000000000004</v>
      </c>
      <c r="AH2451" s="28">
        <f t="shared" si="206"/>
        <v>0</v>
      </c>
      <c r="AI2451" s="28"/>
      <c r="AL2451" s="24">
        <f t="shared" si="207"/>
        <v>1564.3239999999998</v>
      </c>
      <c r="AN2451" s="47">
        <f t="shared" si="208"/>
        <v>283.5</v>
      </c>
      <c r="AP2451" s="20">
        <f t="shared" si="204"/>
        <v>1847.8239999999998</v>
      </c>
      <c r="AR2451" s="20">
        <f t="shared" si="194"/>
        <v>137.9060000000004</v>
      </c>
    </row>
    <row r="2452" spans="1:44" x14ac:dyDescent="0.25">
      <c r="A2452" t="str">
        <f>VLOOKUP($B2452,'Cushing Balance'!$C$2:$E$500,3,TRUE)</f>
        <v>142016</v>
      </c>
      <c r="B2452" s="38">
        <v>42463</v>
      </c>
      <c r="C2452" s="32"/>
      <c r="D2452" s="101">
        <v>0</v>
      </c>
      <c r="E2452" s="111">
        <v>142.91800000000001</v>
      </c>
      <c r="F2452" s="111">
        <v>252.21899999999999</v>
      </c>
      <c r="G2452" s="28"/>
      <c r="H2452" s="111">
        <v>203.23</v>
      </c>
      <c r="I2452" s="111">
        <v>83.884</v>
      </c>
      <c r="J2452" s="111">
        <v>316.66500000000002</v>
      </c>
      <c r="K2452" s="111">
        <v>81.832999999999998</v>
      </c>
      <c r="L2452" s="111">
        <v>0</v>
      </c>
      <c r="M2452" s="111">
        <v>370.459</v>
      </c>
      <c r="N2452" s="111">
        <v>131.71799999999999</v>
      </c>
      <c r="O2452" s="111">
        <v>45.512999999999998</v>
      </c>
      <c r="P2452" s="58">
        <f t="shared" si="210"/>
        <v>0</v>
      </c>
      <c r="R2452" s="24">
        <f t="shared" si="201"/>
        <v>1628.4390000000001</v>
      </c>
      <c r="T2452" s="5">
        <v>82</v>
      </c>
      <c r="V2452" s="20">
        <f t="shared" si="202"/>
        <v>1710.4390000000001</v>
      </c>
      <c r="W2452" s="59">
        <f t="shared" si="198"/>
        <v>42463</v>
      </c>
      <c r="X2452" s="25">
        <v>151.928</v>
      </c>
      <c r="Y2452" s="58">
        <v>358.78899999999999</v>
      </c>
      <c r="Z2452" s="58">
        <v>377.62299999999999</v>
      </c>
      <c r="AA2452" s="58">
        <v>388.17099999999999</v>
      </c>
      <c r="AB2452" s="58">
        <v>196.99799999999999</v>
      </c>
      <c r="AC2452" s="58">
        <v>38.594000000000001</v>
      </c>
      <c r="AD2452" s="111">
        <v>106.637</v>
      </c>
      <c r="AE2452" s="28">
        <f t="shared" si="205"/>
        <v>0</v>
      </c>
      <c r="AF2452" s="58">
        <v>12.552</v>
      </c>
      <c r="AG2452" s="58">
        <v>7.1269999999999998</v>
      </c>
      <c r="AH2452" s="28">
        <f t="shared" si="206"/>
        <v>0</v>
      </c>
      <c r="AI2452" s="28"/>
      <c r="AL2452" s="24">
        <f t="shared" si="207"/>
        <v>1638.4189999999999</v>
      </c>
      <c r="AN2452" s="47">
        <f t="shared" si="208"/>
        <v>283.5</v>
      </c>
      <c r="AP2452" s="20">
        <f t="shared" si="204"/>
        <v>1921.9189999999999</v>
      </c>
      <c r="AR2452" s="20">
        <f t="shared" si="194"/>
        <v>-211.47999999999979</v>
      </c>
    </row>
    <row r="2453" spans="1:44" x14ac:dyDescent="0.25">
      <c r="A2453" t="str">
        <f>VLOOKUP($B2453,'Cushing Balance'!$C$2:$E$500,3,TRUE)</f>
        <v>142016</v>
      </c>
      <c r="B2453" s="38">
        <v>42464</v>
      </c>
      <c r="C2453" s="32"/>
      <c r="D2453" s="101">
        <v>0</v>
      </c>
      <c r="E2453" s="111">
        <v>167.87200000000001</v>
      </c>
      <c r="F2453" s="111">
        <v>186.001</v>
      </c>
      <c r="G2453" s="28"/>
      <c r="H2453" s="111">
        <v>109.83</v>
      </c>
      <c r="I2453" s="111">
        <v>90.653999999999996</v>
      </c>
      <c r="J2453" s="111">
        <v>314.34399999999999</v>
      </c>
      <c r="K2453" s="111">
        <v>84.099000000000004</v>
      </c>
      <c r="L2453" s="111">
        <v>0</v>
      </c>
      <c r="M2453" s="111">
        <v>327.59300000000002</v>
      </c>
      <c r="N2453" s="111">
        <v>150</v>
      </c>
      <c r="O2453" s="111">
        <v>48.841999999999999</v>
      </c>
      <c r="P2453" s="58">
        <f t="shared" si="210"/>
        <v>0</v>
      </c>
      <c r="R2453" s="24">
        <f t="shared" si="201"/>
        <v>1479.2350000000001</v>
      </c>
      <c r="T2453" s="5">
        <v>82</v>
      </c>
      <c r="V2453" s="20">
        <f t="shared" si="202"/>
        <v>1561.2350000000001</v>
      </c>
      <c r="W2453" s="59">
        <f t="shared" si="198"/>
        <v>42464</v>
      </c>
      <c r="X2453" s="25">
        <v>153.01</v>
      </c>
      <c r="Y2453" s="58">
        <v>327.69600000000003</v>
      </c>
      <c r="Z2453" s="58">
        <v>373.17200000000003</v>
      </c>
      <c r="AA2453" s="58">
        <v>160.11600000000001</v>
      </c>
      <c r="AB2453" s="58">
        <v>192.95599999999999</v>
      </c>
      <c r="AC2453" s="58">
        <v>30.859000000000002</v>
      </c>
      <c r="AD2453" s="111">
        <v>60.119</v>
      </c>
      <c r="AE2453" s="28">
        <f t="shared" si="205"/>
        <v>0</v>
      </c>
      <c r="AF2453" s="58">
        <v>8.9060000000000006</v>
      </c>
      <c r="AG2453" s="58">
        <v>6.65</v>
      </c>
      <c r="AH2453" s="28">
        <f t="shared" si="206"/>
        <v>0</v>
      </c>
      <c r="AI2453" s="28"/>
      <c r="AL2453" s="24">
        <f t="shared" si="207"/>
        <v>1313.4839999999999</v>
      </c>
      <c r="AN2453" s="47">
        <f t="shared" si="208"/>
        <v>283.5</v>
      </c>
      <c r="AP2453" s="20">
        <f t="shared" si="204"/>
        <v>1596.9839999999999</v>
      </c>
      <c r="AR2453" s="20">
        <f t="shared" si="194"/>
        <v>-35.748999999999796</v>
      </c>
    </row>
    <row r="2454" spans="1:44" x14ac:dyDescent="0.25">
      <c r="A2454" t="str">
        <f>VLOOKUP($B2454,'Cushing Balance'!$C$2:$E$500,3,TRUE)</f>
        <v>142016</v>
      </c>
      <c r="B2454" s="38">
        <v>42465</v>
      </c>
      <c r="C2454" s="32"/>
      <c r="D2454" s="101">
        <v>0</v>
      </c>
      <c r="E2454" s="111">
        <v>153.34399999999999</v>
      </c>
      <c r="F2454" s="111">
        <v>163.28899999999999</v>
      </c>
      <c r="G2454" s="28"/>
      <c r="H2454" s="111">
        <v>68.019000000000005</v>
      </c>
      <c r="I2454" s="111">
        <v>87.754999999999995</v>
      </c>
      <c r="J2454" s="111">
        <v>328.72699999999998</v>
      </c>
      <c r="K2454" s="111">
        <v>76.292000000000002</v>
      </c>
      <c r="L2454" s="111">
        <v>0</v>
      </c>
      <c r="M2454" s="111">
        <v>335.53800000000001</v>
      </c>
      <c r="N2454" s="111">
        <v>135.62299999999999</v>
      </c>
      <c r="O2454" s="111">
        <v>34.268000000000001</v>
      </c>
      <c r="P2454" s="58">
        <f t="shared" si="210"/>
        <v>0</v>
      </c>
      <c r="R2454" s="24">
        <f t="shared" si="201"/>
        <v>1382.855</v>
      </c>
      <c r="T2454" s="5">
        <v>82</v>
      </c>
      <c r="V2454" s="20">
        <f t="shared" si="202"/>
        <v>1464.855</v>
      </c>
      <c r="W2454" s="59">
        <f t="shared" si="198"/>
        <v>42465</v>
      </c>
      <c r="X2454" s="25">
        <v>153.892</v>
      </c>
      <c r="Y2454" s="58">
        <v>312.30200000000002</v>
      </c>
      <c r="Z2454" s="58">
        <v>323.334</v>
      </c>
      <c r="AA2454" s="58">
        <v>419.80900000000003</v>
      </c>
      <c r="AB2454" s="58">
        <v>194.27799999999999</v>
      </c>
      <c r="AC2454" s="58">
        <v>31.710999999999999</v>
      </c>
      <c r="AD2454" s="111">
        <v>107.89700000000001</v>
      </c>
      <c r="AE2454" s="28">
        <f t="shared" si="205"/>
        <v>0</v>
      </c>
      <c r="AF2454" s="58">
        <f t="shared" ref="AF2447:AF2506" si="211">AVERAGE(AF2439:AF2453)</f>
        <v>15.061400000000001</v>
      </c>
      <c r="AG2454" s="58">
        <v>10.227</v>
      </c>
      <c r="AH2454" s="28">
        <f t="shared" si="206"/>
        <v>0</v>
      </c>
      <c r="AI2454" s="28"/>
      <c r="AL2454" s="24">
        <f t="shared" si="207"/>
        <v>1568.5114000000001</v>
      </c>
      <c r="AN2454" s="47">
        <f t="shared" si="208"/>
        <v>283.5</v>
      </c>
      <c r="AP2454" s="20">
        <f t="shared" si="204"/>
        <v>1852.0114000000001</v>
      </c>
      <c r="AR2454" s="20">
        <f t="shared" si="194"/>
        <v>-387.15640000000008</v>
      </c>
    </row>
    <row r="2455" spans="1:44" x14ac:dyDescent="0.25">
      <c r="A2455" t="str">
        <f>VLOOKUP($B2455,'Cushing Balance'!$C$2:$E$500,3,TRUE)</f>
        <v>142016</v>
      </c>
      <c r="B2455" s="38">
        <v>42466</v>
      </c>
      <c r="C2455" s="32"/>
      <c r="D2455" s="101">
        <v>0</v>
      </c>
      <c r="E2455" s="111">
        <v>121.515</v>
      </c>
      <c r="F2455" s="111">
        <v>169.06700000000001</v>
      </c>
      <c r="G2455" s="28"/>
      <c r="H2455" s="111">
        <v>4.1840000000000002</v>
      </c>
      <c r="I2455" s="111">
        <v>79.599999999999994</v>
      </c>
      <c r="J2455" s="111">
        <v>331.93700000000001</v>
      </c>
      <c r="K2455" s="111">
        <v>83.763999999999996</v>
      </c>
      <c r="L2455" s="111">
        <v>0</v>
      </c>
      <c r="M2455" s="111">
        <v>355.33499999999998</v>
      </c>
      <c r="N2455" s="111">
        <v>111.748</v>
      </c>
      <c r="O2455" s="111">
        <v>30.353000000000002</v>
      </c>
      <c r="P2455" s="58">
        <v>0</v>
      </c>
      <c r="R2455" s="24">
        <f t="shared" si="201"/>
        <v>1287.5030000000002</v>
      </c>
      <c r="T2455" s="5">
        <v>82</v>
      </c>
      <c r="V2455" s="20">
        <f t="shared" si="202"/>
        <v>1369.5030000000002</v>
      </c>
      <c r="W2455" s="59">
        <f t="shared" si="198"/>
        <v>42466</v>
      </c>
      <c r="X2455" s="25">
        <v>151.07499999999999</v>
      </c>
      <c r="Y2455" s="58">
        <v>350.05900000000003</v>
      </c>
      <c r="Z2455" s="58">
        <v>345.12299999999999</v>
      </c>
      <c r="AA2455" s="58">
        <v>374.41800000000001</v>
      </c>
      <c r="AB2455" s="58">
        <v>213</v>
      </c>
      <c r="AC2455" s="58">
        <v>38.869999999999997</v>
      </c>
      <c r="AD2455" s="111">
        <v>129.87</v>
      </c>
      <c r="AE2455" s="28">
        <f t="shared" si="205"/>
        <v>0</v>
      </c>
      <c r="AF2455" s="58">
        <v>15.945</v>
      </c>
      <c r="AG2455" s="58">
        <v>12.162000000000001</v>
      </c>
      <c r="AH2455" s="28">
        <f t="shared" si="206"/>
        <v>0</v>
      </c>
      <c r="AI2455" s="28"/>
      <c r="AL2455" s="24">
        <f t="shared" si="207"/>
        <v>1630.5219999999999</v>
      </c>
      <c r="AN2455" s="47">
        <f t="shared" si="208"/>
        <v>283.5</v>
      </c>
      <c r="AP2455" s="20">
        <f t="shared" si="204"/>
        <v>1914.0219999999999</v>
      </c>
      <c r="AR2455" s="20">
        <f t="shared" si="194"/>
        <v>-544.51899999999978</v>
      </c>
    </row>
    <row r="2456" spans="1:44" x14ac:dyDescent="0.25">
      <c r="A2456" t="str">
        <f>VLOOKUP($B2456,'Cushing Balance'!$C$2:$E$500,3,TRUE)</f>
        <v>142016</v>
      </c>
      <c r="B2456" s="38">
        <v>42467</v>
      </c>
      <c r="C2456" s="32"/>
      <c r="D2456" s="101">
        <v>0</v>
      </c>
      <c r="E2456" s="111">
        <v>155.596</v>
      </c>
      <c r="F2456" s="111">
        <v>163.965</v>
      </c>
      <c r="G2456" s="28"/>
      <c r="H2456" s="111">
        <v>5.6219999999999999</v>
      </c>
      <c r="I2456" s="111">
        <v>84.046000000000006</v>
      </c>
      <c r="J2456" s="111">
        <v>335</v>
      </c>
      <c r="K2456" s="111">
        <v>83.325999999999993</v>
      </c>
      <c r="L2456" s="111">
        <v>0</v>
      </c>
      <c r="M2456" s="111">
        <v>323.88299999999998</v>
      </c>
      <c r="N2456" s="111">
        <v>124.321</v>
      </c>
      <c r="O2456" s="111">
        <v>53.003</v>
      </c>
      <c r="P2456" s="58">
        <v>0</v>
      </c>
      <c r="R2456" s="24">
        <f t="shared" si="201"/>
        <v>1328.7619999999999</v>
      </c>
      <c r="T2456" s="5">
        <v>82</v>
      </c>
      <c r="V2456" s="20">
        <f t="shared" si="202"/>
        <v>1410.7619999999999</v>
      </c>
      <c r="W2456" s="59">
        <f t="shared" si="198"/>
        <v>42467</v>
      </c>
      <c r="X2456" s="25">
        <v>146.37299999999999</v>
      </c>
      <c r="Y2456" s="58">
        <v>353.11700000000002</v>
      </c>
      <c r="Z2456" s="58">
        <v>345.589</v>
      </c>
      <c r="AA2456" s="58">
        <v>372.84300000000002</v>
      </c>
      <c r="AB2456" s="58">
        <v>220.03700000000001</v>
      </c>
      <c r="AC2456" s="58">
        <v>32.819000000000003</v>
      </c>
      <c r="AD2456" s="111">
        <v>125.819</v>
      </c>
      <c r="AE2456" s="28">
        <v>0</v>
      </c>
      <c r="AF2456" s="58">
        <v>15.845000000000001</v>
      </c>
      <c r="AG2456" s="58">
        <v>5.8559999999999999</v>
      </c>
      <c r="AH2456" s="28">
        <v>0</v>
      </c>
      <c r="AI2456" s="28"/>
      <c r="AL2456" s="24">
        <f t="shared" si="207"/>
        <v>1618.298</v>
      </c>
      <c r="AN2456" s="47">
        <f t="shared" si="208"/>
        <v>283.5</v>
      </c>
      <c r="AP2456" s="20">
        <f t="shared" si="204"/>
        <v>1901.798</v>
      </c>
      <c r="AR2456" s="20">
        <f t="shared" si="194"/>
        <v>-491.03600000000006</v>
      </c>
    </row>
    <row r="2457" spans="1:44" x14ac:dyDescent="0.25">
      <c r="A2457" t="str">
        <f>VLOOKUP($B2457,'Cushing Balance'!$C$2:$E$500,3,TRUE)</f>
        <v>142016</v>
      </c>
      <c r="B2457" s="38">
        <v>42468</v>
      </c>
      <c r="C2457" s="32"/>
      <c r="D2457" s="101">
        <v>0</v>
      </c>
      <c r="E2457" s="111">
        <v>130.815</v>
      </c>
      <c r="F2457" s="111">
        <v>181.19900000000001</v>
      </c>
      <c r="G2457" s="28"/>
      <c r="H2457" s="111">
        <v>76.605000000000004</v>
      </c>
      <c r="I2457" s="111">
        <v>77.691000000000003</v>
      </c>
      <c r="J2457" s="111">
        <v>320.69499999999999</v>
      </c>
      <c r="K2457" s="111">
        <v>80.198999999999998</v>
      </c>
      <c r="L2457" s="111">
        <v>0</v>
      </c>
      <c r="M2457" s="111">
        <v>377.51499999999999</v>
      </c>
      <c r="N2457" s="111">
        <v>116.498</v>
      </c>
      <c r="O2457" s="111">
        <v>50.709000000000003</v>
      </c>
      <c r="P2457" s="58">
        <v>0</v>
      </c>
      <c r="R2457" s="24">
        <f t="shared" si="201"/>
        <v>1411.9260000000002</v>
      </c>
      <c r="T2457" s="5">
        <v>82</v>
      </c>
      <c r="V2457" s="20">
        <f t="shared" si="202"/>
        <v>1493.9260000000002</v>
      </c>
      <c r="W2457" s="59">
        <f t="shared" si="198"/>
        <v>42468</v>
      </c>
      <c r="X2457" s="25">
        <v>150.137</v>
      </c>
      <c r="Y2457" s="58">
        <v>351.96</v>
      </c>
      <c r="Z2457" s="58">
        <v>296.94</v>
      </c>
      <c r="AA2457" s="58">
        <v>334.68</v>
      </c>
      <c r="AB2457" s="58">
        <v>231.976</v>
      </c>
      <c r="AC2457" s="58">
        <v>35.487000000000002</v>
      </c>
      <c r="AD2457" s="111">
        <v>91.983000000000004</v>
      </c>
      <c r="AE2457" s="28">
        <f t="shared" si="205"/>
        <v>0</v>
      </c>
      <c r="AF2457" s="58">
        <v>14.52</v>
      </c>
      <c r="AG2457" s="58">
        <v>6.4379999999999997</v>
      </c>
      <c r="AH2457" s="28">
        <f t="shared" si="206"/>
        <v>0</v>
      </c>
      <c r="AI2457" s="28"/>
      <c r="AL2457" s="24">
        <f t="shared" si="207"/>
        <v>1514.1210000000003</v>
      </c>
      <c r="AN2457" s="47">
        <f t="shared" si="208"/>
        <v>283.5</v>
      </c>
      <c r="AP2457" s="20">
        <f t="shared" si="204"/>
        <v>1797.6210000000003</v>
      </c>
      <c r="AR2457" s="20">
        <f t="shared" si="194"/>
        <v>-303.69500000000016</v>
      </c>
    </row>
    <row r="2458" spans="1:44" x14ac:dyDescent="0.25">
      <c r="A2458" t="str">
        <f>VLOOKUP($B2458,'Cushing Balance'!$C$2:$E$500,3,TRUE)</f>
        <v>152016</v>
      </c>
      <c r="B2458" s="38">
        <v>42469</v>
      </c>
      <c r="C2458" s="32"/>
      <c r="D2458" s="101">
        <v>0</v>
      </c>
      <c r="E2458" s="111">
        <v>103.604</v>
      </c>
      <c r="F2458" s="111">
        <v>123.645</v>
      </c>
      <c r="G2458" s="28"/>
      <c r="H2458" s="111">
        <v>206.15899999999999</v>
      </c>
      <c r="I2458" s="111">
        <v>91.165999999999997</v>
      </c>
      <c r="J2458" s="111">
        <v>327.64699999999999</v>
      </c>
      <c r="K2458" s="111">
        <v>75.834000000000003</v>
      </c>
      <c r="L2458" s="111">
        <v>0</v>
      </c>
      <c r="M2458" s="111">
        <v>303.464</v>
      </c>
      <c r="N2458" s="111">
        <v>112.10299999999999</v>
      </c>
      <c r="O2458" s="111">
        <v>42.036000000000001</v>
      </c>
      <c r="P2458" s="58">
        <v>0</v>
      </c>
      <c r="R2458" s="24">
        <f t="shared" si="201"/>
        <v>1385.6580000000001</v>
      </c>
      <c r="T2458" s="5">
        <v>82</v>
      </c>
      <c r="V2458" s="20">
        <f t="shared" si="202"/>
        <v>1467.6580000000001</v>
      </c>
      <c r="W2458" s="59">
        <f t="shared" si="198"/>
        <v>42469</v>
      </c>
      <c r="X2458" s="25">
        <v>152.917</v>
      </c>
      <c r="Y2458" s="58">
        <v>351.64800000000002</v>
      </c>
      <c r="Z2458" s="58">
        <v>263.447</v>
      </c>
      <c r="AA2458" s="58">
        <v>185.078</v>
      </c>
      <c r="AB2458" s="58">
        <v>233.20699999999999</v>
      </c>
      <c r="AC2458" s="58">
        <v>32.890999999999998</v>
      </c>
      <c r="AD2458" s="111">
        <v>72.745000000000005</v>
      </c>
      <c r="AE2458" s="28">
        <f t="shared" si="205"/>
        <v>0</v>
      </c>
      <c r="AF2458" s="58">
        <v>8.8209999999999997</v>
      </c>
      <c r="AG2458" s="58">
        <v>7.85</v>
      </c>
      <c r="AH2458" s="28">
        <f t="shared" si="206"/>
        <v>0</v>
      </c>
      <c r="AI2458" s="28"/>
      <c r="AL2458" s="24">
        <f t="shared" si="207"/>
        <v>1308.6039999999998</v>
      </c>
      <c r="AN2458" s="47">
        <f t="shared" si="208"/>
        <v>283.5</v>
      </c>
      <c r="AP2458" s="20">
        <f t="shared" si="204"/>
        <v>1592.1039999999998</v>
      </c>
      <c r="AR2458" s="20">
        <f t="shared" si="194"/>
        <v>-124.44599999999969</v>
      </c>
    </row>
    <row r="2459" spans="1:44" x14ac:dyDescent="0.25">
      <c r="A2459" t="str">
        <f>VLOOKUP($B2459,'Cushing Balance'!$C$2:$E$500,3,TRUE)</f>
        <v>152016</v>
      </c>
      <c r="B2459" s="38">
        <v>42470</v>
      </c>
      <c r="C2459" s="32"/>
      <c r="D2459" s="101">
        <v>159.75800000000001</v>
      </c>
      <c r="E2459" s="111">
        <v>134.083</v>
      </c>
      <c r="F2459" s="111">
        <v>184.56299999999999</v>
      </c>
      <c r="G2459" s="28"/>
      <c r="H2459" s="111">
        <v>202.85</v>
      </c>
      <c r="I2459" s="111">
        <v>55.210999999999999</v>
      </c>
      <c r="J2459" s="111">
        <v>331.52100000000002</v>
      </c>
      <c r="K2459" s="111">
        <v>69.350999999999999</v>
      </c>
      <c r="L2459" s="111">
        <v>0</v>
      </c>
      <c r="M2459" s="111">
        <v>328.39499999999998</v>
      </c>
      <c r="N2459" s="111">
        <v>105.688</v>
      </c>
      <c r="O2459" s="111">
        <v>50.293999999999997</v>
      </c>
      <c r="P2459" s="58">
        <v>0</v>
      </c>
      <c r="R2459" s="24">
        <f t="shared" si="201"/>
        <v>1621.7140000000002</v>
      </c>
      <c r="T2459" s="5">
        <v>82</v>
      </c>
      <c r="V2459" s="20">
        <f t="shared" si="202"/>
        <v>1703.7140000000002</v>
      </c>
      <c r="W2459" s="59">
        <f t="shared" si="198"/>
        <v>42470</v>
      </c>
      <c r="X2459" s="25">
        <v>152.36799999999999</v>
      </c>
      <c r="Y2459" s="58">
        <v>352.83499999999998</v>
      </c>
      <c r="Z2459" s="58">
        <v>292.18299999999999</v>
      </c>
      <c r="AA2459" s="58">
        <v>370.24799999999999</v>
      </c>
      <c r="AB2459" s="58">
        <v>208.34100000000001</v>
      </c>
      <c r="AC2459" s="58">
        <v>37.402999999999999</v>
      </c>
      <c r="AD2459" s="111">
        <v>70.254000000000005</v>
      </c>
      <c r="AE2459" s="28">
        <f t="shared" si="205"/>
        <v>0</v>
      </c>
      <c r="AF2459" s="58">
        <v>8.3699999999999992</v>
      </c>
      <c r="AG2459" s="58">
        <v>12.257999999999999</v>
      </c>
      <c r="AH2459" s="28">
        <f t="shared" si="206"/>
        <v>0</v>
      </c>
      <c r="AI2459" s="28"/>
      <c r="AL2459" s="24">
        <f t="shared" si="207"/>
        <v>1504.2599999999998</v>
      </c>
      <c r="AN2459" s="47">
        <f t="shared" ref="AN2444:AN2507" si="212">315*0.93</f>
        <v>292.95</v>
      </c>
      <c r="AP2459" s="20">
        <f t="shared" si="204"/>
        <v>1797.2099999999998</v>
      </c>
      <c r="AR2459" s="20">
        <f t="shared" si="194"/>
        <v>-93.49599999999964</v>
      </c>
    </row>
    <row r="2460" spans="1:44" x14ac:dyDescent="0.25">
      <c r="A2460" t="str">
        <f>VLOOKUP($B2460,'Cushing Balance'!$C$2:$E$500,3,TRUE)</f>
        <v>152016</v>
      </c>
      <c r="B2460" s="38">
        <v>42471</v>
      </c>
      <c r="C2460" s="32"/>
      <c r="D2460" s="101">
        <v>97.55</v>
      </c>
      <c r="E2460" s="111">
        <v>126.84699999999999</v>
      </c>
      <c r="F2460" s="111">
        <v>231.715</v>
      </c>
      <c r="G2460" s="28"/>
      <c r="H2460" s="111">
        <v>187.904</v>
      </c>
      <c r="I2460" s="111">
        <v>72.667000000000002</v>
      </c>
      <c r="J2460" s="111">
        <v>301.47699999999998</v>
      </c>
      <c r="K2460" s="111">
        <v>72.061999999999998</v>
      </c>
      <c r="L2460" s="111">
        <v>0</v>
      </c>
      <c r="M2460" s="111">
        <v>304.113</v>
      </c>
      <c r="N2460" s="111">
        <v>109.02</v>
      </c>
      <c r="O2460" s="111">
        <v>36.991999999999997</v>
      </c>
      <c r="P2460" s="58">
        <v>0</v>
      </c>
      <c r="R2460" s="24">
        <f t="shared" si="201"/>
        <v>1540.347</v>
      </c>
      <c r="T2460" s="5">
        <v>82</v>
      </c>
      <c r="V2460" s="20">
        <f t="shared" si="202"/>
        <v>1622.347</v>
      </c>
      <c r="W2460" s="59">
        <f t="shared" si="198"/>
        <v>42471</v>
      </c>
      <c r="X2460" s="25">
        <v>150.81</v>
      </c>
      <c r="Y2460" s="58">
        <v>352.63</v>
      </c>
      <c r="Z2460" s="58">
        <v>323.17200000000003</v>
      </c>
      <c r="AA2460" s="58">
        <v>242.602</v>
      </c>
      <c r="AB2460" s="58">
        <v>201.55500000000001</v>
      </c>
      <c r="AC2460" s="58">
        <v>38.615000000000002</v>
      </c>
      <c r="AD2460" s="111">
        <v>60.033999999999999</v>
      </c>
      <c r="AE2460" s="28">
        <f t="shared" si="205"/>
        <v>0</v>
      </c>
      <c r="AF2460" s="58">
        <v>13.394</v>
      </c>
      <c r="AG2460" s="58">
        <v>9.0090000000000003</v>
      </c>
      <c r="AH2460" s="28">
        <f t="shared" si="206"/>
        <v>0</v>
      </c>
      <c r="AI2460" s="28"/>
      <c r="AL2460" s="24">
        <f t="shared" si="207"/>
        <v>1391.8210000000004</v>
      </c>
      <c r="AN2460" s="47">
        <f t="shared" si="212"/>
        <v>292.95</v>
      </c>
      <c r="AP2460" s="20">
        <f t="shared" si="204"/>
        <v>1684.7710000000004</v>
      </c>
      <c r="AR2460" s="20">
        <f t="shared" si="194"/>
        <v>-62.424000000000433</v>
      </c>
    </row>
    <row r="2461" spans="1:44" x14ac:dyDescent="0.25">
      <c r="A2461" t="str">
        <f>VLOOKUP($B2461,'Cushing Balance'!$C$2:$E$500,3,TRUE)</f>
        <v>152016</v>
      </c>
      <c r="B2461" s="2">
        <v>42472</v>
      </c>
      <c r="C2461" s="32"/>
      <c r="D2461" s="36">
        <f>AVERAGE(D2448:D2460)+50</f>
        <v>164.30376923076923</v>
      </c>
      <c r="E2461" s="28">
        <f t="shared" ref="E2452:F2499" si="213">AVERAGE(E2448:E2460)</f>
        <v>141.21369230769233</v>
      </c>
      <c r="F2461" s="28">
        <f t="shared" si="213"/>
        <v>227.93246153846155</v>
      </c>
      <c r="G2461" s="28"/>
      <c r="H2461" s="28">
        <f t="shared" ref="H2447:H2492" si="214">AVERAGE(H2448:H2460)</f>
        <v>140.46399999999997</v>
      </c>
      <c r="I2461" s="28">
        <f t="shared" ref="I2447:I2492" si="215">AVERAGE(I2448:I2460)</f>
        <v>80.527153846153851</v>
      </c>
      <c r="J2461" s="28">
        <f t="shared" ref="J2447:J2492" si="216">AVERAGE(J2448:J2460)</f>
        <v>302.87515384615386</v>
      </c>
      <c r="K2461" s="28">
        <f t="shared" ref="K2447:K2492" si="217">AVERAGE(K2448:K2460)</f>
        <v>78.651153846153846</v>
      </c>
      <c r="L2461" s="28">
        <f t="shared" si="209"/>
        <v>4.6594446973145194E-2</v>
      </c>
      <c r="M2461" s="28">
        <f t="shared" ref="M2447:M2492" si="218">AVERAGE(M2448:M2460)</f>
        <v>320.76538461538462</v>
      </c>
      <c r="N2461" s="28">
        <f t="shared" si="200"/>
        <v>123.29338461538462</v>
      </c>
      <c r="O2461" s="28">
        <f t="shared" ref="O2447:O2492" si="219">AVERAGE(O2448:O2460)</f>
        <v>45.869461538461536</v>
      </c>
      <c r="P2461" s="28">
        <f t="shared" si="210"/>
        <v>0</v>
      </c>
      <c r="R2461" s="24">
        <f t="shared" si="201"/>
        <v>1625.9422098315886</v>
      </c>
      <c r="T2461" s="5">
        <v>82</v>
      </c>
      <c r="V2461" s="20">
        <f t="shared" si="202"/>
        <v>1707.9422098315886</v>
      </c>
      <c r="W2461" s="59">
        <f t="shared" si="198"/>
        <v>42472</v>
      </c>
      <c r="X2461" s="28">
        <f t="shared" ref="X2447:X2506" si="220">AVERAGE(X2446:X2460)</f>
        <v>151.54486666666665</v>
      </c>
      <c r="Y2461" s="28">
        <f t="shared" ref="Y2447:Y2506" si="221">AVERAGE(Y2446:Y2460)</f>
        <v>331.38326666666671</v>
      </c>
      <c r="Z2461" s="28">
        <f t="shared" ref="Z2459:Z2522" si="222">AVERAGE(Z2446:Z2460)</f>
        <v>346.74919999999997</v>
      </c>
      <c r="AA2461" s="28">
        <f t="shared" ref="AA2447:AA2507" si="223">AVERAGE(AA2446:AA2460)</f>
        <v>334.33</v>
      </c>
      <c r="AB2461" s="28">
        <f t="shared" ref="AB2447:AB2506" si="224">AVERAGE(AB2446:AB2460)</f>
        <v>185.68953333333329</v>
      </c>
      <c r="AC2461" s="28">
        <f t="shared" ref="AC2447:AC2506" si="225">AVERAGE(AC2446:AC2460)</f>
        <v>36.557400000000008</v>
      </c>
      <c r="AD2461" s="28">
        <f t="shared" ref="AD2447:AD2506" si="226">AVERAGE(AD2446:AD2460)</f>
        <v>114.28006666666664</v>
      </c>
      <c r="AE2461" s="28">
        <f t="shared" si="205"/>
        <v>0</v>
      </c>
      <c r="AF2461" s="28">
        <f t="shared" si="211"/>
        <v>13.924560000000001</v>
      </c>
      <c r="AG2461" s="28">
        <f t="shared" ref="AG2447:AG2506" si="227">AVERAGE(AG2446:AG2460)</f>
        <v>8.2411333333333339</v>
      </c>
      <c r="AH2461" s="28">
        <f t="shared" si="206"/>
        <v>0</v>
      </c>
      <c r="AI2461" s="28"/>
      <c r="AL2461" s="24">
        <f t="shared" si="207"/>
        <v>1522.7000266666664</v>
      </c>
      <c r="AN2461" s="47">
        <f t="shared" si="212"/>
        <v>292.95</v>
      </c>
      <c r="AP2461" s="20">
        <f t="shared" si="204"/>
        <v>1815.6500266666665</v>
      </c>
      <c r="AR2461" s="20">
        <f t="shared" si="194"/>
        <v>-107.70781683507789</v>
      </c>
    </row>
    <row r="2462" spans="1:44" x14ac:dyDescent="0.25">
      <c r="A2462" t="str">
        <f>VLOOKUP($B2462,'Cushing Balance'!$C$2:$E$500,3,TRUE)</f>
        <v>152016</v>
      </c>
      <c r="B2462" s="2">
        <v>42473</v>
      </c>
      <c r="C2462" s="32"/>
      <c r="D2462" s="36">
        <f>AVERAGE(D2449:D2461)+60</f>
        <v>151.74505917159763</v>
      </c>
      <c r="E2462" s="28">
        <f t="shared" si="213"/>
        <v>142.24543786982252</v>
      </c>
      <c r="F2462" s="28">
        <f t="shared" si="213"/>
        <v>219.03642011834322</v>
      </c>
      <c r="G2462" s="28"/>
      <c r="H2462" s="28">
        <f t="shared" si="214"/>
        <v>137.70892307692307</v>
      </c>
      <c r="I2462" s="28">
        <f t="shared" si="215"/>
        <v>80.498165680473377</v>
      </c>
      <c r="J2462" s="28">
        <f t="shared" si="216"/>
        <v>304.16278106508878</v>
      </c>
      <c r="K2462" s="28">
        <f t="shared" si="217"/>
        <v>78.451781065088753</v>
      </c>
      <c r="L2462" s="28">
        <f t="shared" si="209"/>
        <v>3.5841882287034766E-3</v>
      </c>
      <c r="M2462" s="28">
        <f t="shared" si="218"/>
        <v>327.90087573964496</v>
      </c>
      <c r="N2462" s="28">
        <f t="shared" si="200"/>
        <v>123.29841420118343</v>
      </c>
      <c r="O2462" s="28">
        <f t="shared" si="219"/>
        <v>45.235420118343193</v>
      </c>
      <c r="P2462" s="28">
        <f t="shared" si="210"/>
        <v>0</v>
      </c>
      <c r="R2462" s="24">
        <f t="shared" si="201"/>
        <v>1610.2868622947376</v>
      </c>
      <c r="T2462" s="5">
        <v>82</v>
      </c>
      <c r="V2462" s="20">
        <f t="shared" si="202"/>
        <v>1692.2868622947376</v>
      </c>
      <c r="W2462" s="59">
        <f t="shared" si="198"/>
        <v>42473</v>
      </c>
      <c r="X2462" s="28">
        <f t="shared" si="220"/>
        <v>151.60665777777777</v>
      </c>
      <c r="Y2462" s="28">
        <f t="shared" si="221"/>
        <v>330.54161777777784</v>
      </c>
      <c r="Z2462" s="28">
        <f t="shared" si="222"/>
        <v>344.08761333333337</v>
      </c>
      <c r="AA2462" s="28">
        <f t="shared" si="223"/>
        <v>336.40473333333335</v>
      </c>
      <c r="AB2462" s="28">
        <f t="shared" si="224"/>
        <v>184.20670222222219</v>
      </c>
      <c r="AC2462" s="28">
        <f t="shared" si="225"/>
        <v>36.386693333333341</v>
      </c>
      <c r="AD2462" s="28">
        <f t="shared" si="226"/>
        <v>109.10320444444444</v>
      </c>
      <c r="AE2462" s="28">
        <f t="shared" si="205"/>
        <v>0</v>
      </c>
      <c r="AF2462" s="28">
        <f t="shared" si="211"/>
        <v>13.777064000000003</v>
      </c>
      <c r="AG2462" s="28">
        <f t="shared" si="227"/>
        <v>8.3336088888888877</v>
      </c>
      <c r="AH2462" s="28">
        <f t="shared" si="206"/>
        <v>0</v>
      </c>
      <c r="AI2462" s="28"/>
      <c r="AL2462" s="24">
        <f t="shared" si="207"/>
        <v>1514.4478951111114</v>
      </c>
      <c r="AN2462" s="47">
        <f t="shared" si="212"/>
        <v>292.95</v>
      </c>
      <c r="AP2462" s="20">
        <f t="shared" si="204"/>
        <v>1807.3978951111114</v>
      </c>
      <c r="AR2462" s="20">
        <f t="shared" si="194"/>
        <v>-115.11103281637384</v>
      </c>
    </row>
    <row r="2463" spans="1:44" x14ac:dyDescent="0.25">
      <c r="A2463" t="str">
        <f>VLOOKUP($B2463,'Cushing Balance'!$C$2:$E$500,3,TRUE)</f>
        <v>152016</v>
      </c>
      <c r="B2463" s="2">
        <v>42474</v>
      </c>
      <c r="C2463" s="32"/>
      <c r="D2463" s="36">
        <f>AVERAGE(D2450:D2462)+70</f>
        <v>145.26052526172055</v>
      </c>
      <c r="E2463" s="28">
        <f t="shared" si="213"/>
        <v>140.13177924442425</v>
      </c>
      <c r="F2463" s="28">
        <f t="shared" si="213"/>
        <v>210.3162216659081</v>
      </c>
      <c r="G2463" s="28"/>
      <c r="H2463" s="28">
        <f t="shared" si="214"/>
        <v>132.11860946745563</v>
      </c>
      <c r="I2463" s="28">
        <f t="shared" si="215"/>
        <v>80.13787073281749</v>
      </c>
      <c r="J2463" s="28">
        <f t="shared" si="216"/>
        <v>306.2822257624033</v>
      </c>
      <c r="K2463" s="28">
        <f t="shared" si="217"/>
        <v>78.084687300864829</v>
      </c>
      <c r="L2463" s="28">
        <f t="shared" si="209"/>
        <v>3.8598950155268206E-3</v>
      </c>
      <c r="M2463" s="28">
        <f t="shared" si="218"/>
        <v>336.50517387346378</v>
      </c>
      <c r="N2463" s="28">
        <f t="shared" si="200"/>
        <v>122.61106144742833</v>
      </c>
      <c r="O2463" s="28">
        <f t="shared" si="219"/>
        <v>44.609067819754209</v>
      </c>
      <c r="P2463" s="28">
        <f t="shared" si="210"/>
        <v>0</v>
      </c>
      <c r="R2463" s="24">
        <f t="shared" si="201"/>
        <v>1596.0610824712558</v>
      </c>
      <c r="T2463" s="5">
        <v>82</v>
      </c>
      <c r="V2463" s="20">
        <f t="shared" si="202"/>
        <v>1678.0610824712558</v>
      </c>
      <c r="W2463" s="59">
        <f t="shared" si="198"/>
        <v>42474</v>
      </c>
      <c r="X2463" s="28">
        <f t="shared" si="220"/>
        <v>151.62443496296297</v>
      </c>
      <c r="Y2463" s="28">
        <f t="shared" si="221"/>
        <v>329.61385896296298</v>
      </c>
      <c r="Z2463" s="28">
        <f t="shared" si="222"/>
        <v>340.23665422222223</v>
      </c>
      <c r="AA2463" s="28">
        <f t="shared" si="223"/>
        <v>338.76544888888895</v>
      </c>
      <c r="AB2463" s="28">
        <f t="shared" si="224"/>
        <v>190.89021570370366</v>
      </c>
      <c r="AC2463" s="28">
        <f t="shared" si="225"/>
        <v>36.198606222222232</v>
      </c>
      <c r="AD2463" s="28">
        <f t="shared" si="226"/>
        <v>103.07301807407407</v>
      </c>
      <c r="AE2463" s="28">
        <f t="shared" si="205"/>
        <v>0</v>
      </c>
      <c r="AF2463" s="28">
        <f t="shared" si="211"/>
        <v>13.617068266666671</v>
      </c>
      <c r="AG2463" s="28">
        <f t="shared" si="227"/>
        <v>8.2561828148148155</v>
      </c>
      <c r="AH2463" s="28">
        <f t="shared" si="206"/>
        <v>0</v>
      </c>
      <c r="AI2463" s="28"/>
      <c r="AL2463" s="24">
        <f t="shared" si="207"/>
        <v>1512.2754881185185</v>
      </c>
      <c r="AN2463" s="47">
        <f t="shared" si="212"/>
        <v>292.95</v>
      </c>
      <c r="AP2463" s="20">
        <f t="shared" si="204"/>
        <v>1805.2254881185186</v>
      </c>
      <c r="AR2463" s="20">
        <f t="shared" si="194"/>
        <v>-127.16440564726281</v>
      </c>
    </row>
    <row r="2464" spans="1:44" x14ac:dyDescent="0.25">
      <c r="A2464" t="str">
        <f>VLOOKUP($B2464,'Cushing Balance'!$C$2:$E$500,3,TRUE)</f>
        <v>152016</v>
      </c>
      <c r="B2464" s="2">
        <v>42475</v>
      </c>
      <c r="C2464" s="32"/>
      <c r="D2464" s="36">
        <f>AVERAGE(D2451:D2463)+80</f>
        <v>149.44756566646828</v>
      </c>
      <c r="E2464" s="28">
        <f t="shared" si="213"/>
        <v>138.34868534014916</v>
      </c>
      <c r="F2464" s="28">
        <f t="shared" si="213"/>
        <v>201.78808487097788</v>
      </c>
      <c r="G2464" s="28"/>
      <c r="H2464" s="28">
        <f t="shared" si="214"/>
        <v>128.48481019572142</v>
      </c>
      <c r="I2464" s="28">
        <f t="shared" si="215"/>
        <v>81.214476173803433</v>
      </c>
      <c r="J2464" s="28">
        <f t="shared" si="216"/>
        <v>319.42170466720353</v>
      </c>
      <c r="K2464" s="28">
        <f t="shared" si="217"/>
        <v>78.330894016315966</v>
      </c>
      <c r="L2464" s="28">
        <f t="shared" si="209"/>
        <v>4.1568100167211916E-3</v>
      </c>
      <c r="M2464" s="28">
        <f t="shared" si="218"/>
        <v>337.57395647911483</v>
      </c>
      <c r="N2464" s="28">
        <f t="shared" si="200"/>
        <v>123.90683540492282</v>
      </c>
      <c r="O2464" s="28">
        <f t="shared" si="219"/>
        <v>44.744919190504532</v>
      </c>
      <c r="P2464" s="28">
        <f t="shared" si="210"/>
        <v>0</v>
      </c>
      <c r="R2464" s="24">
        <f t="shared" si="201"/>
        <v>1603.2660888151984</v>
      </c>
      <c r="T2464" s="5">
        <v>82</v>
      </c>
      <c r="V2464" s="20">
        <f t="shared" si="202"/>
        <v>1685.2660888151984</v>
      </c>
      <c r="W2464" s="59">
        <f t="shared" si="198"/>
        <v>42475</v>
      </c>
      <c r="X2464" s="28">
        <f t="shared" si="220"/>
        <v>151.50406396049382</v>
      </c>
      <c r="Y2464" s="28">
        <f t="shared" si="221"/>
        <v>329.31951622716053</v>
      </c>
      <c r="Z2464" s="28">
        <f t="shared" si="222"/>
        <v>337.26863117037038</v>
      </c>
      <c r="AA2464" s="28">
        <f t="shared" si="223"/>
        <v>332.20034548148152</v>
      </c>
      <c r="AB2464" s="28">
        <f t="shared" si="224"/>
        <v>200.02909675061724</v>
      </c>
      <c r="AC2464" s="28">
        <f t="shared" si="225"/>
        <v>36.032646637037047</v>
      </c>
      <c r="AD2464" s="28">
        <f t="shared" si="226"/>
        <v>97.377085945679013</v>
      </c>
      <c r="AE2464" s="28">
        <f t="shared" si="205"/>
        <v>0</v>
      </c>
      <c r="AF2464" s="28">
        <f t="shared" si="211"/>
        <v>13.43727281777778</v>
      </c>
      <c r="AG2464" s="28">
        <f t="shared" si="227"/>
        <v>8.232661669135803</v>
      </c>
      <c r="AH2464" s="28">
        <f t="shared" si="206"/>
        <v>0</v>
      </c>
      <c r="AI2464" s="28"/>
      <c r="AL2464" s="24">
        <f t="shared" si="207"/>
        <v>1505.4013206597531</v>
      </c>
      <c r="AN2464" s="47">
        <f t="shared" si="212"/>
        <v>292.95</v>
      </c>
      <c r="AP2464" s="20">
        <f t="shared" si="204"/>
        <v>1798.3513206597531</v>
      </c>
      <c r="AR2464" s="20">
        <f t="shared" si="194"/>
        <v>-113.08523184455476</v>
      </c>
    </row>
    <row r="2465" spans="1:44" x14ac:dyDescent="0.25">
      <c r="A2465" t="str">
        <f>VLOOKUP($B2465,'Cushing Balance'!$C$2:$E$500,3,TRUE)</f>
        <v>162016</v>
      </c>
      <c r="B2465" s="2">
        <v>42476</v>
      </c>
      <c r="C2465" s="32"/>
      <c r="D2465" s="36">
        <f>AVERAGE(D2452:D2464)+90</f>
        <v>156.77422456388891</v>
      </c>
      <c r="E2465" s="28">
        <f t="shared" si="213"/>
        <v>138.34873805862219</v>
      </c>
      <c r="F2465" s="28">
        <f t="shared" si="213"/>
        <v>193.44124524566848</v>
      </c>
      <c r="G2465" s="28"/>
      <c r="H2465" s="28">
        <f t="shared" si="214"/>
        <v>123.32148790308464</v>
      </c>
      <c r="I2465" s="28">
        <f t="shared" si="215"/>
        <v>80.388589725634489</v>
      </c>
      <c r="J2465" s="28">
        <f t="shared" si="216"/>
        <v>318.51960502621921</v>
      </c>
      <c r="K2465" s="28">
        <f t="shared" si="217"/>
        <v>78.482962786801806</v>
      </c>
      <c r="L2465" s="28">
        <f t="shared" si="209"/>
        <v>4.4765646333920521E-3</v>
      </c>
      <c r="M2465" s="28">
        <f t="shared" si="218"/>
        <v>334.54156851596986</v>
      </c>
      <c r="N2465" s="28">
        <f t="shared" si="200"/>
        <v>122.29451505145532</v>
      </c>
      <c r="O2465" s="28">
        <f t="shared" si="219"/>
        <v>44.036066820543347</v>
      </c>
      <c r="P2465" s="28">
        <f t="shared" si="210"/>
        <v>0</v>
      </c>
      <c r="R2465" s="24">
        <f t="shared" si="201"/>
        <v>1590.1534802625217</v>
      </c>
      <c r="T2465" s="5">
        <v>82</v>
      </c>
      <c r="V2465" s="20">
        <f t="shared" si="202"/>
        <v>1672.1534802625217</v>
      </c>
      <c r="W2465" s="59">
        <f t="shared" si="198"/>
        <v>42476</v>
      </c>
      <c r="X2465" s="28">
        <f t="shared" si="220"/>
        <v>151.50166822452675</v>
      </c>
      <c r="Y2465" s="28">
        <f t="shared" si="221"/>
        <v>328.19601730897119</v>
      </c>
      <c r="Z2465" s="28">
        <f t="shared" si="222"/>
        <v>334.83753991506171</v>
      </c>
      <c r="AA2465" s="28">
        <f t="shared" si="223"/>
        <v>326.15776851358021</v>
      </c>
      <c r="AB2465" s="28">
        <f t="shared" si="224"/>
        <v>202.57250320065839</v>
      </c>
      <c r="AC2465" s="28">
        <f t="shared" si="225"/>
        <v>35.833956412839512</v>
      </c>
      <c r="AD2465" s="28">
        <f t="shared" si="226"/>
        <v>98.607891675390945</v>
      </c>
      <c r="AE2465" s="28">
        <f t="shared" si="205"/>
        <v>0</v>
      </c>
      <c r="AF2465" s="28">
        <f t="shared" si="211"/>
        <v>13.26049100562963</v>
      </c>
      <c r="AG2465" s="28">
        <f t="shared" si="227"/>
        <v>8.2669724470781905</v>
      </c>
      <c r="AH2465" s="28">
        <f t="shared" si="206"/>
        <v>0</v>
      </c>
      <c r="AI2465" s="28"/>
      <c r="AL2465" s="24">
        <f t="shared" si="207"/>
        <v>1499.2348087037367</v>
      </c>
      <c r="AN2465" s="47">
        <f t="shared" si="212"/>
        <v>292.95</v>
      </c>
      <c r="AP2465" s="20">
        <f t="shared" si="204"/>
        <v>1792.1848087037367</v>
      </c>
      <c r="AR2465" s="20">
        <f t="shared" si="194"/>
        <v>-120.03132844121501</v>
      </c>
    </row>
    <row r="2466" spans="1:44" x14ac:dyDescent="0.25">
      <c r="A2466" t="str">
        <f>VLOOKUP($B2466,'Cushing Balance'!$C$2:$E$500,3,TRUE)</f>
        <v>162016</v>
      </c>
      <c r="B2466" s="2">
        <v>42477</v>
      </c>
      <c r="C2466" s="32"/>
      <c r="D2466" s="36">
        <f>AVERAGE(D2453:D2465)+100</f>
        <v>178.83378029957268</v>
      </c>
      <c r="E2466" s="28">
        <f t="shared" si="213"/>
        <v>137.99725637082389</v>
      </c>
      <c r="F2466" s="28">
        <f t="shared" si="213"/>
        <v>188.91987949533529</v>
      </c>
      <c r="G2466" s="28"/>
      <c r="H2466" s="28">
        <f t="shared" si="214"/>
        <v>117.17467928024499</v>
      </c>
      <c r="I2466" s="28">
        <f t="shared" si="215"/>
        <v>80.11971201222174</v>
      </c>
      <c r="J2466" s="28">
        <f t="shared" si="216"/>
        <v>318.66226695131292</v>
      </c>
      <c r="K2466" s="28">
        <f t="shared" si="217"/>
        <v>78.225267616555797</v>
      </c>
      <c r="L2466" s="28">
        <f t="shared" si="209"/>
        <v>4.8209157590375952E-3</v>
      </c>
      <c r="M2466" s="28">
        <f t="shared" si="218"/>
        <v>331.77868917104445</v>
      </c>
      <c r="N2466" s="28">
        <f t="shared" si="200"/>
        <v>121.56963159387496</v>
      </c>
      <c r="O2466" s="28">
        <f t="shared" si="219"/>
        <v>43.922456575969754</v>
      </c>
      <c r="P2466" s="28">
        <f t="shared" si="210"/>
        <v>0</v>
      </c>
      <c r="R2466" s="24">
        <f t="shared" si="201"/>
        <v>1597.2084402827152</v>
      </c>
      <c r="T2466" s="5">
        <v>82</v>
      </c>
      <c r="V2466" s="20">
        <f t="shared" si="202"/>
        <v>1679.2084402827152</v>
      </c>
      <c r="W2466" s="59">
        <f t="shared" si="198"/>
        <v>42477</v>
      </c>
      <c r="X2466" s="28">
        <f t="shared" si="220"/>
        <v>151.42877943949523</v>
      </c>
      <c r="Y2466" s="28">
        <f t="shared" si="221"/>
        <v>340.99395179623593</v>
      </c>
      <c r="Z2466" s="28">
        <f t="shared" si="222"/>
        <v>333.76997590939919</v>
      </c>
      <c r="AA2466" s="28">
        <f t="shared" si="223"/>
        <v>323.4187530811522</v>
      </c>
      <c r="AB2466" s="28">
        <f t="shared" si="224"/>
        <v>203.38613674736897</v>
      </c>
      <c r="AC2466" s="28">
        <f t="shared" si="225"/>
        <v>35.782286840362147</v>
      </c>
      <c r="AD2466" s="28">
        <f t="shared" si="226"/>
        <v>96.825817787083665</v>
      </c>
      <c r="AE2466" s="28">
        <f t="shared" si="205"/>
        <v>0</v>
      </c>
      <c r="AF2466" s="28">
        <f t="shared" si="211"/>
        <v>13.149923739338272</v>
      </c>
      <c r="AG2466" s="28">
        <f t="shared" si="227"/>
        <v>8.3393039435500711</v>
      </c>
      <c r="AH2466" s="28">
        <f t="shared" si="206"/>
        <v>0</v>
      </c>
      <c r="AI2466" s="28"/>
      <c r="AL2466" s="24">
        <f t="shared" si="207"/>
        <v>1507.0949292839853</v>
      </c>
      <c r="AN2466" s="47">
        <f t="shared" si="212"/>
        <v>292.95</v>
      </c>
      <c r="AP2466" s="20">
        <f t="shared" si="204"/>
        <v>1800.0449292839853</v>
      </c>
      <c r="AR2466" s="20">
        <f t="shared" si="194"/>
        <v>-120.83648900127014</v>
      </c>
    </row>
    <row r="2467" spans="1:44" x14ac:dyDescent="0.25">
      <c r="A2467" t="str">
        <f>VLOOKUP($B2467,'Cushing Balance'!$C$2:$E$500,3,TRUE)</f>
        <v>162016</v>
      </c>
      <c r="B2467" s="2">
        <v>42478</v>
      </c>
      <c r="C2467" s="32"/>
      <c r="D2467" s="36">
        <f t="shared" ref="D2467:D2470" si="228">AVERAGE(D2454:D2466)+100</f>
        <v>192.59022493800134</v>
      </c>
      <c r="E2467" s="28">
        <f t="shared" si="213"/>
        <v>135.69919916857955</v>
      </c>
      <c r="F2467" s="28">
        <f t="shared" si="213"/>
        <v>189.1444086872842</v>
      </c>
      <c r="G2467" s="28"/>
      <c r="H2467" s="28">
        <f t="shared" si="214"/>
        <v>117.73965460949459</v>
      </c>
      <c r="I2467" s="28">
        <f t="shared" si="215"/>
        <v>79.309382167008025</v>
      </c>
      <c r="J2467" s="28">
        <f t="shared" si="216"/>
        <v>318.99444133218316</v>
      </c>
      <c r="K2467" s="28">
        <f t="shared" si="217"/>
        <v>77.77344204859854</v>
      </c>
      <c r="L2467" s="28">
        <f t="shared" si="209"/>
        <v>5.191755432809717E-3</v>
      </c>
      <c r="M2467" s="28">
        <f t="shared" si="218"/>
        <v>332.10066526112485</v>
      </c>
      <c r="N2467" s="28">
        <f t="shared" si="200"/>
        <v>119.38268017801919</v>
      </c>
      <c r="O2467" s="28">
        <f t="shared" si="219"/>
        <v>43.54403015873666</v>
      </c>
      <c r="P2467" s="28">
        <f t="shared" si="210"/>
        <v>0</v>
      </c>
      <c r="R2467" s="24">
        <f t="shared" si="201"/>
        <v>1606.2833203044631</v>
      </c>
      <c r="T2467" s="5">
        <v>82</v>
      </c>
      <c r="V2467" s="20">
        <f t="shared" si="202"/>
        <v>1688.2833203044631</v>
      </c>
      <c r="W2467" s="59">
        <f t="shared" si="198"/>
        <v>42478</v>
      </c>
      <c r="X2467" s="28">
        <f t="shared" si="220"/>
        <v>151.44803140212824</v>
      </c>
      <c r="Y2467" s="28">
        <f t="shared" si="221"/>
        <v>340.07228191598495</v>
      </c>
      <c r="Z2467" s="28">
        <f t="shared" si="222"/>
        <v>331.83550763669245</v>
      </c>
      <c r="AA2467" s="28">
        <f t="shared" si="223"/>
        <v>322.61613661989571</v>
      </c>
      <c r="AB2467" s="28">
        <f t="shared" si="224"/>
        <v>203.94147919719359</v>
      </c>
      <c r="AC2467" s="28">
        <f t="shared" si="225"/>
        <v>35.602705963052955</v>
      </c>
      <c r="AD2467" s="28">
        <f t="shared" si="226"/>
        <v>96.308338972889246</v>
      </c>
      <c r="AE2467" s="28">
        <f t="shared" si="205"/>
        <v>0</v>
      </c>
      <c r="AF2467" s="28">
        <f t="shared" si="211"/>
        <v>12.972051988627491</v>
      </c>
      <c r="AG2467" s="28">
        <f t="shared" si="227"/>
        <v>8.4831242064534074</v>
      </c>
      <c r="AH2467" s="28">
        <f t="shared" si="206"/>
        <v>0</v>
      </c>
      <c r="AI2467" s="28"/>
      <c r="AL2467" s="24">
        <f t="shared" si="207"/>
        <v>1503.279657902918</v>
      </c>
      <c r="AN2467" s="47">
        <f t="shared" si="212"/>
        <v>292.95</v>
      </c>
      <c r="AP2467" s="20">
        <f t="shared" si="204"/>
        <v>1796.229657902918</v>
      </c>
      <c r="AR2467" s="20">
        <f t="shared" si="194"/>
        <v>-107.94633759845487</v>
      </c>
    </row>
    <row r="2468" spans="1:44" x14ac:dyDescent="0.25">
      <c r="A2468" t="str">
        <f>VLOOKUP($B2468,'Cushing Balance'!$C$2:$E$500,3,TRUE)</f>
        <v>162016</v>
      </c>
      <c r="B2468" s="2">
        <v>42479</v>
      </c>
      <c r="C2468" s="32"/>
      <c r="D2468" s="36">
        <f>AVERAGE(D2455:D2467)+90</f>
        <v>197.4048576255399</v>
      </c>
      <c r="E2468" s="28">
        <f t="shared" si="213"/>
        <v>134.34190679693182</v>
      </c>
      <c r="F2468" s="28">
        <f t="shared" si="213"/>
        <v>191.13328627861378</v>
      </c>
      <c r="G2468" s="28"/>
      <c r="H2468" s="28">
        <f t="shared" si="214"/>
        <v>121.56432034868649</v>
      </c>
      <c r="I2468" s="28">
        <f t="shared" si="215"/>
        <v>78.659719256777876</v>
      </c>
      <c r="J2468" s="28">
        <f t="shared" si="216"/>
        <v>318.24578297312041</v>
      </c>
      <c r="K2468" s="28">
        <f t="shared" si="217"/>
        <v>77.887399129259975</v>
      </c>
      <c r="L2468" s="28">
        <f t="shared" si="209"/>
        <v>5.591121235333541E-3</v>
      </c>
      <c r="M2468" s="28">
        <f t="shared" si="218"/>
        <v>331.83625489659585</v>
      </c>
      <c r="N2468" s="28">
        <f t="shared" si="200"/>
        <v>118.13342480709758</v>
      </c>
      <c r="O2468" s="28">
        <f t="shared" si="219"/>
        <v>44.257570940177935</v>
      </c>
      <c r="P2468" s="28">
        <f t="shared" si="210"/>
        <v>0</v>
      </c>
      <c r="R2468" s="24">
        <f t="shared" si="201"/>
        <v>1613.4701141740368</v>
      </c>
      <c r="T2468" s="5">
        <v>82</v>
      </c>
      <c r="V2468" s="20">
        <f t="shared" si="202"/>
        <v>1695.4701141740368</v>
      </c>
      <c r="W2468" s="59">
        <f t="shared" si="198"/>
        <v>42479</v>
      </c>
      <c r="X2468" s="28">
        <f t="shared" si="220"/>
        <v>151.41603349560347</v>
      </c>
      <c r="Y2468" s="28">
        <f t="shared" si="221"/>
        <v>338.82450071038403</v>
      </c>
      <c r="Z2468" s="28">
        <f t="shared" si="222"/>
        <v>328.7830081458053</v>
      </c>
      <c r="AA2468" s="28">
        <f t="shared" si="223"/>
        <v>318.24581239455546</v>
      </c>
      <c r="AB2468" s="28">
        <f t="shared" si="224"/>
        <v>204.40437781033978</v>
      </c>
      <c r="AC2468" s="28">
        <f t="shared" si="225"/>
        <v>35.403286360589817</v>
      </c>
      <c r="AD2468" s="28">
        <f t="shared" si="226"/>
        <v>95.619761571081867</v>
      </c>
      <c r="AE2468" s="28">
        <f t="shared" si="205"/>
        <v>0</v>
      </c>
      <c r="AF2468" s="28">
        <f t="shared" si="211"/>
        <v>13.000055454535991</v>
      </c>
      <c r="AG2468" s="28">
        <f t="shared" si="227"/>
        <v>8.573532486883634</v>
      </c>
      <c r="AH2468" s="28">
        <f t="shared" si="206"/>
        <v>0</v>
      </c>
      <c r="AI2468" s="28"/>
      <c r="AL2468" s="24">
        <f t="shared" si="207"/>
        <v>1494.2703684297794</v>
      </c>
      <c r="AN2468" s="47">
        <f t="shared" si="212"/>
        <v>292.95</v>
      </c>
      <c r="AP2468" s="20">
        <f t="shared" si="204"/>
        <v>1787.2203684297795</v>
      </c>
      <c r="AR2468" s="20">
        <f t="shared" si="194"/>
        <v>-91.750254255742675</v>
      </c>
    </row>
    <row r="2469" spans="1:44" x14ac:dyDescent="0.25">
      <c r="A2469" t="str">
        <f>VLOOKUP($B2469,'Cushing Balance'!$C$2:$E$500,3,TRUE)</f>
        <v>162016</v>
      </c>
      <c r="B2469" s="2">
        <v>42480</v>
      </c>
      <c r="C2469" s="32"/>
      <c r="D2469" s="36">
        <f>AVERAGE(D2456:D2468)+80</f>
        <v>202.58984667365837</v>
      </c>
      <c r="E2469" s="28">
        <f t="shared" si="213"/>
        <v>135.32859193515736</v>
      </c>
      <c r="F2469" s="28">
        <f t="shared" si="213"/>
        <v>192.83069291543023</v>
      </c>
      <c r="G2469" s="28"/>
      <c r="H2469" s="28">
        <f t="shared" si="214"/>
        <v>130.59357576012391</v>
      </c>
      <c r="I2469" s="28">
        <f t="shared" si="215"/>
        <v>78.587389968837712</v>
      </c>
      <c r="J2469" s="28">
        <f t="shared" si="216"/>
        <v>317.1926124325912</v>
      </c>
      <c r="K2469" s="28">
        <f t="shared" si="217"/>
        <v>77.435352908433799</v>
      </c>
      <c r="L2469" s="28">
        <f t="shared" si="209"/>
        <v>6.0212074842053518E-3</v>
      </c>
      <c r="M2469" s="28">
        <f t="shared" si="218"/>
        <v>330.02865911941092</v>
      </c>
      <c r="N2469" s="28">
        <f t="shared" si="200"/>
        <v>118.62461133072048</v>
      </c>
      <c r="O2469" s="28">
        <f t="shared" si="219"/>
        <v>45.327153320191627</v>
      </c>
      <c r="P2469" s="28">
        <f t="shared" si="210"/>
        <v>0</v>
      </c>
      <c r="R2469" s="24">
        <f t="shared" si="201"/>
        <v>1628.5445075720399</v>
      </c>
      <c r="T2469" s="5">
        <v>82</v>
      </c>
      <c r="V2469" s="20">
        <f t="shared" si="202"/>
        <v>1710.5445075720399</v>
      </c>
      <c r="W2469" s="59">
        <f t="shared" si="198"/>
        <v>42480</v>
      </c>
      <c r="X2469" s="28">
        <f t="shared" si="220"/>
        <v>151.30976906197702</v>
      </c>
      <c r="Y2469" s="28">
        <f t="shared" si="221"/>
        <v>339.566400757743</v>
      </c>
      <c r="Z2469" s="28">
        <f t="shared" si="222"/>
        <v>325.82374202219228</v>
      </c>
      <c r="AA2469" s="28">
        <f t="shared" si="223"/>
        <v>328.78779988752581</v>
      </c>
      <c r="AB2469" s="28">
        <f t="shared" si="224"/>
        <v>205.16760299769578</v>
      </c>
      <c r="AC2469" s="28">
        <f t="shared" si="225"/>
        <v>35.706238784629136</v>
      </c>
      <c r="AD2469" s="28">
        <f t="shared" si="226"/>
        <v>97.986479009153996</v>
      </c>
      <c r="AE2469" s="28">
        <f t="shared" si="205"/>
        <v>0</v>
      </c>
      <c r="AF2469" s="28">
        <f t="shared" si="211"/>
        <v>13.27299248483839</v>
      </c>
      <c r="AG2469" s="28">
        <f t="shared" si="227"/>
        <v>8.7017679860092105</v>
      </c>
      <c r="AH2469" s="28">
        <f t="shared" si="206"/>
        <v>0</v>
      </c>
      <c r="AI2469" s="28"/>
      <c r="AL2469" s="24">
        <f t="shared" si="207"/>
        <v>1506.3227929917643</v>
      </c>
      <c r="AN2469" s="47">
        <f t="shared" si="212"/>
        <v>292.95</v>
      </c>
      <c r="AP2469" s="20">
        <f t="shared" si="204"/>
        <v>1799.2727929917644</v>
      </c>
      <c r="AR2469" s="20">
        <f t="shared" si="194"/>
        <v>-88.728285419724443</v>
      </c>
    </row>
    <row r="2470" spans="1:44" x14ac:dyDescent="0.25">
      <c r="A2470" t="str">
        <f>VLOOKUP($B2470,'Cushing Balance'!$C$2:$E$500,3,TRUE)</f>
        <v>162016</v>
      </c>
      <c r="B2470" s="2">
        <v>42481</v>
      </c>
      <c r="C2470" s="32"/>
      <c r="D2470" s="36">
        <f>AVERAGE(D2457:D2469)+70</f>
        <v>208.17368103317054</v>
      </c>
      <c r="E2470" s="28">
        <f t="shared" si="213"/>
        <v>133.7695605455541</v>
      </c>
      <c r="F2470" s="28">
        <f t="shared" si="213"/>
        <v>195.05113083200177</v>
      </c>
      <c r="G2470" s="28"/>
      <c r="H2470" s="28">
        <f t="shared" si="214"/>
        <v>140.2067738955181</v>
      </c>
      <c r="I2470" s="28">
        <f t="shared" si="215"/>
        <v>78.167496889517537</v>
      </c>
      <c r="J2470" s="28">
        <f t="shared" si="216"/>
        <v>315.82281338894433</v>
      </c>
      <c r="K2470" s="28">
        <f t="shared" si="217"/>
        <v>76.982226209082583</v>
      </c>
      <c r="L2470" s="28">
        <f t="shared" si="209"/>
        <v>6.4843772906826866E-3</v>
      </c>
      <c r="M2470" s="28">
        <f t="shared" si="218"/>
        <v>330.50140212859645</v>
      </c>
      <c r="N2470" s="28">
        <f t="shared" si="200"/>
        <v>118.18642758692974</v>
      </c>
      <c r="O2470" s="28">
        <f t="shared" si="219"/>
        <v>44.736703575590987</v>
      </c>
      <c r="P2470" s="28">
        <f t="shared" si="210"/>
        <v>0</v>
      </c>
      <c r="R2470" s="24">
        <f t="shared" si="201"/>
        <v>1641.6047004621971</v>
      </c>
      <c r="T2470" s="5">
        <v>82</v>
      </c>
      <c r="V2470" s="20">
        <f t="shared" si="202"/>
        <v>1723.6047004621971</v>
      </c>
      <c r="W2470" s="59">
        <f t="shared" si="198"/>
        <v>42481</v>
      </c>
      <c r="X2470" s="28">
        <f t="shared" si="220"/>
        <v>151.13762033277547</v>
      </c>
      <c r="Y2470" s="28">
        <f t="shared" si="221"/>
        <v>341.3840274749258</v>
      </c>
      <c r="Z2470" s="28">
        <f t="shared" si="222"/>
        <v>325.98972482367179</v>
      </c>
      <c r="AA2470" s="28">
        <f t="shared" si="223"/>
        <v>322.71971988002753</v>
      </c>
      <c r="AB2470" s="28">
        <f t="shared" si="224"/>
        <v>205.89357653087555</v>
      </c>
      <c r="AC2470" s="28">
        <f t="shared" si="225"/>
        <v>35.972588036937744</v>
      </c>
      <c r="AD2470" s="28">
        <f t="shared" si="226"/>
        <v>97.325777609764273</v>
      </c>
      <c r="AE2470" s="28">
        <f t="shared" si="205"/>
        <v>0</v>
      </c>
      <c r="AF2470" s="28">
        <f t="shared" si="211"/>
        <v>13.153765317160948</v>
      </c>
      <c r="AG2470" s="28">
        <f t="shared" si="227"/>
        <v>8.6000858517431578</v>
      </c>
      <c r="AH2470" s="28">
        <f t="shared" si="206"/>
        <v>0</v>
      </c>
      <c r="AI2470" s="28"/>
      <c r="AL2470" s="24">
        <f t="shared" si="207"/>
        <v>1502.1768858578826</v>
      </c>
      <c r="AN2470" s="47">
        <f t="shared" si="212"/>
        <v>292.95</v>
      </c>
      <c r="AP2470" s="20">
        <f t="shared" si="204"/>
        <v>1795.1268858578826</v>
      </c>
      <c r="AR2470" s="20">
        <f t="shared" si="194"/>
        <v>-71.522185395685483</v>
      </c>
    </row>
    <row r="2471" spans="1:44" x14ac:dyDescent="0.25">
      <c r="A2471" t="str">
        <f>VLOOKUP($B2471,'Cushing Balance'!$C$2:$E$500,3,TRUE)</f>
        <v>162016</v>
      </c>
      <c r="B2471" s="2">
        <v>42482</v>
      </c>
      <c r="C2471" s="32"/>
      <c r="D2471" s="36">
        <f>AVERAGE(D2458:D2470)+60</f>
        <v>214.1870411126452</v>
      </c>
      <c r="E2471" s="28">
        <f t="shared" si="213"/>
        <v>133.99683443367363</v>
      </c>
      <c r="F2471" s="28">
        <f t="shared" si="213"/>
        <v>196.11667935754033</v>
      </c>
      <c r="G2471" s="28"/>
      <c r="H2471" s="28">
        <f t="shared" si="214"/>
        <v>145.09921804132716</v>
      </c>
      <c r="I2471" s="28">
        <f t="shared" si="215"/>
        <v>78.2041504964035</v>
      </c>
      <c r="J2471" s="28">
        <f t="shared" si="216"/>
        <v>315.44802980347856</v>
      </c>
      <c r="K2471" s="28">
        <f t="shared" si="217"/>
        <v>76.7347820713197</v>
      </c>
      <c r="L2471" s="28">
        <f t="shared" si="209"/>
        <v>6.9831755438121241E-3</v>
      </c>
      <c r="M2471" s="28">
        <f t="shared" si="218"/>
        <v>326.88497152310384</v>
      </c>
      <c r="N2471" s="28">
        <f t="shared" si="200"/>
        <v>118.3163066320782</v>
      </c>
      <c r="O2471" s="28">
        <f t="shared" si="219"/>
        <v>44.277296158328753</v>
      </c>
      <c r="P2471" s="28">
        <f t="shared" si="210"/>
        <v>0</v>
      </c>
      <c r="R2471" s="24">
        <f t="shared" si="201"/>
        <v>1649.2722928054427</v>
      </c>
      <c r="T2471" s="5">
        <v>82</v>
      </c>
      <c r="V2471" s="20">
        <f t="shared" si="202"/>
        <v>1731.2722928054427</v>
      </c>
      <c r="W2471" s="59">
        <f t="shared" si="198"/>
        <v>42482</v>
      </c>
      <c r="X2471" s="28">
        <f t="shared" si="220"/>
        <v>151.14179502162716</v>
      </c>
      <c r="Y2471" s="28">
        <f t="shared" si="221"/>
        <v>340.80569597325416</v>
      </c>
      <c r="Z2471" s="28">
        <f t="shared" si="222"/>
        <v>324.71417314524996</v>
      </c>
      <c r="AA2471" s="28">
        <f t="shared" si="223"/>
        <v>319.27316787202938</v>
      </c>
      <c r="AB2471" s="28">
        <f t="shared" si="224"/>
        <v>205.41981496626721</v>
      </c>
      <c r="AC2471" s="28">
        <f t="shared" si="225"/>
        <v>35.77942723940027</v>
      </c>
      <c r="AD2471" s="28">
        <f t="shared" si="226"/>
        <v>95.15616278374857</v>
      </c>
      <c r="AE2471" s="28">
        <f t="shared" si="205"/>
        <v>0</v>
      </c>
      <c r="AF2471" s="28">
        <f t="shared" si="211"/>
        <v>12.967683004971679</v>
      </c>
      <c r="AG2471" s="28">
        <f t="shared" si="227"/>
        <v>8.3626249085260369</v>
      </c>
      <c r="AH2471" s="28">
        <f t="shared" si="206"/>
        <v>0</v>
      </c>
      <c r="AI2471" s="28"/>
      <c r="AL2471" s="24">
        <f t="shared" si="207"/>
        <v>1493.6205449150746</v>
      </c>
      <c r="AN2471" s="47">
        <f t="shared" si="212"/>
        <v>292.95</v>
      </c>
      <c r="AP2471" s="20">
        <f t="shared" si="204"/>
        <v>1786.5705449150746</v>
      </c>
      <c r="AR2471" s="20">
        <f t="shared" si="194"/>
        <v>-55.298252109631903</v>
      </c>
    </row>
    <row r="2472" spans="1:44" x14ac:dyDescent="0.25">
      <c r="A2472" t="str">
        <f>VLOOKUP($B2472,'Cushing Balance'!$C$2:$E$500,3,TRUE)</f>
        <v>172016</v>
      </c>
      <c r="B2472" s="2">
        <v>42483</v>
      </c>
      <c r="C2472" s="32"/>
      <c r="D2472" s="36">
        <f>AVERAGE(D2459:D2471)+50</f>
        <v>220.66296735207945</v>
      </c>
      <c r="E2472" s="28">
        <f t="shared" si="213"/>
        <v>136.33474477472546</v>
      </c>
      <c r="F2472" s="28">
        <f t="shared" si="213"/>
        <v>201.69142392350497</v>
      </c>
      <c r="G2472" s="28"/>
      <c r="H2472" s="28">
        <f t="shared" si="214"/>
        <v>140.40231173681389</v>
      </c>
      <c r="I2472" s="28">
        <f t="shared" si="215"/>
        <v>77.207085149972997</v>
      </c>
      <c r="J2472" s="28">
        <f t="shared" si="216"/>
        <v>314.50964748066923</v>
      </c>
      <c r="K2472" s="28">
        <f t="shared" si="217"/>
        <v>76.804072999882749</v>
      </c>
      <c r="L2472" s="28">
        <f t="shared" si="209"/>
        <v>7.5203428933361344E-3</v>
      </c>
      <c r="M2472" s="28">
        <f t="shared" si="218"/>
        <v>328.68658471718879</v>
      </c>
      <c r="N2472" s="28">
        <f t="shared" si="200"/>
        <v>118.79425329608421</v>
      </c>
      <c r="O2472" s="28">
        <f t="shared" si="219"/>
        <v>44.449703555123278</v>
      </c>
      <c r="P2472" s="28">
        <f t="shared" si="210"/>
        <v>0</v>
      </c>
      <c r="R2472" s="24">
        <f t="shared" si="201"/>
        <v>1659.550315328938</v>
      </c>
      <c r="T2472" s="5">
        <v>82</v>
      </c>
      <c r="V2472" s="20">
        <f t="shared" si="202"/>
        <v>1741.550315328938</v>
      </c>
      <c r="W2472" s="59">
        <f t="shared" si="198"/>
        <v>42483</v>
      </c>
      <c r="X2472" s="28">
        <f t="shared" si="220"/>
        <v>151.45971468973565</v>
      </c>
      <c r="Y2472" s="28">
        <f t="shared" si="221"/>
        <v>339.98494237147111</v>
      </c>
      <c r="Z2472" s="28">
        <f t="shared" si="222"/>
        <v>323.32251802159993</v>
      </c>
      <c r="AA2472" s="28">
        <f t="shared" si="223"/>
        <v>315.70184573016468</v>
      </c>
      <c r="AB2472" s="28">
        <f t="shared" si="224"/>
        <v>204.44533596401837</v>
      </c>
      <c r="AC2472" s="28">
        <f t="shared" si="225"/>
        <v>35.976789055360285</v>
      </c>
      <c r="AD2472" s="28">
        <f t="shared" si="226"/>
        <v>93.111973635998467</v>
      </c>
      <c r="AE2472" s="28">
        <f t="shared" si="205"/>
        <v>0</v>
      </c>
      <c r="AF2472" s="28">
        <f t="shared" si="211"/>
        <v>12.775861871969791</v>
      </c>
      <c r="AG2472" s="28">
        <f t="shared" si="227"/>
        <v>8.5297332357611051</v>
      </c>
      <c r="AH2472" s="28">
        <f t="shared" si="206"/>
        <v>0</v>
      </c>
      <c r="AI2472" s="28"/>
      <c r="AL2472" s="24">
        <f t="shared" si="207"/>
        <v>1485.3087145760794</v>
      </c>
      <c r="AN2472" s="47">
        <f t="shared" si="212"/>
        <v>292.95</v>
      </c>
      <c r="AP2472" s="20">
        <f t="shared" si="204"/>
        <v>1778.2587145760795</v>
      </c>
      <c r="AR2472" s="20">
        <f t="shared" si="194"/>
        <v>-36.708399247141415</v>
      </c>
    </row>
    <row r="2473" spans="1:44" x14ac:dyDescent="0.25">
      <c r="A2473" t="str">
        <f>VLOOKUP($B2473,'Cushing Balance'!$C$2:$E$500,3,TRUE)</f>
        <v>172016</v>
      </c>
      <c r="B2473" s="2">
        <v>42484</v>
      </c>
      <c r="C2473" s="32"/>
      <c r="D2473" s="36">
        <f>AVERAGE(D2460:D2472)+20</f>
        <v>195.34796484070091</v>
      </c>
      <c r="E2473" s="28">
        <f t="shared" si="213"/>
        <v>136.50795591124282</v>
      </c>
      <c r="F2473" s="28">
        <f t="shared" si="213"/>
        <v>203.0089949945438</v>
      </c>
      <c r="G2473" s="28"/>
      <c r="H2473" s="28">
        <f t="shared" si="214"/>
        <v>135.59864340887646</v>
      </c>
      <c r="I2473" s="28">
        <f t="shared" si="215"/>
        <v>78.899091699970924</v>
      </c>
      <c r="J2473" s="28">
        <f t="shared" si="216"/>
        <v>313.20108190225909</v>
      </c>
      <c r="K2473" s="28">
        <f t="shared" si="217"/>
        <v>77.377386307566013</v>
      </c>
      <c r="L2473" s="28">
        <f t="shared" si="209"/>
        <v>8.0988308082081441E-3</v>
      </c>
      <c r="M2473" s="28">
        <f t="shared" si="218"/>
        <v>328.7090143108187</v>
      </c>
      <c r="N2473" s="28">
        <f t="shared" si="200"/>
        <v>119.80242662655223</v>
      </c>
      <c r="O2473" s="28">
        <f t="shared" si="219"/>
        <v>44.000142290132757</v>
      </c>
      <c r="P2473" s="28">
        <f t="shared" si="210"/>
        <v>0</v>
      </c>
      <c r="R2473" s="24">
        <f t="shared" si="201"/>
        <v>1632.4608011234718</v>
      </c>
      <c r="T2473" s="5">
        <v>82</v>
      </c>
      <c r="V2473" s="20">
        <f t="shared" si="202"/>
        <v>1714.4608011234718</v>
      </c>
      <c r="W2473" s="59">
        <f t="shared" si="198"/>
        <v>42484</v>
      </c>
      <c r="X2473" s="28">
        <f t="shared" si="220"/>
        <v>151.54789566905134</v>
      </c>
      <c r="Y2473" s="28">
        <f t="shared" si="221"/>
        <v>339.18660519623586</v>
      </c>
      <c r="Z2473" s="28">
        <f t="shared" si="222"/>
        <v>325.0813525563733</v>
      </c>
      <c r="AA2473" s="28">
        <f t="shared" si="223"/>
        <v>314.43663544550901</v>
      </c>
      <c r="AB2473" s="28">
        <f t="shared" si="224"/>
        <v>202.60995836161959</v>
      </c>
      <c r="AC2473" s="28">
        <f t="shared" si="225"/>
        <v>36.009441659050964</v>
      </c>
      <c r="AD2473" s="28">
        <f t="shared" si="226"/>
        <v>93.187238545065028</v>
      </c>
      <c r="AE2473" s="28">
        <f t="shared" si="205"/>
        <v>0</v>
      </c>
      <c r="AF2473" s="28">
        <f t="shared" si="211"/>
        <v>12.659585996767778</v>
      </c>
      <c r="AG2473" s="28">
        <f t="shared" si="227"/>
        <v>8.6691821181451783</v>
      </c>
      <c r="AH2473" s="28">
        <f t="shared" si="206"/>
        <v>0</v>
      </c>
      <c r="AI2473" s="28"/>
      <c r="AL2473" s="24">
        <f t="shared" si="207"/>
        <v>1483.3878955478181</v>
      </c>
      <c r="AN2473" s="47">
        <f t="shared" si="212"/>
        <v>292.95</v>
      </c>
      <c r="AP2473" s="20">
        <f t="shared" si="204"/>
        <v>1776.3378955478181</v>
      </c>
      <c r="AR2473" s="20">
        <f t="shared" si="194"/>
        <v>-61.877094424346296</v>
      </c>
    </row>
    <row r="2474" spans="1:44" x14ac:dyDescent="0.25">
      <c r="A2474" t="str">
        <f>VLOOKUP($B2474,'Cushing Balance'!$C$2:$E$500,3,TRUE)</f>
        <v>172016</v>
      </c>
      <c r="B2474" s="2">
        <v>42485</v>
      </c>
      <c r="C2474" s="32"/>
      <c r="D2474" s="36">
        <f>AVERAGE(D2461:D2473)+10</f>
        <v>192.87088521306256</v>
      </c>
      <c r="E2474" s="28">
        <f t="shared" si="213"/>
        <v>137.2511063659538</v>
      </c>
      <c r="F2474" s="28">
        <f t="shared" si="213"/>
        <v>200.80084076335484</v>
      </c>
      <c r="G2474" s="28"/>
      <c r="H2474" s="28">
        <f t="shared" si="214"/>
        <v>131.57515444032848</v>
      </c>
      <c r="I2474" s="28">
        <f t="shared" si="215"/>
        <v>79.378483369199458</v>
      </c>
      <c r="J2474" s="28">
        <f t="shared" si="216"/>
        <v>314.10293435627904</v>
      </c>
      <c r="K2474" s="28">
        <f t="shared" si="217"/>
        <v>77.786262177378802</v>
      </c>
      <c r="L2474" s="28">
        <f t="shared" si="209"/>
        <v>8.7218177934549248E-3</v>
      </c>
      <c r="M2474" s="28">
        <f t="shared" si="218"/>
        <v>330.60101541165091</v>
      </c>
      <c r="N2474" s="28">
        <f t="shared" si="200"/>
        <v>120.63184405936394</v>
      </c>
      <c r="O2474" s="28">
        <f t="shared" si="219"/>
        <v>44.539230158604497</v>
      </c>
      <c r="P2474" s="28">
        <f t="shared" si="210"/>
        <v>0</v>
      </c>
      <c r="R2474" s="24">
        <f t="shared" si="201"/>
        <v>1629.5464781329697</v>
      </c>
      <c r="T2474" s="5">
        <v>82</v>
      </c>
      <c r="V2474" s="20">
        <f t="shared" si="202"/>
        <v>1711.5464781329697</v>
      </c>
      <c r="W2474" s="59">
        <f t="shared" si="198"/>
        <v>42485</v>
      </c>
      <c r="X2474" s="28">
        <f t="shared" si="220"/>
        <v>151.45662204698809</v>
      </c>
      <c r="Y2474" s="28">
        <f t="shared" si="221"/>
        <v>338.35584554265165</v>
      </c>
      <c r="Z2474" s="28">
        <f t="shared" si="222"/>
        <v>329.1903093934647</v>
      </c>
      <c r="AA2474" s="28">
        <f t="shared" si="223"/>
        <v>323.06054447520961</v>
      </c>
      <c r="AB2474" s="28">
        <f t="shared" si="224"/>
        <v>200.57015558572758</v>
      </c>
      <c r="AC2474" s="28">
        <f t="shared" si="225"/>
        <v>36.217337769654364</v>
      </c>
      <c r="AD2474" s="28">
        <f t="shared" si="226"/>
        <v>94.550054448069375</v>
      </c>
      <c r="AE2474" s="28">
        <f t="shared" si="205"/>
        <v>0</v>
      </c>
      <c r="AF2474" s="28">
        <f t="shared" si="211"/>
        <v>12.915491729885629</v>
      </c>
      <c r="AG2474" s="28">
        <f t="shared" si="227"/>
        <v>8.7237942593548556</v>
      </c>
      <c r="AH2474" s="28">
        <f t="shared" si="206"/>
        <v>0</v>
      </c>
      <c r="AI2474" s="28"/>
      <c r="AL2474" s="24">
        <f t="shared" si="207"/>
        <v>1495.0401552510061</v>
      </c>
      <c r="AN2474" s="47">
        <f t="shared" si="212"/>
        <v>292.95</v>
      </c>
      <c r="AP2474" s="20">
        <f t="shared" si="204"/>
        <v>1787.9901552510062</v>
      </c>
      <c r="AR2474" s="20">
        <f t="shared" si="194"/>
        <v>-76.443677118036476</v>
      </c>
    </row>
    <row r="2475" spans="1:44" x14ac:dyDescent="0.25">
      <c r="A2475" t="str">
        <f>VLOOKUP($B2475,'Cushing Balance'!$C$2:$E$500,3,TRUE)</f>
        <v>172016</v>
      </c>
      <c r="B2475" s="2">
        <v>42486</v>
      </c>
      <c r="C2475" s="32"/>
      <c r="D2475" s="36">
        <f t="shared" ref="D2466:D2497" si="229">AVERAGE(D2462:D2474)</f>
        <v>185.06835567323895</v>
      </c>
      <c r="E2475" s="28">
        <f t="shared" si="213"/>
        <v>136.94629206274314</v>
      </c>
      <c r="F2475" s="28">
        <f t="shared" si="213"/>
        <v>198.71379301142358</v>
      </c>
      <c r="G2475" s="28"/>
      <c r="H2475" s="28">
        <f t="shared" si="214"/>
        <v>130.89139708958453</v>
      </c>
      <c r="I2475" s="28">
        <f t="shared" si="215"/>
        <v>79.290124101741426</v>
      </c>
      <c r="J2475" s="28">
        <f t="shared" si="216"/>
        <v>314.96660978013483</v>
      </c>
      <c r="K2475" s="28">
        <f t="shared" si="217"/>
        <v>77.719732049011483</v>
      </c>
      <c r="L2475" s="28">
        <f t="shared" si="209"/>
        <v>5.808538625786442E-3</v>
      </c>
      <c r="M2475" s="28">
        <f t="shared" si="218"/>
        <v>331.35760239597914</v>
      </c>
      <c r="N2475" s="28">
        <f t="shared" si="200"/>
        <v>120.42711017043926</v>
      </c>
      <c r="O2475" s="28">
        <f t="shared" si="219"/>
        <v>44.436904667846264</v>
      </c>
      <c r="P2475" s="28">
        <f t="shared" si="210"/>
        <v>0</v>
      </c>
      <c r="R2475" s="24">
        <f t="shared" si="201"/>
        <v>1619.8237295407682</v>
      </c>
      <c r="T2475" s="5">
        <v>82</v>
      </c>
      <c r="V2475" s="20">
        <f t="shared" si="202"/>
        <v>1701.8237295407682</v>
      </c>
      <c r="W2475" s="59">
        <f t="shared" si="198"/>
        <v>42486</v>
      </c>
      <c r="X2475" s="28">
        <f t="shared" si="220"/>
        <v>151.3958635167873</v>
      </c>
      <c r="Y2475" s="28">
        <f t="shared" si="221"/>
        <v>337.39056857882844</v>
      </c>
      <c r="Z2475" s="28">
        <f t="shared" si="222"/>
        <v>331.65746335302902</v>
      </c>
      <c r="AA2475" s="28">
        <f t="shared" si="223"/>
        <v>319.91471410689024</v>
      </c>
      <c r="AB2475" s="28">
        <f t="shared" si="224"/>
        <v>200.05209929144274</v>
      </c>
      <c r="AC2475" s="28">
        <f t="shared" si="225"/>
        <v>36.138293620964653</v>
      </c>
      <c r="AD2475" s="28">
        <f t="shared" si="226"/>
        <v>96.169791411273991</v>
      </c>
      <c r="AE2475" s="28">
        <f t="shared" si="205"/>
        <v>0</v>
      </c>
      <c r="AF2475" s="28">
        <f t="shared" si="211"/>
        <v>13.218524511878003</v>
      </c>
      <c r="AG2475" s="28">
        <f t="shared" si="227"/>
        <v>8.4881805433118451</v>
      </c>
      <c r="AH2475" s="28">
        <f t="shared" si="206"/>
        <v>0</v>
      </c>
      <c r="AI2475" s="28"/>
      <c r="AL2475" s="24">
        <f t="shared" si="207"/>
        <v>1494.4254989344065</v>
      </c>
      <c r="AN2475" s="47">
        <f t="shared" si="212"/>
        <v>292.95</v>
      </c>
      <c r="AP2475" s="20">
        <f t="shared" si="204"/>
        <v>1787.3754989344066</v>
      </c>
      <c r="AR2475" s="20">
        <f t="shared" si="194"/>
        <v>-85.551769393638324</v>
      </c>
    </row>
    <row r="2476" spans="1:44" x14ac:dyDescent="0.25">
      <c r="A2476" t="str">
        <f>VLOOKUP($B2476,'Cushing Balance'!$C$2:$E$500,3,TRUE)</f>
        <v>172016</v>
      </c>
      <c r="B2476" s="2">
        <v>42487</v>
      </c>
      <c r="C2476" s="32"/>
      <c r="D2476" s="36">
        <f t="shared" si="229"/>
        <v>187.63168617336521</v>
      </c>
      <c r="E2476" s="28">
        <f t="shared" si="213"/>
        <v>136.53866546219859</v>
      </c>
      <c r="F2476" s="28">
        <f t="shared" si="213"/>
        <v>197.15051400319902</v>
      </c>
      <c r="G2476" s="28"/>
      <c r="H2476" s="28">
        <f t="shared" si="214"/>
        <v>130.36697201363538</v>
      </c>
      <c r="I2476" s="28">
        <f t="shared" si="215"/>
        <v>79.197197826454357</v>
      </c>
      <c r="J2476" s="28">
        <f t="shared" si="216"/>
        <v>315.79767352744602</v>
      </c>
      <c r="K2476" s="28">
        <f t="shared" si="217"/>
        <v>77.663420586236313</v>
      </c>
      <c r="L2476" s="28">
        <f t="shared" si="209"/>
        <v>5.9796425024851319E-3</v>
      </c>
      <c r="M2476" s="28">
        <f t="shared" si="218"/>
        <v>331.62350444646643</v>
      </c>
      <c r="N2476" s="28">
        <f t="shared" si="200"/>
        <v>120.20624062961278</v>
      </c>
      <c r="O2476" s="28">
        <f t="shared" si="219"/>
        <v>44.375480402423435</v>
      </c>
      <c r="P2476" s="28">
        <f t="shared" si="210"/>
        <v>0</v>
      </c>
      <c r="R2476" s="24">
        <f t="shared" si="201"/>
        <v>1620.5573347135401</v>
      </c>
      <c r="T2476" s="5">
        <v>82</v>
      </c>
      <c r="V2476" s="20">
        <f t="shared" si="202"/>
        <v>1702.5573347135401</v>
      </c>
      <c r="W2476" s="59">
        <f t="shared" si="198"/>
        <v>42487</v>
      </c>
      <c r="X2476" s="28">
        <f t="shared" si="220"/>
        <v>151.43492108457312</v>
      </c>
      <c r="Y2476" s="28">
        <f t="shared" si="221"/>
        <v>336.3746064840837</v>
      </c>
      <c r="Z2476" s="28">
        <f t="shared" si="222"/>
        <v>332.22316090989756</v>
      </c>
      <c r="AA2476" s="28">
        <f t="shared" si="223"/>
        <v>325.0688950473496</v>
      </c>
      <c r="AB2476" s="28">
        <f t="shared" si="224"/>
        <v>199.95190591087223</v>
      </c>
      <c r="AC2476" s="28">
        <f t="shared" si="225"/>
        <v>35.973179862362294</v>
      </c>
      <c r="AD2476" s="28">
        <f t="shared" si="226"/>
        <v>98.578844172025583</v>
      </c>
      <c r="AE2476" s="28">
        <f t="shared" si="205"/>
        <v>0</v>
      </c>
      <c r="AF2476" s="28">
        <f t="shared" si="211"/>
        <v>13.206826146003205</v>
      </c>
      <c r="AG2476" s="28">
        <f t="shared" si="227"/>
        <v>8.4534592461993032</v>
      </c>
      <c r="AH2476" s="28">
        <f t="shared" si="206"/>
        <v>0</v>
      </c>
      <c r="AI2476" s="28"/>
      <c r="AL2476" s="24">
        <f t="shared" si="207"/>
        <v>1501.2657988633664</v>
      </c>
      <c r="AN2476" s="47">
        <f t="shared" si="212"/>
        <v>292.95</v>
      </c>
      <c r="AP2476" s="20">
        <f t="shared" si="204"/>
        <v>1794.2157988633664</v>
      </c>
      <c r="AR2476" s="20">
        <f t="shared" si="194"/>
        <v>-91.658464149826386</v>
      </c>
    </row>
    <row r="2477" spans="1:44" x14ac:dyDescent="0.25">
      <c r="A2477" t="str">
        <f>VLOOKUP($B2477,'Cushing Balance'!$C$2:$E$500,3,TRUE)</f>
        <v>172016</v>
      </c>
      <c r="B2477" s="2">
        <v>42488</v>
      </c>
      <c r="C2477" s="32"/>
      <c r="D2477" s="36">
        <f t="shared" si="229"/>
        <v>190.89100624349172</v>
      </c>
      <c r="E2477" s="28">
        <f t="shared" si="213"/>
        <v>136.26227209433506</v>
      </c>
      <c r="F2477" s="28">
        <f t="shared" si="213"/>
        <v>196.13776725991372</v>
      </c>
      <c r="G2477" s="28"/>
      <c r="H2477" s="28">
        <f t="shared" si="214"/>
        <v>130.23223067103385</v>
      </c>
      <c r="I2477" s="28">
        <f t="shared" si="215"/>
        <v>79.124838372118717</v>
      </c>
      <c r="J2477" s="28">
        <f t="shared" si="216"/>
        <v>316.52963104783396</v>
      </c>
      <c r="K2477" s="28">
        <f t="shared" si="217"/>
        <v>77.631015454341792</v>
      </c>
      <c r="L2477" s="28">
        <f t="shared" si="209"/>
        <v>6.1427000014819249E-3</v>
      </c>
      <c r="M2477" s="28">
        <f t="shared" si="218"/>
        <v>331.24799141362041</v>
      </c>
      <c r="N2477" s="28">
        <f t="shared" si="200"/>
        <v>120.02125441285774</v>
      </c>
      <c r="O2477" s="28">
        <f t="shared" si="219"/>
        <v>44.357512139551837</v>
      </c>
      <c r="P2477" s="28">
        <f t="shared" si="210"/>
        <v>0</v>
      </c>
      <c r="R2477" s="24">
        <f t="shared" si="201"/>
        <v>1622.4416618091004</v>
      </c>
      <c r="T2477" s="5">
        <v>82</v>
      </c>
      <c r="V2477" s="20">
        <f t="shared" si="202"/>
        <v>1704.4416618091004</v>
      </c>
      <c r="W2477" s="59">
        <f t="shared" si="198"/>
        <v>42488</v>
      </c>
      <c r="X2477" s="28">
        <f t="shared" si="220"/>
        <v>151.42759137910019</v>
      </c>
      <c r="Y2477" s="28">
        <f t="shared" si="221"/>
        <v>336.70736247191144</v>
      </c>
      <c r="Z2477" s="28">
        <f t="shared" si="222"/>
        <v>331.25475830389075</v>
      </c>
      <c r="AA2477" s="28">
        <f t="shared" si="223"/>
        <v>324.45148805050627</v>
      </c>
      <c r="AB2477" s="28">
        <f t="shared" si="224"/>
        <v>200.90273074937485</v>
      </c>
      <c r="AC2477" s="28">
        <f t="shared" si="225"/>
        <v>35.934231853186446</v>
      </c>
      <c r="AD2477" s="28">
        <f t="shared" si="226"/>
        <v>97.532096005716156</v>
      </c>
      <c r="AE2477" s="28">
        <f t="shared" si="205"/>
        <v>0</v>
      </c>
      <c r="AF2477" s="28">
        <f t="shared" si="211"/>
        <v>13.158977222403418</v>
      </c>
      <c r="AG2477" s="28">
        <f t="shared" si="227"/>
        <v>8.4676143070570316</v>
      </c>
      <c r="AH2477" s="28">
        <f t="shared" si="206"/>
        <v>0</v>
      </c>
      <c r="AI2477" s="28"/>
      <c r="AL2477" s="24">
        <f t="shared" si="207"/>
        <v>1499.8368503431461</v>
      </c>
      <c r="AN2477" s="47">
        <f t="shared" si="212"/>
        <v>292.95</v>
      </c>
      <c r="AP2477" s="20">
        <f t="shared" si="204"/>
        <v>1792.7868503431462</v>
      </c>
      <c r="AR2477" s="20">
        <f t="shared" si="194"/>
        <v>-88.345188534045747</v>
      </c>
    </row>
    <row r="2478" spans="1:44" x14ac:dyDescent="0.25">
      <c r="A2478" t="str">
        <f>VLOOKUP($B2478,'Cushing Balance'!$C$2:$E$500,3,TRUE)</f>
        <v>172016</v>
      </c>
      <c r="B2478" s="2">
        <v>42489</v>
      </c>
      <c r="C2478" s="32"/>
      <c r="D2478" s="36">
        <f t="shared" si="229"/>
        <v>194.07896321095507</v>
      </c>
      <c r="E2478" s="28">
        <f t="shared" si="213"/>
        <v>136.10177876773398</v>
      </c>
      <c r="F2478" s="28">
        <f t="shared" si="213"/>
        <v>195.703127443678</v>
      </c>
      <c r="G2478" s="28"/>
      <c r="H2478" s="28">
        <f t="shared" si="214"/>
        <v>130.36664763067327</v>
      </c>
      <c r="I2478" s="28">
        <f t="shared" si="215"/>
        <v>78.964097002758365</v>
      </c>
      <c r="J2478" s="28">
        <f t="shared" si="216"/>
        <v>316.307163846344</v>
      </c>
      <c r="K2478" s="28">
        <f t="shared" si="217"/>
        <v>77.577178641882256</v>
      </c>
      <c r="L2478" s="28">
        <f t="shared" si="209"/>
        <v>6.2954607695404428E-3</v>
      </c>
      <c r="M2478" s="28">
        <f t="shared" si="218"/>
        <v>330.76137871627475</v>
      </c>
      <c r="N2478" s="28">
        <f t="shared" si="200"/>
        <v>119.72236356731426</v>
      </c>
      <c r="O2478" s="28">
        <f t="shared" si="219"/>
        <v>44.327711597170861</v>
      </c>
      <c r="P2478" s="28">
        <f t="shared" si="210"/>
        <v>0</v>
      </c>
      <c r="R2478" s="24">
        <f t="shared" si="201"/>
        <v>1623.9167058855544</v>
      </c>
      <c r="T2478" s="5">
        <v>82</v>
      </c>
      <c r="V2478" s="20">
        <f t="shared" si="202"/>
        <v>1705.9167058855544</v>
      </c>
      <c r="W2478" s="59">
        <f t="shared" si="198"/>
        <v>42489</v>
      </c>
      <c r="X2478" s="28">
        <f t="shared" si="220"/>
        <v>151.41565361918839</v>
      </c>
      <c r="Y2478" s="28">
        <f t="shared" si="221"/>
        <v>337.11841211818705</v>
      </c>
      <c r="Z2478" s="28">
        <f t="shared" si="222"/>
        <v>330.39923463526134</v>
      </c>
      <c r="AA2478" s="28">
        <f t="shared" si="223"/>
        <v>323.65460503165116</v>
      </c>
      <c r="AB2478" s="28">
        <f t="shared" si="224"/>
        <v>202.01579931785167</v>
      </c>
      <c r="AC2478" s="28">
        <f t="shared" si="225"/>
        <v>35.904067754509988</v>
      </c>
      <c r="AD2478" s="28">
        <f t="shared" si="226"/>
        <v>96.760688776467603</v>
      </c>
      <c r="AE2478" s="28">
        <f t="shared" si="205"/>
        <v>0</v>
      </c>
      <c r="AF2478" s="28">
        <f t="shared" si="211"/>
        <v>13.117771437230312</v>
      </c>
      <c r="AG2478" s="28">
        <f t="shared" si="227"/>
        <v>8.4765480016015768</v>
      </c>
      <c r="AH2478" s="28">
        <f t="shared" si="206"/>
        <v>0</v>
      </c>
      <c r="AI2478" s="28"/>
      <c r="AL2478" s="24">
        <f t="shared" si="207"/>
        <v>1498.8627806919487</v>
      </c>
      <c r="AN2478" s="47">
        <f t="shared" si="212"/>
        <v>292.95</v>
      </c>
      <c r="AP2478" s="20">
        <f t="shared" si="204"/>
        <v>1791.8127806919488</v>
      </c>
      <c r="AR2478" s="20">
        <f t="shared" si="194"/>
        <v>-85.896074806394381</v>
      </c>
    </row>
    <row r="2479" spans="1:44" x14ac:dyDescent="0.25">
      <c r="A2479" t="str">
        <f>VLOOKUP($B2479,'Cushing Balance'!$C$2:$E$500,3,TRUE)</f>
        <v>182016</v>
      </c>
      <c r="B2479" s="2">
        <v>42490</v>
      </c>
      <c r="C2479" s="32"/>
      <c r="D2479" s="36">
        <f t="shared" si="229"/>
        <v>196.94855849149857</v>
      </c>
      <c r="E2479" s="28">
        <f t="shared" si="213"/>
        <v>135.92893574535793</v>
      </c>
      <c r="F2479" s="28">
        <f t="shared" si="213"/>
        <v>195.87711838198643</v>
      </c>
      <c r="G2479" s="28"/>
      <c r="H2479" s="28">
        <f t="shared" si="214"/>
        <v>130.90858299433395</v>
      </c>
      <c r="I2479" s="28">
        <f t="shared" si="215"/>
        <v>78.854520639460191</v>
      </c>
      <c r="J2479" s="28">
        <f t="shared" si="216"/>
        <v>316.13697606327662</v>
      </c>
      <c r="K2479" s="28">
        <f t="shared" si="217"/>
        <v>77.507502938426896</v>
      </c>
      <c r="L2479" s="28">
        <f t="shared" si="209"/>
        <v>6.4353758569364742E-3</v>
      </c>
      <c r="M2479" s="28">
        <f t="shared" si="218"/>
        <v>330.4705948855289</v>
      </c>
      <c r="N2479" s="28">
        <f t="shared" si="200"/>
        <v>119.52450576084188</v>
      </c>
      <c r="O2479" s="28">
        <f t="shared" si="219"/>
        <v>44.350145810757581</v>
      </c>
      <c r="P2479" s="28">
        <f t="shared" si="210"/>
        <v>0</v>
      </c>
      <c r="R2479" s="24">
        <f t="shared" si="201"/>
        <v>1626.5138770873257</v>
      </c>
      <c r="T2479" s="5">
        <v>82</v>
      </c>
      <c r="V2479" s="20">
        <f t="shared" si="202"/>
        <v>1708.5138770873257</v>
      </c>
      <c r="W2479" s="59">
        <f t="shared" si="198"/>
        <v>42490</v>
      </c>
      <c r="X2479" s="28">
        <f t="shared" si="220"/>
        <v>151.40173486293673</v>
      </c>
      <c r="Y2479" s="28">
        <f t="shared" si="221"/>
        <v>337.61871566186863</v>
      </c>
      <c r="Z2479" s="28">
        <f t="shared" si="222"/>
        <v>329.74340666279733</v>
      </c>
      <c r="AA2479" s="28">
        <f t="shared" si="223"/>
        <v>322.64721544116861</v>
      </c>
      <c r="AB2479" s="28">
        <f t="shared" si="224"/>
        <v>202.7575048921282</v>
      </c>
      <c r="AC2479" s="28">
        <f t="shared" si="225"/>
        <v>35.884431856662509</v>
      </c>
      <c r="AD2479" s="28">
        <f t="shared" si="226"/>
        <v>96.339866823293832</v>
      </c>
      <c r="AE2479" s="28">
        <f t="shared" si="205"/>
        <v>0</v>
      </c>
      <c r="AF2479" s="28">
        <f t="shared" si="211"/>
        <v>13.084484981934555</v>
      </c>
      <c r="AG2479" s="28">
        <f t="shared" si="227"/>
        <v>8.4912390140540257</v>
      </c>
      <c r="AH2479" s="28">
        <f t="shared" si="206"/>
        <v>0</v>
      </c>
      <c r="AI2479" s="28"/>
      <c r="AL2479" s="24">
        <f t="shared" si="207"/>
        <v>1497.9686001968444</v>
      </c>
      <c r="AN2479" s="47">
        <f t="shared" si="212"/>
        <v>292.95</v>
      </c>
      <c r="AP2479" s="20">
        <f t="shared" si="204"/>
        <v>1790.9186001968444</v>
      </c>
      <c r="AR2479" s="20">
        <f t="shared" si="194"/>
        <v>-82.404723109518727</v>
      </c>
    </row>
    <row r="2480" spans="1:44" x14ac:dyDescent="0.25">
      <c r="A2480" t="str">
        <f>VLOOKUP($B2480,'Cushing Balance'!$C$2:$E$500,3,TRUE)</f>
        <v>182016</v>
      </c>
      <c r="B2480" s="2">
        <v>42491</v>
      </c>
      <c r="C2480" s="32"/>
      <c r="D2480" s="36">
        <f t="shared" si="229"/>
        <v>198.3420029678006</v>
      </c>
      <c r="E2480" s="28">
        <f t="shared" si="213"/>
        <v>135.76983415878362</v>
      </c>
      <c r="F2480" s="28">
        <f t="shared" si="213"/>
        <v>196.41229060403654</v>
      </c>
      <c r="G2480" s="28"/>
      <c r="H2480" s="28">
        <f t="shared" si="214"/>
        <v>131.96503712618693</v>
      </c>
      <c r="I2480" s="28">
        <f t="shared" si="215"/>
        <v>78.757198226170857</v>
      </c>
      <c r="J2480" s="28">
        <f t="shared" si="216"/>
        <v>315.9427229180431</v>
      </c>
      <c r="K2480" s="28">
        <f t="shared" si="217"/>
        <v>77.452290270878521</v>
      </c>
      <c r="L2480" s="28">
        <f t="shared" si="209"/>
        <v>6.5595650952363881E-3</v>
      </c>
      <c r="M2480" s="28">
        <f t="shared" si="218"/>
        <v>330.36997224818157</v>
      </c>
      <c r="N2480" s="28">
        <f t="shared" si="200"/>
        <v>119.36718838907012</v>
      </c>
      <c r="O2480" s="28">
        <f t="shared" si="219"/>
        <v>44.383044982664345</v>
      </c>
      <c r="P2480" s="28">
        <f t="shared" si="210"/>
        <v>0</v>
      </c>
      <c r="R2480" s="24">
        <f t="shared" si="201"/>
        <v>1628.7681414569115</v>
      </c>
      <c r="T2480" s="5">
        <v>82</v>
      </c>
      <c r="V2480" s="20">
        <f t="shared" si="202"/>
        <v>1710.7681414569115</v>
      </c>
      <c r="W2480" s="59">
        <f t="shared" si="198"/>
        <v>42491</v>
      </c>
      <c r="X2480" s="28">
        <f t="shared" si="220"/>
        <v>151.39491292309961</v>
      </c>
      <c r="Y2480" s="28">
        <f t="shared" si="221"/>
        <v>338.17199562418256</v>
      </c>
      <c r="Z2480" s="28">
        <f t="shared" si="222"/>
        <v>329.24172502895914</v>
      </c>
      <c r="AA2480" s="28">
        <f t="shared" si="223"/>
        <v>322.01034010514769</v>
      </c>
      <c r="AB2480" s="28">
        <f t="shared" si="224"/>
        <v>202.93939876822895</v>
      </c>
      <c r="AC2480" s="28">
        <f t="shared" si="225"/>
        <v>35.874550871304201</v>
      </c>
      <c r="AD2480" s="28">
        <f t="shared" si="226"/>
        <v>96.270718881801486</v>
      </c>
      <c r="AE2480" s="28">
        <f t="shared" si="205"/>
        <v>0</v>
      </c>
      <c r="AF2480" s="28">
        <f t="shared" si="211"/>
        <v>13.06096579287834</v>
      </c>
      <c r="AG2480" s="28">
        <f t="shared" si="227"/>
        <v>8.5084775037152411</v>
      </c>
      <c r="AH2480" s="28">
        <f t="shared" si="206"/>
        <v>0</v>
      </c>
      <c r="AI2480" s="28"/>
      <c r="AL2480" s="24">
        <f t="shared" si="207"/>
        <v>1497.4730854993172</v>
      </c>
      <c r="AN2480" s="47">
        <f t="shared" si="212"/>
        <v>292.95</v>
      </c>
      <c r="AP2480" s="20">
        <f t="shared" si="204"/>
        <v>1790.4230854993173</v>
      </c>
      <c r="AR2480" s="20">
        <f t="shared" si="194"/>
        <v>-79.654944042405759</v>
      </c>
    </row>
    <row r="2481" spans="1:44" x14ac:dyDescent="0.25">
      <c r="A2481" t="str">
        <f>VLOOKUP($B2481,'Cushing Balance'!$C$2:$E$500,3,TRUE)</f>
        <v>182016</v>
      </c>
      <c r="B2481" s="2">
        <v>42492</v>
      </c>
      <c r="C2481" s="32"/>
      <c r="D2481" s="36">
        <f t="shared" si="229"/>
        <v>198.78444743163132</v>
      </c>
      <c r="E2481" s="28">
        <f t="shared" si="213"/>
        <v>135.77526761956855</v>
      </c>
      <c r="F2481" s="28">
        <f t="shared" si="213"/>
        <v>196.9713584437867</v>
      </c>
      <c r="G2481" s="28"/>
      <c r="H2481" s="28">
        <f t="shared" si="214"/>
        <v>133.05929731977864</v>
      </c>
      <c r="I2481" s="28">
        <f t="shared" si="215"/>
        <v>78.714722538414151</v>
      </c>
      <c r="J2481" s="28">
        <f t="shared" si="216"/>
        <v>315.70797534772464</v>
      </c>
      <c r="K2481" s="28">
        <f t="shared" si="217"/>
        <v>77.427586287976979</v>
      </c>
      <c r="L2481" s="28">
        <f t="shared" si="209"/>
        <v>6.6647812231153637E-3</v>
      </c>
      <c r="M2481" s="28">
        <f t="shared" si="218"/>
        <v>330.23684201641663</v>
      </c>
      <c r="N2481" s="28">
        <f t="shared" si="200"/>
        <v>119.36599671299713</v>
      </c>
      <c r="O2481" s="28">
        <f t="shared" si="219"/>
        <v>44.447584584504931</v>
      </c>
      <c r="P2481" s="28">
        <f t="shared" si="210"/>
        <v>0</v>
      </c>
      <c r="R2481" s="24">
        <f t="shared" si="201"/>
        <v>1630.4977430840231</v>
      </c>
      <c r="T2481" s="5">
        <v>82</v>
      </c>
      <c r="V2481" s="20">
        <f t="shared" si="202"/>
        <v>1712.4977430840231</v>
      </c>
      <c r="W2481" s="59">
        <f t="shared" si="198"/>
        <v>42492</v>
      </c>
      <c r="X2481" s="28">
        <f t="shared" si="220"/>
        <v>151.38779590300447</v>
      </c>
      <c r="Y2481" s="28">
        <f t="shared" si="221"/>
        <v>338.83706084519662</v>
      </c>
      <c r="Z2481" s="28">
        <f t="shared" si="222"/>
        <v>328.86867070321898</v>
      </c>
      <c r="AA2481" s="28">
        <f t="shared" si="223"/>
        <v>321.73384487791884</v>
      </c>
      <c r="AB2481" s="28">
        <f t="shared" si="224"/>
        <v>202.96385847273365</v>
      </c>
      <c r="AC2481" s="28">
        <f t="shared" si="225"/>
        <v>35.877257168535181</v>
      </c>
      <c r="AD2481" s="28">
        <f t="shared" si="226"/>
        <v>96.114907362228863</v>
      </c>
      <c r="AE2481" s="28">
        <f t="shared" si="205"/>
        <v>0</v>
      </c>
      <c r="AF2481" s="28">
        <f t="shared" si="211"/>
        <v>13.047664112028254</v>
      </c>
      <c r="AG2481" s="28">
        <f t="shared" si="227"/>
        <v>8.5245778408243797</v>
      </c>
      <c r="AH2481" s="28">
        <f t="shared" si="206"/>
        <v>0</v>
      </c>
      <c r="AI2481" s="28"/>
      <c r="AL2481" s="24">
        <f t="shared" si="207"/>
        <v>1497.3556372856892</v>
      </c>
      <c r="AN2481" s="47">
        <f t="shared" si="212"/>
        <v>292.95</v>
      </c>
      <c r="AP2481" s="20">
        <f t="shared" si="204"/>
        <v>1790.3056372856893</v>
      </c>
      <c r="AR2481" s="20">
        <f t="shared" si="194"/>
        <v>-77.807894201666159</v>
      </c>
    </row>
    <row r="2482" spans="1:44" x14ac:dyDescent="0.25">
      <c r="A2482" t="str">
        <f>VLOOKUP($B2482,'Cushing Balance'!$C$2:$E$500,3,TRUE)</f>
        <v>182016</v>
      </c>
      <c r="B2482" s="2">
        <v>42493</v>
      </c>
      <c r="C2482" s="32"/>
      <c r="D2482" s="36">
        <f t="shared" si="229"/>
        <v>198.89056972440756</v>
      </c>
      <c r="E2482" s="28">
        <f t="shared" si="213"/>
        <v>135.88552614438674</v>
      </c>
      <c r="F2482" s="28">
        <f t="shared" si="213"/>
        <v>197.42044091803078</v>
      </c>
      <c r="G2482" s="28"/>
      <c r="H2482" s="28">
        <f t="shared" si="214"/>
        <v>133.94352631755496</v>
      </c>
      <c r="I2482" s="28">
        <f t="shared" si="215"/>
        <v>78.718953560078475</v>
      </c>
      <c r="J2482" s="28">
        <f t="shared" si="216"/>
        <v>315.51275937654037</v>
      </c>
      <c r="K2482" s="28">
        <f t="shared" si="217"/>
        <v>77.392216069416747</v>
      </c>
      <c r="L2482" s="28">
        <f t="shared" si="209"/>
        <v>6.7473704529447346E-3</v>
      </c>
      <c r="M2482" s="28">
        <f t="shared" si="218"/>
        <v>330.11381025640281</v>
      </c>
      <c r="N2482" s="28">
        <f t="shared" si="200"/>
        <v>119.46080993652787</v>
      </c>
      <c r="O2482" s="28">
        <f t="shared" si="219"/>
        <v>44.462201018683942</v>
      </c>
      <c r="P2482" s="28">
        <f t="shared" si="210"/>
        <v>0</v>
      </c>
      <c r="R2482" s="24">
        <f t="shared" si="201"/>
        <v>1631.8075606924831</v>
      </c>
      <c r="T2482" s="5">
        <v>82</v>
      </c>
      <c r="V2482" s="20">
        <f t="shared" si="202"/>
        <v>1713.8075606924831</v>
      </c>
      <c r="W2482" s="59">
        <f t="shared" si="198"/>
        <v>42493</v>
      </c>
      <c r="X2482" s="28">
        <f t="shared" si="220"/>
        <v>151.38506366723843</v>
      </c>
      <c r="Y2482" s="28">
        <f t="shared" si="221"/>
        <v>338.69326811512735</v>
      </c>
      <c r="Z2482" s="28">
        <f t="shared" si="222"/>
        <v>328.54191702280696</v>
      </c>
      <c r="AA2482" s="28">
        <f t="shared" si="223"/>
        <v>321.62151766437</v>
      </c>
      <c r="AB2482" s="28">
        <f t="shared" si="224"/>
        <v>202.93570658775798</v>
      </c>
      <c r="AC2482" s="28">
        <f t="shared" si="225"/>
        <v>35.883588523746724</v>
      </c>
      <c r="AD2482" s="28">
        <f t="shared" si="226"/>
        <v>96.067513333905211</v>
      </c>
      <c r="AE2482" s="28">
        <f t="shared" si="205"/>
        <v>0</v>
      </c>
      <c r="AF2482" s="28">
        <f t="shared" si="211"/>
        <v>13.040846803540919</v>
      </c>
      <c r="AG2482" s="28">
        <f t="shared" si="227"/>
        <v>8.5369294339760007</v>
      </c>
      <c r="AH2482" s="28">
        <f t="shared" si="206"/>
        <v>0</v>
      </c>
      <c r="AI2482" s="28"/>
      <c r="AL2482" s="24">
        <f t="shared" si="207"/>
        <v>1496.7063511524696</v>
      </c>
      <c r="AN2482" s="47">
        <f t="shared" si="212"/>
        <v>292.95</v>
      </c>
      <c r="AP2482" s="20">
        <f t="shared" si="204"/>
        <v>1789.6563511524696</v>
      </c>
      <c r="AR2482" s="20">
        <f t="shared" si="194"/>
        <v>-75.848790459986503</v>
      </c>
    </row>
    <row r="2483" spans="1:44" x14ac:dyDescent="0.25">
      <c r="A2483" t="str">
        <f>VLOOKUP($B2483,'Cushing Balance'!$C$2:$E$500,3,TRUE)</f>
        <v>182016</v>
      </c>
      <c r="B2483" s="2">
        <v>42494</v>
      </c>
      <c r="C2483" s="32"/>
      <c r="D2483" s="36">
        <f t="shared" si="229"/>
        <v>198.60600995908061</v>
      </c>
      <c r="E2483" s="28">
        <f t="shared" si="213"/>
        <v>135.92836723740442</v>
      </c>
      <c r="F2483" s="28">
        <f t="shared" si="213"/>
        <v>197.77349845669232</v>
      </c>
      <c r="G2483" s="28"/>
      <c r="H2483" s="28">
        <f t="shared" si="214"/>
        <v>134.20121482197271</v>
      </c>
      <c r="I2483" s="28">
        <f t="shared" si="215"/>
        <v>78.729073836327771</v>
      </c>
      <c r="J2483" s="28">
        <f t="shared" si="216"/>
        <v>315.38353991069027</v>
      </c>
      <c r="K2483" s="28">
        <f t="shared" si="217"/>
        <v>77.388897851030833</v>
      </c>
      <c r="L2483" s="28">
        <f t="shared" si="209"/>
        <v>6.803229142847764E-3</v>
      </c>
      <c r="M2483" s="28">
        <f t="shared" si="218"/>
        <v>330.12036034386381</v>
      </c>
      <c r="N2483" s="28">
        <f t="shared" si="200"/>
        <v>119.52513290620536</v>
      </c>
      <c r="O2483" s="28">
        <f t="shared" si="219"/>
        <v>44.395666226260261</v>
      </c>
      <c r="P2483" s="28">
        <f t="shared" si="210"/>
        <v>0</v>
      </c>
      <c r="R2483" s="24">
        <f t="shared" si="201"/>
        <v>1632.0585647786711</v>
      </c>
      <c r="T2483" s="5">
        <v>82</v>
      </c>
      <c r="V2483" s="20">
        <f t="shared" si="202"/>
        <v>1714.0585647786711</v>
      </c>
      <c r="W2483" s="59">
        <f t="shared" si="198"/>
        <v>42494</v>
      </c>
      <c r="X2483" s="28">
        <f t="shared" si="220"/>
        <v>151.38086581824575</v>
      </c>
      <c r="Y2483" s="28">
        <f t="shared" si="221"/>
        <v>338.6013338617368</v>
      </c>
      <c r="Z2483" s="28">
        <f t="shared" si="222"/>
        <v>328.32234431521459</v>
      </c>
      <c r="AA2483" s="28">
        <f t="shared" si="223"/>
        <v>321.55520973400161</v>
      </c>
      <c r="AB2483" s="28">
        <f t="shared" si="224"/>
        <v>202.86865508046228</v>
      </c>
      <c r="AC2483" s="28">
        <f t="shared" si="225"/>
        <v>35.902314027792976</v>
      </c>
      <c r="AD2483" s="28">
        <f t="shared" si="226"/>
        <v>96.05145829130629</v>
      </c>
      <c r="AE2483" s="28">
        <f t="shared" si="205"/>
        <v>0</v>
      </c>
      <c r="AF2483" s="28">
        <f t="shared" si="211"/>
        <v>13.045433124535148</v>
      </c>
      <c r="AG2483" s="28">
        <f t="shared" si="227"/>
        <v>8.5405164491441727</v>
      </c>
      <c r="AH2483" s="28">
        <f t="shared" si="206"/>
        <v>0</v>
      </c>
      <c r="AI2483" s="28"/>
      <c r="AL2483" s="24">
        <f t="shared" si="207"/>
        <v>1496.2681307024395</v>
      </c>
      <c r="AN2483" s="47">
        <f t="shared" si="212"/>
        <v>292.95</v>
      </c>
      <c r="AP2483" s="20">
        <f t="shared" si="204"/>
        <v>1789.2181307024396</v>
      </c>
      <c r="AR2483" s="20">
        <f t="shared" si="194"/>
        <v>-75.159565923768469</v>
      </c>
    </row>
    <row r="2484" spans="1:44" x14ac:dyDescent="0.25">
      <c r="A2484" t="str">
        <f>VLOOKUP($B2484,'Cushing Balance'!$C$2:$E$500,3,TRUE)</f>
        <v>182016</v>
      </c>
      <c r="B2484" s="2">
        <v>42495</v>
      </c>
      <c r="C2484" s="32"/>
      <c r="D2484" s="36">
        <f t="shared" si="229"/>
        <v>197.87003526107367</v>
      </c>
      <c r="E2484" s="28">
        <f t="shared" si="213"/>
        <v>136.09442929062365</v>
      </c>
      <c r="F2484" s="28">
        <f t="shared" si="213"/>
        <v>197.98291135089931</v>
      </c>
      <c r="G2484" s="28"/>
      <c r="H2484" s="28">
        <f t="shared" si="214"/>
        <v>133.73924873939228</v>
      </c>
      <c r="I2484" s="28">
        <f t="shared" si="215"/>
        <v>78.772272063005488</v>
      </c>
      <c r="J2484" s="28">
        <f t="shared" si="216"/>
        <v>315.34974964313227</v>
      </c>
      <c r="K2484" s="28">
        <f t="shared" si="217"/>
        <v>77.420180285026845</v>
      </c>
      <c r="L2484" s="28">
        <f t="shared" si="209"/>
        <v>6.827756208398923E-3</v>
      </c>
      <c r="M2484" s="28">
        <f t="shared" si="218"/>
        <v>330.09104943734587</v>
      </c>
      <c r="N2484" s="28">
        <f t="shared" si="200"/>
        <v>119.62811023845731</v>
      </c>
      <c r="O2484" s="28">
        <f t="shared" si="219"/>
        <v>44.369432584004045</v>
      </c>
      <c r="P2484" s="28">
        <f t="shared" si="210"/>
        <v>0</v>
      </c>
      <c r="R2484" s="24">
        <f t="shared" si="201"/>
        <v>1631.324246649169</v>
      </c>
      <c r="T2484" s="5">
        <v>82</v>
      </c>
      <c r="V2484" s="20">
        <f t="shared" si="202"/>
        <v>1713.324246649169</v>
      </c>
      <c r="W2484" s="59">
        <f t="shared" si="198"/>
        <v>42495</v>
      </c>
      <c r="X2484" s="28">
        <f t="shared" si="220"/>
        <v>151.3785213064219</v>
      </c>
      <c r="Y2484" s="28">
        <f t="shared" si="221"/>
        <v>338.586456071827</v>
      </c>
      <c r="Z2484" s="28">
        <f t="shared" si="222"/>
        <v>328.29163339317523</v>
      </c>
      <c r="AA2484" s="28">
        <f t="shared" si="223"/>
        <v>321.77583622329797</v>
      </c>
      <c r="AB2484" s="28">
        <f t="shared" si="224"/>
        <v>202.76627356513708</v>
      </c>
      <c r="AC2484" s="28">
        <f t="shared" si="225"/>
        <v>35.935582538939848</v>
      </c>
      <c r="AD2484" s="28">
        <f t="shared" si="226"/>
        <v>96.080238072654581</v>
      </c>
      <c r="AE2484" s="28">
        <f t="shared" si="205"/>
        <v>0</v>
      </c>
      <c r="AF2484" s="28">
        <f t="shared" si="211"/>
        <v>13.048458302535092</v>
      </c>
      <c r="AG2484" s="28">
        <f t="shared" si="227"/>
        <v>8.5383153799615421</v>
      </c>
      <c r="AH2484" s="28">
        <f t="shared" si="206"/>
        <v>0</v>
      </c>
      <c r="AI2484" s="28"/>
      <c r="AL2484" s="24">
        <f t="shared" si="207"/>
        <v>1496.40131485395</v>
      </c>
      <c r="AN2484" s="47">
        <f t="shared" si="212"/>
        <v>292.95</v>
      </c>
      <c r="AP2484" s="20">
        <f t="shared" si="204"/>
        <v>1789.35131485395</v>
      </c>
      <c r="AR2484" s="20">
        <f t="shared" si="194"/>
        <v>-76.027068204781017</v>
      </c>
    </row>
    <row r="2485" spans="1:44" x14ac:dyDescent="0.25">
      <c r="A2485" t="str">
        <f>VLOOKUP($B2485,'Cushing Balance'!$C$2:$E$500,3,TRUE)</f>
        <v>182016</v>
      </c>
      <c r="B2485" s="2">
        <v>42496</v>
      </c>
      <c r="C2485" s="32"/>
      <c r="D2485" s="36">
        <f t="shared" si="229"/>
        <v>196.61488096479891</v>
      </c>
      <c r="E2485" s="28">
        <f t="shared" si="213"/>
        <v>136.25578274115827</v>
      </c>
      <c r="F2485" s="28">
        <f t="shared" si="213"/>
        <v>198.1264676580808</v>
      </c>
      <c r="G2485" s="28"/>
      <c r="H2485" s="28">
        <f t="shared" si="214"/>
        <v>132.8654049469358</v>
      </c>
      <c r="I2485" s="28">
        <f t="shared" si="215"/>
        <v>78.815973721974856</v>
      </c>
      <c r="J2485" s="28">
        <f t="shared" si="216"/>
        <v>315.34218963079792</v>
      </c>
      <c r="K2485" s="28">
        <f t="shared" si="217"/>
        <v>77.47290322454279</v>
      </c>
      <c r="L2485" s="28">
        <f t="shared" si="209"/>
        <v>6.8158008749056014E-3</v>
      </c>
      <c r="M2485" s="28">
        <f t="shared" si="218"/>
        <v>330.33767081536456</v>
      </c>
      <c r="N2485" s="28">
        <f t="shared" si="200"/>
        <v>119.72901820817877</v>
      </c>
      <c r="O2485" s="28">
        <f t="shared" si="219"/>
        <v>44.376520001363687</v>
      </c>
      <c r="P2485" s="28">
        <f t="shared" si="210"/>
        <v>0</v>
      </c>
      <c r="R2485" s="24">
        <f t="shared" si="201"/>
        <v>1629.9436277140712</v>
      </c>
      <c r="T2485" s="5">
        <v>82</v>
      </c>
      <c r="V2485" s="20">
        <f t="shared" si="202"/>
        <v>1711.9436277140712</v>
      </c>
      <c r="W2485" s="59">
        <f t="shared" si="198"/>
        <v>42496</v>
      </c>
      <c r="X2485" s="28">
        <f t="shared" si="220"/>
        <v>151.38310478938493</v>
      </c>
      <c r="Y2485" s="28">
        <f t="shared" si="221"/>
        <v>338.52112642609916</v>
      </c>
      <c r="Z2485" s="28">
        <f t="shared" si="222"/>
        <v>328.45615948457402</v>
      </c>
      <c r="AA2485" s="28">
        <f t="shared" si="223"/>
        <v>321.30837197901616</v>
      </c>
      <c r="AB2485" s="28">
        <f t="shared" si="224"/>
        <v>202.60618493629985</v>
      </c>
      <c r="AC2485" s="28">
        <f t="shared" si="225"/>
        <v>35.950872122560561</v>
      </c>
      <c r="AD2485" s="28">
        <f t="shared" si="226"/>
        <v>95.953155343554641</v>
      </c>
      <c r="AE2485" s="28">
        <f t="shared" si="205"/>
        <v>0</v>
      </c>
      <c r="AF2485" s="28">
        <f t="shared" si="211"/>
        <v>13.033489357048206</v>
      </c>
      <c r="AG2485" s="28">
        <f t="shared" si="227"/>
        <v>8.5274185395583633</v>
      </c>
      <c r="AH2485" s="28">
        <f t="shared" si="206"/>
        <v>0</v>
      </c>
      <c r="AI2485" s="28"/>
      <c r="AL2485" s="24">
        <f t="shared" si="207"/>
        <v>1495.7398829780959</v>
      </c>
      <c r="AN2485" s="47">
        <f t="shared" si="212"/>
        <v>292.95</v>
      </c>
      <c r="AP2485" s="20">
        <f t="shared" si="204"/>
        <v>1788.689882978096</v>
      </c>
      <c r="AR2485" s="20">
        <f t="shared" si="194"/>
        <v>-76.74625526402474</v>
      </c>
    </row>
    <row r="2486" spans="1:44" x14ac:dyDescent="0.25">
      <c r="A2486" t="str">
        <f>VLOOKUP($B2486,'Cushing Balance'!$C$2:$E$500,3,TRUE)</f>
        <v>192016</v>
      </c>
      <c r="B2486" s="2">
        <v>42497</v>
      </c>
      <c r="C2486" s="32"/>
      <c r="D2486" s="36">
        <f t="shared" si="229"/>
        <v>194.76502816577732</v>
      </c>
      <c r="E2486" s="28">
        <f t="shared" si="213"/>
        <v>136.24970873857617</v>
      </c>
      <c r="F2486" s="28">
        <f t="shared" si="213"/>
        <v>197.85224025304814</v>
      </c>
      <c r="G2486" s="28"/>
      <c r="H2486" s="28">
        <f t="shared" si="214"/>
        <v>132.28564288617591</v>
      </c>
      <c r="I2486" s="28">
        <f t="shared" si="215"/>
        <v>78.939734381359614</v>
      </c>
      <c r="J2486" s="28">
        <f t="shared" si="216"/>
        <v>315.40623133465402</v>
      </c>
      <c r="K2486" s="28">
        <f t="shared" si="217"/>
        <v>77.524351703362782</v>
      </c>
      <c r="L2486" s="28">
        <f t="shared" si="209"/>
        <v>6.7616053350263283E-3</v>
      </c>
      <c r="M2486" s="28">
        <f t="shared" si="218"/>
        <v>330.46467743830112</v>
      </c>
      <c r="N2486" s="28">
        <f t="shared" si="200"/>
        <v>119.80092320141681</v>
      </c>
      <c r="O2486" s="28">
        <f t="shared" si="219"/>
        <v>44.370890497228331</v>
      </c>
      <c r="P2486" s="28">
        <f t="shared" si="210"/>
        <v>0</v>
      </c>
      <c r="R2486" s="24">
        <f t="shared" si="201"/>
        <v>1627.6661902052351</v>
      </c>
      <c r="T2486" s="5">
        <v>82</v>
      </c>
      <c r="V2486" s="20">
        <f t="shared" si="202"/>
        <v>1709.6661902052351</v>
      </c>
      <c r="W2486" s="59">
        <f t="shared" si="198"/>
        <v>42497</v>
      </c>
      <c r="X2486" s="28">
        <f t="shared" si="220"/>
        <v>151.39947041982558</v>
      </c>
      <c r="Y2486" s="28">
        <f t="shared" si="221"/>
        <v>338.33026635617745</v>
      </c>
      <c r="Z2486" s="28">
        <f t="shared" si="222"/>
        <v>328.62058846196749</v>
      </c>
      <c r="AA2486" s="28">
        <f t="shared" si="223"/>
        <v>321.21428211894874</v>
      </c>
      <c r="AB2486" s="28">
        <f t="shared" si="224"/>
        <v>202.38702549666149</v>
      </c>
      <c r="AC2486" s="28">
        <f t="shared" si="225"/>
        <v>35.949424394935413</v>
      </c>
      <c r="AD2486" s="28">
        <f t="shared" si="226"/>
        <v>95.861647192473995</v>
      </c>
      <c r="AE2486" s="28">
        <f t="shared" si="205"/>
        <v>0</v>
      </c>
      <c r="AF2486" s="28">
        <f t="shared" si="211"/>
        <v>13.025470959707356</v>
      </c>
      <c r="AG2486" s="28">
        <f t="shared" si="227"/>
        <v>8.5225740520793778</v>
      </c>
      <c r="AH2486" s="28">
        <f t="shared" si="206"/>
        <v>0</v>
      </c>
      <c r="AI2486" s="28"/>
      <c r="AL2486" s="24">
        <f t="shared" si="207"/>
        <v>1495.3107494527767</v>
      </c>
      <c r="AN2486" s="47">
        <f t="shared" si="212"/>
        <v>292.95</v>
      </c>
      <c r="AP2486" s="20">
        <f t="shared" si="204"/>
        <v>1788.2607494527767</v>
      </c>
      <c r="AR2486" s="20">
        <f t="shared" si="194"/>
        <v>-78.594559247541611</v>
      </c>
    </row>
    <row r="2487" spans="1:44" x14ac:dyDescent="0.25">
      <c r="A2487" t="str">
        <f>VLOOKUP($B2487,'Cushing Balance'!$C$2:$E$500,3,TRUE)</f>
        <v>192016</v>
      </c>
      <c r="B2487" s="2">
        <v>42498</v>
      </c>
      <c r="C2487" s="32"/>
      <c r="D2487" s="36">
        <f t="shared" si="229"/>
        <v>194.72018688309097</v>
      </c>
      <c r="E2487" s="28">
        <f t="shared" si="213"/>
        <v>136.22984357144799</v>
      </c>
      <c r="F2487" s="28">
        <f t="shared" si="213"/>
        <v>197.45556681139462</v>
      </c>
      <c r="G2487" s="28"/>
      <c r="H2487" s="28">
        <f t="shared" si="214"/>
        <v>132.03079669212204</v>
      </c>
      <c r="I2487" s="28">
        <f t="shared" si="215"/>
        <v>78.942860741466433</v>
      </c>
      <c r="J2487" s="28">
        <f t="shared" si="216"/>
        <v>315.57585821406906</v>
      </c>
      <c r="K2487" s="28">
        <f t="shared" si="217"/>
        <v>77.535656733808693</v>
      </c>
      <c r="L2487" s="28">
        <f t="shared" si="209"/>
        <v>6.6587418370892652E-3</v>
      </c>
      <c r="M2487" s="28">
        <f t="shared" si="218"/>
        <v>330.5997284481075</v>
      </c>
      <c r="N2487" s="28">
        <f t="shared" si="200"/>
        <v>119.80080755332946</v>
      </c>
      <c r="O2487" s="28">
        <f t="shared" si="219"/>
        <v>44.399409590081845</v>
      </c>
      <c r="P2487" s="28">
        <f t="shared" si="210"/>
        <v>0</v>
      </c>
      <c r="R2487" s="24">
        <f t="shared" si="201"/>
        <v>1627.2973739807558</v>
      </c>
      <c r="T2487" s="5">
        <v>82</v>
      </c>
      <c r="V2487" s="20">
        <f t="shared" si="202"/>
        <v>1709.2973739807558</v>
      </c>
      <c r="W2487" s="59">
        <f t="shared" si="198"/>
        <v>42498</v>
      </c>
      <c r="X2487" s="28">
        <f t="shared" si="220"/>
        <v>151.41664877970544</v>
      </c>
      <c r="Y2487" s="28">
        <f t="shared" si="221"/>
        <v>338.16523771503893</v>
      </c>
      <c r="Z2487" s="28">
        <f t="shared" si="222"/>
        <v>328.88101614974863</v>
      </c>
      <c r="AA2487" s="28">
        <f t="shared" si="223"/>
        <v>321.34368973541007</v>
      </c>
      <c r="AB2487" s="28">
        <f t="shared" si="224"/>
        <v>202.1848395320211</v>
      </c>
      <c r="AC2487" s="28">
        <f t="shared" si="225"/>
        <v>35.96075753863775</v>
      </c>
      <c r="AD2487" s="28">
        <f t="shared" si="226"/>
        <v>95.908679486389019</v>
      </c>
      <c r="AE2487" s="28">
        <f t="shared" si="205"/>
        <v>0</v>
      </c>
      <c r="AF2487" s="28">
        <f t="shared" si="211"/>
        <v>13.029323490023067</v>
      </c>
      <c r="AG2487" s="28">
        <f t="shared" si="227"/>
        <v>8.5332373283162681</v>
      </c>
      <c r="AH2487" s="28">
        <f t="shared" si="206"/>
        <v>0</v>
      </c>
      <c r="AI2487" s="28"/>
      <c r="AL2487" s="24">
        <f t="shared" si="207"/>
        <v>1495.4234297552905</v>
      </c>
      <c r="AN2487" s="47">
        <f t="shared" si="212"/>
        <v>292.95</v>
      </c>
      <c r="AP2487" s="20">
        <f t="shared" si="204"/>
        <v>1788.3734297552905</v>
      </c>
      <c r="AR2487" s="20">
        <f t="shared" ref="AR2487:AR2550" si="230">V2487-AP2487</f>
        <v>-79.07605577453478</v>
      </c>
    </row>
    <row r="2488" spans="1:44" x14ac:dyDescent="0.25">
      <c r="A2488" t="str">
        <f>VLOOKUP($B2488,'Cushing Balance'!$C$2:$E$500,3,TRUE)</f>
        <v>192016</v>
      </c>
      <c r="B2488" s="2">
        <v>42499</v>
      </c>
      <c r="C2488" s="32"/>
      <c r="D2488" s="36">
        <f t="shared" si="229"/>
        <v>194.86244085770855</v>
      </c>
      <c r="E2488" s="28">
        <f t="shared" si="213"/>
        <v>136.15128489494754</v>
      </c>
      <c r="F2488" s="28">
        <f t="shared" si="213"/>
        <v>197.1982380458592</v>
      </c>
      <c r="G2488" s="28"/>
      <c r="H2488" s="28">
        <f t="shared" si="214"/>
        <v>132.06584609610616</v>
      </c>
      <c r="I2488" s="28">
        <f t="shared" si="215"/>
        <v>78.909351308563899</v>
      </c>
      <c r="J2488" s="28">
        <f t="shared" si="216"/>
        <v>315.6891600492836</v>
      </c>
      <c r="K2488" s="28">
        <f t="shared" si="217"/>
        <v>77.516379391995599</v>
      </c>
      <c r="L2488" s="28">
        <f t="shared" si="209"/>
        <v>6.5000436865995988E-3</v>
      </c>
      <c r="M2488" s="28">
        <f t="shared" si="218"/>
        <v>330.59962945091178</v>
      </c>
      <c r="N2488" s="28">
        <f t="shared" si="200"/>
        <v>119.73688166824989</v>
      </c>
      <c r="O2488" s="28">
        <f t="shared" si="219"/>
        <v>44.388654161733939</v>
      </c>
      <c r="P2488" s="28">
        <f t="shared" si="210"/>
        <v>0</v>
      </c>
      <c r="R2488" s="24">
        <f t="shared" si="201"/>
        <v>1627.1243659690469</v>
      </c>
      <c r="T2488" s="5">
        <v>82</v>
      </c>
      <c r="V2488" s="20">
        <f t="shared" si="202"/>
        <v>1709.1243659690469</v>
      </c>
      <c r="W2488" s="59">
        <f t="shared" si="198"/>
        <v>42499</v>
      </c>
      <c r="X2488" s="28">
        <f t="shared" si="220"/>
        <v>151.41377771903674</v>
      </c>
      <c r="Y2488" s="28">
        <f t="shared" si="221"/>
        <v>338.04392407127676</v>
      </c>
      <c r="Z2488" s="28">
        <f t="shared" si="222"/>
        <v>329.25158269162523</v>
      </c>
      <c r="AA2488" s="28">
        <f t="shared" si="223"/>
        <v>321.71981266909307</v>
      </c>
      <c r="AB2488" s="28">
        <f t="shared" si="224"/>
        <v>202.03413976988796</v>
      </c>
      <c r="AC2488" s="28">
        <f t="shared" si="225"/>
        <v>35.959688770856253</v>
      </c>
      <c r="AD2488" s="28">
        <f t="shared" si="226"/>
        <v>96.095126543081719</v>
      </c>
      <c r="AE2488" s="28">
        <f t="shared" si="205"/>
        <v>0</v>
      </c>
      <c r="AF2488" s="28">
        <f t="shared" si="211"/>
        <v>13.046220931226621</v>
      </c>
      <c r="AG2488" s="28">
        <f t="shared" si="227"/>
        <v>8.533470934486612</v>
      </c>
      <c r="AH2488" s="28">
        <f t="shared" si="206"/>
        <v>0</v>
      </c>
      <c r="AI2488" s="28"/>
      <c r="AL2488" s="24">
        <f t="shared" si="207"/>
        <v>1496.0977441005709</v>
      </c>
      <c r="AN2488" s="47">
        <f t="shared" si="212"/>
        <v>292.95</v>
      </c>
      <c r="AP2488" s="20">
        <f t="shared" si="204"/>
        <v>1789.047744100571</v>
      </c>
      <c r="AR2488" s="20">
        <f t="shared" si="230"/>
        <v>-79.923378131524032</v>
      </c>
    </row>
    <row r="2489" spans="1:44" x14ac:dyDescent="0.25">
      <c r="A2489" t="str">
        <f>VLOOKUP($B2489,'Cushing Balance'!$C$2:$E$500,3,TRUE)</f>
        <v>192016</v>
      </c>
      <c r="B2489" s="2">
        <v>42500</v>
      </c>
      <c r="C2489" s="32"/>
      <c r="D2489" s="36">
        <f t="shared" si="229"/>
        <v>195.61583202574462</v>
      </c>
      <c r="E2489" s="28">
        <f t="shared" si="213"/>
        <v>136.09013049742481</v>
      </c>
      <c r="F2489" s="28">
        <f t="shared" si="213"/>
        <v>197.08165689466199</v>
      </c>
      <c r="G2489" s="28"/>
      <c r="H2489" s="28">
        <f t="shared" si="214"/>
        <v>132.15618832737707</v>
      </c>
      <c r="I2489" s="28">
        <f t="shared" si="215"/>
        <v>78.880061093704086</v>
      </c>
      <c r="J2489" s="28">
        <f t="shared" si="216"/>
        <v>315.74474083921814</v>
      </c>
      <c r="K2489" s="28">
        <f t="shared" si="217"/>
        <v>77.500736879917454</v>
      </c>
      <c r="L2489" s="28">
        <f t="shared" si="209"/>
        <v>6.5532363835852248E-3</v>
      </c>
      <c r="M2489" s="28">
        <f t="shared" si="218"/>
        <v>330.54132383975269</v>
      </c>
      <c r="N2489" s="28">
        <f t="shared" si="200"/>
        <v>119.68378716808147</v>
      </c>
      <c r="O2489" s="28">
        <f t="shared" si="219"/>
        <v>44.384942584340692</v>
      </c>
      <c r="P2489" s="28">
        <f t="shared" si="210"/>
        <v>0</v>
      </c>
      <c r="R2489" s="24">
        <f t="shared" si="201"/>
        <v>1627.6859533866063</v>
      </c>
      <c r="T2489" s="5">
        <v>82</v>
      </c>
      <c r="V2489" s="20">
        <f t="shared" si="202"/>
        <v>1709.6859533866063</v>
      </c>
      <c r="W2489" s="59">
        <f t="shared" si="198"/>
        <v>42500</v>
      </c>
      <c r="X2489" s="28">
        <f t="shared" si="220"/>
        <v>151.4048365223691</v>
      </c>
      <c r="Y2489" s="28">
        <f t="shared" si="221"/>
        <v>337.96774532961285</v>
      </c>
      <c r="Z2489" s="28">
        <f t="shared" si="222"/>
        <v>329.52959803397539</v>
      </c>
      <c r="AA2489" s="28">
        <f t="shared" si="223"/>
        <v>322.20535781733196</v>
      </c>
      <c r="AB2489" s="28">
        <f t="shared" si="224"/>
        <v>201.99575186377254</v>
      </c>
      <c r="AC2489" s="28">
        <f t="shared" si="225"/>
        <v>35.956371911643274</v>
      </c>
      <c r="AD2489" s="28">
        <f t="shared" si="226"/>
        <v>96.288985742949507</v>
      </c>
      <c r="AE2489" s="28">
        <f t="shared" si="205"/>
        <v>0</v>
      </c>
      <c r="AF2489" s="28">
        <f t="shared" si="211"/>
        <v>13.071996593523876</v>
      </c>
      <c r="AG2489" s="28">
        <f t="shared" si="227"/>
        <v>8.5244235222427065</v>
      </c>
      <c r="AH2489" s="28">
        <f t="shared" si="206"/>
        <v>0</v>
      </c>
      <c r="AI2489" s="28"/>
      <c r="AL2489" s="24">
        <f t="shared" si="207"/>
        <v>1496.9450673374213</v>
      </c>
      <c r="AN2489" s="47">
        <f t="shared" si="212"/>
        <v>292.95</v>
      </c>
      <c r="AP2489" s="20">
        <f t="shared" si="204"/>
        <v>1789.8950673374213</v>
      </c>
      <c r="AR2489" s="20">
        <f t="shared" si="230"/>
        <v>-80.209113950814981</v>
      </c>
    </row>
    <row r="2490" spans="1:44" x14ac:dyDescent="0.25">
      <c r="A2490" t="str">
        <f>VLOOKUP($B2490,'Cushing Balance'!$C$2:$E$500,3,TRUE)</f>
        <v>192016</v>
      </c>
      <c r="B2490" s="2">
        <v>42501</v>
      </c>
      <c r="C2490" s="32"/>
      <c r="D2490" s="36">
        <f t="shared" si="229"/>
        <v>196.22999709131224</v>
      </c>
      <c r="E2490" s="28">
        <f t="shared" si="213"/>
        <v>136.05562780782682</v>
      </c>
      <c r="F2490" s="28">
        <f t="shared" si="213"/>
        <v>197.07636019400528</v>
      </c>
      <c r="G2490" s="28"/>
      <c r="H2490" s="28">
        <f t="shared" si="214"/>
        <v>132.29382035151104</v>
      </c>
      <c r="I2490" s="28">
        <f t="shared" si="215"/>
        <v>78.855665960415621</v>
      </c>
      <c r="J2490" s="28">
        <f t="shared" si="216"/>
        <v>315.74066909396981</v>
      </c>
      <c r="K2490" s="28">
        <f t="shared" si="217"/>
        <v>77.488222748662167</v>
      </c>
      <c r="L2490" s="28">
        <f t="shared" si="209"/>
        <v>6.5973589898236937E-3</v>
      </c>
      <c r="M2490" s="28">
        <f t="shared" si="218"/>
        <v>330.45807917769787</v>
      </c>
      <c r="N2490" s="28">
        <f t="shared" si="200"/>
        <v>119.64359844027136</v>
      </c>
      <c r="O2490" s="28">
        <f t="shared" si="219"/>
        <v>44.385670444488177</v>
      </c>
      <c r="P2490" s="28">
        <f t="shared" si="210"/>
        <v>0</v>
      </c>
      <c r="R2490" s="24">
        <f t="shared" si="201"/>
        <v>1628.2343086691499</v>
      </c>
      <c r="T2490" s="5">
        <v>82</v>
      </c>
      <c r="V2490" s="20">
        <f t="shared" si="202"/>
        <v>1710.2343086691499</v>
      </c>
      <c r="W2490" s="59">
        <f t="shared" si="198"/>
        <v>42501</v>
      </c>
      <c r="X2490" s="28">
        <f t="shared" si="220"/>
        <v>151.40138415406119</v>
      </c>
      <c r="Y2490" s="28">
        <f t="shared" si="221"/>
        <v>337.94187198207698</v>
      </c>
      <c r="Z2490" s="28">
        <f t="shared" si="222"/>
        <v>329.55221727667612</v>
      </c>
      <c r="AA2490" s="28">
        <f t="shared" si="223"/>
        <v>322.14834537347343</v>
      </c>
      <c r="AB2490" s="28">
        <f t="shared" si="224"/>
        <v>202.09079161564216</v>
      </c>
      <c r="AC2490" s="28">
        <f t="shared" si="225"/>
        <v>35.938974187775869</v>
      </c>
      <c r="AD2490" s="28">
        <f t="shared" si="226"/>
        <v>96.404914495941512</v>
      </c>
      <c r="AE2490" s="28">
        <f t="shared" si="205"/>
        <v>0</v>
      </c>
      <c r="AF2490" s="28">
        <f t="shared" si="211"/>
        <v>13.082430251099758</v>
      </c>
      <c r="AG2490" s="28">
        <f t="shared" si="227"/>
        <v>8.5111321397685646</v>
      </c>
      <c r="AH2490" s="28">
        <f t="shared" si="206"/>
        <v>0</v>
      </c>
      <c r="AI2490" s="28"/>
      <c r="AL2490" s="24">
        <f t="shared" si="207"/>
        <v>1497.0720614765155</v>
      </c>
      <c r="AN2490" s="47">
        <f t="shared" si="212"/>
        <v>292.95</v>
      </c>
      <c r="AP2490" s="20">
        <f t="shared" si="204"/>
        <v>1790.0220614765155</v>
      </c>
      <c r="AR2490" s="20">
        <f t="shared" si="230"/>
        <v>-79.787752807365678</v>
      </c>
    </row>
    <row r="2491" spans="1:44" x14ac:dyDescent="0.25">
      <c r="A2491" t="str">
        <f>VLOOKUP($B2491,'Cushing Balance'!$C$2:$E$500,3,TRUE)</f>
        <v>192016</v>
      </c>
      <c r="B2491" s="2">
        <v>42502</v>
      </c>
      <c r="C2491" s="32"/>
      <c r="D2491" s="36">
        <f t="shared" si="229"/>
        <v>196.64068869499076</v>
      </c>
      <c r="E2491" s="28">
        <f t="shared" si="213"/>
        <v>136.03973209348004</v>
      </c>
      <c r="F2491" s="28">
        <f t="shared" si="213"/>
        <v>197.14855965047386</v>
      </c>
      <c r="G2491" s="28"/>
      <c r="H2491" s="28">
        <f t="shared" si="214"/>
        <v>132.45240417308622</v>
      </c>
      <c r="I2491" s="28">
        <f t="shared" si="215"/>
        <v>78.834960390284607</v>
      </c>
      <c r="J2491" s="28">
        <f t="shared" si="216"/>
        <v>315.67997971290333</v>
      </c>
      <c r="K2491" s="28">
        <f t="shared" si="217"/>
        <v>77.47723869437911</v>
      </c>
      <c r="L2491" s="28">
        <f t="shared" si="209"/>
        <v>6.6323327581576767E-3</v>
      </c>
      <c r="M2491" s="28">
        <f t="shared" si="218"/>
        <v>330.39731669801154</v>
      </c>
      <c r="N2491" s="28">
        <f t="shared" si="200"/>
        <v>119.61454798084165</v>
      </c>
      <c r="O2491" s="28">
        <f t="shared" si="219"/>
        <v>44.387836467944808</v>
      </c>
      <c r="P2491" s="28">
        <f t="shared" si="210"/>
        <v>0</v>
      </c>
      <c r="R2491" s="24">
        <f t="shared" si="201"/>
        <v>1628.6798968891542</v>
      </c>
      <c r="T2491" s="5">
        <v>82</v>
      </c>
      <c r="V2491" s="20">
        <f t="shared" si="202"/>
        <v>1710.6798968891542</v>
      </c>
      <c r="W2491" s="59">
        <f t="shared" si="198"/>
        <v>42502</v>
      </c>
      <c r="X2491" s="28">
        <f t="shared" si="220"/>
        <v>151.40175219654611</v>
      </c>
      <c r="Y2491" s="28">
        <f t="shared" si="221"/>
        <v>337.97862554229351</v>
      </c>
      <c r="Z2491" s="28">
        <f t="shared" si="222"/>
        <v>329.41186753825258</v>
      </c>
      <c r="AA2491" s="28">
        <f t="shared" si="223"/>
        <v>322.29725412457896</v>
      </c>
      <c r="AB2491" s="28">
        <f t="shared" si="224"/>
        <v>202.22670443725548</v>
      </c>
      <c r="AC2491" s="28">
        <f t="shared" si="225"/>
        <v>35.925686225563283</v>
      </c>
      <c r="AD2491" s="28">
        <f t="shared" si="226"/>
        <v>96.420589368252664</v>
      </c>
      <c r="AE2491" s="28">
        <f t="shared" si="205"/>
        <v>0</v>
      </c>
      <c r="AF2491" s="28">
        <f t="shared" si="211"/>
        <v>13.073357300381209</v>
      </c>
      <c r="AG2491" s="28">
        <f t="shared" si="227"/>
        <v>8.5126622461990102</v>
      </c>
      <c r="AH2491" s="28">
        <f t="shared" si="206"/>
        <v>0</v>
      </c>
      <c r="AI2491" s="28"/>
      <c r="AL2491" s="24">
        <f t="shared" si="207"/>
        <v>1497.2484989793229</v>
      </c>
      <c r="AN2491" s="47">
        <f t="shared" si="212"/>
        <v>292.95</v>
      </c>
      <c r="AP2491" s="20">
        <f t="shared" si="204"/>
        <v>1790.1984989793229</v>
      </c>
      <c r="AR2491" s="20">
        <f t="shared" si="230"/>
        <v>-79.51860209016877</v>
      </c>
    </row>
    <row r="2492" spans="1:44" x14ac:dyDescent="0.25">
      <c r="A2492" t="str">
        <f>VLOOKUP($B2492,'Cushing Balance'!$C$2:$E$500,3,TRUE)</f>
        <v>192016</v>
      </c>
      <c r="B2492" s="2">
        <v>42503</v>
      </c>
      <c r="C2492" s="32"/>
      <c r="D2492" s="36">
        <f t="shared" si="229"/>
        <v>196.83774450145509</v>
      </c>
      <c r="E2492" s="28">
        <f t="shared" si="213"/>
        <v>136.03495927238359</v>
      </c>
      <c r="F2492" s="28">
        <f t="shared" si="213"/>
        <v>197.25974674330431</v>
      </c>
      <c r="G2492" s="28"/>
      <c r="H2492" s="28">
        <f t="shared" si="214"/>
        <v>132.61284698404106</v>
      </c>
      <c r="I2492" s="28">
        <f t="shared" si="215"/>
        <v>78.825026804709694</v>
      </c>
      <c r="J2492" s="28">
        <f t="shared" si="216"/>
        <v>315.63173477956178</v>
      </c>
      <c r="K2492" s="28">
        <f t="shared" si="217"/>
        <v>77.46955100610964</v>
      </c>
      <c r="L2492" s="28">
        <f t="shared" si="209"/>
        <v>6.6582459880513102E-3</v>
      </c>
      <c r="M2492" s="28">
        <f t="shared" si="218"/>
        <v>330.36931192737586</v>
      </c>
      <c r="N2492" s="28">
        <f t="shared" si="200"/>
        <v>119.60625447418991</v>
      </c>
      <c r="O2492" s="28">
        <f t="shared" si="219"/>
        <v>44.392461458004355</v>
      </c>
      <c r="P2492" s="28">
        <f t="shared" si="210"/>
        <v>0</v>
      </c>
      <c r="R2492" s="24">
        <f t="shared" si="201"/>
        <v>1629.0462961971236</v>
      </c>
      <c r="T2492" s="5">
        <v>82</v>
      </c>
      <c r="V2492" s="20">
        <f t="shared" si="202"/>
        <v>1711.0462961971236</v>
      </c>
      <c r="W2492" s="59">
        <f t="shared" si="198"/>
        <v>42503</v>
      </c>
      <c r="X2492" s="28">
        <f t="shared" si="220"/>
        <v>151.39954093734431</v>
      </c>
      <c r="Y2492" s="28">
        <f t="shared" si="221"/>
        <v>338.0855601461742</v>
      </c>
      <c r="Z2492" s="28">
        <f t="shared" si="222"/>
        <v>329.22444798014288</v>
      </c>
      <c r="AA2492" s="28">
        <f t="shared" si="223"/>
        <v>322.11247806306096</v>
      </c>
      <c r="AB2492" s="28">
        <f t="shared" si="224"/>
        <v>202.37835767234768</v>
      </c>
      <c r="AC2492" s="28">
        <f t="shared" si="225"/>
        <v>35.922519983110014</v>
      </c>
      <c r="AD2492" s="28">
        <f t="shared" si="226"/>
        <v>96.276705714667798</v>
      </c>
      <c r="AE2492" s="28">
        <f t="shared" si="205"/>
        <v>0</v>
      </c>
      <c r="AF2492" s="28">
        <f t="shared" si="211"/>
        <v>13.064459377339745</v>
      </c>
      <c r="AG2492" s="28">
        <f t="shared" si="227"/>
        <v>8.5166091128656571</v>
      </c>
      <c r="AH2492" s="28">
        <f t="shared" si="206"/>
        <v>0</v>
      </c>
      <c r="AI2492" s="28"/>
      <c r="AL2492" s="24">
        <f t="shared" si="207"/>
        <v>1496.9806789870531</v>
      </c>
      <c r="AN2492" s="47">
        <f t="shared" si="212"/>
        <v>292.95</v>
      </c>
      <c r="AP2492" s="20">
        <f t="shared" si="204"/>
        <v>1789.9306789870532</v>
      </c>
      <c r="AR2492" s="20">
        <f t="shared" si="230"/>
        <v>-78.884382789929532</v>
      </c>
    </row>
    <row r="2493" spans="1:44" x14ac:dyDescent="0.25">
      <c r="A2493" t="str">
        <f>VLOOKUP($B2493,'Cushing Balance'!$C$2:$E$500,3,TRUE)</f>
        <v>202016</v>
      </c>
      <c r="B2493" s="2">
        <v>42504</v>
      </c>
      <c r="C2493" s="32"/>
      <c r="D2493" s="36">
        <f t="shared" si="229"/>
        <v>196.8292203483748</v>
      </c>
      <c r="E2493" s="28">
        <f t="shared" si="213"/>
        <v>136.04311492830863</v>
      </c>
      <c r="F2493" s="28">
        <f t="shared" si="213"/>
        <v>197.36610277109801</v>
      </c>
      <c r="G2493" s="28"/>
      <c r="H2493" s="28">
        <f t="shared" ref="H2493:H2556" si="231">AVERAGE(H2480:H2492)</f>
        <v>132.74394421401851</v>
      </c>
      <c r="I2493" s="28">
        <f t="shared" ref="I2493:I2556" si="232">AVERAGE(I2480:I2492)</f>
        <v>78.822758048190437</v>
      </c>
      <c r="J2493" s="28">
        <f t="shared" ref="J2493:J2556" si="233">AVERAGE(J2480:J2492)</f>
        <v>315.59287006542985</v>
      </c>
      <c r="K2493" s="28">
        <f t="shared" ref="K2493:K2556" si="234">AVERAGE(K2480:K2492)</f>
        <v>77.466631626700618</v>
      </c>
      <c r="L2493" s="28">
        <f t="shared" ref="L2493:L2556" si="235">AVERAGE(L2480:L2492)</f>
        <v>6.6753898442909144E-3</v>
      </c>
      <c r="M2493" s="28">
        <f t="shared" ref="M2493:M2556" si="236">AVERAGE(M2480:M2492)</f>
        <v>330.36152093059485</v>
      </c>
      <c r="N2493" s="28">
        <f t="shared" ref="N2493:N2556" si="237">AVERAGE(N2480:N2492)</f>
        <v>119.61254283675515</v>
      </c>
      <c r="O2493" s="28">
        <f t="shared" ref="O2493:O2556" si="238">AVERAGE(O2480:O2492)</f>
        <v>44.395716507792571</v>
      </c>
      <c r="P2493" s="28">
        <f t="shared" ref="P2493:P2556" si="239">AVERAGE(P2480:P2492)</f>
        <v>0</v>
      </c>
      <c r="R2493" s="24">
        <f t="shared" si="201"/>
        <v>1629.2410976671076</v>
      </c>
      <c r="T2493" s="5">
        <v>82</v>
      </c>
      <c r="V2493" s="20">
        <f t="shared" si="202"/>
        <v>1711.2410976671076</v>
      </c>
      <c r="W2493" s="59">
        <f t="shared" si="198"/>
        <v>42504</v>
      </c>
      <c r="X2493" s="28">
        <f t="shared" si="220"/>
        <v>151.39767090789388</v>
      </c>
      <c r="Y2493" s="28">
        <f t="shared" si="221"/>
        <v>338.17743999112503</v>
      </c>
      <c r="Z2493" s="28">
        <f t="shared" si="222"/>
        <v>329.08909395855972</v>
      </c>
      <c r="AA2493" s="28">
        <f t="shared" si="223"/>
        <v>321.95654406389792</v>
      </c>
      <c r="AB2493" s="28">
        <f t="shared" si="224"/>
        <v>202.47673280054588</v>
      </c>
      <c r="AC2493" s="28">
        <f t="shared" si="225"/>
        <v>35.921739191771593</v>
      </c>
      <c r="AD2493" s="28">
        <f t="shared" si="226"/>
        <v>96.193013028597903</v>
      </c>
      <c r="AE2493" s="28">
        <f t="shared" si="205"/>
        <v>0</v>
      </c>
      <c r="AF2493" s="28">
        <f t="shared" si="211"/>
        <v>13.058158187668832</v>
      </c>
      <c r="AG2493" s="28">
        <f t="shared" si="227"/>
        <v>8.5198754332528992</v>
      </c>
      <c r="AH2493" s="28">
        <f t="shared" si="206"/>
        <v>0</v>
      </c>
      <c r="AI2493" s="28"/>
      <c r="AL2493" s="24">
        <f t="shared" si="207"/>
        <v>1496.790267563314</v>
      </c>
      <c r="AN2493" s="47">
        <f t="shared" si="212"/>
        <v>292.95</v>
      </c>
      <c r="AP2493" s="20">
        <f t="shared" si="204"/>
        <v>1789.7402675633141</v>
      </c>
      <c r="AR2493" s="20">
        <f t="shared" si="230"/>
        <v>-78.499169896206467</v>
      </c>
    </row>
    <row r="2494" spans="1:44" x14ac:dyDescent="0.25">
      <c r="A2494" t="str">
        <f>VLOOKUP($B2494,'Cushing Balance'!$C$2:$E$500,3,TRUE)</f>
        <v>202016</v>
      </c>
      <c r="B2494" s="2">
        <v>42505</v>
      </c>
      <c r="C2494" s="32"/>
      <c r="D2494" s="36">
        <f t="shared" si="229"/>
        <v>196.71285245457281</v>
      </c>
      <c r="E2494" s="28">
        <f t="shared" si="213"/>
        <v>136.06413652596439</v>
      </c>
      <c r="F2494" s="28">
        <f t="shared" si="213"/>
        <v>197.43947293779505</v>
      </c>
      <c r="G2494" s="28"/>
      <c r="H2494" s="28">
        <f t="shared" si="231"/>
        <v>132.80386014385169</v>
      </c>
      <c r="I2494" s="28">
        <f t="shared" si="232"/>
        <v>78.827801111422716</v>
      </c>
      <c r="J2494" s="28">
        <f t="shared" si="233"/>
        <v>315.56595830753656</v>
      </c>
      <c r="K2494" s="28">
        <f t="shared" si="234"/>
        <v>77.467734807917708</v>
      </c>
      <c r="L2494" s="28">
        <f t="shared" si="235"/>
        <v>6.6842994403720317E-3</v>
      </c>
      <c r="M2494" s="28">
        <f t="shared" si="236"/>
        <v>330.360870829242</v>
      </c>
      <c r="N2494" s="28">
        <f t="shared" si="237"/>
        <v>119.63141625580786</v>
      </c>
      <c r="O2494" s="28">
        <f t="shared" si="238"/>
        <v>44.396691240494746</v>
      </c>
      <c r="P2494" s="28">
        <f t="shared" si="239"/>
        <v>0</v>
      </c>
      <c r="R2494" s="24">
        <f t="shared" si="201"/>
        <v>1629.2774789140456</v>
      </c>
      <c r="T2494" s="5">
        <v>82</v>
      </c>
      <c r="V2494" s="20">
        <f t="shared" si="202"/>
        <v>1711.2774789140456</v>
      </c>
      <c r="W2494" s="59">
        <f t="shared" si="198"/>
        <v>42505</v>
      </c>
      <c r="X2494" s="28">
        <f t="shared" si="220"/>
        <v>151.39647206047428</v>
      </c>
      <c r="Y2494" s="28">
        <f t="shared" si="221"/>
        <v>338.24804184932088</v>
      </c>
      <c r="Z2494" s="28">
        <f t="shared" si="222"/>
        <v>329.00175124677958</v>
      </c>
      <c r="AA2494" s="28">
        <f t="shared" si="223"/>
        <v>321.84333999938104</v>
      </c>
      <c r="AB2494" s="28">
        <f t="shared" si="224"/>
        <v>202.50746169939214</v>
      </c>
      <c r="AC2494" s="28">
        <f t="shared" si="225"/>
        <v>35.92291728758903</v>
      </c>
      <c r="AD2494" s="28">
        <f t="shared" si="226"/>
        <v>96.155167978739925</v>
      </c>
      <c r="AE2494" s="28">
        <f t="shared" si="205"/>
        <v>0</v>
      </c>
      <c r="AF2494" s="28">
        <f t="shared" si="211"/>
        <v>13.054183971031399</v>
      </c>
      <c r="AG2494" s="28">
        <f t="shared" si="227"/>
        <v>8.522763928696321</v>
      </c>
      <c r="AH2494" s="28">
        <f t="shared" si="206"/>
        <v>0</v>
      </c>
      <c r="AI2494" s="28"/>
      <c r="AL2494" s="24">
        <f t="shared" si="207"/>
        <v>1496.6521000214043</v>
      </c>
      <c r="AN2494" s="47">
        <f t="shared" si="212"/>
        <v>292.95</v>
      </c>
      <c r="AP2494" s="20">
        <f t="shared" si="204"/>
        <v>1789.6021000214043</v>
      </c>
      <c r="AR2494" s="20">
        <f t="shared" si="230"/>
        <v>-78.32462110735878</v>
      </c>
    </row>
    <row r="2495" spans="1:44" x14ac:dyDescent="0.25">
      <c r="A2495" t="str">
        <f>VLOOKUP($B2495,'Cushing Balance'!$C$2:$E$500,3,TRUE)</f>
        <v>202016</v>
      </c>
      <c r="B2495" s="2">
        <v>42506</v>
      </c>
      <c r="C2495" s="32"/>
      <c r="D2495" s="36">
        <f t="shared" si="229"/>
        <v>196.5534989947991</v>
      </c>
      <c r="E2495" s="28">
        <f t="shared" si="213"/>
        <v>136.08635721107174</v>
      </c>
      <c r="F2495" s="28">
        <f t="shared" si="213"/>
        <v>197.47548174502646</v>
      </c>
      <c r="G2495" s="28"/>
      <c r="H2495" s="28">
        <f t="shared" si="231"/>
        <v>132.78421113031888</v>
      </c>
      <c r="I2495" s="28">
        <f t="shared" si="232"/>
        <v>78.836499463192595</v>
      </c>
      <c r="J2495" s="28">
        <f t="shared" si="233"/>
        <v>315.55503391982978</v>
      </c>
      <c r="K2495" s="28">
        <f t="shared" si="234"/>
        <v>77.470823155605473</v>
      </c>
      <c r="L2495" s="28">
        <f t="shared" si="235"/>
        <v>6.6858008416994675E-3</v>
      </c>
      <c r="M2495" s="28">
        <f t="shared" si="236"/>
        <v>330.37041150715169</v>
      </c>
      <c r="N2495" s="28">
        <f t="shared" si="237"/>
        <v>119.65183314371637</v>
      </c>
      <c r="O2495" s="28">
        <f t="shared" si="238"/>
        <v>44.392776367878575</v>
      </c>
      <c r="P2495" s="28">
        <f t="shared" si="239"/>
        <v>0</v>
      </c>
      <c r="R2495" s="24">
        <f t="shared" si="201"/>
        <v>1629.1836124394324</v>
      </c>
      <c r="T2495" s="5">
        <v>82</v>
      </c>
      <c r="V2495" s="20">
        <f t="shared" si="202"/>
        <v>1711.1836124394324</v>
      </c>
      <c r="W2495" s="59">
        <f t="shared" si="198"/>
        <v>42506</v>
      </c>
      <c r="X2495" s="28">
        <f t="shared" si="220"/>
        <v>151.39612120697677</v>
      </c>
      <c r="Y2495" s="28">
        <f t="shared" si="221"/>
        <v>338.28999692848436</v>
      </c>
      <c r="Z2495" s="28">
        <f t="shared" si="222"/>
        <v>328.95230755237839</v>
      </c>
      <c r="AA2495" s="28">
        <f t="shared" si="223"/>
        <v>321.78974830326194</v>
      </c>
      <c r="AB2495" s="28">
        <f t="shared" si="224"/>
        <v>202.49079215320975</v>
      </c>
      <c r="AC2495" s="28">
        <f t="shared" si="225"/>
        <v>35.925482982984128</v>
      </c>
      <c r="AD2495" s="28">
        <f t="shared" si="226"/>
        <v>96.142854722436354</v>
      </c>
      <c r="AE2495" s="28">
        <f t="shared" si="205"/>
        <v>0</v>
      </c>
      <c r="AF2495" s="28">
        <f t="shared" si="211"/>
        <v>13.052163903637855</v>
      </c>
      <c r="AG2495" s="28">
        <f t="shared" si="227"/>
        <v>8.5248655896724745</v>
      </c>
      <c r="AH2495" s="28">
        <f t="shared" si="206"/>
        <v>0</v>
      </c>
      <c r="AI2495" s="28"/>
      <c r="AL2495" s="24">
        <f t="shared" si="207"/>
        <v>1496.5643333430421</v>
      </c>
      <c r="AN2495" s="47">
        <f t="shared" si="212"/>
        <v>292.95</v>
      </c>
      <c r="AP2495" s="20">
        <f t="shared" si="204"/>
        <v>1789.5143333430422</v>
      </c>
      <c r="AR2495" s="20">
        <f t="shared" si="230"/>
        <v>-78.330720903609745</v>
      </c>
    </row>
    <row r="2496" spans="1:44" x14ac:dyDescent="0.25">
      <c r="A2496" t="str">
        <f>VLOOKUP($B2496,'Cushing Balance'!$C$2:$E$500,3,TRUE)</f>
        <v>202016</v>
      </c>
      <c r="B2496" s="2">
        <v>42507</v>
      </c>
      <c r="C2496" s="32"/>
      <c r="D2496" s="36">
        <f t="shared" si="229"/>
        <v>196.37372432329073</v>
      </c>
      <c r="E2496" s="28">
        <f t="shared" si="213"/>
        <v>136.10180575466291</v>
      </c>
      <c r="F2496" s="28">
        <f t="shared" si="213"/>
        <v>197.47971565479534</v>
      </c>
      <c r="G2496" s="28"/>
      <c r="H2496" s="28">
        <f t="shared" si="231"/>
        <v>132.69503303899305</v>
      </c>
      <c r="I2496" s="28">
        <f t="shared" si="232"/>
        <v>78.845541455739834</v>
      </c>
      <c r="J2496" s="28">
        <f t="shared" si="233"/>
        <v>315.55828580777506</v>
      </c>
      <c r="K2496" s="28">
        <f t="shared" si="234"/>
        <v>77.476869854543068</v>
      </c>
      <c r="L2496" s="28">
        <f t="shared" si="235"/>
        <v>6.681064717757524E-3</v>
      </c>
      <c r="M2496" s="28">
        <f t="shared" si="236"/>
        <v>330.3901500649016</v>
      </c>
      <c r="N2496" s="28">
        <f t="shared" si="237"/>
        <v>119.66652723657704</v>
      </c>
      <c r="O2496" s="28">
        <f t="shared" si="238"/>
        <v>44.387436010124318</v>
      </c>
      <c r="P2496" s="28">
        <f t="shared" si="239"/>
        <v>0</v>
      </c>
      <c r="R2496" s="24">
        <f t="shared" si="201"/>
        <v>1628.9817702661207</v>
      </c>
      <c r="T2496" s="5">
        <v>82</v>
      </c>
      <c r="V2496" s="20">
        <f t="shared" si="202"/>
        <v>1710.9817702661207</v>
      </c>
      <c r="W2496" s="59">
        <f t="shared" si="198"/>
        <v>42507</v>
      </c>
      <c r="X2496" s="28">
        <f t="shared" si="220"/>
        <v>151.39620175923525</v>
      </c>
      <c r="Y2496" s="28">
        <f t="shared" si="221"/>
        <v>338.29786368210443</v>
      </c>
      <c r="Z2496" s="28">
        <f t="shared" si="222"/>
        <v>328.93301305393965</v>
      </c>
      <c r="AA2496" s="28">
        <f t="shared" si="223"/>
        <v>321.77504218313618</v>
      </c>
      <c r="AB2496" s="28">
        <f t="shared" si="224"/>
        <v>202.46088504554183</v>
      </c>
      <c r="AC2496" s="28">
        <f t="shared" si="225"/>
        <v>35.928878457096125</v>
      </c>
      <c r="AD2496" s="28">
        <f t="shared" si="226"/>
        <v>96.134330445145352</v>
      </c>
      <c r="AE2496" s="28">
        <f t="shared" si="205"/>
        <v>0</v>
      </c>
      <c r="AF2496" s="28">
        <f t="shared" si="211"/>
        <v>13.051577111021823</v>
      </c>
      <c r="AG2496" s="28">
        <f t="shared" si="227"/>
        <v>8.5259581287362902</v>
      </c>
      <c r="AH2496" s="28">
        <f t="shared" si="206"/>
        <v>0</v>
      </c>
      <c r="AI2496" s="28"/>
      <c r="AL2496" s="24">
        <f t="shared" si="207"/>
        <v>1496.5037498659567</v>
      </c>
      <c r="AN2496" s="47">
        <f t="shared" si="212"/>
        <v>292.95</v>
      </c>
      <c r="AP2496" s="20">
        <f t="shared" si="204"/>
        <v>1789.4537498659568</v>
      </c>
      <c r="AR2496" s="20">
        <f t="shared" si="230"/>
        <v>-78.471979599836004</v>
      </c>
    </row>
    <row r="2497" spans="1:44" x14ac:dyDescent="0.25">
      <c r="A2497" t="str">
        <f>VLOOKUP($B2497,'Cushing Balance'!$C$2:$E$500,3,TRUE)</f>
        <v>202016</v>
      </c>
      <c r="B2497" s="2">
        <v>42508</v>
      </c>
      <c r="C2497" s="32"/>
      <c r="D2497" s="36">
        <f t="shared" si="229"/>
        <v>196.20201004361459</v>
      </c>
      <c r="E2497" s="28">
        <f t="shared" si="213"/>
        <v>136.11514717906741</v>
      </c>
      <c r="F2497" s="28">
        <f t="shared" si="213"/>
        <v>197.45711697772634</v>
      </c>
      <c r="G2497" s="28"/>
      <c r="H2497" s="28">
        <f t="shared" si="231"/>
        <v>132.57917290184076</v>
      </c>
      <c r="I2497" s="28">
        <f t="shared" si="232"/>
        <v>78.854500503386916</v>
      </c>
      <c r="J2497" s="28">
        <f t="shared" si="233"/>
        <v>315.57172779985854</v>
      </c>
      <c r="K2497" s="28">
        <f t="shared" si="234"/>
        <v>77.483636931736314</v>
      </c>
      <c r="L2497" s="28">
        <f t="shared" si="235"/>
        <v>6.6716674542890422E-3</v>
      </c>
      <c r="M2497" s="28">
        <f t="shared" si="236"/>
        <v>330.41090312036607</v>
      </c>
      <c r="N2497" s="28">
        <f t="shared" si="237"/>
        <v>119.6774037235287</v>
      </c>
      <c r="O2497" s="28">
        <f t="shared" si="238"/>
        <v>44.386802916575398</v>
      </c>
      <c r="P2497" s="28">
        <f t="shared" si="239"/>
        <v>0</v>
      </c>
      <c r="R2497" s="24">
        <f t="shared" si="201"/>
        <v>1628.7450937651556</v>
      </c>
      <c r="T2497" s="5">
        <v>82</v>
      </c>
      <c r="V2497" s="20">
        <f t="shared" si="202"/>
        <v>1710.7450937651556</v>
      </c>
      <c r="W2497" s="59">
        <f t="shared" si="198"/>
        <v>42508</v>
      </c>
      <c r="X2497" s="28">
        <f t="shared" si="220"/>
        <v>151.39676214965064</v>
      </c>
      <c r="Y2497" s="28">
        <f t="shared" si="221"/>
        <v>338.26191720456507</v>
      </c>
      <c r="Z2497" s="28">
        <f t="shared" si="222"/>
        <v>328.93730254398776</v>
      </c>
      <c r="AA2497" s="28">
        <f t="shared" si="223"/>
        <v>321.7777886701507</v>
      </c>
      <c r="AB2497" s="28">
        <f t="shared" si="224"/>
        <v>202.42735348372904</v>
      </c>
      <c r="AC2497" s="28">
        <f t="shared" si="225"/>
        <v>35.932319876333523</v>
      </c>
      <c r="AD2497" s="28">
        <f t="shared" si="226"/>
        <v>96.135625317339773</v>
      </c>
      <c r="AE2497" s="28">
        <f t="shared" si="205"/>
        <v>0</v>
      </c>
      <c r="AF2497" s="28">
        <f t="shared" si="211"/>
        <v>13.051837977621394</v>
      </c>
      <c r="AG2497" s="28">
        <f t="shared" si="227"/>
        <v>8.5260501479304178</v>
      </c>
      <c r="AH2497" s="28">
        <f t="shared" si="206"/>
        <v>0</v>
      </c>
      <c r="AI2497" s="28"/>
      <c r="AL2497" s="24">
        <f t="shared" si="207"/>
        <v>1496.4469573713086</v>
      </c>
      <c r="AN2497" s="47">
        <f t="shared" si="212"/>
        <v>292.95</v>
      </c>
      <c r="AP2497" s="20">
        <f t="shared" si="204"/>
        <v>1789.3969573713086</v>
      </c>
      <c r="AR2497" s="20">
        <f t="shared" si="230"/>
        <v>-78.651863606153029</v>
      </c>
    </row>
    <row r="2498" spans="1:44" x14ac:dyDescent="0.25">
      <c r="A2498" t="str">
        <f>VLOOKUP($B2498,'Cushing Balance'!$C$2:$E$500,3,TRUE)</f>
        <v>202016</v>
      </c>
      <c r="B2498" s="2">
        <v>42509</v>
      </c>
      <c r="C2498" s="32"/>
      <c r="D2498" s="36">
        <f t="shared" ref="D2498:D2505" si="240">AVERAGE(D2485:D2497)-30</f>
        <v>166.07370041150236</v>
      </c>
      <c r="E2498" s="28">
        <f t="shared" si="213"/>
        <v>136.11674086279385</v>
      </c>
      <c r="F2498" s="28">
        <f t="shared" si="213"/>
        <v>197.41667125671302</v>
      </c>
      <c r="G2498" s="28"/>
      <c r="H2498" s="28">
        <f t="shared" si="231"/>
        <v>132.48993629895216</v>
      </c>
      <c r="I2498" s="28">
        <f t="shared" si="232"/>
        <v>78.860825768031631</v>
      </c>
      <c r="J2498" s="28">
        <f t="shared" si="233"/>
        <v>315.58880304268365</v>
      </c>
      <c r="K2498" s="28">
        <f t="shared" si="234"/>
        <v>77.48851821225243</v>
      </c>
      <c r="L2498" s="28">
        <f t="shared" si="235"/>
        <v>6.6596606270498213E-3</v>
      </c>
      <c r="M2498" s="28">
        <f t="shared" si="236"/>
        <v>330.43550724982919</v>
      </c>
      <c r="N2498" s="28">
        <f t="shared" si="237"/>
        <v>119.68119553007264</v>
      </c>
      <c r="O2498" s="28">
        <f t="shared" si="238"/>
        <v>44.388139096003968</v>
      </c>
      <c r="P2498" s="28">
        <f t="shared" si="239"/>
        <v>0</v>
      </c>
      <c r="R2498" s="24">
        <f t="shared" si="201"/>
        <v>1598.546697389462</v>
      </c>
      <c r="T2498" s="5">
        <v>82</v>
      </c>
      <c r="V2498" s="20">
        <f t="shared" si="202"/>
        <v>1680.546697389462</v>
      </c>
      <c r="W2498" s="59">
        <f t="shared" ref="W2498:W2561" si="241">B2498</f>
        <v>42509</v>
      </c>
      <c r="X2498" s="28">
        <f t="shared" si="220"/>
        <v>151.39754204847813</v>
      </c>
      <c r="Y2498" s="28">
        <f t="shared" si="221"/>
        <v>338.23316047719425</v>
      </c>
      <c r="Z2498" s="28">
        <f t="shared" si="222"/>
        <v>328.96366157873308</v>
      </c>
      <c r="AA2498" s="28">
        <f t="shared" si="223"/>
        <v>321.78820673720276</v>
      </c>
      <c r="AB2498" s="28">
        <f t="shared" si="224"/>
        <v>202.39346327679374</v>
      </c>
      <c r="AC2498" s="28">
        <f t="shared" si="225"/>
        <v>35.935568633172643</v>
      </c>
      <c r="AD2498" s="28">
        <f t="shared" si="226"/>
        <v>96.14016611623542</v>
      </c>
      <c r="AE2498" s="28">
        <f t="shared" si="205"/>
        <v>0</v>
      </c>
      <c r="AF2498" s="28">
        <f t="shared" si="211"/>
        <v>13.052570722560089</v>
      </c>
      <c r="AG2498" s="28">
        <f t="shared" si="227"/>
        <v>8.5253248621940454</v>
      </c>
      <c r="AH2498" s="28">
        <f t="shared" si="206"/>
        <v>0</v>
      </c>
      <c r="AI2498" s="28"/>
      <c r="AL2498" s="24">
        <f t="shared" si="207"/>
        <v>1496.4296644525641</v>
      </c>
      <c r="AN2498" s="47">
        <f t="shared" si="212"/>
        <v>292.95</v>
      </c>
      <c r="AP2498" s="20">
        <f t="shared" si="204"/>
        <v>1789.3796644525642</v>
      </c>
      <c r="AR2498" s="20">
        <f t="shared" si="230"/>
        <v>-108.83296706310216</v>
      </c>
    </row>
    <row r="2499" spans="1:44" x14ac:dyDescent="0.25">
      <c r="A2499" t="str">
        <f>VLOOKUP($B2499,'Cushing Balance'!$C$2:$E$500,3,TRUE)</f>
        <v>202016</v>
      </c>
      <c r="B2499" s="2">
        <v>42510</v>
      </c>
      <c r="C2499" s="32"/>
      <c r="D2499" s="36">
        <f t="shared" si="240"/>
        <v>163.72437883047954</v>
      </c>
      <c r="E2499" s="28">
        <f t="shared" si="213"/>
        <v>136.10604533368894</v>
      </c>
      <c r="F2499" s="28">
        <f t="shared" si="213"/>
        <v>197.36207153353087</v>
      </c>
      <c r="G2499" s="28"/>
      <c r="H2499" s="28">
        <f t="shared" si="231"/>
        <v>132.46105409526112</v>
      </c>
      <c r="I2499" s="28">
        <f t="shared" si="232"/>
        <v>78.864275925420614</v>
      </c>
      <c r="J2499" s="28">
        <f t="shared" si="233"/>
        <v>315.60777330513645</v>
      </c>
      <c r="K2499" s="28">
        <f t="shared" si="234"/>
        <v>77.489719365153164</v>
      </c>
      <c r="L2499" s="28">
        <f t="shared" si="235"/>
        <v>6.6476498387532234E-3</v>
      </c>
      <c r="M2499" s="28">
        <f t="shared" si="236"/>
        <v>330.44303312940337</v>
      </c>
      <c r="N2499" s="28">
        <f t="shared" si="237"/>
        <v>119.67751686252602</v>
      </c>
      <c r="O2499" s="28">
        <f t="shared" si="238"/>
        <v>44.389032872514754</v>
      </c>
      <c r="P2499" s="28">
        <f t="shared" si="239"/>
        <v>0</v>
      </c>
      <c r="R2499" s="24">
        <f t="shared" si="201"/>
        <v>1596.1315489029537</v>
      </c>
      <c r="T2499" s="5">
        <v>82</v>
      </c>
      <c r="V2499" s="20">
        <f t="shared" si="202"/>
        <v>1678.1315489029537</v>
      </c>
      <c r="W2499" s="59">
        <f t="shared" si="241"/>
        <v>42510</v>
      </c>
      <c r="X2499" s="28">
        <f t="shared" si="220"/>
        <v>151.39865379716028</v>
      </c>
      <c r="Y2499" s="28">
        <f t="shared" si="221"/>
        <v>338.20861558489139</v>
      </c>
      <c r="Z2499" s="28">
        <f t="shared" si="222"/>
        <v>329.00641606296773</v>
      </c>
      <c r="AA2499" s="28">
        <f t="shared" si="223"/>
        <v>321.80373987074944</v>
      </c>
      <c r="AB2499" s="28">
        <f t="shared" si="224"/>
        <v>202.36178382321586</v>
      </c>
      <c r="AC2499" s="28">
        <f t="shared" si="225"/>
        <v>35.937785606864622</v>
      </c>
      <c r="AD2499" s="28">
        <f t="shared" si="226"/>
        <v>96.146079971230691</v>
      </c>
      <c r="AE2499" s="28">
        <f t="shared" si="205"/>
        <v>0</v>
      </c>
      <c r="AF2499" s="28">
        <f t="shared" si="211"/>
        <v>13.053046562428422</v>
      </c>
      <c r="AG2499" s="28">
        <f t="shared" si="227"/>
        <v>8.524312089730703</v>
      </c>
      <c r="AH2499" s="28">
        <f t="shared" si="206"/>
        <v>0</v>
      </c>
      <c r="AI2499" s="28"/>
      <c r="AL2499" s="24">
        <f t="shared" si="207"/>
        <v>1496.4404333692389</v>
      </c>
      <c r="AN2499" s="47">
        <f t="shared" si="212"/>
        <v>292.95</v>
      </c>
      <c r="AP2499" s="20">
        <f t="shared" si="204"/>
        <v>1789.390433369239</v>
      </c>
      <c r="AR2499" s="20">
        <f t="shared" si="230"/>
        <v>-111.25888446628528</v>
      </c>
    </row>
    <row r="2500" spans="1:44" x14ac:dyDescent="0.25">
      <c r="A2500" t="str">
        <f>VLOOKUP($B2500,'Cushing Balance'!$C$2:$E$500,3,TRUE)</f>
        <v>212016</v>
      </c>
      <c r="B2500" s="2">
        <v>42511</v>
      </c>
      <c r="C2500" s="32"/>
      <c r="D2500" s="36">
        <f t="shared" si="240"/>
        <v>161.33663657391816</v>
      </c>
      <c r="E2500" s="28">
        <f>AVERAGE(E2487:E2499)-10</f>
        <v>126.09499430254374</v>
      </c>
      <c r="F2500" s="28">
        <f t="shared" ref="F2500:F2563" si="242">AVERAGE(F2487:F2499)</f>
        <v>197.32436624741419</v>
      </c>
      <c r="G2500" s="28"/>
      <c r="H2500" s="28">
        <f t="shared" si="231"/>
        <v>132.47454726519075</v>
      </c>
      <c r="I2500" s="28">
        <f t="shared" si="232"/>
        <v>78.858471428809935</v>
      </c>
      <c r="J2500" s="28">
        <f t="shared" si="233"/>
        <v>315.62327653363508</v>
      </c>
      <c r="K2500" s="28">
        <f t="shared" si="234"/>
        <v>77.487055339137044</v>
      </c>
      <c r="L2500" s="28">
        <f t="shared" si="235"/>
        <v>6.6388840313475993E-3</v>
      </c>
      <c r="M2500" s="28">
        <f t="shared" si="236"/>
        <v>330.44136818256516</v>
      </c>
      <c r="N2500" s="28">
        <f t="shared" si="237"/>
        <v>119.66802406722672</v>
      </c>
      <c r="O2500" s="28">
        <f t="shared" si="238"/>
        <v>44.390428439844477</v>
      </c>
      <c r="P2500" s="28">
        <f t="shared" si="239"/>
        <v>0</v>
      </c>
      <c r="R2500" s="24">
        <f t="shared" si="201"/>
        <v>1583.7058072643167</v>
      </c>
      <c r="T2500" s="5">
        <v>82</v>
      </c>
      <c r="V2500" s="20">
        <f t="shared" si="202"/>
        <v>1665.7058072643167</v>
      </c>
      <c r="W2500" s="59">
        <f t="shared" si="241"/>
        <v>42511</v>
      </c>
      <c r="X2500" s="28">
        <f t="shared" si="220"/>
        <v>151.39999596320953</v>
      </c>
      <c r="Y2500" s="28">
        <f t="shared" si="221"/>
        <v>338.18342621909574</v>
      </c>
      <c r="Z2500" s="28">
        <f t="shared" si="222"/>
        <v>329.05406824095388</v>
      </c>
      <c r="AA2500" s="28">
        <f t="shared" si="223"/>
        <v>321.80560011391287</v>
      </c>
      <c r="AB2500" s="28">
        <f t="shared" si="224"/>
        <v>202.3348178404211</v>
      </c>
      <c r="AC2500" s="28">
        <f t="shared" si="225"/>
        <v>35.937932478059601</v>
      </c>
      <c r="AD2500" s="28">
        <f t="shared" si="226"/>
        <v>96.150469431135747</v>
      </c>
      <c r="AE2500" s="28">
        <f t="shared" si="205"/>
        <v>0</v>
      </c>
      <c r="AF2500" s="28">
        <f t="shared" si="211"/>
        <v>13.053352446421311</v>
      </c>
      <c r="AG2500" s="28">
        <f t="shared" si="227"/>
        <v>8.5233785370486466</v>
      </c>
      <c r="AH2500" s="28">
        <f t="shared" si="206"/>
        <v>0</v>
      </c>
      <c r="AI2500" s="28"/>
      <c r="AL2500" s="24">
        <f t="shared" si="207"/>
        <v>1496.4430412702582</v>
      </c>
      <c r="AN2500" s="47">
        <f t="shared" si="212"/>
        <v>292.95</v>
      </c>
      <c r="AP2500" s="20">
        <f t="shared" si="204"/>
        <v>1789.3930412702582</v>
      </c>
      <c r="AR2500" s="20">
        <f t="shared" si="230"/>
        <v>-123.68723400594149</v>
      </c>
    </row>
    <row r="2501" spans="1:44" x14ac:dyDescent="0.25">
      <c r="A2501" t="str">
        <f>VLOOKUP($B2501,'Cushing Balance'!$C$2:$E$500,3,TRUE)</f>
        <v>212016</v>
      </c>
      <c r="B2501" s="2">
        <v>42512</v>
      </c>
      <c r="C2501" s="32"/>
      <c r="D2501" s="36">
        <f t="shared" si="240"/>
        <v>158.76867116552026</v>
      </c>
      <c r="E2501" s="28">
        <f t="shared" ref="E2501:E2512" si="243">AVERAGE(E2488:E2500)-10</f>
        <v>125.31539051262803</v>
      </c>
      <c r="F2501" s="28">
        <f t="shared" si="242"/>
        <v>197.31427389633879</v>
      </c>
      <c r="G2501" s="28"/>
      <c r="H2501" s="28">
        <f t="shared" si="231"/>
        <v>132.50868192465757</v>
      </c>
      <c r="I2501" s="28">
        <f t="shared" si="232"/>
        <v>78.851979943220968</v>
      </c>
      <c r="J2501" s="28">
        <f t="shared" si="233"/>
        <v>315.62692409667858</v>
      </c>
      <c r="K2501" s="28">
        <f t="shared" si="234"/>
        <v>77.483316770316151</v>
      </c>
      <c r="L2501" s="28">
        <f t="shared" si="235"/>
        <v>6.6373565078290103E-3</v>
      </c>
      <c r="M2501" s="28">
        <f t="shared" si="236"/>
        <v>330.4291866236772</v>
      </c>
      <c r="N2501" s="28">
        <f t="shared" si="237"/>
        <v>119.65780995291114</v>
      </c>
      <c r="O2501" s="28">
        <f t="shared" si="238"/>
        <v>44.389737582133911</v>
      </c>
      <c r="P2501" s="28">
        <f t="shared" si="239"/>
        <v>0</v>
      </c>
      <c r="R2501" s="24">
        <f t="shared" si="201"/>
        <v>1580.3526098245902</v>
      </c>
      <c r="T2501" s="5">
        <v>82</v>
      </c>
      <c r="V2501" s="20">
        <f t="shared" si="202"/>
        <v>1662.3526098245902</v>
      </c>
      <c r="W2501" s="59">
        <f t="shared" si="241"/>
        <v>42512</v>
      </c>
      <c r="X2501" s="28">
        <f t="shared" si="220"/>
        <v>151.40112204146448</v>
      </c>
      <c r="Y2501" s="28">
        <f t="shared" si="221"/>
        <v>338.16091287196213</v>
      </c>
      <c r="Z2501" s="28">
        <f t="shared" si="222"/>
        <v>329.09392882471258</v>
      </c>
      <c r="AA2501" s="28">
        <f t="shared" si="223"/>
        <v>321.83874865623937</v>
      </c>
      <c r="AB2501" s="28">
        <f t="shared" si="224"/>
        <v>202.31672670069582</v>
      </c>
      <c r="AC2501" s="28">
        <f t="shared" si="225"/>
        <v>35.937069835092871</v>
      </c>
      <c r="AD2501" s="28">
        <f t="shared" si="226"/>
        <v>96.16362370364115</v>
      </c>
      <c r="AE2501" s="28">
        <f t="shared" si="205"/>
        <v>0</v>
      </c>
      <c r="AF2501" s="28">
        <f t="shared" si="211"/>
        <v>13.054676652379518</v>
      </c>
      <c r="AG2501" s="28">
        <f t="shared" si="227"/>
        <v>8.5231092035479996</v>
      </c>
      <c r="AH2501" s="28">
        <f t="shared" si="206"/>
        <v>0</v>
      </c>
      <c r="AI2501" s="28"/>
      <c r="AL2501" s="24">
        <f t="shared" si="207"/>
        <v>1496.4899184897363</v>
      </c>
      <c r="AN2501" s="47">
        <f t="shared" si="212"/>
        <v>292.95</v>
      </c>
      <c r="AP2501" s="20">
        <f t="shared" si="204"/>
        <v>1789.4399184897363</v>
      </c>
      <c r="AR2501" s="20">
        <f t="shared" si="230"/>
        <v>-127.08730866514611</v>
      </c>
    </row>
    <row r="2502" spans="1:44" x14ac:dyDescent="0.25">
      <c r="A2502" t="str">
        <f>VLOOKUP($B2502,'Cushing Balance'!$C$2:$E$500,3,TRUE)</f>
        <v>212016</v>
      </c>
      <c r="B2502" s="2">
        <v>42513</v>
      </c>
      <c r="C2502" s="32"/>
      <c r="D2502" s="36">
        <f t="shared" si="240"/>
        <v>155.99222734304419</v>
      </c>
      <c r="E2502" s="28">
        <f t="shared" si="243"/>
        <v>124.48186017552655</v>
      </c>
      <c r="F2502" s="28">
        <f t="shared" si="242"/>
        <v>197.32319973099104</v>
      </c>
      <c r="G2502" s="28"/>
      <c r="H2502" s="28">
        <f t="shared" si="231"/>
        <v>132.54274621916153</v>
      </c>
      <c r="I2502" s="28">
        <f t="shared" si="232"/>
        <v>78.847566761271523</v>
      </c>
      <c r="J2502" s="28">
        <f t="shared" si="233"/>
        <v>315.62213671570896</v>
      </c>
      <c r="K2502" s="28">
        <f t="shared" si="234"/>
        <v>77.480773491725415</v>
      </c>
      <c r="L2502" s="28">
        <f t="shared" si="235"/>
        <v>6.647919032538965E-3</v>
      </c>
      <c r="M2502" s="28">
        <f t="shared" si="236"/>
        <v>330.41607563696687</v>
      </c>
      <c r="N2502" s="28">
        <f t="shared" si="237"/>
        <v>119.65172751326971</v>
      </c>
      <c r="O2502" s="28">
        <f t="shared" si="238"/>
        <v>44.389820922164674</v>
      </c>
      <c r="P2502" s="28">
        <f t="shared" si="239"/>
        <v>0</v>
      </c>
      <c r="R2502" s="24">
        <f t="shared" si="201"/>
        <v>1576.7547824288631</v>
      </c>
      <c r="T2502" s="5">
        <v>82</v>
      </c>
      <c r="V2502" s="20">
        <f t="shared" si="202"/>
        <v>1658.7547824288631</v>
      </c>
      <c r="W2502" s="59">
        <f t="shared" si="241"/>
        <v>42513</v>
      </c>
      <c r="X2502" s="28">
        <f t="shared" si="220"/>
        <v>151.40123214957376</v>
      </c>
      <c r="Y2502" s="28">
        <f t="shared" si="221"/>
        <v>338.14962263968113</v>
      </c>
      <c r="Z2502" s="28">
        <f t="shared" si="222"/>
        <v>329.12548484889555</v>
      </c>
      <c r="AA2502" s="28">
        <f t="shared" si="223"/>
        <v>321.88037975872538</v>
      </c>
      <c r="AB2502" s="28">
        <f t="shared" si="224"/>
        <v>202.31204011429813</v>
      </c>
      <c r="AC2502" s="28">
        <f t="shared" si="225"/>
        <v>35.936246197770039</v>
      </c>
      <c r="AD2502" s="28">
        <f t="shared" si="226"/>
        <v>96.183755471052294</v>
      </c>
      <c r="AE2502" s="28">
        <f t="shared" si="205"/>
        <v>0</v>
      </c>
      <c r="AF2502" s="28">
        <f t="shared" si="211"/>
        <v>13.056623698557663</v>
      </c>
      <c r="AG2502" s="28">
        <f t="shared" si="227"/>
        <v>8.5231448803125751</v>
      </c>
      <c r="AH2502" s="28">
        <f t="shared" si="206"/>
        <v>0</v>
      </c>
      <c r="AI2502" s="28"/>
      <c r="AL2502" s="24">
        <f t="shared" si="207"/>
        <v>1496.5685297588666</v>
      </c>
      <c r="AN2502" s="47">
        <f t="shared" si="212"/>
        <v>292.95</v>
      </c>
      <c r="AP2502" s="20">
        <f t="shared" si="204"/>
        <v>1789.5185297588666</v>
      </c>
      <c r="AR2502" s="20">
        <f t="shared" si="230"/>
        <v>-130.76374733000353</v>
      </c>
    </row>
    <row r="2503" spans="1:44" x14ac:dyDescent="0.25">
      <c r="A2503" t="str">
        <f>VLOOKUP($B2503,'Cushing Balance'!$C$2:$E$500,3,TRUE)</f>
        <v>212016</v>
      </c>
      <c r="B2503" s="2">
        <v>42514</v>
      </c>
      <c r="C2503" s="32"/>
      <c r="D2503" s="36">
        <f t="shared" si="240"/>
        <v>152.94425775206724</v>
      </c>
      <c r="E2503" s="28">
        <f t="shared" si="243"/>
        <v>123.58891630461127</v>
      </c>
      <c r="F2503" s="28">
        <f t="shared" si="242"/>
        <v>197.34177994917019</v>
      </c>
      <c r="G2503" s="28"/>
      <c r="H2503" s="28">
        <f t="shared" si="231"/>
        <v>132.57248144160647</v>
      </c>
      <c r="I2503" s="28">
        <f t="shared" si="232"/>
        <v>78.845067197238237</v>
      </c>
      <c r="J2503" s="28">
        <f t="shared" si="233"/>
        <v>315.61270562928519</v>
      </c>
      <c r="K2503" s="28">
        <f t="shared" si="234"/>
        <v>77.479237846479862</v>
      </c>
      <c r="L2503" s="28">
        <f t="shared" si="235"/>
        <v>6.6552023132277127E-3</v>
      </c>
      <c r="M2503" s="28">
        <f t="shared" si="236"/>
        <v>330.40644115982946</v>
      </c>
      <c r="N2503" s="28">
        <f t="shared" si="237"/>
        <v>119.64926138597649</v>
      </c>
      <c r="O2503" s="28">
        <f t="shared" si="238"/>
        <v>44.390196178920363</v>
      </c>
      <c r="P2503" s="28">
        <f t="shared" si="239"/>
        <v>0</v>
      </c>
      <c r="R2503" s="24">
        <f t="shared" si="201"/>
        <v>1572.8370000474979</v>
      </c>
      <c r="T2503" s="5">
        <v>82</v>
      </c>
      <c r="V2503" s="20">
        <f t="shared" si="202"/>
        <v>1654.8370000474979</v>
      </c>
      <c r="W2503" s="59">
        <f t="shared" si="241"/>
        <v>42514</v>
      </c>
      <c r="X2503" s="28">
        <f t="shared" si="220"/>
        <v>151.40020437423161</v>
      </c>
      <c r="Y2503" s="28">
        <f t="shared" si="221"/>
        <v>338.14858163465726</v>
      </c>
      <c r="Z2503" s="28">
        <f t="shared" si="222"/>
        <v>329.141782762172</v>
      </c>
      <c r="AA2503" s="28">
        <f t="shared" si="223"/>
        <v>321.91615909361303</v>
      </c>
      <c r="AB2503" s="28">
        <f t="shared" si="224"/>
        <v>202.32052015311663</v>
      </c>
      <c r="AC2503" s="28">
        <f t="shared" si="225"/>
        <v>35.934612108378857</v>
      </c>
      <c r="AD2503" s="28">
        <f t="shared" si="226"/>
        <v>96.202093870029842</v>
      </c>
      <c r="AE2503" s="28">
        <f t="shared" si="205"/>
        <v>0</v>
      </c>
      <c r="AF2503" s="28">
        <f t="shared" si="211"/>
        <v>13.058443712459971</v>
      </c>
      <c r="AG2503" s="28">
        <f t="shared" si="227"/>
        <v>8.5224720504456606</v>
      </c>
      <c r="AH2503" s="28">
        <f t="shared" si="206"/>
        <v>0</v>
      </c>
      <c r="AI2503" s="28"/>
      <c r="AL2503" s="24">
        <f t="shared" si="207"/>
        <v>1496.6448697591049</v>
      </c>
      <c r="AN2503" s="47">
        <f t="shared" si="212"/>
        <v>292.95</v>
      </c>
      <c r="AP2503" s="20">
        <f t="shared" si="204"/>
        <v>1789.594869759105</v>
      </c>
      <c r="AR2503" s="20">
        <f t="shared" si="230"/>
        <v>-134.7578697116071</v>
      </c>
    </row>
    <row r="2504" spans="1:44" x14ac:dyDescent="0.25">
      <c r="A2504" t="str">
        <f>VLOOKUP($B2504,'Cushing Balance'!$C$2:$E$500,3,TRUE)</f>
        <v>212016</v>
      </c>
      <c r="B2504" s="2">
        <v>42515</v>
      </c>
      <c r="C2504" s="32"/>
      <c r="D2504" s="36">
        <f t="shared" si="240"/>
        <v>149.61458549520228</v>
      </c>
      <c r="E2504" s="28">
        <f t="shared" si="243"/>
        <v>122.6299384966716</v>
      </c>
      <c r="F2504" s="28">
        <f t="shared" si="242"/>
        <v>197.36219685341365</v>
      </c>
      <c r="G2504" s="28"/>
      <c r="H2504" s="28">
        <f t="shared" si="231"/>
        <v>132.59391691007536</v>
      </c>
      <c r="I2504" s="28">
        <f t="shared" si="232"/>
        <v>78.844251907763066</v>
      </c>
      <c r="J2504" s="28">
        <f t="shared" si="233"/>
        <v>315.60286228584789</v>
      </c>
      <c r="K2504" s="28">
        <f t="shared" si="234"/>
        <v>77.478546700158148</v>
      </c>
      <c r="L2504" s="28">
        <f t="shared" si="235"/>
        <v>6.6596517996434061E-3</v>
      </c>
      <c r="M2504" s="28">
        <f t="shared" si="236"/>
        <v>330.40246900460886</v>
      </c>
      <c r="N2504" s="28">
        <f t="shared" si="237"/>
        <v>119.64969699718455</v>
      </c>
      <c r="O2504" s="28">
        <f t="shared" si="238"/>
        <v>44.390544312338228</v>
      </c>
      <c r="P2504" s="28">
        <f t="shared" si="239"/>
        <v>0</v>
      </c>
      <c r="R2504" s="24">
        <f t="shared" si="201"/>
        <v>1568.5756686150633</v>
      </c>
      <c r="T2504" s="5">
        <v>82</v>
      </c>
      <c r="V2504" s="20">
        <f t="shared" si="202"/>
        <v>1650.5756686150633</v>
      </c>
      <c r="W2504" s="59">
        <f t="shared" si="241"/>
        <v>42515</v>
      </c>
      <c r="X2504" s="28">
        <f t="shared" si="220"/>
        <v>151.39929948457794</v>
      </c>
      <c r="Y2504" s="28">
        <f t="shared" si="221"/>
        <v>338.15555880554928</v>
      </c>
      <c r="Z2504" s="28">
        <f t="shared" si="222"/>
        <v>329.13446276687506</v>
      </c>
      <c r="AA2504" s="28">
        <f t="shared" si="223"/>
        <v>321.92924885524769</v>
      </c>
      <c r="AB2504" s="28">
        <f t="shared" si="224"/>
        <v>202.33961217866519</v>
      </c>
      <c r="AC2504" s="28">
        <f t="shared" si="225"/>
        <v>35.932940330880363</v>
      </c>
      <c r="AD2504" s="28">
        <f t="shared" si="226"/>
        <v>96.209225025159711</v>
      </c>
      <c r="AE2504" s="28">
        <f t="shared" si="205"/>
        <v>0</v>
      </c>
      <c r="AF2504" s="28">
        <f t="shared" si="211"/>
        <v>13.059258564542192</v>
      </c>
      <c r="AG2504" s="28">
        <f t="shared" si="227"/>
        <v>8.5217387915095966</v>
      </c>
      <c r="AH2504" s="28">
        <f t="shared" si="206"/>
        <v>0</v>
      </c>
      <c r="AI2504" s="28"/>
      <c r="AL2504" s="24">
        <f t="shared" si="207"/>
        <v>1496.6813448030068</v>
      </c>
      <c r="AN2504" s="47">
        <f t="shared" si="212"/>
        <v>292.95</v>
      </c>
      <c r="AP2504" s="20">
        <f t="shared" si="204"/>
        <v>1789.6313448030069</v>
      </c>
      <c r="AR2504" s="20">
        <f t="shared" si="230"/>
        <v>-139.05567618794362</v>
      </c>
    </row>
    <row r="2505" spans="1:44" x14ac:dyDescent="0.25">
      <c r="A2505" t="str">
        <f>VLOOKUP($B2505,'Cushing Balance'!$C$2:$E$500,3,TRUE)</f>
        <v>212016</v>
      </c>
      <c r="B2505" s="2">
        <v>42516</v>
      </c>
      <c r="C2505" s="32"/>
      <c r="D2505" s="36">
        <f t="shared" si="240"/>
        <v>145.99719294137242</v>
      </c>
      <c r="E2505" s="28">
        <f t="shared" si="243"/>
        <v>121.59841591230173</v>
      </c>
      <c r="F2505" s="28">
        <f t="shared" si="242"/>
        <v>197.378630484409</v>
      </c>
      <c r="G2505" s="28"/>
      <c r="H2505" s="28">
        <f t="shared" si="231"/>
        <v>132.60480250522838</v>
      </c>
      <c r="I2505" s="28">
        <f t="shared" si="232"/>
        <v>78.844966639876787</v>
      </c>
      <c r="J2505" s="28">
        <f t="shared" si="233"/>
        <v>315.59693017607447</v>
      </c>
      <c r="K2505" s="28">
        <f t="shared" si="234"/>
        <v>77.478647315987317</v>
      </c>
      <c r="L2505" s="28">
        <f t="shared" si="235"/>
        <v>6.6617532643730775E-3</v>
      </c>
      <c r="M2505" s="28">
        <f t="shared" si="236"/>
        <v>330.40286533588556</v>
      </c>
      <c r="N2505" s="28">
        <f t="shared" si="237"/>
        <v>119.65240076767245</v>
      </c>
      <c r="O2505" s="28">
        <f t="shared" si="238"/>
        <v>44.390752608060794</v>
      </c>
      <c r="P2505" s="28">
        <f t="shared" si="239"/>
        <v>0</v>
      </c>
      <c r="R2505" s="24">
        <f t="shared" si="201"/>
        <v>1563.9522664401331</v>
      </c>
      <c r="T2505" s="5">
        <v>82</v>
      </c>
      <c r="V2505" s="20">
        <f t="shared" si="202"/>
        <v>1645.9522664401331</v>
      </c>
      <c r="W2505" s="59">
        <f t="shared" si="241"/>
        <v>42516</v>
      </c>
      <c r="X2505" s="28">
        <f t="shared" si="220"/>
        <v>151.3989303487252</v>
      </c>
      <c r="Y2505" s="28">
        <f t="shared" si="221"/>
        <v>338.16807970394507</v>
      </c>
      <c r="Z2505" s="28">
        <f t="shared" si="222"/>
        <v>329.10812041573507</v>
      </c>
      <c r="AA2505" s="28">
        <f t="shared" si="223"/>
        <v>321.91084159110875</v>
      </c>
      <c r="AB2505" s="28">
        <f t="shared" si="224"/>
        <v>202.362536199658</v>
      </c>
      <c r="AC2505" s="28">
        <f t="shared" si="225"/>
        <v>35.931378225496175</v>
      </c>
      <c r="AD2505" s="28">
        <f t="shared" si="226"/>
        <v>96.203907643973736</v>
      </c>
      <c r="AE2505" s="28">
        <f t="shared" si="205"/>
        <v>0</v>
      </c>
      <c r="AF2505" s="28">
        <f t="shared" si="211"/>
        <v>13.058409362610082</v>
      </c>
      <c r="AG2505" s="28">
        <f t="shared" si="227"/>
        <v>8.5215598094607223</v>
      </c>
      <c r="AH2505" s="28">
        <f t="shared" si="206"/>
        <v>0</v>
      </c>
      <c r="AI2505" s="28"/>
      <c r="AL2505" s="24">
        <f t="shared" si="207"/>
        <v>1496.6637633007128</v>
      </c>
      <c r="AN2505" s="47">
        <f t="shared" si="212"/>
        <v>292.95</v>
      </c>
      <c r="AP2505" s="20">
        <f t="shared" si="204"/>
        <v>1789.6137633007129</v>
      </c>
      <c r="AR2505" s="20">
        <f t="shared" si="230"/>
        <v>-143.66149686057975</v>
      </c>
    </row>
    <row r="2506" spans="1:44" x14ac:dyDescent="0.25">
      <c r="A2506" t="str">
        <f>VLOOKUP($B2506,'Cushing Balance'!$C$2:$E$500,3,TRUE)</f>
        <v>212016</v>
      </c>
      <c r="B2506" s="2">
        <v>42517</v>
      </c>
      <c r="C2506" s="32"/>
      <c r="D2506" s="36">
        <f>AVERAGE(D2493:D2505)-20</f>
        <v>152.08638128290448</v>
      </c>
      <c r="E2506" s="28">
        <f t="shared" si="243"/>
        <v>120.48791257691084</v>
      </c>
      <c r="F2506" s="28">
        <f t="shared" si="242"/>
        <v>197.38777538757088</v>
      </c>
      <c r="G2506" s="28"/>
      <c r="H2506" s="28">
        <f t="shared" si="231"/>
        <v>132.6041836991659</v>
      </c>
      <c r="I2506" s="28">
        <f t="shared" si="232"/>
        <v>78.846500473351171</v>
      </c>
      <c r="J2506" s="28">
        <f t="shared" si="233"/>
        <v>315.5942528988831</v>
      </c>
      <c r="K2506" s="28">
        <f t="shared" si="234"/>
        <v>77.479347032131756</v>
      </c>
      <c r="L2506" s="28">
        <f t="shared" si="235"/>
        <v>6.6620230548593683E-3</v>
      </c>
      <c r="M2506" s="28">
        <f t="shared" si="236"/>
        <v>330.40544636730942</v>
      </c>
      <c r="N2506" s="28">
        <f t="shared" si="237"/>
        <v>119.65595048255571</v>
      </c>
      <c r="O2506" s="28">
        <f t="shared" si="238"/>
        <v>44.390621158065137</v>
      </c>
      <c r="P2506" s="28">
        <f t="shared" si="239"/>
        <v>0</v>
      </c>
      <c r="R2506" s="24">
        <f t="shared" ref="R2506:R2569" si="244">SUM(D2506:P2506)</f>
        <v>1568.9450333819032</v>
      </c>
      <c r="T2506" s="5">
        <v>82</v>
      </c>
      <c r="V2506" s="20">
        <f t="shared" ref="V2506:V2569" si="245">T2506+R2506</f>
        <v>1650.9450333819032</v>
      </c>
      <c r="W2506" s="59">
        <f t="shared" si="241"/>
        <v>42517</v>
      </c>
      <c r="X2506" s="28">
        <f t="shared" si="220"/>
        <v>151.39876676170283</v>
      </c>
      <c r="Y2506" s="28">
        <f t="shared" si="221"/>
        <v>338.1831602187363</v>
      </c>
      <c r="Z2506" s="28">
        <f t="shared" si="222"/>
        <v>329.0785139583391</v>
      </c>
      <c r="AA2506" s="28">
        <f t="shared" si="223"/>
        <v>321.89500800561774</v>
      </c>
      <c r="AB2506" s="28">
        <f t="shared" si="224"/>
        <v>202.38065250525906</v>
      </c>
      <c r="AC2506" s="28">
        <f t="shared" si="225"/>
        <v>35.930871828010858</v>
      </c>
      <c r="AD2506" s="28">
        <f t="shared" si="226"/>
        <v>96.190507187175882</v>
      </c>
      <c r="AE2506" s="28">
        <f t="shared" si="205"/>
        <v>0</v>
      </c>
      <c r="AF2506" s="28">
        <f t="shared" si="211"/>
        <v>13.056807970044103</v>
      </c>
      <c r="AG2506" s="28">
        <f t="shared" si="227"/>
        <v>8.5222549874402009</v>
      </c>
      <c r="AH2506" s="28">
        <f t="shared" si="206"/>
        <v>0</v>
      </c>
      <c r="AI2506" s="28"/>
      <c r="AL2506" s="24">
        <f t="shared" si="207"/>
        <v>1496.636543422326</v>
      </c>
      <c r="AN2506" s="47">
        <f t="shared" si="212"/>
        <v>292.95</v>
      </c>
      <c r="AP2506" s="20">
        <f t="shared" ref="AP2506:AP2569" si="246">AN2506+AL2506</f>
        <v>1789.586543422326</v>
      </c>
      <c r="AR2506" s="20">
        <f t="shared" si="230"/>
        <v>-138.64151004042287</v>
      </c>
    </row>
    <row r="2507" spans="1:44" x14ac:dyDescent="0.25">
      <c r="A2507" t="str">
        <f>VLOOKUP($B2507,'Cushing Balance'!$C$2:$E$500,3,TRUE)</f>
        <v>222016</v>
      </c>
      <c r="B2507" s="2">
        <v>42518</v>
      </c>
      <c r="C2507" s="32"/>
      <c r="D2507" s="36">
        <f t="shared" ref="D2507:D2513" si="247">AVERAGE(D2494:D2506)-20</f>
        <v>148.64462443171445</v>
      </c>
      <c r="E2507" s="28">
        <f t="shared" si="243"/>
        <v>119.29135854988027</v>
      </c>
      <c r="F2507" s="28">
        <f t="shared" si="242"/>
        <v>197.38944251191498</v>
      </c>
      <c r="G2507" s="28"/>
      <c r="H2507" s="28">
        <f t="shared" si="231"/>
        <v>132.59343289033106</v>
      </c>
      <c r="I2507" s="28">
        <f t="shared" si="232"/>
        <v>78.848326813748159</v>
      </c>
      <c r="J2507" s="28">
        <f t="shared" si="233"/>
        <v>315.59435927068722</v>
      </c>
      <c r="K2507" s="28">
        <f t="shared" si="234"/>
        <v>77.480325140241845</v>
      </c>
      <c r="L2507" s="28">
        <f t="shared" si="235"/>
        <v>6.6609948402877118E-3</v>
      </c>
      <c r="M2507" s="28">
        <f t="shared" si="236"/>
        <v>330.4088252470566</v>
      </c>
      <c r="N2507" s="28">
        <f t="shared" si="237"/>
        <v>119.65928953223269</v>
      </c>
      <c r="O2507" s="28">
        <f t="shared" si="238"/>
        <v>44.390229208086112</v>
      </c>
      <c r="P2507" s="28">
        <f t="shared" si="239"/>
        <v>0</v>
      </c>
      <c r="R2507" s="24">
        <f t="shared" si="244"/>
        <v>1564.3068745907337</v>
      </c>
      <c r="T2507" s="5">
        <v>82</v>
      </c>
      <c r="V2507" s="20">
        <f t="shared" si="245"/>
        <v>1646.3068745907337</v>
      </c>
      <c r="W2507" s="59">
        <f t="shared" si="241"/>
        <v>42518</v>
      </c>
      <c r="X2507" s="28">
        <f t="shared" ref="X2507:X2570" si="248">AVERAGE(X2492:X2506)</f>
        <v>151.39856773271327</v>
      </c>
      <c r="Y2507" s="28">
        <f t="shared" ref="Y2507:Y2570" si="249">AVERAGE(Y2492:Y2506)</f>
        <v>338.19679586383251</v>
      </c>
      <c r="Z2507" s="28">
        <f t="shared" si="222"/>
        <v>329.05629038634487</v>
      </c>
      <c r="AA2507" s="28">
        <f t="shared" si="223"/>
        <v>321.86819159768697</v>
      </c>
      <c r="AB2507" s="28">
        <f t="shared" ref="AB2507:AB2570" si="250">AVERAGE(AB2492:AB2506)</f>
        <v>202.39091570979267</v>
      </c>
      <c r="AC2507" s="28">
        <f t="shared" ref="AC2507:AC2570" si="251">AVERAGE(AC2492:AC2506)</f>
        <v>35.931217534840698</v>
      </c>
      <c r="AD2507" s="28">
        <f t="shared" ref="AD2507:AD2570" si="252">AVERAGE(AD2492:AD2506)</f>
        <v>96.175168375104093</v>
      </c>
      <c r="AE2507" s="28">
        <f t="shared" ref="AE2507:AE2570" si="253">AVERAGE(AE2492:AE2506)</f>
        <v>0</v>
      </c>
      <c r="AF2507" s="28">
        <f t="shared" ref="AF2507:AF2570" si="254">AVERAGE(AF2492:AF2506)</f>
        <v>13.055704681354962</v>
      </c>
      <c r="AG2507" s="28">
        <f t="shared" ref="AG2507:AG2570" si="255">AVERAGE(AG2492:AG2506)</f>
        <v>8.5228945035229469</v>
      </c>
      <c r="AH2507" s="28">
        <f t="shared" ref="AH2507:AH2570" si="256">AVERAGE(AH2492:AH2506)</f>
        <v>0</v>
      </c>
      <c r="AI2507" s="28"/>
      <c r="AL2507" s="24">
        <f t="shared" ref="AL2507:AL2570" si="257">SUM(X2507:AJ2507)</f>
        <v>1496.5957463851928</v>
      </c>
      <c r="AN2507" s="47">
        <f t="shared" si="212"/>
        <v>292.95</v>
      </c>
      <c r="AP2507" s="20">
        <f t="shared" si="246"/>
        <v>1789.5457463851928</v>
      </c>
      <c r="AR2507" s="20">
        <f t="shared" si="230"/>
        <v>-143.2388717944591</v>
      </c>
    </row>
    <row r="2508" spans="1:44" x14ac:dyDescent="0.25">
      <c r="A2508" t="str">
        <f>VLOOKUP($B2508,'Cushing Balance'!$C$2:$E$500,3,TRUE)</f>
        <v>222016</v>
      </c>
      <c r="B2508" s="2">
        <v>42519</v>
      </c>
      <c r="C2508" s="32"/>
      <c r="D2508" s="36">
        <f t="shared" si="247"/>
        <v>144.94706842995615</v>
      </c>
      <c r="E2508" s="28">
        <f t="shared" si="243"/>
        <v>118.00114485941225</v>
      </c>
      <c r="F2508" s="28">
        <f t="shared" si="242"/>
        <v>197.38559401761651</v>
      </c>
      <c r="G2508" s="28"/>
      <c r="H2508" s="28">
        <f t="shared" si="231"/>
        <v>132.57724617852179</v>
      </c>
      <c r="I2508" s="28">
        <f t="shared" si="232"/>
        <v>78.849905713927058</v>
      </c>
      <c r="J2508" s="28">
        <f t="shared" si="233"/>
        <v>315.59654396016037</v>
      </c>
      <c r="K2508" s="28">
        <f t="shared" si="234"/>
        <v>77.481293627343689</v>
      </c>
      <c r="L2508" s="28">
        <f t="shared" si="235"/>
        <v>6.6592021787427649E-3</v>
      </c>
      <c r="M2508" s="28">
        <f t="shared" si="236"/>
        <v>330.412514048427</v>
      </c>
      <c r="N2508" s="28">
        <f t="shared" si="237"/>
        <v>119.66143363041922</v>
      </c>
      <c r="O2508" s="28">
        <f t="shared" si="238"/>
        <v>44.389732128670055</v>
      </c>
      <c r="P2508" s="28">
        <f t="shared" si="239"/>
        <v>0</v>
      </c>
      <c r="R2508" s="24">
        <f t="shared" si="244"/>
        <v>1559.3091357966327</v>
      </c>
      <c r="T2508" s="5">
        <v>82</v>
      </c>
      <c r="V2508" s="20">
        <f t="shared" si="245"/>
        <v>1641.3091357966327</v>
      </c>
      <c r="W2508" s="59">
        <f t="shared" si="241"/>
        <v>42519</v>
      </c>
      <c r="X2508" s="28">
        <f t="shared" si="248"/>
        <v>151.39850285240453</v>
      </c>
      <c r="Y2508" s="28">
        <f t="shared" si="249"/>
        <v>338.20421157834306</v>
      </c>
      <c r="Z2508" s="28">
        <f t="shared" si="222"/>
        <v>329.04507988009169</v>
      </c>
      <c r="AA2508" s="28">
        <f t="shared" ref="AA2508:AA2571" si="258">AVERAGE(AA2493:AA2507)</f>
        <v>321.85190583332877</v>
      </c>
      <c r="AB2508" s="28">
        <f t="shared" si="250"/>
        <v>202.39175291228898</v>
      </c>
      <c r="AC2508" s="28">
        <f t="shared" si="251"/>
        <v>35.93179737162275</v>
      </c>
      <c r="AD2508" s="28">
        <f t="shared" si="252"/>
        <v>96.168399219133178</v>
      </c>
      <c r="AE2508" s="28">
        <f t="shared" si="253"/>
        <v>0</v>
      </c>
      <c r="AF2508" s="28">
        <f t="shared" si="254"/>
        <v>13.055121034955976</v>
      </c>
      <c r="AG2508" s="28">
        <f t="shared" si="255"/>
        <v>8.5233135295667672</v>
      </c>
      <c r="AH2508" s="28">
        <f t="shared" si="256"/>
        <v>0</v>
      </c>
      <c r="AI2508" s="28"/>
      <c r="AL2508" s="24">
        <f t="shared" si="257"/>
        <v>1496.5700842117358</v>
      </c>
      <c r="AN2508" s="47">
        <f t="shared" ref="AN2508:AN2532" si="259">315*0.93</f>
        <v>292.95</v>
      </c>
      <c r="AP2508" s="20">
        <f t="shared" si="246"/>
        <v>1789.5200842117358</v>
      </c>
      <c r="AR2508" s="20">
        <f t="shared" si="230"/>
        <v>-148.21094841510308</v>
      </c>
    </row>
    <row r="2509" spans="1:44" x14ac:dyDescent="0.25">
      <c r="A2509" t="str">
        <f>VLOOKUP($B2509,'Cushing Balance'!$C$2:$E$500,3,TRUE)</f>
        <v>222016</v>
      </c>
      <c r="B2509" s="2">
        <v>42520</v>
      </c>
      <c r="C2509" s="32"/>
      <c r="D2509" s="36">
        <f t="shared" si="247"/>
        <v>140.97734300189128</v>
      </c>
      <c r="E2509" s="28">
        <f t="shared" si="243"/>
        <v>116.60997467851536</v>
      </c>
      <c r="F2509" s="28">
        <f t="shared" si="242"/>
        <v>197.37867957704654</v>
      </c>
      <c r="G2509" s="28"/>
      <c r="H2509" s="28">
        <f t="shared" si="231"/>
        <v>132.5613257976143</v>
      </c>
      <c r="I2509" s="28">
        <f t="shared" si="232"/>
        <v>78.850936963983543</v>
      </c>
      <c r="J2509" s="28">
        <f t="shared" si="233"/>
        <v>315.59973704018569</v>
      </c>
      <c r="K2509" s="28">
        <f t="shared" si="234"/>
        <v>77.482099048246639</v>
      </c>
      <c r="L2509" s="28">
        <f t="shared" si="235"/>
        <v>6.657156127746095E-3</v>
      </c>
      <c r="M2509" s="28">
        <f t="shared" si="236"/>
        <v>330.41575270544814</v>
      </c>
      <c r="N2509" s="28">
        <f t="shared" si="237"/>
        <v>119.66217212939638</v>
      </c>
      <c r="O2509" s="28">
        <f t="shared" si="238"/>
        <v>44.389497956423256</v>
      </c>
      <c r="P2509" s="28">
        <f t="shared" si="239"/>
        <v>0</v>
      </c>
      <c r="R2509" s="24">
        <f t="shared" si="244"/>
        <v>1553.9341760548787</v>
      </c>
      <c r="T2509" s="5">
        <v>82</v>
      </c>
      <c r="V2509" s="20">
        <f t="shared" si="245"/>
        <v>1635.9341760548787</v>
      </c>
      <c r="W2509" s="59">
        <f t="shared" si="241"/>
        <v>42520</v>
      </c>
      <c r="X2509" s="28">
        <f t="shared" si="248"/>
        <v>151.39855831537187</v>
      </c>
      <c r="Y2509" s="28">
        <f t="shared" si="249"/>
        <v>338.20599635082425</v>
      </c>
      <c r="Z2509" s="28">
        <f t="shared" si="222"/>
        <v>329.04214560819378</v>
      </c>
      <c r="AA2509" s="28">
        <f t="shared" si="258"/>
        <v>321.84492995129079</v>
      </c>
      <c r="AB2509" s="28">
        <f t="shared" si="250"/>
        <v>202.38608758640518</v>
      </c>
      <c r="AC2509" s="28">
        <f t="shared" si="251"/>
        <v>35.932467916946152</v>
      </c>
      <c r="AD2509" s="28">
        <f t="shared" si="252"/>
        <v>96.166758298502202</v>
      </c>
      <c r="AE2509" s="28">
        <f t="shared" si="253"/>
        <v>0</v>
      </c>
      <c r="AF2509" s="28">
        <f t="shared" si="254"/>
        <v>13.054918558108453</v>
      </c>
      <c r="AG2509" s="28">
        <f t="shared" si="255"/>
        <v>8.5235427359876912</v>
      </c>
      <c r="AH2509" s="28">
        <f t="shared" si="256"/>
        <v>0</v>
      </c>
      <c r="AI2509" s="28"/>
      <c r="AL2509" s="24">
        <f t="shared" si="257"/>
        <v>1496.5554053216304</v>
      </c>
      <c r="AN2509" s="47">
        <f t="shared" si="259"/>
        <v>292.95</v>
      </c>
      <c r="AP2509" s="20">
        <f t="shared" si="246"/>
        <v>1789.5054053216304</v>
      </c>
      <c r="AR2509" s="20">
        <f t="shared" si="230"/>
        <v>-153.57122926675174</v>
      </c>
    </row>
    <row r="2510" spans="1:44" x14ac:dyDescent="0.25">
      <c r="A2510" t="str">
        <f>VLOOKUP($B2510,'Cushing Balance'!$C$2:$E$500,3,TRUE)</f>
        <v>222016</v>
      </c>
      <c r="B2510" s="2">
        <v>42521</v>
      </c>
      <c r="C2510" s="32"/>
      <c r="D2510" s="36">
        <f t="shared" si="247"/>
        <v>136.71608290024517</v>
      </c>
      <c r="E2510" s="28">
        <f t="shared" si="243"/>
        <v>115.11060305727322</v>
      </c>
      <c r="F2510" s="28">
        <f t="shared" si="242"/>
        <v>197.37090757106583</v>
      </c>
      <c r="G2510" s="28"/>
      <c r="H2510" s="28">
        <f t="shared" si="231"/>
        <v>132.55104062520056</v>
      </c>
      <c r="I2510" s="28">
        <f t="shared" si="232"/>
        <v>78.851352003079214</v>
      </c>
      <c r="J2510" s="28">
        <f t="shared" si="233"/>
        <v>315.60292559652504</v>
      </c>
      <c r="K2510" s="28">
        <f t="shared" si="234"/>
        <v>77.482501293916144</v>
      </c>
      <c r="L2510" s="28">
        <f t="shared" si="235"/>
        <v>6.6553170054375228E-3</v>
      </c>
      <c r="M2510" s="28">
        <f t="shared" si="236"/>
        <v>330.41772213933632</v>
      </c>
      <c r="N2510" s="28">
        <f t="shared" si="237"/>
        <v>119.66183712115171</v>
      </c>
      <c r="O2510" s="28">
        <f t="shared" si="238"/>
        <v>44.389656567677008</v>
      </c>
      <c r="P2510" s="28">
        <f t="shared" si="239"/>
        <v>0</v>
      </c>
      <c r="R2510" s="24">
        <f t="shared" si="244"/>
        <v>1548.1612841924757</v>
      </c>
      <c r="T2510" s="5">
        <v>82</v>
      </c>
      <c r="V2510" s="20">
        <f t="shared" si="245"/>
        <v>1630.1612841924757</v>
      </c>
      <c r="W2510" s="59">
        <f t="shared" si="241"/>
        <v>42521</v>
      </c>
      <c r="X2510" s="28">
        <f t="shared" si="248"/>
        <v>151.39869739903173</v>
      </c>
      <c r="Y2510" s="28">
        <f t="shared" si="249"/>
        <v>338.20319331759117</v>
      </c>
      <c r="Z2510" s="28">
        <f t="shared" si="222"/>
        <v>329.04483856562143</v>
      </c>
      <c r="AA2510" s="28">
        <f t="shared" si="258"/>
        <v>321.84503594808479</v>
      </c>
      <c r="AB2510" s="28">
        <f t="shared" si="250"/>
        <v>202.37799597887275</v>
      </c>
      <c r="AC2510" s="28">
        <f t="shared" si="251"/>
        <v>35.93310462556996</v>
      </c>
      <c r="AD2510" s="28">
        <f t="shared" si="252"/>
        <v>96.167530986486355</v>
      </c>
      <c r="AE2510" s="28">
        <f t="shared" si="253"/>
        <v>0</v>
      </c>
      <c r="AF2510" s="28">
        <f t="shared" si="254"/>
        <v>13.054967530580257</v>
      </c>
      <c r="AG2510" s="28">
        <f t="shared" si="255"/>
        <v>8.523594656473783</v>
      </c>
      <c r="AH2510" s="28">
        <f t="shared" si="256"/>
        <v>0</v>
      </c>
      <c r="AI2510" s="28"/>
      <c r="AL2510" s="24">
        <f t="shared" si="257"/>
        <v>1496.5489590083123</v>
      </c>
      <c r="AN2510" s="47">
        <f t="shared" si="259"/>
        <v>292.95</v>
      </c>
      <c r="AP2510" s="20">
        <f t="shared" si="246"/>
        <v>1789.4989590083123</v>
      </c>
      <c r="AR2510" s="20">
        <f t="shared" si="230"/>
        <v>-159.33767481583664</v>
      </c>
    </row>
    <row r="2511" spans="1:44" x14ac:dyDescent="0.25">
      <c r="A2511" t="str">
        <f>VLOOKUP($B2511,'Cushing Balance'!$C$2:$E$500,3,TRUE)</f>
        <v>222016</v>
      </c>
      <c r="B2511" s="2">
        <v>42522</v>
      </c>
      <c r="C2511" s="32"/>
      <c r="D2511" s="36">
        <f t="shared" si="247"/>
        <v>132.14024235075522</v>
      </c>
      <c r="E2511" s="28">
        <f>AVERAGE(E2498:E2510)</f>
        <v>123.49486889405827</v>
      </c>
      <c r="F2511" s="28">
        <f t="shared" si="242"/>
        <v>197.36427607824584</v>
      </c>
      <c r="G2511" s="28"/>
      <c r="H2511" s="28">
        <f t="shared" si="231"/>
        <v>132.54887660392052</v>
      </c>
      <c r="I2511" s="28">
        <f t="shared" si="232"/>
        <v>78.851109810747843</v>
      </c>
      <c r="J2511" s="28">
        <f t="shared" si="233"/>
        <v>315.60532542703788</v>
      </c>
      <c r="K2511" s="28">
        <f t="shared" si="234"/>
        <v>77.482413937160729</v>
      </c>
      <c r="L2511" s="28">
        <f t="shared" si="235"/>
        <v>6.6540592786027896E-3</v>
      </c>
      <c r="M2511" s="28">
        <f t="shared" si="236"/>
        <v>330.41824667925715</v>
      </c>
      <c r="N2511" s="28">
        <f t="shared" si="237"/>
        <v>119.66063969019964</v>
      </c>
      <c r="O2511" s="28">
        <f t="shared" si="238"/>
        <v>44.389876079300208</v>
      </c>
      <c r="P2511" s="28">
        <f t="shared" si="239"/>
        <v>0</v>
      </c>
      <c r="R2511" s="24">
        <f t="shared" si="244"/>
        <v>1551.9625296099618</v>
      </c>
      <c r="T2511" s="5">
        <v>82</v>
      </c>
      <c r="V2511" s="20">
        <f t="shared" si="245"/>
        <v>1633.9625296099618</v>
      </c>
      <c r="W2511" s="59">
        <f t="shared" si="241"/>
        <v>42522</v>
      </c>
      <c r="X2511" s="28">
        <f t="shared" si="248"/>
        <v>151.39886914516873</v>
      </c>
      <c r="Y2511" s="28">
        <f t="shared" si="249"/>
        <v>338.1974064101982</v>
      </c>
      <c r="Z2511" s="28">
        <f t="shared" si="222"/>
        <v>329.05100729983758</v>
      </c>
      <c r="AA2511" s="28">
        <f t="shared" si="258"/>
        <v>321.84872179107299</v>
      </c>
      <c r="AB2511" s="28">
        <f t="shared" si="250"/>
        <v>202.37047623391695</v>
      </c>
      <c r="AC2511" s="28">
        <f t="shared" si="251"/>
        <v>35.933612735075684</v>
      </c>
      <c r="AD2511" s="28">
        <f t="shared" si="252"/>
        <v>96.16917607075635</v>
      </c>
      <c r="AE2511" s="28">
        <f t="shared" si="253"/>
        <v>0</v>
      </c>
      <c r="AF2511" s="28">
        <f t="shared" si="254"/>
        <v>13.055154439043083</v>
      </c>
      <c r="AG2511" s="28">
        <f t="shared" si="255"/>
        <v>8.5235099275938691</v>
      </c>
      <c r="AH2511" s="28">
        <f t="shared" si="256"/>
        <v>0</v>
      </c>
      <c r="AI2511" s="28"/>
      <c r="AL2511" s="24">
        <f t="shared" si="257"/>
        <v>1496.5479340526633</v>
      </c>
      <c r="AN2511" s="47">
        <f t="shared" si="259"/>
        <v>292.95</v>
      </c>
      <c r="AP2511" s="20">
        <f t="shared" si="246"/>
        <v>1789.4979340526634</v>
      </c>
      <c r="AR2511" s="20">
        <f t="shared" si="230"/>
        <v>-155.53540444270152</v>
      </c>
    </row>
    <row r="2512" spans="1:44" x14ac:dyDescent="0.25">
      <c r="A2512" t="str">
        <f>VLOOKUP($B2512,'Cushing Balance'!$C$2:$E$500,3,TRUE)</f>
        <v>222016</v>
      </c>
      <c r="B2512" s="2">
        <v>42523</v>
      </c>
      <c r="C2512" s="32"/>
      <c r="D2512" s="36">
        <f t="shared" si="247"/>
        <v>129.52997634608238</v>
      </c>
      <c r="E2512" s="28">
        <f t="shared" si="243"/>
        <v>112.523955665694</v>
      </c>
      <c r="F2512" s="28">
        <f t="shared" si="242"/>
        <v>197.36024567990219</v>
      </c>
      <c r="G2512" s="28"/>
      <c r="H2512" s="28">
        <f t="shared" si="231"/>
        <v>132.55341047353346</v>
      </c>
      <c r="I2512" s="28">
        <f t="shared" si="232"/>
        <v>78.850362429418311</v>
      </c>
      <c r="J2512" s="28">
        <f t="shared" si="233"/>
        <v>315.60659637968041</v>
      </c>
      <c r="K2512" s="28">
        <f t="shared" si="234"/>
        <v>77.481944377538284</v>
      </c>
      <c r="L2512" s="28">
        <f t="shared" si="235"/>
        <v>6.6536284056453255E-3</v>
      </c>
      <c r="M2512" s="28">
        <f t="shared" si="236"/>
        <v>330.41691894305927</v>
      </c>
      <c r="N2512" s="28">
        <f t="shared" si="237"/>
        <v>119.65905847174787</v>
      </c>
      <c r="O2512" s="28">
        <f t="shared" si="238"/>
        <v>44.390009693399925</v>
      </c>
      <c r="P2512" s="28">
        <f t="shared" si="239"/>
        <v>0</v>
      </c>
      <c r="R2512" s="24">
        <f t="shared" si="244"/>
        <v>1538.3791320884616</v>
      </c>
      <c r="T2512" s="5">
        <v>82</v>
      </c>
      <c r="V2512" s="20">
        <f t="shared" si="245"/>
        <v>1620.3791320884616</v>
      </c>
      <c r="W2512" s="59">
        <f t="shared" si="241"/>
        <v>42523</v>
      </c>
      <c r="X2512" s="28">
        <f t="shared" si="248"/>
        <v>151.39904697089761</v>
      </c>
      <c r="Y2512" s="28">
        <f t="shared" si="249"/>
        <v>338.1907092587378</v>
      </c>
      <c r="Z2512" s="28">
        <f t="shared" si="222"/>
        <v>329.05887358289743</v>
      </c>
      <c r="AA2512" s="28">
        <f t="shared" si="258"/>
        <v>321.85363376493547</v>
      </c>
      <c r="AB2512" s="28">
        <f t="shared" si="250"/>
        <v>202.36444897980863</v>
      </c>
      <c r="AC2512" s="28">
        <f t="shared" si="251"/>
        <v>35.933928353607648</v>
      </c>
      <c r="AD2512" s="28">
        <f t="shared" si="252"/>
        <v>96.171499112463763</v>
      </c>
      <c r="AE2512" s="28">
        <f t="shared" si="253"/>
        <v>0</v>
      </c>
      <c r="AF2512" s="28">
        <f t="shared" si="254"/>
        <v>13.055392927577833</v>
      </c>
      <c r="AG2512" s="28">
        <f t="shared" si="255"/>
        <v>8.5233467141843757</v>
      </c>
      <c r="AH2512" s="28">
        <f t="shared" si="256"/>
        <v>0</v>
      </c>
      <c r="AI2512" s="28"/>
      <c r="AL2512" s="24">
        <f t="shared" si="257"/>
        <v>1496.5508796651106</v>
      </c>
      <c r="AN2512" s="47">
        <f t="shared" si="259"/>
        <v>292.95</v>
      </c>
      <c r="AP2512" s="20">
        <f t="shared" si="246"/>
        <v>1789.5008796651107</v>
      </c>
      <c r="AR2512" s="20">
        <f t="shared" si="230"/>
        <v>-169.12174757664911</v>
      </c>
    </row>
    <row r="2513" spans="1:44" x14ac:dyDescent="0.25">
      <c r="A2513" t="str">
        <f>VLOOKUP($B2513,'Cushing Balance'!$C$2:$E$500,3,TRUE)</f>
        <v>222016</v>
      </c>
      <c r="B2513" s="2">
        <v>42524</v>
      </c>
      <c r="C2513" s="32"/>
      <c r="D2513" s="36">
        <f t="shared" si="247"/>
        <v>126.89963769343643</v>
      </c>
      <c r="E2513" s="28">
        <f t="shared" ref="E2513:E2514" si="260">AVERAGE(E2500:E2512)-20</f>
        <v>100.70994876815595</v>
      </c>
      <c r="F2513" s="28">
        <f t="shared" si="242"/>
        <v>197.36010522962306</v>
      </c>
      <c r="G2513" s="28"/>
      <c r="H2513" s="28">
        <f t="shared" si="231"/>
        <v>132.56051481032367</v>
      </c>
      <c r="I2513" s="28">
        <f t="shared" si="232"/>
        <v>78.849292160495054</v>
      </c>
      <c r="J2513" s="28">
        <f t="shared" si="233"/>
        <v>315.60650584695304</v>
      </c>
      <c r="K2513" s="28">
        <f t="shared" si="234"/>
        <v>77.48134630156791</v>
      </c>
      <c r="L2513" s="28">
        <f t="shared" si="235"/>
        <v>6.6540882954062575E-3</v>
      </c>
      <c r="M2513" s="28">
        <f t="shared" si="236"/>
        <v>330.41491015949447</v>
      </c>
      <c r="N2513" s="28">
        <f t="shared" si="237"/>
        <v>119.65763859553415</v>
      </c>
      <c r="O2513" s="28">
        <f t="shared" si="238"/>
        <v>44.390084833468009</v>
      </c>
      <c r="P2513" s="28">
        <f t="shared" si="239"/>
        <v>0</v>
      </c>
      <c r="R2513" s="24">
        <f t="shared" si="244"/>
        <v>1523.9366384873472</v>
      </c>
      <c r="T2513" s="5">
        <v>82</v>
      </c>
      <c r="V2513" s="20">
        <f t="shared" si="245"/>
        <v>1605.9366384873472</v>
      </c>
      <c r="W2513" s="59">
        <f t="shared" si="241"/>
        <v>42524</v>
      </c>
      <c r="X2513" s="28">
        <f t="shared" si="248"/>
        <v>151.39919929231411</v>
      </c>
      <c r="Y2513" s="28">
        <f t="shared" si="249"/>
        <v>338.18596206234923</v>
      </c>
      <c r="Z2513" s="28">
        <f t="shared" si="222"/>
        <v>329.06697831882479</v>
      </c>
      <c r="AA2513" s="28">
        <f t="shared" si="258"/>
        <v>321.85869010458777</v>
      </c>
      <c r="AB2513" s="28">
        <f t="shared" si="250"/>
        <v>202.3602553462139</v>
      </c>
      <c r="AC2513" s="28">
        <f t="shared" si="251"/>
        <v>35.934035585425924</v>
      </c>
      <c r="AD2513" s="28">
        <f t="shared" si="252"/>
        <v>96.173890698805351</v>
      </c>
      <c r="AE2513" s="28">
        <f t="shared" si="253"/>
        <v>0</v>
      </c>
      <c r="AF2513" s="28">
        <f t="shared" si="254"/>
        <v>13.055629924241597</v>
      </c>
      <c r="AG2513" s="28">
        <f t="shared" si="255"/>
        <v>8.5231664852679714</v>
      </c>
      <c r="AH2513" s="28">
        <f t="shared" si="256"/>
        <v>0</v>
      </c>
      <c r="AI2513" s="28"/>
      <c r="AL2513" s="24">
        <f t="shared" si="257"/>
        <v>1496.5578078180306</v>
      </c>
      <c r="AN2513" s="47">
        <f t="shared" si="259"/>
        <v>292.95</v>
      </c>
      <c r="AP2513" s="20">
        <f t="shared" si="246"/>
        <v>1789.5078078180306</v>
      </c>
      <c r="AR2513" s="20">
        <f t="shared" si="230"/>
        <v>-183.57116933068346</v>
      </c>
    </row>
    <row r="2514" spans="1:44" x14ac:dyDescent="0.25">
      <c r="A2514" t="str">
        <f>VLOOKUP($B2514,'Cushing Balance'!$C$2:$E$500,3,TRUE)</f>
        <v>232016</v>
      </c>
      <c r="B2514" s="2">
        <v>42525</v>
      </c>
      <c r="C2514" s="32"/>
      <c r="D2514" s="36">
        <f>AVERAGE(D2501:D2513)</f>
        <v>144.25063777955322</v>
      </c>
      <c r="E2514" s="28">
        <f t="shared" si="260"/>
        <v>98.757252957818437</v>
      </c>
      <c r="F2514" s="28">
        <f t="shared" si="242"/>
        <v>197.36285438210066</v>
      </c>
      <c r="G2514" s="28"/>
      <c r="H2514" s="28">
        <f t="shared" si="231"/>
        <v>132.56712769841079</v>
      </c>
      <c r="I2514" s="28">
        <f t="shared" si="232"/>
        <v>78.848586062932355</v>
      </c>
      <c r="J2514" s="28">
        <f t="shared" si="233"/>
        <v>315.60521579413131</v>
      </c>
      <c r="K2514" s="28">
        <f t="shared" si="234"/>
        <v>77.480907144831832</v>
      </c>
      <c r="L2514" s="28">
        <f t="shared" si="235"/>
        <v>6.6552578541800014E-3</v>
      </c>
      <c r="M2514" s="28">
        <f t="shared" si="236"/>
        <v>330.41287492695056</v>
      </c>
      <c r="N2514" s="28">
        <f t="shared" si="237"/>
        <v>119.65683971309626</v>
      </c>
      <c r="O2514" s="28">
        <f t="shared" si="238"/>
        <v>44.39005840220829</v>
      </c>
      <c r="P2514" s="28">
        <f t="shared" si="239"/>
        <v>0</v>
      </c>
      <c r="R2514" s="24">
        <f t="shared" si="244"/>
        <v>1539.3390101198879</v>
      </c>
      <c r="T2514" s="5">
        <v>82</v>
      </c>
      <c r="V2514" s="20">
        <f t="shared" si="245"/>
        <v>1621.3390101198879</v>
      </c>
      <c r="W2514" s="59">
        <f t="shared" si="241"/>
        <v>42525</v>
      </c>
      <c r="X2514" s="28">
        <f t="shared" si="248"/>
        <v>151.3993097752365</v>
      </c>
      <c r="Y2514" s="28">
        <f t="shared" si="249"/>
        <v>338.18281550135964</v>
      </c>
      <c r="Z2514" s="28">
        <f t="shared" si="222"/>
        <v>329.07386610149752</v>
      </c>
      <c r="AA2514" s="28">
        <f t="shared" si="258"/>
        <v>321.86338899574673</v>
      </c>
      <c r="AB2514" s="28">
        <f t="shared" si="250"/>
        <v>202.35804148417523</v>
      </c>
      <c r="AC2514" s="28">
        <f t="shared" si="251"/>
        <v>35.933933382242813</v>
      </c>
      <c r="AD2514" s="28">
        <f t="shared" si="252"/>
        <v>96.176139004310016</v>
      </c>
      <c r="AE2514" s="28">
        <f t="shared" si="253"/>
        <v>0</v>
      </c>
      <c r="AF2514" s="28">
        <f t="shared" si="254"/>
        <v>13.055833871020363</v>
      </c>
      <c r="AG2514" s="28">
        <f t="shared" si="255"/>
        <v>8.5230225934728985</v>
      </c>
      <c r="AH2514" s="28">
        <f t="shared" si="256"/>
        <v>0</v>
      </c>
      <c r="AI2514" s="28"/>
      <c r="AL2514" s="24">
        <f t="shared" si="257"/>
        <v>1496.5663507090617</v>
      </c>
      <c r="AN2514" s="47">
        <f t="shared" si="259"/>
        <v>292.95</v>
      </c>
      <c r="AP2514" s="20">
        <f t="shared" si="246"/>
        <v>1789.5163507090617</v>
      </c>
      <c r="AR2514" s="20">
        <f t="shared" si="230"/>
        <v>-168.17734058917381</v>
      </c>
    </row>
    <row r="2515" spans="1:44" x14ac:dyDescent="0.25">
      <c r="A2515" t="str">
        <f>VLOOKUP($B2515,'Cushing Balance'!$C$2:$E$500,3,TRUE)</f>
        <v>232016</v>
      </c>
      <c r="B2515" s="2">
        <v>42526</v>
      </c>
      <c r="C2515" s="32"/>
      <c r="D2515" s="36">
        <f t="shared" ref="D2515:D2578" si="261">AVERAGE(D2502:D2514)</f>
        <v>143.13386598063269</v>
      </c>
      <c r="E2515" s="28">
        <f>AVERAGE(E2502:E2514)-10</f>
        <v>106.71431929975614</v>
      </c>
      <c r="F2515" s="28">
        <f t="shared" si="242"/>
        <v>197.36659134254387</v>
      </c>
      <c r="G2515" s="28"/>
      <c r="H2515" s="28">
        <f t="shared" si="231"/>
        <v>132.57162352716105</v>
      </c>
      <c r="I2515" s="28">
        <f t="shared" si="232"/>
        <v>78.848324995217865</v>
      </c>
      <c r="J2515" s="28">
        <f t="shared" si="233"/>
        <v>315.60354592470469</v>
      </c>
      <c r="K2515" s="28">
        <f t="shared" si="234"/>
        <v>77.480721789025338</v>
      </c>
      <c r="L2515" s="28">
        <f t="shared" si="235"/>
        <v>6.6566348808223853E-3</v>
      </c>
      <c r="M2515" s="28">
        <f t="shared" si="236"/>
        <v>330.41162018104848</v>
      </c>
      <c r="N2515" s="28">
        <f t="shared" si="237"/>
        <v>119.65676507926436</v>
      </c>
      <c r="O2515" s="28">
        <f t="shared" si="238"/>
        <v>44.390083080675545</v>
      </c>
      <c r="P2515" s="28">
        <f t="shared" si="239"/>
        <v>0</v>
      </c>
      <c r="R2515" s="24">
        <f t="shared" si="244"/>
        <v>1546.1841178349109</v>
      </c>
      <c r="T2515" s="5">
        <v>82</v>
      </c>
      <c r="V2515" s="20">
        <f t="shared" si="245"/>
        <v>1628.1841178349109</v>
      </c>
      <c r="W2515" s="59">
        <f t="shared" si="241"/>
        <v>42526</v>
      </c>
      <c r="X2515" s="28">
        <f t="shared" si="248"/>
        <v>151.39935350710823</v>
      </c>
      <c r="Y2515" s="28">
        <f t="shared" si="249"/>
        <v>338.18109549579088</v>
      </c>
      <c r="Z2515" s="28">
        <f t="shared" si="222"/>
        <v>329.07836277073278</v>
      </c>
      <c r="AA2515" s="28">
        <f t="shared" si="258"/>
        <v>321.86736560407991</v>
      </c>
      <c r="AB2515" s="28">
        <f t="shared" si="250"/>
        <v>202.35779199490585</v>
      </c>
      <c r="AC2515" s="28">
        <f t="shared" si="251"/>
        <v>35.933676567268023</v>
      </c>
      <c r="AD2515" s="28">
        <f t="shared" si="252"/>
        <v>96.178142939848641</v>
      </c>
      <c r="AE2515" s="28">
        <f t="shared" si="253"/>
        <v>0</v>
      </c>
      <c r="AF2515" s="28">
        <f t="shared" si="254"/>
        <v>13.056019691593157</v>
      </c>
      <c r="AG2515" s="28">
        <f t="shared" si="255"/>
        <v>8.5229366270557119</v>
      </c>
      <c r="AH2515" s="28">
        <f t="shared" si="256"/>
        <v>0</v>
      </c>
      <c r="AI2515" s="28"/>
      <c r="AL2515" s="24">
        <f t="shared" si="257"/>
        <v>1496.5747451983832</v>
      </c>
      <c r="AN2515" s="47">
        <f t="shared" si="259"/>
        <v>292.95</v>
      </c>
      <c r="AP2515" s="20">
        <f t="shared" si="246"/>
        <v>1789.5247451983832</v>
      </c>
      <c r="AR2515" s="20">
        <f t="shared" si="230"/>
        <v>-161.34062736347232</v>
      </c>
    </row>
    <row r="2516" spans="1:44" x14ac:dyDescent="0.25">
      <c r="A2516" t="str">
        <f>VLOOKUP($B2516,'Cushing Balance'!$C$2:$E$500,3,TRUE)</f>
        <v>232016</v>
      </c>
      <c r="B2516" s="2">
        <v>42527</v>
      </c>
      <c r="C2516" s="32"/>
      <c r="D2516" s="36">
        <f t="shared" si="261"/>
        <v>142.14476126044718</v>
      </c>
      <c r="E2516" s="28">
        <f t="shared" ref="E2516:E2517" si="262">AVERAGE(E2503:E2515)-10</f>
        <v>105.34758538623535</v>
      </c>
      <c r="F2516" s="28">
        <f t="shared" si="242"/>
        <v>197.36992915881714</v>
      </c>
      <c r="G2516" s="28"/>
      <c r="H2516" s="28">
        <f t="shared" si="231"/>
        <v>132.57384485854564</v>
      </c>
      <c r="I2516" s="28">
        <f t="shared" si="232"/>
        <v>78.848383320906038</v>
      </c>
      <c r="J2516" s="28">
        <f t="shared" si="233"/>
        <v>315.60211586385816</v>
      </c>
      <c r="K2516" s="28">
        <f t="shared" si="234"/>
        <v>77.480717811894564</v>
      </c>
      <c r="L2516" s="28">
        <f t="shared" si="235"/>
        <v>6.6573053306903393E-3</v>
      </c>
      <c r="M2516" s="28">
        <f t="shared" si="236"/>
        <v>330.4112774536701</v>
      </c>
      <c r="N2516" s="28">
        <f t="shared" si="237"/>
        <v>119.65715258434088</v>
      </c>
      <c r="O2516" s="28">
        <f t="shared" si="238"/>
        <v>44.390103246714844</v>
      </c>
      <c r="P2516" s="28">
        <f t="shared" si="239"/>
        <v>0</v>
      </c>
      <c r="R2516" s="24">
        <f t="shared" si="244"/>
        <v>1543.8325282507603</v>
      </c>
      <c r="T2516" s="5">
        <v>82</v>
      </c>
      <c r="V2516" s="20">
        <f t="shared" si="245"/>
        <v>1625.8325282507603</v>
      </c>
      <c r="W2516" s="59">
        <f t="shared" si="241"/>
        <v>42527</v>
      </c>
      <c r="X2516" s="28">
        <f t="shared" si="248"/>
        <v>151.3993106767015</v>
      </c>
      <c r="Y2516" s="28">
        <f t="shared" si="249"/>
        <v>338.18094011423722</v>
      </c>
      <c r="Z2516" s="28">
        <f t="shared" si="222"/>
        <v>329.07998240605139</v>
      </c>
      <c r="AA2516" s="28">
        <f t="shared" si="258"/>
        <v>321.87148330342438</v>
      </c>
      <c r="AB2516" s="28">
        <f t="shared" si="250"/>
        <v>202.35932360520485</v>
      </c>
      <c r="AC2516" s="28">
        <f t="shared" si="251"/>
        <v>35.933392839881918</v>
      </c>
      <c r="AD2516" s="28">
        <f t="shared" si="252"/>
        <v>96.179987840429504</v>
      </c>
      <c r="AE2516" s="28">
        <f t="shared" si="253"/>
        <v>0</v>
      </c>
      <c r="AF2516" s="28">
        <f t="shared" si="254"/>
        <v>13.056197507937949</v>
      </c>
      <c r="AG2516" s="28">
        <f t="shared" si="255"/>
        <v>8.5229071663895173</v>
      </c>
      <c r="AH2516" s="28">
        <f t="shared" si="256"/>
        <v>0</v>
      </c>
      <c r="AI2516" s="28"/>
      <c r="AL2516" s="24">
        <f t="shared" si="257"/>
        <v>1496.583525460258</v>
      </c>
      <c r="AN2516" s="47">
        <f t="shared" si="259"/>
        <v>292.95</v>
      </c>
      <c r="AP2516" s="20">
        <f t="shared" si="246"/>
        <v>1789.533525460258</v>
      </c>
      <c r="AR2516" s="20">
        <f t="shared" si="230"/>
        <v>-163.7009972094977</v>
      </c>
    </row>
    <row r="2517" spans="1:44" x14ac:dyDescent="0.25">
      <c r="A2517" t="str">
        <f>VLOOKUP($B2517,'Cushing Balance'!$C$2:$E$500,3,TRUE)</f>
        <v>232016</v>
      </c>
      <c r="B2517" s="2">
        <v>42528</v>
      </c>
      <c r="C2517" s="32"/>
      <c r="D2517" s="36">
        <f t="shared" si="261"/>
        <v>141.3140307610918</v>
      </c>
      <c r="E2517" s="28">
        <f t="shared" si="262"/>
        <v>103.94440608482182</v>
      </c>
      <c r="F2517" s="28">
        <f t="shared" si="242"/>
        <v>197.37209448263619</v>
      </c>
      <c r="G2517" s="28"/>
      <c r="H2517" s="28">
        <f t="shared" si="231"/>
        <v>132.57394973677174</v>
      </c>
      <c r="I2517" s="28">
        <f t="shared" si="232"/>
        <v>78.848638407342023</v>
      </c>
      <c r="J2517" s="28">
        <f t="shared" si="233"/>
        <v>315.60130126651762</v>
      </c>
      <c r="K2517" s="28">
        <f t="shared" si="234"/>
        <v>77.480831655388016</v>
      </c>
      <c r="L2517" s="28">
        <f t="shared" si="235"/>
        <v>6.6574671012643877E-3</v>
      </c>
      <c r="M2517" s="28">
        <f t="shared" si="236"/>
        <v>330.41164947627323</v>
      </c>
      <c r="N2517" s="28">
        <f t="shared" si="237"/>
        <v>119.65775959959969</v>
      </c>
      <c r="O2517" s="28">
        <f t="shared" si="238"/>
        <v>44.390096098083646</v>
      </c>
      <c r="P2517" s="28">
        <f t="shared" si="239"/>
        <v>0</v>
      </c>
      <c r="R2517" s="24">
        <f t="shared" si="244"/>
        <v>1541.6014150356273</v>
      </c>
      <c r="T2517" s="5">
        <v>82</v>
      </c>
      <c r="V2517" s="20">
        <f t="shared" si="245"/>
        <v>1623.6014150356273</v>
      </c>
      <c r="W2517" s="59">
        <f t="shared" si="241"/>
        <v>42528</v>
      </c>
      <c r="X2517" s="28">
        <f t="shared" si="248"/>
        <v>151.39918991905063</v>
      </c>
      <c r="Y2517" s="28">
        <f t="shared" si="249"/>
        <v>338.18227526372215</v>
      </c>
      <c r="Z2517" s="28">
        <f t="shared" si="222"/>
        <v>329.07905264480735</v>
      </c>
      <c r="AA2517" s="28">
        <f t="shared" si="258"/>
        <v>321.87366561323677</v>
      </c>
      <c r="AB2517" s="28">
        <f t="shared" si="250"/>
        <v>202.36216339883876</v>
      </c>
      <c r="AC2517" s="28">
        <f t="shared" si="251"/>
        <v>35.933147706867864</v>
      </c>
      <c r="AD2517" s="28">
        <f t="shared" si="252"/>
        <v>96.181078782882054</v>
      </c>
      <c r="AE2517" s="28">
        <f t="shared" si="253"/>
        <v>0</v>
      </c>
      <c r="AF2517" s="28">
        <f t="shared" si="254"/>
        <v>13.056298898308508</v>
      </c>
      <c r="AG2517" s="28">
        <f t="shared" si="255"/>
        <v>8.5228936972456193</v>
      </c>
      <c r="AH2517" s="28">
        <f t="shared" si="256"/>
        <v>0</v>
      </c>
      <c r="AI2517" s="28"/>
      <c r="AL2517" s="24">
        <f t="shared" si="257"/>
        <v>1496.5897659249595</v>
      </c>
      <c r="AN2517" s="47">
        <f t="shared" si="259"/>
        <v>292.95</v>
      </c>
      <c r="AP2517" s="20">
        <f t="shared" si="246"/>
        <v>1789.5397659249595</v>
      </c>
      <c r="AR2517" s="20">
        <f t="shared" si="230"/>
        <v>-165.93835088933224</v>
      </c>
    </row>
    <row r="2518" spans="1:44" x14ac:dyDescent="0.25">
      <c r="A2518" t="str">
        <f>VLOOKUP($B2518,'Cushing Balance'!$C$2:$E$500,3,TRUE)</f>
        <v>232016</v>
      </c>
      <c r="B2518" s="2">
        <v>42529</v>
      </c>
      <c r="C2518" s="32"/>
      <c r="D2518" s="36">
        <f t="shared" si="261"/>
        <v>140.67552655077563</v>
      </c>
      <c r="E2518" s="28">
        <f>AVERAGE(E2505:E2517)</f>
        <v>112.50705743775644</v>
      </c>
      <c r="F2518" s="28">
        <f t="shared" si="242"/>
        <v>197.37285583873023</v>
      </c>
      <c r="G2518" s="28"/>
      <c r="H2518" s="28">
        <f t="shared" si="231"/>
        <v>132.57241380036376</v>
      </c>
      <c r="I2518" s="28">
        <f t="shared" si="232"/>
        <v>78.848975830386564</v>
      </c>
      <c r="J2518" s="28">
        <f t="shared" si="233"/>
        <v>315.60118118810755</v>
      </c>
      <c r="K2518" s="28">
        <f t="shared" si="234"/>
        <v>77.481007421174922</v>
      </c>
      <c r="L2518" s="28">
        <f t="shared" si="235"/>
        <v>6.6572990475429247E-3</v>
      </c>
      <c r="M2518" s="28">
        <f t="shared" si="236"/>
        <v>330.41235566640131</v>
      </c>
      <c r="N2518" s="28">
        <f t="shared" si="237"/>
        <v>119.65837979978548</v>
      </c>
      <c r="O2518" s="28">
        <f t="shared" si="238"/>
        <v>44.390061620064067</v>
      </c>
      <c r="P2518" s="28">
        <f t="shared" si="239"/>
        <v>0</v>
      </c>
      <c r="R2518" s="24">
        <f t="shared" si="244"/>
        <v>1549.5264724525935</v>
      </c>
      <c r="T2518" s="5">
        <v>82</v>
      </c>
      <c r="V2518" s="20">
        <f t="shared" si="245"/>
        <v>1631.5264724525935</v>
      </c>
      <c r="W2518" s="59">
        <f t="shared" si="241"/>
        <v>42529</v>
      </c>
      <c r="X2518" s="28">
        <f t="shared" si="248"/>
        <v>151.3990537703491</v>
      </c>
      <c r="Y2518" s="28">
        <f t="shared" si="249"/>
        <v>338.18445210532485</v>
      </c>
      <c r="Z2518" s="28">
        <f t="shared" si="222"/>
        <v>329.07595716453477</v>
      </c>
      <c r="AA2518" s="28">
        <f t="shared" si="258"/>
        <v>321.87321800353754</v>
      </c>
      <c r="AB2518" s="28">
        <f t="shared" si="250"/>
        <v>202.3655049511415</v>
      </c>
      <c r="AC2518" s="28">
        <f t="shared" si="251"/>
        <v>35.932941140807721</v>
      </c>
      <c r="AD2518" s="28">
        <f t="shared" si="252"/>
        <v>96.180900337004019</v>
      </c>
      <c r="AE2518" s="28">
        <f t="shared" si="253"/>
        <v>0</v>
      </c>
      <c r="AF2518" s="28">
        <f t="shared" si="254"/>
        <v>13.056277244958567</v>
      </c>
      <c r="AG2518" s="28">
        <f t="shared" si="255"/>
        <v>8.5228769517078202</v>
      </c>
      <c r="AH2518" s="28">
        <f t="shared" si="256"/>
        <v>0</v>
      </c>
      <c r="AI2518" s="28"/>
      <c r="AL2518" s="24">
        <f t="shared" si="257"/>
        <v>1496.5911816693661</v>
      </c>
      <c r="AN2518" s="47">
        <f t="shared" si="259"/>
        <v>292.95</v>
      </c>
      <c r="AP2518" s="20">
        <f t="shared" si="246"/>
        <v>1789.5411816693661</v>
      </c>
      <c r="AR2518" s="20">
        <f t="shared" si="230"/>
        <v>-158.01470921677264</v>
      </c>
    </row>
    <row r="2519" spans="1:44" x14ac:dyDescent="0.25">
      <c r="A2519" t="str">
        <f>VLOOKUP($B2519,'Cushing Balance'!$C$2:$E$500,3,TRUE)</f>
        <v>232016</v>
      </c>
      <c r="B2519" s="2">
        <v>42530</v>
      </c>
      <c r="C2519" s="32"/>
      <c r="D2519" s="36">
        <f t="shared" si="261"/>
        <v>140.26616759765278</v>
      </c>
      <c r="E2519" s="28">
        <f t="shared" ref="E2519:F2582" si="263">AVERAGE(E2506:E2518)</f>
        <v>111.80772217048373</v>
      </c>
      <c r="F2519" s="28">
        <f t="shared" si="242"/>
        <v>197.37241163521645</v>
      </c>
      <c r="G2519" s="28"/>
      <c r="H2519" s="28">
        <f t="shared" si="231"/>
        <v>132.56992236152803</v>
      </c>
      <c r="I2519" s="28">
        <f t="shared" si="232"/>
        <v>78.849284229656547</v>
      </c>
      <c r="J2519" s="28">
        <f t="shared" si="233"/>
        <v>315.60150818903315</v>
      </c>
      <c r="K2519" s="28">
        <f t="shared" si="234"/>
        <v>77.481188967727817</v>
      </c>
      <c r="L2519" s="28">
        <f t="shared" si="235"/>
        <v>6.6569564154790673E-3</v>
      </c>
      <c r="M2519" s="28">
        <f t="shared" si="236"/>
        <v>330.41308569182559</v>
      </c>
      <c r="N2519" s="28">
        <f t="shared" si="237"/>
        <v>119.65883972533264</v>
      </c>
      <c r="O2519" s="28">
        <f t="shared" si="238"/>
        <v>44.390008467141236</v>
      </c>
      <c r="P2519" s="28">
        <f t="shared" si="239"/>
        <v>0</v>
      </c>
      <c r="R2519" s="24">
        <f t="shared" si="244"/>
        <v>1548.4167959920137</v>
      </c>
      <c r="T2519" s="5">
        <v>82</v>
      </c>
      <c r="V2519" s="20">
        <f t="shared" si="245"/>
        <v>1630.4167959920137</v>
      </c>
      <c r="W2519" s="59">
        <f t="shared" si="241"/>
        <v>42530</v>
      </c>
      <c r="X2519" s="28">
        <f t="shared" si="248"/>
        <v>151.39897706342359</v>
      </c>
      <c r="Y2519" s="28">
        <f t="shared" si="249"/>
        <v>338.18684347003602</v>
      </c>
      <c r="Z2519" s="28">
        <f t="shared" si="222"/>
        <v>329.07156879135903</v>
      </c>
      <c r="AA2519" s="28">
        <f t="shared" si="258"/>
        <v>321.87035526419919</v>
      </c>
      <c r="AB2519" s="28">
        <f t="shared" si="250"/>
        <v>202.36850393767651</v>
      </c>
      <c r="AC2519" s="28">
        <f t="shared" si="251"/>
        <v>35.932829742969638</v>
      </c>
      <c r="AD2519" s="28">
        <f t="shared" si="252"/>
        <v>96.179487434802297</v>
      </c>
      <c r="AE2519" s="28">
        <f t="shared" si="253"/>
        <v>0</v>
      </c>
      <c r="AF2519" s="28">
        <f t="shared" si="254"/>
        <v>13.056132813791805</v>
      </c>
      <c r="AG2519" s="28">
        <f t="shared" si="255"/>
        <v>8.5229039451253001</v>
      </c>
      <c r="AH2519" s="28">
        <f t="shared" si="256"/>
        <v>0</v>
      </c>
      <c r="AI2519" s="28"/>
      <c r="AL2519" s="24">
        <f t="shared" si="257"/>
        <v>1496.5876024633833</v>
      </c>
      <c r="AN2519" s="47">
        <f t="shared" si="259"/>
        <v>292.95</v>
      </c>
      <c r="AP2519" s="20">
        <f t="shared" si="246"/>
        <v>1789.5376024633833</v>
      </c>
      <c r="AR2519" s="20">
        <f t="shared" si="230"/>
        <v>-159.12080647136963</v>
      </c>
    </row>
    <row r="2520" spans="1:44" x14ac:dyDescent="0.25">
      <c r="A2520" t="str">
        <f>VLOOKUP($B2520,'Cushing Balance'!$C$2:$E$500,3,TRUE)</f>
        <v>232016</v>
      </c>
      <c r="B2520" s="2">
        <v>42531</v>
      </c>
      <c r="C2520" s="32"/>
      <c r="D2520" s="36">
        <f t="shared" si="261"/>
        <v>139.35692039109497</v>
      </c>
      <c r="E2520" s="28">
        <f t="shared" si="263"/>
        <v>111.14001521614317</v>
      </c>
      <c r="F2520" s="28">
        <f t="shared" si="242"/>
        <v>197.37122980811228</v>
      </c>
      <c r="G2520" s="28"/>
      <c r="H2520" s="28">
        <f t="shared" si="231"/>
        <v>132.56728687401741</v>
      </c>
      <c r="I2520" s="28">
        <f t="shared" si="232"/>
        <v>78.849498364756968</v>
      </c>
      <c r="J2520" s="28">
        <f t="shared" si="233"/>
        <v>315.60206628827558</v>
      </c>
      <c r="K2520" s="28">
        <f t="shared" si="234"/>
        <v>77.481330655081365</v>
      </c>
      <c r="L2520" s="28">
        <f t="shared" si="235"/>
        <v>6.656566673988275E-3</v>
      </c>
      <c r="M2520" s="28">
        <f t="shared" si="236"/>
        <v>330.41367333217295</v>
      </c>
      <c r="N2520" s="28">
        <f t="shared" si="237"/>
        <v>119.65906197477702</v>
      </c>
      <c r="O2520" s="28">
        <f t="shared" si="238"/>
        <v>44.389961337070162</v>
      </c>
      <c r="P2520" s="28">
        <f t="shared" si="239"/>
        <v>0</v>
      </c>
      <c r="R2520" s="24">
        <f t="shared" si="244"/>
        <v>1546.8377008081757</v>
      </c>
      <c r="T2520" s="5">
        <v>82</v>
      </c>
      <c r="V2520" s="20">
        <f t="shared" si="245"/>
        <v>1628.8377008081757</v>
      </c>
      <c r="W2520" s="59">
        <f t="shared" si="241"/>
        <v>42531</v>
      </c>
      <c r="X2520" s="28">
        <f t="shared" si="248"/>
        <v>151.39895556867995</v>
      </c>
      <c r="Y2520" s="28">
        <f t="shared" si="249"/>
        <v>338.18892911433522</v>
      </c>
      <c r="Z2520" s="28">
        <f t="shared" si="222"/>
        <v>329.06737585965789</v>
      </c>
      <c r="AA2520" s="28">
        <f t="shared" si="258"/>
        <v>321.86642902479599</v>
      </c>
      <c r="AB2520" s="28">
        <f t="shared" si="250"/>
        <v>202.37043005494391</v>
      </c>
      <c r="AC2520" s="28">
        <f t="shared" si="251"/>
        <v>35.93282237044226</v>
      </c>
      <c r="AD2520" s="28">
        <f t="shared" si="252"/>
        <v>96.177504928778475</v>
      </c>
      <c r="AE2520" s="28">
        <f t="shared" si="253"/>
        <v>0</v>
      </c>
      <c r="AF2520" s="28">
        <f t="shared" si="254"/>
        <v>13.055924430408446</v>
      </c>
      <c r="AG2520" s="28">
        <f t="shared" si="255"/>
        <v>8.5229816220330132</v>
      </c>
      <c r="AH2520" s="28">
        <f t="shared" si="256"/>
        <v>0</v>
      </c>
      <c r="AI2520" s="28"/>
      <c r="AL2520" s="24">
        <f t="shared" si="257"/>
        <v>1496.5813529740751</v>
      </c>
      <c r="AN2520" s="47">
        <f t="shared" si="259"/>
        <v>292.95</v>
      </c>
      <c r="AP2520" s="20">
        <f t="shared" si="246"/>
        <v>1789.5313529740752</v>
      </c>
      <c r="AR2520" s="20">
        <f t="shared" si="230"/>
        <v>-160.69365216589949</v>
      </c>
    </row>
    <row r="2521" spans="1:44" x14ac:dyDescent="0.25">
      <c r="A2521" t="str">
        <f>VLOOKUP($B2521,'Cushing Balance'!$C$2:$E$500,3,TRUE)</f>
        <v>242016</v>
      </c>
      <c r="B2521" s="2">
        <v>42532</v>
      </c>
      <c r="C2521" s="32"/>
      <c r="D2521" s="36">
        <f t="shared" si="261"/>
        <v>138.64248161873962</v>
      </c>
      <c r="E2521" s="28">
        <f t="shared" si="263"/>
        <v>110.5129888058557</v>
      </c>
      <c r="F2521" s="28">
        <f t="shared" si="242"/>
        <v>197.36982883089667</v>
      </c>
      <c r="G2521" s="28"/>
      <c r="H2521" s="28">
        <f t="shared" si="231"/>
        <v>132.56527564199331</v>
      </c>
      <c r="I2521" s="28">
        <f t="shared" si="232"/>
        <v>78.849588484065322</v>
      </c>
      <c r="J2521" s="28">
        <f t="shared" si="233"/>
        <v>315.60265913578229</v>
      </c>
      <c r="K2521" s="28">
        <f t="shared" si="234"/>
        <v>77.48140800237671</v>
      </c>
      <c r="L2521" s="28">
        <f t="shared" si="235"/>
        <v>6.6562260458113941E-3</v>
      </c>
      <c r="M2521" s="28">
        <f t="shared" si="236"/>
        <v>330.4140462617973</v>
      </c>
      <c r="N2521" s="28">
        <f t="shared" si="237"/>
        <v>119.65904447035733</v>
      </c>
      <c r="O2521" s="28">
        <f t="shared" si="238"/>
        <v>44.389940731607403</v>
      </c>
      <c r="P2521" s="28">
        <f t="shared" si="239"/>
        <v>0</v>
      </c>
      <c r="R2521" s="24">
        <f t="shared" si="244"/>
        <v>1545.4939182095172</v>
      </c>
      <c r="T2521" s="5">
        <v>82</v>
      </c>
      <c r="V2521" s="20">
        <f t="shared" si="245"/>
        <v>1627.4939182095172</v>
      </c>
      <c r="W2521" s="59">
        <f t="shared" si="241"/>
        <v>42532</v>
      </c>
      <c r="X2521" s="28">
        <f t="shared" si="248"/>
        <v>151.39895725001028</v>
      </c>
      <c r="Y2521" s="28">
        <f t="shared" si="249"/>
        <v>338.1903190750279</v>
      </c>
      <c r="Z2521" s="28">
        <f t="shared" si="222"/>
        <v>329.06465955591938</v>
      </c>
      <c r="AA2521" s="28">
        <f t="shared" si="258"/>
        <v>321.8634681870418</v>
      </c>
      <c r="AB2521" s="28">
        <f t="shared" si="250"/>
        <v>202.37095631196297</v>
      </c>
      <c r="AC2521" s="28">
        <f t="shared" si="251"/>
        <v>35.932918646772002</v>
      </c>
      <c r="AD2521" s="28">
        <f t="shared" si="252"/>
        <v>96.175744747765464</v>
      </c>
      <c r="AE2521" s="28">
        <f t="shared" si="253"/>
        <v>0</v>
      </c>
      <c r="AF2521" s="28">
        <f t="shared" si="254"/>
        <v>13.055758768261672</v>
      </c>
      <c r="AG2521" s="28">
        <f t="shared" si="255"/>
        <v>8.5230764095378326</v>
      </c>
      <c r="AH2521" s="28">
        <f t="shared" si="256"/>
        <v>0</v>
      </c>
      <c r="AI2521" s="28"/>
      <c r="AL2521" s="24">
        <f t="shared" si="257"/>
        <v>1496.5758589522995</v>
      </c>
      <c r="AN2521" s="47">
        <f t="shared" si="259"/>
        <v>292.95</v>
      </c>
      <c r="AP2521" s="20">
        <f t="shared" si="246"/>
        <v>1789.5258589522996</v>
      </c>
      <c r="AR2521" s="20">
        <f t="shared" si="230"/>
        <v>-162.03194074278235</v>
      </c>
    </row>
    <row r="2522" spans="1:44" x14ac:dyDescent="0.25">
      <c r="A2522" t="str">
        <f>VLOOKUP($B2522,'Cushing Balance'!$C$2:$E$500,3,TRUE)</f>
        <v>242016</v>
      </c>
      <c r="B2522" s="2">
        <v>42533</v>
      </c>
      <c r="C2522" s="32"/>
      <c r="D2522" s="36">
        <f t="shared" si="261"/>
        <v>138.15751340249219</v>
      </c>
      <c r="E2522" s="28">
        <f t="shared" si="263"/>
        <v>109.93697680173597</v>
      </c>
      <c r="F2522" s="28">
        <f t="shared" si="242"/>
        <v>197.36861612422592</v>
      </c>
      <c r="G2522" s="28"/>
      <c r="H2522" s="28">
        <f t="shared" si="231"/>
        <v>132.5643548314911</v>
      </c>
      <c r="I2522" s="28">
        <f t="shared" si="232"/>
        <v>78.849564081768278</v>
      </c>
      <c r="J2522" s="28">
        <f t="shared" si="233"/>
        <v>315.60312953390712</v>
      </c>
      <c r="K2522" s="28">
        <f t="shared" si="234"/>
        <v>77.481416800456174</v>
      </c>
      <c r="L2522" s="28">
        <f t="shared" si="235"/>
        <v>6.6559971125089816E-3</v>
      </c>
      <c r="M2522" s="28">
        <f t="shared" si="236"/>
        <v>330.41416412436422</v>
      </c>
      <c r="N2522" s="28">
        <f t="shared" si="237"/>
        <v>119.6588606888141</v>
      </c>
      <c r="O2522" s="28">
        <f t="shared" si="238"/>
        <v>44.389956777987202</v>
      </c>
      <c r="P2522" s="28">
        <f t="shared" si="239"/>
        <v>0</v>
      </c>
      <c r="R2522" s="24">
        <f t="shared" si="244"/>
        <v>1544.4312091643546</v>
      </c>
      <c r="T2522" s="5">
        <v>82</v>
      </c>
      <c r="V2522" s="20">
        <f t="shared" si="245"/>
        <v>1626.4312091643546</v>
      </c>
      <c r="W2522" s="59">
        <f t="shared" si="241"/>
        <v>42533</v>
      </c>
      <c r="X2522" s="28">
        <f t="shared" si="248"/>
        <v>151.3989699492308</v>
      </c>
      <c r="Y2522" s="28">
        <f t="shared" si="249"/>
        <v>338.19079633211402</v>
      </c>
      <c r="Z2522" s="28">
        <f t="shared" si="222"/>
        <v>329.06373592909142</v>
      </c>
      <c r="AA2522" s="28">
        <f t="shared" si="258"/>
        <v>321.86136553247002</v>
      </c>
      <c r="AB2522" s="28">
        <f t="shared" si="250"/>
        <v>202.37030989907655</v>
      </c>
      <c r="AC2522" s="28">
        <f t="shared" si="251"/>
        <v>35.933055101356075</v>
      </c>
      <c r="AD2522" s="28">
        <f t="shared" si="252"/>
        <v>96.174760585138117</v>
      </c>
      <c r="AE2522" s="28">
        <f t="shared" si="253"/>
        <v>0</v>
      </c>
      <c r="AF2522" s="28">
        <f t="shared" si="254"/>
        <v>13.055688821476178</v>
      </c>
      <c r="AG2522" s="28">
        <f t="shared" si="255"/>
        <v>8.5231311710110091</v>
      </c>
      <c r="AH2522" s="28">
        <f t="shared" si="256"/>
        <v>0</v>
      </c>
      <c r="AI2522" s="28"/>
      <c r="AL2522" s="24">
        <f t="shared" si="257"/>
        <v>1496.5718133209643</v>
      </c>
      <c r="AN2522" s="47">
        <f t="shared" si="259"/>
        <v>292.95</v>
      </c>
      <c r="AP2522" s="20">
        <f t="shared" si="246"/>
        <v>1789.5218133209644</v>
      </c>
      <c r="AR2522" s="20">
        <f t="shared" si="230"/>
        <v>-163.09060415660974</v>
      </c>
    </row>
    <row r="2523" spans="1:44" x14ac:dyDescent="0.25">
      <c r="A2523" t="str">
        <f>VLOOKUP($B2523,'Cushing Balance'!$C$2:$E$500,3,TRUE)</f>
        <v>242016</v>
      </c>
      <c r="B2523" s="2">
        <v>42534</v>
      </c>
      <c r="C2523" s="32"/>
      <c r="D2523" s="36">
        <f t="shared" si="261"/>
        <v>137.94060343330764</v>
      </c>
      <c r="E2523" s="28">
        <f t="shared" si="263"/>
        <v>109.42366927275293</v>
      </c>
      <c r="F2523" s="28">
        <f t="shared" si="242"/>
        <v>197.36784201247045</v>
      </c>
      <c r="G2523" s="28"/>
      <c r="H2523" s="28">
        <f t="shared" si="231"/>
        <v>132.56458783409698</v>
      </c>
      <c r="I2523" s="28">
        <f t="shared" si="232"/>
        <v>78.849458475444024</v>
      </c>
      <c r="J2523" s="28">
        <f t="shared" si="233"/>
        <v>315.60339049496264</v>
      </c>
      <c r="K2523" s="28">
        <f t="shared" si="234"/>
        <v>77.481364319856908</v>
      </c>
      <c r="L2523" s="28">
        <f t="shared" si="235"/>
        <v>6.655907957490742E-3</v>
      </c>
      <c r="M2523" s="28">
        <f t="shared" si="236"/>
        <v>330.41404192581928</v>
      </c>
      <c r="N2523" s="28">
        <f t="shared" si="237"/>
        <v>119.65860596261544</v>
      </c>
      <c r="O2523" s="28">
        <f t="shared" si="238"/>
        <v>44.389992071953657</v>
      </c>
      <c r="P2523" s="28">
        <f t="shared" si="239"/>
        <v>0</v>
      </c>
      <c r="R2523" s="24">
        <f t="shared" si="244"/>
        <v>1543.7002117112374</v>
      </c>
      <c r="T2523" s="5">
        <v>82</v>
      </c>
      <c r="V2523" s="20">
        <f t="shared" si="245"/>
        <v>1625.7002117112374</v>
      </c>
      <c r="W2523" s="59">
        <f t="shared" si="241"/>
        <v>42534</v>
      </c>
      <c r="X2523" s="28">
        <f t="shared" si="248"/>
        <v>151.39899676366531</v>
      </c>
      <c r="Y2523" s="28">
        <f t="shared" si="249"/>
        <v>338.19039636333281</v>
      </c>
      <c r="Z2523" s="28">
        <f t="shared" ref="Z2523:Z2586" si="264">AVERAGE(Z2508:Z2522)</f>
        <v>329.06423229860786</v>
      </c>
      <c r="AA2523" s="28">
        <f t="shared" si="258"/>
        <v>321.86091046145549</v>
      </c>
      <c r="AB2523" s="28">
        <f t="shared" si="250"/>
        <v>202.36893617836216</v>
      </c>
      <c r="AC2523" s="28">
        <f t="shared" si="251"/>
        <v>35.933177605790434</v>
      </c>
      <c r="AD2523" s="28">
        <f t="shared" si="252"/>
        <v>96.174733399140393</v>
      </c>
      <c r="AE2523" s="28">
        <f t="shared" si="253"/>
        <v>0</v>
      </c>
      <c r="AF2523" s="28">
        <f t="shared" si="254"/>
        <v>13.055687764150925</v>
      </c>
      <c r="AG2523" s="28">
        <f t="shared" si="255"/>
        <v>8.5231469488435447</v>
      </c>
      <c r="AH2523" s="28">
        <f t="shared" si="256"/>
        <v>0</v>
      </c>
      <c r="AI2523" s="28"/>
      <c r="AL2523" s="24">
        <f t="shared" si="257"/>
        <v>1496.5702177833489</v>
      </c>
      <c r="AN2523" s="47">
        <f t="shared" si="259"/>
        <v>292.95</v>
      </c>
      <c r="AP2523" s="20">
        <f t="shared" si="246"/>
        <v>1789.5202177833489</v>
      </c>
      <c r="AR2523" s="20">
        <f t="shared" si="230"/>
        <v>-163.82000607211148</v>
      </c>
    </row>
    <row r="2524" spans="1:44" x14ac:dyDescent="0.25">
      <c r="A2524" t="str">
        <f>VLOOKUP($B2524,'Cushing Balance'!$C$2:$E$500,3,TRUE)</f>
        <v>242016</v>
      </c>
      <c r="B2524" s="2">
        <v>42535</v>
      </c>
      <c r="C2524" s="32"/>
      <c r="D2524" s="36">
        <f t="shared" si="261"/>
        <v>138.03479732046628</v>
      </c>
      <c r="E2524" s="28">
        <f t="shared" si="263"/>
        <v>108.98621282778983</v>
      </c>
      <c r="F2524" s="28">
        <f t="shared" si="242"/>
        <v>197.36760620027084</v>
      </c>
      <c r="G2524" s="28"/>
      <c r="H2524" s="28">
        <f t="shared" si="231"/>
        <v>132.56562992708902</v>
      </c>
      <c r="I2524" s="28">
        <f t="shared" si="232"/>
        <v>78.849312819472075</v>
      </c>
      <c r="J2524" s="28">
        <f t="shared" si="233"/>
        <v>315.60342625638083</v>
      </c>
      <c r="K2524" s="28">
        <f t="shared" si="234"/>
        <v>77.481276860313884</v>
      </c>
      <c r="L2524" s="28">
        <f t="shared" si="235"/>
        <v>6.6559534153409899E-3</v>
      </c>
      <c r="M2524" s="28">
        <f t="shared" si="236"/>
        <v>330.4137588324719</v>
      </c>
      <c r="N2524" s="28">
        <f t="shared" si="237"/>
        <v>119.65835741195882</v>
      </c>
      <c r="O2524" s="28">
        <f t="shared" si="238"/>
        <v>44.390017879974934</v>
      </c>
      <c r="P2524" s="28">
        <f t="shared" si="239"/>
        <v>0</v>
      </c>
      <c r="R2524" s="24">
        <f t="shared" si="244"/>
        <v>1543.3570522896036</v>
      </c>
      <c r="T2524" s="5">
        <v>82</v>
      </c>
      <c r="V2524" s="20">
        <f t="shared" si="245"/>
        <v>1625.3570522896036</v>
      </c>
      <c r="W2524" s="59">
        <f t="shared" si="241"/>
        <v>42535</v>
      </c>
      <c r="X2524" s="28">
        <f t="shared" si="248"/>
        <v>151.39902969108263</v>
      </c>
      <c r="Y2524" s="28">
        <f t="shared" si="249"/>
        <v>338.18947534899877</v>
      </c>
      <c r="Z2524" s="28">
        <f t="shared" si="264"/>
        <v>329.06550912650891</v>
      </c>
      <c r="AA2524" s="28">
        <f t="shared" si="258"/>
        <v>321.86151076999727</v>
      </c>
      <c r="AB2524" s="28">
        <f t="shared" si="250"/>
        <v>202.36741506276704</v>
      </c>
      <c r="AC2524" s="28">
        <f t="shared" si="251"/>
        <v>35.933269621401607</v>
      </c>
      <c r="AD2524" s="28">
        <f t="shared" si="252"/>
        <v>96.175155677807524</v>
      </c>
      <c r="AE2524" s="28">
        <f t="shared" si="253"/>
        <v>0</v>
      </c>
      <c r="AF2524" s="28">
        <f t="shared" si="254"/>
        <v>13.055725546097253</v>
      </c>
      <c r="AG2524" s="28">
        <f t="shared" si="255"/>
        <v>8.523135843461997</v>
      </c>
      <c r="AH2524" s="28">
        <f t="shared" si="256"/>
        <v>0</v>
      </c>
      <c r="AI2524" s="28"/>
      <c r="AL2524" s="24">
        <f t="shared" si="257"/>
        <v>1496.5702266881228</v>
      </c>
      <c r="AN2524" s="47">
        <f t="shared" si="259"/>
        <v>292.95</v>
      </c>
      <c r="AP2524" s="20">
        <f t="shared" si="246"/>
        <v>1789.5202266881229</v>
      </c>
      <c r="AR2524" s="20">
        <f t="shared" si="230"/>
        <v>-164.16317439851923</v>
      </c>
    </row>
    <row r="2525" spans="1:44" x14ac:dyDescent="0.25">
      <c r="A2525" t="str">
        <f>VLOOKUP($B2525,'Cushing Balance'!$C$2:$E$500,3,TRUE)</f>
        <v>242016</v>
      </c>
      <c r="B2525" s="2">
        <v>42536</v>
      </c>
      <c r="C2525" s="32"/>
      <c r="D2525" s="36">
        <f t="shared" si="261"/>
        <v>138.48822462582868</v>
      </c>
      <c r="E2525" s="28">
        <f t="shared" si="263"/>
        <v>107.87016236115382</v>
      </c>
      <c r="F2525" s="28">
        <f t="shared" si="242"/>
        <v>197.36786236350355</v>
      </c>
      <c r="G2525" s="28"/>
      <c r="H2525" s="28">
        <f t="shared" si="231"/>
        <v>132.56691864425585</v>
      </c>
      <c r="I2525" s="28">
        <f t="shared" si="232"/>
        <v>78.849174589373959</v>
      </c>
      <c r="J2525" s="28">
        <f t="shared" si="233"/>
        <v>315.60328016633036</v>
      </c>
      <c r="K2525" s="28">
        <f t="shared" si="234"/>
        <v>77.481189392864138</v>
      </c>
      <c r="L2525" s="28">
        <f t="shared" si="235"/>
        <v>6.6560991181670061E-3</v>
      </c>
      <c r="M2525" s="28">
        <f t="shared" si="236"/>
        <v>330.41341361348833</v>
      </c>
      <c r="N2525" s="28">
        <f t="shared" si="237"/>
        <v>119.65818185209415</v>
      </c>
      <c r="O2525" s="28">
        <f t="shared" si="238"/>
        <v>44.390028787719146</v>
      </c>
      <c r="P2525" s="28">
        <f t="shared" si="239"/>
        <v>0</v>
      </c>
      <c r="R2525" s="24">
        <f t="shared" si="244"/>
        <v>1542.69509249573</v>
      </c>
      <c r="T2525" s="5">
        <v>82</v>
      </c>
      <c r="V2525" s="20">
        <f t="shared" si="245"/>
        <v>1624.69509249573</v>
      </c>
      <c r="W2525" s="59">
        <f t="shared" si="241"/>
        <v>42536</v>
      </c>
      <c r="X2525" s="28">
        <f t="shared" si="248"/>
        <v>151.39906111613007</v>
      </c>
      <c r="Y2525" s="28">
        <f t="shared" si="249"/>
        <v>338.18837394887703</v>
      </c>
      <c r="Z2525" s="28">
        <f t="shared" si="264"/>
        <v>329.0670666943966</v>
      </c>
      <c r="AA2525" s="28">
        <f t="shared" si="258"/>
        <v>321.86261615791108</v>
      </c>
      <c r="AB2525" s="28">
        <f t="shared" si="250"/>
        <v>202.36617022785782</v>
      </c>
      <c r="AC2525" s="28">
        <f t="shared" si="251"/>
        <v>35.933323068365304</v>
      </c>
      <c r="AD2525" s="28">
        <f t="shared" si="252"/>
        <v>96.175715503094551</v>
      </c>
      <c r="AE2525" s="28">
        <f t="shared" si="253"/>
        <v>0</v>
      </c>
      <c r="AF2525" s="28">
        <f t="shared" si="254"/>
        <v>13.055779345296505</v>
      </c>
      <c r="AG2525" s="28">
        <f t="shared" si="255"/>
        <v>8.5231087172936189</v>
      </c>
      <c r="AH2525" s="28">
        <f t="shared" si="256"/>
        <v>0</v>
      </c>
      <c r="AI2525" s="28"/>
      <c r="AL2525" s="24">
        <f t="shared" si="257"/>
        <v>1496.5712147792226</v>
      </c>
      <c r="AN2525" s="47">
        <f t="shared" si="259"/>
        <v>292.95</v>
      </c>
      <c r="AP2525" s="20">
        <f t="shared" si="246"/>
        <v>1789.5212147792226</v>
      </c>
      <c r="AR2525" s="20">
        <f t="shared" si="230"/>
        <v>-164.82612228349262</v>
      </c>
    </row>
    <row r="2526" spans="1:44" x14ac:dyDescent="0.25">
      <c r="A2526" t="str">
        <f>VLOOKUP($B2526,'Cushing Balance'!$C$2:$E$500,3,TRUE)</f>
        <v>242016</v>
      </c>
      <c r="B2526" s="2">
        <v>42537</v>
      </c>
      <c r="C2526" s="32"/>
      <c r="D2526" s="36">
        <f t="shared" si="261"/>
        <v>139.17732064734761</v>
      </c>
      <c r="E2526" s="28">
        <f t="shared" si="263"/>
        <v>107.51217826080457</v>
      </c>
      <c r="F2526" s="28">
        <f t="shared" si="242"/>
        <v>197.36844826224211</v>
      </c>
      <c r="G2526" s="28"/>
      <c r="H2526" s="28">
        <f t="shared" si="231"/>
        <v>132.56795773431139</v>
      </c>
      <c r="I2526" s="28">
        <f t="shared" si="232"/>
        <v>78.849083217062855</v>
      </c>
      <c r="J2526" s="28">
        <f t="shared" si="233"/>
        <v>315.60302507299571</v>
      </c>
      <c r="K2526" s="28">
        <f t="shared" si="234"/>
        <v>77.481131317119974</v>
      </c>
      <c r="L2526" s="28">
        <f t="shared" si="235"/>
        <v>6.656289172976366E-3</v>
      </c>
      <c r="M2526" s="28">
        <f t="shared" si="236"/>
        <v>330.41314397275215</v>
      </c>
      <c r="N2526" s="28">
        <f t="shared" si="237"/>
        <v>119.6581144198131</v>
      </c>
      <c r="O2526" s="28">
        <f t="shared" si="238"/>
        <v>44.390030256512929</v>
      </c>
      <c r="P2526" s="28">
        <f t="shared" si="239"/>
        <v>0</v>
      </c>
      <c r="R2526" s="24">
        <f t="shared" si="244"/>
        <v>1543.0270894501352</v>
      </c>
      <c r="T2526" s="5">
        <v>82</v>
      </c>
      <c r="V2526" s="20">
        <f t="shared" si="245"/>
        <v>1625.0270894501352</v>
      </c>
      <c r="W2526" s="59">
        <f t="shared" si="241"/>
        <v>42537</v>
      </c>
      <c r="X2526" s="28">
        <f t="shared" si="248"/>
        <v>151.39908536393662</v>
      </c>
      <c r="Y2526" s="28">
        <f t="shared" si="249"/>
        <v>338.18738599096275</v>
      </c>
      <c r="Z2526" s="28">
        <f t="shared" si="264"/>
        <v>329.06854856964833</v>
      </c>
      <c r="AA2526" s="28">
        <f t="shared" si="258"/>
        <v>321.8637881718995</v>
      </c>
      <c r="AB2526" s="28">
        <f t="shared" si="250"/>
        <v>202.36538184445681</v>
      </c>
      <c r="AC2526" s="28">
        <f t="shared" si="251"/>
        <v>35.933337631218329</v>
      </c>
      <c r="AD2526" s="28">
        <f t="shared" si="252"/>
        <v>96.176261137535093</v>
      </c>
      <c r="AE2526" s="28">
        <f t="shared" si="253"/>
        <v>0</v>
      </c>
      <c r="AF2526" s="28">
        <f t="shared" si="254"/>
        <v>13.055833466277589</v>
      </c>
      <c r="AG2526" s="28">
        <f t="shared" si="255"/>
        <v>8.5230763213482739</v>
      </c>
      <c r="AH2526" s="28">
        <f t="shared" si="256"/>
        <v>0</v>
      </c>
      <c r="AI2526" s="28"/>
      <c r="AL2526" s="24">
        <f t="shared" si="257"/>
        <v>1496.5726984972832</v>
      </c>
      <c r="AN2526" s="47">
        <f t="shared" si="259"/>
        <v>292.95</v>
      </c>
      <c r="AP2526" s="20">
        <f t="shared" si="246"/>
        <v>1789.5226984972833</v>
      </c>
      <c r="AR2526" s="20">
        <f t="shared" si="230"/>
        <v>-164.49560904714804</v>
      </c>
    </row>
    <row r="2527" spans="1:44" x14ac:dyDescent="0.25">
      <c r="A2527" t="str">
        <f>VLOOKUP($B2527,'Cushing Balance'!$C$2:$E$500,3,TRUE)</f>
        <v>242016</v>
      </c>
      <c r="B2527" s="2">
        <v>42538</v>
      </c>
      <c r="C2527" s="32"/>
      <c r="D2527" s="36">
        <f t="shared" si="261"/>
        <v>140.12175779764848</v>
      </c>
      <c r="E2527" s="28">
        <f t="shared" si="263"/>
        <v>108.035426683316</v>
      </c>
      <c r="F2527" s="28">
        <f t="shared" si="242"/>
        <v>197.36909003398202</v>
      </c>
      <c r="G2527" s="28"/>
      <c r="H2527" s="28">
        <f t="shared" si="231"/>
        <v>132.56853026692585</v>
      </c>
      <c r="I2527" s="28">
        <f t="shared" si="232"/>
        <v>78.849067144491144</v>
      </c>
      <c r="J2527" s="28">
        <f t="shared" si="233"/>
        <v>315.60275732115286</v>
      </c>
      <c r="K2527" s="28">
        <f t="shared" si="234"/>
        <v>77.481114779854749</v>
      </c>
      <c r="L2527" s="28">
        <f t="shared" si="235"/>
        <v>6.6564584712509901E-3</v>
      </c>
      <c r="M2527" s="28">
        <f t="shared" si="236"/>
        <v>330.41300811223351</v>
      </c>
      <c r="N2527" s="28">
        <f t="shared" si="237"/>
        <v>119.65815102168071</v>
      </c>
      <c r="O2527" s="28">
        <f t="shared" si="238"/>
        <v>44.390026058285613</v>
      </c>
      <c r="P2527" s="28">
        <f t="shared" si="239"/>
        <v>0</v>
      </c>
      <c r="R2527" s="24">
        <f t="shared" si="244"/>
        <v>1544.4955856780423</v>
      </c>
      <c r="T2527" s="5">
        <v>82</v>
      </c>
      <c r="V2527" s="20">
        <f t="shared" si="245"/>
        <v>1626.4955856780423</v>
      </c>
      <c r="W2527" s="59">
        <f t="shared" si="241"/>
        <v>42538</v>
      </c>
      <c r="X2527" s="28">
        <f t="shared" si="248"/>
        <v>151.39909977852113</v>
      </c>
      <c r="Y2527" s="28">
        <f t="shared" si="249"/>
        <v>338.18671796301373</v>
      </c>
      <c r="Z2527" s="28">
        <f t="shared" si="264"/>
        <v>329.06971798763573</v>
      </c>
      <c r="AA2527" s="28">
        <f t="shared" si="258"/>
        <v>321.86479259728799</v>
      </c>
      <c r="AB2527" s="28">
        <f t="shared" si="250"/>
        <v>202.36504221849282</v>
      </c>
      <c r="AC2527" s="28">
        <f t="shared" si="251"/>
        <v>35.933319290961172</v>
      </c>
      <c r="AD2527" s="28">
        <f t="shared" si="252"/>
        <v>96.176733475320347</v>
      </c>
      <c r="AE2527" s="28">
        <f t="shared" si="253"/>
        <v>0</v>
      </c>
      <c r="AF2527" s="28">
        <f t="shared" si="254"/>
        <v>13.05587873475989</v>
      </c>
      <c r="AG2527" s="28">
        <f t="shared" si="255"/>
        <v>8.5230474142652337</v>
      </c>
      <c r="AH2527" s="28">
        <f t="shared" si="256"/>
        <v>0</v>
      </c>
      <c r="AI2527" s="28"/>
      <c r="AL2527" s="24">
        <f t="shared" si="257"/>
        <v>1496.5743494602582</v>
      </c>
      <c r="AN2527" s="47">
        <f t="shared" si="259"/>
        <v>292.95</v>
      </c>
      <c r="AP2527" s="20">
        <f t="shared" si="246"/>
        <v>1789.5243494602582</v>
      </c>
      <c r="AR2527" s="20">
        <f t="shared" si="230"/>
        <v>-163.02876378221595</v>
      </c>
    </row>
    <row r="2528" spans="1:44" x14ac:dyDescent="0.25">
      <c r="A2528" t="str">
        <f>VLOOKUP($B2528,'Cushing Balance'!$C$2:$E$500,3,TRUE)</f>
        <v>252016</v>
      </c>
      <c r="B2528" s="2">
        <v>42539</v>
      </c>
      <c r="C2528" s="32"/>
      <c r="D2528" s="36">
        <f t="shared" si="261"/>
        <v>139.80415164519428</v>
      </c>
      <c r="E2528" s="28">
        <f t="shared" si="263"/>
        <v>108.74913235450813</v>
      </c>
      <c r="F2528" s="28">
        <f t="shared" si="242"/>
        <v>197.36956969951137</v>
      </c>
      <c r="G2528" s="28"/>
      <c r="H2528" s="28">
        <f t="shared" si="231"/>
        <v>132.56863815681163</v>
      </c>
      <c r="I2528" s="28">
        <f t="shared" si="232"/>
        <v>78.849104150764887</v>
      </c>
      <c r="J2528" s="28">
        <f t="shared" si="233"/>
        <v>315.60256820784684</v>
      </c>
      <c r="K2528" s="28">
        <f t="shared" si="234"/>
        <v>77.481130751779574</v>
      </c>
      <c r="L2528" s="28">
        <f t="shared" si="235"/>
        <v>6.6565508264102968E-3</v>
      </c>
      <c r="M2528" s="28">
        <f t="shared" si="236"/>
        <v>330.41301835725528</v>
      </c>
      <c r="N2528" s="28">
        <f t="shared" si="237"/>
        <v>119.65825189157182</v>
      </c>
      <c r="O2528" s="28">
        <f t="shared" si="238"/>
        <v>44.390023570291568</v>
      </c>
      <c r="P2528" s="28">
        <f t="shared" si="239"/>
        <v>0</v>
      </c>
      <c r="R2528" s="24">
        <f t="shared" si="244"/>
        <v>1544.8922453363616</v>
      </c>
      <c r="T2528" s="5">
        <v>82</v>
      </c>
      <c r="V2528" s="20">
        <f t="shared" si="245"/>
        <v>1626.8922453363616</v>
      </c>
      <c r="W2528" s="59">
        <f t="shared" si="241"/>
        <v>42539</v>
      </c>
      <c r="X2528" s="28">
        <f t="shared" si="248"/>
        <v>151.39910329902938</v>
      </c>
      <c r="Y2528" s="28">
        <f t="shared" si="249"/>
        <v>338.18645187663213</v>
      </c>
      <c r="Z2528" s="28">
        <f t="shared" si="264"/>
        <v>329.07044094795162</v>
      </c>
      <c r="AA2528" s="28">
        <f t="shared" si="258"/>
        <v>321.86553651944479</v>
      </c>
      <c r="AB2528" s="28">
        <f t="shared" si="250"/>
        <v>202.36508176773845</v>
      </c>
      <c r="AC2528" s="28">
        <f t="shared" si="251"/>
        <v>35.933278686784739</v>
      </c>
      <c r="AD2528" s="28">
        <f t="shared" si="252"/>
        <v>96.177082432844117</v>
      </c>
      <c r="AE2528" s="28">
        <f t="shared" si="253"/>
        <v>0</v>
      </c>
      <c r="AF2528" s="28">
        <f t="shared" si="254"/>
        <v>13.055911121905361</v>
      </c>
      <c r="AG2528" s="28">
        <f t="shared" si="255"/>
        <v>8.5230274609372909</v>
      </c>
      <c r="AH2528" s="28">
        <f t="shared" si="256"/>
        <v>0</v>
      </c>
      <c r="AI2528" s="28"/>
      <c r="AL2528" s="24">
        <f t="shared" si="257"/>
        <v>1496.575914113268</v>
      </c>
      <c r="AN2528" s="47">
        <f t="shared" si="259"/>
        <v>292.95</v>
      </c>
      <c r="AP2528" s="20">
        <f t="shared" si="246"/>
        <v>1789.5259141132681</v>
      </c>
      <c r="AR2528" s="20">
        <f t="shared" si="230"/>
        <v>-162.63366877690646</v>
      </c>
    </row>
    <row r="2529" spans="1:44" x14ac:dyDescent="0.25">
      <c r="A2529" t="str">
        <f>VLOOKUP($B2529,'Cushing Balance'!$C$2:$E$500,3,TRUE)</f>
        <v>252016</v>
      </c>
      <c r="B2529" s="2">
        <v>42540</v>
      </c>
      <c r="C2529" s="32"/>
      <c r="D2529" s="36">
        <f t="shared" si="261"/>
        <v>139.54801977323748</v>
      </c>
      <c r="E2529" s="28">
        <f t="shared" si="263"/>
        <v>108.9056564356429</v>
      </c>
      <c r="F2529" s="28">
        <f t="shared" si="242"/>
        <v>197.36979880389347</v>
      </c>
      <c r="G2529" s="28"/>
      <c r="H2529" s="28">
        <f t="shared" si="231"/>
        <v>132.56840851293859</v>
      </c>
      <c r="I2529" s="28">
        <f t="shared" si="232"/>
        <v>78.84916408580699</v>
      </c>
      <c r="J2529" s="28">
        <f t="shared" si="233"/>
        <v>315.60249299885771</v>
      </c>
      <c r="K2529" s="28">
        <f t="shared" si="234"/>
        <v>77.481162210452993</v>
      </c>
      <c r="L2529" s="28">
        <f t="shared" si="235"/>
        <v>6.6565443606862885E-3</v>
      </c>
      <c r="M2529" s="28">
        <f t="shared" si="236"/>
        <v>330.41312590927123</v>
      </c>
      <c r="N2529" s="28">
        <f t="shared" si="237"/>
        <v>119.65836626174931</v>
      </c>
      <c r="O2529" s="28">
        <f t="shared" si="238"/>
        <v>44.390018992569722</v>
      </c>
      <c r="P2529" s="28">
        <f t="shared" si="239"/>
        <v>0</v>
      </c>
      <c r="R2529" s="24">
        <f t="shared" si="244"/>
        <v>1544.7928705287814</v>
      </c>
      <c r="T2529" s="5">
        <v>82</v>
      </c>
      <c r="V2529" s="20">
        <f t="shared" si="245"/>
        <v>1626.7928705287814</v>
      </c>
      <c r="W2529" s="59">
        <f t="shared" si="241"/>
        <v>42540</v>
      </c>
      <c r="X2529" s="28">
        <f t="shared" si="248"/>
        <v>151.39909689947706</v>
      </c>
      <c r="Y2529" s="28">
        <f t="shared" si="249"/>
        <v>338.18648453091765</v>
      </c>
      <c r="Z2529" s="28">
        <f t="shared" si="264"/>
        <v>329.07067178989331</v>
      </c>
      <c r="AA2529" s="28">
        <f t="shared" si="258"/>
        <v>321.86599294710192</v>
      </c>
      <c r="AB2529" s="28">
        <f t="shared" si="250"/>
        <v>202.36540352917342</v>
      </c>
      <c r="AC2529" s="28">
        <f t="shared" si="251"/>
        <v>35.933228226875329</v>
      </c>
      <c r="AD2529" s="28">
        <f t="shared" si="252"/>
        <v>96.177295215113375</v>
      </c>
      <c r="AE2529" s="28">
        <f t="shared" si="253"/>
        <v>0</v>
      </c>
      <c r="AF2529" s="28">
        <f t="shared" si="254"/>
        <v>13.055929868416278</v>
      </c>
      <c r="AG2529" s="28">
        <f t="shared" si="255"/>
        <v>8.5230181926485784</v>
      </c>
      <c r="AH2529" s="28">
        <f t="shared" si="256"/>
        <v>0</v>
      </c>
      <c r="AI2529" s="28"/>
      <c r="AL2529" s="24">
        <f t="shared" si="257"/>
        <v>1496.5771211996171</v>
      </c>
      <c r="AN2529" s="47">
        <f t="shared" si="259"/>
        <v>292.95</v>
      </c>
      <c r="AP2529" s="20">
        <f t="shared" si="246"/>
        <v>1789.5271211996171</v>
      </c>
      <c r="AR2529" s="20">
        <f t="shared" si="230"/>
        <v>-162.73425067083576</v>
      </c>
    </row>
    <row r="2530" spans="1:44" x14ac:dyDescent="0.25">
      <c r="A2530" t="str">
        <f>VLOOKUP($B2530,'Cushing Balance'!$C$2:$E$500,3,TRUE)</f>
        <v>252016</v>
      </c>
      <c r="B2530" s="2">
        <v>42541</v>
      </c>
      <c r="C2530" s="32"/>
      <c r="D2530" s="36">
        <f t="shared" si="261"/>
        <v>139.34827042806751</v>
      </c>
      <c r="E2530" s="28">
        <f t="shared" si="263"/>
        <v>109.17935420867424</v>
      </c>
      <c r="F2530" s="28">
        <f t="shared" si="242"/>
        <v>197.36978877659163</v>
      </c>
      <c r="G2530" s="28"/>
      <c r="H2530" s="28">
        <f t="shared" si="231"/>
        <v>132.56799033250726</v>
      </c>
      <c r="I2530" s="28">
        <f t="shared" si="232"/>
        <v>78.849224144645504</v>
      </c>
      <c r="J2530" s="28">
        <f t="shared" si="233"/>
        <v>315.60252200924236</v>
      </c>
      <c r="K2530" s="28">
        <f t="shared" si="234"/>
        <v>77.481196394957493</v>
      </c>
      <c r="L2530" s="28">
        <f t="shared" si="235"/>
        <v>6.6564858245321311E-3</v>
      </c>
      <c r="M2530" s="28">
        <f t="shared" si="236"/>
        <v>330.41326809816354</v>
      </c>
      <c r="N2530" s="28">
        <f t="shared" si="237"/>
        <v>119.65845962154997</v>
      </c>
      <c r="O2530" s="28">
        <f t="shared" si="238"/>
        <v>44.390012511481636</v>
      </c>
      <c r="P2530" s="28">
        <f t="shared" si="239"/>
        <v>0</v>
      </c>
      <c r="R2530" s="24">
        <f t="shared" si="244"/>
        <v>1544.8667430117059</v>
      </c>
      <c r="T2530" s="5">
        <v>82</v>
      </c>
      <c r="V2530" s="20">
        <f t="shared" si="245"/>
        <v>1626.8667430117059</v>
      </c>
      <c r="W2530" s="59">
        <f t="shared" si="241"/>
        <v>42541</v>
      </c>
      <c r="X2530" s="28">
        <f t="shared" si="248"/>
        <v>151.39908270775973</v>
      </c>
      <c r="Y2530" s="28">
        <f t="shared" si="249"/>
        <v>338.18672913288822</v>
      </c>
      <c r="Z2530" s="28">
        <f t="shared" si="264"/>
        <v>329.07045883578638</v>
      </c>
      <c r="AA2530" s="28">
        <f t="shared" si="258"/>
        <v>321.86616654385887</v>
      </c>
      <c r="AB2530" s="28">
        <f t="shared" si="250"/>
        <v>202.36589433217333</v>
      </c>
      <c r="AC2530" s="28">
        <f t="shared" si="251"/>
        <v>35.933181216517497</v>
      </c>
      <c r="AD2530" s="28">
        <f t="shared" si="252"/>
        <v>96.177372295833578</v>
      </c>
      <c r="AE2530" s="28">
        <f t="shared" si="253"/>
        <v>0</v>
      </c>
      <c r="AF2530" s="28">
        <f t="shared" si="254"/>
        <v>13.055936268242672</v>
      </c>
      <c r="AG2530" s="28">
        <f t="shared" si="255"/>
        <v>8.5230178992602905</v>
      </c>
      <c r="AH2530" s="28">
        <f t="shared" si="256"/>
        <v>0</v>
      </c>
      <c r="AI2530" s="28"/>
      <c r="AL2530" s="24">
        <f t="shared" si="257"/>
        <v>1496.5778392323209</v>
      </c>
      <c r="AN2530" s="47">
        <f t="shared" si="259"/>
        <v>292.95</v>
      </c>
      <c r="AP2530" s="20">
        <f t="shared" si="246"/>
        <v>1789.527839232321</v>
      </c>
      <c r="AR2530" s="20">
        <f t="shared" si="230"/>
        <v>-162.66109622061504</v>
      </c>
    </row>
    <row r="2531" spans="1:44" x14ac:dyDescent="0.25">
      <c r="A2531" t="str">
        <f>VLOOKUP($B2531,'Cushing Balance'!$C$2:$E$500,3,TRUE)</f>
        <v>252016</v>
      </c>
      <c r="B2531" s="2">
        <v>42542</v>
      </c>
      <c r="C2531" s="32"/>
      <c r="D2531" s="36">
        <f t="shared" si="261"/>
        <v>139.19705809475792</v>
      </c>
      <c r="E2531" s="28">
        <f t="shared" si="263"/>
        <v>109.58204252589366</v>
      </c>
      <c r="F2531" s="28">
        <f t="shared" si="242"/>
        <v>197.36961141458821</v>
      </c>
      <c r="G2531" s="28"/>
      <c r="H2531" s="28">
        <f t="shared" si="231"/>
        <v>132.56753191679462</v>
      </c>
      <c r="I2531" s="28">
        <f t="shared" si="232"/>
        <v>78.849269201361167</v>
      </c>
      <c r="J2531" s="28">
        <f t="shared" si="233"/>
        <v>315.60261591252879</v>
      </c>
      <c r="K2531" s="28">
        <f t="shared" si="234"/>
        <v>77.481224451847439</v>
      </c>
      <c r="L2531" s="28">
        <f t="shared" si="235"/>
        <v>6.6564103417065725E-3</v>
      </c>
      <c r="M2531" s="28">
        <f t="shared" si="236"/>
        <v>330.41339260753978</v>
      </c>
      <c r="N2531" s="28">
        <f t="shared" si="237"/>
        <v>119.65851346939229</v>
      </c>
      <c r="O2531" s="28">
        <f t="shared" si="238"/>
        <v>44.390006081743017</v>
      </c>
      <c r="P2531" s="28">
        <f t="shared" si="239"/>
        <v>0</v>
      </c>
      <c r="R2531" s="24">
        <f t="shared" si="244"/>
        <v>1545.1179220867887</v>
      </c>
      <c r="T2531" s="5">
        <v>82</v>
      </c>
      <c r="V2531" s="20">
        <f t="shared" si="245"/>
        <v>1627.1179220867887</v>
      </c>
      <c r="W2531" s="59">
        <f t="shared" si="241"/>
        <v>42542</v>
      </c>
      <c r="X2531" s="28">
        <f t="shared" si="248"/>
        <v>151.39906465446984</v>
      </c>
      <c r="Y2531" s="28">
        <f t="shared" si="249"/>
        <v>338.18710470869468</v>
      </c>
      <c r="Z2531" s="28">
        <f t="shared" si="264"/>
        <v>329.06993190678998</v>
      </c>
      <c r="AA2531" s="28">
        <f t="shared" si="258"/>
        <v>321.86608660651086</v>
      </c>
      <c r="AB2531" s="28">
        <f t="shared" si="250"/>
        <v>202.36643448799114</v>
      </c>
      <c r="AC2531" s="28">
        <f t="shared" si="251"/>
        <v>35.933148193134123</v>
      </c>
      <c r="AD2531" s="28">
        <f t="shared" si="252"/>
        <v>96.177320919565929</v>
      </c>
      <c r="AE2531" s="28">
        <f t="shared" si="253"/>
        <v>0</v>
      </c>
      <c r="AF2531" s="28">
        <f t="shared" si="254"/>
        <v>13.055930706685974</v>
      </c>
      <c r="AG2531" s="28">
        <f t="shared" si="255"/>
        <v>8.5230233174072634</v>
      </c>
      <c r="AH2531" s="28">
        <f t="shared" si="256"/>
        <v>0</v>
      </c>
      <c r="AI2531" s="28"/>
      <c r="AL2531" s="24">
        <f t="shared" si="257"/>
        <v>1496.57804550125</v>
      </c>
      <c r="AN2531" s="47">
        <f t="shared" si="259"/>
        <v>292.95</v>
      </c>
      <c r="AP2531" s="20">
        <f t="shared" si="246"/>
        <v>1789.5280455012501</v>
      </c>
      <c r="AR2531" s="20">
        <f t="shared" si="230"/>
        <v>-162.4101234144614</v>
      </c>
    </row>
    <row r="2532" spans="1:44" x14ac:dyDescent="0.25">
      <c r="A2532" t="str">
        <f>VLOOKUP($B2532,'Cushing Balance'!$C$2:$E$500,3,TRUE)</f>
        <v>252016</v>
      </c>
      <c r="B2532" s="2">
        <v>42543</v>
      </c>
      <c r="C2532" s="32"/>
      <c r="D2532" s="36">
        <f t="shared" si="261"/>
        <v>139.08332975198735</v>
      </c>
      <c r="E2532" s="28">
        <f t="shared" si="263"/>
        <v>109.35704137882729</v>
      </c>
      <c r="F2532" s="28">
        <f t="shared" si="242"/>
        <v>197.3693618435004</v>
      </c>
      <c r="G2532" s="28"/>
      <c r="H2532" s="28">
        <f t="shared" si="231"/>
        <v>132.56715638728932</v>
      </c>
      <c r="I2532" s="28">
        <f t="shared" si="232"/>
        <v>78.849291768359208</v>
      </c>
      <c r="J2532" s="28">
        <f t="shared" si="233"/>
        <v>315.60272627594588</v>
      </c>
      <c r="K2532" s="28">
        <f t="shared" si="234"/>
        <v>77.481241146514549</v>
      </c>
      <c r="L2532" s="28">
        <f t="shared" si="235"/>
        <v>6.6563419797191596E-3</v>
      </c>
      <c r="M2532" s="28">
        <f t="shared" si="236"/>
        <v>330.41347237224267</v>
      </c>
      <c r="N2532" s="28">
        <f t="shared" si="237"/>
        <v>119.65852375166975</v>
      </c>
      <c r="O2532" s="28">
        <f t="shared" si="238"/>
        <v>44.390001809564474</v>
      </c>
      <c r="P2532" s="28">
        <f t="shared" si="239"/>
        <v>0</v>
      </c>
      <c r="R2532" s="24">
        <f t="shared" si="244"/>
        <v>1544.7788028278806</v>
      </c>
      <c r="T2532" s="5">
        <v>82</v>
      </c>
      <c r="V2532" s="20">
        <f t="shared" si="245"/>
        <v>1626.7788028278806</v>
      </c>
      <c r="W2532" s="59">
        <f t="shared" si="241"/>
        <v>42543</v>
      </c>
      <c r="X2532" s="28">
        <f t="shared" si="248"/>
        <v>151.39904825298771</v>
      </c>
      <c r="Y2532" s="28">
        <f t="shared" si="249"/>
        <v>338.18751568165851</v>
      </c>
      <c r="Z2532" s="28">
        <f t="shared" si="264"/>
        <v>329.06926187350587</v>
      </c>
      <c r="AA2532" s="28">
        <f t="shared" si="258"/>
        <v>321.86572682671653</v>
      </c>
      <c r="AB2532" s="28">
        <f t="shared" si="250"/>
        <v>202.36690854684358</v>
      </c>
      <c r="AC2532" s="28">
        <f t="shared" si="251"/>
        <v>35.933131883350939</v>
      </c>
      <c r="AD2532" s="28">
        <f t="shared" si="252"/>
        <v>96.177143124841692</v>
      </c>
      <c r="AE2532" s="28">
        <f t="shared" si="253"/>
        <v>0</v>
      </c>
      <c r="AF2532" s="28">
        <f t="shared" si="254"/>
        <v>13.055912919935842</v>
      </c>
      <c r="AG2532" s="28">
        <f t="shared" si="255"/>
        <v>8.5230310608084459</v>
      </c>
      <c r="AH2532" s="28">
        <f t="shared" si="256"/>
        <v>0</v>
      </c>
      <c r="AI2532" s="28"/>
      <c r="AL2532" s="24">
        <f t="shared" si="257"/>
        <v>1496.577680170649</v>
      </c>
      <c r="AN2532" s="47">
        <f t="shared" si="259"/>
        <v>292.95</v>
      </c>
      <c r="AP2532" s="20">
        <f t="shared" si="246"/>
        <v>1789.5276801706491</v>
      </c>
      <c r="AR2532" s="20">
        <f t="shared" si="230"/>
        <v>-162.74887734276854</v>
      </c>
    </row>
    <row r="2533" spans="1:44" x14ac:dyDescent="0.25">
      <c r="A2533" t="str">
        <f>VLOOKUP($B2533,'Cushing Balance'!$C$2:$E$500,3,TRUE)</f>
        <v>252016</v>
      </c>
      <c r="B2533" s="2">
        <v>42544</v>
      </c>
      <c r="C2533" s="32"/>
      <c r="D2533" s="36">
        <f t="shared" si="261"/>
        <v>138.99234222539769</v>
      </c>
      <c r="E2533" s="28">
        <f t="shared" si="263"/>
        <v>109.1685274717768</v>
      </c>
      <c r="F2533" s="28">
        <f t="shared" si="242"/>
        <v>197.36912724413762</v>
      </c>
      <c r="G2533" s="28"/>
      <c r="H2533" s="28">
        <f t="shared" si="231"/>
        <v>132.56694362004015</v>
      </c>
      <c r="I2533" s="28">
        <f t="shared" si="232"/>
        <v>78.849292348259425</v>
      </c>
      <c r="J2533" s="28">
        <f t="shared" si="233"/>
        <v>315.60281997493917</v>
      </c>
      <c r="K2533" s="28">
        <f t="shared" si="234"/>
        <v>77.481245160267378</v>
      </c>
      <c r="L2533" s="28">
        <f t="shared" si="235"/>
        <v>6.6562947154299367E-3</v>
      </c>
      <c r="M2533" s="28">
        <f t="shared" si="236"/>
        <v>330.41350211689013</v>
      </c>
      <c r="N2533" s="28">
        <f t="shared" si="237"/>
        <v>119.65849944600338</v>
      </c>
      <c r="O2533" s="28">
        <f t="shared" si="238"/>
        <v>44.390001297443192</v>
      </c>
      <c r="P2533" s="28">
        <f t="shared" si="239"/>
        <v>0</v>
      </c>
      <c r="R2533" s="24">
        <f t="shared" si="244"/>
        <v>1544.4989571998703</v>
      </c>
      <c r="T2533" s="5">
        <v>82</v>
      </c>
      <c r="V2533" s="20">
        <f t="shared" si="245"/>
        <v>1626.4989571998703</v>
      </c>
      <c r="W2533" s="59">
        <f t="shared" si="241"/>
        <v>42544</v>
      </c>
      <c r="X2533" s="28">
        <f t="shared" si="248"/>
        <v>151.39903880858355</v>
      </c>
      <c r="Y2533" s="28">
        <f t="shared" si="249"/>
        <v>338.1878650428543</v>
      </c>
      <c r="Z2533" s="28">
        <f t="shared" si="264"/>
        <v>329.0686091554191</v>
      </c>
      <c r="AA2533" s="28">
        <f t="shared" si="258"/>
        <v>321.86519757428192</v>
      </c>
      <c r="AB2533" s="28">
        <f t="shared" si="250"/>
        <v>202.36722489004387</v>
      </c>
      <c r="AC2533" s="28">
        <f t="shared" si="251"/>
        <v>35.933130828449812</v>
      </c>
      <c r="AD2533" s="28">
        <f t="shared" si="252"/>
        <v>96.176880747639004</v>
      </c>
      <c r="AE2533" s="28">
        <f t="shared" si="253"/>
        <v>0</v>
      </c>
      <c r="AF2533" s="28">
        <f t="shared" si="254"/>
        <v>13.055887188044332</v>
      </c>
      <c r="AG2533" s="28">
        <f t="shared" si="255"/>
        <v>8.5230402183793021</v>
      </c>
      <c r="AH2533" s="28">
        <f t="shared" si="256"/>
        <v>0</v>
      </c>
      <c r="AI2533" s="28"/>
      <c r="AL2533" s="24">
        <f t="shared" si="257"/>
        <v>1496.5768744536952</v>
      </c>
      <c r="AN2533" s="47">
        <f t="shared" ref="AN2508:AN2571" si="265">315*0.95</f>
        <v>299.25</v>
      </c>
      <c r="AP2533" s="20">
        <f t="shared" si="246"/>
        <v>1795.8268744536952</v>
      </c>
      <c r="AR2533" s="20">
        <f t="shared" si="230"/>
        <v>-169.32791725382481</v>
      </c>
    </row>
    <row r="2534" spans="1:44" x14ac:dyDescent="0.25">
      <c r="A2534" t="str">
        <f>VLOOKUP($B2534,'Cushing Balance'!$C$2:$E$500,3,TRUE)</f>
        <v>252016</v>
      </c>
      <c r="B2534" s="2">
        <v>42545</v>
      </c>
      <c r="C2534" s="32"/>
      <c r="D2534" s="36">
        <f t="shared" si="261"/>
        <v>138.96429775111329</v>
      </c>
      <c r="E2534" s="28">
        <f t="shared" si="263"/>
        <v>109.01687456836399</v>
      </c>
      <c r="F2534" s="28">
        <f t="shared" si="242"/>
        <v>197.36896550844722</v>
      </c>
      <c r="G2534" s="28"/>
      <c r="H2534" s="28">
        <f t="shared" si="231"/>
        <v>132.56691721588805</v>
      </c>
      <c r="I2534" s="28">
        <f t="shared" si="232"/>
        <v>78.849276500836524</v>
      </c>
      <c r="J2534" s="28">
        <f t="shared" si="233"/>
        <v>315.60287795083639</v>
      </c>
      <c r="K2534" s="28">
        <f t="shared" si="234"/>
        <v>77.48123858374322</v>
      </c>
      <c r="L2534" s="28">
        <f t="shared" si="235"/>
        <v>6.6562737955408336E-3</v>
      </c>
      <c r="M2534" s="28">
        <f t="shared" si="236"/>
        <v>330.41348894648377</v>
      </c>
      <c r="N2534" s="28">
        <f t="shared" si="237"/>
        <v>119.65845617455926</v>
      </c>
      <c r="O2534" s="28">
        <f t="shared" si="238"/>
        <v>44.390004371318042</v>
      </c>
      <c r="P2534" s="28">
        <f t="shared" si="239"/>
        <v>0</v>
      </c>
      <c r="R2534" s="24">
        <f t="shared" si="244"/>
        <v>1544.319053845385</v>
      </c>
      <c r="T2534" s="5">
        <v>82</v>
      </c>
      <c r="V2534" s="20">
        <f t="shared" si="245"/>
        <v>1626.319053845385</v>
      </c>
      <c r="W2534" s="59">
        <f t="shared" si="241"/>
        <v>42545</v>
      </c>
      <c r="X2534" s="28">
        <f t="shared" si="248"/>
        <v>151.39903781113253</v>
      </c>
      <c r="Y2534" s="28">
        <f t="shared" si="249"/>
        <v>338.18809257202287</v>
      </c>
      <c r="Z2534" s="28">
        <f t="shared" si="264"/>
        <v>329.06811928814471</v>
      </c>
      <c r="AA2534" s="28">
        <f t="shared" si="258"/>
        <v>321.86466287899822</v>
      </c>
      <c r="AB2534" s="28">
        <f t="shared" si="250"/>
        <v>202.36733955263739</v>
      </c>
      <c r="AC2534" s="28">
        <f t="shared" si="251"/>
        <v>35.933143474292613</v>
      </c>
      <c r="AD2534" s="28">
        <f t="shared" si="252"/>
        <v>96.176612775014675</v>
      </c>
      <c r="AE2534" s="28">
        <f t="shared" si="253"/>
        <v>0</v>
      </c>
      <c r="AF2534" s="28">
        <f t="shared" si="254"/>
        <v>13.05586118425005</v>
      </c>
      <c r="AG2534" s="28">
        <f t="shared" si="255"/>
        <v>8.5230511028240681</v>
      </c>
      <c r="AH2534" s="28">
        <f t="shared" si="256"/>
        <v>0</v>
      </c>
      <c r="AI2534" s="28"/>
      <c r="AL2534" s="24">
        <f t="shared" si="257"/>
        <v>1496.575920639317</v>
      </c>
      <c r="AN2534" s="47">
        <f t="shared" si="265"/>
        <v>299.25</v>
      </c>
      <c r="AP2534" s="20">
        <f t="shared" si="246"/>
        <v>1795.825920639317</v>
      </c>
      <c r="AR2534" s="20">
        <f t="shared" si="230"/>
        <v>-169.50686679393198</v>
      </c>
    </row>
    <row r="2535" spans="1:44" x14ac:dyDescent="0.25">
      <c r="A2535" t="str">
        <f>VLOOKUP($B2535,'Cushing Balance'!$C$2:$E$500,3,TRUE)</f>
        <v>262016</v>
      </c>
      <c r="B2535" s="2">
        <v>42546</v>
      </c>
      <c r="C2535" s="32"/>
      <c r="D2535" s="36">
        <f t="shared" si="261"/>
        <v>138.98905283821895</v>
      </c>
      <c r="E2535" s="28">
        <f t="shared" si="263"/>
        <v>108.90178885778769</v>
      </c>
      <c r="F2535" s="28">
        <f t="shared" si="242"/>
        <v>197.36889909902806</v>
      </c>
      <c r="G2535" s="28"/>
      <c r="H2535" s="28">
        <f t="shared" si="231"/>
        <v>132.56704349080303</v>
      </c>
      <c r="I2535" s="28">
        <f t="shared" si="232"/>
        <v>78.849252502126618</v>
      </c>
      <c r="J2535" s="28">
        <f t="shared" si="233"/>
        <v>315.6028947827636</v>
      </c>
      <c r="K2535" s="28">
        <f t="shared" si="234"/>
        <v>77.481225551540646</v>
      </c>
      <c r="L2535" s="28">
        <f t="shared" si="235"/>
        <v>6.6562774685969455E-3</v>
      </c>
      <c r="M2535" s="28">
        <f t="shared" si="236"/>
        <v>330.41344607607505</v>
      </c>
      <c r="N2535" s="28">
        <f t="shared" si="237"/>
        <v>119.65841092103629</v>
      </c>
      <c r="O2535" s="28">
        <f t="shared" si="238"/>
        <v>44.390009266680401</v>
      </c>
      <c r="P2535" s="28">
        <f t="shared" si="239"/>
        <v>0</v>
      </c>
      <c r="R2535" s="24">
        <f t="shared" si="244"/>
        <v>1544.228679663529</v>
      </c>
      <c r="T2535" s="5">
        <v>82</v>
      </c>
      <c r="V2535" s="20">
        <f t="shared" si="245"/>
        <v>1626.228679663529</v>
      </c>
      <c r="W2535" s="59">
        <f t="shared" si="241"/>
        <v>42546</v>
      </c>
      <c r="X2535" s="28">
        <f t="shared" si="248"/>
        <v>151.39904186097976</v>
      </c>
      <c r="Y2535" s="28">
        <f t="shared" si="249"/>
        <v>338.18817584548862</v>
      </c>
      <c r="Z2535" s="28">
        <f t="shared" si="264"/>
        <v>329.06788932126375</v>
      </c>
      <c r="AA2535" s="28">
        <f t="shared" si="258"/>
        <v>321.86428338665149</v>
      </c>
      <c r="AB2535" s="28">
        <f t="shared" si="250"/>
        <v>202.36726192696813</v>
      </c>
      <c r="AC2535" s="28">
        <f t="shared" si="251"/>
        <v>35.93316438971415</v>
      </c>
      <c r="AD2535" s="28">
        <f t="shared" si="252"/>
        <v>96.176421131028832</v>
      </c>
      <c r="AE2535" s="28">
        <f t="shared" si="253"/>
        <v>0</v>
      </c>
      <c r="AF2535" s="28">
        <f t="shared" si="254"/>
        <v>13.055843075613932</v>
      </c>
      <c r="AG2535" s="28">
        <f t="shared" si="255"/>
        <v>8.5230609133373196</v>
      </c>
      <c r="AH2535" s="28">
        <f t="shared" si="256"/>
        <v>0</v>
      </c>
      <c r="AI2535" s="28"/>
      <c r="AL2535" s="24">
        <f t="shared" si="257"/>
        <v>1496.5751418510458</v>
      </c>
      <c r="AN2535" s="47">
        <f t="shared" si="265"/>
        <v>299.25</v>
      </c>
      <c r="AP2535" s="20">
        <f t="shared" si="246"/>
        <v>1795.8251418510458</v>
      </c>
      <c r="AR2535" s="20">
        <f t="shared" si="230"/>
        <v>-169.59646218751686</v>
      </c>
    </row>
    <row r="2536" spans="1:44" x14ac:dyDescent="0.25">
      <c r="A2536" t="str">
        <f>VLOOKUP($B2536,'Cushing Balance'!$C$2:$E$500,3,TRUE)</f>
        <v>262016</v>
      </c>
      <c r="B2536" s="2">
        <v>42547</v>
      </c>
      <c r="C2536" s="32"/>
      <c r="D2536" s="36">
        <f t="shared" si="261"/>
        <v>139.05301741019792</v>
      </c>
      <c r="E2536" s="28">
        <f t="shared" si="263"/>
        <v>108.82215901594553</v>
      </c>
      <c r="F2536" s="28">
        <f t="shared" si="242"/>
        <v>197.36892086632054</v>
      </c>
      <c r="G2536" s="28"/>
      <c r="H2536" s="28">
        <f t="shared" si="231"/>
        <v>132.56725031075013</v>
      </c>
      <c r="I2536" s="28">
        <f t="shared" si="232"/>
        <v>78.849228534461872</v>
      </c>
      <c r="J2536" s="28">
        <f t="shared" si="233"/>
        <v>315.60287672498333</v>
      </c>
      <c r="K2536" s="28">
        <f t="shared" si="234"/>
        <v>77.481210840085609</v>
      </c>
      <c r="L2536" s="28">
        <f t="shared" si="235"/>
        <v>6.6562990344498649E-3</v>
      </c>
      <c r="M2536" s="28">
        <f t="shared" si="236"/>
        <v>330.41339084159125</v>
      </c>
      <c r="N2536" s="28">
        <f t="shared" si="237"/>
        <v>119.65837632351491</v>
      </c>
      <c r="O2536" s="28">
        <f t="shared" si="238"/>
        <v>44.390013304272188</v>
      </c>
      <c r="P2536" s="28">
        <f t="shared" si="239"/>
        <v>0</v>
      </c>
      <c r="R2536" s="24">
        <f t="shared" si="244"/>
        <v>1544.2131004711575</v>
      </c>
      <c r="T2536" s="5">
        <v>82</v>
      </c>
      <c r="V2536" s="20">
        <f t="shared" si="245"/>
        <v>1626.2131004711575</v>
      </c>
      <c r="W2536" s="59">
        <f t="shared" si="241"/>
        <v>42547</v>
      </c>
      <c r="X2536" s="28">
        <f t="shared" si="248"/>
        <v>151.39904761379975</v>
      </c>
      <c r="Y2536" s="28">
        <f t="shared" si="249"/>
        <v>338.18812562756551</v>
      </c>
      <c r="Z2536" s="28">
        <f t="shared" si="264"/>
        <v>329.06792355203748</v>
      </c>
      <c r="AA2536" s="28">
        <f t="shared" si="258"/>
        <v>321.86414034410853</v>
      </c>
      <c r="AB2536" s="28">
        <f t="shared" si="250"/>
        <v>202.36705071843639</v>
      </c>
      <c r="AC2536" s="28">
        <f t="shared" si="251"/>
        <v>35.933187190998943</v>
      </c>
      <c r="AD2536" s="28">
        <f t="shared" si="252"/>
        <v>96.176348877845527</v>
      </c>
      <c r="AE2536" s="28">
        <f t="shared" si="253"/>
        <v>0</v>
      </c>
      <c r="AF2536" s="28">
        <f t="shared" si="254"/>
        <v>13.055837651960964</v>
      </c>
      <c r="AG2536" s="28">
        <f t="shared" si="255"/>
        <v>8.5230661994242727</v>
      </c>
      <c r="AH2536" s="28">
        <f t="shared" si="256"/>
        <v>0</v>
      </c>
      <c r="AI2536" s="28"/>
      <c r="AL2536" s="24">
        <f t="shared" si="257"/>
        <v>1496.5747277761773</v>
      </c>
      <c r="AN2536" s="47">
        <f t="shared" si="265"/>
        <v>299.25</v>
      </c>
      <c r="AP2536" s="20">
        <f t="shared" si="246"/>
        <v>1795.8247277761773</v>
      </c>
      <c r="AR2536" s="20">
        <f t="shared" si="230"/>
        <v>-169.61162730501974</v>
      </c>
    </row>
    <row r="2537" spans="1:44" x14ac:dyDescent="0.25">
      <c r="A2537" t="str">
        <f>VLOOKUP($B2537,'Cushing Balance'!$C$2:$E$500,3,TRUE)</f>
        <v>262016</v>
      </c>
      <c r="B2537" s="2">
        <v>42548</v>
      </c>
      <c r="C2537" s="32"/>
      <c r="D2537" s="36">
        <f t="shared" si="261"/>
        <v>139.13858771611257</v>
      </c>
      <c r="E2537" s="28">
        <f t="shared" si="263"/>
        <v>108.77588899619111</v>
      </c>
      <c r="F2537" s="28">
        <f t="shared" si="242"/>
        <v>197.36900385507823</v>
      </c>
      <c r="G2537" s="28"/>
      <c r="H2537" s="28">
        <f t="shared" si="231"/>
        <v>132.5674551166465</v>
      </c>
      <c r="I2537" s="28">
        <f t="shared" si="232"/>
        <v>78.849210846694021</v>
      </c>
      <c r="J2537" s="28">
        <f t="shared" si="233"/>
        <v>315.60283720421569</v>
      </c>
      <c r="K2537" s="28">
        <f t="shared" si="234"/>
        <v>77.481199033949352</v>
      </c>
      <c r="L2537" s="28">
        <f t="shared" si="235"/>
        <v>6.6563291172928741E-3</v>
      </c>
      <c r="M2537" s="28">
        <f t="shared" si="236"/>
        <v>330.41334075818912</v>
      </c>
      <c r="N2537" s="28">
        <f t="shared" si="237"/>
        <v>119.65835865896871</v>
      </c>
      <c r="O2537" s="28">
        <f t="shared" si="238"/>
        <v>44.390014937527454</v>
      </c>
      <c r="P2537" s="28">
        <f t="shared" si="239"/>
        <v>0</v>
      </c>
      <c r="R2537" s="24">
        <f t="shared" si="244"/>
        <v>1544.2525534526901</v>
      </c>
      <c r="T2537" s="5">
        <v>82</v>
      </c>
      <c r="V2537" s="20">
        <f t="shared" si="245"/>
        <v>1626.2525534526901</v>
      </c>
      <c r="W2537" s="59">
        <f t="shared" si="241"/>
        <v>42548</v>
      </c>
      <c r="X2537" s="28">
        <f t="shared" si="248"/>
        <v>151.39905363805238</v>
      </c>
      <c r="Y2537" s="28">
        <f t="shared" si="249"/>
        <v>338.18797939773481</v>
      </c>
      <c r="Z2537" s="28">
        <f t="shared" si="264"/>
        <v>329.06814115177872</v>
      </c>
      <c r="AA2537" s="28">
        <f t="shared" si="258"/>
        <v>321.86418515457967</v>
      </c>
      <c r="AB2537" s="28">
        <f t="shared" si="250"/>
        <v>202.36679034553464</v>
      </c>
      <c r="AC2537" s="28">
        <f t="shared" si="251"/>
        <v>35.933205093947407</v>
      </c>
      <c r="AD2537" s="28">
        <f t="shared" si="252"/>
        <v>96.176389153184189</v>
      </c>
      <c r="AE2537" s="28">
        <f t="shared" si="253"/>
        <v>0</v>
      </c>
      <c r="AF2537" s="28">
        <f t="shared" si="254"/>
        <v>13.055842910874251</v>
      </c>
      <c r="AG2537" s="28">
        <f t="shared" si="255"/>
        <v>8.5230655187500357</v>
      </c>
      <c r="AH2537" s="28">
        <f t="shared" si="256"/>
        <v>0</v>
      </c>
      <c r="AI2537" s="28"/>
      <c r="AL2537" s="24">
        <f t="shared" si="257"/>
        <v>1496.5746523644357</v>
      </c>
      <c r="AN2537" s="47">
        <f t="shared" si="265"/>
        <v>299.25</v>
      </c>
      <c r="AP2537" s="20">
        <f t="shared" si="246"/>
        <v>1795.8246523644357</v>
      </c>
      <c r="AR2537" s="20">
        <f t="shared" si="230"/>
        <v>-169.57209891174557</v>
      </c>
    </row>
    <row r="2538" spans="1:44" x14ac:dyDescent="0.25">
      <c r="A2538" t="str">
        <f>VLOOKUP($B2538,'Cushing Balance'!$C$2:$E$500,3,TRUE)</f>
        <v>262016</v>
      </c>
      <c r="B2538" s="2">
        <v>42549</v>
      </c>
      <c r="C2538" s="32"/>
      <c r="D2538" s="36">
        <f t="shared" si="261"/>
        <v>139.22349466962385</v>
      </c>
      <c r="E2538" s="28">
        <f t="shared" si="263"/>
        <v>108.75971023991428</v>
      </c>
      <c r="F2538" s="28">
        <f t="shared" si="242"/>
        <v>197.36911136698649</v>
      </c>
      <c r="G2538" s="28"/>
      <c r="H2538" s="28">
        <f t="shared" si="231"/>
        <v>132.56759551584324</v>
      </c>
      <c r="I2538" s="28">
        <f t="shared" si="232"/>
        <v>78.849203002634169</v>
      </c>
      <c r="J2538" s="28">
        <f t="shared" si="233"/>
        <v>315.60279189251065</v>
      </c>
      <c r="K2538" s="28">
        <f t="shared" si="234"/>
        <v>77.481193047305936</v>
      </c>
      <c r="L2538" s="28">
        <f t="shared" si="235"/>
        <v>6.6563580174430204E-3</v>
      </c>
      <c r="M2538" s="28">
        <f t="shared" si="236"/>
        <v>330.41330859862887</v>
      </c>
      <c r="N2538" s="28">
        <f t="shared" si="237"/>
        <v>119.65835875489256</v>
      </c>
      <c r="O2538" s="28">
        <f t="shared" si="238"/>
        <v>44.390014711185344</v>
      </c>
      <c r="P2538" s="28">
        <f t="shared" si="239"/>
        <v>0</v>
      </c>
      <c r="R2538" s="24">
        <f t="shared" si="244"/>
        <v>1544.3214381575426</v>
      </c>
      <c r="T2538" s="5">
        <v>82</v>
      </c>
      <c r="V2538" s="20">
        <f t="shared" si="245"/>
        <v>1626.3214381575426</v>
      </c>
      <c r="W2538" s="59">
        <f t="shared" si="241"/>
        <v>42549</v>
      </c>
      <c r="X2538" s="28">
        <f t="shared" si="248"/>
        <v>151.39905921730715</v>
      </c>
      <c r="Y2538" s="28">
        <f t="shared" si="249"/>
        <v>338.18779160210954</v>
      </c>
      <c r="Z2538" s="28">
        <f t="shared" si="264"/>
        <v>329.06843483329124</v>
      </c>
      <c r="AA2538" s="28">
        <f t="shared" si="258"/>
        <v>321.86437312938699</v>
      </c>
      <c r="AB2538" s="28">
        <f t="shared" si="250"/>
        <v>202.36655570863186</v>
      </c>
      <c r="AC2538" s="28">
        <f t="shared" si="251"/>
        <v>35.933215093453484</v>
      </c>
      <c r="AD2538" s="28">
        <f t="shared" si="252"/>
        <v>96.176497724387261</v>
      </c>
      <c r="AE2538" s="28">
        <f t="shared" si="253"/>
        <v>0</v>
      </c>
      <c r="AF2538" s="28">
        <f t="shared" si="254"/>
        <v>13.055853183500785</v>
      </c>
      <c r="AG2538" s="28">
        <f t="shared" si="255"/>
        <v>8.5230611419326365</v>
      </c>
      <c r="AH2538" s="28">
        <f t="shared" si="256"/>
        <v>0</v>
      </c>
      <c r="AI2538" s="28"/>
      <c r="AL2538" s="24">
        <f t="shared" si="257"/>
        <v>1496.5748416340011</v>
      </c>
      <c r="AN2538" s="47">
        <f t="shared" si="265"/>
        <v>299.25</v>
      </c>
      <c r="AP2538" s="20">
        <f t="shared" si="246"/>
        <v>1795.8248416340011</v>
      </c>
      <c r="AR2538" s="20">
        <f t="shared" si="230"/>
        <v>-169.50340347645852</v>
      </c>
    </row>
    <row r="2539" spans="1:44" x14ac:dyDescent="0.25">
      <c r="A2539" t="str">
        <f>VLOOKUP($B2539,'Cushing Balance'!$C$2:$E$500,3,TRUE)</f>
        <v>262016</v>
      </c>
      <c r="B2539" s="2">
        <v>42550</v>
      </c>
      <c r="C2539" s="32"/>
      <c r="D2539" s="36">
        <f t="shared" si="261"/>
        <v>139.28005390376191</v>
      </c>
      <c r="E2539" s="28">
        <f t="shared" si="263"/>
        <v>108.82813699981892</v>
      </c>
      <c r="F2539" s="28">
        <f t="shared" si="242"/>
        <v>197.3692074441775</v>
      </c>
      <c r="G2539" s="28"/>
      <c r="H2539" s="28">
        <f t="shared" si="231"/>
        <v>132.56764758288844</v>
      </c>
      <c r="I2539" s="28">
        <f t="shared" si="232"/>
        <v>78.849205188269565</v>
      </c>
      <c r="J2539" s="28">
        <f t="shared" si="233"/>
        <v>315.60275433298614</v>
      </c>
      <c r="K2539" s="28">
        <f t="shared" si="234"/>
        <v>77.481193328416836</v>
      </c>
      <c r="L2539" s="28">
        <f t="shared" si="235"/>
        <v>6.6563779327719445E-3</v>
      </c>
      <c r="M2539" s="28">
        <f t="shared" si="236"/>
        <v>330.41330052056276</v>
      </c>
      <c r="N2539" s="28">
        <f t="shared" si="237"/>
        <v>119.65837236280012</v>
      </c>
      <c r="O2539" s="28">
        <f t="shared" si="238"/>
        <v>44.390013628375044</v>
      </c>
      <c r="P2539" s="28">
        <f t="shared" si="239"/>
        <v>0</v>
      </c>
      <c r="R2539" s="24">
        <f t="shared" si="244"/>
        <v>1544.44654166999</v>
      </c>
      <c r="T2539" s="5">
        <v>82</v>
      </c>
      <c r="V2539" s="20">
        <f t="shared" si="245"/>
        <v>1626.44654166999</v>
      </c>
      <c r="W2539" s="59">
        <f t="shared" si="241"/>
        <v>42550</v>
      </c>
      <c r="X2539" s="28">
        <f t="shared" si="248"/>
        <v>151.39906338088329</v>
      </c>
      <c r="Y2539" s="28">
        <f t="shared" si="249"/>
        <v>338.18761795136129</v>
      </c>
      <c r="Z2539" s="28">
        <f t="shared" si="264"/>
        <v>329.06871500227021</v>
      </c>
      <c r="AA2539" s="28">
        <f t="shared" si="258"/>
        <v>321.86460397391573</v>
      </c>
      <c r="AB2539" s="28">
        <f t="shared" si="250"/>
        <v>202.36639701064985</v>
      </c>
      <c r="AC2539" s="28">
        <f t="shared" si="251"/>
        <v>35.933217592631017</v>
      </c>
      <c r="AD2539" s="28">
        <f t="shared" si="252"/>
        <v>96.176615346070363</v>
      </c>
      <c r="AE2539" s="28">
        <f t="shared" si="253"/>
        <v>0</v>
      </c>
      <c r="AF2539" s="28">
        <f t="shared" si="254"/>
        <v>13.055864211457443</v>
      </c>
      <c r="AG2539" s="28">
        <f t="shared" si="255"/>
        <v>8.5230554214719074</v>
      </c>
      <c r="AH2539" s="28">
        <f t="shared" si="256"/>
        <v>0</v>
      </c>
      <c r="AI2539" s="28"/>
      <c r="AL2539" s="24">
        <f t="shared" si="257"/>
        <v>1496.5751498907114</v>
      </c>
      <c r="AN2539" s="47">
        <f t="shared" si="265"/>
        <v>299.25</v>
      </c>
      <c r="AP2539" s="20">
        <f t="shared" si="246"/>
        <v>1795.8251498907114</v>
      </c>
      <c r="AR2539" s="20">
        <f t="shared" si="230"/>
        <v>-169.37860822072139</v>
      </c>
    </row>
    <row r="2540" spans="1:44" x14ac:dyDescent="0.25">
      <c r="A2540" t="str">
        <f>VLOOKUP($B2540,'Cushing Balance'!$C$2:$E$500,3,TRUE)</f>
        <v>262016</v>
      </c>
      <c r="B2540" s="2">
        <v>42551</v>
      </c>
      <c r="C2540" s="32"/>
      <c r="D2540" s="36">
        <f t="shared" si="261"/>
        <v>139.28795646194766</v>
      </c>
      <c r="E2540" s="28">
        <f t="shared" si="263"/>
        <v>108.92936459512772</v>
      </c>
      <c r="F2540" s="28">
        <f t="shared" si="242"/>
        <v>197.36926584278791</v>
      </c>
      <c r="G2540" s="28"/>
      <c r="H2540" s="28">
        <f t="shared" si="231"/>
        <v>132.56762372508666</v>
      </c>
      <c r="I2540" s="28">
        <f t="shared" si="232"/>
        <v>78.849214570670085</v>
      </c>
      <c r="J2540" s="28">
        <f t="shared" si="233"/>
        <v>315.60273350683144</v>
      </c>
      <c r="K2540" s="28">
        <f t="shared" si="234"/>
        <v>77.4811980985166</v>
      </c>
      <c r="L2540" s="28">
        <f t="shared" si="235"/>
        <v>6.6563847604485284E-3</v>
      </c>
      <c r="M2540" s="28">
        <f t="shared" si="236"/>
        <v>330.41331256270212</v>
      </c>
      <c r="N2540" s="28">
        <f t="shared" si="237"/>
        <v>119.65839220456836</v>
      </c>
      <c r="O2540" s="28">
        <f t="shared" si="238"/>
        <v>44.390012349287524</v>
      </c>
      <c r="P2540" s="28">
        <f t="shared" si="239"/>
        <v>0</v>
      </c>
      <c r="R2540" s="24">
        <f t="shared" si="244"/>
        <v>1544.5557303022863</v>
      </c>
      <c r="T2540" s="5">
        <v>82</v>
      </c>
      <c r="V2540" s="20">
        <f t="shared" si="245"/>
        <v>1626.5557303022863</v>
      </c>
      <c r="W2540" s="59">
        <f t="shared" si="241"/>
        <v>42551</v>
      </c>
      <c r="X2540" s="28">
        <f t="shared" si="248"/>
        <v>151.39906562687003</v>
      </c>
      <c r="Y2540" s="28">
        <f t="shared" si="249"/>
        <v>338.18749412485215</v>
      </c>
      <c r="Z2540" s="28">
        <f t="shared" si="264"/>
        <v>329.06892872732089</v>
      </c>
      <c r="AA2540" s="28">
        <f t="shared" si="258"/>
        <v>321.86481018751027</v>
      </c>
      <c r="AB2540" s="28">
        <f t="shared" si="250"/>
        <v>202.36632914050867</v>
      </c>
      <c r="AC2540" s="28">
        <f t="shared" si="251"/>
        <v>35.933214124046323</v>
      </c>
      <c r="AD2540" s="28">
        <f t="shared" si="252"/>
        <v>96.176712657287879</v>
      </c>
      <c r="AE2540" s="28">
        <f t="shared" si="253"/>
        <v>0</v>
      </c>
      <c r="AF2540" s="28">
        <f t="shared" si="254"/>
        <v>13.055873455814789</v>
      </c>
      <c r="AG2540" s="28">
        <f t="shared" si="255"/>
        <v>8.5230500600059038</v>
      </c>
      <c r="AH2540" s="28">
        <f t="shared" si="256"/>
        <v>0</v>
      </c>
      <c r="AI2540" s="28"/>
      <c r="AL2540" s="24">
        <f t="shared" si="257"/>
        <v>1496.5754781042172</v>
      </c>
      <c r="AN2540" s="47">
        <f t="shared" si="265"/>
        <v>299.25</v>
      </c>
      <c r="AP2540" s="20">
        <f t="shared" si="246"/>
        <v>1795.8254781042172</v>
      </c>
      <c r="AR2540" s="20">
        <f t="shared" si="230"/>
        <v>-169.26974780193086</v>
      </c>
    </row>
    <row r="2541" spans="1:44" x14ac:dyDescent="0.25">
      <c r="A2541" t="str">
        <f>VLOOKUP($B2541,'Cushing Balance'!$C$2:$E$500,3,TRUE)</f>
        <v>262016</v>
      </c>
      <c r="B2541" s="2">
        <v>42552</v>
      </c>
      <c r="C2541" s="32"/>
      <c r="D2541" s="36">
        <f t="shared" si="261"/>
        <v>139.22381789766297</v>
      </c>
      <c r="E2541" s="28">
        <f t="shared" si="263"/>
        <v>108.99812904988246</v>
      </c>
      <c r="F2541" s="28">
        <f t="shared" si="242"/>
        <v>197.36927936654223</v>
      </c>
      <c r="G2541" s="28"/>
      <c r="H2541" s="28">
        <f t="shared" si="231"/>
        <v>132.56755399109903</v>
      </c>
      <c r="I2541" s="28">
        <f t="shared" si="232"/>
        <v>78.849225911145396</v>
      </c>
      <c r="J2541" s="28">
        <f t="shared" si="233"/>
        <v>315.60273167496058</v>
      </c>
      <c r="K2541" s="28">
        <f t="shared" si="234"/>
        <v>77.481204507644435</v>
      </c>
      <c r="L2541" s="28">
        <f t="shared" si="235"/>
        <v>6.6563790903867992E-3</v>
      </c>
      <c r="M2541" s="28">
        <f t="shared" si="236"/>
        <v>330.41333598196883</v>
      </c>
      <c r="N2541" s="28">
        <f t="shared" si="237"/>
        <v>119.6584107570982</v>
      </c>
      <c r="O2541" s="28">
        <f t="shared" si="238"/>
        <v>44.3900112947492</v>
      </c>
      <c r="P2541" s="28">
        <f t="shared" si="239"/>
        <v>0</v>
      </c>
      <c r="R2541" s="24">
        <f t="shared" si="244"/>
        <v>1544.5603568118436</v>
      </c>
      <c r="T2541" s="5">
        <v>82</v>
      </c>
      <c r="V2541" s="20">
        <f t="shared" si="245"/>
        <v>1626.5603568118436</v>
      </c>
      <c r="W2541" s="59">
        <f t="shared" si="241"/>
        <v>42552</v>
      </c>
      <c r="X2541" s="28">
        <f t="shared" si="248"/>
        <v>151.39906592758601</v>
      </c>
      <c r="Y2541" s="28">
        <f t="shared" si="249"/>
        <v>338.18743546991715</v>
      </c>
      <c r="Z2541" s="28">
        <f t="shared" si="264"/>
        <v>329.06905286284916</v>
      </c>
      <c r="AA2541" s="28">
        <f t="shared" si="258"/>
        <v>321.86495645615025</v>
      </c>
      <c r="AB2541" s="28">
        <f t="shared" si="250"/>
        <v>202.3663397346854</v>
      </c>
      <c r="AC2541" s="28">
        <f t="shared" si="251"/>
        <v>35.933206861091726</v>
      </c>
      <c r="AD2541" s="28">
        <f t="shared" si="252"/>
        <v>96.17677913423411</v>
      </c>
      <c r="AE2541" s="28">
        <f t="shared" si="253"/>
        <v>0</v>
      </c>
      <c r="AF2541" s="28">
        <f t="shared" si="254"/>
        <v>13.055879729849341</v>
      </c>
      <c r="AG2541" s="28">
        <f t="shared" si="255"/>
        <v>8.523046149520054</v>
      </c>
      <c r="AH2541" s="28">
        <f t="shared" si="256"/>
        <v>0</v>
      </c>
      <c r="AI2541" s="28"/>
      <c r="AL2541" s="24">
        <f t="shared" si="257"/>
        <v>1496.575762325883</v>
      </c>
      <c r="AN2541" s="47">
        <f t="shared" si="265"/>
        <v>299.25</v>
      </c>
      <c r="AP2541" s="20">
        <f t="shared" si="246"/>
        <v>1795.825762325883</v>
      </c>
      <c r="AR2541" s="20">
        <f t="shared" si="230"/>
        <v>-169.26540551403946</v>
      </c>
    </row>
    <row r="2542" spans="1:44" x14ac:dyDescent="0.25">
      <c r="A2542" t="str">
        <f>VLOOKUP($B2542,'Cushing Balance'!$C$2:$E$500,3,TRUE)</f>
        <v>272016</v>
      </c>
      <c r="B2542" s="2">
        <v>42553</v>
      </c>
      <c r="C2542" s="32"/>
      <c r="D2542" s="36">
        <f t="shared" si="261"/>
        <v>139.17917684016055</v>
      </c>
      <c r="E2542" s="28">
        <f t="shared" si="263"/>
        <v>109.01728264183436</v>
      </c>
      <c r="F2542" s="28">
        <f t="shared" si="242"/>
        <v>197.36925703323692</v>
      </c>
      <c r="G2542" s="28"/>
      <c r="H2542" s="28">
        <f t="shared" si="231"/>
        <v>132.56747059373654</v>
      </c>
      <c r="I2542" s="28">
        <f t="shared" si="232"/>
        <v>78.849235277328503</v>
      </c>
      <c r="J2542" s="28">
        <f t="shared" si="233"/>
        <v>315.60274424935392</v>
      </c>
      <c r="K2542" s="28">
        <f t="shared" si="234"/>
        <v>77.4812101811725</v>
      </c>
      <c r="L2542" s="28">
        <f t="shared" si="235"/>
        <v>6.6563658799234527E-3</v>
      </c>
      <c r="M2542" s="28">
        <f t="shared" si="236"/>
        <v>330.4133604146391</v>
      </c>
      <c r="N2542" s="28">
        <f t="shared" si="237"/>
        <v>119.6584229775233</v>
      </c>
      <c r="O2542" s="28">
        <f t="shared" si="238"/>
        <v>44.390010350476715</v>
      </c>
      <c r="P2542" s="28">
        <f t="shared" si="239"/>
        <v>0</v>
      </c>
      <c r="R2542" s="24">
        <f t="shared" si="244"/>
        <v>1544.5348269253425</v>
      </c>
      <c r="T2542" s="5">
        <v>82</v>
      </c>
      <c r="V2542" s="20">
        <f t="shared" si="245"/>
        <v>1626.5348269253425</v>
      </c>
      <c r="W2542" s="59">
        <f t="shared" si="241"/>
        <v>42553</v>
      </c>
      <c r="X2542" s="28">
        <f t="shared" si="248"/>
        <v>151.39906463182928</v>
      </c>
      <c r="Y2542" s="28">
        <f t="shared" si="249"/>
        <v>338.18743876851414</v>
      </c>
      <c r="Z2542" s="28">
        <f t="shared" si="264"/>
        <v>329.06908648239585</v>
      </c>
      <c r="AA2542" s="28">
        <f t="shared" si="258"/>
        <v>321.86503434176694</v>
      </c>
      <c r="AB2542" s="28">
        <f t="shared" si="250"/>
        <v>202.36640359403393</v>
      </c>
      <c r="AC2542" s="28">
        <f t="shared" si="251"/>
        <v>35.933198143083281</v>
      </c>
      <c r="AD2542" s="28">
        <f t="shared" si="252"/>
        <v>96.176813667347389</v>
      </c>
      <c r="AE2542" s="28">
        <f t="shared" si="253"/>
        <v>0</v>
      </c>
      <c r="AF2542" s="28">
        <f t="shared" si="254"/>
        <v>13.055882814087459</v>
      </c>
      <c r="AG2542" s="28">
        <f t="shared" si="255"/>
        <v>8.5230441380648401</v>
      </c>
      <c r="AH2542" s="28">
        <f t="shared" si="256"/>
        <v>0</v>
      </c>
      <c r="AI2542" s="28"/>
      <c r="AL2542" s="24">
        <f t="shared" si="257"/>
        <v>1496.5759665811231</v>
      </c>
      <c r="AN2542" s="47">
        <f t="shared" si="265"/>
        <v>299.25</v>
      </c>
      <c r="AP2542" s="20">
        <f t="shared" si="246"/>
        <v>1795.8259665811231</v>
      </c>
      <c r="AR2542" s="20">
        <f t="shared" si="230"/>
        <v>-169.29113965578063</v>
      </c>
    </row>
    <row r="2543" spans="1:44" x14ac:dyDescent="0.25">
      <c r="A2543" t="str">
        <f>VLOOKUP($B2543,'Cushing Balance'!$C$2:$E$500,3,TRUE)</f>
        <v>272016</v>
      </c>
      <c r="B2543" s="2">
        <v>42554</v>
      </c>
      <c r="C2543" s="32"/>
      <c r="D2543" s="36">
        <f t="shared" si="261"/>
        <v>139.15080430684696</v>
      </c>
      <c r="E2543" s="28">
        <f t="shared" si="263"/>
        <v>109.02586927307985</v>
      </c>
      <c r="F2543" s="28">
        <f t="shared" si="242"/>
        <v>197.36921535857104</v>
      </c>
      <c r="G2543" s="28"/>
      <c r="H2543" s="28">
        <f t="shared" si="231"/>
        <v>132.56739844610559</v>
      </c>
      <c r="I2543" s="28">
        <f t="shared" si="232"/>
        <v>78.849240753599389</v>
      </c>
      <c r="J2543" s="28">
        <f t="shared" si="233"/>
        <v>315.60276357631517</v>
      </c>
      <c r="K2543" s="28">
        <f t="shared" si="234"/>
        <v>77.481213871227851</v>
      </c>
      <c r="L2543" s="28">
        <f t="shared" si="235"/>
        <v>6.6563521506340043E-3</v>
      </c>
      <c r="M2543" s="28">
        <f t="shared" si="236"/>
        <v>330.41337845351364</v>
      </c>
      <c r="N2543" s="28">
        <f t="shared" si="237"/>
        <v>119.65842734027515</v>
      </c>
      <c r="O2543" s="28">
        <f t="shared" si="238"/>
        <v>44.390009685700321</v>
      </c>
      <c r="P2543" s="28">
        <f t="shared" si="239"/>
        <v>0</v>
      </c>
      <c r="R2543" s="24">
        <f t="shared" si="244"/>
        <v>1544.5149774173856</v>
      </c>
      <c r="T2543" s="5">
        <v>82</v>
      </c>
      <c r="V2543" s="20">
        <f t="shared" si="245"/>
        <v>1626.5149774173856</v>
      </c>
      <c r="W2543" s="59">
        <f t="shared" si="241"/>
        <v>42554</v>
      </c>
      <c r="X2543" s="28">
        <f t="shared" si="248"/>
        <v>151.39906228871649</v>
      </c>
      <c r="Y2543" s="28">
        <f t="shared" si="249"/>
        <v>338.18748682221411</v>
      </c>
      <c r="Z2543" s="28">
        <f t="shared" si="264"/>
        <v>329.06904438204651</v>
      </c>
      <c r="AA2543" s="28">
        <f t="shared" si="258"/>
        <v>321.86505045806547</v>
      </c>
      <c r="AB2543" s="28">
        <f t="shared" si="250"/>
        <v>202.36649435240329</v>
      </c>
      <c r="AC2543" s="28">
        <f t="shared" si="251"/>
        <v>35.93319006655809</v>
      </c>
      <c r="AD2543" s="28">
        <f t="shared" si="252"/>
        <v>96.176819013482529</v>
      </c>
      <c r="AE2543" s="28">
        <f t="shared" si="253"/>
        <v>0</v>
      </c>
      <c r="AF2543" s="28">
        <f t="shared" si="254"/>
        <v>13.05588308604263</v>
      </c>
      <c r="AG2543" s="28">
        <f t="shared" si="255"/>
        <v>8.5230439196514816</v>
      </c>
      <c r="AH2543" s="28">
        <f t="shared" si="256"/>
        <v>0</v>
      </c>
      <c r="AI2543" s="28"/>
      <c r="AL2543" s="24">
        <f t="shared" si="257"/>
        <v>1496.5760743891808</v>
      </c>
      <c r="AN2543" s="47">
        <f t="shared" si="265"/>
        <v>299.25</v>
      </c>
      <c r="AP2543" s="20">
        <f t="shared" si="246"/>
        <v>1795.8260743891808</v>
      </c>
      <c r="AR2543" s="20">
        <f t="shared" si="230"/>
        <v>-169.31109697179522</v>
      </c>
    </row>
    <row r="2544" spans="1:44" x14ac:dyDescent="0.25">
      <c r="A2544" t="str">
        <f>VLOOKUP($B2544,'Cushing Balance'!$C$2:$E$500,3,TRUE)</f>
        <v>272016</v>
      </c>
      <c r="B2544" s="2">
        <v>42555</v>
      </c>
      <c r="C2544" s="32"/>
      <c r="D2544" s="36">
        <f t="shared" si="261"/>
        <v>139.13561460521458</v>
      </c>
      <c r="E2544" s="28">
        <f t="shared" si="263"/>
        <v>109.01406273957258</v>
      </c>
      <c r="F2544" s="28">
        <f t="shared" si="242"/>
        <v>197.36917124949247</v>
      </c>
      <c r="G2544" s="28"/>
      <c r="H2544" s="28">
        <f t="shared" si="231"/>
        <v>132.56735291638239</v>
      </c>
      <c r="I2544" s="28">
        <f t="shared" si="232"/>
        <v>78.849242031211219</v>
      </c>
      <c r="J2544" s="28">
        <f t="shared" si="233"/>
        <v>315.60278215839776</v>
      </c>
      <c r="K2544" s="28">
        <f t="shared" si="234"/>
        <v>77.481215215556333</v>
      </c>
      <c r="L2544" s="28">
        <f t="shared" si="235"/>
        <v>6.6563418680264568E-3</v>
      </c>
      <c r="M2544" s="28">
        <f t="shared" si="236"/>
        <v>330.41338694238675</v>
      </c>
      <c r="N2544" s="28">
        <f t="shared" si="237"/>
        <v>119.65842485710019</v>
      </c>
      <c r="O2544" s="28">
        <f t="shared" si="238"/>
        <v>44.390009468332536</v>
      </c>
      <c r="P2544" s="28">
        <f t="shared" si="239"/>
        <v>0</v>
      </c>
      <c r="R2544" s="24">
        <f t="shared" si="244"/>
        <v>1544.4879185255147</v>
      </c>
      <c r="T2544" s="5">
        <v>82</v>
      </c>
      <c r="V2544" s="20">
        <f t="shared" si="245"/>
        <v>1626.4879185255147</v>
      </c>
      <c r="W2544" s="59">
        <f t="shared" si="241"/>
        <v>42555</v>
      </c>
      <c r="X2544" s="28">
        <f t="shared" si="248"/>
        <v>151.39905955469564</v>
      </c>
      <c r="Y2544" s="28">
        <f t="shared" si="249"/>
        <v>338.18755581858625</v>
      </c>
      <c r="Z2544" s="28">
        <f t="shared" si="264"/>
        <v>329.06895127765284</v>
      </c>
      <c r="AA2544" s="28">
        <f t="shared" si="258"/>
        <v>321.86501805397353</v>
      </c>
      <c r="AB2544" s="28">
        <f t="shared" si="250"/>
        <v>202.3665885247143</v>
      </c>
      <c r="AC2544" s="28">
        <f t="shared" si="251"/>
        <v>35.933184158542979</v>
      </c>
      <c r="AD2544" s="28">
        <f t="shared" si="252"/>
        <v>96.176801452191768</v>
      </c>
      <c r="AE2544" s="28">
        <f t="shared" si="253"/>
        <v>0</v>
      </c>
      <c r="AF2544" s="28">
        <f t="shared" si="254"/>
        <v>13.055881216985116</v>
      </c>
      <c r="AG2544" s="28">
        <f t="shared" si="255"/>
        <v>8.5230450168990917</v>
      </c>
      <c r="AH2544" s="28">
        <f t="shared" si="256"/>
        <v>0</v>
      </c>
      <c r="AI2544" s="28"/>
      <c r="AL2544" s="24">
        <f t="shared" si="257"/>
        <v>1496.5760850742413</v>
      </c>
      <c r="AN2544" s="47">
        <f t="shared" si="265"/>
        <v>299.25</v>
      </c>
      <c r="AP2544" s="20">
        <f t="shared" si="246"/>
        <v>1795.8260850742413</v>
      </c>
      <c r="AR2544" s="20">
        <f t="shared" si="230"/>
        <v>-169.33816654872658</v>
      </c>
    </row>
    <row r="2545" spans="1:44" x14ac:dyDescent="0.25">
      <c r="A2545" t="str">
        <f>VLOOKUP($B2545,'Cushing Balance'!$C$2:$E$500,3,TRUE)</f>
        <v>272016</v>
      </c>
      <c r="B2545" s="2">
        <v>42556</v>
      </c>
      <c r="C2545" s="32"/>
      <c r="D2545" s="36">
        <f t="shared" si="261"/>
        <v>139.13088818294204</v>
      </c>
      <c r="E2545" s="28">
        <f t="shared" si="263"/>
        <v>108.97037198677867</v>
      </c>
      <c r="F2545" s="28">
        <f t="shared" si="242"/>
        <v>197.369137390639</v>
      </c>
      <c r="G2545" s="28"/>
      <c r="H2545" s="28">
        <f t="shared" si="231"/>
        <v>132.5673391471199</v>
      </c>
      <c r="I2545" s="28">
        <f t="shared" si="232"/>
        <v>78.849239941199684</v>
      </c>
      <c r="J2545" s="28">
        <f t="shared" si="233"/>
        <v>315.60279494654151</v>
      </c>
      <c r="K2545" s="28">
        <f t="shared" si="234"/>
        <v>77.481214505072401</v>
      </c>
      <c r="L2545" s="28">
        <f t="shared" si="235"/>
        <v>6.6563366008202942E-3</v>
      </c>
      <c r="M2545" s="28">
        <f t="shared" si="236"/>
        <v>330.41338650660572</v>
      </c>
      <c r="N2545" s="28">
        <f t="shared" si="237"/>
        <v>119.65841804077003</v>
      </c>
      <c r="O2545" s="28">
        <f t="shared" si="238"/>
        <v>44.390009728839424</v>
      </c>
      <c r="P2545" s="28">
        <f t="shared" si="239"/>
        <v>0</v>
      </c>
      <c r="R2545" s="24">
        <f t="shared" si="244"/>
        <v>1544.4394567131094</v>
      </c>
      <c r="T2545" s="5">
        <v>82</v>
      </c>
      <c r="V2545" s="20">
        <f t="shared" si="245"/>
        <v>1626.4394567131094</v>
      </c>
      <c r="W2545" s="59">
        <f t="shared" si="241"/>
        <v>42556</v>
      </c>
      <c r="X2545" s="28">
        <f t="shared" si="248"/>
        <v>151.39905706504354</v>
      </c>
      <c r="Y2545" s="28">
        <f t="shared" si="249"/>
        <v>338.1876272377641</v>
      </c>
      <c r="Z2545" s="28">
        <f t="shared" si="264"/>
        <v>329.06883657683676</v>
      </c>
      <c r="AA2545" s="28">
        <f t="shared" si="258"/>
        <v>321.86495306109828</v>
      </c>
      <c r="AB2545" s="28">
        <f t="shared" si="250"/>
        <v>202.36666752441704</v>
      </c>
      <c r="AC2545" s="28">
        <f t="shared" si="251"/>
        <v>35.933181220654163</v>
      </c>
      <c r="AD2545" s="28">
        <f t="shared" si="252"/>
        <v>96.176768534663637</v>
      </c>
      <c r="AE2545" s="28">
        <f t="shared" si="253"/>
        <v>0</v>
      </c>
      <c r="AF2545" s="28">
        <f t="shared" si="254"/>
        <v>13.05587797355637</v>
      </c>
      <c r="AG2545" s="28">
        <f t="shared" si="255"/>
        <v>8.5230468051824619</v>
      </c>
      <c r="AH2545" s="28">
        <f t="shared" si="256"/>
        <v>0</v>
      </c>
      <c r="AI2545" s="28"/>
      <c r="AL2545" s="24">
        <f t="shared" si="257"/>
        <v>1496.5760159992165</v>
      </c>
      <c r="AN2545" s="47">
        <f t="shared" si="265"/>
        <v>299.25</v>
      </c>
      <c r="AP2545" s="20">
        <f t="shared" si="246"/>
        <v>1795.8260159992165</v>
      </c>
      <c r="AR2545" s="20">
        <f t="shared" si="230"/>
        <v>-169.38655928610706</v>
      </c>
    </row>
    <row r="2546" spans="1:44" x14ac:dyDescent="0.25">
      <c r="A2546" t="str">
        <f>VLOOKUP($B2546,'Cushing Balance'!$C$2:$E$500,3,TRUE)</f>
        <v>272016</v>
      </c>
      <c r="B2546" s="2">
        <v>42557</v>
      </c>
      <c r="C2546" s="32"/>
      <c r="D2546" s="36">
        <f t="shared" si="261"/>
        <v>139.13454652378471</v>
      </c>
      <c r="E2546" s="28">
        <f t="shared" si="263"/>
        <v>108.94062818739032</v>
      </c>
      <c r="F2546" s="28">
        <f t="shared" si="242"/>
        <v>197.36912012503424</v>
      </c>
      <c r="G2546" s="28"/>
      <c r="H2546" s="28">
        <f t="shared" si="231"/>
        <v>132.56735320556839</v>
      </c>
      <c r="I2546" s="28">
        <f t="shared" si="232"/>
        <v>78.849235954495114</v>
      </c>
      <c r="J2546" s="28">
        <f t="shared" si="233"/>
        <v>315.60280022889503</v>
      </c>
      <c r="K2546" s="28">
        <f t="shared" si="234"/>
        <v>77.481212455730699</v>
      </c>
      <c r="L2546" s="28">
        <f t="shared" si="235"/>
        <v>6.6563361870588429E-3</v>
      </c>
      <c r="M2546" s="28">
        <f t="shared" si="236"/>
        <v>330.41337990155677</v>
      </c>
      <c r="N2546" s="28">
        <f t="shared" si="237"/>
        <v>119.65840990916237</v>
      </c>
      <c r="O2546" s="28">
        <f t="shared" si="238"/>
        <v>44.39001033801442</v>
      </c>
      <c r="P2546" s="28">
        <f t="shared" si="239"/>
        <v>0</v>
      </c>
      <c r="R2546" s="24">
        <f t="shared" si="244"/>
        <v>1544.413353165819</v>
      </c>
      <c r="T2546" s="5">
        <v>82</v>
      </c>
      <c r="V2546" s="20">
        <f t="shared" si="245"/>
        <v>1626.413353165819</v>
      </c>
      <c r="W2546" s="59">
        <f t="shared" si="241"/>
        <v>42557</v>
      </c>
      <c r="X2546" s="28">
        <f t="shared" si="248"/>
        <v>151.39905535552913</v>
      </c>
      <c r="Y2546" s="28">
        <f t="shared" si="249"/>
        <v>338.18768711142258</v>
      </c>
      <c r="Z2546" s="28">
        <f t="shared" si="264"/>
        <v>329.06872842624017</v>
      </c>
      <c r="AA2546" s="28">
        <f t="shared" si="258"/>
        <v>321.86487216224759</v>
      </c>
      <c r="AB2546" s="28">
        <f t="shared" si="250"/>
        <v>202.3667190705666</v>
      </c>
      <c r="AC2546" s="28">
        <f t="shared" si="251"/>
        <v>35.933181220929939</v>
      </c>
      <c r="AD2546" s="28">
        <f t="shared" si="252"/>
        <v>96.176728283918976</v>
      </c>
      <c r="AE2546" s="28">
        <f t="shared" si="253"/>
        <v>0</v>
      </c>
      <c r="AF2546" s="28">
        <f t="shared" si="254"/>
        <v>13.055874087243952</v>
      </c>
      <c r="AG2546" s="28">
        <f t="shared" si="255"/>
        <v>8.5230487322439377</v>
      </c>
      <c r="AH2546" s="28">
        <f t="shared" si="256"/>
        <v>0</v>
      </c>
      <c r="AI2546" s="28"/>
      <c r="AL2546" s="24">
        <f t="shared" si="257"/>
        <v>1496.575894450343</v>
      </c>
      <c r="AN2546" s="47">
        <f t="shared" si="265"/>
        <v>299.25</v>
      </c>
      <c r="AP2546" s="20">
        <f t="shared" si="246"/>
        <v>1795.825894450343</v>
      </c>
      <c r="AR2546" s="20">
        <f t="shared" si="230"/>
        <v>-169.41254128452397</v>
      </c>
    </row>
    <row r="2547" spans="1:44" x14ac:dyDescent="0.25">
      <c r="A2547" t="str">
        <f>VLOOKUP($B2547,'Cushing Balance'!$C$2:$E$500,3,TRUE)</f>
        <v>272016</v>
      </c>
      <c r="B2547" s="2">
        <v>42558</v>
      </c>
      <c r="C2547" s="32"/>
      <c r="D2547" s="36">
        <f t="shared" si="261"/>
        <v>139.1454853159683</v>
      </c>
      <c r="E2547" s="28">
        <f t="shared" si="263"/>
        <v>108.92309747320672</v>
      </c>
      <c r="F2547" s="28">
        <f t="shared" si="242"/>
        <v>197.36911957741091</v>
      </c>
      <c r="G2547" s="28"/>
      <c r="H2547" s="28">
        <f t="shared" si="231"/>
        <v>132.56738471214751</v>
      </c>
      <c r="I2547" s="28">
        <f t="shared" si="232"/>
        <v>78.849231616513237</v>
      </c>
      <c r="J2547" s="28">
        <f t="shared" si="233"/>
        <v>315.60279870996862</v>
      </c>
      <c r="K2547" s="28">
        <f t="shared" si="234"/>
        <v>77.481209939997115</v>
      </c>
      <c r="L2547" s="28">
        <f t="shared" si="235"/>
        <v>6.6563393771841423E-3</v>
      </c>
      <c r="M2547" s="28">
        <f t="shared" si="236"/>
        <v>330.41337050037725</v>
      </c>
      <c r="N2547" s="28">
        <f t="shared" si="237"/>
        <v>119.65840302171306</v>
      </c>
      <c r="O2547" s="28">
        <f t="shared" si="238"/>
        <v>44.390011033442981</v>
      </c>
      <c r="P2547" s="28">
        <f t="shared" si="239"/>
        <v>0</v>
      </c>
      <c r="R2547" s="24">
        <f t="shared" si="244"/>
        <v>1544.406768240123</v>
      </c>
      <c r="T2547" s="5">
        <v>82</v>
      </c>
      <c r="V2547" s="20">
        <f t="shared" si="245"/>
        <v>1626.406768240123</v>
      </c>
      <c r="W2547" s="59">
        <f t="shared" si="241"/>
        <v>42558</v>
      </c>
      <c r="X2547" s="28">
        <f t="shared" si="248"/>
        <v>151.39905473559975</v>
      </c>
      <c r="Y2547" s="28">
        <f t="shared" si="249"/>
        <v>338.18772593827106</v>
      </c>
      <c r="Z2547" s="28">
        <f t="shared" si="264"/>
        <v>329.06864819420355</v>
      </c>
      <c r="AA2547" s="28">
        <f t="shared" si="258"/>
        <v>321.86479119929675</v>
      </c>
      <c r="AB2547" s="28">
        <f t="shared" si="250"/>
        <v>202.36673804273829</v>
      </c>
      <c r="AC2547" s="28">
        <f t="shared" si="251"/>
        <v>35.933183422782996</v>
      </c>
      <c r="AD2547" s="28">
        <f t="shared" si="252"/>
        <v>96.176688774875856</v>
      </c>
      <c r="AE2547" s="28">
        <f t="shared" si="253"/>
        <v>0</v>
      </c>
      <c r="AF2547" s="28">
        <f t="shared" si="254"/>
        <v>13.055870312614482</v>
      </c>
      <c r="AG2547" s="28">
        <f t="shared" si="255"/>
        <v>8.5230504265663836</v>
      </c>
      <c r="AH2547" s="28">
        <f t="shared" si="256"/>
        <v>0</v>
      </c>
      <c r="AI2547" s="28"/>
      <c r="AL2547" s="24">
        <f t="shared" si="257"/>
        <v>1496.5757510469491</v>
      </c>
      <c r="AN2547" s="47">
        <f t="shared" si="265"/>
        <v>299.25</v>
      </c>
      <c r="AP2547" s="20">
        <f t="shared" si="246"/>
        <v>1795.8257510469491</v>
      </c>
      <c r="AR2547" s="20">
        <f t="shared" si="230"/>
        <v>-169.41898280682608</v>
      </c>
    </row>
    <row r="2548" spans="1:44" x14ac:dyDescent="0.25">
      <c r="A2548" t="str">
        <f>VLOOKUP($B2548,'Cushing Balance'!$C$2:$E$500,3,TRUE)</f>
        <v>272016</v>
      </c>
      <c r="B2548" s="2">
        <v>42559</v>
      </c>
      <c r="C2548" s="32"/>
      <c r="D2548" s="36">
        <f t="shared" si="261"/>
        <v>139.15942282095716</v>
      </c>
      <c r="E2548" s="28">
        <f t="shared" si="263"/>
        <v>108.91588385050233</v>
      </c>
      <c r="F2548" s="28">
        <f t="shared" si="242"/>
        <v>197.36913142886968</v>
      </c>
      <c r="G2548" s="28"/>
      <c r="H2548" s="28">
        <f t="shared" si="231"/>
        <v>132.56742067339826</v>
      </c>
      <c r="I2548" s="28">
        <f t="shared" si="232"/>
        <v>78.849228163872993</v>
      </c>
      <c r="J2548" s="28">
        <f t="shared" si="233"/>
        <v>315.60279261451717</v>
      </c>
      <c r="K2548" s="28">
        <f t="shared" si="234"/>
        <v>77.48120773663203</v>
      </c>
      <c r="L2548" s="28">
        <f t="shared" si="235"/>
        <v>6.656344421925935E-3</v>
      </c>
      <c r="M2548" s="28">
        <f t="shared" si="236"/>
        <v>330.41336138913823</v>
      </c>
      <c r="N2548" s="28">
        <f t="shared" si="237"/>
        <v>119.65839893303256</v>
      </c>
      <c r="O2548" s="28">
        <f t="shared" si="238"/>
        <v>44.390011545914113</v>
      </c>
      <c r="P2548" s="28">
        <f t="shared" si="239"/>
        <v>0</v>
      </c>
      <c r="R2548" s="24">
        <f t="shared" si="244"/>
        <v>1544.4135155012564</v>
      </c>
      <c r="T2548" s="5">
        <v>82</v>
      </c>
      <c r="V2548" s="20">
        <f t="shared" si="245"/>
        <v>1626.4135155012564</v>
      </c>
      <c r="W2548" s="59">
        <f t="shared" si="241"/>
        <v>42559</v>
      </c>
      <c r="X2548" s="28">
        <f t="shared" si="248"/>
        <v>151.39905516777389</v>
      </c>
      <c r="Y2548" s="28">
        <f t="shared" si="249"/>
        <v>338.18773995537856</v>
      </c>
      <c r="Z2548" s="28">
        <f t="shared" si="264"/>
        <v>329.06860728225013</v>
      </c>
      <c r="AA2548" s="28">
        <f t="shared" si="258"/>
        <v>321.86472882413545</v>
      </c>
      <c r="AB2548" s="28">
        <f t="shared" si="250"/>
        <v>202.36672667579799</v>
      </c>
      <c r="AC2548" s="28">
        <f t="shared" si="251"/>
        <v>35.933186858745131</v>
      </c>
      <c r="AD2548" s="28">
        <f t="shared" si="252"/>
        <v>96.176658484878118</v>
      </c>
      <c r="AE2548" s="28">
        <f t="shared" si="253"/>
        <v>0</v>
      </c>
      <c r="AF2548" s="28">
        <f t="shared" si="254"/>
        <v>13.055867472126391</v>
      </c>
      <c r="AG2548" s="28">
        <f t="shared" si="255"/>
        <v>8.5230517176169123</v>
      </c>
      <c r="AH2548" s="28">
        <f t="shared" si="256"/>
        <v>0</v>
      </c>
      <c r="AI2548" s="28"/>
      <c r="AL2548" s="24">
        <f t="shared" si="257"/>
        <v>1496.5756224387026</v>
      </c>
      <c r="AN2548" s="47">
        <f t="shared" si="265"/>
        <v>299.25</v>
      </c>
      <c r="AP2548" s="20">
        <f t="shared" si="246"/>
        <v>1795.8256224387026</v>
      </c>
      <c r="AR2548" s="20">
        <f t="shared" si="230"/>
        <v>-169.4121069374462</v>
      </c>
    </row>
    <row r="2549" spans="1:44" x14ac:dyDescent="0.25">
      <c r="A2549" t="str">
        <f>VLOOKUP($B2549,'Cushing Balance'!$C$2:$E$500,3,TRUE)</f>
        <v>282016</v>
      </c>
      <c r="B2549" s="2">
        <v>42560</v>
      </c>
      <c r="C2549" s="32"/>
      <c r="D2549" s="36">
        <f t="shared" si="261"/>
        <v>139.17252820424471</v>
      </c>
      <c r="E2549" s="28">
        <f t="shared" si="263"/>
        <v>108.91696808071113</v>
      </c>
      <c r="F2549" s="28">
        <f t="shared" si="242"/>
        <v>197.36914930039595</v>
      </c>
      <c r="G2549" s="28"/>
      <c r="H2549" s="28">
        <f t="shared" si="231"/>
        <v>132.567449687444</v>
      </c>
      <c r="I2549" s="28">
        <f t="shared" si="232"/>
        <v>78.849226291699637</v>
      </c>
      <c r="J2549" s="28">
        <f t="shared" si="233"/>
        <v>315.60278475542134</v>
      </c>
      <c r="K2549" s="28">
        <f t="shared" si="234"/>
        <v>77.48120636625444</v>
      </c>
      <c r="L2549" s="28">
        <f t="shared" si="235"/>
        <v>6.6563495721820116E-3</v>
      </c>
      <c r="M2549" s="28">
        <f t="shared" si="236"/>
        <v>330.41335487475851</v>
      </c>
      <c r="N2549" s="28">
        <f t="shared" si="237"/>
        <v>119.65839801087841</v>
      </c>
      <c r="O2549" s="28">
        <f t="shared" si="238"/>
        <v>44.390011721239787</v>
      </c>
      <c r="P2549" s="28">
        <f t="shared" si="239"/>
        <v>0</v>
      </c>
      <c r="R2549" s="24">
        <f t="shared" si="244"/>
        <v>1544.4277336426203</v>
      </c>
      <c r="T2549" s="5">
        <v>82</v>
      </c>
      <c r="V2549" s="20">
        <f t="shared" si="245"/>
        <v>1626.4277336426203</v>
      </c>
      <c r="W2549" s="59">
        <f t="shared" si="241"/>
        <v>42560</v>
      </c>
      <c r="X2549" s="28">
        <f t="shared" si="248"/>
        <v>151.39905625838659</v>
      </c>
      <c r="Y2549" s="28">
        <f t="shared" si="249"/>
        <v>338.18773161621351</v>
      </c>
      <c r="Z2549" s="28">
        <f t="shared" si="264"/>
        <v>329.06860715737218</v>
      </c>
      <c r="AA2549" s="28">
        <f t="shared" si="258"/>
        <v>321.86469757412567</v>
      </c>
      <c r="AB2549" s="28">
        <f t="shared" si="250"/>
        <v>202.36669346151493</v>
      </c>
      <c r="AC2549" s="28">
        <f t="shared" si="251"/>
        <v>35.93319059409815</v>
      </c>
      <c r="AD2549" s="28">
        <f t="shared" si="252"/>
        <v>96.176643667360722</v>
      </c>
      <c r="AE2549" s="28">
        <f t="shared" si="253"/>
        <v>0</v>
      </c>
      <c r="AF2549" s="28">
        <f t="shared" si="254"/>
        <v>13.055866157731861</v>
      </c>
      <c r="AG2549" s="28">
        <f t="shared" si="255"/>
        <v>8.5230524842327533</v>
      </c>
      <c r="AH2549" s="28">
        <f t="shared" si="256"/>
        <v>0</v>
      </c>
      <c r="AI2549" s="28"/>
      <c r="AL2549" s="24">
        <f t="shared" si="257"/>
        <v>1496.5755389710359</v>
      </c>
      <c r="AN2549" s="47">
        <f t="shared" si="265"/>
        <v>299.25</v>
      </c>
      <c r="AP2549" s="20">
        <f t="shared" si="246"/>
        <v>1795.8255389710359</v>
      </c>
      <c r="AR2549" s="20">
        <f t="shared" si="230"/>
        <v>-169.39780532841564</v>
      </c>
    </row>
    <row r="2550" spans="1:44" x14ac:dyDescent="0.25">
      <c r="A2550" t="str">
        <f>VLOOKUP($B2550,'Cushing Balance'!$C$2:$E$500,3,TRUE)</f>
        <v>282016</v>
      </c>
      <c r="B2550" s="2">
        <v>42561</v>
      </c>
      <c r="C2550" s="32"/>
      <c r="D2550" s="36">
        <f t="shared" si="261"/>
        <v>139.1817213422483</v>
      </c>
      <c r="E2550" s="28">
        <f t="shared" si="263"/>
        <v>108.92426108569309</v>
      </c>
      <c r="F2550" s="28">
        <f t="shared" si="242"/>
        <v>197.36916687224786</v>
      </c>
      <c r="G2550" s="28"/>
      <c r="H2550" s="28">
        <f t="shared" si="231"/>
        <v>132.56746502411278</v>
      </c>
      <c r="I2550" s="28">
        <f t="shared" si="232"/>
        <v>78.849226119179463</v>
      </c>
      <c r="J2550" s="28">
        <f t="shared" si="233"/>
        <v>315.60277768083961</v>
      </c>
      <c r="K2550" s="28">
        <f t="shared" si="234"/>
        <v>77.481206022113582</v>
      </c>
      <c r="L2550" s="28">
        <f t="shared" si="235"/>
        <v>6.6563534596998696E-3</v>
      </c>
      <c r="M2550" s="28">
        <f t="shared" si="236"/>
        <v>330.41335210807904</v>
      </c>
      <c r="N2550" s="28">
        <f t="shared" si="237"/>
        <v>119.65839967913715</v>
      </c>
      <c r="O2550" s="28">
        <f t="shared" si="238"/>
        <v>44.390011599468068</v>
      </c>
      <c r="P2550" s="28">
        <f t="shared" si="239"/>
        <v>0</v>
      </c>
      <c r="R2550" s="24">
        <f t="shared" si="244"/>
        <v>1544.4442438865785</v>
      </c>
      <c r="T2550" s="5">
        <v>82</v>
      </c>
      <c r="V2550" s="20">
        <f t="shared" si="245"/>
        <v>1626.4442438865785</v>
      </c>
      <c r="W2550" s="59">
        <f t="shared" si="241"/>
        <v>42561</v>
      </c>
      <c r="X2550" s="28">
        <f t="shared" si="248"/>
        <v>151.39905748820354</v>
      </c>
      <c r="Y2550" s="28">
        <f t="shared" si="249"/>
        <v>338.1877075524929</v>
      </c>
      <c r="Z2550" s="28">
        <f t="shared" si="264"/>
        <v>329.06863968198735</v>
      </c>
      <c r="AA2550" s="28">
        <f t="shared" si="258"/>
        <v>321.86469988713424</v>
      </c>
      <c r="AB2550" s="28">
        <f t="shared" si="250"/>
        <v>202.36665038877342</v>
      </c>
      <c r="AC2550" s="28">
        <f t="shared" si="251"/>
        <v>35.93319373541852</v>
      </c>
      <c r="AD2550" s="28">
        <f t="shared" si="252"/>
        <v>96.176645726850452</v>
      </c>
      <c r="AE2550" s="28">
        <f t="shared" si="253"/>
        <v>0</v>
      </c>
      <c r="AF2550" s="28">
        <f t="shared" si="254"/>
        <v>13.055866489297314</v>
      </c>
      <c r="AG2550" s="28">
        <f t="shared" si="255"/>
        <v>8.5230525763266662</v>
      </c>
      <c r="AH2550" s="28">
        <f t="shared" si="256"/>
        <v>0</v>
      </c>
      <c r="AI2550" s="28"/>
      <c r="AL2550" s="24">
        <f t="shared" si="257"/>
        <v>1496.5755135264844</v>
      </c>
      <c r="AN2550" s="47">
        <f t="shared" si="265"/>
        <v>299.25</v>
      </c>
      <c r="AP2550" s="20">
        <f t="shared" si="246"/>
        <v>1795.8255135264844</v>
      </c>
      <c r="AR2550" s="20">
        <f t="shared" si="230"/>
        <v>-169.3812696399059</v>
      </c>
    </row>
    <row r="2551" spans="1:44" x14ac:dyDescent="0.25">
      <c r="A2551" t="str">
        <f>VLOOKUP($B2551,'Cushing Balance'!$C$2:$E$500,3,TRUE)</f>
        <v>282016</v>
      </c>
      <c r="B2551" s="2">
        <v>42562</v>
      </c>
      <c r="C2551" s="32"/>
      <c r="D2551" s="36">
        <f t="shared" si="261"/>
        <v>139.18503931348954</v>
      </c>
      <c r="E2551" s="28">
        <f t="shared" si="263"/>
        <v>108.9356743233471</v>
      </c>
      <c r="F2551" s="28">
        <f t="shared" si="242"/>
        <v>197.36917941203012</v>
      </c>
      <c r="G2551" s="28"/>
      <c r="H2551" s="28">
        <f t="shared" si="231"/>
        <v>132.5674657862256</v>
      </c>
      <c r="I2551" s="28">
        <f t="shared" si="232"/>
        <v>78.849227293986047</v>
      </c>
      <c r="J2551" s="28">
        <f t="shared" si="233"/>
        <v>315.60277310211836</v>
      </c>
      <c r="K2551" s="28">
        <f t="shared" si="234"/>
        <v>77.48120655966467</v>
      </c>
      <c r="L2551" s="28">
        <f t="shared" si="235"/>
        <v>6.6563553321927153E-3</v>
      </c>
      <c r="M2551" s="28">
        <f t="shared" si="236"/>
        <v>330.41335298114751</v>
      </c>
      <c r="N2551" s="28">
        <f t="shared" si="237"/>
        <v>119.65840283453471</v>
      </c>
      <c r="O2551" s="28">
        <f t="shared" si="238"/>
        <v>44.390011342694265</v>
      </c>
      <c r="P2551" s="28">
        <f t="shared" si="239"/>
        <v>0</v>
      </c>
      <c r="R2551" s="24">
        <f t="shared" si="244"/>
        <v>1544.45898930457</v>
      </c>
      <c r="T2551" s="5">
        <v>82</v>
      </c>
      <c r="V2551" s="20">
        <f t="shared" si="245"/>
        <v>1626.45898930457</v>
      </c>
      <c r="W2551" s="59">
        <f t="shared" si="241"/>
        <v>42562</v>
      </c>
      <c r="X2551" s="28">
        <f t="shared" si="248"/>
        <v>151.39905853001844</v>
      </c>
      <c r="Y2551" s="28">
        <f t="shared" si="249"/>
        <v>338.18767633295982</v>
      </c>
      <c r="Z2551" s="28">
        <f t="shared" si="264"/>
        <v>329.06868970603557</v>
      </c>
      <c r="AA2551" s="28">
        <f t="shared" si="258"/>
        <v>321.86472765383309</v>
      </c>
      <c r="AB2551" s="28">
        <f t="shared" si="250"/>
        <v>202.36660961956042</v>
      </c>
      <c r="AC2551" s="28">
        <f t="shared" si="251"/>
        <v>35.933195691798808</v>
      </c>
      <c r="AD2551" s="28">
        <f t="shared" si="252"/>
        <v>96.176660699905241</v>
      </c>
      <c r="AE2551" s="28">
        <f t="shared" si="253"/>
        <v>0</v>
      </c>
      <c r="AF2551" s="28">
        <f t="shared" si="254"/>
        <v>13.05586805020954</v>
      </c>
      <c r="AG2551" s="28">
        <f t="shared" si="255"/>
        <v>8.5230520205259559</v>
      </c>
      <c r="AH2551" s="28">
        <f t="shared" si="256"/>
        <v>0</v>
      </c>
      <c r="AI2551" s="28"/>
      <c r="AL2551" s="24">
        <f t="shared" si="257"/>
        <v>1496.5755383048468</v>
      </c>
      <c r="AN2551" s="47">
        <f t="shared" si="265"/>
        <v>299.25</v>
      </c>
      <c r="AP2551" s="20">
        <f t="shared" si="246"/>
        <v>1795.8255383048468</v>
      </c>
      <c r="AR2551" s="20">
        <f t="shared" ref="AR2551:AR2614" si="266">V2551-AP2551</f>
        <v>-169.36654900027679</v>
      </c>
    </row>
    <row r="2552" spans="1:44" x14ac:dyDescent="0.25">
      <c r="A2552" t="str">
        <f>VLOOKUP($B2552,'Cushing Balance'!$C$2:$E$500,3,TRUE)</f>
        <v>282016</v>
      </c>
      <c r="B2552" s="2">
        <v>42563</v>
      </c>
      <c r="C2552" s="32"/>
      <c r="D2552" s="36">
        <f t="shared" si="261"/>
        <v>139.18208120917149</v>
      </c>
      <c r="E2552" s="28">
        <f t="shared" si="263"/>
        <v>108.94921002207272</v>
      </c>
      <c r="F2552" s="28">
        <f t="shared" si="242"/>
        <v>197.36918464626427</v>
      </c>
      <c r="G2552" s="28"/>
      <c r="H2552" s="28">
        <f t="shared" si="231"/>
        <v>132.56745580702426</v>
      </c>
      <c r="I2552" s="28">
        <f t="shared" si="232"/>
        <v>78.84922916255158</v>
      </c>
      <c r="J2552" s="28">
        <f t="shared" si="233"/>
        <v>315.60277165670357</v>
      </c>
      <c r="K2552" s="28">
        <f t="shared" si="234"/>
        <v>77.481207599076896</v>
      </c>
      <c r="L2552" s="28">
        <f t="shared" si="235"/>
        <v>6.6563551256349999E-3</v>
      </c>
      <c r="M2552" s="28">
        <f t="shared" si="236"/>
        <v>330.41335639518741</v>
      </c>
      <c r="N2552" s="28">
        <f t="shared" si="237"/>
        <v>119.65840622527641</v>
      </c>
      <c r="O2552" s="28">
        <f t="shared" si="238"/>
        <v>44.390011083579566</v>
      </c>
      <c r="P2552" s="28">
        <f t="shared" si="239"/>
        <v>0</v>
      </c>
      <c r="R2552" s="24">
        <f t="shared" si="244"/>
        <v>1544.4695701620337</v>
      </c>
      <c r="T2552" s="5">
        <v>82</v>
      </c>
      <c r="V2552" s="20">
        <f t="shared" si="245"/>
        <v>1626.4695701620337</v>
      </c>
      <c r="W2552" s="59">
        <f t="shared" si="241"/>
        <v>42563</v>
      </c>
      <c r="X2552" s="28">
        <f t="shared" si="248"/>
        <v>151.39905925776637</v>
      </c>
      <c r="Y2552" s="28">
        <f t="shared" si="249"/>
        <v>338.18764637998612</v>
      </c>
      <c r="Z2552" s="28">
        <f t="shared" si="264"/>
        <v>329.0687407829688</v>
      </c>
      <c r="AA2552" s="28">
        <f t="shared" si="258"/>
        <v>321.86476680781465</v>
      </c>
      <c r="AB2552" s="28">
        <f t="shared" si="250"/>
        <v>202.3665802129687</v>
      </c>
      <c r="AC2552" s="28">
        <f t="shared" si="251"/>
        <v>35.933196258518798</v>
      </c>
      <c r="AD2552" s="28">
        <f t="shared" si="252"/>
        <v>96.176681488042547</v>
      </c>
      <c r="AE2552" s="28">
        <f t="shared" si="253"/>
        <v>0</v>
      </c>
      <c r="AF2552" s="28">
        <f t="shared" si="254"/>
        <v>13.055870076759446</v>
      </c>
      <c r="AG2552" s="28">
        <f t="shared" si="255"/>
        <v>8.523051075266066</v>
      </c>
      <c r="AH2552" s="28">
        <f t="shared" si="256"/>
        <v>0</v>
      </c>
      <c r="AI2552" s="28"/>
      <c r="AL2552" s="24">
        <f t="shared" si="257"/>
        <v>1496.5755923400916</v>
      </c>
      <c r="AN2552" s="47">
        <f t="shared" si="265"/>
        <v>299.25</v>
      </c>
      <c r="AP2552" s="20">
        <f t="shared" si="246"/>
        <v>1795.8255923400916</v>
      </c>
      <c r="AR2552" s="20">
        <f t="shared" si="266"/>
        <v>-169.35602217805786</v>
      </c>
    </row>
    <row r="2553" spans="1:44" x14ac:dyDescent="0.25">
      <c r="A2553" t="str">
        <f>VLOOKUP($B2553,'Cushing Balance'!$C$2:$E$500,3,TRUE)</f>
        <v>282016</v>
      </c>
      <c r="B2553" s="2">
        <v>42564</v>
      </c>
      <c r="C2553" s="32"/>
      <c r="D2553" s="36">
        <f t="shared" si="261"/>
        <v>139.17454484804915</v>
      </c>
      <c r="E2553" s="28">
        <f t="shared" si="263"/>
        <v>108.95852333147685</v>
      </c>
      <c r="F2553" s="28">
        <f t="shared" si="242"/>
        <v>197.36918289257864</v>
      </c>
      <c r="G2553" s="28"/>
      <c r="H2553" s="28">
        <f t="shared" si="231"/>
        <v>132.56744105503469</v>
      </c>
      <c r="I2553" s="28">
        <f t="shared" si="232"/>
        <v>78.849231006727095</v>
      </c>
      <c r="J2553" s="28">
        <f t="shared" si="233"/>
        <v>315.60277298929725</v>
      </c>
      <c r="K2553" s="28">
        <f t="shared" si="234"/>
        <v>77.481208696819976</v>
      </c>
      <c r="L2553" s="28">
        <f t="shared" si="235"/>
        <v>6.6563533712398516E-3</v>
      </c>
      <c r="M2553" s="28">
        <f t="shared" si="236"/>
        <v>330.41336069323546</v>
      </c>
      <c r="N2553" s="28">
        <f t="shared" si="237"/>
        <v>119.65840883008228</v>
      </c>
      <c r="O2553" s="28">
        <f t="shared" si="238"/>
        <v>44.390010887826065</v>
      </c>
      <c r="P2553" s="28">
        <f t="shared" si="239"/>
        <v>0</v>
      </c>
      <c r="R2553" s="24">
        <f t="shared" si="244"/>
        <v>1544.4713415844985</v>
      </c>
      <c r="T2553" s="5">
        <v>82</v>
      </c>
      <c r="V2553" s="20">
        <f t="shared" si="245"/>
        <v>1626.4713415844985</v>
      </c>
      <c r="W2553" s="59">
        <f t="shared" si="241"/>
        <v>42564</v>
      </c>
      <c r="X2553" s="28">
        <f t="shared" si="248"/>
        <v>151.39905963241395</v>
      </c>
      <c r="Y2553" s="28">
        <f t="shared" si="249"/>
        <v>338.18762417880293</v>
      </c>
      <c r="Z2553" s="28">
        <f t="shared" si="264"/>
        <v>329.06878075838148</v>
      </c>
      <c r="AA2553" s="28">
        <f t="shared" si="258"/>
        <v>321.86480558469702</v>
      </c>
      <c r="AB2553" s="28">
        <f t="shared" si="250"/>
        <v>202.36656620413098</v>
      </c>
      <c r="AC2553" s="28">
        <f t="shared" si="251"/>
        <v>35.933195669490232</v>
      </c>
      <c r="AD2553" s="28">
        <f t="shared" si="252"/>
        <v>96.176700977033107</v>
      </c>
      <c r="AE2553" s="28">
        <f t="shared" si="253"/>
        <v>0</v>
      </c>
      <c r="AF2553" s="28">
        <f t="shared" si="254"/>
        <v>13.055871887818459</v>
      </c>
      <c r="AG2553" s="28">
        <f t="shared" si="255"/>
        <v>8.5230501123671356</v>
      </c>
      <c r="AH2553" s="28">
        <f t="shared" si="256"/>
        <v>0</v>
      </c>
      <c r="AI2553" s="28"/>
      <c r="AL2553" s="24">
        <f t="shared" si="257"/>
        <v>1496.5756550051353</v>
      </c>
      <c r="AN2553" s="47">
        <f t="shared" si="265"/>
        <v>299.25</v>
      </c>
      <c r="AP2553" s="20">
        <f t="shared" si="246"/>
        <v>1795.8256550051353</v>
      </c>
      <c r="AR2553" s="20">
        <f t="shared" si="266"/>
        <v>-169.3543134206368</v>
      </c>
    </row>
    <row r="2554" spans="1:44" x14ac:dyDescent="0.25">
      <c r="A2554" t="str">
        <f>VLOOKUP($B2554,'Cushing Balance'!$C$2:$E$500,3,TRUE)</f>
        <v>282016</v>
      </c>
      <c r="B2554" s="2">
        <v>42565</v>
      </c>
      <c r="C2554" s="32"/>
      <c r="D2554" s="36">
        <f t="shared" si="261"/>
        <v>139.16582087774927</v>
      </c>
      <c r="E2554" s="28">
        <f t="shared" si="263"/>
        <v>108.96076631119602</v>
      </c>
      <c r="F2554" s="28">
        <f t="shared" si="242"/>
        <v>197.36917651179331</v>
      </c>
      <c r="G2554" s="28"/>
      <c r="H2554" s="28">
        <f t="shared" si="231"/>
        <v>132.56742700349221</v>
      </c>
      <c r="I2554" s="28">
        <f t="shared" si="232"/>
        <v>78.84923227103917</v>
      </c>
      <c r="J2554" s="28">
        <f t="shared" si="233"/>
        <v>315.60277602640997</v>
      </c>
      <c r="K2554" s="28">
        <f t="shared" si="234"/>
        <v>77.481209512074074</v>
      </c>
      <c r="L2554" s="28">
        <f t="shared" si="235"/>
        <v>6.656350956685337E-3</v>
      </c>
      <c r="M2554" s="28">
        <f t="shared" si="236"/>
        <v>330.41336439558415</v>
      </c>
      <c r="N2554" s="28">
        <f t="shared" si="237"/>
        <v>119.65841010896798</v>
      </c>
      <c r="O2554" s="28">
        <f t="shared" si="238"/>
        <v>44.390010775405962</v>
      </c>
      <c r="P2554" s="28">
        <f t="shared" si="239"/>
        <v>0</v>
      </c>
      <c r="R2554" s="24">
        <f t="shared" si="244"/>
        <v>1544.4648501446688</v>
      </c>
      <c r="T2554" s="5">
        <v>82</v>
      </c>
      <c r="V2554" s="20">
        <f t="shared" si="245"/>
        <v>1626.4648501446688</v>
      </c>
      <c r="W2554" s="59">
        <f t="shared" si="241"/>
        <v>42565</v>
      </c>
      <c r="X2554" s="28">
        <f t="shared" si="248"/>
        <v>151.39905966008774</v>
      </c>
      <c r="Y2554" s="28">
        <f t="shared" si="249"/>
        <v>338.18761301724919</v>
      </c>
      <c r="Z2554" s="28">
        <f t="shared" si="264"/>
        <v>329.06880382005414</v>
      </c>
      <c r="AA2554" s="28">
        <f t="shared" si="258"/>
        <v>321.86483441505095</v>
      </c>
      <c r="AB2554" s="28">
        <f t="shared" si="250"/>
        <v>202.36656690383091</v>
      </c>
      <c r="AC2554" s="28">
        <f t="shared" si="251"/>
        <v>35.933194374559342</v>
      </c>
      <c r="AD2554" s="28">
        <f t="shared" si="252"/>
        <v>96.176714527209498</v>
      </c>
      <c r="AE2554" s="28">
        <f t="shared" si="253"/>
        <v>0</v>
      </c>
      <c r="AF2554" s="28">
        <f t="shared" si="254"/>
        <v>13.055873134772973</v>
      </c>
      <c r="AG2554" s="28">
        <f t="shared" si="255"/>
        <v>8.5230493770627689</v>
      </c>
      <c r="AH2554" s="28">
        <f t="shared" si="256"/>
        <v>0</v>
      </c>
      <c r="AI2554" s="28"/>
      <c r="AL2554" s="24">
        <f t="shared" si="257"/>
        <v>1496.5757092298777</v>
      </c>
      <c r="AN2554" s="47">
        <f t="shared" si="265"/>
        <v>299.25</v>
      </c>
      <c r="AP2554" s="20">
        <f t="shared" si="246"/>
        <v>1795.8257092298777</v>
      </c>
      <c r="AR2554" s="20">
        <f t="shared" si="266"/>
        <v>-169.36085908520886</v>
      </c>
    </row>
    <row r="2555" spans="1:44" x14ac:dyDescent="0.25">
      <c r="A2555" t="str">
        <f>VLOOKUP($B2555,'Cushing Balance'!$C$2:$E$500,3,TRUE)</f>
        <v>282016</v>
      </c>
      <c r="B2555" s="2">
        <v>42566</v>
      </c>
      <c r="C2555" s="32"/>
      <c r="D2555" s="36">
        <f t="shared" si="261"/>
        <v>139.16135956852511</v>
      </c>
      <c r="E2555" s="28">
        <f t="shared" si="263"/>
        <v>108.95789225437397</v>
      </c>
      <c r="F2555" s="28">
        <f t="shared" si="242"/>
        <v>197.36916859988955</v>
      </c>
      <c r="G2555" s="28"/>
      <c r="H2555" s="28">
        <f t="shared" si="231"/>
        <v>132.5674172352148</v>
      </c>
      <c r="I2555" s="28">
        <f t="shared" si="232"/>
        <v>78.849232760261785</v>
      </c>
      <c r="J2555" s="28">
        <f t="shared" si="233"/>
        <v>315.60277943805988</v>
      </c>
      <c r="K2555" s="28">
        <f t="shared" si="234"/>
        <v>77.481209897030212</v>
      </c>
      <c r="L2555" s="28">
        <f t="shared" si="235"/>
        <v>6.6563487925544547E-3</v>
      </c>
      <c r="M2555" s="28">
        <f t="shared" si="236"/>
        <v>330.41336658124686</v>
      </c>
      <c r="N2555" s="28">
        <f t="shared" si="237"/>
        <v>119.6584100591118</v>
      </c>
      <c r="O2555" s="28">
        <f t="shared" si="238"/>
        <v>44.390010735456478</v>
      </c>
      <c r="P2555" s="28">
        <f t="shared" si="239"/>
        <v>0</v>
      </c>
      <c r="R2555" s="24">
        <f t="shared" si="244"/>
        <v>1544.4575034779627</v>
      </c>
      <c r="T2555" s="5">
        <v>82</v>
      </c>
      <c r="V2555" s="20">
        <f t="shared" si="245"/>
        <v>1626.4575034779627</v>
      </c>
      <c r="W2555" s="59">
        <f t="shared" si="241"/>
        <v>42566</v>
      </c>
      <c r="X2555" s="28">
        <f t="shared" si="248"/>
        <v>151.39905941203469</v>
      </c>
      <c r="Y2555" s="28">
        <f t="shared" si="249"/>
        <v>338.18761268830832</v>
      </c>
      <c r="Z2555" s="28">
        <f t="shared" si="264"/>
        <v>329.0688097412397</v>
      </c>
      <c r="AA2555" s="28">
        <f t="shared" si="258"/>
        <v>321.86484977779327</v>
      </c>
      <c r="AB2555" s="28">
        <f t="shared" si="250"/>
        <v>202.36657823004296</v>
      </c>
      <c r="AC2555" s="28">
        <f t="shared" si="251"/>
        <v>35.9331928266879</v>
      </c>
      <c r="AD2555" s="28">
        <f t="shared" si="252"/>
        <v>96.176721139285462</v>
      </c>
      <c r="AE2555" s="28">
        <f t="shared" si="253"/>
        <v>0</v>
      </c>
      <c r="AF2555" s="28">
        <f t="shared" si="254"/>
        <v>13.055873729660675</v>
      </c>
      <c r="AG2555" s="28">
        <f t="shared" si="255"/>
        <v>8.5230489741021582</v>
      </c>
      <c r="AH2555" s="28">
        <f t="shared" si="256"/>
        <v>0</v>
      </c>
      <c r="AI2555" s="28"/>
      <c r="AL2555" s="24">
        <f t="shared" si="257"/>
        <v>1496.5757465191552</v>
      </c>
      <c r="AN2555" s="47">
        <f t="shared" si="265"/>
        <v>299.25</v>
      </c>
      <c r="AP2555" s="20">
        <f t="shared" si="246"/>
        <v>1795.8257465191552</v>
      </c>
      <c r="AR2555" s="20">
        <f t="shared" si="266"/>
        <v>-169.3682430411925</v>
      </c>
    </row>
    <row r="2556" spans="1:44" x14ac:dyDescent="0.25">
      <c r="A2556" t="str">
        <f>VLOOKUP($B2556,'Cushing Balance'!$C$2:$E$500,3,TRUE)</f>
        <v>292016</v>
      </c>
      <c r="B2556" s="2">
        <v>42567</v>
      </c>
      <c r="C2556" s="32"/>
      <c r="D2556" s="36">
        <f t="shared" si="261"/>
        <v>139.15998900916856</v>
      </c>
      <c r="E2556" s="28">
        <f t="shared" si="263"/>
        <v>108.95332376303087</v>
      </c>
      <c r="F2556" s="28">
        <f t="shared" si="242"/>
        <v>197.36916179732438</v>
      </c>
      <c r="G2556" s="28"/>
      <c r="H2556" s="28">
        <f t="shared" si="231"/>
        <v>132.56741313071311</v>
      </c>
      <c r="I2556" s="28">
        <f t="shared" si="232"/>
        <v>78.849232566641277</v>
      </c>
      <c r="J2556" s="28">
        <f t="shared" si="233"/>
        <v>315.60278214488346</v>
      </c>
      <c r="K2556" s="28">
        <f t="shared" si="234"/>
        <v>77.481209875173107</v>
      </c>
      <c r="L2556" s="28">
        <f t="shared" si="235"/>
        <v>6.6563474781414543E-3</v>
      </c>
      <c r="M2556" s="28">
        <f t="shared" si="236"/>
        <v>330.41336705560127</v>
      </c>
      <c r="N2556" s="28">
        <f t="shared" si="237"/>
        <v>119.65840906538781</v>
      </c>
      <c r="O2556" s="28">
        <f t="shared" si="238"/>
        <v>44.390010765070308</v>
      </c>
      <c r="P2556" s="28">
        <f t="shared" si="239"/>
        <v>0</v>
      </c>
      <c r="R2556" s="24">
        <f t="shared" si="244"/>
        <v>1544.4515555204721</v>
      </c>
      <c r="T2556" s="5">
        <v>82</v>
      </c>
      <c r="V2556" s="20">
        <f t="shared" si="245"/>
        <v>1626.4515555204721</v>
      </c>
      <c r="W2556" s="59">
        <f t="shared" si="241"/>
        <v>42567</v>
      </c>
      <c r="X2556" s="28">
        <f t="shared" si="248"/>
        <v>151.39905899771236</v>
      </c>
      <c r="Y2556" s="28">
        <f t="shared" si="249"/>
        <v>338.18762059253874</v>
      </c>
      <c r="Z2556" s="28">
        <f t="shared" si="264"/>
        <v>329.06880180883422</v>
      </c>
      <c r="AA2556" s="28">
        <f t="shared" si="258"/>
        <v>321.86485241714553</v>
      </c>
      <c r="AB2556" s="28">
        <f t="shared" si="250"/>
        <v>202.3665948360119</v>
      </c>
      <c r="AC2556" s="28">
        <f t="shared" si="251"/>
        <v>35.933191406864005</v>
      </c>
      <c r="AD2556" s="28">
        <f t="shared" si="252"/>
        <v>96.176721704751969</v>
      </c>
      <c r="AE2556" s="28">
        <f t="shared" si="253"/>
        <v>0</v>
      </c>
      <c r="AF2556" s="28">
        <f t="shared" si="254"/>
        <v>13.055873747917067</v>
      </c>
      <c r="AG2556" s="28">
        <f t="shared" si="255"/>
        <v>8.5230489017085755</v>
      </c>
      <c r="AH2556" s="28">
        <f t="shared" si="256"/>
        <v>0</v>
      </c>
      <c r="AI2556" s="28"/>
      <c r="AL2556" s="24">
        <f t="shared" si="257"/>
        <v>1496.5757644134844</v>
      </c>
      <c r="AN2556" s="47">
        <f t="shared" si="265"/>
        <v>299.25</v>
      </c>
      <c r="AP2556" s="20">
        <f t="shared" si="246"/>
        <v>1795.8257644134844</v>
      </c>
      <c r="AR2556" s="20">
        <f t="shared" si="266"/>
        <v>-169.37420889301234</v>
      </c>
    </row>
    <row r="2557" spans="1:44" x14ac:dyDescent="0.25">
      <c r="A2557" t="str">
        <f>VLOOKUP($B2557,'Cushing Balance'!$C$2:$E$500,3,TRUE)</f>
        <v>292016</v>
      </c>
      <c r="B2557" s="2">
        <v>42568</v>
      </c>
      <c r="C2557" s="32"/>
      <c r="D2557" s="36">
        <f t="shared" si="261"/>
        <v>139.16069552473175</v>
      </c>
      <c r="E2557" s="28">
        <f t="shared" si="263"/>
        <v>108.94774333918096</v>
      </c>
      <c r="F2557" s="28">
        <f t="shared" si="242"/>
        <v>197.36915767722851</v>
      </c>
      <c r="G2557" s="28"/>
      <c r="H2557" s="28">
        <f t="shared" ref="H2557:H2620" si="267">AVERAGE(H2544:H2556)</f>
        <v>132.56741426029831</v>
      </c>
      <c r="I2557" s="28">
        <f t="shared" ref="I2557:I2620" si="268">AVERAGE(I2544:I2556)</f>
        <v>78.849231936875242</v>
      </c>
      <c r="J2557" s="28">
        <f t="shared" ref="J2557:J2620" si="269">AVERAGE(J2544:J2556)</f>
        <v>315.60278357323489</v>
      </c>
      <c r="K2557" s="28">
        <f t="shared" ref="K2557:K2620" si="270">AVERAGE(K2544:K2556)</f>
        <v>77.481209567784276</v>
      </c>
      <c r="L2557" s="28">
        <f t="shared" ref="L2557:L2620" si="271">AVERAGE(L2544:L2556)</f>
        <v>6.6563471187189504E-3</v>
      </c>
      <c r="M2557" s="28">
        <f t="shared" ref="M2557:M2620" si="272">AVERAGE(M2544:M2556)</f>
        <v>330.41336617883883</v>
      </c>
      <c r="N2557" s="28">
        <f t="shared" ref="N2557:N2620" si="273">AVERAGE(N2544:N2556)</f>
        <v>119.65840765962727</v>
      </c>
      <c r="O2557" s="28">
        <f t="shared" ref="O2557:O2620" si="274">AVERAGE(O2544:O2556)</f>
        <v>44.390010848098768</v>
      </c>
      <c r="P2557" s="28">
        <f t="shared" ref="P2557:P2620" si="275">AVERAGE(P2544:P2556)</f>
        <v>0</v>
      </c>
      <c r="R2557" s="24">
        <f t="shared" si="244"/>
        <v>1544.4466769130177</v>
      </c>
      <c r="T2557" s="5">
        <v>82</v>
      </c>
      <c r="V2557" s="20">
        <f t="shared" si="245"/>
        <v>1626.4466769130177</v>
      </c>
      <c r="W2557" s="59">
        <f t="shared" si="241"/>
        <v>42568</v>
      </c>
      <c r="X2557" s="28">
        <f t="shared" si="248"/>
        <v>151.3990585357208</v>
      </c>
      <c r="Y2557" s="28">
        <f t="shared" si="249"/>
        <v>338.18763293404686</v>
      </c>
      <c r="Z2557" s="28">
        <f t="shared" si="264"/>
        <v>329.06878507189987</v>
      </c>
      <c r="AA2557" s="28">
        <f t="shared" si="258"/>
        <v>321.86484548121189</v>
      </c>
      <c r="AB2557" s="28">
        <f t="shared" si="250"/>
        <v>202.36661184276701</v>
      </c>
      <c r="AC2557" s="28">
        <f t="shared" si="251"/>
        <v>35.933190376582161</v>
      </c>
      <c r="AD2557" s="28">
        <f t="shared" si="252"/>
        <v>96.17671787611981</v>
      </c>
      <c r="AE2557" s="28">
        <f t="shared" si="253"/>
        <v>0</v>
      </c>
      <c r="AF2557" s="28">
        <f t="shared" si="254"/>
        <v>13.055873349121583</v>
      </c>
      <c r="AG2557" s="28">
        <f t="shared" si="255"/>
        <v>8.5230490851878127</v>
      </c>
      <c r="AH2557" s="28">
        <f t="shared" si="256"/>
        <v>0</v>
      </c>
      <c r="AI2557" s="28"/>
      <c r="AL2557" s="24">
        <f t="shared" si="257"/>
        <v>1496.5757645526576</v>
      </c>
      <c r="AN2557" s="47">
        <f t="shared" si="265"/>
        <v>299.25</v>
      </c>
      <c r="AP2557" s="20">
        <f t="shared" si="246"/>
        <v>1795.8257645526576</v>
      </c>
      <c r="AR2557" s="20">
        <f t="shared" si="266"/>
        <v>-169.37908763963992</v>
      </c>
    </row>
    <row r="2558" spans="1:44" x14ac:dyDescent="0.25">
      <c r="A2558" t="str">
        <f>VLOOKUP($B2558,'Cushing Balance'!$C$2:$E$500,3,TRUE)</f>
        <v>292016</v>
      </c>
      <c r="B2558" s="2">
        <v>42569</v>
      </c>
      <c r="C2558" s="32"/>
      <c r="D2558" s="36">
        <f t="shared" si="261"/>
        <v>139.1626248262331</v>
      </c>
      <c r="E2558" s="28">
        <f t="shared" si="263"/>
        <v>108.94264184684313</v>
      </c>
      <c r="F2558" s="28">
        <f t="shared" si="242"/>
        <v>197.36915663320818</v>
      </c>
      <c r="G2558" s="28"/>
      <c r="H2558" s="28">
        <f t="shared" si="267"/>
        <v>132.56741897906105</v>
      </c>
      <c r="I2558" s="28">
        <f t="shared" si="268"/>
        <v>78.849231160387859</v>
      </c>
      <c r="J2558" s="28">
        <f t="shared" si="269"/>
        <v>315.60278368206855</v>
      </c>
      <c r="K2558" s="28">
        <f t="shared" si="270"/>
        <v>77.481209133340272</v>
      </c>
      <c r="L2558" s="28">
        <f t="shared" si="271"/>
        <v>6.656347522618373E-3</v>
      </c>
      <c r="M2558" s="28">
        <f t="shared" si="272"/>
        <v>330.41336458164284</v>
      </c>
      <c r="N2558" s="28">
        <f t="shared" si="273"/>
        <v>119.65840633674475</v>
      </c>
      <c r="O2558" s="28">
        <f t="shared" si="274"/>
        <v>44.390010954234633</v>
      </c>
      <c r="P2558" s="28">
        <f t="shared" si="275"/>
        <v>0</v>
      </c>
      <c r="R2558" s="24">
        <f t="shared" si="244"/>
        <v>1544.4435044812869</v>
      </c>
      <c r="T2558" s="5">
        <v>82</v>
      </c>
      <c r="V2558" s="20">
        <f t="shared" si="245"/>
        <v>1626.4435044812869</v>
      </c>
      <c r="W2558" s="59">
        <f t="shared" si="241"/>
        <v>42569</v>
      </c>
      <c r="X2558" s="28">
        <f t="shared" si="248"/>
        <v>151.39905812931354</v>
      </c>
      <c r="Y2558" s="28">
        <f t="shared" si="249"/>
        <v>338.18764587841571</v>
      </c>
      <c r="Z2558" s="28">
        <f t="shared" si="264"/>
        <v>329.06876497786681</v>
      </c>
      <c r="AA2558" s="28">
        <f t="shared" si="258"/>
        <v>321.86483289050824</v>
      </c>
      <c r="AB2558" s="28">
        <f t="shared" si="250"/>
        <v>202.36662572601591</v>
      </c>
      <c r="AC2558" s="28">
        <f t="shared" si="251"/>
        <v>35.933189858815417</v>
      </c>
      <c r="AD2558" s="28">
        <f t="shared" si="252"/>
        <v>96.176711490037988</v>
      </c>
      <c r="AE2558" s="28">
        <f t="shared" si="253"/>
        <v>0</v>
      </c>
      <c r="AF2558" s="28">
        <f t="shared" si="254"/>
        <v>13.055872718123858</v>
      </c>
      <c r="AG2558" s="28">
        <f t="shared" si="255"/>
        <v>8.5230494149960094</v>
      </c>
      <c r="AH2558" s="28">
        <f t="shared" si="256"/>
        <v>0</v>
      </c>
      <c r="AI2558" s="28"/>
      <c r="AL2558" s="24">
        <f t="shared" si="257"/>
        <v>1496.5757510840938</v>
      </c>
      <c r="AN2558" s="47">
        <f t="shared" si="265"/>
        <v>299.25</v>
      </c>
      <c r="AP2558" s="20">
        <f t="shared" si="246"/>
        <v>1795.8257510840938</v>
      </c>
      <c r="AR2558" s="20">
        <f t="shared" si="266"/>
        <v>-169.38224660280684</v>
      </c>
    </row>
    <row r="2559" spans="1:44" x14ac:dyDescent="0.25">
      <c r="A2559" t="str">
        <f>VLOOKUP($B2559,'Cushing Balance'!$C$2:$E$500,3,TRUE)</f>
        <v>292016</v>
      </c>
      <c r="B2559" s="2">
        <v>42570</v>
      </c>
      <c r="C2559" s="32"/>
      <c r="D2559" s="36">
        <f t="shared" si="261"/>
        <v>139.16506610648622</v>
      </c>
      <c r="E2559" s="28">
        <f t="shared" si="263"/>
        <v>108.94050875915579</v>
      </c>
      <c r="F2559" s="28">
        <f t="shared" si="242"/>
        <v>197.3691581134058</v>
      </c>
      <c r="G2559" s="28"/>
      <c r="H2559" s="28">
        <f t="shared" si="267"/>
        <v>132.56742511997962</v>
      </c>
      <c r="I2559" s="28">
        <f t="shared" si="268"/>
        <v>78.849230484940804</v>
      </c>
      <c r="J2559" s="28">
        <f t="shared" si="269"/>
        <v>315.60278281557055</v>
      </c>
      <c r="K2559" s="28">
        <f t="shared" si="270"/>
        <v>77.481208720130113</v>
      </c>
      <c r="L2559" s="28">
        <f t="shared" si="271"/>
        <v>6.656348362756687E-3</v>
      </c>
      <c r="M2559" s="28">
        <f t="shared" si="272"/>
        <v>330.41336289510724</v>
      </c>
      <c r="N2559" s="28">
        <f t="shared" si="273"/>
        <v>119.65840543643512</v>
      </c>
      <c r="O2559" s="28">
        <f t="shared" si="274"/>
        <v>44.390011048495808</v>
      </c>
      <c r="P2559" s="28">
        <f t="shared" si="275"/>
        <v>0</v>
      </c>
      <c r="R2559" s="24">
        <f t="shared" si="244"/>
        <v>1544.4438158480698</v>
      </c>
      <c r="T2559" s="5">
        <v>82</v>
      </c>
      <c r="V2559" s="20">
        <f t="shared" si="245"/>
        <v>1626.4438158480698</v>
      </c>
      <c r="W2559" s="59">
        <f t="shared" si="241"/>
        <v>42570</v>
      </c>
      <c r="X2559" s="28">
        <f t="shared" si="248"/>
        <v>151.39905785202004</v>
      </c>
      <c r="Y2559" s="28">
        <f t="shared" si="249"/>
        <v>338.18765648216242</v>
      </c>
      <c r="Z2559" s="28">
        <f t="shared" si="264"/>
        <v>329.06874635092151</v>
      </c>
      <c r="AA2559" s="28">
        <f t="shared" si="258"/>
        <v>321.8648183860044</v>
      </c>
      <c r="AB2559" s="28">
        <f t="shared" si="250"/>
        <v>202.36663448425676</v>
      </c>
      <c r="AC2559" s="28">
        <f t="shared" si="251"/>
        <v>35.933189844965902</v>
      </c>
      <c r="AD2559" s="28">
        <f t="shared" si="252"/>
        <v>96.176704321808344</v>
      </c>
      <c r="AE2559" s="28">
        <f t="shared" si="253"/>
        <v>0</v>
      </c>
      <c r="AF2559" s="28">
        <f t="shared" si="254"/>
        <v>13.055872026929274</v>
      </c>
      <c r="AG2559" s="28">
        <f t="shared" si="255"/>
        <v>8.5230497813523112</v>
      </c>
      <c r="AH2559" s="28">
        <f t="shared" si="256"/>
        <v>0</v>
      </c>
      <c r="AI2559" s="28"/>
      <c r="AL2559" s="24">
        <f t="shared" si="257"/>
        <v>1496.5757295304211</v>
      </c>
      <c r="AN2559" s="47">
        <f t="shared" si="265"/>
        <v>299.25</v>
      </c>
      <c r="AP2559" s="20">
        <f t="shared" si="246"/>
        <v>1795.8257295304211</v>
      </c>
      <c r="AR2559" s="20">
        <f t="shared" si="266"/>
        <v>-169.3819136823513</v>
      </c>
    </row>
    <row r="2560" spans="1:44" x14ac:dyDescent="0.25">
      <c r="A2560" t="str">
        <f>VLOOKUP($B2560,'Cushing Balance'!$C$2:$E$500,3,TRUE)</f>
        <v>292016</v>
      </c>
      <c r="B2560" s="2">
        <v>42571</v>
      </c>
      <c r="C2560" s="32"/>
      <c r="D2560" s="36">
        <f t="shared" si="261"/>
        <v>139.16741376669404</v>
      </c>
      <c r="E2560" s="28">
        <f t="shared" si="263"/>
        <v>108.94049957236851</v>
      </c>
      <c r="F2560" s="28">
        <f t="shared" si="242"/>
        <v>197.36916103558826</v>
      </c>
      <c r="G2560" s="28"/>
      <c r="H2560" s="28">
        <f t="shared" si="267"/>
        <v>132.56743065185739</v>
      </c>
      <c r="I2560" s="28">
        <f t="shared" si="268"/>
        <v>78.849230064205841</v>
      </c>
      <c r="J2560" s="28">
        <f t="shared" si="269"/>
        <v>315.60278147608403</v>
      </c>
      <c r="K2560" s="28">
        <f t="shared" si="270"/>
        <v>77.481208432776214</v>
      </c>
      <c r="L2560" s="28">
        <f t="shared" si="271"/>
        <v>6.6563492993488285E-3</v>
      </c>
      <c r="M2560" s="28">
        <f t="shared" si="272"/>
        <v>330.41336158691877</v>
      </c>
      <c r="N2560" s="28">
        <f t="shared" si="273"/>
        <v>119.65840509237917</v>
      </c>
      <c r="O2560" s="28">
        <f t="shared" si="274"/>
        <v>44.390011103148218</v>
      </c>
      <c r="P2560" s="28">
        <f t="shared" si="275"/>
        <v>0</v>
      </c>
      <c r="R2560" s="24">
        <f t="shared" si="244"/>
        <v>1544.4461591313197</v>
      </c>
      <c r="T2560" s="5">
        <v>82</v>
      </c>
      <c r="V2560" s="20">
        <f t="shared" si="245"/>
        <v>1626.4461591313197</v>
      </c>
      <c r="W2560" s="59">
        <f t="shared" si="241"/>
        <v>42571</v>
      </c>
      <c r="X2560" s="28">
        <f t="shared" si="248"/>
        <v>151.3990577385083</v>
      </c>
      <c r="Y2560" s="28">
        <f t="shared" si="249"/>
        <v>338.18766319306752</v>
      </c>
      <c r="Z2560" s="28">
        <f t="shared" si="264"/>
        <v>329.06873268913944</v>
      </c>
      <c r="AA2560" s="28">
        <f t="shared" si="258"/>
        <v>321.86480507480644</v>
      </c>
      <c r="AB2560" s="28">
        <f t="shared" si="250"/>
        <v>202.36663754822627</v>
      </c>
      <c r="AC2560" s="28">
        <f t="shared" si="251"/>
        <v>35.933190224060766</v>
      </c>
      <c r="AD2560" s="28">
        <f t="shared" si="252"/>
        <v>96.176697846449443</v>
      </c>
      <c r="AE2560" s="28">
        <f t="shared" si="253"/>
        <v>0</v>
      </c>
      <c r="AF2560" s="28">
        <f t="shared" si="254"/>
        <v>13.055871414258883</v>
      </c>
      <c r="AG2560" s="28">
        <f t="shared" si="255"/>
        <v>8.5230500989825266</v>
      </c>
      <c r="AH2560" s="28">
        <f t="shared" si="256"/>
        <v>0</v>
      </c>
      <c r="AI2560" s="28"/>
      <c r="AL2560" s="24">
        <f t="shared" si="257"/>
        <v>1496.5757058274996</v>
      </c>
      <c r="AN2560" s="47">
        <f t="shared" si="265"/>
        <v>299.25</v>
      </c>
      <c r="AP2560" s="20">
        <f t="shared" si="246"/>
        <v>1795.8257058274996</v>
      </c>
      <c r="AR2560" s="20">
        <f t="shared" si="266"/>
        <v>-169.37954669617989</v>
      </c>
    </row>
    <row r="2561" spans="1:44" x14ac:dyDescent="0.25">
      <c r="A2561" t="str">
        <f>VLOOKUP($B2561,'Cushing Balance'!$C$2:$E$500,3,TRUE)</f>
        <v>292016</v>
      </c>
      <c r="B2561" s="2">
        <v>42572</v>
      </c>
      <c r="C2561" s="32"/>
      <c r="D2561" s="36">
        <f t="shared" si="261"/>
        <v>139.16910057059607</v>
      </c>
      <c r="E2561" s="28">
        <f t="shared" si="263"/>
        <v>108.94183819538095</v>
      </c>
      <c r="F2561" s="28">
        <f t="shared" si="242"/>
        <v>197.36916422467877</v>
      </c>
      <c r="G2561" s="28"/>
      <c r="H2561" s="28">
        <f t="shared" si="267"/>
        <v>132.56743418568124</v>
      </c>
      <c r="I2561" s="28">
        <f t="shared" si="268"/>
        <v>78.8492299447976</v>
      </c>
      <c r="J2561" s="28">
        <f t="shared" si="269"/>
        <v>315.60278015040063</v>
      </c>
      <c r="K2561" s="28">
        <f t="shared" si="270"/>
        <v>77.481208316836145</v>
      </c>
      <c r="L2561" s="28">
        <f t="shared" si="271"/>
        <v>6.6563500625922657E-3</v>
      </c>
      <c r="M2561" s="28">
        <f t="shared" si="272"/>
        <v>330.41336090126816</v>
      </c>
      <c r="N2561" s="28">
        <f t="shared" si="273"/>
        <v>119.65840525166118</v>
      </c>
      <c r="O2561" s="28">
        <f t="shared" si="274"/>
        <v>44.390011108510166</v>
      </c>
      <c r="P2561" s="28">
        <f t="shared" si="275"/>
        <v>0</v>
      </c>
      <c r="R2561" s="24">
        <f t="shared" si="244"/>
        <v>1544.4491891998732</v>
      </c>
      <c r="T2561" s="5">
        <v>82</v>
      </c>
      <c r="V2561" s="20">
        <f t="shared" si="245"/>
        <v>1626.4491891998732</v>
      </c>
      <c r="W2561" s="59">
        <f t="shared" si="241"/>
        <v>42572</v>
      </c>
      <c r="X2561" s="28">
        <f t="shared" si="248"/>
        <v>151.39905778340596</v>
      </c>
      <c r="Y2561" s="28">
        <f t="shared" si="249"/>
        <v>338.1876655900877</v>
      </c>
      <c r="Z2561" s="28">
        <f t="shared" si="264"/>
        <v>329.06872576329295</v>
      </c>
      <c r="AA2561" s="28">
        <f t="shared" si="258"/>
        <v>321.86479520905357</v>
      </c>
      <c r="AB2561" s="28">
        <f t="shared" si="250"/>
        <v>202.36663554981354</v>
      </c>
      <c r="AC2561" s="28">
        <f t="shared" si="251"/>
        <v>35.93319082428787</v>
      </c>
      <c r="AD2561" s="28">
        <f t="shared" si="252"/>
        <v>96.176693133901836</v>
      </c>
      <c r="AE2561" s="28">
        <f t="shared" si="253"/>
        <v>0</v>
      </c>
      <c r="AF2561" s="28">
        <f t="shared" si="254"/>
        <v>13.055870976972384</v>
      </c>
      <c r="AG2561" s="28">
        <f t="shared" si="255"/>
        <v>8.5230503185691973</v>
      </c>
      <c r="AH2561" s="28">
        <f t="shared" si="256"/>
        <v>0</v>
      </c>
      <c r="AI2561" s="28"/>
      <c r="AL2561" s="24">
        <f t="shared" si="257"/>
        <v>1496.575685149385</v>
      </c>
      <c r="AN2561" s="47">
        <f t="shared" si="265"/>
        <v>299.25</v>
      </c>
      <c r="AP2561" s="20">
        <f t="shared" si="246"/>
        <v>1795.825685149385</v>
      </c>
      <c r="AR2561" s="20">
        <f t="shared" si="266"/>
        <v>-169.37649594951176</v>
      </c>
    </row>
    <row r="2562" spans="1:44" x14ac:dyDescent="0.25">
      <c r="A2562" t="str">
        <f>VLOOKUP($B2562,'Cushing Balance'!$C$2:$E$500,3,TRUE)</f>
        <v>292016</v>
      </c>
      <c r="B2562" s="2">
        <v>42573</v>
      </c>
      <c r="C2562" s="32"/>
      <c r="D2562" s="36">
        <f t="shared" si="261"/>
        <v>139.16984501287595</v>
      </c>
      <c r="E2562" s="28">
        <f t="shared" si="263"/>
        <v>108.94383468344856</v>
      </c>
      <c r="F2562" s="28">
        <f t="shared" si="242"/>
        <v>197.36916674743333</v>
      </c>
      <c r="G2562" s="28"/>
      <c r="H2562" s="28">
        <f t="shared" si="267"/>
        <v>132.56743522508762</v>
      </c>
      <c r="I2562" s="28">
        <f t="shared" si="268"/>
        <v>78.849230081791802</v>
      </c>
      <c r="J2562" s="28">
        <f t="shared" si="269"/>
        <v>315.60277919162246</v>
      </c>
      <c r="K2562" s="28">
        <f t="shared" si="270"/>
        <v>77.481208361467239</v>
      </c>
      <c r="L2562" s="28">
        <f t="shared" si="271"/>
        <v>6.6563504964896776E-3</v>
      </c>
      <c r="M2562" s="28">
        <f t="shared" si="272"/>
        <v>330.41336086373968</v>
      </c>
      <c r="N2562" s="28">
        <f t="shared" si="273"/>
        <v>119.65840573770953</v>
      </c>
      <c r="O2562" s="28">
        <f t="shared" si="274"/>
        <v>44.3900110748637</v>
      </c>
      <c r="P2562" s="28">
        <f t="shared" si="275"/>
        <v>0</v>
      </c>
      <c r="R2562" s="24">
        <f t="shared" si="244"/>
        <v>1544.4519333305361</v>
      </c>
      <c r="T2562" s="5">
        <v>82</v>
      </c>
      <c r="V2562" s="20">
        <f t="shared" si="245"/>
        <v>1626.4519333305361</v>
      </c>
      <c r="W2562" s="59">
        <f t="shared" ref="W2562:W2625" si="276">B2562</f>
        <v>42573</v>
      </c>
      <c r="X2562" s="28">
        <f t="shared" si="248"/>
        <v>151.39905794526439</v>
      </c>
      <c r="Y2562" s="28">
        <f t="shared" si="249"/>
        <v>338.18766415533207</v>
      </c>
      <c r="Z2562" s="28">
        <f t="shared" si="264"/>
        <v>329.0687255857631</v>
      </c>
      <c r="AA2562" s="28">
        <f t="shared" si="258"/>
        <v>321.86479007884071</v>
      </c>
      <c r="AB2562" s="28">
        <f t="shared" si="250"/>
        <v>202.36662998176334</v>
      </c>
      <c r="AC2562" s="28">
        <f t="shared" si="251"/>
        <v>35.933191464511737</v>
      </c>
      <c r="AD2562" s="28">
        <f t="shared" si="252"/>
        <v>96.176690790567363</v>
      </c>
      <c r="AE2562" s="28">
        <f t="shared" si="253"/>
        <v>0</v>
      </c>
      <c r="AF2562" s="28">
        <f t="shared" si="254"/>
        <v>13.055870769620947</v>
      </c>
      <c r="AG2562" s="28">
        <f t="shared" si="255"/>
        <v>8.5230504243242162</v>
      </c>
      <c r="AH2562" s="28">
        <f t="shared" si="256"/>
        <v>0</v>
      </c>
      <c r="AI2562" s="28"/>
      <c r="AL2562" s="24">
        <f t="shared" si="257"/>
        <v>1496.575671195988</v>
      </c>
      <c r="AN2562" s="47">
        <f t="shared" si="265"/>
        <v>299.25</v>
      </c>
      <c r="AP2562" s="20">
        <f t="shared" si="246"/>
        <v>1795.825671195988</v>
      </c>
      <c r="AR2562" s="20">
        <f t="shared" si="266"/>
        <v>-169.37373786545186</v>
      </c>
    </row>
    <row r="2563" spans="1:44" x14ac:dyDescent="0.25">
      <c r="A2563" t="str">
        <f>VLOOKUP($B2563,'Cushing Balance'!$C$2:$E$500,3,TRUE)</f>
        <v>302016</v>
      </c>
      <c r="B2563" s="2">
        <v>42574</v>
      </c>
      <c r="C2563" s="32"/>
      <c r="D2563" s="36">
        <f t="shared" si="261"/>
        <v>139.16963861353992</v>
      </c>
      <c r="E2563" s="28">
        <f t="shared" si="263"/>
        <v>108.9459013451976</v>
      </c>
      <c r="F2563" s="28">
        <f t="shared" si="242"/>
        <v>197.3691680895131</v>
      </c>
      <c r="G2563" s="28"/>
      <c r="H2563" s="28">
        <f t="shared" si="267"/>
        <v>132.56743411259868</v>
      </c>
      <c r="I2563" s="28">
        <f t="shared" si="268"/>
        <v>78.849230373337349</v>
      </c>
      <c r="J2563" s="28">
        <f t="shared" si="269"/>
        <v>315.6027787636379</v>
      </c>
      <c r="K2563" s="28">
        <f t="shared" si="270"/>
        <v>77.481208514945152</v>
      </c>
      <c r="L2563" s="28">
        <f t="shared" si="271"/>
        <v>6.6563505675902666E-3</v>
      </c>
      <c r="M2563" s="28">
        <f t="shared" si="272"/>
        <v>330.41336132443053</v>
      </c>
      <c r="N2563" s="28">
        <f t="shared" si="273"/>
        <v>119.65840633208114</v>
      </c>
      <c r="O2563" s="28">
        <f t="shared" si="274"/>
        <v>44.390011025142456</v>
      </c>
      <c r="P2563" s="28">
        <f t="shared" si="275"/>
        <v>0</v>
      </c>
      <c r="R2563" s="24">
        <f t="shared" si="244"/>
        <v>1544.4537948449913</v>
      </c>
      <c r="T2563" s="5">
        <v>82</v>
      </c>
      <c r="V2563" s="20">
        <f t="shared" si="245"/>
        <v>1626.4537948449913</v>
      </c>
      <c r="W2563" s="59">
        <f t="shared" si="276"/>
        <v>42574</v>
      </c>
      <c r="X2563" s="28">
        <f t="shared" si="248"/>
        <v>151.39905815924203</v>
      </c>
      <c r="Y2563" s="28">
        <f t="shared" si="249"/>
        <v>338.18766003646948</v>
      </c>
      <c r="Z2563" s="28">
        <f t="shared" si="264"/>
        <v>329.06873074520053</v>
      </c>
      <c r="AA2563" s="28">
        <f t="shared" si="258"/>
        <v>321.86479000414363</v>
      </c>
      <c r="AB2563" s="28">
        <f t="shared" si="250"/>
        <v>202.36662277769835</v>
      </c>
      <c r="AC2563" s="28">
        <f t="shared" si="251"/>
        <v>35.933192000626981</v>
      </c>
      <c r="AD2563" s="28">
        <f t="shared" si="252"/>
        <v>96.176690924946797</v>
      </c>
      <c r="AE2563" s="28">
        <f t="shared" si="253"/>
        <v>0</v>
      </c>
      <c r="AF2563" s="28">
        <f t="shared" si="254"/>
        <v>13.055870800088043</v>
      </c>
      <c r="AG2563" s="28">
        <f t="shared" si="255"/>
        <v>8.5230504241747376</v>
      </c>
      <c r="AH2563" s="28">
        <f t="shared" si="256"/>
        <v>0</v>
      </c>
      <c r="AI2563" s="28"/>
      <c r="AL2563" s="24">
        <f t="shared" si="257"/>
        <v>1496.5756658725907</v>
      </c>
      <c r="AN2563" s="47">
        <f t="shared" si="265"/>
        <v>299.25</v>
      </c>
      <c r="AP2563" s="20">
        <f t="shared" si="246"/>
        <v>1795.8256658725907</v>
      </c>
      <c r="AR2563" s="20">
        <f t="shared" si="266"/>
        <v>-169.37187102759935</v>
      </c>
    </row>
    <row r="2564" spans="1:44" x14ac:dyDescent="0.25">
      <c r="A2564" t="str">
        <f>VLOOKUP($B2564,'Cushing Balance'!$C$2:$E$500,3,TRUE)</f>
        <v>302016</v>
      </c>
      <c r="B2564" s="2">
        <v>42575</v>
      </c>
      <c r="C2564" s="32"/>
      <c r="D2564" s="36">
        <f t="shared" si="261"/>
        <v>139.16870917287002</v>
      </c>
      <c r="E2564" s="28">
        <f t="shared" si="263"/>
        <v>108.94756598054411</v>
      </c>
      <c r="F2564" s="28">
        <f t="shared" si="263"/>
        <v>197.3691681831489</v>
      </c>
      <c r="G2564" s="28"/>
      <c r="H2564" s="28">
        <f t="shared" si="267"/>
        <v>132.56743173478986</v>
      </c>
      <c r="I2564" s="28">
        <f t="shared" si="268"/>
        <v>78.84923070058025</v>
      </c>
      <c r="J2564" s="28">
        <f t="shared" si="269"/>
        <v>315.60277884693011</v>
      </c>
      <c r="K2564" s="28">
        <f t="shared" si="270"/>
        <v>77.481208706701423</v>
      </c>
      <c r="L2564" s="28">
        <f t="shared" si="271"/>
        <v>6.6563503451202979E-3</v>
      </c>
      <c r="M2564" s="28">
        <f t="shared" si="272"/>
        <v>330.41336203338062</v>
      </c>
      <c r="N2564" s="28">
        <f t="shared" si="273"/>
        <v>119.65840684384608</v>
      </c>
      <c r="O2564" s="28">
        <f t="shared" si="274"/>
        <v>44.390010980963567</v>
      </c>
      <c r="P2564" s="28">
        <f t="shared" si="275"/>
        <v>0</v>
      </c>
      <c r="R2564" s="24">
        <f t="shared" si="244"/>
        <v>1544.4545295341002</v>
      </c>
      <c r="T2564" s="5">
        <v>82</v>
      </c>
      <c r="V2564" s="20">
        <f t="shared" si="245"/>
        <v>1626.4545295341002</v>
      </c>
      <c r="W2564" s="59">
        <f t="shared" si="276"/>
        <v>42575</v>
      </c>
      <c r="X2564" s="28">
        <f t="shared" si="248"/>
        <v>151.39905835867324</v>
      </c>
      <c r="Y2564" s="28">
        <f t="shared" si="249"/>
        <v>338.1876547085422</v>
      </c>
      <c r="Z2564" s="28">
        <f t="shared" si="264"/>
        <v>329.06873897606391</v>
      </c>
      <c r="AA2564" s="28">
        <f t="shared" si="258"/>
        <v>321.86479408281087</v>
      </c>
      <c r="AB2564" s="28">
        <f t="shared" si="250"/>
        <v>202.36661585115834</v>
      </c>
      <c r="AC2564" s="28">
        <f t="shared" si="251"/>
        <v>35.933192343419101</v>
      </c>
      <c r="AD2564" s="28">
        <f t="shared" si="252"/>
        <v>96.176693087618048</v>
      </c>
      <c r="AE2564" s="28">
        <f t="shared" si="253"/>
        <v>0</v>
      </c>
      <c r="AF2564" s="28">
        <f t="shared" si="254"/>
        <v>13.055871021952154</v>
      </c>
      <c r="AG2564" s="28">
        <f t="shared" si="255"/>
        <v>8.5230503379452589</v>
      </c>
      <c r="AH2564" s="28">
        <f t="shared" si="256"/>
        <v>0</v>
      </c>
      <c r="AI2564" s="28"/>
      <c r="AL2564" s="24">
        <f t="shared" si="257"/>
        <v>1496.575668768183</v>
      </c>
      <c r="AN2564" s="47">
        <f t="shared" si="265"/>
        <v>299.25</v>
      </c>
      <c r="AP2564" s="20">
        <f t="shared" si="246"/>
        <v>1795.825668768183</v>
      </c>
      <c r="AR2564" s="20">
        <f t="shared" si="266"/>
        <v>-169.37113923408288</v>
      </c>
    </row>
    <row r="2565" spans="1:44" x14ac:dyDescent="0.25">
      <c r="A2565" t="str">
        <f>VLOOKUP($B2565,'Cushing Balance'!$C$2:$E$500,3,TRUE)</f>
        <v>302016</v>
      </c>
      <c r="B2565" s="2">
        <v>42576</v>
      </c>
      <c r="C2565" s="32"/>
      <c r="D2565" s="36">
        <f t="shared" si="261"/>
        <v>139.16745300820699</v>
      </c>
      <c r="E2565" s="28">
        <f t="shared" si="263"/>
        <v>108.94848072340541</v>
      </c>
      <c r="F2565" s="28">
        <f t="shared" si="263"/>
        <v>197.36916731938885</v>
      </c>
      <c r="G2565" s="28"/>
      <c r="H2565" s="28">
        <f t="shared" si="267"/>
        <v>132.56742911544868</v>
      </c>
      <c r="I2565" s="28">
        <f t="shared" si="268"/>
        <v>78.849230962625967</v>
      </c>
      <c r="J2565" s="28">
        <f t="shared" si="269"/>
        <v>315.60277928883875</v>
      </c>
      <c r="K2565" s="28">
        <f t="shared" si="270"/>
        <v>77.481208871858087</v>
      </c>
      <c r="L2565" s="28">
        <f t="shared" si="271"/>
        <v>6.6563499614993426E-3</v>
      </c>
      <c r="M2565" s="28">
        <f t="shared" si="272"/>
        <v>330.41336272970631</v>
      </c>
      <c r="N2565" s="28">
        <f t="shared" si="273"/>
        <v>119.65840715225464</v>
      </c>
      <c r="O2565" s="28">
        <f t="shared" si="274"/>
        <v>44.39001095313813</v>
      </c>
      <c r="P2565" s="28">
        <f t="shared" si="275"/>
        <v>0</v>
      </c>
      <c r="R2565" s="24">
        <f t="shared" si="244"/>
        <v>1544.454186474833</v>
      </c>
      <c r="T2565" s="5">
        <v>82</v>
      </c>
      <c r="V2565" s="20">
        <f t="shared" si="245"/>
        <v>1626.454186474833</v>
      </c>
      <c r="W2565" s="59">
        <f t="shared" si="276"/>
        <v>42576</v>
      </c>
      <c r="X2565" s="28">
        <f t="shared" si="248"/>
        <v>151.39905849869234</v>
      </c>
      <c r="Y2565" s="28">
        <f t="shared" si="249"/>
        <v>338.1876495813641</v>
      </c>
      <c r="Z2565" s="28">
        <f t="shared" si="264"/>
        <v>329.06874776397666</v>
      </c>
      <c r="AA2565" s="28">
        <f t="shared" si="258"/>
        <v>321.86480051672322</v>
      </c>
      <c r="AB2565" s="28">
        <f t="shared" si="250"/>
        <v>202.36661067713459</v>
      </c>
      <c r="AC2565" s="28">
        <f t="shared" si="251"/>
        <v>35.933192460040502</v>
      </c>
      <c r="AD2565" s="28">
        <f t="shared" si="252"/>
        <v>96.17669638230187</v>
      </c>
      <c r="AE2565" s="28">
        <f t="shared" si="253"/>
        <v>0</v>
      </c>
      <c r="AF2565" s="28">
        <f t="shared" si="254"/>
        <v>13.055871346233507</v>
      </c>
      <c r="AG2565" s="28">
        <f t="shared" si="255"/>
        <v>8.5230501948594277</v>
      </c>
      <c r="AH2565" s="28">
        <f t="shared" si="256"/>
        <v>0</v>
      </c>
      <c r="AI2565" s="28"/>
      <c r="AL2565" s="24">
        <f t="shared" si="257"/>
        <v>1496.5756774213262</v>
      </c>
      <c r="AN2565" s="47">
        <f t="shared" si="265"/>
        <v>299.25</v>
      </c>
      <c r="AP2565" s="20">
        <f t="shared" si="246"/>
        <v>1795.8256774213262</v>
      </c>
      <c r="AR2565" s="20">
        <f t="shared" si="266"/>
        <v>-169.37149094649317</v>
      </c>
    </row>
    <row r="2566" spans="1:44" x14ac:dyDescent="0.25">
      <c r="A2566" t="str">
        <f>VLOOKUP($B2566,'Cushing Balance'!$C$2:$E$500,3,TRUE)</f>
        <v>302016</v>
      </c>
      <c r="B2566" s="2">
        <v>42577</v>
      </c>
      <c r="C2566" s="32"/>
      <c r="D2566" s="36">
        <f t="shared" si="261"/>
        <v>139.16632776197895</v>
      </c>
      <c r="E2566" s="28">
        <f t="shared" si="263"/>
        <v>108.9484246235079</v>
      </c>
      <c r="F2566" s="28">
        <f t="shared" si="263"/>
        <v>197.36916598655228</v>
      </c>
      <c r="G2566" s="28"/>
      <c r="H2566" s="28">
        <f t="shared" si="267"/>
        <v>132.56742706225052</v>
      </c>
      <c r="I2566" s="28">
        <f t="shared" si="268"/>
        <v>78.849231101093224</v>
      </c>
      <c r="J2566" s="28">
        <f t="shared" si="269"/>
        <v>315.60277987592605</v>
      </c>
      <c r="K2566" s="28">
        <f t="shared" si="270"/>
        <v>77.481208969764324</v>
      </c>
      <c r="L2566" s="28">
        <f t="shared" si="271"/>
        <v>6.6563495642581374E-3</v>
      </c>
      <c r="M2566" s="28">
        <f t="shared" si="272"/>
        <v>330.41336321697696</v>
      </c>
      <c r="N2566" s="28">
        <f t="shared" si="273"/>
        <v>119.65840722356067</v>
      </c>
      <c r="O2566" s="28">
        <f t="shared" si="274"/>
        <v>44.390010943104173</v>
      </c>
      <c r="P2566" s="28">
        <f t="shared" si="275"/>
        <v>0</v>
      </c>
      <c r="R2566" s="24">
        <f t="shared" si="244"/>
        <v>1544.4530031142795</v>
      </c>
      <c r="T2566" s="5">
        <v>82</v>
      </c>
      <c r="V2566" s="20">
        <f t="shared" si="245"/>
        <v>1626.4530031142795</v>
      </c>
      <c r="W2566" s="59">
        <f t="shared" si="276"/>
        <v>42577</v>
      </c>
      <c r="X2566" s="28">
        <f t="shared" si="248"/>
        <v>151.39905856605827</v>
      </c>
      <c r="Y2566" s="28">
        <f t="shared" si="249"/>
        <v>338.18764571662228</v>
      </c>
      <c r="Z2566" s="28">
        <f t="shared" si="264"/>
        <v>329.06875496944269</v>
      </c>
      <c r="AA2566" s="28">
        <f t="shared" si="258"/>
        <v>321.86480722536248</v>
      </c>
      <c r="AB2566" s="28">
        <f t="shared" si="250"/>
        <v>202.366608029692</v>
      </c>
      <c r="AC2566" s="28">
        <f t="shared" si="251"/>
        <v>35.933192375015302</v>
      </c>
      <c r="AD2566" s="28">
        <f t="shared" si="252"/>
        <v>96.176699759331953</v>
      </c>
      <c r="AE2566" s="28">
        <f t="shared" si="253"/>
        <v>0</v>
      </c>
      <c r="AF2566" s="28">
        <f t="shared" si="254"/>
        <v>13.055871670029255</v>
      </c>
      <c r="AG2566" s="28">
        <f t="shared" si="255"/>
        <v>8.5230500360949435</v>
      </c>
      <c r="AH2566" s="28">
        <f t="shared" si="256"/>
        <v>0</v>
      </c>
      <c r="AI2566" s="28"/>
      <c r="AL2566" s="24">
        <f t="shared" si="257"/>
        <v>1496.5756883476492</v>
      </c>
      <c r="AN2566" s="47">
        <f t="shared" si="265"/>
        <v>299.25</v>
      </c>
      <c r="AP2566" s="20">
        <f t="shared" si="246"/>
        <v>1795.8256883476492</v>
      </c>
      <c r="AR2566" s="20">
        <f t="shared" si="266"/>
        <v>-169.37268523336979</v>
      </c>
    </row>
    <row r="2567" spans="1:44" x14ac:dyDescent="0.25">
      <c r="A2567" t="str">
        <f>VLOOKUP($B2567,'Cushing Balance'!$C$2:$E$500,3,TRUE)</f>
        <v>302016</v>
      </c>
      <c r="B2567" s="2">
        <v>42578</v>
      </c>
      <c r="C2567" s="32"/>
      <c r="D2567" s="36">
        <f t="shared" si="261"/>
        <v>139.1656956784351</v>
      </c>
      <c r="E2567" s="28">
        <f t="shared" si="263"/>
        <v>108.947647799818</v>
      </c>
      <c r="F2567" s="28">
        <f t="shared" si="263"/>
        <v>197.36916468608871</v>
      </c>
      <c r="G2567" s="28"/>
      <c r="H2567" s="28">
        <f t="shared" si="267"/>
        <v>132.56742598588255</v>
      </c>
      <c r="I2567" s="28">
        <f t="shared" si="268"/>
        <v>78.849231108352171</v>
      </c>
      <c r="J2567" s="28">
        <f t="shared" si="269"/>
        <v>315.60278040566669</v>
      </c>
      <c r="K2567" s="28">
        <f t="shared" si="270"/>
        <v>77.481208990760038</v>
      </c>
      <c r="L2567" s="28">
        <f t="shared" si="271"/>
        <v>6.6563492714133898E-3</v>
      </c>
      <c r="M2567" s="28">
        <f t="shared" si="272"/>
        <v>330.41336341111099</v>
      </c>
      <c r="N2567" s="28">
        <f t="shared" si="273"/>
        <v>119.65840709998209</v>
      </c>
      <c r="O2567" s="28">
        <f t="shared" si="274"/>
        <v>44.39001094735633</v>
      </c>
      <c r="P2567" s="28">
        <f t="shared" si="275"/>
        <v>0</v>
      </c>
      <c r="R2567" s="24">
        <f t="shared" si="244"/>
        <v>1544.451592462724</v>
      </c>
      <c r="T2567" s="5">
        <v>82</v>
      </c>
      <c r="V2567" s="20">
        <f t="shared" si="245"/>
        <v>1626.451592462724</v>
      </c>
      <c r="W2567" s="59">
        <f t="shared" si="276"/>
        <v>42578</v>
      </c>
      <c r="X2567" s="28">
        <f t="shared" si="248"/>
        <v>151.39905856846093</v>
      </c>
      <c r="Y2567" s="28">
        <f t="shared" si="249"/>
        <v>338.18764367553308</v>
      </c>
      <c r="Z2567" s="28">
        <f t="shared" si="264"/>
        <v>329.06875932033643</v>
      </c>
      <c r="AA2567" s="28">
        <f t="shared" si="258"/>
        <v>321.86481253013119</v>
      </c>
      <c r="AB2567" s="28">
        <f t="shared" si="250"/>
        <v>202.3666079237008</v>
      </c>
      <c r="AC2567" s="28">
        <f t="shared" si="251"/>
        <v>35.933192153896393</v>
      </c>
      <c r="AD2567" s="28">
        <f t="shared" si="252"/>
        <v>96.176702363293728</v>
      </c>
      <c r="AE2567" s="28">
        <f t="shared" si="253"/>
        <v>0</v>
      </c>
      <c r="AF2567" s="28">
        <f t="shared" si="254"/>
        <v>13.05587191135057</v>
      </c>
      <c r="AG2567" s="28">
        <f t="shared" si="255"/>
        <v>8.5230499037995422</v>
      </c>
      <c r="AH2567" s="28">
        <f t="shared" si="256"/>
        <v>0</v>
      </c>
      <c r="AI2567" s="28"/>
      <c r="AL2567" s="24">
        <f t="shared" si="257"/>
        <v>1496.5756983505025</v>
      </c>
      <c r="AN2567" s="47">
        <f t="shared" si="265"/>
        <v>299.25</v>
      </c>
      <c r="AP2567" s="20">
        <f t="shared" si="246"/>
        <v>1795.8256983505025</v>
      </c>
      <c r="AR2567" s="20">
        <f t="shared" si="266"/>
        <v>-169.37410588777857</v>
      </c>
    </row>
    <row r="2568" spans="1:44" x14ac:dyDescent="0.25">
      <c r="A2568" t="str">
        <f>VLOOKUP($B2568,'Cushing Balance'!$C$2:$E$500,3,TRUE)</f>
        <v>302016</v>
      </c>
      <c r="B2568" s="2">
        <v>42579</v>
      </c>
      <c r="C2568" s="32"/>
      <c r="D2568" s="36">
        <f t="shared" si="261"/>
        <v>139.16568604771859</v>
      </c>
      <c r="E2568" s="28">
        <f t="shared" si="263"/>
        <v>108.94663868355815</v>
      </c>
      <c r="F2568" s="28">
        <f t="shared" si="263"/>
        <v>197.36916377641913</v>
      </c>
      <c r="G2568" s="28"/>
      <c r="H2568" s="28">
        <f t="shared" si="267"/>
        <v>132.5674259076049</v>
      </c>
      <c r="I2568" s="28">
        <f t="shared" si="268"/>
        <v>78.849231018914693</v>
      </c>
      <c r="J2568" s="28">
        <f t="shared" si="269"/>
        <v>315.60278074253262</v>
      </c>
      <c r="K2568" s="28">
        <f t="shared" si="270"/>
        <v>77.481208950658967</v>
      </c>
      <c r="L2568" s="28">
        <f t="shared" si="271"/>
        <v>6.6563491417770855E-3</v>
      </c>
      <c r="M2568" s="28">
        <f t="shared" si="272"/>
        <v>330.41336333538226</v>
      </c>
      <c r="N2568" s="28">
        <f t="shared" si="273"/>
        <v>119.65840686852162</v>
      </c>
      <c r="O2568" s="28">
        <f t="shared" si="274"/>
        <v>44.39001096058329</v>
      </c>
      <c r="P2568" s="28">
        <f t="shared" si="275"/>
        <v>0</v>
      </c>
      <c r="R2568" s="24">
        <f t="shared" si="244"/>
        <v>1544.4505726410359</v>
      </c>
      <c r="T2568" s="5">
        <v>82</v>
      </c>
      <c r="V2568" s="20">
        <f t="shared" si="245"/>
        <v>1626.4505726410359</v>
      </c>
      <c r="W2568" s="59">
        <f t="shared" si="276"/>
        <v>42579</v>
      </c>
      <c r="X2568" s="28">
        <f t="shared" si="248"/>
        <v>151.39905852250723</v>
      </c>
      <c r="Y2568" s="28">
        <f t="shared" si="249"/>
        <v>338.18764349523622</v>
      </c>
      <c r="Z2568" s="28">
        <f t="shared" si="264"/>
        <v>329.0687605561609</v>
      </c>
      <c r="AA2568" s="28">
        <f t="shared" si="258"/>
        <v>321.86481557828563</v>
      </c>
      <c r="AB2568" s="28">
        <f t="shared" si="250"/>
        <v>202.36660977108292</v>
      </c>
      <c r="AC2568" s="28">
        <f t="shared" si="251"/>
        <v>35.93319188025491</v>
      </c>
      <c r="AD2568" s="28">
        <f t="shared" si="252"/>
        <v>96.17670375497714</v>
      </c>
      <c r="AE2568" s="28">
        <f t="shared" si="253"/>
        <v>0</v>
      </c>
      <c r="AF2568" s="28">
        <f t="shared" si="254"/>
        <v>13.055872033656645</v>
      </c>
      <c r="AG2568" s="28">
        <f t="shared" si="255"/>
        <v>8.5230498257017757</v>
      </c>
      <c r="AH2568" s="28">
        <f t="shared" si="256"/>
        <v>0</v>
      </c>
      <c r="AI2568" s="28"/>
      <c r="AL2568" s="24">
        <f t="shared" si="257"/>
        <v>1496.5757054178632</v>
      </c>
      <c r="AN2568" s="47">
        <f t="shared" si="265"/>
        <v>299.25</v>
      </c>
      <c r="AP2568" s="20">
        <f t="shared" si="246"/>
        <v>1795.8257054178632</v>
      </c>
      <c r="AR2568" s="20">
        <f t="shared" si="266"/>
        <v>-169.37513277682729</v>
      </c>
    </row>
    <row r="2569" spans="1:44" x14ac:dyDescent="0.25">
      <c r="A2569" t="str">
        <f>VLOOKUP($B2569,'Cushing Balance'!$C$2:$E$500,3,TRUE)</f>
        <v>302016</v>
      </c>
      <c r="B2569" s="2">
        <v>42580</v>
      </c>
      <c r="C2569" s="32"/>
      <c r="D2569" s="36">
        <f t="shared" si="261"/>
        <v>139.16601885381039</v>
      </c>
      <c r="E2569" s="28">
        <f t="shared" si="263"/>
        <v>108.94577302426461</v>
      </c>
      <c r="F2569" s="28">
        <f t="shared" si="263"/>
        <v>197.36916340538298</v>
      </c>
      <c r="G2569" s="28"/>
      <c r="H2569" s="28">
        <f t="shared" si="267"/>
        <v>132.56742657471179</v>
      </c>
      <c r="I2569" s="28">
        <f t="shared" si="268"/>
        <v>78.849230884964925</v>
      </c>
      <c r="J2569" s="28">
        <f t="shared" si="269"/>
        <v>315.60278084287671</v>
      </c>
      <c r="K2569" s="28">
        <f t="shared" si="270"/>
        <v>77.481208877861178</v>
      </c>
      <c r="L2569" s="28">
        <f t="shared" si="271"/>
        <v>6.6563491686403636E-3</v>
      </c>
      <c r="M2569" s="28">
        <f t="shared" si="272"/>
        <v>330.41336308570033</v>
      </c>
      <c r="N2569" s="28">
        <f t="shared" si="273"/>
        <v>119.65840662309159</v>
      </c>
      <c r="O2569" s="28">
        <f t="shared" si="274"/>
        <v>44.390010977900729</v>
      </c>
      <c r="P2569" s="28">
        <f t="shared" si="275"/>
        <v>0</v>
      </c>
      <c r="R2569" s="24">
        <f t="shared" si="244"/>
        <v>1544.4500394997342</v>
      </c>
      <c r="T2569" s="5">
        <v>82</v>
      </c>
      <c r="V2569" s="20">
        <f t="shared" si="245"/>
        <v>1626.4500394997342</v>
      </c>
      <c r="W2569" s="59">
        <f t="shared" si="276"/>
        <v>42580</v>
      </c>
      <c r="X2569" s="28">
        <f t="shared" si="248"/>
        <v>151.39905844851347</v>
      </c>
      <c r="Y2569" s="28">
        <f t="shared" si="249"/>
        <v>338.1876447829984</v>
      </c>
      <c r="Z2569" s="28">
        <f t="shared" si="264"/>
        <v>329.06875920934618</v>
      </c>
      <c r="AA2569" s="28">
        <f t="shared" si="258"/>
        <v>321.86481624452489</v>
      </c>
      <c r="AB2569" s="28">
        <f t="shared" si="250"/>
        <v>202.36661267554641</v>
      </c>
      <c r="AC2569" s="28">
        <f t="shared" si="251"/>
        <v>35.933191627639218</v>
      </c>
      <c r="AD2569" s="28">
        <f t="shared" si="252"/>
        <v>96.176703940173411</v>
      </c>
      <c r="AE2569" s="28">
        <f t="shared" si="253"/>
        <v>0</v>
      </c>
      <c r="AF2569" s="28">
        <f t="shared" si="254"/>
        <v>13.055872043379191</v>
      </c>
      <c r="AG2569" s="28">
        <f t="shared" si="255"/>
        <v>8.5230498065907518</v>
      </c>
      <c r="AH2569" s="28">
        <f t="shared" si="256"/>
        <v>0</v>
      </c>
      <c r="AI2569" s="28"/>
      <c r="AL2569" s="24">
        <f t="shared" si="257"/>
        <v>1496.5757087787117</v>
      </c>
      <c r="AN2569" s="47">
        <f t="shared" si="265"/>
        <v>299.25</v>
      </c>
      <c r="AP2569" s="20">
        <f t="shared" si="246"/>
        <v>1795.8257087787117</v>
      </c>
      <c r="AR2569" s="20">
        <f t="shared" si="266"/>
        <v>-169.37566927897751</v>
      </c>
    </row>
    <row r="2570" spans="1:44" x14ac:dyDescent="0.25">
      <c r="A2570" t="str">
        <f>VLOOKUP($B2570,'Cushing Balance'!$C$2:$E$500,3,TRUE)</f>
        <v>312016</v>
      </c>
      <c r="B2570" s="2">
        <v>42581</v>
      </c>
      <c r="C2570" s="32"/>
      <c r="D2570" s="36">
        <f t="shared" si="261"/>
        <v>139.16648268801362</v>
      </c>
      <c r="E2570" s="28">
        <f t="shared" si="263"/>
        <v>108.94519219820566</v>
      </c>
      <c r="F2570" s="28">
        <f t="shared" si="263"/>
        <v>197.36916352907977</v>
      </c>
      <c r="G2570" s="28"/>
      <c r="H2570" s="28">
        <f t="shared" si="267"/>
        <v>132.56742760886556</v>
      </c>
      <c r="I2570" s="28">
        <f t="shared" si="268"/>
        <v>78.849230755605205</v>
      </c>
      <c r="J2570" s="28">
        <f t="shared" si="269"/>
        <v>315.6027807427223</v>
      </c>
      <c r="K2570" s="28">
        <f t="shared" si="270"/>
        <v>77.481208801144874</v>
      </c>
      <c r="L2570" s="28">
        <f t="shared" si="271"/>
        <v>6.6563492986787421E-3</v>
      </c>
      <c r="M2570" s="28">
        <f t="shared" si="272"/>
        <v>330.41336278032333</v>
      </c>
      <c r="N2570" s="28">
        <f t="shared" si="273"/>
        <v>119.65840643522266</v>
      </c>
      <c r="O2570" s="28">
        <f t="shared" si="274"/>
        <v>44.390010994272302</v>
      </c>
      <c r="P2570" s="28">
        <f t="shared" si="275"/>
        <v>0</v>
      </c>
      <c r="R2570" s="24">
        <f t="shared" ref="R2570:R2633" si="277">SUM(D2570:P2570)</f>
        <v>1544.449922882754</v>
      </c>
      <c r="T2570" s="5">
        <v>82</v>
      </c>
      <c r="V2570" s="20">
        <f t="shared" ref="V2570:V2633" si="278">T2570+R2570</f>
        <v>1626.449922882754</v>
      </c>
      <c r="W2570" s="59">
        <f t="shared" si="276"/>
        <v>42581</v>
      </c>
      <c r="X2570" s="28">
        <f t="shared" si="248"/>
        <v>151.39905836774184</v>
      </c>
      <c r="Y2570" s="28">
        <f t="shared" si="249"/>
        <v>338.18764690071498</v>
      </c>
      <c r="Z2570" s="28">
        <f t="shared" si="264"/>
        <v>329.06875623529891</v>
      </c>
      <c r="AA2570" s="28">
        <f t="shared" si="258"/>
        <v>321.86481503315645</v>
      </c>
      <c r="AB2570" s="28">
        <f t="shared" si="250"/>
        <v>202.3666157269941</v>
      </c>
      <c r="AC2570" s="28">
        <f t="shared" si="251"/>
        <v>35.933191444511216</v>
      </c>
      <c r="AD2570" s="28">
        <f t="shared" si="252"/>
        <v>96.176703234371004</v>
      </c>
      <c r="AE2570" s="28">
        <f t="shared" si="253"/>
        <v>0</v>
      </c>
      <c r="AF2570" s="28">
        <f t="shared" si="254"/>
        <v>13.055871970619604</v>
      </c>
      <c r="AG2570" s="28">
        <f t="shared" si="255"/>
        <v>8.5230498352259509</v>
      </c>
      <c r="AH2570" s="28">
        <f t="shared" si="256"/>
        <v>0</v>
      </c>
      <c r="AI2570" s="28"/>
      <c r="AL2570" s="24">
        <f t="shared" si="257"/>
        <v>1496.575708748634</v>
      </c>
      <c r="AN2570" s="47">
        <f t="shared" si="265"/>
        <v>299.25</v>
      </c>
      <c r="AP2570" s="20">
        <f t="shared" ref="AP2570:AP2633" si="279">AN2570+AL2570</f>
        <v>1795.825708748634</v>
      </c>
      <c r="AR2570" s="20">
        <f t="shared" si="266"/>
        <v>-169.37578586588006</v>
      </c>
    </row>
    <row r="2571" spans="1:44" x14ac:dyDescent="0.25">
      <c r="A2571" t="str">
        <f>VLOOKUP($B2571,'Cushing Balance'!$C$2:$E$500,3,TRUE)</f>
        <v>312016</v>
      </c>
      <c r="B2571" s="2">
        <v>42582</v>
      </c>
      <c r="C2571" s="32"/>
      <c r="D2571" s="36">
        <f t="shared" si="261"/>
        <v>139.1669278544199</v>
      </c>
      <c r="E2571" s="28">
        <f t="shared" si="263"/>
        <v>108.94499595659218</v>
      </c>
      <c r="F2571" s="28">
        <f t="shared" si="263"/>
        <v>197.36916397922218</v>
      </c>
      <c r="G2571" s="28"/>
      <c r="H2571" s="28">
        <f t="shared" si="267"/>
        <v>132.56742863567843</v>
      </c>
      <c r="I2571" s="28">
        <f t="shared" si="268"/>
        <v>78.849230664738286</v>
      </c>
      <c r="J2571" s="28">
        <f t="shared" si="269"/>
        <v>315.60278052499052</v>
      </c>
      <c r="K2571" s="28">
        <f t="shared" si="270"/>
        <v>77.481208742172612</v>
      </c>
      <c r="L2571" s="28">
        <f t="shared" si="271"/>
        <v>6.6563494663679579E-3</v>
      </c>
      <c r="M2571" s="28">
        <f t="shared" si="272"/>
        <v>330.41336251889908</v>
      </c>
      <c r="N2571" s="28">
        <f t="shared" si="273"/>
        <v>119.65840634103769</v>
      </c>
      <c r="O2571" s="28">
        <f t="shared" si="274"/>
        <v>44.390011005516428</v>
      </c>
      <c r="P2571" s="28">
        <f t="shared" si="275"/>
        <v>0</v>
      </c>
      <c r="R2571" s="24">
        <f t="shared" si="277"/>
        <v>1544.4501725727337</v>
      </c>
      <c r="T2571" s="5">
        <v>82</v>
      </c>
      <c r="V2571" s="20">
        <f t="shared" si="278"/>
        <v>1626.4501725727337</v>
      </c>
      <c r="W2571" s="59">
        <f t="shared" si="276"/>
        <v>42582</v>
      </c>
      <c r="X2571" s="28">
        <f t="shared" ref="X2571:X2634" si="280">AVERAGE(X2556:X2570)</f>
        <v>151.39905829812233</v>
      </c>
      <c r="Y2571" s="28">
        <f t="shared" ref="Y2571:Y2634" si="281">AVERAGE(Y2556:Y2570)</f>
        <v>338.18764918154204</v>
      </c>
      <c r="Z2571" s="28">
        <f t="shared" si="264"/>
        <v>329.06875266823624</v>
      </c>
      <c r="AA2571" s="28">
        <f t="shared" si="258"/>
        <v>321.86481271684727</v>
      </c>
      <c r="AB2571" s="28">
        <f t="shared" ref="AB2571:AB2634" si="282">AVERAGE(AB2556:AB2570)</f>
        <v>202.36661822679079</v>
      </c>
      <c r="AC2571" s="28">
        <f t="shared" ref="AC2571:AC2634" si="283">AVERAGE(AC2556:AC2570)</f>
        <v>35.933191352366094</v>
      </c>
      <c r="AD2571" s="28">
        <f t="shared" ref="AD2571:AD2634" si="284">AVERAGE(AD2556:AD2570)</f>
        <v>96.17670204071004</v>
      </c>
      <c r="AE2571" s="28">
        <f t="shared" ref="AE2571:AE2634" si="285">AVERAGE(AE2556:AE2570)</f>
        <v>0</v>
      </c>
      <c r="AF2571" s="28">
        <f t="shared" ref="AF2571:AF2634" si="286">AVERAGE(AF2556:AF2570)</f>
        <v>13.055871853350199</v>
      </c>
      <c r="AG2571" s="28">
        <f t="shared" ref="AG2571:AG2634" si="287">AVERAGE(AG2556:AG2570)</f>
        <v>8.5230498926342015</v>
      </c>
      <c r="AH2571" s="28">
        <f t="shared" ref="AH2571:AH2634" si="288">AVERAGE(AH2556:AH2570)</f>
        <v>0</v>
      </c>
      <c r="AI2571" s="28"/>
      <c r="AL2571" s="24">
        <f t="shared" ref="AL2571:AL2634" si="289">SUM(X2571:AJ2571)</f>
        <v>1496.5757062305991</v>
      </c>
      <c r="AN2571" s="47">
        <f t="shared" si="265"/>
        <v>299.25</v>
      </c>
      <c r="AP2571" s="20">
        <f t="shared" si="279"/>
        <v>1795.8257062305991</v>
      </c>
      <c r="AR2571" s="20">
        <f t="shared" si="266"/>
        <v>-169.37553365786539</v>
      </c>
    </row>
    <row r="2572" spans="1:44" x14ac:dyDescent="0.25">
      <c r="A2572" t="str">
        <f>VLOOKUP($B2572,'Cushing Balance'!$C$2:$E$500,3,TRUE)</f>
        <v>312016</v>
      </c>
      <c r="B2572" s="2">
        <v>42583</v>
      </c>
      <c r="C2572" s="32"/>
      <c r="D2572" s="36">
        <f t="shared" si="261"/>
        <v>139.16725885658812</v>
      </c>
      <c r="E2572" s="28">
        <f t="shared" si="263"/>
        <v>108.94517704195749</v>
      </c>
      <c r="F2572" s="28">
        <f t="shared" si="263"/>
        <v>197.36916454430016</v>
      </c>
      <c r="G2572" s="28"/>
      <c r="H2572" s="28">
        <f t="shared" si="267"/>
        <v>132.56742937849515</v>
      </c>
      <c r="I2572" s="28">
        <f t="shared" si="268"/>
        <v>78.849230626611401</v>
      </c>
      <c r="J2572" s="28">
        <f t="shared" si="269"/>
        <v>315.60278028213838</v>
      </c>
      <c r="K2572" s="28">
        <f t="shared" si="270"/>
        <v>77.48120871208279</v>
      </c>
      <c r="L2572" s="28">
        <f t="shared" si="271"/>
        <v>6.656349615887157E-3</v>
      </c>
      <c r="M2572" s="28">
        <f t="shared" si="272"/>
        <v>330.41336236022647</v>
      </c>
      <c r="N2572" s="28">
        <f t="shared" si="273"/>
        <v>119.65840634136792</v>
      </c>
      <c r="O2572" s="28">
        <f t="shared" si="274"/>
        <v>44.390011009461176</v>
      </c>
      <c r="P2572" s="28">
        <f t="shared" si="275"/>
        <v>0</v>
      </c>
      <c r="R2572" s="24">
        <f t="shared" si="277"/>
        <v>1544.4506855028451</v>
      </c>
      <c r="T2572" s="5">
        <v>82</v>
      </c>
      <c r="V2572" s="20">
        <f t="shared" si="278"/>
        <v>1626.4506855028451</v>
      </c>
      <c r="W2572" s="59">
        <f t="shared" si="276"/>
        <v>42583</v>
      </c>
      <c r="X2572" s="28">
        <f t="shared" si="280"/>
        <v>151.39905825148298</v>
      </c>
      <c r="Y2572" s="28">
        <f t="shared" si="281"/>
        <v>338.18765108747561</v>
      </c>
      <c r="Z2572" s="28">
        <f t="shared" si="264"/>
        <v>329.06874939219637</v>
      </c>
      <c r="AA2572" s="28">
        <f t="shared" ref="AA2572:AA2635" si="290">AVERAGE(AA2557:AA2571)</f>
        <v>321.86481007016067</v>
      </c>
      <c r="AB2572" s="28">
        <f t="shared" si="282"/>
        <v>202.36661978617607</v>
      </c>
      <c r="AC2572" s="28">
        <f t="shared" si="283"/>
        <v>35.933191348732905</v>
      </c>
      <c r="AD2572" s="28">
        <f t="shared" si="284"/>
        <v>96.176700729773927</v>
      </c>
      <c r="AE2572" s="28">
        <f t="shared" si="285"/>
        <v>0</v>
      </c>
      <c r="AF2572" s="28">
        <f t="shared" si="286"/>
        <v>13.055871727045739</v>
      </c>
      <c r="AG2572" s="28">
        <f t="shared" si="287"/>
        <v>8.5230499586959123</v>
      </c>
      <c r="AH2572" s="28">
        <f t="shared" si="288"/>
        <v>0</v>
      </c>
      <c r="AI2572" s="28"/>
      <c r="AL2572" s="24">
        <f t="shared" si="289"/>
        <v>1496.5757023517403</v>
      </c>
      <c r="AN2572" s="47">
        <f t="shared" ref="AN2572:AN2635" si="291">315*0.95</f>
        <v>299.25</v>
      </c>
      <c r="AP2572" s="20">
        <f t="shared" si="279"/>
        <v>1795.8257023517403</v>
      </c>
      <c r="AR2572" s="20">
        <f t="shared" si="266"/>
        <v>-169.37501684889526</v>
      </c>
    </row>
    <row r="2573" spans="1:44" x14ac:dyDescent="0.25">
      <c r="A2573" t="str">
        <f>VLOOKUP($B2573,'Cushing Balance'!$C$2:$E$500,3,TRUE)</f>
        <v>312016</v>
      </c>
      <c r="B2573" s="2">
        <v>42584</v>
      </c>
      <c r="C2573" s="32"/>
      <c r="D2573" s="36">
        <f t="shared" si="261"/>
        <v>139.16742752967292</v>
      </c>
      <c r="E2573" s="28">
        <f t="shared" si="263"/>
        <v>108.94553614063456</v>
      </c>
      <c r="F2573" s="28">
        <f t="shared" si="263"/>
        <v>197.36916503898433</v>
      </c>
      <c r="G2573" s="28"/>
      <c r="H2573" s="28">
        <f t="shared" si="267"/>
        <v>132.56742970607326</v>
      </c>
      <c r="I2573" s="28">
        <f t="shared" si="268"/>
        <v>78.849230637509123</v>
      </c>
      <c r="J2573" s="28">
        <f t="shared" si="269"/>
        <v>315.60278008725896</v>
      </c>
      <c r="K2573" s="28">
        <f t="shared" si="270"/>
        <v>77.481208711463765</v>
      </c>
      <c r="L2573" s="28">
        <f t="shared" si="271"/>
        <v>6.6563497122818088E-3</v>
      </c>
      <c r="M2573" s="28">
        <f t="shared" si="272"/>
        <v>330.41336231908184</v>
      </c>
      <c r="N2573" s="28">
        <f t="shared" si="273"/>
        <v>119.65840641097816</v>
      </c>
      <c r="O2573" s="28">
        <f t="shared" si="274"/>
        <v>44.390011006458515</v>
      </c>
      <c r="P2573" s="28">
        <f t="shared" si="275"/>
        <v>0</v>
      </c>
      <c r="R2573" s="24">
        <f t="shared" si="277"/>
        <v>1544.4512139378278</v>
      </c>
      <c r="T2573" s="5">
        <v>82</v>
      </c>
      <c r="V2573" s="20">
        <f t="shared" si="278"/>
        <v>1626.4512139378278</v>
      </c>
      <c r="W2573" s="59">
        <f t="shared" si="276"/>
        <v>42584</v>
      </c>
      <c r="X2573" s="28">
        <f t="shared" si="280"/>
        <v>151.39905823253378</v>
      </c>
      <c r="Y2573" s="28">
        <f t="shared" si="281"/>
        <v>338.18765229770423</v>
      </c>
      <c r="Z2573" s="28">
        <f t="shared" si="264"/>
        <v>329.06874701354951</v>
      </c>
      <c r="AA2573" s="28">
        <f t="shared" si="290"/>
        <v>321.86480770942393</v>
      </c>
      <c r="AB2573" s="28">
        <f t="shared" si="282"/>
        <v>202.36662031573667</v>
      </c>
      <c r="AC2573" s="28">
        <f t="shared" si="283"/>
        <v>35.933191413542964</v>
      </c>
      <c r="AD2573" s="28">
        <f t="shared" si="284"/>
        <v>96.176699586684208</v>
      </c>
      <c r="AE2573" s="28">
        <f t="shared" si="285"/>
        <v>0</v>
      </c>
      <c r="AF2573" s="28">
        <f t="shared" si="286"/>
        <v>13.05587161890735</v>
      </c>
      <c r="AG2573" s="28">
        <f t="shared" si="287"/>
        <v>8.5230500169297834</v>
      </c>
      <c r="AH2573" s="28">
        <f t="shared" si="288"/>
        <v>0</v>
      </c>
      <c r="AI2573" s="28"/>
      <c r="AL2573" s="24">
        <f t="shared" si="289"/>
        <v>1496.5756982050123</v>
      </c>
      <c r="AN2573" s="47">
        <f t="shared" si="291"/>
        <v>299.25</v>
      </c>
      <c r="AP2573" s="20">
        <f t="shared" si="279"/>
        <v>1795.8256982050123</v>
      </c>
      <c r="AR2573" s="20">
        <f t="shared" si="266"/>
        <v>-169.37448426718447</v>
      </c>
    </row>
    <row r="2574" spans="1:44" x14ac:dyDescent="0.25">
      <c r="A2574" t="str">
        <f>VLOOKUP($B2574,'Cushing Balance'!$C$2:$E$500,3,TRUE)</f>
        <v>312016</v>
      </c>
      <c r="B2574" s="2">
        <v>42585</v>
      </c>
      <c r="C2574" s="32"/>
      <c r="D2574" s="36">
        <f t="shared" si="261"/>
        <v>139.16742858836358</v>
      </c>
      <c r="E2574" s="28">
        <f t="shared" si="263"/>
        <v>108.94592356896273</v>
      </c>
      <c r="F2574" s="28">
        <f t="shared" si="263"/>
        <v>197.36916534693785</v>
      </c>
      <c r="G2574" s="28"/>
      <c r="H2574" s="28">
        <f t="shared" si="267"/>
        <v>132.56742963332061</v>
      </c>
      <c r="I2574" s="28">
        <f t="shared" si="268"/>
        <v>78.849230681609384</v>
      </c>
      <c r="J2574" s="28">
        <f t="shared" si="269"/>
        <v>315.60277998042631</v>
      </c>
      <c r="K2574" s="28">
        <f t="shared" si="270"/>
        <v>77.481208732901266</v>
      </c>
      <c r="L2574" s="28">
        <f t="shared" si="271"/>
        <v>6.6563497440458854E-3</v>
      </c>
      <c r="M2574" s="28">
        <f t="shared" si="272"/>
        <v>330.41336237540207</v>
      </c>
      <c r="N2574" s="28">
        <f t="shared" si="273"/>
        <v>119.65840651240885</v>
      </c>
      <c r="O2574" s="28">
        <f t="shared" si="274"/>
        <v>44.390010999020845</v>
      </c>
      <c r="P2574" s="28">
        <f t="shared" si="275"/>
        <v>0</v>
      </c>
      <c r="R2574" s="24">
        <f t="shared" si="277"/>
        <v>1544.4516027690975</v>
      </c>
      <c r="T2574" s="5">
        <v>82</v>
      </c>
      <c r="V2574" s="20">
        <f t="shared" si="278"/>
        <v>1626.4516027690975</v>
      </c>
      <c r="W2574" s="59">
        <f t="shared" si="276"/>
        <v>42585</v>
      </c>
      <c r="X2574" s="28">
        <f t="shared" si="280"/>
        <v>151.39905823941515</v>
      </c>
      <c r="Y2574" s="28">
        <f t="shared" si="281"/>
        <v>338.18765272565685</v>
      </c>
      <c r="Z2574" s="28">
        <f t="shared" si="264"/>
        <v>329.06874581592831</v>
      </c>
      <c r="AA2574" s="28">
        <f t="shared" si="290"/>
        <v>321.86480603068497</v>
      </c>
      <c r="AB2574" s="28">
        <f t="shared" si="282"/>
        <v>202.36661995505139</v>
      </c>
      <c r="AC2574" s="28">
        <f t="shared" si="283"/>
        <v>35.933191517191467</v>
      </c>
      <c r="AD2574" s="28">
        <f t="shared" si="284"/>
        <v>96.176698793127287</v>
      </c>
      <c r="AE2574" s="28">
        <f t="shared" si="285"/>
        <v>0</v>
      </c>
      <c r="AF2574" s="28">
        <f t="shared" si="286"/>
        <v>13.05587154562625</v>
      </c>
      <c r="AG2574" s="28">
        <f t="shared" si="287"/>
        <v>8.5230500570587022</v>
      </c>
      <c r="AH2574" s="28">
        <f t="shared" si="288"/>
        <v>0</v>
      </c>
      <c r="AI2574" s="28"/>
      <c r="AL2574" s="24">
        <f t="shared" si="289"/>
        <v>1496.5756946797408</v>
      </c>
      <c r="AN2574" s="47">
        <f t="shared" si="291"/>
        <v>299.25</v>
      </c>
      <c r="AP2574" s="20">
        <f t="shared" si="279"/>
        <v>1795.8256946797408</v>
      </c>
      <c r="AR2574" s="20">
        <f t="shared" si="266"/>
        <v>-169.3740919106433</v>
      </c>
    </row>
    <row r="2575" spans="1:44" x14ac:dyDescent="0.25">
      <c r="A2575" t="str">
        <f>VLOOKUP($B2575,'Cushing Balance'!$C$2:$E$500,3,TRUE)</f>
        <v>312016</v>
      </c>
      <c r="B2575" s="2">
        <v>42586</v>
      </c>
      <c r="C2575" s="32"/>
      <c r="D2575" s="36">
        <f t="shared" si="261"/>
        <v>139.1672999743457</v>
      </c>
      <c r="E2575" s="28">
        <f t="shared" si="263"/>
        <v>108.94623782846901</v>
      </c>
      <c r="F2575" s="28">
        <f t="shared" si="263"/>
        <v>197.36916543326547</v>
      </c>
      <c r="G2575" s="28"/>
      <c r="H2575" s="28">
        <f t="shared" si="267"/>
        <v>132.56742928313903</v>
      </c>
      <c r="I2575" s="28">
        <f t="shared" si="268"/>
        <v>78.849230738287204</v>
      </c>
      <c r="J2575" s="28">
        <f t="shared" si="269"/>
        <v>315.60277996735135</v>
      </c>
      <c r="K2575" s="28">
        <f t="shared" si="270"/>
        <v>77.481208764906285</v>
      </c>
      <c r="L2575" s="28">
        <f t="shared" si="271"/>
        <v>6.6563497195423161E-3</v>
      </c>
      <c r="M2575" s="28">
        <f t="shared" si="272"/>
        <v>330.41336248879702</v>
      </c>
      <c r="N2575" s="28">
        <f t="shared" si="273"/>
        <v>119.65840660938944</v>
      </c>
      <c r="O2575" s="28">
        <f t="shared" si="274"/>
        <v>44.390010990598597</v>
      </c>
      <c r="P2575" s="28">
        <f t="shared" si="275"/>
        <v>0</v>
      </c>
      <c r="R2575" s="24">
        <f t="shared" si="277"/>
        <v>1544.4517884282686</v>
      </c>
      <c r="T2575" s="5">
        <v>82</v>
      </c>
      <c r="V2575" s="20">
        <f t="shared" si="278"/>
        <v>1626.4517884282686</v>
      </c>
      <c r="W2575" s="59">
        <f t="shared" si="276"/>
        <v>42586</v>
      </c>
      <c r="X2575" s="28">
        <f t="shared" si="280"/>
        <v>151.39905826524148</v>
      </c>
      <c r="Y2575" s="28">
        <f t="shared" si="281"/>
        <v>338.18765247522316</v>
      </c>
      <c r="Z2575" s="28">
        <f t="shared" si="264"/>
        <v>329.06874578026219</v>
      </c>
      <c r="AA2575" s="28">
        <f t="shared" si="290"/>
        <v>321.864805206997</v>
      </c>
      <c r="AB2575" s="28">
        <f t="shared" si="282"/>
        <v>202.36661898643769</v>
      </c>
      <c r="AC2575" s="28">
        <f t="shared" si="283"/>
        <v>35.933191628673171</v>
      </c>
      <c r="AD2575" s="28">
        <f t="shared" si="284"/>
        <v>96.176698424548547</v>
      </c>
      <c r="AE2575" s="28">
        <f t="shared" si="285"/>
        <v>0</v>
      </c>
      <c r="AF2575" s="28">
        <f t="shared" si="286"/>
        <v>13.05587151353938</v>
      </c>
      <c r="AG2575" s="28">
        <f t="shared" si="287"/>
        <v>8.5230500754391283</v>
      </c>
      <c r="AH2575" s="28">
        <f t="shared" si="288"/>
        <v>0</v>
      </c>
      <c r="AI2575" s="28"/>
      <c r="AL2575" s="24">
        <f t="shared" si="289"/>
        <v>1496.575692356362</v>
      </c>
      <c r="AN2575" s="47">
        <f t="shared" si="291"/>
        <v>299.25</v>
      </c>
      <c r="AP2575" s="20">
        <f t="shared" si="279"/>
        <v>1795.825692356362</v>
      </c>
      <c r="AR2575" s="20">
        <f t="shared" si="266"/>
        <v>-169.37390392809334</v>
      </c>
    </row>
    <row r="2576" spans="1:44" x14ac:dyDescent="0.25">
      <c r="A2576" t="str">
        <f>VLOOKUP($B2576,'Cushing Balance'!$C$2:$E$500,3,TRUE)</f>
        <v>312016</v>
      </c>
      <c r="B2576" s="2">
        <v>42587</v>
      </c>
      <c r="C2576" s="32"/>
      <c r="D2576" s="36">
        <f t="shared" si="261"/>
        <v>139.16710420215111</v>
      </c>
      <c r="E2576" s="28">
        <f t="shared" si="263"/>
        <v>108.94642268577826</v>
      </c>
      <c r="F2576" s="28">
        <f t="shared" si="263"/>
        <v>197.36916533217567</v>
      </c>
      <c r="G2576" s="28"/>
      <c r="H2576" s="28">
        <f t="shared" si="267"/>
        <v>132.56742882606608</v>
      </c>
      <c r="I2576" s="28">
        <f t="shared" si="268"/>
        <v>78.849230788786841</v>
      </c>
      <c r="J2576" s="28">
        <f t="shared" si="269"/>
        <v>315.60278002702285</v>
      </c>
      <c r="K2576" s="28">
        <f t="shared" si="270"/>
        <v>77.481208795940049</v>
      </c>
      <c r="L2576" s="28">
        <f t="shared" si="271"/>
        <v>6.6563496597771355E-3</v>
      </c>
      <c r="M2576" s="28">
        <f t="shared" si="272"/>
        <v>330.41336261380144</v>
      </c>
      <c r="N2576" s="28">
        <f t="shared" si="273"/>
        <v>119.65840667644173</v>
      </c>
      <c r="O2576" s="28">
        <f t="shared" si="274"/>
        <v>44.390010984116664</v>
      </c>
      <c r="P2576" s="28">
        <f t="shared" si="275"/>
        <v>0</v>
      </c>
      <c r="R2576" s="24">
        <f t="shared" si="277"/>
        <v>1544.4517772819406</v>
      </c>
      <c r="T2576" s="5">
        <v>82</v>
      </c>
      <c r="V2576" s="20">
        <f t="shared" si="278"/>
        <v>1626.4517772819406</v>
      </c>
      <c r="W2576" s="59">
        <f t="shared" si="276"/>
        <v>42587</v>
      </c>
      <c r="X2576" s="28">
        <f t="shared" si="280"/>
        <v>151.39905830035704</v>
      </c>
      <c r="Y2576" s="28">
        <f t="shared" si="281"/>
        <v>338.18765176070013</v>
      </c>
      <c r="Z2576" s="28">
        <f t="shared" si="264"/>
        <v>329.0687466530037</v>
      </c>
      <c r="AA2576" s="28">
        <f t="shared" si="290"/>
        <v>321.86480521580972</v>
      </c>
      <c r="AB2576" s="28">
        <f t="shared" si="282"/>
        <v>202.36661774898511</v>
      </c>
      <c r="AC2576" s="28">
        <f t="shared" si="283"/>
        <v>35.933191722313992</v>
      </c>
      <c r="AD2576" s="28">
        <f t="shared" si="284"/>
        <v>96.176698463088485</v>
      </c>
      <c r="AE2576" s="28">
        <f t="shared" si="285"/>
        <v>0</v>
      </c>
      <c r="AF2576" s="28">
        <f t="shared" si="286"/>
        <v>13.055871520158082</v>
      </c>
      <c r="AG2576" s="28">
        <f t="shared" si="287"/>
        <v>8.5230500738695678</v>
      </c>
      <c r="AH2576" s="28">
        <f t="shared" si="288"/>
        <v>0</v>
      </c>
      <c r="AI2576" s="28"/>
      <c r="AL2576" s="24">
        <f t="shared" si="289"/>
        <v>1496.575691458286</v>
      </c>
      <c r="AN2576" s="47">
        <f t="shared" si="291"/>
        <v>299.25</v>
      </c>
      <c r="AP2576" s="20">
        <f t="shared" si="279"/>
        <v>1795.825691458286</v>
      </c>
      <c r="AR2576" s="20">
        <f t="shared" si="266"/>
        <v>-169.37391417634535</v>
      </c>
    </row>
    <row r="2577" spans="1:44" x14ac:dyDescent="0.25">
      <c r="A2577" t="str">
        <f>VLOOKUP($B2577,'Cushing Balance'!$C$2:$E$500,3,TRUE)</f>
        <v>322016</v>
      </c>
      <c r="B2577" s="2">
        <v>42588</v>
      </c>
      <c r="C2577" s="32"/>
      <c r="D2577" s="36">
        <f t="shared" si="261"/>
        <v>139.16690924742886</v>
      </c>
      <c r="E2577" s="28">
        <f t="shared" si="263"/>
        <v>108.94646278889988</v>
      </c>
      <c r="F2577" s="28">
        <f t="shared" si="263"/>
        <v>197.36916512007281</v>
      </c>
      <c r="G2577" s="28"/>
      <c r="H2577" s="28">
        <f t="shared" si="267"/>
        <v>132.56742841940974</v>
      </c>
      <c r="I2577" s="28">
        <f t="shared" si="268"/>
        <v>78.849230820744509</v>
      </c>
      <c r="J2577" s="28">
        <f t="shared" si="269"/>
        <v>315.60278012420628</v>
      </c>
      <c r="K2577" s="28">
        <f t="shared" si="270"/>
        <v>77.481208817555043</v>
      </c>
      <c r="L2577" s="28">
        <f t="shared" si="271"/>
        <v>6.6563495899453562E-3</v>
      </c>
      <c r="M2577" s="28">
        <f t="shared" si="272"/>
        <v>330.41336271298377</v>
      </c>
      <c r="N2577" s="28">
        <f t="shared" si="273"/>
        <v>119.65840670293102</v>
      </c>
      <c r="O2577" s="28">
        <f t="shared" si="274"/>
        <v>44.390010980960824</v>
      </c>
      <c r="P2577" s="28">
        <f t="shared" si="275"/>
        <v>0</v>
      </c>
      <c r="R2577" s="24">
        <f t="shared" si="277"/>
        <v>1544.4516220847827</v>
      </c>
      <c r="T2577" s="5">
        <v>82</v>
      </c>
      <c r="V2577" s="20">
        <f t="shared" si="278"/>
        <v>1626.4516220847827</v>
      </c>
      <c r="W2577" s="59">
        <f t="shared" si="276"/>
        <v>42588</v>
      </c>
      <c r="X2577" s="28">
        <f t="shared" si="280"/>
        <v>151.39905833482044</v>
      </c>
      <c r="Y2577" s="28">
        <f t="shared" si="281"/>
        <v>338.18765083874092</v>
      </c>
      <c r="Z2577" s="28">
        <f t="shared" si="264"/>
        <v>329.06874804565109</v>
      </c>
      <c r="AA2577" s="28">
        <f t="shared" si="290"/>
        <v>321.86480588292682</v>
      </c>
      <c r="AB2577" s="28">
        <f t="shared" si="282"/>
        <v>202.3666165622632</v>
      </c>
      <c r="AC2577" s="28">
        <f t="shared" si="283"/>
        <v>35.933191782182398</v>
      </c>
      <c r="AD2577" s="28">
        <f t="shared" si="284"/>
        <v>96.176698818367598</v>
      </c>
      <c r="AE2577" s="28">
        <f t="shared" si="285"/>
        <v>0</v>
      </c>
      <c r="AF2577" s="28">
        <f t="shared" si="286"/>
        <v>13.055871556370464</v>
      </c>
      <c r="AG2577" s="28">
        <f t="shared" si="287"/>
        <v>8.5230500575562598</v>
      </c>
      <c r="AH2577" s="28">
        <f t="shared" si="288"/>
        <v>0</v>
      </c>
      <c r="AI2577" s="28"/>
      <c r="AL2577" s="24">
        <f t="shared" si="289"/>
        <v>1496.5756918788793</v>
      </c>
      <c r="AN2577" s="47">
        <f t="shared" si="291"/>
        <v>299.25</v>
      </c>
      <c r="AP2577" s="20">
        <f t="shared" si="279"/>
        <v>1795.8256918788793</v>
      </c>
      <c r="AR2577" s="20">
        <f t="shared" si="266"/>
        <v>-169.37406979409661</v>
      </c>
    </row>
    <row r="2578" spans="1:44" x14ac:dyDescent="0.25">
      <c r="A2578" t="str">
        <f>VLOOKUP($B2578,'Cushing Balance'!$C$2:$E$500,3,TRUE)</f>
        <v>322016</v>
      </c>
      <c r="B2578" s="2">
        <v>42589</v>
      </c>
      <c r="C2578" s="32"/>
      <c r="D2578" s="36">
        <f t="shared" si="261"/>
        <v>139.16677079162568</v>
      </c>
      <c r="E2578" s="28">
        <f t="shared" si="263"/>
        <v>108.94637792800414</v>
      </c>
      <c r="F2578" s="28">
        <f t="shared" si="263"/>
        <v>197.36916488445161</v>
      </c>
      <c r="G2578" s="28"/>
      <c r="H2578" s="28">
        <f t="shared" si="267"/>
        <v>132.56742816438049</v>
      </c>
      <c r="I2578" s="28">
        <f t="shared" si="268"/>
        <v>78.849230829987917</v>
      </c>
      <c r="J2578" s="28">
        <f t="shared" si="269"/>
        <v>315.60278022245831</v>
      </c>
      <c r="K2578" s="28">
        <f t="shared" si="270"/>
        <v>77.481208826082238</v>
      </c>
      <c r="L2578" s="28">
        <f t="shared" si="271"/>
        <v>6.6563495318549765E-3</v>
      </c>
      <c r="M2578" s="28">
        <f t="shared" si="272"/>
        <v>330.4133627652609</v>
      </c>
      <c r="N2578" s="28">
        <f t="shared" si="273"/>
        <v>119.65840669209139</v>
      </c>
      <c r="O2578" s="28">
        <f t="shared" si="274"/>
        <v>44.390010980960611</v>
      </c>
      <c r="P2578" s="28">
        <f t="shared" si="275"/>
        <v>0</v>
      </c>
      <c r="R2578" s="24">
        <f t="shared" si="277"/>
        <v>1544.451398434835</v>
      </c>
      <c r="T2578" s="5">
        <v>82</v>
      </c>
      <c r="V2578" s="20">
        <f t="shared" si="278"/>
        <v>1626.451398434835</v>
      </c>
      <c r="W2578" s="59">
        <f t="shared" si="276"/>
        <v>42589</v>
      </c>
      <c r="X2578" s="28">
        <f t="shared" si="280"/>
        <v>151.39905836079086</v>
      </c>
      <c r="Y2578" s="28">
        <f t="shared" si="281"/>
        <v>338.18764995096819</v>
      </c>
      <c r="Z2578" s="28">
        <f t="shared" si="264"/>
        <v>329.06874954297683</v>
      </c>
      <c r="AA2578" s="28">
        <f t="shared" si="290"/>
        <v>321.86480693653255</v>
      </c>
      <c r="AB2578" s="28">
        <f t="shared" si="282"/>
        <v>202.36661566762984</v>
      </c>
      <c r="AC2578" s="28">
        <f t="shared" si="283"/>
        <v>35.933191803360437</v>
      </c>
      <c r="AD2578" s="28">
        <f t="shared" si="284"/>
        <v>96.176699353554284</v>
      </c>
      <c r="AE2578" s="28">
        <f t="shared" si="285"/>
        <v>0</v>
      </c>
      <c r="AF2578" s="28">
        <f t="shared" si="286"/>
        <v>13.055871608820432</v>
      </c>
      <c r="AG2578" s="28">
        <f t="shared" si="287"/>
        <v>8.5230500331050632</v>
      </c>
      <c r="AH2578" s="28">
        <f t="shared" si="288"/>
        <v>0</v>
      </c>
      <c r="AI2578" s="28"/>
      <c r="AL2578" s="24">
        <f t="shared" si="289"/>
        <v>1496.5756932577385</v>
      </c>
      <c r="AN2578" s="47">
        <f t="shared" si="291"/>
        <v>299.25</v>
      </c>
      <c r="AP2578" s="20">
        <f t="shared" si="279"/>
        <v>1795.8256932577385</v>
      </c>
      <c r="AR2578" s="20">
        <f t="shared" si="266"/>
        <v>-169.37429482290349</v>
      </c>
    </row>
    <row r="2579" spans="1:44" x14ac:dyDescent="0.25">
      <c r="A2579" t="str">
        <f>VLOOKUP($B2579,'Cushing Balance'!$C$2:$E$500,3,TRUE)</f>
        <v>322016</v>
      </c>
      <c r="B2579" s="2">
        <v>42590</v>
      </c>
      <c r="C2579" s="32"/>
      <c r="D2579" s="36">
        <f t="shared" ref="D2579:D2637" si="292">AVERAGE(D2566:D2578)</f>
        <v>139.16671831342708</v>
      </c>
      <c r="E2579" s="28">
        <f t="shared" si="263"/>
        <v>108.94621617451175</v>
      </c>
      <c r="F2579" s="28">
        <f t="shared" si="263"/>
        <v>197.36916469714868</v>
      </c>
      <c r="G2579" s="28"/>
      <c r="H2579" s="28">
        <f t="shared" si="267"/>
        <v>132.56742809122142</v>
      </c>
      <c r="I2579" s="28">
        <f t="shared" si="268"/>
        <v>78.849230819784992</v>
      </c>
      <c r="J2579" s="28">
        <f t="shared" si="269"/>
        <v>315.60278029427525</v>
      </c>
      <c r="K2579" s="28">
        <f t="shared" si="270"/>
        <v>77.481208822561044</v>
      </c>
      <c r="L2579" s="28">
        <f t="shared" si="271"/>
        <v>6.6563494988054099E-3</v>
      </c>
      <c r="M2579" s="28">
        <f t="shared" si="272"/>
        <v>330.41336276799581</v>
      </c>
      <c r="N2579" s="28">
        <f t="shared" si="273"/>
        <v>119.65840665669421</v>
      </c>
      <c r="O2579" s="28">
        <f t="shared" si="274"/>
        <v>44.390010983100801</v>
      </c>
      <c r="P2579" s="28">
        <f t="shared" si="275"/>
        <v>0</v>
      </c>
      <c r="R2579" s="24">
        <f t="shared" si="277"/>
        <v>1544.45118397022</v>
      </c>
      <c r="T2579" s="5">
        <v>82</v>
      </c>
      <c r="V2579" s="20">
        <f t="shared" si="278"/>
        <v>1626.45118397022</v>
      </c>
      <c r="W2579" s="59">
        <f t="shared" si="276"/>
        <v>42590</v>
      </c>
      <c r="X2579" s="28">
        <f t="shared" si="280"/>
        <v>151.39905837422745</v>
      </c>
      <c r="Y2579" s="28">
        <f t="shared" si="281"/>
        <v>338.18764927860144</v>
      </c>
      <c r="Z2579" s="28">
        <f t="shared" si="264"/>
        <v>329.06875079616196</v>
      </c>
      <c r="AA2579" s="28">
        <f t="shared" si="290"/>
        <v>321.86480806535849</v>
      </c>
      <c r="AB2579" s="28">
        <f t="shared" si="282"/>
        <v>202.36661519362528</v>
      </c>
      <c r="AC2579" s="28">
        <f t="shared" si="283"/>
        <v>35.933191790209335</v>
      </c>
      <c r="AD2579" s="28">
        <f t="shared" si="284"/>
        <v>96.176699915461455</v>
      </c>
      <c r="AE2579" s="28">
        <f t="shared" si="285"/>
        <v>0</v>
      </c>
      <c r="AF2579" s="28">
        <f t="shared" si="286"/>
        <v>13.055871662735923</v>
      </c>
      <c r="AG2579" s="28">
        <f t="shared" si="287"/>
        <v>8.5230500070337509</v>
      </c>
      <c r="AH2579" s="28">
        <f t="shared" si="288"/>
        <v>0</v>
      </c>
      <c r="AI2579" s="28"/>
      <c r="AL2579" s="24">
        <f t="shared" si="289"/>
        <v>1496.575695083415</v>
      </c>
      <c r="AN2579" s="47">
        <f t="shared" si="291"/>
        <v>299.25</v>
      </c>
      <c r="AP2579" s="20">
        <f t="shared" si="279"/>
        <v>1795.825695083415</v>
      </c>
      <c r="AR2579" s="20">
        <f t="shared" si="266"/>
        <v>-169.37451111319501</v>
      </c>
    </row>
    <row r="2580" spans="1:44" x14ac:dyDescent="0.25">
      <c r="A2580" t="str">
        <f>VLOOKUP($B2580,'Cushing Balance'!$C$2:$E$500,3,TRUE)</f>
        <v>322016</v>
      </c>
      <c r="B2580" s="2">
        <v>42591</v>
      </c>
      <c r="C2580" s="32"/>
      <c r="D2580" s="36">
        <f t="shared" si="292"/>
        <v>139.16674835584621</v>
      </c>
      <c r="E2580" s="28">
        <f t="shared" si="263"/>
        <v>108.94604629381973</v>
      </c>
      <c r="F2580" s="28">
        <f t="shared" si="263"/>
        <v>197.36916459796382</v>
      </c>
      <c r="G2580" s="28"/>
      <c r="H2580" s="28">
        <f t="shared" si="267"/>
        <v>132.56742817037301</v>
      </c>
      <c r="I2580" s="28">
        <f t="shared" si="268"/>
        <v>78.849230798145896</v>
      </c>
      <c r="J2580" s="28">
        <f t="shared" si="269"/>
        <v>315.60278032645596</v>
      </c>
      <c r="K2580" s="28">
        <f t="shared" si="270"/>
        <v>77.481208811237693</v>
      </c>
      <c r="L2580" s="28">
        <f t="shared" si="271"/>
        <v>6.656349493770585E-3</v>
      </c>
      <c r="M2580" s="28">
        <f t="shared" si="272"/>
        <v>330.41336273345883</v>
      </c>
      <c r="N2580" s="28">
        <f t="shared" si="273"/>
        <v>119.65840661308911</v>
      </c>
      <c r="O2580" s="28">
        <f t="shared" si="274"/>
        <v>44.390010986177458</v>
      </c>
      <c r="P2580" s="28">
        <f t="shared" si="275"/>
        <v>0</v>
      </c>
      <c r="R2580" s="24">
        <f t="shared" si="277"/>
        <v>1544.4510440360614</v>
      </c>
      <c r="T2580" s="5">
        <v>82</v>
      </c>
      <c r="V2580" s="20">
        <f t="shared" si="278"/>
        <v>1626.4510440360614</v>
      </c>
      <c r="W2580" s="59">
        <f t="shared" si="276"/>
        <v>42591</v>
      </c>
      <c r="X2580" s="28">
        <f t="shared" si="280"/>
        <v>151.39905837526439</v>
      </c>
      <c r="Y2580" s="28">
        <f t="shared" si="281"/>
        <v>338.18764891660544</v>
      </c>
      <c r="Z2580" s="28">
        <f t="shared" si="264"/>
        <v>329.06875158416847</v>
      </c>
      <c r="AA2580" s="28">
        <f t="shared" si="290"/>
        <v>321.86480899752837</v>
      </c>
      <c r="AB2580" s="28">
        <f t="shared" si="282"/>
        <v>202.36661514978977</v>
      </c>
      <c r="AC2580" s="28">
        <f t="shared" si="283"/>
        <v>35.933191753328693</v>
      </c>
      <c r="AD2580" s="28">
        <f t="shared" si="284"/>
        <v>96.176700370651005</v>
      </c>
      <c r="AE2580" s="28">
        <f t="shared" si="285"/>
        <v>0</v>
      </c>
      <c r="AF2580" s="28">
        <f t="shared" si="286"/>
        <v>13.055871705454843</v>
      </c>
      <c r="AG2580" s="28">
        <f t="shared" si="287"/>
        <v>8.5230499849729835</v>
      </c>
      <c r="AH2580" s="28">
        <f t="shared" si="288"/>
        <v>0</v>
      </c>
      <c r="AI2580" s="28"/>
      <c r="AL2580" s="24">
        <f t="shared" si="289"/>
        <v>1496.5756968377639</v>
      </c>
      <c r="AN2580" s="47">
        <f t="shared" si="291"/>
        <v>299.25</v>
      </c>
      <c r="AP2580" s="20">
        <f t="shared" si="279"/>
        <v>1795.8256968377639</v>
      </c>
      <c r="AR2580" s="20">
        <f t="shared" si="266"/>
        <v>-169.3746528017025</v>
      </c>
    </row>
    <row r="2581" spans="1:44" x14ac:dyDescent="0.25">
      <c r="A2581" t="str">
        <f>VLOOKUP($B2581,'Cushing Balance'!$C$2:$E$500,3,TRUE)</f>
        <v>322016</v>
      </c>
      <c r="B2581" s="2">
        <v>42592</v>
      </c>
      <c r="C2581" s="32"/>
      <c r="D2581" s="36">
        <f t="shared" si="292"/>
        <v>139.16682933103169</v>
      </c>
      <c r="E2581" s="28">
        <f t="shared" si="263"/>
        <v>108.94592310105064</v>
      </c>
      <c r="F2581" s="28">
        <f t="shared" si="263"/>
        <v>197.36916459118495</v>
      </c>
      <c r="G2581" s="28"/>
      <c r="H2581" s="28">
        <f t="shared" si="267"/>
        <v>132.56742833841074</v>
      </c>
      <c r="I2581" s="28">
        <f t="shared" si="268"/>
        <v>78.849230774283882</v>
      </c>
      <c r="J2581" s="28">
        <f t="shared" si="269"/>
        <v>315.60278032036274</v>
      </c>
      <c r="K2581" s="28">
        <f t="shared" si="270"/>
        <v>77.48120879742828</v>
      </c>
      <c r="L2581" s="28">
        <f t="shared" si="271"/>
        <v>6.6563495108749836E-3</v>
      </c>
      <c r="M2581" s="28">
        <f t="shared" si="272"/>
        <v>330.41336268133176</v>
      </c>
      <c r="N2581" s="28">
        <f t="shared" si="273"/>
        <v>119.65840657563579</v>
      </c>
      <c r="O2581" s="28">
        <f t="shared" si="274"/>
        <v>44.390010989163706</v>
      </c>
      <c r="P2581" s="28">
        <f t="shared" si="275"/>
        <v>0</v>
      </c>
      <c r="R2581" s="24">
        <f t="shared" si="277"/>
        <v>1544.4510018493952</v>
      </c>
      <c r="T2581" s="5">
        <v>82</v>
      </c>
      <c r="V2581" s="20">
        <f t="shared" si="278"/>
        <v>1626.4510018493952</v>
      </c>
      <c r="W2581" s="59">
        <f t="shared" si="276"/>
        <v>42592</v>
      </c>
      <c r="X2581" s="28">
        <f t="shared" si="280"/>
        <v>151.39905836703582</v>
      </c>
      <c r="Y2581" s="28">
        <f t="shared" si="281"/>
        <v>338.18764887228815</v>
      </c>
      <c r="Z2581" s="28">
        <f t="shared" si="264"/>
        <v>329.0687518388479</v>
      </c>
      <c r="AA2581" s="28">
        <f t="shared" si="290"/>
        <v>321.86480956291535</v>
      </c>
      <c r="AB2581" s="28">
        <f t="shared" si="282"/>
        <v>202.36661544796681</v>
      </c>
      <c r="AC2581" s="28">
        <f t="shared" si="283"/>
        <v>35.933191706214565</v>
      </c>
      <c r="AD2581" s="28">
        <f t="shared" si="284"/>
        <v>96.176700636540957</v>
      </c>
      <c r="AE2581" s="28">
        <f t="shared" si="285"/>
        <v>0</v>
      </c>
      <c r="AF2581" s="28">
        <f t="shared" si="286"/>
        <v>13.055871729402929</v>
      </c>
      <c r="AG2581" s="28">
        <f t="shared" si="287"/>
        <v>8.5230499709805549</v>
      </c>
      <c r="AH2581" s="28">
        <f t="shared" si="288"/>
        <v>0</v>
      </c>
      <c r="AI2581" s="28"/>
      <c r="AL2581" s="24">
        <f t="shared" si="289"/>
        <v>1496.5756981321929</v>
      </c>
      <c r="AN2581" s="47">
        <f t="shared" si="291"/>
        <v>299.25</v>
      </c>
      <c r="AP2581" s="20">
        <f t="shared" si="279"/>
        <v>1795.8256981321929</v>
      </c>
      <c r="AR2581" s="20">
        <f t="shared" si="266"/>
        <v>-169.37469628279769</v>
      </c>
    </row>
    <row r="2582" spans="1:44" x14ac:dyDescent="0.25">
      <c r="A2582" t="str">
        <f>VLOOKUP($B2582,'Cushing Balance'!$C$2:$E$500,3,TRUE)</f>
        <v>322016</v>
      </c>
      <c r="B2582" s="2">
        <v>42593</v>
      </c>
      <c r="C2582" s="32"/>
      <c r="D2582" s="36">
        <f t="shared" si="292"/>
        <v>139.16691727590191</v>
      </c>
      <c r="E2582" s="28">
        <f t="shared" si="263"/>
        <v>108.94586805624236</v>
      </c>
      <c r="F2582" s="28">
        <f t="shared" si="263"/>
        <v>197.36916465385926</v>
      </c>
      <c r="G2582" s="28"/>
      <c r="H2582" s="28">
        <f t="shared" si="267"/>
        <v>132.5674285253958</v>
      </c>
      <c r="I2582" s="28">
        <f t="shared" si="268"/>
        <v>78.849230755466124</v>
      </c>
      <c r="J2582" s="28">
        <f t="shared" si="269"/>
        <v>315.60278028788821</v>
      </c>
      <c r="K2582" s="28">
        <f t="shared" si="270"/>
        <v>77.481208785641314</v>
      </c>
      <c r="L2582" s="28">
        <f t="shared" si="271"/>
        <v>6.6563495392671281E-3</v>
      </c>
      <c r="M2582" s="28">
        <f t="shared" si="272"/>
        <v>330.41336263102016</v>
      </c>
      <c r="N2582" s="28">
        <f t="shared" si="273"/>
        <v>119.65840655310612</v>
      </c>
      <c r="O2582" s="28">
        <f t="shared" si="274"/>
        <v>44.390010991362196</v>
      </c>
      <c r="P2582" s="28">
        <f t="shared" si="275"/>
        <v>0</v>
      </c>
      <c r="R2582" s="24">
        <f t="shared" si="277"/>
        <v>1544.4510348654228</v>
      </c>
      <c r="T2582" s="5">
        <v>82</v>
      </c>
      <c r="V2582" s="20">
        <f t="shared" si="278"/>
        <v>1626.4510348654228</v>
      </c>
      <c r="W2582" s="59">
        <f t="shared" si="276"/>
        <v>42593</v>
      </c>
      <c r="X2582" s="28">
        <f t="shared" si="280"/>
        <v>151.39905835376766</v>
      </c>
      <c r="Y2582" s="28">
        <f t="shared" si="281"/>
        <v>338.18764908266593</v>
      </c>
      <c r="Z2582" s="28">
        <f t="shared" si="264"/>
        <v>329.06875163014161</v>
      </c>
      <c r="AA2582" s="28">
        <f t="shared" si="290"/>
        <v>321.86480971875227</v>
      </c>
      <c r="AB2582" s="28">
        <f t="shared" si="282"/>
        <v>202.36661594251848</v>
      </c>
      <c r="AC2582" s="28">
        <f t="shared" si="283"/>
        <v>35.933191661627852</v>
      </c>
      <c r="AD2582" s="28">
        <f t="shared" si="284"/>
        <v>96.176700695021552</v>
      </c>
      <c r="AE2582" s="28">
        <f t="shared" si="285"/>
        <v>0</v>
      </c>
      <c r="AF2582" s="28">
        <f t="shared" si="286"/>
        <v>13.055871733361174</v>
      </c>
      <c r="AG2582" s="28">
        <f t="shared" si="287"/>
        <v>8.5230499666395954</v>
      </c>
      <c r="AH2582" s="28">
        <f t="shared" si="288"/>
        <v>0</v>
      </c>
      <c r="AI2582" s="28"/>
      <c r="AL2582" s="24">
        <f t="shared" si="289"/>
        <v>1496.5756987844959</v>
      </c>
      <c r="AN2582" s="47">
        <f t="shared" si="291"/>
        <v>299.25</v>
      </c>
      <c r="AP2582" s="20">
        <f t="shared" si="279"/>
        <v>1795.8256987844959</v>
      </c>
      <c r="AR2582" s="20">
        <f t="shared" si="266"/>
        <v>-169.3746639190731</v>
      </c>
    </row>
    <row r="2583" spans="1:44" x14ac:dyDescent="0.25">
      <c r="A2583" t="str">
        <f>VLOOKUP($B2583,'Cushing Balance'!$C$2:$E$500,3,TRUE)</f>
        <v>322016</v>
      </c>
      <c r="B2583" s="2">
        <v>42594</v>
      </c>
      <c r="C2583" s="32"/>
      <c r="D2583" s="36">
        <f t="shared" si="292"/>
        <v>139.16698638529357</v>
      </c>
      <c r="E2583" s="28">
        <f t="shared" ref="E2583:F2583" si="293">AVERAGE(E2570:E2582)</f>
        <v>108.94587536639447</v>
      </c>
      <c r="F2583" s="28">
        <f t="shared" si="293"/>
        <v>197.36916474989587</v>
      </c>
      <c r="G2583" s="28"/>
      <c r="H2583" s="28">
        <f t="shared" si="267"/>
        <v>132.56742867544841</v>
      </c>
      <c r="I2583" s="28">
        <f t="shared" si="268"/>
        <v>78.84923074550467</v>
      </c>
      <c r="J2583" s="28">
        <f t="shared" si="269"/>
        <v>315.6027802451967</v>
      </c>
      <c r="K2583" s="28">
        <f t="shared" si="270"/>
        <v>77.481208778547483</v>
      </c>
      <c r="L2583" s="28">
        <f t="shared" si="271"/>
        <v>6.6563495677768791E-3</v>
      </c>
      <c r="M2583" s="28">
        <f t="shared" si="272"/>
        <v>330.41336259604481</v>
      </c>
      <c r="N2583" s="28">
        <f t="shared" si="273"/>
        <v>119.65840654772261</v>
      </c>
      <c r="O2583" s="28">
        <f t="shared" si="274"/>
        <v>44.390010992397691</v>
      </c>
      <c r="P2583" s="28">
        <f t="shared" si="275"/>
        <v>0</v>
      </c>
      <c r="R2583" s="24">
        <f t="shared" si="277"/>
        <v>1544.4511114320139</v>
      </c>
      <c r="T2583" s="5">
        <v>82</v>
      </c>
      <c r="V2583" s="20">
        <f t="shared" si="278"/>
        <v>1626.4511114320139</v>
      </c>
      <c r="W2583" s="59">
        <f t="shared" si="276"/>
        <v>42594</v>
      </c>
      <c r="X2583" s="28">
        <f t="shared" si="280"/>
        <v>151.39905833945477</v>
      </c>
      <c r="Y2583" s="28">
        <f t="shared" si="281"/>
        <v>338.18764944314148</v>
      </c>
      <c r="Z2583" s="28">
        <f t="shared" si="264"/>
        <v>329.068751117462</v>
      </c>
      <c r="AA2583" s="28">
        <f t="shared" si="290"/>
        <v>321.8648095313269</v>
      </c>
      <c r="AB2583" s="28">
        <f t="shared" si="282"/>
        <v>202.36661647710631</v>
      </c>
      <c r="AC2583" s="28">
        <f t="shared" si="283"/>
        <v>35.933191628809951</v>
      </c>
      <c r="AD2583" s="28">
        <f t="shared" si="284"/>
        <v>96.176700583803409</v>
      </c>
      <c r="AE2583" s="28">
        <f t="shared" si="285"/>
        <v>0</v>
      </c>
      <c r="AF2583" s="28">
        <f t="shared" si="286"/>
        <v>13.055871721495214</v>
      </c>
      <c r="AG2583" s="28">
        <f t="shared" si="287"/>
        <v>8.5230499708289305</v>
      </c>
      <c r="AH2583" s="28">
        <f t="shared" si="288"/>
        <v>0</v>
      </c>
      <c r="AI2583" s="28"/>
      <c r="AL2583" s="24">
        <f t="shared" si="289"/>
        <v>1496.575698813429</v>
      </c>
      <c r="AN2583" s="47">
        <f t="shared" si="291"/>
        <v>299.25</v>
      </c>
      <c r="AP2583" s="20">
        <f t="shared" si="279"/>
        <v>1795.825698813429</v>
      </c>
      <c r="AR2583" s="20">
        <f t="shared" si="266"/>
        <v>-169.37458738141504</v>
      </c>
    </row>
    <row r="2584" spans="1:44" x14ac:dyDescent="0.25">
      <c r="A2584" t="str">
        <f>VLOOKUP($B2584,'Cushing Balance'!$C$2:$E$500,3,TRUE)</f>
        <v>332016</v>
      </c>
      <c r="B2584" s="2">
        <v>42595</v>
      </c>
      <c r="C2584" s="32"/>
      <c r="D2584" s="36">
        <f t="shared" si="292"/>
        <v>139.16702513123818</v>
      </c>
      <c r="E2584" s="28">
        <f t="shared" ref="E2584:F2584" si="294">AVERAGE(E2571:E2583)</f>
        <v>108.94592791779361</v>
      </c>
      <c r="F2584" s="28">
        <f t="shared" si="294"/>
        <v>197.36916484380481</v>
      </c>
      <c r="G2584" s="28"/>
      <c r="H2584" s="28">
        <f t="shared" si="267"/>
        <v>132.56742875749325</v>
      </c>
      <c r="I2584" s="28">
        <f t="shared" si="268"/>
        <v>78.84923074472772</v>
      </c>
      <c r="J2584" s="28">
        <f t="shared" si="269"/>
        <v>315.60278020692556</v>
      </c>
      <c r="K2584" s="28">
        <f t="shared" si="270"/>
        <v>77.481208776809225</v>
      </c>
      <c r="L2584" s="28">
        <f t="shared" si="271"/>
        <v>6.6563495884767359E-3</v>
      </c>
      <c r="M2584" s="28">
        <f t="shared" si="272"/>
        <v>330.41336258186954</v>
      </c>
      <c r="N2584" s="28">
        <f t="shared" si="273"/>
        <v>119.65840655637645</v>
      </c>
      <c r="O2584" s="28">
        <f t="shared" si="274"/>
        <v>44.390010992253501</v>
      </c>
      <c r="P2584" s="28">
        <f t="shared" si="275"/>
        <v>0</v>
      </c>
      <c r="R2584" s="24">
        <f t="shared" si="277"/>
        <v>1544.4512028588802</v>
      </c>
      <c r="T2584" s="5">
        <v>82</v>
      </c>
      <c r="V2584" s="20">
        <f t="shared" si="278"/>
        <v>1626.4512028588802</v>
      </c>
      <c r="W2584" s="59">
        <f t="shared" si="276"/>
        <v>42595</v>
      </c>
      <c r="X2584" s="28">
        <f t="shared" si="280"/>
        <v>151.39905832725128</v>
      </c>
      <c r="Y2584" s="28">
        <f t="shared" si="281"/>
        <v>338.1876498396685</v>
      </c>
      <c r="Z2584" s="28">
        <f t="shared" si="264"/>
        <v>329.06875048821541</v>
      </c>
      <c r="AA2584" s="28">
        <f t="shared" si="290"/>
        <v>321.86480912819633</v>
      </c>
      <c r="AB2584" s="28">
        <f t="shared" si="282"/>
        <v>202.36661692417454</v>
      </c>
      <c r="AC2584" s="28">
        <f t="shared" si="283"/>
        <v>35.933191612046947</v>
      </c>
      <c r="AD2584" s="28">
        <f t="shared" si="284"/>
        <v>96.176700372391835</v>
      </c>
      <c r="AE2584" s="28">
        <f t="shared" si="285"/>
        <v>0</v>
      </c>
      <c r="AF2584" s="28">
        <f t="shared" si="286"/>
        <v>13.055871700684452</v>
      </c>
      <c r="AG2584" s="28">
        <f t="shared" si="287"/>
        <v>8.5230499805040747</v>
      </c>
      <c r="AH2584" s="28">
        <f t="shared" si="288"/>
        <v>0</v>
      </c>
      <c r="AI2584" s="28"/>
      <c r="AL2584" s="24">
        <f t="shared" si="289"/>
        <v>1496.5756983731335</v>
      </c>
      <c r="AN2584" s="47">
        <f t="shared" si="291"/>
        <v>299.25</v>
      </c>
      <c r="AP2584" s="20">
        <f t="shared" si="279"/>
        <v>1795.8256983731335</v>
      </c>
      <c r="AR2584" s="20">
        <f t="shared" si="266"/>
        <v>-169.37449551425334</v>
      </c>
    </row>
    <row r="2585" spans="1:44" x14ac:dyDescent="0.25">
      <c r="A2585" t="str">
        <f>VLOOKUP($B2585,'Cushing Balance'!$C$2:$E$500,3,TRUE)</f>
        <v>332016</v>
      </c>
      <c r="B2585" s="2">
        <v>42596</v>
      </c>
      <c r="C2585" s="32"/>
      <c r="D2585" s="36">
        <f t="shared" si="292"/>
        <v>139.16703261407037</v>
      </c>
      <c r="E2585" s="28">
        <f t="shared" ref="E2585:F2585" si="295">AVERAGE(E2572:E2584)</f>
        <v>108.94599960711679</v>
      </c>
      <c r="F2585" s="28">
        <f t="shared" si="295"/>
        <v>197.36916491031116</v>
      </c>
      <c r="G2585" s="28"/>
      <c r="H2585" s="28">
        <f t="shared" si="267"/>
        <v>132.5674287668636</v>
      </c>
      <c r="I2585" s="28">
        <f t="shared" si="268"/>
        <v>78.84923075088075</v>
      </c>
      <c r="J2585" s="28">
        <f t="shared" si="269"/>
        <v>315.60278018245901</v>
      </c>
      <c r="K2585" s="28">
        <f t="shared" si="270"/>
        <v>77.481208779473576</v>
      </c>
      <c r="L2585" s="28">
        <f t="shared" si="271"/>
        <v>6.6563495978697188E-3</v>
      </c>
      <c r="M2585" s="28">
        <f t="shared" si="272"/>
        <v>330.41336258671345</v>
      </c>
      <c r="N2585" s="28">
        <f t="shared" si="273"/>
        <v>119.65840657294096</v>
      </c>
      <c r="O2585" s="28">
        <f t="shared" si="274"/>
        <v>44.390010991233268</v>
      </c>
      <c r="P2585" s="28">
        <f t="shared" si="275"/>
        <v>0</v>
      </c>
      <c r="R2585" s="24">
        <f t="shared" si="277"/>
        <v>1544.4512821116609</v>
      </c>
      <c r="T2585" s="5">
        <v>82</v>
      </c>
      <c r="V2585" s="20">
        <f t="shared" si="278"/>
        <v>1626.4512821116609</v>
      </c>
      <c r="W2585" s="59">
        <f t="shared" si="276"/>
        <v>42596</v>
      </c>
      <c r="X2585" s="28">
        <f t="shared" si="280"/>
        <v>151.39905831916715</v>
      </c>
      <c r="Y2585" s="28">
        <f t="shared" si="281"/>
        <v>338.18765017677987</v>
      </c>
      <c r="Z2585" s="28">
        <f t="shared" si="264"/>
        <v>329.06874990680666</v>
      </c>
      <c r="AA2585" s="28">
        <f t="shared" si="290"/>
        <v>321.86480865377445</v>
      </c>
      <c r="AB2585" s="28">
        <f t="shared" si="282"/>
        <v>202.3666172074164</v>
      </c>
      <c r="AC2585" s="28">
        <f t="shared" si="283"/>
        <v>35.933191611007466</v>
      </c>
      <c r="AD2585" s="28">
        <f t="shared" si="284"/>
        <v>96.176700134539729</v>
      </c>
      <c r="AE2585" s="28">
        <f t="shared" si="285"/>
        <v>0</v>
      </c>
      <c r="AF2585" s="28">
        <f t="shared" si="286"/>
        <v>13.055871677838136</v>
      </c>
      <c r="AG2585" s="28">
        <f t="shared" si="287"/>
        <v>8.5230499920982972</v>
      </c>
      <c r="AH2585" s="28">
        <f t="shared" si="288"/>
        <v>0</v>
      </c>
      <c r="AI2585" s="28"/>
      <c r="AL2585" s="24">
        <f t="shared" si="289"/>
        <v>1496.5756976794282</v>
      </c>
      <c r="AN2585" s="47">
        <f t="shared" si="291"/>
        <v>299.25</v>
      </c>
      <c r="AP2585" s="20">
        <f t="shared" si="279"/>
        <v>1795.8256976794282</v>
      </c>
      <c r="AR2585" s="20">
        <f t="shared" si="266"/>
        <v>-169.3744155677673</v>
      </c>
    </row>
    <row r="2586" spans="1:44" x14ac:dyDescent="0.25">
      <c r="A2586" t="str">
        <f>VLOOKUP($B2586,'Cushing Balance'!$C$2:$E$500,3,TRUE)</f>
        <v>332016</v>
      </c>
      <c r="B2586" s="2">
        <v>42597</v>
      </c>
      <c r="C2586" s="32"/>
      <c r="D2586" s="36">
        <f t="shared" si="292"/>
        <v>139.16701521079975</v>
      </c>
      <c r="E2586" s="28">
        <f t="shared" ref="E2586:F2586" si="296">AVERAGE(E2573:E2585)</f>
        <v>108.94606288135984</v>
      </c>
      <c r="F2586" s="28">
        <f t="shared" si="296"/>
        <v>197.3691649384659</v>
      </c>
      <c r="G2586" s="28"/>
      <c r="H2586" s="28">
        <f t="shared" si="267"/>
        <v>132.56742871981504</v>
      </c>
      <c r="I2586" s="28">
        <f t="shared" si="268"/>
        <v>78.849230760439923</v>
      </c>
      <c r="J2586" s="28">
        <f t="shared" si="269"/>
        <v>315.60278017479135</v>
      </c>
      <c r="K2586" s="28">
        <f t="shared" si="270"/>
        <v>77.481208784657497</v>
      </c>
      <c r="L2586" s="28">
        <f t="shared" si="271"/>
        <v>6.6563495964837623E-3</v>
      </c>
      <c r="M2586" s="28">
        <f t="shared" si="272"/>
        <v>330.4133626041355</v>
      </c>
      <c r="N2586" s="28">
        <f t="shared" si="273"/>
        <v>119.65840659075427</v>
      </c>
      <c r="O2586" s="28">
        <f t="shared" si="274"/>
        <v>44.390010989831126</v>
      </c>
      <c r="P2586" s="28">
        <f t="shared" si="275"/>
        <v>0</v>
      </c>
      <c r="R2586" s="24">
        <f t="shared" si="277"/>
        <v>1544.4513280046469</v>
      </c>
      <c r="T2586" s="5">
        <v>82</v>
      </c>
      <c r="V2586" s="20">
        <f t="shared" si="278"/>
        <v>1626.4513280046469</v>
      </c>
      <c r="W2586" s="59">
        <f t="shared" si="276"/>
        <v>42597</v>
      </c>
      <c r="X2586" s="28">
        <f t="shared" si="280"/>
        <v>151.39905831592884</v>
      </c>
      <c r="Y2586" s="28">
        <f t="shared" si="281"/>
        <v>338.18765039518416</v>
      </c>
      <c r="Z2586" s="28">
        <f t="shared" si="264"/>
        <v>329.06874948490719</v>
      </c>
      <c r="AA2586" s="28">
        <f t="shared" si="290"/>
        <v>321.86480822848239</v>
      </c>
      <c r="AB2586" s="28">
        <f t="shared" si="282"/>
        <v>202.36661730611121</v>
      </c>
      <c r="AC2586" s="28">
        <f t="shared" si="283"/>
        <v>35.933191622107209</v>
      </c>
      <c r="AD2586" s="28">
        <f t="shared" si="284"/>
        <v>96.1766999278843</v>
      </c>
      <c r="AE2586" s="28">
        <f t="shared" si="285"/>
        <v>0</v>
      </c>
      <c r="AF2586" s="28">
        <f t="shared" si="286"/>
        <v>13.05587165831937</v>
      </c>
      <c r="AG2586" s="28">
        <f t="shared" si="287"/>
        <v>8.5230500025564524</v>
      </c>
      <c r="AH2586" s="28">
        <f t="shared" si="288"/>
        <v>0</v>
      </c>
      <c r="AI2586" s="28"/>
      <c r="AL2586" s="24">
        <f t="shared" si="289"/>
        <v>1496.5756969414811</v>
      </c>
      <c r="AN2586" s="47">
        <f t="shared" si="291"/>
        <v>299.25</v>
      </c>
      <c r="AP2586" s="20">
        <f t="shared" si="279"/>
        <v>1795.8256969414811</v>
      </c>
      <c r="AR2586" s="20">
        <f t="shared" si="266"/>
        <v>-169.37436893683412</v>
      </c>
    </row>
    <row r="2587" spans="1:44" x14ac:dyDescent="0.25">
      <c r="A2587" t="str">
        <f>VLOOKUP($B2587,'Cushing Balance'!$C$2:$E$500,3,TRUE)</f>
        <v>332016</v>
      </c>
      <c r="B2587" s="2">
        <v>42598</v>
      </c>
      <c r="C2587" s="32"/>
      <c r="D2587" s="36">
        <f t="shared" si="292"/>
        <v>139.16698349396336</v>
      </c>
      <c r="E2587" s="28">
        <f t="shared" ref="E2587:F2587" si="297">AVERAGE(E2574:E2586)</f>
        <v>108.94610339987717</v>
      </c>
      <c r="F2587" s="28">
        <f t="shared" si="297"/>
        <v>197.36916493073369</v>
      </c>
      <c r="G2587" s="28"/>
      <c r="H2587" s="28">
        <f t="shared" si="267"/>
        <v>132.567428643949</v>
      </c>
      <c r="I2587" s="28">
        <f t="shared" si="268"/>
        <v>78.849230769896138</v>
      </c>
      <c r="J2587" s="28">
        <f t="shared" si="269"/>
        <v>315.60278018152462</v>
      </c>
      <c r="K2587" s="28">
        <f t="shared" si="270"/>
        <v>77.481208790287781</v>
      </c>
      <c r="L2587" s="28">
        <f t="shared" si="271"/>
        <v>6.656349587576221E-3</v>
      </c>
      <c r="M2587" s="28">
        <f t="shared" si="272"/>
        <v>330.41336262606274</v>
      </c>
      <c r="N2587" s="28">
        <f t="shared" si="273"/>
        <v>119.65840660458322</v>
      </c>
      <c r="O2587" s="28">
        <f t="shared" si="274"/>
        <v>44.390010988552106</v>
      </c>
      <c r="P2587" s="28">
        <f t="shared" si="275"/>
        <v>0</v>
      </c>
      <c r="R2587" s="24">
        <f t="shared" si="277"/>
        <v>1544.4513367790173</v>
      </c>
      <c r="T2587" s="5">
        <v>82</v>
      </c>
      <c r="V2587" s="20">
        <f t="shared" si="278"/>
        <v>1626.4513367790173</v>
      </c>
      <c r="W2587" s="59">
        <f t="shared" si="276"/>
        <v>42598</v>
      </c>
      <c r="X2587" s="28">
        <f t="shared" si="280"/>
        <v>151.39905831711593</v>
      </c>
      <c r="Y2587" s="28">
        <f t="shared" si="281"/>
        <v>338.18765047609367</v>
      </c>
      <c r="Z2587" s="28">
        <f t="shared" ref="Z2587:Z2650" si="298">AVERAGE(Z2572:Z2586)</f>
        <v>329.06874927268524</v>
      </c>
      <c r="AA2587" s="28">
        <f t="shared" si="290"/>
        <v>321.86480792925806</v>
      </c>
      <c r="AB2587" s="28">
        <f t="shared" si="282"/>
        <v>202.36661724473257</v>
      </c>
      <c r="AC2587" s="28">
        <f t="shared" si="283"/>
        <v>35.933191640089959</v>
      </c>
      <c r="AD2587" s="28">
        <f t="shared" si="284"/>
        <v>96.17669978702925</v>
      </c>
      <c r="AE2587" s="28">
        <f t="shared" si="285"/>
        <v>0</v>
      </c>
      <c r="AF2587" s="28">
        <f t="shared" si="286"/>
        <v>13.055871645317318</v>
      </c>
      <c r="AG2587" s="28">
        <f t="shared" si="287"/>
        <v>8.5230500098846029</v>
      </c>
      <c r="AH2587" s="28">
        <f t="shared" si="288"/>
        <v>0</v>
      </c>
      <c r="AI2587" s="28"/>
      <c r="AL2587" s="24">
        <f t="shared" si="289"/>
        <v>1496.5756963222066</v>
      </c>
      <c r="AN2587" s="47">
        <f t="shared" si="291"/>
        <v>299.25</v>
      </c>
      <c r="AP2587" s="20">
        <f t="shared" si="279"/>
        <v>1795.8256963222066</v>
      </c>
      <c r="AR2587" s="20">
        <f t="shared" si="266"/>
        <v>-169.37435954318926</v>
      </c>
    </row>
    <row r="2588" spans="1:44" x14ac:dyDescent="0.25">
      <c r="A2588" t="str">
        <f>VLOOKUP($B2588,'Cushing Balance'!$C$2:$E$500,3,TRUE)</f>
        <v>332016</v>
      </c>
      <c r="B2588" s="2">
        <v>42599</v>
      </c>
      <c r="C2588" s="32"/>
      <c r="D2588" s="36">
        <f t="shared" si="292"/>
        <v>139.16694925593259</v>
      </c>
      <c r="E2588" s="28">
        <f t="shared" ref="E2588:F2588" si="299">AVERAGE(E2575:E2587)</f>
        <v>108.94611723302445</v>
      </c>
      <c r="F2588" s="28">
        <f t="shared" si="299"/>
        <v>197.369164898718</v>
      </c>
      <c r="G2588" s="28"/>
      <c r="H2588" s="28">
        <f t="shared" si="267"/>
        <v>132.56742856784351</v>
      </c>
      <c r="I2588" s="28">
        <f t="shared" si="268"/>
        <v>78.849230776687435</v>
      </c>
      <c r="J2588" s="28">
        <f t="shared" si="269"/>
        <v>315.60278019699371</v>
      </c>
      <c r="K2588" s="28">
        <f t="shared" si="270"/>
        <v>77.481208794702127</v>
      </c>
      <c r="L2588" s="28">
        <f t="shared" si="271"/>
        <v>6.6563495755400919E-3</v>
      </c>
      <c r="M2588" s="28">
        <f t="shared" si="272"/>
        <v>330.41336264534431</v>
      </c>
      <c r="N2588" s="28">
        <f t="shared" si="273"/>
        <v>119.65840661167356</v>
      </c>
      <c r="O2588" s="28">
        <f t="shared" si="274"/>
        <v>44.39001098774682</v>
      </c>
      <c r="P2588" s="28">
        <f t="shared" si="275"/>
        <v>0</v>
      </c>
      <c r="R2588" s="24">
        <f t="shared" si="277"/>
        <v>1544.4513163182419</v>
      </c>
      <c r="T2588" s="5">
        <v>82</v>
      </c>
      <c r="V2588" s="20">
        <f t="shared" si="278"/>
        <v>1626.4513163182419</v>
      </c>
      <c r="W2588" s="59">
        <f t="shared" si="276"/>
        <v>42599</v>
      </c>
      <c r="X2588" s="28">
        <f t="shared" si="280"/>
        <v>151.39905832149145</v>
      </c>
      <c r="Y2588" s="28">
        <f t="shared" si="281"/>
        <v>338.18765043533483</v>
      </c>
      <c r="Z2588" s="28">
        <f t="shared" si="298"/>
        <v>329.06874926471778</v>
      </c>
      <c r="AA2588" s="28">
        <f t="shared" si="290"/>
        <v>321.86480778653117</v>
      </c>
      <c r="AB2588" s="28">
        <f t="shared" si="282"/>
        <v>202.366617075303</v>
      </c>
      <c r="AC2588" s="28">
        <f t="shared" si="283"/>
        <v>35.93319165951376</v>
      </c>
      <c r="AD2588" s="28">
        <f t="shared" si="284"/>
        <v>96.176699724179599</v>
      </c>
      <c r="AE2588" s="28">
        <f t="shared" si="285"/>
        <v>0</v>
      </c>
      <c r="AF2588" s="28">
        <f t="shared" si="286"/>
        <v>13.055871639868753</v>
      </c>
      <c r="AG2588" s="28">
        <f t="shared" si="287"/>
        <v>8.5230500132971834</v>
      </c>
      <c r="AH2588" s="28">
        <f t="shared" si="288"/>
        <v>0</v>
      </c>
      <c r="AI2588" s="28"/>
      <c r="AL2588" s="24">
        <f t="shared" si="289"/>
        <v>1496.5756959202376</v>
      </c>
      <c r="AN2588" s="47">
        <f t="shared" si="291"/>
        <v>299.25</v>
      </c>
      <c r="AP2588" s="20">
        <f t="shared" si="279"/>
        <v>1795.8256959202376</v>
      </c>
      <c r="AR2588" s="20">
        <f t="shared" si="266"/>
        <v>-169.37437960199577</v>
      </c>
    </row>
    <row r="2589" spans="1:44" x14ac:dyDescent="0.25">
      <c r="A2589" t="str">
        <f>VLOOKUP($B2589,'Cushing Balance'!$C$2:$E$500,3,TRUE)</f>
        <v>332016</v>
      </c>
      <c r="B2589" s="2">
        <v>42600</v>
      </c>
      <c r="C2589" s="32"/>
      <c r="D2589" s="36">
        <f t="shared" si="292"/>
        <v>139.16692227759313</v>
      </c>
      <c r="E2589" s="28">
        <f t="shared" ref="E2589:F2589" si="300">AVERAGE(E2576:E2588)</f>
        <v>108.94610795645177</v>
      </c>
      <c r="F2589" s="28">
        <f t="shared" si="300"/>
        <v>197.36916485759895</v>
      </c>
      <c r="G2589" s="28"/>
      <c r="H2589" s="28">
        <f t="shared" si="267"/>
        <v>132.56742851282075</v>
      </c>
      <c r="I2589" s="28">
        <f t="shared" si="268"/>
        <v>78.849230779641303</v>
      </c>
      <c r="J2589" s="28">
        <f t="shared" si="269"/>
        <v>315.60278021465854</v>
      </c>
      <c r="K2589" s="28">
        <f t="shared" si="270"/>
        <v>77.481208796994096</v>
      </c>
      <c r="L2589" s="28">
        <f t="shared" si="271"/>
        <v>6.6563495644629996E-3</v>
      </c>
      <c r="M2589" s="28">
        <f t="shared" si="272"/>
        <v>330.41336265738636</v>
      </c>
      <c r="N2589" s="28">
        <f t="shared" si="273"/>
        <v>119.65840661184929</v>
      </c>
      <c r="O2589" s="28">
        <f t="shared" si="274"/>
        <v>44.390010987527447</v>
      </c>
      <c r="P2589" s="28">
        <f t="shared" si="275"/>
        <v>0</v>
      </c>
      <c r="R2589" s="24">
        <f t="shared" si="277"/>
        <v>1544.4512800020862</v>
      </c>
      <c r="T2589" s="5">
        <v>82</v>
      </c>
      <c r="V2589" s="20">
        <f t="shared" si="278"/>
        <v>1626.4512800020862</v>
      </c>
      <c r="W2589" s="59">
        <f t="shared" si="276"/>
        <v>42600</v>
      </c>
      <c r="X2589" s="28">
        <f t="shared" si="280"/>
        <v>151.39905832742198</v>
      </c>
      <c r="Y2589" s="28">
        <f t="shared" si="281"/>
        <v>338.18765031117687</v>
      </c>
      <c r="Z2589" s="28">
        <f t="shared" si="298"/>
        <v>329.06874941479578</v>
      </c>
      <c r="AA2589" s="28">
        <f t="shared" si="290"/>
        <v>321.86480779167164</v>
      </c>
      <c r="AB2589" s="28">
        <f t="shared" si="282"/>
        <v>202.36661685927407</v>
      </c>
      <c r="AC2589" s="28">
        <f t="shared" si="283"/>
        <v>35.933191675911807</v>
      </c>
      <c r="AD2589" s="28">
        <f t="shared" si="284"/>
        <v>96.176699733345956</v>
      </c>
      <c r="AE2589" s="28">
        <f t="shared" si="285"/>
        <v>0</v>
      </c>
      <c r="AF2589" s="28">
        <f t="shared" si="286"/>
        <v>13.055871641266181</v>
      </c>
      <c r="AG2589" s="28">
        <f t="shared" si="287"/>
        <v>8.5230500130550091</v>
      </c>
      <c r="AH2589" s="28">
        <f t="shared" si="288"/>
        <v>0</v>
      </c>
      <c r="AI2589" s="28"/>
      <c r="AL2589" s="24">
        <f t="shared" si="289"/>
        <v>1496.5756957679189</v>
      </c>
      <c r="AN2589" s="47">
        <f t="shared" si="291"/>
        <v>299.25</v>
      </c>
      <c r="AP2589" s="20">
        <f t="shared" si="279"/>
        <v>1795.8256957679189</v>
      </c>
      <c r="AR2589" s="20">
        <f t="shared" si="266"/>
        <v>-169.37441576583274</v>
      </c>
    </row>
    <row r="2590" spans="1:44" x14ac:dyDescent="0.25">
      <c r="A2590" t="str">
        <f>VLOOKUP($B2590,'Cushing Balance'!$C$2:$E$500,3,TRUE)</f>
        <v>332016</v>
      </c>
      <c r="B2590" s="2">
        <v>42601</v>
      </c>
      <c r="C2590" s="32"/>
      <c r="D2590" s="36">
        <f t="shared" si="292"/>
        <v>139.16690828339637</v>
      </c>
      <c r="E2590" s="28">
        <f t="shared" ref="E2590:F2590" si="301">AVERAGE(E2577:E2589)</f>
        <v>108.94608374650359</v>
      </c>
      <c r="F2590" s="28">
        <f t="shared" si="301"/>
        <v>197.36916482109305</v>
      </c>
      <c r="G2590" s="28"/>
      <c r="H2590" s="28">
        <f t="shared" si="267"/>
        <v>132.56742848872497</v>
      </c>
      <c r="I2590" s="28">
        <f t="shared" si="268"/>
        <v>78.849230778937809</v>
      </c>
      <c r="J2590" s="28">
        <f t="shared" si="269"/>
        <v>315.60278022909199</v>
      </c>
      <c r="K2590" s="28">
        <f t="shared" si="270"/>
        <v>77.481208797075197</v>
      </c>
      <c r="L2590" s="28">
        <f t="shared" si="271"/>
        <v>6.6563495571311422E-3</v>
      </c>
      <c r="M2590" s="28">
        <f t="shared" si="272"/>
        <v>330.41336266073904</v>
      </c>
      <c r="N2590" s="28">
        <f t="shared" si="273"/>
        <v>119.65840660688065</v>
      </c>
      <c r="O2590" s="28">
        <f t="shared" si="274"/>
        <v>44.390010987789815</v>
      </c>
      <c r="P2590" s="28">
        <f t="shared" si="275"/>
        <v>0</v>
      </c>
      <c r="R2590" s="24">
        <f t="shared" si="277"/>
        <v>1544.4512417497895</v>
      </c>
      <c r="T2590" s="5">
        <v>82</v>
      </c>
      <c r="V2590" s="20">
        <f t="shared" si="278"/>
        <v>1626.4512417497895</v>
      </c>
      <c r="W2590" s="59">
        <f t="shared" si="276"/>
        <v>42601</v>
      </c>
      <c r="X2590" s="28">
        <f t="shared" si="280"/>
        <v>151.39905833328913</v>
      </c>
      <c r="Y2590" s="28">
        <f t="shared" si="281"/>
        <v>338.18765015021148</v>
      </c>
      <c r="Z2590" s="28">
        <f t="shared" si="298"/>
        <v>329.06874965472019</v>
      </c>
      <c r="AA2590" s="28">
        <f t="shared" si="290"/>
        <v>321.86480790907075</v>
      </c>
      <c r="AB2590" s="28">
        <f t="shared" si="282"/>
        <v>202.36661665288892</v>
      </c>
      <c r="AC2590" s="28">
        <f t="shared" si="283"/>
        <v>35.93319168649316</v>
      </c>
      <c r="AD2590" s="28">
        <f t="shared" si="284"/>
        <v>96.176699796027194</v>
      </c>
      <c r="AE2590" s="28">
        <f t="shared" si="285"/>
        <v>0</v>
      </c>
      <c r="AF2590" s="28">
        <f t="shared" si="286"/>
        <v>13.055871647642174</v>
      </c>
      <c r="AG2590" s="28">
        <f t="shared" si="287"/>
        <v>8.5230500101214286</v>
      </c>
      <c r="AH2590" s="28">
        <f t="shared" si="288"/>
        <v>0</v>
      </c>
      <c r="AI2590" s="28"/>
      <c r="AL2590" s="24">
        <f t="shared" si="289"/>
        <v>1496.5756958404643</v>
      </c>
      <c r="AN2590" s="47">
        <f t="shared" si="291"/>
        <v>299.25</v>
      </c>
      <c r="AP2590" s="20">
        <f t="shared" si="279"/>
        <v>1795.8256958404643</v>
      </c>
      <c r="AR2590" s="20">
        <f t="shared" si="266"/>
        <v>-169.37445409067482</v>
      </c>
    </row>
    <row r="2591" spans="1:44" x14ac:dyDescent="0.25">
      <c r="A2591" t="str">
        <f>VLOOKUP($B2591,'Cushing Balance'!$C$2:$E$500,3,TRUE)</f>
        <v>342016</v>
      </c>
      <c r="B2591" s="2">
        <v>42602</v>
      </c>
      <c r="C2591" s="32"/>
      <c r="D2591" s="36">
        <f t="shared" si="292"/>
        <v>139.16690820924001</v>
      </c>
      <c r="E2591" s="28">
        <f t="shared" ref="E2591:F2591" si="302">AVERAGE(E2578:E2590)</f>
        <v>108.94605458939617</v>
      </c>
      <c r="F2591" s="28">
        <f t="shared" si="302"/>
        <v>197.36916479809457</v>
      </c>
      <c r="G2591" s="28"/>
      <c r="H2591" s="28">
        <f t="shared" si="267"/>
        <v>132.56742849405691</v>
      </c>
      <c r="I2591" s="28">
        <f t="shared" si="268"/>
        <v>78.849230775721907</v>
      </c>
      <c r="J2591" s="28">
        <f t="shared" si="269"/>
        <v>315.60278023716012</v>
      </c>
      <c r="K2591" s="28">
        <f t="shared" si="270"/>
        <v>77.481208795499811</v>
      </c>
      <c r="L2591" s="28">
        <f t="shared" si="271"/>
        <v>6.6563495546069721E-3</v>
      </c>
      <c r="M2591" s="28">
        <f t="shared" si="272"/>
        <v>330.41336265672027</v>
      </c>
      <c r="N2591" s="28">
        <f t="shared" si="273"/>
        <v>119.65840659949214</v>
      </c>
      <c r="O2591" s="28">
        <f t="shared" si="274"/>
        <v>44.390010988315119</v>
      </c>
      <c r="P2591" s="28">
        <f t="shared" si="275"/>
        <v>0</v>
      </c>
      <c r="R2591" s="24">
        <f t="shared" si="277"/>
        <v>1544.4512124932517</v>
      </c>
      <c r="T2591" s="5">
        <v>82</v>
      </c>
      <c r="V2591" s="20">
        <f t="shared" si="278"/>
        <v>1626.4512124932517</v>
      </c>
      <c r="W2591" s="59">
        <f t="shared" si="276"/>
        <v>42602</v>
      </c>
      <c r="X2591" s="28">
        <f t="shared" si="280"/>
        <v>151.39905833782566</v>
      </c>
      <c r="Y2591" s="28">
        <f t="shared" si="281"/>
        <v>338.18764999521068</v>
      </c>
      <c r="Z2591" s="28">
        <f t="shared" si="298"/>
        <v>329.06874991301743</v>
      </c>
      <c r="AA2591" s="28">
        <f t="shared" si="290"/>
        <v>321.86480808920896</v>
      </c>
      <c r="AB2591" s="28">
        <f t="shared" si="282"/>
        <v>202.36661649731897</v>
      </c>
      <c r="AC2591" s="28">
        <f t="shared" si="283"/>
        <v>35.933191690347833</v>
      </c>
      <c r="AD2591" s="28">
        <f t="shared" si="284"/>
        <v>96.176699887459094</v>
      </c>
      <c r="AE2591" s="28">
        <f t="shared" si="285"/>
        <v>0</v>
      </c>
      <c r="AF2591" s="28">
        <f t="shared" si="286"/>
        <v>13.055871656582362</v>
      </c>
      <c r="AG2591" s="28">
        <f t="shared" si="287"/>
        <v>8.5230500057669154</v>
      </c>
      <c r="AH2591" s="28">
        <f t="shared" si="288"/>
        <v>0</v>
      </c>
      <c r="AI2591" s="28"/>
      <c r="AL2591" s="24">
        <f t="shared" si="289"/>
        <v>1496.5756960727381</v>
      </c>
      <c r="AN2591" s="47">
        <f t="shared" si="291"/>
        <v>299.25</v>
      </c>
      <c r="AP2591" s="20">
        <f t="shared" si="279"/>
        <v>1795.8256960727381</v>
      </c>
      <c r="AR2591" s="20">
        <f t="shared" si="266"/>
        <v>-169.37448357948642</v>
      </c>
    </row>
    <row r="2592" spans="1:44" x14ac:dyDescent="0.25">
      <c r="A2592" t="str">
        <f>VLOOKUP($B2592,'Cushing Balance'!$C$2:$E$500,3,TRUE)</f>
        <v>342016</v>
      </c>
      <c r="B2592" s="2">
        <v>42603</v>
      </c>
      <c r="C2592" s="32"/>
      <c r="D2592" s="36">
        <f t="shared" si="292"/>
        <v>139.16691877982572</v>
      </c>
      <c r="E2592" s="28">
        <f t="shared" ref="E2592:F2592" si="303">AVERAGE(E2579:E2591)</f>
        <v>108.94602971719556</v>
      </c>
      <c r="F2592" s="28">
        <f t="shared" si="303"/>
        <v>197.36916479145174</v>
      </c>
      <c r="G2592" s="28"/>
      <c r="H2592" s="28">
        <f t="shared" si="267"/>
        <v>132.56742851941664</v>
      </c>
      <c r="I2592" s="28">
        <f t="shared" si="268"/>
        <v>78.849230771547582</v>
      </c>
      <c r="J2592" s="28">
        <f t="shared" si="269"/>
        <v>315.60278023829107</v>
      </c>
      <c r="K2592" s="28">
        <f t="shared" si="270"/>
        <v>77.481208793147317</v>
      </c>
      <c r="L2592" s="28">
        <f t="shared" si="271"/>
        <v>6.6563495563571251E-3</v>
      </c>
      <c r="M2592" s="28">
        <f t="shared" si="272"/>
        <v>330.41336264837093</v>
      </c>
      <c r="N2592" s="28">
        <f t="shared" si="273"/>
        <v>119.65840659236912</v>
      </c>
      <c r="O2592" s="28">
        <f t="shared" si="274"/>
        <v>44.390010988880853</v>
      </c>
      <c r="P2592" s="28">
        <f t="shared" si="275"/>
        <v>0</v>
      </c>
      <c r="R2592" s="24">
        <f t="shared" si="277"/>
        <v>1544.451198190053</v>
      </c>
      <c r="T2592" s="5">
        <v>82</v>
      </c>
      <c r="V2592" s="20">
        <f t="shared" si="278"/>
        <v>1626.451198190053</v>
      </c>
      <c r="W2592" s="59">
        <f t="shared" si="276"/>
        <v>42603</v>
      </c>
      <c r="X2592" s="28">
        <f t="shared" si="280"/>
        <v>151.39905834032353</v>
      </c>
      <c r="Y2592" s="28">
        <f t="shared" si="281"/>
        <v>338.18764987751143</v>
      </c>
      <c r="Z2592" s="28">
        <f t="shared" si="298"/>
        <v>329.0687501303517</v>
      </c>
      <c r="AA2592" s="28">
        <f t="shared" si="290"/>
        <v>321.8648082807689</v>
      </c>
      <c r="AB2592" s="28">
        <f t="shared" si="282"/>
        <v>202.3666164138746</v>
      </c>
      <c r="AC2592" s="28">
        <f t="shared" si="283"/>
        <v>35.933191688216759</v>
      </c>
      <c r="AD2592" s="28">
        <f t="shared" si="284"/>
        <v>96.176699982417134</v>
      </c>
      <c r="AE2592" s="28">
        <f t="shared" si="285"/>
        <v>0</v>
      </c>
      <c r="AF2592" s="28">
        <f t="shared" si="286"/>
        <v>13.055871665677312</v>
      </c>
      <c r="AG2592" s="28">
        <f t="shared" si="287"/>
        <v>8.5230500012267392</v>
      </c>
      <c r="AH2592" s="28">
        <f t="shared" si="288"/>
        <v>0</v>
      </c>
      <c r="AI2592" s="28"/>
      <c r="AL2592" s="24">
        <f t="shared" si="289"/>
        <v>1496.5756963803683</v>
      </c>
      <c r="AN2592" s="47">
        <f t="shared" si="291"/>
        <v>299.25</v>
      </c>
      <c r="AP2592" s="20">
        <f t="shared" si="279"/>
        <v>1795.8256963803683</v>
      </c>
      <c r="AR2592" s="20">
        <f t="shared" si="266"/>
        <v>-169.37449819031531</v>
      </c>
    </row>
    <row r="2593" spans="1:44" x14ac:dyDescent="0.25">
      <c r="A2593" t="str">
        <f>VLOOKUP($B2593,'Cushing Balance'!$C$2:$E$500,3,TRUE)</f>
        <v>342016</v>
      </c>
      <c r="B2593" s="2">
        <v>42604</v>
      </c>
      <c r="C2593" s="32"/>
      <c r="D2593" s="36">
        <f t="shared" si="292"/>
        <v>139.16693420031794</v>
      </c>
      <c r="E2593" s="28">
        <f t="shared" ref="E2593:F2593" si="304">AVERAGE(E2580:E2592)</f>
        <v>108.9460153743251</v>
      </c>
      <c r="F2593" s="28">
        <f t="shared" si="304"/>
        <v>197.36916479870581</v>
      </c>
      <c r="G2593" s="28"/>
      <c r="H2593" s="28">
        <f t="shared" si="267"/>
        <v>132.56742855235473</v>
      </c>
      <c r="I2593" s="28">
        <f t="shared" si="268"/>
        <v>78.849230767837</v>
      </c>
      <c r="J2593" s="28">
        <f t="shared" si="269"/>
        <v>315.60278023398462</v>
      </c>
      <c r="K2593" s="28">
        <f t="shared" si="270"/>
        <v>77.481208790884708</v>
      </c>
      <c r="L2593" s="28">
        <f t="shared" si="271"/>
        <v>6.6563495607841801E-3</v>
      </c>
      <c r="M2593" s="28">
        <f t="shared" si="272"/>
        <v>330.41336263916912</v>
      </c>
      <c r="N2593" s="28">
        <f t="shared" si="273"/>
        <v>119.65840658742103</v>
      </c>
      <c r="O2593" s="28">
        <f t="shared" si="274"/>
        <v>44.390010989325461</v>
      </c>
      <c r="P2593" s="28">
        <f t="shared" si="275"/>
        <v>0</v>
      </c>
      <c r="R2593" s="24">
        <f t="shared" si="277"/>
        <v>1544.4511992838861</v>
      </c>
      <c r="T2593" s="5">
        <v>82</v>
      </c>
      <c r="V2593" s="20">
        <f t="shared" si="278"/>
        <v>1626.4511992838861</v>
      </c>
      <c r="W2593" s="59">
        <f t="shared" si="276"/>
        <v>42604</v>
      </c>
      <c r="X2593" s="28">
        <f t="shared" si="280"/>
        <v>151.3990583406904</v>
      </c>
      <c r="Y2593" s="28">
        <f t="shared" si="281"/>
        <v>338.18764981342946</v>
      </c>
      <c r="Z2593" s="28">
        <f t="shared" si="298"/>
        <v>329.0687502693317</v>
      </c>
      <c r="AA2593" s="28">
        <f t="shared" si="290"/>
        <v>321.86480844062504</v>
      </c>
      <c r="AB2593" s="28">
        <f t="shared" si="282"/>
        <v>202.36661640398202</v>
      </c>
      <c r="AC2593" s="28">
        <f t="shared" si="283"/>
        <v>35.93319168195238</v>
      </c>
      <c r="AD2593" s="28">
        <f t="shared" si="284"/>
        <v>96.176700060020451</v>
      </c>
      <c r="AE2593" s="28">
        <f t="shared" si="285"/>
        <v>0</v>
      </c>
      <c r="AF2593" s="28">
        <f t="shared" si="286"/>
        <v>13.055871672964436</v>
      </c>
      <c r="AG2593" s="28">
        <f t="shared" si="287"/>
        <v>8.5230499974714373</v>
      </c>
      <c r="AH2593" s="28">
        <f t="shared" si="288"/>
        <v>0</v>
      </c>
      <c r="AI2593" s="28"/>
      <c r="AL2593" s="24">
        <f t="shared" si="289"/>
        <v>1496.5756966804674</v>
      </c>
      <c r="AN2593" s="47">
        <f t="shared" si="291"/>
        <v>299.25</v>
      </c>
      <c r="AP2593" s="20">
        <f t="shared" si="279"/>
        <v>1795.8256966804674</v>
      </c>
      <c r="AR2593" s="20">
        <f t="shared" si="266"/>
        <v>-169.37449739658132</v>
      </c>
    </row>
    <row r="2594" spans="1:44" x14ac:dyDescent="0.25">
      <c r="A2594" t="str">
        <f>VLOOKUP($B2594,'Cushing Balance'!$C$2:$E$500,3,TRUE)</f>
        <v>342016</v>
      </c>
      <c r="B2594" s="2">
        <v>42605</v>
      </c>
      <c r="C2594" s="32"/>
      <c r="D2594" s="36">
        <f t="shared" si="292"/>
        <v>139.1669484960465</v>
      </c>
      <c r="E2594" s="28">
        <f t="shared" ref="E2594:F2594" si="305">AVERAGE(E2581:E2593)</f>
        <v>108.94601299590242</v>
      </c>
      <c r="F2594" s="28">
        <f t="shared" si="305"/>
        <v>197.36916481414752</v>
      </c>
      <c r="G2594" s="28"/>
      <c r="H2594" s="28">
        <f t="shared" si="267"/>
        <v>132.56742858173794</v>
      </c>
      <c r="I2594" s="28">
        <f t="shared" si="268"/>
        <v>78.849230765505567</v>
      </c>
      <c r="J2594" s="28">
        <f t="shared" si="269"/>
        <v>315.6027802268714</v>
      </c>
      <c r="K2594" s="28">
        <f t="shared" si="270"/>
        <v>77.481208789319098</v>
      </c>
      <c r="L2594" s="28">
        <f t="shared" si="271"/>
        <v>6.6563495659390714E-3</v>
      </c>
      <c r="M2594" s="28">
        <f t="shared" si="272"/>
        <v>330.41336263191602</v>
      </c>
      <c r="N2594" s="28">
        <f t="shared" si="273"/>
        <v>119.65840658544654</v>
      </c>
      <c r="O2594" s="28">
        <f t="shared" si="274"/>
        <v>44.390010989567614</v>
      </c>
      <c r="P2594" s="28">
        <f t="shared" si="275"/>
        <v>0</v>
      </c>
      <c r="R2594" s="24">
        <f t="shared" si="277"/>
        <v>1544.4512112260263</v>
      </c>
      <c r="T2594" s="5">
        <v>82</v>
      </c>
      <c r="V2594" s="20">
        <f t="shared" si="278"/>
        <v>1626.4512112260263</v>
      </c>
      <c r="W2594" s="59">
        <f t="shared" si="276"/>
        <v>42605</v>
      </c>
      <c r="X2594" s="28">
        <f t="shared" si="280"/>
        <v>151.39905833935035</v>
      </c>
      <c r="Y2594" s="28">
        <f t="shared" si="281"/>
        <v>338.18764980426027</v>
      </c>
      <c r="Z2594" s="28">
        <f t="shared" si="298"/>
        <v>329.06875031775542</v>
      </c>
      <c r="AA2594" s="28">
        <f t="shared" si="290"/>
        <v>321.86480854089785</v>
      </c>
      <c r="AB2594" s="28">
        <f t="shared" si="282"/>
        <v>202.36661645307217</v>
      </c>
      <c r="AC2594" s="28">
        <f t="shared" si="283"/>
        <v>35.933191673858502</v>
      </c>
      <c r="AD2594" s="28">
        <f t="shared" si="284"/>
        <v>96.176700107118194</v>
      </c>
      <c r="AE2594" s="28">
        <f t="shared" si="285"/>
        <v>0</v>
      </c>
      <c r="AF2594" s="28">
        <f t="shared" si="286"/>
        <v>13.055871677240702</v>
      </c>
      <c r="AG2594" s="28">
        <f t="shared" si="287"/>
        <v>8.5230499950958638</v>
      </c>
      <c r="AH2594" s="28">
        <f t="shared" si="288"/>
        <v>0</v>
      </c>
      <c r="AI2594" s="28"/>
      <c r="AL2594" s="24">
        <f t="shared" si="289"/>
        <v>1496.5756969086492</v>
      </c>
      <c r="AN2594" s="47">
        <f t="shared" si="291"/>
        <v>299.25</v>
      </c>
      <c r="AP2594" s="20">
        <f t="shared" si="279"/>
        <v>1795.8256969086492</v>
      </c>
      <c r="AR2594" s="20">
        <f t="shared" si="266"/>
        <v>-169.37448568262289</v>
      </c>
    </row>
    <row r="2595" spans="1:44" x14ac:dyDescent="0.25">
      <c r="A2595" t="str">
        <f>VLOOKUP($B2595,'Cushing Balance'!$C$2:$E$500,3,TRUE)</f>
        <v>342016</v>
      </c>
      <c r="B2595" s="2">
        <v>42606</v>
      </c>
      <c r="C2595" s="32"/>
      <c r="D2595" s="36">
        <f t="shared" si="292"/>
        <v>139.1669576625861</v>
      </c>
      <c r="E2595" s="28">
        <f t="shared" ref="E2595:F2595" si="306">AVERAGE(E2582:E2594)</f>
        <v>108.94601991089104</v>
      </c>
      <c r="F2595" s="28">
        <f t="shared" si="306"/>
        <v>197.36916483129849</v>
      </c>
      <c r="G2595" s="28"/>
      <c r="H2595" s="28">
        <f t="shared" si="267"/>
        <v>132.56742860045543</v>
      </c>
      <c r="I2595" s="28">
        <f t="shared" si="268"/>
        <v>78.849230764830295</v>
      </c>
      <c r="J2595" s="28">
        <f t="shared" si="269"/>
        <v>315.60278021967974</v>
      </c>
      <c r="K2595" s="28">
        <f t="shared" si="270"/>
        <v>77.481208788695326</v>
      </c>
      <c r="L2595" s="28">
        <f t="shared" si="271"/>
        <v>6.65634957017477E-3</v>
      </c>
      <c r="M2595" s="28">
        <f t="shared" si="272"/>
        <v>330.41336262811478</v>
      </c>
      <c r="N2595" s="28">
        <f t="shared" si="273"/>
        <v>119.65840658620121</v>
      </c>
      <c r="O2595" s="28">
        <f t="shared" si="274"/>
        <v>44.3900109895987</v>
      </c>
      <c r="P2595" s="28">
        <f t="shared" si="275"/>
        <v>0</v>
      </c>
      <c r="R2595" s="24">
        <f t="shared" si="277"/>
        <v>1544.4512273319215</v>
      </c>
      <c r="T2595" s="5">
        <v>82</v>
      </c>
      <c r="V2595" s="20">
        <f t="shared" si="278"/>
        <v>1626.4512273319215</v>
      </c>
      <c r="W2595" s="59">
        <f t="shared" si="276"/>
        <v>42606</v>
      </c>
      <c r="X2595" s="28">
        <f t="shared" si="280"/>
        <v>151.3990583370252</v>
      </c>
      <c r="Y2595" s="28">
        <f t="shared" si="281"/>
        <v>338.18764983930419</v>
      </c>
      <c r="Z2595" s="28">
        <f t="shared" si="298"/>
        <v>329.06875028586165</v>
      </c>
      <c r="AA2595" s="28">
        <f t="shared" si="290"/>
        <v>321.86480857260051</v>
      </c>
      <c r="AB2595" s="28">
        <f t="shared" si="282"/>
        <v>202.3666165370353</v>
      </c>
      <c r="AC2595" s="28">
        <f t="shared" si="283"/>
        <v>35.933191666101791</v>
      </c>
      <c r="AD2595" s="28">
        <f t="shared" si="284"/>
        <v>96.176700119895315</v>
      </c>
      <c r="AE2595" s="28">
        <f t="shared" si="285"/>
        <v>0</v>
      </c>
      <c r="AF2595" s="28">
        <f t="shared" si="286"/>
        <v>13.055871678207691</v>
      </c>
      <c r="AG2595" s="28">
        <f t="shared" si="287"/>
        <v>8.5230499943000044</v>
      </c>
      <c r="AH2595" s="28">
        <f t="shared" si="288"/>
        <v>0</v>
      </c>
      <c r="AI2595" s="28"/>
      <c r="AL2595" s="24">
        <f t="shared" si="289"/>
        <v>1496.5756970303316</v>
      </c>
      <c r="AN2595" s="47">
        <f t="shared" si="291"/>
        <v>299.25</v>
      </c>
      <c r="AP2595" s="20">
        <f t="shared" si="279"/>
        <v>1795.8256970303316</v>
      </c>
      <c r="AR2595" s="20">
        <f t="shared" si="266"/>
        <v>-169.37446969841017</v>
      </c>
    </row>
    <row r="2596" spans="1:44" x14ac:dyDescent="0.25">
      <c r="A2596" t="str">
        <f>VLOOKUP($B2596,'Cushing Balance'!$C$2:$E$500,3,TRUE)</f>
        <v>342016</v>
      </c>
      <c r="B2596" s="2">
        <v>42607</v>
      </c>
      <c r="C2596" s="32"/>
      <c r="D2596" s="36">
        <f t="shared" si="292"/>
        <v>139.1669607692541</v>
      </c>
      <c r="E2596" s="28">
        <f t="shared" ref="E2596:F2596" si="307">AVERAGE(E2583:E2595)</f>
        <v>108.94603159201786</v>
      </c>
      <c r="F2596" s="28">
        <f t="shared" si="307"/>
        <v>197.36916484494765</v>
      </c>
      <c r="G2596" s="28"/>
      <c r="H2596" s="28">
        <f t="shared" si="267"/>
        <v>132.56742860622924</v>
      </c>
      <c r="I2596" s="28">
        <f t="shared" si="268"/>
        <v>78.849230765550615</v>
      </c>
      <c r="J2596" s="28">
        <f t="shared" si="269"/>
        <v>315.60278021443293</v>
      </c>
      <c r="K2596" s="28">
        <f t="shared" si="270"/>
        <v>77.481208788930246</v>
      </c>
      <c r="L2596" s="28">
        <f t="shared" si="271"/>
        <v>6.6563495725522814E-3</v>
      </c>
      <c r="M2596" s="28">
        <f t="shared" si="272"/>
        <v>330.41336262789122</v>
      </c>
      <c r="N2596" s="28">
        <f t="shared" si="273"/>
        <v>119.658406588747</v>
      </c>
      <c r="O2596" s="28">
        <f t="shared" si="274"/>
        <v>44.390010989463043</v>
      </c>
      <c r="P2596" s="28">
        <f t="shared" si="275"/>
        <v>0</v>
      </c>
      <c r="R2596" s="24">
        <f t="shared" si="277"/>
        <v>1544.4512421370364</v>
      </c>
      <c r="T2596" s="5">
        <v>82</v>
      </c>
      <c r="V2596" s="20">
        <f t="shared" si="278"/>
        <v>1626.4512421370364</v>
      </c>
      <c r="W2596" s="59">
        <f t="shared" si="276"/>
        <v>42607</v>
      </c>
      <c r="X2596" s="28">
        <f t="shared" si="280"/>
        <v>151.39905833447591</v>
      </c>
      <c r="Y2596" s="28">
        <f t="shared" si="281"/>
        <v>338.18764990081741</v>
      </c>
      <c r="Z2596" s="28">
        <f t="shared" si="298"/>
        <v>329.06875019930789</v>
      </c>
      <c r="AA2596" s="28">
        <f t="shared" si="290"/>
        <v>321.86480854427208</v>
      </c>
      <c r="AB2596" s="28">
        <f t="shared" si="282"/>
        <v>202.36661662951838</v>
      </c>
      <c r="AC2596" s="28">
        <f t="shared" si="283"/>
        <v>35.93319166028666</v>
      </c>
      <c r="AD2596" s="28">
        <f t="shared" si="284"/>
        <v>96.176700103178263</v>
      </c>
      <c r="AE2596" s="28">
        <f t="shared" si="285"/>
        <v>0</v>
      </c>
      <c r="AF2596" s="28">
        <f t="shared" si="286"/>
        <v>13.055871676391213</v>
      </c>
      <c r="AG2596" s="28">
        <f t="shared" si="287"/>
        <v>8.5230499949218057</v>
      </c>
      <c r="AH2596" s="28">
        <f t="shared" si="288"/>
        <v>0</v>
      </c>
      <c r="AI2596" s="28"/>
      <c r="AL2596" s="24">
        <f t="shared" si="289"/>
        <v>1496.5756970431696</v>
      </c>
      <c r="AN2596" s="47">
        <f t="shared" si="291"/>
        <v>299.25</v>
      </c>
      <c r="AP2596" s="20">
        <f t="shared" si="279"/>
        <v>1795.8256970431696</v>
      </c>
      <c r="AR2596" s="20">
        <f t="shared" si="266"/>
        <v>-169.37445490613322</v>
      </c>
    </row>
    <row r="2597" spans="1:44" x14ac:dyDescent="0.25">
      <c r="A2597" t="str">
        <f>VLOOKUP($B2597,'Cushing Balance'!$C$2:$E$500,3,TRUE)</f>
        <v>342016</v>
      </c>
      <c r="B2597" s="2">
        <v>42608</v>
      </c>
      <c r="C2597" s="32"/>
      <c r="D2597" s="36">
        <f t="shared" si="292"/>
        <v>139.16695879878955</v>
      </c>
      <c r="E2597" s="28">
        <f t="shared" ref="E2597:F2597" si="308">AVERAGE(E2584:E2596)</f>
        <v>108.94604360937349</v>
      </c>
      <c r="F2597" s="28">
        <f t="shared" si="308"/>
        <v>197.36916485225933</v>
      </c>
      <c r="G2597" s="28"/>
      <c r="H2597" s="28">
        <f t="shared" si="267"/>
        <v>132.56742860090469</v>
      </c>
      <c r="I2597" s="28">
        <f t="shared" si="268"/>
        <v>78.849230767092621</v>
      </c>
      <c r="J2597" s="28">
        <f t="shared" si="269"/>
        <v>315.60278021206648</v>
      </c>
      <c r="K2597" s="28">
        <f t="shared" si="270"/>
        <v>77.481208789728925</v>
      </c>
      <c r="L2597" s="28">
        <f t="shared" si="271"/>
        <v>6.6563495729196195E-3</v>
      </c>
      <c r="M2597" s="28">
        <f t="shared" si="272"/>
        <v>330.413362630341</v>
      </c>
      <c r="N2597" s="28">
        <f t="shared" si="273"/>
        <v>119.65840659190272</v>
      </c>
      <c r="O2597" s="28">
        <f t="shared" si="274"/>
        <v>44.390010989237297</v>
      </c>
      <c r="P2597" s="28">
        <f t="shared" si="275"/>
        <v>0</v>
      </c>
      <c r="R2597" s="24">
        <f t="shared" si="277"/>
        <v>1544.4512521912691</v>
      </c>
      <c r="T2597" s="5">
        <v>82</v>
      </c>
      <c r="V2597" s="20">
        <f t="shared" si="278"/>
        <v>1626.4512521912691</v>
      </c>
      <c r="W2597" s="59">
        <f t="shared" si="276"/>
        <v>42608</v>
      </c>
      <c r="X2597" s="28">
        <f t="shared" si="280"/>
        <v>151.39905833230526</v>
      </c>
      <c r="Y2597" s="28">
        <f t="shared" si="281"/>
        <v>338.18764996938603</v>
      </c>
      <c r="Z2597" s="28">
        <f t="shared" si="298"/>
        <v>329.06875009000515</v>
      </c>
      <c r="AA2597" s="28">
        <f t="shared" si="290"/>
        <v>321.8648084763625</v>
      </c>
      <c r="AB2597" s="28">
        <f t="shared" si="282"/>
        <v>202.36661670828846</v>
      </c>
      <c r="AC2597" s="28">
        <f t="shared" si="283"/>
        <v>35.933191657224803</v>
      </c>
      <c r="AD2597" s="28">
        <f t="shared" si="284"/>
        <v>96.176700067620743</v>
      </c>
      <c r="AE2597" s="28">
        <f t="shared" si="285"/>
        <v>0</v>
      </c>
      <c r="AF2597" s="28">
        <f t="shared" si="286"/>
        <v>13.055871672857098</v>
      </c>
      <c r="AG2597" s="28">
        <f t="shared" si="287"/>
        <v>8.523049996517889</v>
      </c>
      <c r="AH2597" s="28">
        <f t="shared" si="288"/>
        <v>0</v>
      </c>
      <c r="AI2597" s="28"/>
      <c r="AL2597" s="24">
        <f t="shared" si="289"/>
        <v>1496.5756969705678</v>
      </c>
      <c r="AN2597" s="47">
        <f t="shared" si="291"/>
        <v>299.25</v>
      </c>
      <c r="AP2597" s="20">
        <f t="shared" si="279"/>
        <v>1795.8256969705678</v>
      </c>
      <c r="AR2597" s="20">
        <f t="shared" si="266"/>
        <v>-169.37444477929876</v>
      </c>
    </row>
    <row r="2598" spans="1:44" x14ac:dyDescent="0.25">
      <c r="A2598" t="str">
        <f>VLOOKUP($B2598,'Cushing Balance'!$C$2:$E$500,3,TRUE)</f>
        <v>352016</v>
      </c>
      <c r="B2598" s="2">
        <v>42609</v>
      </c>
      <c r="C2598" s="32"/>
      <c r="D2598" s="36">
        <f t="shared" si="292"/>
        <v>139.16695369629349</v>
      </c>
      <c r="E2598" s="28">
        <f t="shared" ref="E2598:F2598" si="309">AVERAGE(E2585:E2597)</f>
        <v>108.94605250872578</v>
      </c>
      <c r="F2598" s="28">
        <f t="shared" si="309"/>
        <v>197.36916485290971</v>
      </c>
      <c r="G2598" s="28"/>
      <c r="H2598" s="28">
        <f t="shared" si="267"/>
        <v>132.56742858885943</v>
      </c>
      <c r="I2598" s="28">
        <f t="shared" si="268"/>
        <v>78.849230768812987</v>
      </c>
      <c r="J2598" s="28">
        <f t="shared" si="269"/>
        <v>315.60278021246199</v>
      </c>
      <c r="K2598" s="28">
        <f t="shared" si="270"/>
        <v>77.481208790722746</v>
      </c>
      <c r="L2598" s="28">
        <f t="shared" si="271"/>
        <v>6.6563495717229196E-3</v>
      </c>
      <c r="M2598" s="28">
        <f t="shared" si="272"/>
        <v>330.41336263406953</v>
      </c>
      <c r="N2598" s="28">
        <f t="shared" si="273"/>
        <v>119.65840659463552</v>
      </c>
      <c r="O2598" s="28">
        <f t="shared" si="274"/>
        <v>44.39001098900529</v>
      </c>
      <c r="P2598" s="28">
        <f t="shared" si="275"/>
        <v>0</v>
      </c>
      <c r="R2598" s="24">
        <f t="shared" si="277"/>
        <v>1544.4512559860684</v>
      </c>
      <c r="T2598" s="5">
        <v>82</v>
      </c>
      <c r="V2598" s="20">
        <f t="shared" si="278"/>
        <v>1626.4512559860684</v>
      </c>
      <c r="W2598" s="59">
        <f t="shared" si="276"/>
        <v>42609</v>
      </c>
      <c r="X2598" s="28">
        <f t="shared" si="280"/>
        <v>151.39905833087445</v>
      </c>
      <c r="Y2598" s="28">
        <f t="shared" si="281"/>
        <v>338.18765002850068</v>
      </c>
      <c r="Z2598" s="28">
        <f t="shared" si="298"/>
        <v>329.0687499873294</v>
      </c>
      <c r="AA2598" s="28">
        <f t="shared" si="290"/>
        <v>321.86480839353652</v>
      </c>
      <c r="AB2598" s="28">
        <f t="shared" si="282"/>
        <v>202.36661675933979</v>
      </c>
      <c r="AC2598" s="28">
        <f t="shared" si="283"/>
        <v>35.933191656931271</v>
      </c>
      <c r="AD2598" s="28">
        <f t="shared" si="284"/>
        <v>96.17670002579402</v>
      </c>
      <c r="AE2598" s="28">
        <f t="shared" si="285"/>
        <v>0</v>
      </c>
      <c r="AF2598" s="28">
        <f t="shared" si="286"/>
        <v>13.055871668823494</v>
      </c>
      <c r="AG2598" s="28">
        <f t="shared" si="287"/>
        <v>8.5230499985097747</v>
      </c>
      <c r="AH2598" s="28">
        <f t="shared" si="288"/>
        <v>0</v>
      </c>
      <c r="AI2598" s="28"/>
      <c r="AL2598" s="24">
        <f t="shared" si="289"/>
        <v>1496.5756968496396</v>
      </c>
      <c r="AN2598" s="47">
        <f t="shared" si="291"/>
        <v>299.25</v>
      </c>
      <c r="AP2598" s="20">
        <f t="shared" si="279"/>
        <v>1795.8256968496396</v>
      </c>
      <c r="AR2598" s="20">
        <f t="shared" si="266"/>
        <v>-169.37444086357118</v>
      </c>
    </row>
    <row r="2599" spans="1:44" x14ac:dyDescent="0.25">
      <c r="A2599" t="str">
        <f>VLOOKUP($B2599,'Cushing Balance'!$C$2:$E$500,3,TRUE)</f>
        <v>352016</v>
      </c>
      <c r="B2599" s="2">
        <v>42610</v>
      </c>
      <c r="C2599" s="32"/>
      <c r="D2599" s="36">
        <f t="shared" si="292"/>
        <v>139.16694762569526</v>
      </c>
      <c r="E2599" s="28">
        <f t="shared" ref="E2599:F2599" si="310">AVERAGE(E2586:E2598)</f>
        <v>108.94605657808032</v>
      </c>
      <c r="F2599" s="28">
        <f t="shared" si="310"/>
        <v>197.36916484849422</v>
      </c>
      <c r="G2599" s="28"/>
      <c r="H2599" s="28">
        <f t="shared" si="267"/>
        <v>132.56742857516682</v>
      </c>
      <c r="I2599" s="28">
        <f t="shared" si="268"/>
        <v>78.849230770192406</v>
      </c>
      <c r="J2599" s="28">
        <f t="shared" si="269"/>
        <v>315.60278021476984</v>
      </c>
      <c r="K2599" s="28">
        <f t="shared" si="270"/>
        <v>77.48120879158806</v>
      </c>
      <c r="L2599" s="28">
        <f t="shared" si="271"/>
        <v>6.6563495697116275E-3</v>
      </c>
      <c r="M2599" s="28">
        <f t="shared" si="272"/>
        <v>330.41336263771234</v>
      </c>
      <c r="N2599" s="28">
        <f t="shared" si="273"/>
        <v>119.65840659630433</v>
      </c>
      <c r="O2599" s="28">
        <f t="shared" si="274"/>
        <v>44.3900109888339</v>
      </c>
      <c r="P2599" s="28">
        <f t="shared" si="275"/>
        <v>0</v>
      </c>
      <c r="R2599" s="24">
        <f t="shared" si="277"/>
        <v>1544.4512539764071</v>
      </c>
      <c r="T2599" s="5">
        <v>82</v>
      </c>
      <c r="V2599" s="20">
        <f t="shared" si="278"/>
        <v>1626.4512539764071</v>
      </c>
      <c r="W2599" s="59">
        <f t="shared" si="276"/>
        <v>42610</v>
      </c>
      <c r="X2599" s="28">
        <f t="shared" si="280"/>
        <v>151.39905833030247</v>
      </c>
      <c r="Y2599" s="28">
        <f t="shared" si="281"/>
        <v>338.1876500675246</v>
      </c>
      <c r="Z2599" s="28">
        <f t="shared" si="298"/>
        <v>329.06874991198725</v>
      </c>
      <c r="AA2599" s="28">
        <f t="shared" si="290"/>
        <v>321.86480831768387</v>
      </c>
      <c r="AB2599" s="28">
        <f t="shared" si="282"/>
        <v>202.36661677815536</v>
      </c>
      <c r="AC2599" s="28">
        <f t="shared" si="283"/>
        <v>35.933191658806024</v>
      </c>
      <c r="AD2599" s="28">
        <f t="shared" si="284"/>
        <v>96.176699988593384</v>
      </c>
      <c r="AE2599" s="28">
        <f t="shared" si="285"/>
        <v>0</v>
      </c>
      <c r="AF2599" s="28">
        <f t="shared" si="286"/>
        <v>13.055871665312049</v>
      </c>
      <c r="AG2599" s="28">
        <f t="shared" si="287"/>
        <v>8.5230500003551644</v>
      </c>
      <c r="AH2599" s="28">
        <f t="shared" si="288"/>
        <v>0</v>
      </c>
      <c r="AI2599" s="28"/>
      <c r="AL2599" s="24">
        <f t="shared" si="289"/>
        <v>1496.5756967187199</v>
      </c>
      <c r="AN2599" s="47">
        <f t="shared" si="291"/>
        <v>299.25</v>
      </c>
      <c r="AP2599" s="20">
        <f t="shared" si="279"/>
        <v>1795.8256967187199</v>
      </c>
      <c r="AR2599" s="20">
        <f t="shared" si="266"/>
        <v>-169.37444274231279</v>
      </c>
    </row>
    <row r="2600" spans="1:44" x14ac:dyDescent="0.25">
      <c r="A2600" t="str">
        <f>VLOOKUP($B2600,'Cushing Balance'!$C$2:$E$500,3,TRUE)</f>
        <v>352016</v>
      </c>
      <c r="B2600" s="2">
        <v>42611</v>
      </c>
      <c r="C2600" s="32"/>
      <c r="D2600" s="36">
        <f t="shared" si="292"/>
        <v>139.1669424268411</v>
      </c>
      <c r="E2600" s="28">
        <f t="shared" ref="E2600:F2600" si="311">AVERAGE(E2587:E2599)</f>
        <v>108.94605609321266</v>
      </c>
      <c r="F2600" s="28">
        <f t="shared" si="311"/>
        <v>197.36916484157331</v>
      </c>
      <c r="G2600" s="28"/>
      <c r="H2600" s="28">
        <f t="shared" si="267"/>
        <v>132.56742856404003</v>
      </c>
      <c r="I2600" s="28">
        <f t="shared" si="268"/>
        <v>78.849230770942569</v>
      </c>
      <c r="J2600" s="28">
        <f t="shared" si="269"/>
        <v>315.60278021784512</v>
      </c>
      <c r="K2600" s="28">
        <f t="shared" si="270"/>
        <v>77.481208792121194</v>
      </c>
      <c r="L2600" s="28">
        <f t="shared" si="271"/>
        <v>6.6563495676522332E-3</v>
      </c>
      <c r="M2600" s="28">
        <f t="shared" si="272"/>
        <v>330.41336264029519</v>
      </c>
      <c r="N2600" s="28">
        <f t="shared" si="273"/>
        <v>119.65840659673128</v>
      </c>
      <c r="O2600" s="28">
        <f t="shared" si="274"/>
        <v>44.39001098875719</v>
      </c>
      <c r="P2600" s="28">
        <f t="shared" si="275"/>
        <v>0</v>
      </c>
      <c r="R2600" s="24">
        <f t="shared" si="277"/>
        <v>1544.4512482819273</v>
      </c>
      <c r="T2600" s="5">
        <v>82</v>
      </c>
      <c r="V2600" s="20">
        <f t="shared" si="278"/>
        <v>1626.4512482819273</v>
      </c>
      <c r="W2600" s="59">
        <f t="shared" si="276"/>
        <v>42611</v>
      </c>
      <c r="X2600" s="28">
        <f t="shared" si="280"/>
        <v>151.39905833050585</v>
      </c>
      <c r="Y2600" s="28">
        <f t="shared" si="281"/>
        <v>338.18765008271504</v>
      </c>
      <c r="Z2600" s="28">
        <f t="shared" si="298"/>
        <v>329.06874987357213</v>
      </c>
      <c r="AA2600" s="28">
        <f t="shared" si="290"/>
        <v>321.86480826364971</v>
      </c>
      <c r="AB2600" s="28">
        <f t="shared" si="282"/>
        <v>202.36661676842076</v>
      </c>
      <c r="AC2600" s="28">
        <f t="shared" si="283"/>
        <v>35.933191661923289</v>
      </c>
      <c r="AD2600" s="28">
        <f t="shared" si="284"/>
        <v>96.17669996300684</v>
      </c>
      <c r="AE2600" s="28">
        <f t="shared" si="285"/>
        <v>0</v>
      </c>
      <c r="AF2600" s="28">
        <f t="shared" si="286"/>
        <v>13.055871662953887</v>
      </c>
      <c r="AG2600" s="28">
        <f t="shared" si="287"/>
        <v>8.5230500016785715</v>
      </c>
      <c r="AH2600" s="28">
        <f t="shared" si="288"/>
        <v>0</v>
      </c>
      <c r="AI2600" s="28"/>
      <c r="AL2600" s="24">
        <f t="shared" si="289"/>
        <v>1496.5756966084257</v>
      </c>
      <c r="AN2600" s="47">
        <f t="shared" si="291"/>
        <v>299.25</v>
      </c>
      <c r="AP2600" s="20">
        <f t="shared" si="279"/>
        <v>1795.8256966084257</v>
      </c>
      <c r="AR2600" s="20">
        <f t="shared" si="266"/>
        <v>-169.3744483264984</v>
      </c>
    </row>
    <row r="2601" spans="1:44" x14ac:dyDescent="0.25">
      <c r="A2601" t="str">
        <f>VLOOKUP($B2601,'Cushing Balance'!$C$2:$E$500,3,TRUE)</f>
        <v>352016</v>
      </c>
      <c r="B2601" s="2">
        <v>42612</v>
      </c>
      <c r="C2601" s="32"/>
      <c r="D2601" s="36">
        <f t="shared" si="292"/>
        <v>139.16693926783168</v>
      </c>
      <c r="E2601" s="28">
        <f t="shared" ref="E2601:F2601" si="312">AVERAGE(E2588:E2600)</f>
        <v>108.9460524542385</v>
      </c>
      <c r="F2601" s="28">
        <f t="shared" si="312"/>
        <v>197.36916483471481</v>
      </c>
      <c r="G2601" s="28"/>
      <c r="H2601" s="28">
        <f t="shared" si="267"/>
        <v>132.56742855789315</v>
      </c>
      <c r="I2601" s="28">
        <f t="shared" si="268"/>
        <v>78.849230771023088</v>
      </c>
      <c r="J2601" s="28">
        <f t="shared" si="269"/>
        <v>315.60278022063903</v>
      </c>
      <c r="K2601" s="28">
        <f t="shared" si="270"/>
        <v>77.481208792262223</v>
      </c>
      <c r="L2601" s="28">
        <f t="shared" si="271"/>
        <v>6.6563495661196188E-3</v>
      </c>
      <c r="M2601" s="28">
        <f t="shared" si="272"/>
        <v>330.41336264139005</v>
      </c>
      <c r="N2601" s="28">
        <f t="shared" si="273"/>
        <v>119.65840659612726</v>
      </c>
      <c r="O2601" s="28">
        <f t="shared" si="274"/>
        <v>44.390010988772964</v>
      </c>
      <c r="P2601" s="28">
        <f t="shared" si="275"/>
        <v>0</v>
      </c>
      <c r="R2601" s="24">
        <f t="shared" si="277"/>
        <v>1544.4512414744586</v>
      </c>
      <c r="T2601" s="5">
        <v>82</v>
      </c>
      <c r="V2601" s="20">
        <f t="shared" si="278"/>
        <v>1626.4512414744586</v>
      </c>
      <c r="W2601" s="59">
        <f t="shared" si="276"/>
        <v>42612</v>
      </c>
      <c r="X2601" s="28">
        <f t="shared" si="280"/>
        <v>151.39905833126173</v>
      </c>
      <c r="Y2601" s="28">
        <f t="shared" si="281"/>
        <v>338.18765007644402</v>
      </c>
      <c r="Z2601" s="28">
        <f t="shared" si="298"/>
        <v>329.06874987135649</v>
      </c>
      <c r="AA2601" s="28">
        <f t="shared" si="290"/>
        <v>321.86480823764134</v>
      </c>
      <c r="AB2601" s="28">
        <f t="shared" si="282"/>
        <v>202.36661673915438</v>
      </c>
      <c r="AC2601" s="28">
        <f t="shared" si="283"/>
        <v>35.933191665317686</v>
      </c>
      <c r="AD2601" s="28">
        <f t="shared" si="284"/>
        <v>96.176699951571308</v>
      </c>
      <c r="AE2601" s="28">
        <f t="shared" si="285"/>
        <v>0</v>
      </c>
      <c r="AF2601" s="28">
        <f t="shared" si="286"/>
        <v>13.055871661961605</v>
      </c>
      <c r="AG2601" s="28">
        <f t="shared" si="287"/>
        <v>8.5230500023172553</v>
      </c>
      <c r="AH2601" s="28">
        <f t="shared" si="288"/>
        <v>0</v>
      </c>
      <c r="AI2601" s="28"/>
      <c r="AL2601" s="24">
        <f t="shared" si="289"/>
        <v>1496.5756965370256</v>
      </c>
      <c r="AN2601" s="47">
        <f t="shared" si="291"/>
        <v>299.25</v>
      </c>
      <c r="AP2601" s="20">
        <f t="shared" si="279"/>
        <v>1795.8256965370256</v>
      </c>
      <c r="AR2601" s="20">
        <f t="shared" si="266"/>
        <v>-169.37445506256699</v>
      </c>
    </row>
    <row r="2602" spans="1:44" x14ac:dyDescent="0.25">
      <c r="A2602" t="str">
        <f>VLOOKUP($B2602,'Cushing Balance'!$C$2:$E$500,3,TRUE)</f>
        <v>352016</v>
      </c>
      <c r="B2602" s="2">
        <v>42613</v>
      </c>
      <c r="C2602" s="32"/>
      <c r="D2602" s="36">
        <f t="shared" si="292"/>
        <v>139.16693849951625</v>
      </c>
      <c r="E2602" s="28">
        <f t="shared" ref="E2602:F2602" si="313">AVERAGE(E2589:E2601)</f>
        <v>108.94604747125496</v>
      </c>
      <c r="F2602" s="28">
        <f t="shared" si="313"/>
        <v>197.36916482979149</v>
      </c>
      <c r="G2602" s="28"/>
      <c r="H2602" s="28">
        <f t="shared" si="267"/>
        <v>132.56742855712776</v>
      </c>
      <c r="I2602" s="28">
        <f t="shared" si="268"/>
        <v>78.849230770587369</v>
      </c>
      <c r="J2602" s="28">
        <f t="shared" si="269"/>
        <v>315.60278022245797</v>
      </c>
      <c r="K2602" s="28">
        <f t="shared" si="270"/>
        <v>77.48120879207454</v>
      </c>
      <c r="L2602" s="28">
        <f t="shared" si="271"/>
        <v>6.6563495653949667E-3</v>
      </c>
      <c r="M2602" s="28">
        <f t="shared" si="272"/>
        <v>330.41336264108583</v>
      </c>
      <c r="N2602" s="28">
        <f t="shared" si="273"/>
        <v>119.65840659493139</v>
      </c>
      <c r="O2602" s="28">
        <f t="shared" si="274"/>
        <v>44.390010988851898</v>
      </c>
      <c r="P2602" s="28">
        <f t="shared" si="275"/>
        <v>0</v>
      </c>
      <c r="R2602" s="24">
        <f t="shared" si="277"/>
        <v>1544.4512357172448</v>
      </c>
      <c r="T2602" s="5">
        <v>82</v>
      </c>
      <c r="V2602" s="20">
        <f t="shared" si="278"/>
        <v>1626.4512357172448</v>
      </c>
      <c r="W2602" s="59">
        <f t="shared" si="276"/>
        <v>42613</v>
      </c>
      <c r="X2602" s="28">
        <f t="shared" si="280"/>
        <v>151.39905833228394</v>
      </c>
      <c r="Y2602" s="28">
        <f t="shared" si="281"/>
        <v>338.18765005519464</v>
      </c>
      <c r="Z2602" s="28">
        <f t="shared" si="298"/>
        <v>329.0687498971198</v>
      </c>
      <c r="AA2602" s="28">
        <f t="shared" si="290"/>
        <v>321.8648082382519</v>
      </c>
      <c r="AB2602" s="28">
        <f t="shared" si="282"/>
        <v>202.36661670135723</v>
      </c>
      <c r="AC2602" s="28">
        <f t="shared" si="283"/>
        <v>35.933191668198376</v>
      </c>
      <c r="AD2602" s="28">
        <f t="shared" si="284"/>
        <v>96.176699953150447</v>
      </c>
      <c r="AE2602" s="28">
        <f t="shared" si="285"/>
        <v>0</v>
      </c>
      <c r="AF2602" s="28">
        <f t="shared" si="286"/>
        <v>13.055871662204421</v>
      </c>
      <c r="AG2602" s="28">
        <f t="shared" si="287"/>
        <v>8.5230500023013107</v>
      </c>
      <c r="AH2602" s="28">
        <f t="shared" si="288"/>
        <v>0</v>
      </c>
      <c r="AI2602" s="28"/>
      <c r="AL2602" s="24">
        <f t="shared" si="289"/>
        <v>1496.5756965100622</v>
      </c>
      <c r="AN2602" s="47">
        <f t="shared" si="291"/>
        <v>299.25</v>
      </c>
      <c r="AP2602" s="20">
        <f t="shared" si="279"/>
        <v>1795.8256965100622</v>
      </c>
      <c r="AR2602" s="20">
        <f t="shared" si="266"/>
        <v>-169.37446079281744</v>
      </c>
    </row>
    <row r="2603" spans="1:44" x14ac:dyDescent="0.25">
      <c r="A2603" t="str">
        <f>VLOOKUP($B2603,'Cushing Balance'!$C$2:$E$500,3,TRUE)</f>
        <v>352016</v>
      </c>
      <c r="B2603" s="2">
        <v>42614</v>
      </c>
      <c r="C2603" s="32"/>
      <c r="D2603" s="36">
        <f t="shared" si="292"/>
        <v>139.16693974735648</v>
      </c>
      <c r="E2603" s="28">
        <f t="shared" ref="E2603:F2603" si="314">AVERAGE(E2590:E2602)</f>
        <v>108.94604281854753</v>
      </c>
      <c r="F2603" s="28">
        <f t="shared" si="314"/>
        <v>197.36916482765244</v>
      </c>
      <c r="G2603" s="28"/>
      <c r="H2603" s="28">
        <f t="shared" si="267"/>
        <v>132.56742856053597</v>
      </c>
      <c r="I2603" s="28">
        <f t="shared" si="268"/>
        <v>78.849230769890923</v>
      </c>
      <c r="J2603" s="28">
        <f t="shared" si="269"/>
        <v>315.60278022305789</v>
      </c>
      <c r="K2603" s="28">
        <f t="shared" si="270"/>
        <v>77.481208791696105</v>
      </c>
      <c r="L2603" s="28">
        <f t="shared" si="271"/>
        <v>6.6563495654666559E-3</v>
      </c>
      <c r="M2603" s="28">
        <f t="shared" si="272"/>
        <v>330.41336263983197</v>
      </c>
      <c r="N2603" s="28">
        <f t="shared" si="273"/>
        <v>119.65840659363</v>
      </c>
      <c r="O2603" s="28">
        <f t="shared" si="274"/>
        <v>44.39001098895379</v>
      </c>
      <c r="P2603" s="28">
        <f t="shared" si="275"/>
        <v>0</v>
      </c>
      <c r="R2603" s="24">
        <f t="shared" si="277"/>
        <v>1544.4512323107185</v>
      </c>
      <c r="T2603" s="5">
        <v>82</v>
      </c>
      <c r="V2603" s="20">
        <f t="shared" si="278"/>
        <v>1626.4512323107185</v>
      </c>
      <c r="W2603" s="59">
        <f t="shared" si="276"/>
        <v>42614</v>
      </c>
      <c r="X2603" s="28">
        <f t="shared" si="280"/>
        <v>151.39905833329516</v>
      </c>
      <c r="Y2603" s="28">
        <f t="shared" si="281"/>
        <v>338.18765002713474</v>
      </c>
      <c r="Z2603" s="28">
        <f t="shared" si="298"/>
        <v>329.06874993874874</v>
      </c>
      <c r="AA2603" s="28">
        <f t="shared" si="290"/>
        <v>321.8648082588515</v>
      </c>
      <c r="AB2603" s="28">
        <f t="shared" si="282"/>
        <v>202.36661666513223</v>
      </c>
      <c r="AC2603" s="28">
        <f t="shared" si="283"/>
        <v>35.933191670072269</v>
      </c>
      <c r="AD2603" s="28">
        <f t="shared" si="284"/>
        <v>96.176699964225179</v>
      </c>
      <c r="AE2603" s="28">
        <f t="shared" si="285"/>
        <v>0</v>
      </c>
      <c r="AF2603" s="28">
        <f t="shared" si="286"/>
        <v>13.055871663330228</v>
      </c>
      <c r="AG2603" s="28">
        <f t="shared" si="287"/>
        <v>8.5230500017957578</v>
      </c>
      <c r="AH2603" s="28">
        <f t="shared" si="288"/>
        <v>0</v>
      </c>
      <c r="AI2603" s="28"/>
      <c r="AL2603" s="24">
        <f t="shared" si="289"/>
        <v>1496.575696522586</v>
      </c>
      <c r="AN2603" s="47">
        <f t="shared" si="291"/>
        <v>299.25</v>
      </c>
      <c r="AP2603" s="20">
        <f t="shared" si="279"/>
        <v>1795.825696522586</v>
      </c>
      <c r="AR2603" s="20">
        <f t="shared" si="266"/>
        <v>-169.37446421186746</v>
      </c>
    </row>
    <row r="2604" spans="1:44" x14ac:dyDescent="0.25">
      <c r="A2604" t="str">
        <f>VLOOKUP($B2604,'Cushing Balance'!$C$2:$E$500,3,TRUE)</f>
        <v>352016</v>
      </c>
      <c r="B2604" s="2">
        <v>42615</v>
      </c>
      <c r="C2604" s="32"/>
      <c r="D2604" s="36">
        <f t="shared" si="292"/>
        <v>139.16694216766109</v>
      </c>
      <c r="E2604" s="28">
        <f t="shared" ref="E2604:F2604" si="315">AVERAGE(E2591:E2603)</f>
        <v>108.9460396702432</v>
      </c>
      <c r="F2604" s="28">
        <f t="shared" si="315"/>
        <v>197.36916482815698</v>
      </c>
      <c r="G2604" s="28"/>
      <c r="H2604" s="28">
        <f t="shared" si="267"/>
        <v>132.5674285660599</v>
      </c>
      <c r="I2604" s="28">
        <f t="shared" si="268"/>
        <v>78.849230769195003</v>
      </c>
      <c r="J2604" s="28">
        <f t="shared" si="269"/>
        <v>315.60278022259376</v>
      </c>
      <c r="K2604" s="28">
        <f t="shared" si="270"/>
        <v>77.481208791282327</v>
      </c>
      <c r="L2604" s="28">
        <f t="shared" si="271"/>
        <v>6.6563495661078487E-3</v>
      </c>
      <c r="M2604" s="28">
        <f t="shared" si="272"/>
        <v>330.4133626382237</v>
      </c>
      <c r="N2604" s="28">
        <f t="shared" si="273"/>
        <v>119.65840659261072</v>
      </c>
      <c r="O2604" s="28">
        <f t="shared" si="274"/>
        <v>44.390010989043319</v>
      </c>
      <c r="P2604" s="28">
        <f t="shared" si="275"/>
        <v>0</v>
      </c>
      <c r="R2604" s="24">
        <f t="shared" si="277"/>
        <v>1544.4512315846362</v>
      </c>
      <c r="T2604" s="5">
        <v>82</v>
      </c>
      <c r="V2604" s="20">
        <f t="shared" si="278"/>
        <v>1626.4512315846362</v>
      </c>
      <c r="W2604" s="59">
        <f t="shared" si="276"/>
        <v>42615</v>
      </c>
      <c r="X2604" s="28">
        <f t="shared" si="280"/>
        <v>151.39905833408207</v>
      </c>
      <c r="Y2604" s="28">
        <f t="shared" si="281"/>
        <v>338.18764999992146</v>
      </c>
      <c r="Z2604" s="28">
        <f t="shared" si="298"/>
        <v>329.06874998368409</v>
      </c>
      <c r="AA2604" s="28">
        <f t="shared" si="290"/>
        <v>321.86480829033951</v>
      </c>
      <c r="AB2604" s="28">
        <f t="shared" si="282"/>
        <v>202.36661663778753</v>
      </c>
      <c r="AC2604" s="28">
        <f t="shared" si="283"/>
        <v>35.933191670776175</v>
      </c>
      <c r="AD2604" s="28">
        <f t="shared" si="284"/>
        <v>96.176699980228236</v>
      </c>
      <c r="AE2604" s="28">
        <f t="shared" si="285"/>
        <v>0</v>
      </c>
      <c r="AF2604" s="28">
        <f t="shared" si="286"/>
        <v>13.055871664894322</v>
      </c>
      <c r="AG2604" s="28">
        <f t="shared" si="287"/>
        <v>8.5230500010289951</v>
      </c>
      <c r="AH2604" s="28">
        <f t="shared" si="288"/>
        <v>0</v>
      </c>
      <c r="AI2604" s="28"/>
      <c r="AL2604" s="24">
        <f t="shared" si="289"/>
        <v>1496.5756965627425</v>
      </c>
      <c r="AN2604" s="47">
        <f t="shared" si="291"/>
        <v>299.25</v>
      </c>
      <c r="AP2604" s="20">
        <f t="shared" si="279"/>
        <v>1795.8256965627425</v>
      </c>
      <c r="AR2604" s="20">
        <f t="shared" si="266"/>
        <v>-169.37446497810629</v>
      </c>
    </row>
    <row r="2605" spans="1:44" x14ac:dyDescent="0.25">
      <c r="A2605" t="str">
        <f>VLOOKUP($B2605,'Cushing Balance'!$C$2:$E$500,3,TRUE)</f>
        <v>362016</v>
      </c>
      <c r="B2605" s="2">
        <v>42616</v>
      </c>
      <c r="C2605" s="32"/>
      <c r="D2605" s="36">
        <f t="shared" si="292"/>
        <v>139.16694477984731</v>
      </c>
      <c r="E2605" s="28">
        <f t="shared" ref="E2605:F2605" si="316">AVERAGE(E2592:E2604)</f>
        <v>108.94603852261604</v>
      </c>
      <c r="F2605" s="28">
        <f t="shared" si="316"/>
        <v>197.36916483046951</v>
      </c>
      <c r="G2605" s="28"/>
      <c r="H2605" s="28">
        <f t="shared" si="267"/>
        <v>132.56742857159858</v>
      </c>
      <c r="I2605" s="28">
        <f t="shared" si="268"/>
        <v>78.849230768692919</v>
      </c>
      <c r="J2605" s="28">
        <f t="shared" si="269"/>
        <v>315.60278022147327</v>
      </c>
      <c r="K2605" s="28">
        <f t="shared" si="270"/>
        <v>77.481208790957922</v>
      </c>
      <c r="L2605" s="28">
        <f t="shared" si="271"/>
        <v>6.6563495669925326E-3</v>
      </c>
      <c r="M2605" s="28">
        <f t="shared" si="272"/>
        <v>330.41336263680091</v>
      </c>
      <c r="N2605" s="28">
        <f t="shared" si="273"/>
        <v>119.65840659208136</v>
      </c>
      <c r="O2605" s="28">
        <f t="shared" si="274"/>
        <v>44.390010989099331</v>
      </c>
      <c r="P2605" s="28">
        <f t="shared" si="275"/>
        <v>0</v>
      </c>
      <c r="R2605" s="24">
        <f t="shared" si="277"/>
        <v>1544.4512330532043</v>
      </c>
      <c r="T2605" s="5">
        <v>82</v>
      </c>
      <c r="V2605" s="20">
        <f t="shared" si="278"/>
        <v>1626.4512330532043</v>
      </c>
      <c r="W2605" s="59">
        <f t="shared" si="276"/>
        <v>42616</v>
      </c>
      <c r="X2605" s="28">
        <f t="shared" si="280"/>
        <v>151.39905833452607</v>
      </c>
      <c r="Y2605" s="28">
        <f t="shared" si="281"/>
        <v>338.18764997917111</v>
      </c>
      <c r="Z2605" s="28">
        <f t="shared" si="298"/>
        <v>329.0687500216099</v>
      </c>
      <c r="AA2605" s="28">
        <f t="shared" si="290"/>
        <v>321.86480832358404</v>
      </c>
      <c r="AB2605" s="28">
        <f t="shared" si="282"/>
        <v>202.36661662302174</v>
      </c>
      <c r="AC2605" s="28">
        <f t="shared" si="283"/>
        <v>35.9331916704338</v>
      </c>
      <c r="AD2605" s="28">
        <f t="shared" si="284"/>
        <v>96.176699996687063</v>
      </c>
      <c r="AE2605" s="28">
        <f t="shared" si="285"/>
        <v>0</v>
      </c>
      <c r="AF2605" s="28">
        <f t="shared" si="286"/>
        <v>13.055871666469532</v>
      </c>
      <c r="AG2605" s="28">
        <f t="shared" si="287"/>
        <v>8.5230500002272613</v>
      </c>
      <c r="AH2605" s="28">
        <f t="shared" si="288"/>
        <v>0</v>
      </c>
      <c r="AI2605" s="28"/>
      <c r="AL2605" s="24">
        <f t="shared" si="289"/>
        <v>1496.5756966157307</v>
      </c>
      <c r="AN2605" s="47">
        <f t="shared" si="291"/>
        <v>299.25</v>
      </c>
      <c r="AP2605" s="20">
        <f t="shared" si="279"/>
        <v>1795.8256966157307</v>
      </c>
      <c r="AR2605" s="20">
        <f t="shared" si="266"/>
        <v>-169.37446356252644</v>
      </c>
    </row>
    <row r="2606" spans="1:44" x14ac:dyDescent="0.25">
      <c r="A2606" t="str">
        <f>VLOOKUP($B2606,'Cushing Balance'!$C$2:$E$500,3,TRUE)</f>
        <v>362016</v>
      </c>
      <c r="B2606" s="2">
        <v>42617</v>
      </c>
      <c r="C2606" s="32"/>
      <c r="D2606" s="36">
        <f t="shared" si="292"/>
        <v>139.16694677984898</v>
      </c>
      <c r="E2606" s="28">
        <f t="shared" ref="E2606:F2606" si="317">AVERAGE(E2593:E2605)</f>
        <v>108.94603919995606</v>
      </c>
      <c r="F2606" s="28">
        <f t="shared" si="317"/>
        <v>197.36916483347085</v>
      </c>
      <c r="G2606" s="28"/>
      <c r="H2606" s="28">
        <f t="shared" si="267"/>
        <v>132.56742857561261</v>
      </c>
      <c r="I2606" s="28">
        <f t="shared" si="268"/>
        <v>78.849230768473333</v>
      </c>
      <c r="J2606" s="28">
        <f t="shared" si="269"/>
        <v>315.60278022017951</v>
      </c>
      <c r="K2606" s="28">
        <f t="shared" si="270"/>
        <v>77.481208790789481</v>
      </c>
      <c r="L2606" s="28">
        <f t="shared" si="271"/>
        <v>6.6563495678106394E-3</v>
      </c>
      <c r="M2606" s="28">
        <f t="shared" si="272"/>
        <v>330.41336263591086</v>
      </c>
      <c r="N2606" s="28">
        <f t="shared" si="273"/>
        <v>119.65840659205924</v>
      </c>
      <c r="O2606" s="28">
        <f t="shared" si="274"/>
        <v>44.390010989116142</v>
      </c>
      <c r="P2606" s="28">
        <f t="shared" si="275"/>
        <v>0</v>
      </c>
      <c r="R2606" s="24">
        <f t="shared" si="277"/>
        <v>1544.4512357349849</v>
      </c>
      <c r="T2606" s="5">
        <v>82</v>
      </c>
      <c r="V2606" s="20">
        <f t="shared" si="278"/>
        <v>1626.4512357349849</v>
      </c>
      <c r="W2606" s="59">
        <f t="shared" si="276"/>
        <v>42617</v>
      </c>
      <c r="X2606" s="28">
        <f t="shared" si="280"/>
        <v>151.39905833460853</v>
      </c>
      <c r="Y2606" s="28">
        <f t="shared" si="281"/>
        <v>338.18764996776844</v>
      </c>
      <c r="Z2606" s="28">
        <f t="shared" si="298"/>
        <v>329.06875004606923</v>
      </c>
      <c r="AA2606" s="28">
        <f t="shared" si="290"/>
        <v>321.86480835121824</v>
      </c>
      <c r="AB2606" s="28">
        <f t="shared" si="282"/>
        <v>202.36661662103057</v>
      </c>
      <c r="AC2606" s="28">
        <f t="shared" si="283"/>
        <v>35.933191669363175</v>
      </c>
      <c r="AD2606" s="28">
        <f t="shared" si="284"/>
        <v>96.176700010064408</v>
      </c>
      <c r="AE2606" s="28">
        <f t="shared" si="285"/>
        <v>0</v>
      </c>
      <c r="AF2606" s="28">
        <f t="shared" si="286"/>
        <v>13.055871667724691</v>
      </c>
      <c r="AG2606" s="28">
        <f t="shared" si="287"/>
        <v>8.5230499995676503</v>
      </c>
      <c r="AH2606" s="28">
        <f t="shared" si="288"/>
        <v>0</v>
      </c>
      <c r="AI2606" s="28"/>
      <c r="AL2606" s="24">
        <f t="shared" si="289"/>
        <v>1496.5756966674148</v>
      </c>
      <c r="AN2606" s="47">
        <f t="shared" si="291"/>
        <v>299.25</v>
      </c>
      <c r="AP2606" s="20">
        <f t="shared" si="279"/>
        <v>1795.8256966674148</v>
      </c>
      <c r="AR2606" s="20">
        <f t="shared" si="266"/>
        <v>-169.37446093242988</v>
      </c>
    </row>
    <row r="2607" spans="1:44" x14ac:dyDescent="0.25">
      <c r="A2607" t="str">
        <f>VLOOKUP($B2607,'Cushing Balance'!$C$2:$E$500,3,TRUE)</f>
        <v>362016</v>
      </c>
      <c r="B2607" s="2">
        <v>42618</v>
      </c>
      <c r="C2607" s="32"/>
      <c r="D2607" s="36">
        <f t="shared" si="292"/>
        <v>139.16694774750519</v>
      </c>
      <c r="E2607" s="28">
        <f t="shared" ref="E2607:F2607" si="318">AVERAGE(E2594:E2606)</f>
        <v>108.94604103269688</v>
      </c>
      <c r="F2607" s="28">
        <f t="shared" si="318"/>
        <v>197.36916483614507</v>
      </c>
      <c r="G2607" s="28"/>
      <c r="H2607" s="28">
        <f t="shared" si="267"/>
        <v>132.56742857740164</v>
      </c>
      <c r="I2607" s="28">
        <f t="shared" si="268"/>
        <v>78.849230768522276</v>
      </c>
      <c r="J2607" s="28">
        <f t="shared" si="269"/>
        <v>315.60278021911756</v>
      </c>
      <c r="K2607" s="28">
        <f t="shared" si="270"/>
        <v>77.481208790782162</v>
      </c>
      <c r="L2607" s="28">
        <f t="shared" si="271"/>
        <v>6.6563495683511368E-3</v>
      </c>
      <c r="M2607" s="28">
        <f t="shared" si="272"/>
        <v>330.41336263566029</v>
      </c>
      <c r="N2607" s="28">
        <f t="shared" si="273"/>
        <v>119.65840659241601</v>
      </c>
      <c r="O2607" s="28">
        <f t="shared" si="274"/>
        <v>44.390010989100041</v>
      </c>
      <c r="P2607" s="28">
        <f t="shared" si="275"/>
        <v>0</v>
      </c>
      <c r="R2607" s="24">
        <f t="shared" si="277"/>
        <v>1544.4512385389155</v>
      </c>
      <c r="T2607" s="5">
        <v>82</v>
      </c>
      <c r="V2607" s="20">
        <f t="shared" si="278"/>
        <v>1626.4512385389155</v>
      </c>
      <c r="W2607" s="59">
        <f t="shared" si="276"/>
        <v>42618</v>
      </c>
      <c r="X2607" s="28">
        <f t="shared" si="280"/>
        <v>151.39905833439406</v>
      </c>
      <c r="Y2607" s="28">
        <f t="shared" si="281"/>
        <v>338.18764996593893</v>
      </c>
      <c r="Z2607" s="28">
        <f t="shared" si="298"/>
        <v>329.06875005493936</v>
      </c>
      <c r="AA2607" s="28">
        <f t="shared" si="290"/>
        <v>321.86480836868554</v>
      </c>
      <c r="AB2607" s="28">
        <f t="shared" si="282"/>
        <v>202.36661662927801</v>
      </c>
      <c r="AC2607" s="28">
        <f t="shared" si="283"/>
        <v>35.933191667964202</v>
      </c>
      <c r="AD2607" s="28">
        <f t="shared" si="284"/>
        <v>96.176700018238094</v>
      </c>
      <c r="AE2607" s="28">
        <f t="shared" si="285"/>
        <v>0</v>
      </c>
      <c r="AF2607" s="28">
        <f t="shared" si="286"/>
        <v>13.055871668467514</v>
      </c>
      <c r="AG2607" s="28">
        <f t="shared" si="287"/>
        <v>8.5230499991543649</v>
      </c>
      <c r="AH2607" s="28">
        <f t="shared" si="288"/>
        <v>0</v>
      </c>
      <c r="AI2607" s="28"/>
      <c r="AL2607" s="24">
        <f t="shared" si="289"/>
        <v>1496.5756967070599</v>
      </c>
      <c r="AN2607" s="47">
        <f t="shared" si="291"/>
        <v>299.25</v>
      </c>
      <c r="AP2607" s="20">
        <f t="shared" si="279"/>
        <v>1795.8256967070599</v>
      </c>
      <c r="AR2607" s="20">
        <f t="shared" si="266"/>
        <v>-169.37445816814443</v>
      </c>
    </row>
    <row r="2608" spans="1:44" x14ac:dyDescent="0.25">
      <c r="A2608" t="str">
        <f>VLOOKUP($B2608,'Cushing Balance'!$C$2:$E$500,3,TRUE)</f>
        <v>362016</v>
      </c>
      <c r="B2608" s="2">
        <v>42619</v>
      </c>
      <c r="C2608" s="32"/>
      <c r="D2608" s="36">
        <f t="shared" si="292"/>
        <v>139.16694768992514</v>
      </c>
      <c r="E2608" s="28">
        <f t="shared" ref="E2608:F2608" si="319">AVERAGE(E2595:E2607)</f>
        <v>108.9460431893734</v>
      </c>
      <c r="F2608" s="28">
        <f t="shared" si="319"/>
        <v>197.36916483783719</v>
      </c>
      <c r="G2608" s="28"/>
      <c r="H2608" s="28">
        <f t="shared" si="267"/>
        <v>132.56742857706811</v>
      </c>
      <c r="I2608" s="28">
        <f t="shared" si="268"/>
        <v>78.849230768754325</v>
      </c>
      <c r="J2608" s="28">
        <f t="shared" si="269"/>
        <v>315.60278021852116</v>
      </c>
      <c r="K2608" s="28">
        <f t="shared" si="270"/>
        <v>77.481208790894712</v>
      </c>
      <c r="L2608" s="28">
        <f t="shared" si="271"/>
        <v>6.6563495685366802E-3</v>
      </c>
      <c r="M2608" s="28">
        <f t="shared" si="272"/>
        <v>330.41336263594832</v>
      </c>
      <c r="N2608" s="28">
        <f t="shared" si="273"/>
        <v>119.65840659295215</v>
      </c>
      <c r="O2608" s="28">
        <f t="shared" si="274"/>
        <v>44.390010989064073</v>
      </c>
      <c r="P2608" s="28">
        <f t="shared" si="275"/>
        <v>0</v>
      </c>
      <c r="R2608" s="24">
        <f t="shared" si="277"/>
        <v>1544.4512406399069</v>
      </c>
      <c r="T2608" s="5">
        <v>82</v>
      </c>
      <c r="V2608" s="20">
        <f t="shared" si="278"/>
        <v>1626.4512406399069</v>
      </c>
      <c r="W2608" s="59">
        <f t="shared" si="276"/>
        <v>42619</v>
      </c>
      <c r="X2608" s="28">
        <f t="shared" si="280"/>
        <v>151.39905833399874</v>
      </c>
      <c r="Y2608" s="28">
        <f t="shared" si="281"/>
        <v>338.18764997183411</v>
      </c>
      <c r="Z2608" s="28">
        <f t="shared" si="298"/>
        <v>329.06875004991178</v>
      </c>
      <c r="AA2608" s="28">
        <f t="shared" si="290"/>
        <v>321.86480837454667</v>
      </c>
      <c r="AB2608" s="28">
        <f t="shared" si="282"/>
        <v>202.36661664363825</v>
      </c>
      <c r="AC2608" s="28">
        <f t="shared" si="283"/>
        <v>35.933191666614029</v>
      </c>
      <c r="AD2608" s="28">
        <f t="shared" si="284"/>
        <v>96.176700020626143</v>
      </c>
      <c r="AE2608" s="28">
        <f t="shared" si="285"/>
        <v>0</v>
      </c>
      <c r="AF2608" s="28">
        <f t="shared" si="286"/>
        <v>13.055871668653527</v>
      </c>
      <c r="AG2608" s="28">
        <f t="shared" si="287"/>
        <v>8.523049999016207</v>
      </c>
      <c r="AH2608" s="28">
        <f t="shared" si="288"/>
        <v>0</v>
      </c>
      <c r="AI2608" s="28"/>
      <c r="AL2608" s="24">
        <f t="shared" si="289"/>
        <v>1496.5756967288396</v>
      </c>
      <c r="AN2608" s="47">
        <f t="shared" si="291"/>
        <v>299.25</v>
      </c>
      <c r="AP2608" s="20">
        <f t="shared" si="279"/>
        <v>1795.8256967288396</v>
      </c>
      <c r="AR2608" s="20">
        <f t="shared" si="266"/>
        <v>-169.37445608893267</v>
      </c>
    </row>
    <row r="2609" spans="1:44" x14ac:dyDescent="0.25">
      <c r="A2609" t="str">
        <f>VLOOKUP($B2609,'Cushing Balance'!$C$2:$E$500,3,TRUE)</f>
        <v>362016</v>
      </c>
      <c r="B2609" s="2">
        <v>42620</v>
      </c>
      <c r="C2609" s="32"/>
      <c r="D2609" s="36">
        <f t="shared" si="292"/>
        <v>139.16694692279737</v>
      </c>
      <c r="E2609" s="28">
        <f t="shared" ref="E2609:F2609" si="320">AVERAGE(E2596:E2608)</f>
        <v>108.94604498002589</v>
      </c>
      <c r="F2609" s="28">
        <f t="shared" si="320"/>
        <v>197.36916483834017</v>
      </c>
      <c r="G2609" s="28"/>
      <c r="H2609" s="28">
        <f t="shared" si="267"/>
        <v>132.56742857526908</v>
      </c>
      <c r="I2609" s="28">
        <f t="shared" si="268"/>
        <v>78.849230769056177</v>
      </c>
      <c r="J2609" s="28">
        <f t="shared" si="269"/>
        <v>315.60278021843197</v>
      </c>
      <c r="K2609" s="28">
        <f t="shared" si="270"/>
        <v>77.481208791063892</v>
      </c>
      <c r="L2609" s="28">
        <f t="shared" si="271"/>
        <v>6.6563495684106733E-3</v>
      </c>
      <c r="M2609" s="28">
        <f t="shared" si="272"/>
        <v>330.41336263655091</v>
      </c>
      <c r="N2609" s="28">
        <f t="shared" si="273"/>
        <v>119.65840659347145</v>
      </c>
      <c r="O2609" s="28">
        <f t="shared" si="274"/>
        <v>44.39001098902294</v>
      </c>
      <c r="P2609" s="28">
        <f t="shared" si="275"/>
        <v>0</v>
      </c>
      <c r="R2609" s="24">
        <f t="shared" si="277"/>
        <v>1544.4512416635985</v>
      </c>
      <c r="T2609" s="5">
        <v>82</v>
      </c>
      <c r="V2609" s="20">
        <f t="shared" si="278"/>
        <v>1626.4512416635985</v>
      </c>
      <c r="W2609" s="59">
        <f t="shared" si="276"/>
        <v>42620</v>
      </c>
      <c r="X2609" s="28">
        <f t="shared" si="280"/>
        <v>151.39905833355266</v>
      </c>
      <c r="Y2609" s="28">
        <f t="shared" si="281"/>
        <v>338.18764998239442</v>
      </c>
      <c r="Z2609" s="28">
        <f t="shared" si="298"/>
        <v>329.06875003528387</v>
      </c>
      <c r="AA2609" s="28">
        <f t="shared" si="290"/>
        <v>321.86480837014147</v>
      </c>
      <c r="AB2609" s="28">
        <f t="shared" si="282"/>
        <v>202.36661665961535</v>
      </c>
      <c r="AC2609" s="28">
        <f t="shared" si="283"/>
        <v>35.933191665591472</v>
      </c>
      <c r="AD2609" s="28">
        <f t="shared" si="284"/>
        <v>96.176700017999849</v>
      </c>
      <c r="AE2609" s="28">
        <f t="shared" si="285"/>
        <v>0</v>
      </c>
      <c r="AF2609" s="28">
        <f t="shared" si="286"/>
        <v>13.055871668366132</v>
      </c>
      <c r="AG2609" s="28">
        <f t="shared" si="287"/>
        <v>8.5230499991191913</v>
      </c>
      <c r="AH2609" s="28">
        <f t="shared" si="288"/>
        <v>0</v>
      </c>
      <c r="AI2609" s="28"/>
      <c r="AL2609" s="24">
        <f t="shared" si="289"/>
        <v>1496.5756967320642</v>
      </c>
      <c r="AN2609" s="47">
        <f t="shared" si="291"/>
        <v>299.25</v>
      </c>
      <c r="AP2609" s="20">
        <f t="shared" si="279"/>
        <v>1795.8256967320642</v>
      </c>
      <c r="AR2609" s="20">
        <f t="shared" si="266"/>
        <v>-169.37445506846575</v>
      </c>
    </row>
    <row r="2610" spans="1:44" x14ac:dyDescent="0.25">
      <c r="A2610" t="str">
        <f>VLOOKUP($B2610,'Cushing Balance'!$C$2:$E$500,3,TRUE)</f>
        <v>362016</v>
      </c>
      <c r="B2610" s="2">
        <v>42621</v>
      </c>
      <c r="C2610" s="32"/>
      <c r="D2610" s="36">
        <f t="shared" si="292"/>
        <v>139.16694585768531</v>
      </c>
      <c r="E2610" s="28">
        <f t="shared" ref="E2610:F2610" si="321">AVERAGE(E2597:E2609)</f>
        <v>108.94604600987266</v>
      </c>
      <c r="F2610" s="28">
        <f t="shared" si="321"/>
        <v>197.36916483783196</v>
      </c>
      <c r="G2610" s="28"/>
      <c r="H2610" s="28">
        <f t="shared" si="267"/>
        <v>132.56742857288754</v>
      </c>
      <c r="I2610" s="28">
        <f t="shared" si="268"/>
        <v>78.849230769325843</v>
      </c>
      <c r="J2610" s="28">
        <f t="shared" si="269"/>
        <v>315.60278021873967</v>
      </c>
      <c r="K2610" s="28">
        <f t="shared" si="270"/>
        <v>77.481208791228028</v>
      </c>
      <c r="L2610" s="28">
        <f t="shared" si="271"/>
        <v>6.6563495680920888E-3</v>
      </c>
      <c r="M2610" s="28">
        <f t="shared" si="272"/>
        <v>330.41336263721701</v>
      </c>
      <c r="N2610" s="28">
        <f t="shared" si="273"/>
        <v>119.65840659383488</v>
      </c>
      <c r="O2610" s="28">
        <f t="shared" si="274"/>
        <v>44.39001098898909</v>
      </c>
      <c r="P2610" s="28">
        <f t="shared" si="275"/>
        <v>0</v>
      </c>
      <c r="R2610" s="24">
        <f t="shared" si="277"/>
        <v>1544.45124162718</v>
      </c>
      <c r="T2610" s="5">
        <v>82</v>
      </c>
      <c r="V2610" s="20">
        <f t="shared" si="278"/>
        <v>1626.45124162718</v>
      </c>
      <c r="W2610" s="59">
        <f t="shared" si="276"/>
        <v>42621</v>
      </c>
      <c r="X2610" s="28">
        <f t="shared" si="280"/>
        <v>151.39905833316615</v>
      </c>
      <c r="Y2610" s="28">
        <f t="shared" si="281"/>
        <v>338.18764999426998</v>
      </c>
      <c r="Z2610" s="28">
        <f t="shared" si="298"/>
        <v>329.06875001645244</v>
      </c>
      <c r="AA2610" s="28">
        <f t="shared" si="290"/>
        <v>321.86480835875773</v>
      </c>
      <c r="AB2610" s="28">
        <f t="shared" si="282"/>
        <v>202.36661667338487</v>
      </c>
      <c r="AC2610" s="28">
        <f t="shared" si="283"/>
        <v>35.93319166504034</v>
      </c>
      <c r="AD2610" s="28">
        <f t="shared" si="284"/>
        <v>96.176700012058618</v>
      </c>
      <c r="AE2610" s="28">
        <f t="shared" si="285"/>
        <v>0</v>
      </c>
      <c r="AF2610" s="28">
        <f t="shared" si="286"/>
        <v>13.055871667774493</v>
      </c>
      <c r="AG2610" s="28">
        <f t="shared" si="287"/>
        <v>8.5230499993874123</v>
      </c>
      <c r="AH2610" s="28">
        <f t="shared" si="288"/>
        <v>0</v>
      </c>
      <c r="AI2610" s="28"/>
      <c r="AL2610" s="24">
        <f t="shared" si="289"/>
        <v>1496.5756967202919</v>
      </c>
      <c r="AN2610" s="47">
        <f t="shared" si="291"/>
        <v>299.25</v>
      </c>
      <c r="AP2610" s="20">
        <f t="shared" si="279"/>
        <v>1795.8256967202919</v>
      </c>
      <c r="AR2610" s="20">
        <f t="shared" si="266"/>
        <v>-169.37445509311192</v>
      </c>
    </row>
    <row r="2611" spans="1:44" x14ac:dyDescent="0.25">
      <c r="A2611" t="str">
        <f>VLOOKUP($B2611,'Cushing Balance'!$C$2:$E$500,3,TRUE)</f>
        <v>362016</v>
      </c>
      <c r="B2611" s="2">
        <v>42622</v>
      </c>
      <c r="C2611" s="32"/>
      <c r="D2611" s="36">
        <f t="shared" si="292"/>
        <v>139.16694486221576</v>
      </c>
      <c r="E2611" s="28">
        <f t="shared" ref="E2611:F2611" si="322">AVERAGE(E2598:E2610)</f>
        <v>108.94604619452645</v>
      </c>
      <c r="F2611" s="28">
        <f t="shared" si="322"/>
        <v>197.36916483672215</v>
      </c>
      <c r="G2611" s="28"/>
      <c r="H2611" s="28">
        <f t="shared" si="267"/>
        <v>132.56742857073237</v>
      </c>
      <c r="I2611" s="28">
        <f t="shared" si="268"/>
        <v>78.849230769497638</v>
      </c>
      <c r="J2611" s="28">
        <f t="shared" si="269"/>
        <v>315.60278021925302</v>
      </c>
      <c r="K2611" s="28">
        <f t="shared" si="270"/>
        <v>77.481208791343334</v>
      </c>
      <c r="L2611" s="28">
        <f t="shared" si="271"/>
        <v>6.6563495677207409E-3</v>
      </c>
      <c r="M2611" s="28">
        <f t="shared" si="272"/>
        <v>330.41336263774588</v>
      </c>
      <c r="N2611" s="28">
        <f t="shared" si="273"/>
        <v>119.65840659398351</v>
      </c>
      <c r="O2611" s="28">
        <f t="shared" si="274"/>
        <v>44.390010988969998</v>
      </c>
      <c r="P2611" s="28">
        <f t="shared" si="275"/>
        <v>0</v>
      </c>
      <c r="R2611" s="24">
        <f t="shared" si="277"/>
        <v>1544.4512408145577</v>
      </c>
      <c r="T2611" s="5">
        <v>82</v>
      </c>
      <c r="V2611" s="20">
        <f t="shared" si="278"/>
        <v>1626.4512408145577</v>
      </c>
      <c r="W2611" s="59">
        <f t="shared" si="276"/>
        <v>42622</v>
      </c>
      <c r="X2611" s="28">
        <f t="shared" si="280"/>
        <v>151.39905833290885</v>
      </c>
      <c r="Y2611" s="28">
        <f t="shared" si="281"/>
        <v>338.18765000460104</v>
      </c>
      <c r="Z2611" s="28">
        <f t="shared" si="298"/>
        <v>329.0687499984918</v>
      </c>
      <c r="AA2611" s="28">
        <f t="shared" si="290"/>
        <v>321.86480834450151</v>
      </c>
      <c r="AB2611" s="28">
        <f t="shared" si="282"/>
        <v>202.36661668247481</v>
      </c>
      <c r="AC2611" s="28">
        <f t="shared" si="283"/>
        <v>35.933191664969584</v>
      </c>
      <c r="AD2611" s="28">
        <f t="shared" si="284"/>
        <v>96.176700004869488</v>
      </c>
      <c r="AE2611" s="28">
        <f t="shared" si="285"/>
        <v>0</v>
      </c>
      <c r="AF2611" s="28">
        <f t="shared" si="286"/>
        <v>13.055871667078948</v>
      </c>
      <c r="AG2611" s="28">
        <f t="shared" si="287"/>
        <v>8.5230499997265738</v>
      </c>
      <c r="AH2611" s="28">
        <f t="shared" si="288"/>
        <v>0</v>
      </c>
      <c r="AI2611" s="28"/>
      <c r="AL2611" s="24">
        <f t="shared" si="289"/>
        <v>1496.5756966996223</v>
      </c>
      <c r="AN2611" s="47">
        <f t="shared" si="291"/>
        <v>299.25</v>
      </c>
      <c r="AP2611" s="20">
        <f t="shared" si="279"/>
        <v>1795.8256966996223</v>
      </c>
      <c r="AR2611" s="20">
        <f t="shared" si="266"/>
        <v>-169.37445588506466</v>
      </c>
    </row>
    <row r="2612" spans="1:44" x14ac:dyDescent="0.25">
      <c r="A2612" t="str">
        <f>VLOOKUP($B2612,'Cushing Balance'!$C$2:$E$500,3,TRUE)</f>
        <v>372016</v>
      </c>
      <c r="B2612" s="2">
        <v>42623</v>
      </c>
      <c r="C2612" s="32"/>
      <c r="D2612" s="36">
        <f t="shared" si="292"/>
        <v>139.16694418267133</v>
      </c>
      <c r="E2612" s="28">
        <f t="shared" ref="E2612:F2612" si="323">AVERAGE(E2599:E2611)</f>
        <v>108.94604570881879</v>
      </c>
      <c r="F2612" s="28">
        <f t="shared" si="323"/>
        <v>197.36916483547697</v>
      </c>
      <c r="G2612" s="28"/>
      <c r="H2612" s="28">
        <f t="shared" si="267"/>
        <v>132.56742856933795</v>
      </c>
      <c r="I2612" s="28">
        <f t="shared" si="268"/>
        <v>78.849230769550303</v>
      </c>
      <c r="J2612" s="28">
        <f t="shared" si="269"/>
        <v>315.60278021977541</v>
      </c>
      <c r="K2612" s="28">
        <f t="shared" si="270"/>
        <v>77.481208791391069</v>
      </c>
      <c r="L2612" s="28">
        <f t="shared" si="271"/>
        <v>6.6563495674128803E-3</v>
      </c>
      <c r="M2612" s="28">
        <f t="shared" si="272"/>
        <v>330.41336263802873</v>
      </c>
      <c r="N2612" s="28">
        <f t="shared" si="273"/>
        <v>119.65840659393335</v>
      </c>
      <c r="O2612" s="28">
        <f t="shared" si="274"/>
        <v>44.390010988967283</v>
      </c>
      <c r="P2612" s="28">
        <f t="shared" si="275"/>
        <v>0</v>
      </c>
      <c r="R2612" s="24">
        <f t="shared" si="277"/>
        <v>1544.4512396475186</v>
      </c>
      <c r="T2612" s="5">
        <v>82</v>
      </c>
      <c r="V2612" s="20">
        <f t="shared" si="278"/>
        <v>1626.4512396475186</v>
      </c>
      <c r="W2612" s="59">
        <f t="shared" si="276"/>
        <v>42623</v>
      </c>
      <c r="X2612" s="28">
        <f t="shared" si="280"/>
        <v>151.3990583328044</v>
      </c>
      <c r="Y2612" s="28">
        <f t="shared" si="281"/>
        <v>338.18765001151991</v>
      </c>
      <c r="Z2612" s="28">
        <f t="shared" si="298"/>
        <v>329.06874998510403</v>
      </c>
      <c r="AA2612" s="28">
        <f t="shared" si="290"/>
        <v>321.8648083311835</v>
      </c>
      <c r="AB2612" s="28">
        <f t="shared" si="282"/>
        <v>202.36661668600524</v>
      </c>
      <c r="AC2612" s="28">
        <f t="shared" si="283"/>
        <v>35.933191665281768</v>
      </c>
      <c r="AD2612" s="28">
        <f t="shared" si="284"/>
        <v>96.176699998315584</v>
      </c>
      <c r="AE2612" s="28">
        <f t="shared" si="285"/>
        <v>0</v>
      </c>
      <c r="AF2612" s="28">
        <f t="shared" si="286"/>
        <v>13.055871666458129</v>
      </c>
      <c r="AG2612" s="28">
        <f t="shared" si="287"/>
        <v>8.5230500000468918</v>
      </c>
      <c r="AH2612" s="28">
        <f t="shared" si="288"/>
        <v>0</v>
      </c>
      <c r="AI2612" s="28"/>
      <c r="AL2612" s="24">
        <f t="shared" si="289"/>
        <v>1496.5756966767194</v>
      </c>
      <c r="AN2612" s="47">
        <f t="shared" si="291"/>
        <v>299.25</v>
      </c>
      <c r="AP2612" s="20">
        <f t="shared" si="279"/>
        <v>1795.8256966767194</v>
      </c>
      <c r="AR2612" s="20">
        <f t="shared" si="266"/>
        <v>-169.37445702920081</v>
      </c>
    </row>
    <row r="2613" spans="1:44" x14ac:dyDescent="0.25">
      <c r="A2613" t="str">
        <f>VLOOKUP($B2613,'Cushing Balance'!$C$2:$E$500,3,TRUE)</f>
        <v>372016</v>
      </c>
      <c r="B2613" s="2">
        <v>42624</v>
      </c>
      <c r="C2613" s="32"/>
      <c r="D2613" s="36">
        <f t="shared" si="292"/>
        <v>139.16694391782329</v>
      </c>
      <c r="E2613" s="28">
        <f t="shared" ref="E2613:F2613" si="324">AVERAGE(E2600:E2612)</f>
        <v>108.94604487272176</v>
      </c>
      <c r="F2613" s="28">
        <f t="shared" si="324"/>
        <v>197.36916483447561</v>
      </c>
      <c r="G2613" s="28"/>
      <c r="H2613" s="28">
        <f t="shared" si="267"/>
        <v>132.56742856888957</v>
      </c>
      <c r="I2613" s="28">
        <f t="shared" si="268"/>
        <v>78.849230769500906</v>
      </c>
      <c r="J2613" s="28">
        <f t="shared" si="269"/>
        <v>315.60278022016041</v>
      </c>
      <c r="K2613" s="28">
        <f t="shared" si="270"/>
        <v>77.481208791375906</v>
      </c>
      <c r="L2613" s="28">
        <f t="shared" si="271"/>
        <v>6.6563495672360548E-3</v>
      </c>
      <c r="M2613" s="28">
        <f t="shared" si="272"/>
        <v>330.41336263805312</v>
      </c>
      <c r="N2613" s="28">
        <f t="shared" si="273"/>
        <v>119.65840659375095</v>
      </c>
      <c r="O2613" s="28">
        <f t="shared" si="274"/>
        <v>44.390010988977551</v>
      </c>
      <c r="P2613" s="28">
        <f t="shared" si="275"/>
        <v>0</v>
      </c>
      <c r="R2613" s="24">
        <f t="shared" si="277"/>
        <v>1544.4512385452963</v>
      </c>
      <c r="T2613" s="5">
        <v>82</v>
      </c>
      <c r="V2613" s="20">
        <f t="shared" si="278"/>
        <v>1626.4512385452963</v>
      </c>
      <c r="W2613" s="59">
        <f t="shared" si="276"/>
        <v>42624</v>
      </c>
      <c r="X2613" s="28">
        <f t="shared" si="280"/>
        <v>151.39905833283768</v>
      </c>
      <c r="Y2613" s="28">
        <f t="shared" si="281"/>
        <v>338.18765001432882</v>
      </c>
      <c r="Z2613" s="28">
        <f t="shared" si="298"/>
        <v>329.06874997811065</v>
      </c>
      <c r="AA2613" s="28">
        <f t="shared" si="290"/>
        <v>321.86480832150488</v>
      </c>
      <c r="AB2613" s="28">
        <f t="shared" si="282"/>
        <v>202.3666166845197</v>
      </c>
      <c r="AC2613" s="28">
        <f t="shared" si="283"/>
        <v>35.933191665818896</v>
      </c>
      <c r="AD2613" s="28">
        <f t="shared" si="284"/>
        <v>96.176699993695223</v>
      </c>
      <c r="AE2613" s="28">
        <f t="shared" si="285"/>
        <v>0</v>
      </c>
      <c r="AF2613" s="28">
        <f t="shared" si="286"/>
        <v>13.05587166603153</v>
      </c>
      <c r="AG2613" s="28">
        <f t="shared" si="287"/>
        <v>8.5230500002821596</v>
      </c>
      <c r="AH2613" s="28">
        <f t="shared" si="288"/>
        <v>0</v>
      </c>
      <c r="AI2613" s="28"/>
      <c r="AL2613" s="24">
        <f t="shared" si="289"/>
        <v>1496.5756966571294</v>
      </c>
      <c r="AN2613" s="47">
        <f t="shared" si="291"/>
        <v>299.25</v>
      </c>
      <c r="AP2613" s="20">
        <f t="shared" si="279"/>
        <v>1795.8256966571294</v>
      </c>
      <c r="AR2613" s="20">
        <f t="shared" si="266"/>
        <v>-169.37445811183306</v>
      </c>
    </row>
    <row r="2614" spans="1:44" x14ac:dyDescent="0.25">
      <c r="A2614" t="str">
        <f>VLOOKUP($B2614,'Cushing Balance'!$C$2:$E$500,3,TRUE)</f>
        <v>372016</v>
      </c>
      <c r="B2614" s="2">
        <v>42625</v>
      </c>
      <c r="C2614" s="32"/>
      <c r="D2614" s="36">
        <f t="shared" si="292"/>
        <v>139.16694403251427</v>
      </c>
      <c r="E2614" s="28">
        <f t="shared" ref="E2614:F2614" si="325">AVERAGE(E2601:E2613)</f>
        <v>108.94604400960708</v>
      </c>
      <c r="F2614" s="28">
        <f t="shared" si="325"/>
        <v>197.36916483392963</v>
      </c>
      <c r="G2614" s="28"/>
      <c r="H2614" s="28">
        <f t="shared" si="267"/>
        <v>132.56742856926263</v>
      </c>
      <c r="I2614" s="28">
        <f t="shared" si="268"/>
        <v>78.849230769390019</v>
      </c>
      <c r="J2614" s="28">
        <f t="shared" si="269"/>
        <v>315.60278022033856</v>
      </c>
      <c r="K2614" s="28">
        <f t="shared" si="270"/>
        <v>77.481208791318593</v>
      </c>
      <c r="L2614" s="28">
        <f t="shared" si="271"/>
        <v>6.6563495672040396E-3</v>
      </c>
      <c r="M2614" s="28">
        <f t="shared" si="272"/>
        <v>330.41336263788065</v>
      </c>
      <c r="N2614" s="28">
        <f t="shared" si="273"/>
        <v>119.6584065935217</v>
      </c>
      <c r="O2614" s="28">
        <f t="shared" si="274"/>
        <v>44.390010988994504</v>
      </c>
      <c r="P2614" s="28">
        <f t="shared" si="275"/>
        <v>0</v>
      </c>
      <c r="R2614" s="24">
        <f t="shared" si="277"/>
        <v>1544.4512377963251</v>
      </c>
      <c r="T2614" s="5">
        <v>82</v>
      </c>
      <c r="V2614" s="20">
        <f t="shared" si="278"/>
        <v>1626.4512377963251</v>
      </c>
      <c r="W2614" s="59">
        <f t="shared" si="276"/>
        <v>42625</v>
      </c>
      <c r="X2614" s="28">
        <f t="shared" si="280"/>
        <v>151.39905833296856</v>
      </c>
      <c r="Y2614" s="28">
        <f t="shared" si="281"/>
        <v>338.18765001338403</v>
      </c>
      <c r="Z2614" s="28">
        <f t="shared" si="298"/>
        <v>329.06874997749605</v>
      </c>
      <c r="AA2614" s="28">
        <f t="shared" si="290"/>
        <v>321.86480831670281</v>
      </c>
      <c r="AB2614" s="28">
        <f t="shared" si="282"/>
        <v>202.36661667953169</v>
      </c>
      <c r="AC2614" s="28">
        <f t="shared" si="283"/>
        <v>35.933191666411403</v>
      </c>
      <c r="AD2614" s="28">
        <f t="shared" si="284"/>
        <v>96.17669999155531</v>
      </c>
      <c r="AE2614" s="28">
        <f t="shared" si="285"/>
        <v>0</v>
      </c>
      <c r="AF2614" s="28">
        <f t="shared" si="286"/>
        <v>13.055871665845398</v>
      </c>
      <c r="AG2614" s="28">
        <f t="shared" si="287"/>
        <v>8.5230500004003176</v>
      </c>
      <c r="AH2614" s="28">
        <f t="shared" si="288"/>
        <v>0</v>
      </c>
      <c r="AI2614" s="28"/>
      <c r="AL2614" s="24">
        <f t="shared" si="289"/>
        <v>1496.5756966442957</v>
      </c>
      <c r="AN2614" s="47">
        <f t="shared" si="291"/>
        <v>299.25</v>
      </c>
      <c r="AP2614" s="20">
        <f t="shared" si="279"/>
        <v>1795.8256966442957</v>
      </c>
      <c r="AR2614" s="20">
        <f t="shared" si="266"/>
        <v>-169.37445884797057</v>
      </c>
    </row>
    <row r="2615" spans="1:44" x14ac:dyDescent="0.25">
      <c r="A2615" t="str">
        <f>VLOOKUP($B2615,'Cushing Balance'!$C$2:$E$500,3,TRUE)</f>
        <v>372016</v>
      </c>
      <c r="B2615" s="2">
        <v>42626</v>
      </c>
      <c r="C2615" s="32"/>
      <c r="D2615" s="36">
        <f t="shared" si="292"/>
        <v>139.1669443990283</v>
      </c>
      <c r="E2615" s="28">
        <f t="shared" ref="E2615:F2615" si="326">AVERAGE(E2602:E2614)</f>
        <v>108.94604336002006</v>
      </c>
      <c r="F2615" s="28">
        <f t="shared" si="326"/>
        <v>197.36916483386921</v>
      </c>
      <c r="G2615" s="28"/>
      <c r="H2615" s="28">
        <f t="shared" si="267"/>
        <v>132.56742857013722</v>
      </c>
      <c r="I2615" s="28">
        <f t="shared" si="268"/>
        <v>78.849230769264366</v>
      </c>
      <c r="J2615" s="28">
        <f t="shared" si="269"/>
        <v>315.60278022031548</v>
      </c>
      <c r="K2615" s="28">
        <f t="shared" si="270"/>
        <v>77.481208791246004</v>
      </c>
      <c r="L2615" s="28">
        <f t="shared" si="271"/>
        <v>6.6563495672874572E-3</v>
      </c>
      <c r="M2615" s="28">
        <f t="shared" si="272"/>
        <v>330.41336263761065</v>
      </c>
      <c r="N2615" s="28">
        <f t="shared" si="273"/>
        <v>119.65840659332126</v>
      </c>
      <c r="O2615" s="28">
        <f t="shared" si="274"/>
        <v>44.390010989011543</v>
      </c>
      <c r="P2615" s="28">
        <f t="shared" si="275"/>
        <v>0</v>
      </c>
      <c r="R2615" s="24">
        <f t="shared" si="277"/>
        <v>1544.4512375133911</v>
      </c>
      <c r="T2615" s="5">
        <v>82</v>
      </c>
      <c r="V2615" s="20">
        <f t="shared" si="278"/>
        <v>1626.4512375133911</v>
      </c>
      <c r="W2615" s="59">
        <f t="shared" si="276"/>
        <v>42626</v>
      </c>
      <c r="X2615" s="28">
        <f t="shared" si="280"/>
        <v>151.39905833314631</v>
      </c>
      <c r="Y2615" s="28">
        <f t="shared" si="281"/>
        <v>338.1876500097747</v>
      </c>
      <c r="Z2615" s="28">
        <f t="shared" si="298"/>
        <v>329.06874998186333</v>
      </c>
      <c r="AA2615" s="28">
        <f t="shared" si="290"/>
        <v>321.86480831663732</v>
      </c>
      <c r="AB2615" s="28">
        <f t="shared" si="282"/>
        <v>202.36661667295678</v>
      </c>
      <c r="AC2615" s="28">
        <f t="shared" si="283"/>
        <v>35.933191666918432</v>
      </c>
      <c r="AD2615" s="28">
        <f t="shared" si="284"/>
        <v>96.17669999175277</v>
      </c>
      <c r="AE2615" s="28">
        <f t="shared" si="285"/>
        <v>0</v>
      </c>
      <c r="AF2615" s="28">
        <f t="shared" si="286"/>
        <v>13.055871665880954</v>
      </c>
      <c r="AG2615" s="28">
        <f t="shared" si="287"/>
        <v>8.5230500004033267</v>
      </c>
      <c r="AH2615" s="28">
        <f t="shared" si="288"/>
        <v>0</v>
      </c>
      <c r="AI2615" s="28"/>
      <c r="AL2615" s="24">
        <f t="shared" si="289"/>
        <v>1496.5756966393337</v>
      </c>
      <c r="AN2615" s="47">
        <f t="shared" si="291"/>
        <v>299.25</v>
      </c>
      <c r="AP2615" s="20">
        <f t="shared" si="279"/>
        <v>1795.8256966393337</v>
      </c>
      <c r="AR2615" s="20">
        <f t="shared" ref="AR2615:AR2678" si="327">V2615-AP2615</f>
        <v>-169.37445912594262</v>
      </c>
    </row>
    <row r="2616" spans="1:44" x14ac:dyDescent="0.25">
      <c r="A2616" t="str">
        <f>VLOOKUP($B2616,'Cushing Balance'!$C$2:$E$500,3,TRUE)</f>
        <v>372016</v>
      </c>
      <c r="B2616" s="2">
        <v>42627</v>
      </c>
      <c r="C2616" s="32"/>
      <c r="D2616" s="36">
        <f t="shared" si="292"/>
        <v>139.16694485283693</v>
      </c>
      <c r="E2616" s="28">
        <f t="shared" ref="E2616:F2616" si="328">AVERAGE(E2603:E2615)</f>
        <v>108.94604304377123</v>
      </c>
      <c r="F2616" s="28">
        <f t="shared" si="328"/>
        <v>197.36916483418287</v>
      </c>
      <c r="G2616" s="28"/>
      <c r="H2616" s="28">
        <f t="shared" si="267"/>
        <v>132.56742857113792</v>
      </c>
      <c r="I2616" s="28">
        <f t="shared" si="268"/>
        <v>78.849230769162602</v>
      </c>
      <c r="J2616" s="28">
        <f t="shared" si="269"/>
        <v>315.60278022015063</v>
      </c>
      <c r="K2616" s="28">
        <f t="shared" si="270"/>
        <v>77.481208791182269</v>
      </c>
      <c r="L2616" s="28">
        <f t="shared" si="271"/>
        <v>6.6563495674330335E-3</v>
      </c>
      <c r="M2616" s="28">
        <f t="shared" si="272"/>
        <v>330.41336263734331</v>
      </c>
      <c r="N2616" s="28">
        <f t="shared" si="273"/>
        <v>119.65840659319741</v>
      </c>
      <c r="O2616" s="28">
        <f t="shared" si="274"/>
        <v>44.390010989023821</v>
      </c>
      <c r="P2616" s="28">
        <f t="shared" si="275"/>
        <v>0</v>
      </c>
      <c r="R2616" s="24">
        <f t="shared" si="277"/>
        <v>1544.4512376515563</v>
      </c>
      <c r="T2616" s="5">
        <v>82</v>
      </c>
      <c r="V2616" s="20">
        <f t="shared" si="278"/>
        <v>1626.4512376515563</v>
      </c>
      <c r="W2616" s="59">
        <f t="shared" si="276"/>
        <v>42627</v>
      </c>
      <c r="X2616" s="28">
        <f t="shared" si="280"/>
        <v>151.39905833332236</v>
      </c>
      <c r="Y2616" s="28">
        <f t="shared" si="281"/>
        <v>338.18765000491203</v>
      </c>
      <c r="Z2616" s="28">
        <f t="shared" si="298"/>
        <v>329.06874998908279</v>
      </c>
      <c r="AA2616" s="28">
        <f t="shared" si="290"/>
        <v>321.86480832016986</v>
      </c>
      <c r="AB2616" s="28">
        <f t="shared" si="282"/>
        <v>202.36661666659253</v>
      </c>
      <c r="AC2616" s="28">
        <f t="shared" si="283"/>
        <v>35.933191667251442</v>
      </c>
      <c r="AD2616" s="28">
        <f t="shared" si="284"/>
        <v>96.176699993669189</v>
      </c>
      <c r="AE2616" s="28">
        <f t="shared" si="285"/>
        <v>0</v>
      </c>
      <c r="AF2616" s="28">
        <f t="shared" si="286"/>
        <v>13.055871666076092</v>
      </c>
      <c r="AG2616" s="28">
        <f t="shared" si="287"/>
        <v>8.5230500003183121</v>
      </c>
      <c r="AH2616" s="28">
        <f t="shared" si="288"/>
        <v>0</v>
      </c>
      <c r="AI2616" s="28"/>
      <c r="AL2616" s="24">
        <f t="shared" si="289"/>
        <v>1496.5756966413949</v>
      </c>
      <c r="AN2616" s="47">
        <f t="shared" si="291"/>
        <v>299.25</v>
      </c>
      <c r="AP2616" s="20">
        <f t="shared" si="279"/>
        <v>1795.8256966413949</v>
      </c>
      <c r="AR2616" s="20">
        <f t="shared" si="327"/>
        <v>-169.37445898983856</v>
      </c>
    </row>
    <row r="2617" spans="1:44" x14ac:dyDescent="0.25">
      <c r="A2617" t="str">
        <f>VLOOKUP($B2617,'Cushing Balance'!$C$2:$E$500,3,TRUE)</f>
        <v>372016</v>
      </c>
      <c r="B2617" s="2">
        <v>42628</v>
      </c>
      <c r="C2617" s="32"/>
      <c r="D2617" s="36">
        <f t="shared" si="292"/>
        <v>139.16694524556618</v>
      </c>
      <c r="E2617" s="28">
        <f t="shared" ref="E2617:F2617" si="329">AVERAGE(E2604:E2616)</f>
        <v>108.94604306109611</v>
      </c>
      <c r="F2617" s="28">
        <f t="shared" si="329"/>
        <v>197.36916483468525</v>
      </c>
      <c r="G2617" s="28"/>
      <c r="H2617" s="28">
        <f t="shared" si="267"/>
        <v>132.56742857195349</v>
      </c>
      <c r="I2617" s="28">
        <f t="shared" si="268"/>
        <v>78.849230769106597</v>
      </c>
      <c r="J2617" s="28">
        <f t="shared" si="269"/>
        <v>315.60278021992696</v>
      </c>
      <c r="K2617" s="28">
        <f t="shared" si="270"/>
        <v>77.481208791142748</v>
      </c>
      <c r="L2617" s="28">
        <f t="shared" si="271"/>
        <v>6.6563495675842918E-3</v>
      </c>
      <c r="M2617" s="28">
        <f t="shared" si="272"/>
        <v>330.41336263715192</v>
      </c>
      <c r="N2617" s="28">
        <f t="shared" si="273"/>
        <v>119.65840659316414</v>
      </c>
      <c r="O2617" s="28">
        <f t="shared" si="274"/>
        <v>44.390010989029207</v>
      </c>
      <c r="P2617" s="28">
        <f t="shared" si="275"/>
        <v>0</v>
      </c>
      <c r="R2617" s="24">
        <f t="shared" si="277"/>
        <v>1544.4512380623901</v>
      </c>
      <c r="T2617" s="5">
        <v>82</v>
      </c>
      <c r="V2617" s="20">
        <f t="shared" si="278"/>
        <v>1626.4512380623901</v>
      </c>
      <c r="W2617" s="59">
        <f t="shared" si="276"/>
        <v>42628</v>
      </c>
      <c r="X2617" s="28">
        <f t="shared" si="280"/>
        <v>151.39905833345972</v>
      </c>
      <c r="Y2617" s="28">
        <f t="shared" si="281"/>
        <v>338.18765000014326</v>
      </c>
      <c r="Z2617" s="28">
        <f t="shared" si="298"/>
        <v>329.06874999693116</v>
      </c>
      <c r="AA2617" s="28">
        <f t="shared" si="290"/>
        <v>321.86480832567179</v>
      </c>
      <c r="AB2617" s="28">
        <f t="shared" si="282"/>
        <v>202.36661666175507</v>
      </c>
      <c r="AC2617" s="28">
        <f t="shared" si="283"/>
        <v>35.933191667380356</v>
      </c>
      <c r="AD2617" s="28">
        <f t="shared" si="284"/>
        <v>96.176699996475705</v>
      </c>
      <c r="AE2617" s="28">
        <f t="shared" si="285"/>
        <v>0</v>
      </c>
      <c r="AF2617" s="28">
        <f t="shared" si="286"/>
        <v>13.055871666350392</v>
      </c>
      <c r="AG2617" s="28">
        <f t="shared" si="287"/>
        <v>8.5230500001850498</v>
      </c>
      <c r="AH2617" s="28">
        <f t="shared" si="288"/>
        <v>0</v>
      </c>
      <c r="AI2617" s="28"/>
      <c r="AL2617" s="24">
        <f t="shared" si="289"/>
        <v>1496.5756966483525</v>
      </c>
      <c r="AN2617" s="47">
        <f t="shared" si="291"/>
        <v>299.25</v>
      </c>
      <c r="AP2617" s="20">
        <f t="shared" si="279"/>
        <v>1795.8256966483525</v>
      </c>
      <c r="AR2617" s="20">
        <f t="shared" si="327"/>
        <v>-169.37445858596243</v>
      </c>
    </row>
    <row r="2618" spans="1:44" x14ac:dyDescent="0.25">
      <c r="A2618" t="str">
        <f>VLOOKUP($B2618,'Cushing Balance'!$C$2:$E$500,3,TRUE)</f>
        <v>372016</v>
      </c>
      <c r="B2618" s="2">
        <v>42629</v>
      </c>
      <c r="C2618" s="32"/>
      <c r="D2618" s="36">
        <f t="shared" si="292"/>
        <v>139.16694548232812</v>
      </c>
      <c r="E2618" s="28">
        <f t="shared" ref="E2618:F2618" si="330">AVERAGE(E2605:E2617)</f>
        <v>108.94604332193094</v>
      </c>
      <c r="F2618" s="28">
        <f t="shared" si="330"/>
        <v>197.36916483518741</v>
      </c>
      <c r="G2618" s="28"/>
      <c r="H2618" s="28">
        <f t="shared" si="267"/>
        <v>132.56742857240684</v>
      </c>
      <c r="I2618" s="28">
        <f t="shared" si="268"/>
        <v>78.849230769099805</v>
      </c>
      <c r="J2618" s="28">
        <f t="shared" si="269"/>
        <v>315.60278021972186</v>
      </c>
      <c r="K2618" s="28">
        <f t="shared" si="270"/>
        <v>77.481208791132005</v>
      </c>
      <c r="L2618" s="28">
        <f t="shared" si="271"/>
        <v>6.6563495676978651E-3</v>
      </c>
      <c r="M2618" s="28">
        <f t="shared" si="272"/>
        <v>330.41336263706938</v>
      </c>
      <c r="N2618" s="28">
        <f t="shared" si="273"/>
        <v>119.65840659320672</v>
      </c>
      <c r="O2618" s="28">
        <f t="shared" si="274"/>
        <v>44.39001098902812</v>
      </c>
      <c r="P2618" s="28">
        <f t="shared" si="275"/>
        <v>0</v>
      </c>
      <c r="R2618" s="24">
        <f t="shared" si="277"/>
        <v>1544.451238560679</v>
      </c>
      <c r="T2618" s="5">
        <v>82</v>
      </c>
      <c r="V2618" s="20">
        <f t="shared" si="278"/>
        <v>1626.451238560679</v>
      </c>
      <c r="W2618" s="59">
        <f t="shared" si="276"/>
        <v>42629</v>
      </c>
      <c r="X2618" s="28">
        <f t="shared" si="280"/>
        <v>151.39905833353808</v>
      </c>
      <c r="Y2618" s="28">
        <f t="shared" si="281"/>
        <v>338.18764999647317</v>
      </c>
      <c r="Z2618" s="28">
        <f t="shared" si="298"/>
        <v>329.06875000358531</v>
      </c>
      <c r="AA2618" s="28">
        <f t="shared" si="290"/>
        <v>321.86480833149977</v>
      </c>
      <c r="AB2618" s="28">
        <f t="shared" si="282"/>
        <v>202.36661665911495</v>
      </c>
      <c r="AC2618" s="28">
        <f t="shared" si="283"/>
        <v>35.933191667325815</v>
      </c>
      <c r="AD2618" s="28">
        <f t="shared" si="284"/>
        <v>96.176699999364047</v>
      </c>
      <c r="AE2618" s="28">
        <f t="shared" si="285"/>
        <v>0</v>
      </c>
      <c r="AF2618" s="28">
        <f t="shared" si="286"/>
        <v>13.055871666626789</v>
      </c>
      <c r="AG2618" s="28">
        <f t="shared" si="287"/>
        <v>8.5230500000439644</v>
      </c>
      <c r="AH2618" s="28">
        <f t="shared" si="288"/>
        <v>0</v>
      </c>
      <c r="AI2618" s="28"/>
      <c r="AL2618" s="24">
        <f t="shared" si="289"/>
        <v>1496.5756966575718</v>
      </c>
      <c r="AN2618" s="47">
        <f t="shared" si="291"/>
        <v>299.25</v>
      </c>
      <c r="AP2618" s="20">
        <f t="shared" si="279"/>
        <v>1795.8256966575718</v>
      </c>
      <c r="AR2618" s="20">
        <f t="shared" si="327"/>
        <v>-169.37445809689279</v>
      </c>
    </row>
    <row r="2619" spans="1:44" x14ac:dyDescent="0.25">
      <c r="A2619" t="str">
        <f>VLOOKUP($B2619,'Cushing Balance'!$C$2:$E$500,3,TRUE)</f>
        <v>382016</v>
      </c>
      <c r="B2619" s="2">
        <v>42630</v>
      </c>
      <c r="C2619" s="32"/>
      <c r="D2619" s="36">
        <f t="shared" si="292"/>
        <v>139.16694553636509</v>
      </c>
      <c r="E2619" s="28">
        <f t="shared" ref="E2619:F2619" si="331">AVERAGE(E2606:E2618)</f>
        <v>108.94604369110901</v>
      </c>
      <c r="F2619" s="28">
        <f t="shared" si="331"/>
        <v>197.36916483555035</v>
      </c>
      <c r="G2619" s="28"/>
      <c r="H2619" s="28">
        <f t="shared" si="267"/>
        <v>132.56742857246903</v>
      </c>
      <c r="I2619" s="28">
        <f t="shared" si="268"/>
        <v>78.849230769131083</v>
      </c>
      <c r="J2619" s="28">
        <f t="shared" si="269"/>
        <v>315.60278021958709</v>
      </c>
      <c r="K2619" s="28">
        <f t="shared" si="270"/>
        <v>77.481208791145392</v>
      </c>
      <c r="L2619" s="28">
        <f t="shared" si="271"/>
        <v>6.6563495677521211E-3</v>
      </c>
      <c r="M2619" s="28">
        <f t="shared" si="272"/>
        <v>330.41336263709007</v>
      </c>
      <c r="N2619" s="28">
        <f t="shared" si="273"/>
        <v>119.65840659329328</v>
      </c>
      <c r="O2619" s="28">
        <f t="shared" si="274"/>
        <v>44.390010989022649</v>
      </c>
      <c r="P2619" s="28">
        <f t="shared" si="275"/>
        <v>0</v>
      </c>
      <c r="R2619" s="24">
        <f t="shared" si="277"/>
        <v>1544.4512389843308</v>
      </c>
      <c r="T2619" s="5">
        <v>82</v>
      </c>
      <c r="V2619" s="20">
        <f t="shared" si="278"/>
        <v>1626.4512389843308</v>
      </c>
      <c r="W2619" s="59">
        <f t="shared" si="276"/>
        <v>42630</v>
      </c>
      <c r="X2619" s="28">
        <f t="shared" si="280"/>
        <v>151.39905833355428</v>
      </c>
      <c r="Y2619" s="28">
        <f t="shared" si="281"/>
        <v>338.18764999442902</v>
      </c>
      <c r="Z2619" s="28">
        <f t="shared" si="298"/>
        <v>329.06875000790768</v>
      </c>
      <c r="AA2619" s="28">
        <f t="shared" si="290"/>
        <v>321.864808336343</v>
      </c>
      <c r="AB2619" s="28">
        <f t="shared" si="282"/>
        <v>202.36661665871381</v>
      </c>
      <c r="AC2619" s="28">
        <f t="shared" si="283"/>
        <v>35.933191667142722</v>
      </c>
      <c r="AD2619" s="28">
        <f t="shared" si="284"/>
        <v>96.176700001706635</v>
      </c>
      <c r="AE2619" s="28">
        <f t="shared" si="285"/>
        <v>0</v>
      </c>
      <c r="AF2619" s="28">
        <f t="shared" si="286"/>
        <v>13.055871666846562</v>
      </c>
      <c r="AG2619" s="28">
        <f t="shared" si="287"/>
        <v>8.5230499999271778</v>
      </c>
      <c r="AH2619" s="28">
        <f t="shared" si="288"/>
        <v>0</v>
      </c>
      <c r="AI2619" s="28"/>
      <c r="AL2619" s="24">
        <f t="shared" si="289"/>
        <v>1496.5756966665708</v>
      </c>
      <c r="AN2619" s="47">
        <f t="shared" si="291"/>
        <v>299.25</v>
      </c>
      <c r="AP2619" s="20">
        <f t="shared" si="279"/>
        <v>1795.8256966665708</v>
      </c>
      <c r="AR2619" s="20">
        <f t="shared" si="327"/>
        <v>-169.37445768224006</v>
      </c>
    </row>
    <row r="2620" spans="1:44" x14ac:dyDescent="0.25">
      <c r="A2620" t="str">
        <f>VLOOKUP($B2620,'Cushing Balance'!$C$2:$E$500,3,TRUE)</f>
        <v>382016</v>
      </c>
      <c r="B2620" s="2">
        <v>42631</v>
      </c>
      <c r="C2620" s="32"/>
      <c r="D2620" s="36">
        <f t="shared" si="292"/>
        <v>139.16694544071248</v>
      </c>
      <c r="E2620" s="28">
        <f t="shared" ref="E2620:F2620" si="332">AVERAGE(E2607:E2619)</f>
        <v>108.94604403658234</v>
      </c>
      <c r="F2620" s="28">
        <f t="shared" si="332"/>
        <v>197.36916483571028</v>
      </c>
      <c r="G2620" s="28"/>
      <c r="H2620" s="28">
        <f t="shared" si="267"/>
        <v>132.56742857222719</v>
      </c>
      <c r="I2620" s="28">
        <f t="shared" si="268"/>
        <v>78.849230769181688</v>
      </c>
      <c r="J2620" s="28">
        <f t="shared" si="269"/>
        <v>315.60278021954156</v>
      </c>
      <c r="K2620" s="28">
        <f t="shared" si="270"/>
        <v>77.481208791172776</v>
      </c>
      <c r="L2620" s="28">
        <f t="shared" si="271"/>
        <v>6.6563495677476195E-3</v>
      </c>
      <c r="M2620" s="28">
        <f t="shared" si="272"/>
        <v>330.41336263718074</v>
      </c>
      <c r="N2620" s="28">
        <f t="shared" si="273"/>
        <v>119.65840659338821</v>
      </c>
      <c r="O2620" s="28">
        <f t="shared" si="274"/>
        <v>44.390010989015458</v>
      </c>
      <c r="P2620" s="28">
        <f t="shared" si="275"/>
        <v>0</v>
      </c>
      <c r="R2620" s="24">
        <f t="shared" si="277"/>
        <v>1544.4512392342806</v>
      </c>
      <c r="T2620" s="5">
        <v>82</v>
      </c>
      <c r="V2620" s="20">
        <f t="shared" si="278"/>
        <v>1626.4512392342806</v>
      </c>
      <c r="W2620" s="59">
        <f t="shared" si="276"/>
        <v>42631</v>
      </c>
      <c r="X2620" s="28">
        <f t="shared" si="280"/>
        <v>151.39905833351909</v>
      </c>
      <c r="Y2620" s="28">
        <f t="shared" si="281"/>
        <v>338.18764999406284</v>
      </c>
      <c r="Z2620" s="28">
        <f t="shared" si="298"/>
        <v>329.0687500095226</v>
      </c>
      <c r="AA2620" s="28">
        <f t="shared" si="290"/>
        <v>321.86480833940993</v>
      </c>
      <c r="AB2620" s="28">
        <f t="shared" si="282"/>
        <v>202.36661666010889</v>
      </c>
      <c r="AC2620" s="28">
        <f t="shared" si="283"/>
        <v>35.933191666900491</v>
      </c>
      <c r="AD2620" s="28">
        <f t="shared" si="284"/>
        <v>96.176700003138549</v>
      </c>
      <c r="AE2620" s="28">
        <f t="shared" si="285"/>
        <v>0</v>
      </c>
      <c r="AF2620" s="28">
        <f t="shared" si="286"/>
        <v>13.055871666976712</v>
      </c>
      <c r="AG2620" s="28">
        <f t="shared" si="287"/>
        <v>8.5230499998537237</v>
      </c>
      <c r="AH2620" s="28">
        <f t="shared" si="288"/>
        <v>0</v>
      </c>
      <c r="AI2620" s="28"/>
      <c r="AL2620" s="24">
        <f t="shared" si="289"/>
        <v>1496.5756966734928</v>
      </c>
      <c r="AN2620" s="47">
        <f t="shared" si="291"/>
        <v>299.25</v>
      </c>
      <c r="AP2620" s="20">
        <f t="shared" si="279"/>
        <v>1795.8256966734928</v>
      </c>
      <c r="AR2620" s="20">
        <f t="shared" si="327"/>
        <v>-169.37445743921216</v>
      </c>
    </row>
    <row r="2621" spans="1:44" x14ac:dyDescent="0.25">
      <c r="A2621" t="str">
        <f>VLOOKUP($B2621,'Cushing Balance'!$C$2:$E$500,3,TRUE)</f>
        <v>382016</v>
      </c>
      <c r="B2621" s="2">
        <v>42632</v>
      </c>
      <c r="C2621" s="32"/>
      <c r="D2621" s="36">
        <f t="shared" si="292"/>
        <v>139.16694526326688</v>
      </c>
      <c r="E2621" s="28">
        <f t="shared" ref="E2621:F2621" si="333">AVERAGE(E2608:E2620)</f>
        <v>108.94604426765045</v>
      </c>
      <c r="F2621" s="28">
        <f t="shared" si="333"/>
        <v>197.36916483567686</v>
      </c>
      <c r="G2621" s="28"/>
      <c r="H2621" s="28">
        <f t="shared" ref="H2621:H2684" si="334">AVERAGE(H2608:H2620)</f>
        <v>132.56742857182917</v>
      </c>
      <c r="I2621" s="28">
        <f t="shared" ref="I2621:I2684" si="335">AVERAGE(I2608:I2620)</f>
        <v>78.849230769232406</v>
      </c>
      <c r="J2621" s="28">
        <f t="shared" ref="J2621:J2684" si="336">AVERAGE(J2608:J2620)</f>
        <v>315.60278021957413</v>
      </c>
      <c r="K2621" s="28">
        <f t="shared" ref="K2621:K2684" si="337">AVERAGE(K2608:K2620)</f>
        <v>77.481208791202818</v>
      </c>
      <c r="L2621" s="28">
        <f t="shared" ref="L2621:L2684" si="338">AVERAGE(L2608:L2620)</f>
        <v>6.6563495677011957E-3</v>
      </c>
      <c r="M2621" s="28">
        <f t="shared" ref="M2621:M2684" si="339">AVERAGE(M2608:M2620)</f>
        <v>330.41336263729772</v>
      </c>
      <c r="N2621" s="28">
        <f t="shared" ref="N2621:N2684" si="340">AVERAGE(N2608:N2620)</f>
        <v>119.65840659346298</v>
      </c>
      <c r="O2621" s="28">
        <f t="shared" ref="O2621:O2684" si="341">AVERAGE(O2608:O2620)</f>
        <v>44.390010989008942</v>
      </c>
      <c r="P2621" s="28">
        <f t="shared" ref="P2621:P2684" si="342">AVERAGE(P2608:P2620)</f>
        <v>0</v>
      </c>
      <c r="R2621" s="24">
        <f t="shared" si="277"/>
        <v>1544.4512392877702</v>
      </c>
      <c r="T2621" s="5">
        <v>82</v>
      </c>
      <c r="V2621" s="20">
        <f t="shared" si="278"/>
        <v>1626.4512392877702</v>
      </c>
      <c r="W2621" s="59">
        <f t="shared" si="276"/>
        <v>42632</v>
      </c>
      <c r="X2621" s="28">
        <f t="shared" si="280"/>
        <v>151.39905833345196</v>
      </c>
      <c r="Y2621" s="28">
        <f t="shared" si="281"/>
        <v>338.18764999505566</v>
      </c>
      <c r="Z2621" s="28">
        <f t="shared" si="298"/>
        <v>329.06875000871679</v>
      </c>
      <c r="AA2621" s="28">
        <f t="shared" si="290"/>
        <v>321.86480834046495</v>
      </c>
      <c r="AB2621" s="28">
        <f t="shared" si="282"/>
        <v>202.36661666258135</v>
      </c>
      <c r="AC2621" s="28">
        <f t="shared" si="283"/>
        <v>35.933191666664939</v>
      </c>
      <c r="AD2621" s="28">
        <f t="shared" si="284"/>
        <v>96.176700003568655</v>
      </c>
      <c r="AE2621" s="28">
        <f t="shared" si="285"/>
        <v>0</v>
      </c>
      <c r="AF2621" s="28">
        <f t="shared" si="286"/>
        <v>13.055871667010525</v>
      </c>
      <c r="AG2621" s="28">
        <f t="shared" si="287"/>
        <v>8.5230499998288227</v>
      </c>
      <c r="AH2621" s="28">
        <f t="shared" si="288"/>
        <v>0</v>
      </c>
      <c r="AI2621" s="28"/>
      <c r="AL2621" s="24">
        <f t="shared" si="289"/>
        <v>1496.5756966773436</v>
      </c>
      <c r="AN2621" s="47">
        <f t="shared" si="291"/>
        <v>299.25</v>
      </c>
      <c r="AP2621" s="20">
        <f t="shared" si="279"/>
        <v>1795.8256966773436</v>
      </c>
      <c r="AR2621" s="20">
        <f t="shared" si="327"/>
        <v>-169.37445738957331</v>
      </c>
    </row>
    <row r="2622" spans="1:44" x14ac:dyDescent="0.25">
      <c r="A2622" t="str">
        <f>VLOOKUP($B2622,'Cushing Balance'!$C$2:$E$500,3,TRUE)</f>
        <v>382016</v>
      </c>
      <c r="B2622" s="2">
        <v>42633</v>
      </c>
      <c r="C2622" s="32"/>
      <c r="D2622" s="36">
        <f t="shared" si="292"/>
        <v>139.16694507660088</v>
      </c>
      <c r="E2622" s="28">
        <f t="shared" ref="E2622:F2622" si="343">AVERAGE(E2609:E2621)</f>
        <v>108.94604435059485</v>
      </c>
      <c r="F2622" s="28">
        <f t="shared" si="343"/>
        <v>197.36916483551067</v>
      </c>
      <c r="G2622" s="28"/>
      <c r="H2622" s="28">
        <f t="shared" si="334"/>
        <v>132.56742857142615</v>
      </c>
      <c r="I2622" s="28">
        <f t="shared" si="335"/>
        <v>78.84923076926917</v>
      </c>
      <c r="J2622" s="28">
        <f t="shared" si="336"/>
        <v>315.60278021965519</v>
      </c>
      <c r="K2622" s="28">
        <f t="shared" si="337"/>
        <v>77.481208791226521</v>
      </c>
      <c r="L2622" s="28">
        <f t="shared" si="338"/>
        <v>6.6563495676369277E-3</v>
      </c>
      <c r="M2622" s="28">
        <f t="shared" si="339"/>
        <v>330.41336263740146</v>
      </c>
      <c r="N2622" s="28">
        <f t="shared" si="340"/>
        <v>119.65840659350229</v>
      </c>
      <c r="O2622" s="28">
        <f t="shared" si="341"/>
        <v>44.390010989004701</v>
      </c>
      <c r="P2622" s="28">
        <f t="shared" si="342"/>
        <v>0</v>
      </c>
      <c r="R2622" s="24">
        <f t="shared" si="277"/>
        <v>1544.4512391837595</v>
      </c>
      <c r="T2622" s="5">
        <v>82</v>
      </c>
      <c r="V2622" s="20">
        <f t="shared" si="278"/>
        <v>1626.4512391837595</v>
      </c>
      <c r="W2622" s="59">
        <f t="shared" si="276"/>
        <v>42633</v>
      </c>
      <c r="X2622" s="28">
        <f t="shared" si="280"/>
        <v>151.39905833337485</v>
      </c>
      <c r="Y2622" s="28">
        <f t="shared" si="281"/>
        <v>338.18764999687477</v>
      </c>
      <c r="Z2622" s="28">
        <f t="shared" si="298"/>
        <v>329.06875000622665</v>
      </c>
      <c r="AA2622" s="28">
        <f t="shared" si="290"/>
        <v>321.86480833974804</v>
      </c>
      <c r="AB2622" s="28">
        <f t="shared" si="282"/>
        <v>202.36661666535142</v>
      </c>
      <c r="AC2622" s="28">
        <f t="shared" si="283"/>
        <v>35.933191666485058</v>
      </c>
      <c r="AD2622" s="28">
        <f t="shared" si="284"/>
        <v>96.176700003135608</v>
      </c>
      <c r="AE2622" s="28">
        <f t="shared" si="285"/>
        <v>0</v>
      </c>
      <c r="AF2622" s="28">
        <f t="shared" si="286"/>
        <v>13.055871666962913</v>
      </c>
      <c r="AG2622" s="28">
        <f t="shared" si="287"/>
        <v>8.5230499998462328</v>
      </c>
      <c r="AH2622" s="28">
        <f t="shared" si="288"/>
        <v>0</v>
      </c>
      <c r="AI2622" s="28"/>
      <c r="AL2622" s="24">
        <f t="shared" si="289"/>
        <v>1496.5756966780057</v>
      </c>
      <c r="AN2622" s="47">
        <f t="shared" si="291"/>
        <v>299.25</v>
      </c>
      <c r="AP2622" s="20">
        <f t="shared" si="279"/>
        <v>1795.8256966780057</v>
      </c>
      <c r="AR2622" s="20">
        <f t="shared" si="327"/>
        <v>-169.37445749424614</v>
      </c>
    </row>
    <row r="2623" spans="1:44" x14ac:dyDescent="0.25">
      <c r="A2623" t="str">
        <f>VLOOKUP($B2623,'Cushing Balance'!$C$2:$E$500,3,TRUE)</f>
        <v>382016</v>
      </c>
      <c r="B2623" s="2">
        <v>42634</v>
      </c>
      <c r="C2623" s="32"/>
      <c r="D2623" s="36">
        <f t="shared" si="292"/>
        <v>139.16694493458576</v>
      </c>
      <c r="E2623" s="28">
        <f t="shared" ref="E2623:F2623" si="344">AVERAGE(E2610:E2622)</f>
        <v>108.94604430217706</v>
      </c>
      <c r="F2623" s="28">
        <f t="shared" si="344"/>
        <v>197.36916483529299</v>
      </c>
      <c r="G2623" s="28"/>
      <c r="H2623" s="28">
        <f t="shared" si="334"/>
        <v>132.56742857113056</v>
      </c>
      <c r="I2623" s="28">
        <f t="shared" si="335"/>
        <v>78.849230769285569</v>
      </c>
      <c r="J2623" s="28">
        <f t="shared" si="336"/>
        <v>315.60278021974926</v>
      </c>
      <c r="K2623" s="28">
        <f t="shared" si="337"/>
        <v>77.481208791239027</v>
      </c>
      <c r="L2623" s="28">
        <f t="shared" si="338"/>
        <v>6.6563495675774085E-3</v>
      </c>
      <c r="M2623" s="28">
        <f t="shared" si="339"/>
        <v>330.41336263746695</v>
      </c>
      <c r="N2623" s="28">
        <f t="shared" si="340"/>
        <v>119.65840659350467</v>
      </c>
      <c r="O2623" s="28">
        <f t="shared" si="341"/>
        <v>44.390010989003301</v>
      </c>
      <c r="P2623" s="28">
        <f t="shared" si="342"/>
        <v>0</v>
      </c>
      <c r="R2623" s="24">
        <f t="shared" si="277"/>
        <v>1544.4512389930023</v>
      </c>
      <c r="T2623" s="5">
        <v>82</v>
      </c>
      <c r="V2623" s="20">
        <f t="shared" si="278"/>
        <v>1626.4512389930023</v>
      </c>
      <c r="W2623" s="59">
        <f t="shared" si="276"/>
        <v>42634</v>
      </c>
      <c r="X2623" s="28">
        <f t="shared" si="280"/>
        <v>151.39905833330693</v>
      </c>
      <c r="Y2623" s="28">
        <f t="shared" si="281"/>
        <v>338.18764999893722</v>
      </c>
      <c r="Z2623" s="28">
        <f t="shared" si="298"/>
        <v>329.06875000297913</v>
      </c>
      <c r="AA2623" s="28">
        <f t="shared" si="290"/>
        <v>321.86480833781894</v>
      </c>
      <c r="AB2623" s="28">
        <f t="shared" si="282"/>
        <v>202.36661666775632</v>
      </c>
      <c r="AC2623" s="28">
        <f t="shared" si="283"/>
        <v>35.933191666386456</v>
      </c>
      <c r="AD2623" s="28">
        <f t="shared" si="284"/>
        <v>96.176700002128783</v>
      </c>
      <c r="AE2623" s="28">
        <f t="shared" si="285"/>
        <v>0</v>
      </c>
      <c r="AF2623" s="28">
        <f t="shared" si="286"/>
        <v>13.055871666862608</v>
      </c>
      <c r="AG2623" s="28">
        <f t="shared" si="287"/>
        <v>8.5230499998923577</v>
      </c>
      <c r="AH2623" s="28">
        <f t="shared" si="288"/>
        <v>0</v>
      </c>
      <c r="AI2623" s="28"/>
      <c r="AL2623" s="24">
        <f t="shared" si="289"/>
        <v>1496.5756966760689</v>
      </c>
      <c r="AN2623" s="47">
        <f t="shared" si="291"/>
        <v>299.25</v>
      </c>
      <c r="AP2623" s="20">
        <f t="shared" si="279"/>
        <v>1795.8256966760689</v>
      </c>
      <c r="AR2623" s="20">
        <f t="shared" si="327"/>
        <v>-169.37445768306657</v>
      </c>
    </row>
    <row r="2624" spans="1:44" x14ac:dyDescent="0.25">
      <c r="A2624" t="str">
        <f>VLOOKUP($B2624,'Cushing Balance'!$C$2:$E$500,3,TRUE)</f>
        <v>382016</v>
      </c>
      <c r="B2624" s="2">
        <v>42635</v>
      </c>
      <c r="C2624" s="32"/>
      <c r="D2624" s="36">
        <f t="shared" si="292"/>
        <v>139.1669448635781</v>
      </c>
      <c r="E2624" s="28">
        <f t="shared" ref="E2624:F2624" si="345">AVERAGE(E2611:E2623)</f>
        <v>108.94604417081585</v>
      </c>
      <c r="F2624" s="28">
        <f t="shared" si="345"/>
        <v>197.36916483509771</v>
      </c>
      <c r="G2624" s="28"/>
      <c r="H2624" s="28">
        <f t="shared" si="334"/>
        <v>132.56742857099542</v>
      </c>
      <c r="I2624" s="28">
        <f t="shared" si="335"/>
        <v>78.849230769282471</v>
      </c>
      <c r="J2624" s="28">
        <f t="shared" si="336"/>
        <v>315.60278021982691</v>
      </c>
      <c r="K2624" s="28">
        <f t="shared" si="337"/>
        <v>77.481208791239879</v>
      </c>
      <c r="L2624" s="28">
        <f t="shared" si="338"/>
        <v>6.6563495675378186E-3</v>
      </c>
      <c r="M2624" s="28">
        <f t="shared" si="339"/>
        <v>330.41336263748622</v>
      </c>
      <c r="N2624" s="28">
        <f t="shared" si="340"/>
        <v>119.65840659347927</v>
      </c>
      <c r="O2624" s="28">
        <f t="shared" si="341"/>
        <v>44.390010989004388</v>
      </c>
      <c r="P2624" s="28">
        <f t="shared" si="342"/>
        <v>0</v>
      </c>
      <c r="R2624" s="24">
        <f t="shared" si="277"/>
        <v>1544.4512387903735</v>
      </c>
      <c r="T2624" s="5">
        <v>82</v>
      </c>
      <c r="V2624" s="20">
        <f t="shared" si="278"/>
        <v>1626.4512387903735</v>
      </c>
      <c r="W2624" s="59">
        <f t="shared" si="276"/>
        <v>42635</v>
      </c>
      <c r="X2624" s="28">
        <f t="shared" si="280"/>
        <v>151.3990583332608</v>
      </c>
      <c r="Y2624" s="28">
        <f t="shared" si="281"/>
        <v>338.18765000074404</v>
      </c>
      <c r="Z2624" s="28">
        <f t="shared" si="298"/>
        <v>329.0687499998503</v>
      </c>
      <c r="AA2624" s="28">
        <f t="shared" si="290"/>
        <v>321.86480833537036</v>
      </c>
      <c r="AB2624" s="28">
        <f t="shared" si="282"/>
        <v>202.36661666936419</v>
      </c>
      <c r="AC2624" s="28">
        <f t="shared" si="283"/>
        <v>35.933191666371279</v>
      </c>
      <c r="AD2624" s="28">
        <f t="shared" si="284"/>
        <v>96.176700000895622</v>
      </c>
      <c r="AE2624" s="28">
        <f t="shared" si="285"/>
        <v>0</v>
      </c>
      <c r="AF2624" s="28">
        <f t="shared" si="286"/>
        <v>13.055871666743212</v>
      </c>
      <c r="AG2624" s="28">
        <f t="shared" si="287"/>
        <v>8.5230499999507678</v>
      </c>
      <c r="AH2624" s="28">
        <f t="shared" si="288"/>
        <v>0</v>
      </c>
      <c r="AI2624" s="28"/>
      <c r="AL2624" s="24">
        <f t="shared" si="289"/>
        <v>1496.5756966725507</v>
      </c>
      <c r="AN2624" s="47">
        <f t="shared" si="291"/>
        <v>299.25</v>
      </c>
      <c r="AP2624" s="20">
        <f t="shared" si="279"/>
        <v>1795.8256966725507</v>
      </c>
      <c r="AR2624" s="20">
        <f t="shared" si="327"/>
        <v>-169.37445788217724</v>
      </c>
    </row>
    <row r="2625" spans="1:44" x14ac:dyDescent="0.25">
      <c r="A2625" t="str">
        <f>VLOOKUP($B2625,'Cushing Balance'!$C$2:$E$500,3,TRUE)</f>
        <v>382016</v>
      </c>
      <c r="B2625" s="2">
        <v>42636</v>
      </c>
      <c r="C2625" s="32"/>
      <c r="D2625" s="36">
        <f t="shared" si="292"/>
        <v>139.16694486368286</v>
      </c>
      <c r="E2625" s="28">
        <f t="shared" ref="E2625:F2625" si="346">AVERAGE(E2612:E2624)</f>
        <v>108.94604401514582</v>
      </c>
      <c r="F2625" s="28">
        <f t="shared" si="346"/>
        <v>197.36916483497276</v>
      </c>
      <c r="G2625" s="28"/>
      <c r="H2625" s="28">
        <f t="shared" si="334"/>
        <v>132.56742857101565</v>
      </c>
      <c r="I2625" s="28">
        <f t="shared" si="335"/>
        <v>78.849230769265915</v>
      </c>
      <c r="J2625" s="28">
        <f t="shared" si="336"/>
        <v>315.60278021987108</v>
      </c>
      <c r="K2625" s="28">
        <f t="shared" si="337"/>
        <v>77.481208791231921</v>
      </c>
      <c r="L2625" s="28">
        <f t="shared" si="338"/>
        <v>6.6563495675237465E-3</v>
      </c>
      <c r="M2625" s="28">
        <f t="shared" si="339"/>
        <v>330.41336263746621</v>
      </c>
      <c r="N2625" s="28">
        <f t="shared" si="340"/>
        <v>119.65840659344047</v>
      </c>
      <c r="O2625" s="28">
        <f t="shared" si="341"/>
        <v>44.390010989007038</v>
      </c>
      <c r="P2625" s="28">
        <f t="shared" si="342"/>
        <v>0</v>
      </c>
      <c r="R2625" s="24">
        <f t="shared" si="277"/>
        <v>1544.4512386346673</v>
      </c>
      <c r="T2625" s="5">
        <v>82</v>
      </c>
      <c r="V2625" s="20">
        <f t="shared" si="278"/>
        <v>1626.4512386346673</v>
      </c>
      <c r="W2625" s="59">
        <f t="shared" si="276"/>
        <v>42636</v>
      </c>
      <c r="X2625" s="28">
        <f t="shared" si="280"/>
        <v>151.3990583332413</v>
      </c>
      <c r="Y2625" s="28">
        <f t="shared" si="281"/>
        <v>338.18765000196737</v>
      </c>
      <c r="Z2625" s="28">
        <f t="shared" si="298"/>
        <v>329.06874999748806</v>
      </c>
      <c r="AA2625" s="28">
        <f t="shared" si="290"/>
        <v>321.86480833305234</v>
      </c>
      <c r="AB2625" s="28">
        <f t="shared" si="282"/>
        <v>202.36661667001411</v>
      </c>
      <c r="AC2625" s="28">
        <f t="shared" si="283"/>
        <v>35.933191666423269</v>
      </c>
      <c r="AD2625" s="28">
        <f t="shared" si="284"/>
        <v>96.176699999755328</v>
      </c>
      <c r="AE2625" s="28">
        <f t="shared" si="285"/>
        <v>0</v>
      </c>
      <c r="AF2625" s="28">
        <f t="shared" si="286"/>
        <v>13.055871666635017</v>
      </c>
      <c r="AG2625" s="28">
        <f t="shared" si="287"/>
        <v>8.5230500000062062</v>
      </c>
      <c r="AH2625" s="28">
        <f t="shared" si="288"/>
        <v>0</v>
      </c>
      <c r="AI2625" s="28"/>
      <c r="AL2625" s="24">
        <f t="shared" si="289"/>
        <v>1496.5756966685831</v>
      </c>
      <c r="AN2625" s="47">
        <f t="shared" si="291"/>
        <v>299.25</v>
      </c>
      <c r="AP2625" s="20">
        <f t="shared" si="279"/>
        <v>1795.8256966685831</v>
      </c>
      <c r="AR2625" s="20">
        <f t="shared" si="327"/>
        <v>-169.37445803391574</v>
      </c>
    </row>
    <row r="2626" spans="1:44" x14ac:dyDescent="0.25">
      <c r="A2626" t="str">
        <f>VLOOKUP($B2626,'Cushing Balance'!$C$2:$E$500,3,TRUE)</f>
        <v>392016</v>
      </c>
      <c r="B2626" s="2">
        <v>42637</v>
      </c>
      <c r="C2626" s="32"/>
      <c r="D2626" s="36">
        <f t="shared" si="292"/>
        <v>139.16694491606839</v>
      </c>
      <c r="E2626" s="28">
        <f t="shared" ref="E2626:F2626" si="347">AVERAGE(E2613:E2625)</f>
        <v>108.94604388486329</v>
      </c>
      <c r="F2626" s="28">
        <f t="shared" si="347"/>
        <v>197.369164834934</v>
      </c>
      <c r="G2626" s="28"/>
      <c r="H2626" s="28">
        <f t="shared" si="334"/>
        <v>132.56742857114469</v>
      </c>
      <c r="I2626" s="28">
        <f t="shared" si="335"/>
        <v>78.849230769244045</v>
      </c>
      <c r="J2626" s="28">
        <f t="shared" si="336"/>
        <v>315.60278021987835</v>
      </c>
      <c r="K2626" s="28">
        <f t="shared" si="337"/>
        <v>77.481208791219686</v>
      </c>
      <c r="L2626" s="28">
        <f t="shared" si="338"/>
        <v>6.6563495675322753E-3</v>
      </c>
      <c r="M2626" s="28">
        <f t="shared" si="339"/>
        <v>330.41336263742295</v>
      </c>
      <c r="N2626" s="28">
        <f t="shared" si="340"/>
        <v>119.65840659340257</v>
      </c>
      <c r="O2626" s="28">
        <f t="shared" si="341"/>
        <v>44.390010989010086</v>
      </c>
      <c r="P2626" s="28">
        <f t="shared" si="342"/>
        <v>0</v>
      </c>
      <c r="R2626" s="24">
        <f t="shared" si="277"/>
        <v>1544.4512385567555</v>
      </c>
      <c r="T2626" s="5">
        <v>82</v>
      </c>
      <c r="V2626" s="20">
        <f t="shared" si="278"/>
        <v>1626.4512385567555</v>
      </c>
      <c r="W2626" s="59">
        <f t="shared" ref="W2626:W2689" si="348">B2626</f>
        <v>42637</v>
      </c>
      <c r="X2626" s="28">
        <f t="shared" si="280"/>
        <v>151.3990583332463</v>
      </c>
      <c r="Y2626" s="28">
        <f t="shared" si="281"/>
        <v>338.18765000248055</v>
      </c>
      <c r="Z2626" s="28">
        <f t="shared" si="298"/>
        <v>329.0687499962238</v>
      </c>
      <c r="AA2626" s="28">
        <f t="shared" si="290"/>
        <v>321.86480833133857</v>
      </c>
      <c r="AB2626" s="28">
        <f t="shared" si="282"/>
        <v>202.36661666978938</v>
      </c>
      <c r="AC2626" s="28">
        <f t="shared" si="283"/>
        <v>35.933191666515462</v>
      </c>
      <c r="AD2626" s="28">
        <f t="shared" si="284"/>
        <v>96.176699998935121</v>
      </c>
      <c r="AE2626" s="28">
        <f t="shared" si="285"/>
        <v>0</v>
      </c>
      <c r="AF2626" s="28">
        <f t="shared" si="286"/>
        <v>13.05587166655905</v>
      </c>
      <c r="AG2626" s="28">
        <f t="shared" si="287"/>
        <v>8.5230500000474603</v>
      </c>
      <c r="AH2626" s="28">
        <f t="shared" si="288"/>
        <v>0</v>
      </c>
      <c r="AI2626" s="28"/>
      <c r="AL2626" s="24">
        <f t="shared" si="289"/>
        <v>1496.5756966651361</v>
      </c>
      <c r="AN2626" s="47">
        <f t="shared" si="291"/>
        <v>299.25</v>
      </c>
      <c r="AP2626" s="20">
        <f t="shared" si="279"/>
        <v>1795.8256966651361</v>
      </c>
      <c r="AR2626" s="20">
        <f t="shared" si="327"/>
        <v>-169.37445810838062</v>
      </c>
    </row>
    <row r="2627" spans="1:44" x14ac:dyDescent="0.25">
      <c r="A2627" t="str">
        <f>VLOOKUP($B2627,'Cushing Balance'!$C$2:$E$500,3,TRUE)</f>
        <v>392016</v>
      </c>
      <c r="B2627" s="2">
        <v>42638</v>
      </c>
      <c r="C2627" s="32"/>
      <c r="D2627" s="36">
        <f t="shared" si="292"/>
        <v>139.16694499285649</v>
      </c>
      <c r="E2627" s="28">
        <f t="shared" ref="E2627:F2627" si="349">AVERAGE(E2614:E2626)</f>
        <v>108.94604380887417</v>
      </c>
      <c r="F2627" s="28">
        <f t="shared" si="349"/>
        <v>197.36916483496924</v>
      </c>
      <c r="G2627" s="28"/>
      <c r="H2627" s="28">
        <f t="shared" si="334"/>
        <v>132.56742857131815</v>
      </c>
      <c r="I2627" s="28">
        <f t="shared" si="335"/>
        <v>78.849230769224278</v>
      </c>
      <c r="J2627" s="28">
        <f t="shared" si="336"/>
        <v>315.60278021985675</v>
      </c>
      <c r="K2627" s="28">
        <f t="shared" si="337"/>
        <v>77.481208791207663</v>
      </c>
      <c r="L2627" s="28">
        <f t="shared" si="338"/>
        <v>6.6563495675550609E-3</v>
      </c>
      <c r="M2627" s="28">
        <f t="shared" si="339"/>
        <v>330.41336263737446</v>
      </c>
      <c r="N2627" s="28">
        <f t="shared" si="340"/>
        <v>119.65840659337579</v>
      </c>
      <c r="O2627" s="28">
        <f t="shared" si="341"/>
        <v>44.390010989012595</v>
      </c>
      <c r="P2627" s="28">
        <f t="shared" si="342"/>
        <v>0</v>
      </c>
      <c r="R2627" s="24">
        <f t="shared" si="277"/>
        <v>1544.451238557637</v>
      </c>
      <c r="T2627" s="5">
        <v>82</v>
      </c>
      <c r="V2627" s="20">
        <f t="shared" si="278"/>
        <v>1626.451238557637</v>
      </c>
      <c r="W2627" s="59">
        <f t="shared" si="348"/>
        <v>42638</v>
      </c>
      <c r="X2627" s="28">
        <f t="shared" si="280"/>
        <v>151.39905833326884</v>
      </c>
      <c r="Y2627" s="28">
        <f t="shared" si="281"/>
        <v>338.18765000233918</v>
      </c>
      <c r="Z2627" s="28">
        <f t="shared" si="298"/>
        <v>329.06874999607254</v>
      </c>
      <c r="AA2627" s="28">
        <f t="shared" si="290"/>
        <v>321.86480833046102</v>
      </c>
      <c r="AB2627" s="28">
        <f t="shared" si="282"/>
        <v>202.36661666894369</v>
      </c>
      <c r="AC2627" s="28">
        <f t="shared" si="283"/>
        <v>35.933191666618519</v>
      </c>
      <c r="AD2627" s="28">
        <f t="shared" si="284"/>
        <v>96.17669999853949</v>
      </c>
      <c r="AE2627" s="28">
        <f t="shared" si="285"/>
        <v>0</v>
      </c>
      <c r="AF2627" s="28">
        <f t="shared" si="286"/>
        <v>13.055871666524389</v>
      </c>
      <c r="AG2627" s="28">
        <f t="shared" si="287"/>
        <v>8.5230500000688529</v>
      </c>
      <c r="AH2627" s="28">
        <f t="shared" si="288"/>
        <v>0</v>
      </c>
      <c r="AI2627" s="28"/>
      <c r="AL2627" s="24">
        <f t="shared" si="289"/>
        <v>1496.5756966628367</v>
      </c>
      <c r="AN2627" s="47">
        <f t="shared" si="291"/>
        <v>299.25</v>
      </c>
      <c r="AP2627" s="20">
        <f t="shared" si="279"/>
        <v>1795.8256966628367</v>
      </c>
      <c r="AR2627" s="20">
        <f t="shared" si="327"/>
        <v>-169.37445810519966</v>
      </c>
    </row>
    <row r="2628" spans="1:44" x14ac:dyDescent="0.25">
      <c r="A2628" t="str">
        <f>VLOOKUP($B2628,'Cushing Balance'!$C$2:$E$500,3,TRUE)</f>
        <v>392016</v>
      </c>
      <c r="B2628" s="2">
        <v>42639</v>
      </c>
      <c r="C2628" s="32"/>
      <c r="D2628" s="36">
        <f t="shared" si="292"/>
        <v>139.16694506672894</v>
      </c>
      <c r="E2628" s="28">
        <f t="shared" ref="E2628:F2628" si="350">AVERAGE(E2615:E2627)</f>
        <v>108.94604379343316</v>
      </c>
      <c r="F2628" s="28">
        <f t="shared" si="350"/>
        <v>197.36916483504922</v>
      </c>
      <c r="G2628" s="28"/>
      <c r="H2628" s="28">
        <f t="shared" si="334"/>
        <v>132.56742857147628</v>
      </c>
      <c r="I2628" s="28">
        <f t="shared" si="335"/>
        <v>78.84923076921153</v>
      </c>
      <c r="J2628" s="28">
        <f t="shared" si="336"/>
        <v>315.60278021981958</v>
      </c>
      <c r="K2628" s="28">
        <f t="shared" si="337"/>
        <v>77.481208791199137</v>
      </c>
      <c r="L2628" s="28">
        <f t="shared" si="338"/>
        <v>6.6563495675820627E-3</v>
      </c>
      <c r="M2628" s="28">
        <f t="shared" si="339"/>
        <v>330.41336263733552</v>
      </c>
      <c r="N2628" s="28">
        <f t="shared" si="340"/>
        <v>119.65840659336456</v>
      </c>
      <c r="O2628" s="28">
        <f t="shared" si="341"/>
        <v>44.390010989013987</v>
      </c>
      <c r="P2628" s="28">
        <f t="shared" si="342"/>
        <v>0</v>
      </c>
      <c r="R2628" s="24">
        <f t="shared" si="277"/>
        <v>1544.4512386161994</v>
      </c>
      <c r="T2628" s="5">
        <v>82</v>
      </c>
      <c r="V2628" s="20">
        <f t="shared" si="278"/>
        <v>1626.4512386161994</v>
      </c>
      <c r="W2628" s="59">
        <f t="shared" si="348"/>
        <v>42639</v>
      </c>
      <c r="X2628" s="28">
        <f t="shared" si="280"/>
        <v>151.39905833329979</v>
      </c>
      <c r="Y2628" s="28">
        <f t="shared" si="281"/>
        <v>338.18765000172709</v>
      </c>
      <c r="Z2628" s="28">
        <f t="shared" si="298"/>
        <v>329.06874999680383</v>
      </c>
      <c r="AA2628" s="28">
        <f t="shared" si="290"/>
        <v>321.86480833041281</v>
      </c>
      <c r="AB2628" s="28">
        <f t="shared" si="282"/>
        <v>202.36661666780626</v>
      </c>
      <c r="AC2628" s="28">
        <f t="shared" si="283"/>
        <v>35.933191666707643</v>
      </c>
      <c r="AD2628" s="28">
        <f t="shared" si="284"/>
        <v>96.176699998554398</v>
      </c>
      <c r="AE2628" s="28">
        <f t="shared" si="285"/>
        <v>0</v>
      </c>
      <c r="AF2628" s="28">
        <f t="shared" si="286"/>
        <v>13.055871666528809</v>
      </c>
      <c r="AG2628" s="28">
        <f t="shared" si="287"/>
        <v>8.5230500000703167</v>
      </c>
      <c r="AH2628" s="28">
        <f t="shared" si="288"/>
        <v>0</v>
      </c>
      <c r="AI2628" s="28"/>
      <c r="AL2628" s="24">
        <f t="shared" si="289"/>
        <v>1496.575696661911</v>
      </c>
      <c r="AN2628" s="47">
        <f t="shared" si="291"/>
        <v>299.25</v>
      </c>
      <c r="AP2628" s="20">
        <f t="shared" si="279"/>
        <v>1795.825696661911</v>
      </c>
      <c r="AR2628" s="20">
        <f t="shared" si="327"/>
        <v>-169.37445804571166</v>
      </c>
    </row>
    <row r="2629" spans="1:44" x14ac:dyDescent="0.25">
      <c r="A2629" t="str">
        <f>VLOOKUP($B2629,'Cushing Balance'!$C$2:$E$500,3,TRUE)</f>
        <v>392016</v>
      </c>
      <c r="B2629" s="2">
        <v>42640</v>
      </c>
      <c r="C2629" s="32"/>
      <c r="D2629" s="36">
        <f t="shared" si="292"/>
        <v>139.16694511809052</v>
      </c>
      <c r="E2629" s="28">
        <f t="shared" ref="E2629:F2629" si="351">AVERAGE(E2616:E2628)</f>
        <v>108.94604382677264</v>
      </c>
      <c r="F2629" s="28">
        <f t="shared" si="351"/>
        <v>197.36916483513994</v>
      </c>
      <c r="G2629" s="28"/>
      <c r="H2629" s="28">
        <f t="shared" si="334"/>
        <v>132.56742857157926</v>
      </c>
      <c r="I2629" s="28">
        <f t="shared" si="335"/>
        <v>78.849230769207466</v>
      </c>
      <c r="J2629" s="28">
        <f t="shared" si="336"/>
        <v>315.60278021978144</v>
      </c>
      <c r="K2629" s="28">
        <f t="shared" si="337"/>
        <v>77.481208791195527</v>
      </c>
      <c r="L2629" s="28">
        <f t="shared" si="338"/>
        <v>6.6563495676047251E-3</v>
      </c>
      <c r="M2629" s="28">
        <f t="shared" si="339"/>
        <v>330.41336263731438</v>
      </c>
      <c r="N2629" s="28">
        <f t="shared" si="340"/>
        <v>119.65840659336787</v>
      </c>
      <c r="O2629" s="28">
        <f t="shared" si="341"/>
        <v>44.390010989014172</v>
      </c>
      <c r="P2629" s="28">
        <f t="shared" si="342"/>
        <v>0</v>
      </c>
      <c r="R2629" s="24">
        <f t="shared" si="277"/>
        <v>1544.4512387010304</v>
      </c>
      <c r="T2629" s="5">
        <v>82</v>
      </c>
      <c r="V2629" s="20">
        <f t="shared" si="278"/>
        <v>1626.4512387010304</v>
      </c>
      <c r="W2629" s="59">
        <f t="shared" si="348"/>
        <v>42640</v>
      </c>
      <c r="X2629" s="28">
        <f t="shared" si="280"/>
        <v>151.39905833333063</v>
      </c>
      <c r="Y2629" s="28">
        <f t="shared" si="281"/>
        <v>338.18765000088695</v>
      </c>
      <c r="Z2629" s="28">
        <f t="shared" si="298"/>
        <v>329.06874999805001</v>
      </c>
      <c r="AA2629" s="28">
        <f t="shared" si="290"/>
        <v>321.86480833100666</v>
      </c>
      <c r="AB2629" s="28">
        <f t="shared" si="282"/>
        <v>202.36661666669201</v>
      </c>
      <c r="AC2629" s="28">
        <f t="shared" si="283"/>
        <v>35.933191666766888</v>
      </c>
      <c r="AD2629" s="28">
        <f t="shared" si="284"/>
        <v>96.176699998878348</v>
      </c>
      <c r="AE2629" s="28">
        <f t="shared" si="285"/>
        <v>0</v>
      </c>
      <c r="AF2629" s="28">
        <f t="shared" si="286"/>
        <v>13.055871666561961</v>
      </c>
      <c r="AG2629" s="28">
        <f t="shared" si="287"/>
        <v>8.5230500000561928</v>
      </c>
      <c r="AH2629" s="28">
        <f t="shared" si="288"/>
        <v>0</v>
      </c>
      <c r="AI2629" s="28"/>
      <c r="AL2629" s="24">
        <f t="shared" si="289"/>
        <v>1496.5756966622293</v>
      </c>
      <c r="AN2629" s="47">
        <f t="shared" si="291"/>
        <v>299.25</v>
      </c>
      <c r="AP2629" s="20">
        <f t="shared" si="279"/>
        <v>1795.8256966622293</v>
      </c>
      <c r="AR2629" s="20">
        <f t="shared" si="327"/>
        <v>-169.37445796119891</v>
      </c>
    </row>
    <row r="2630" spans="1:44" x14ac:dyDescent="0.25">
      <c r="A2630" t="str">
        <f>VLOOKUP($B2630,'Cushing Balance'!$C$2:$E$500,3,TRUE)</f>
        <v>392016</v>
      </c>
      <c r="B2630" s="2">
        <v>42641</v>
      </c>
      <c r="C2630" s="32"/>
      <c r="D2630" s="36">
        <f t="shared" si="292"/>
        <v>139.16694513849467</v>
      </c>
      <c r="E2630" s="28">
        <f t="shared" ref="E2630:F2630" si="352">AVERAGE(E2617:E2629)</f>
        <v>108.94604388700351</v>
      </c>
      <c r="F2630" s="28">
        <f t="shared" si="352"/>
        <v>197.36916483521361</v>
      </c>
      <c r="G2630" s="28"/>
      <c r="H2630" s="28">
        <f t="shared" si="334"/>
        <v>132.56742857161322</v>
      </c>
      <c r="I2630" s="28">
        <f t="shared" si="335"/>
        <v>78.849230769210934</v>
      </c>
      <c r="J2630" s="28">
        <f t="shared" si="336"/>
        <v>315.60278021975313</v>
      </c>
      <c r="K2630" s="28">
        <f t="shared" si="337"/>
        <v>77.481208791196551</v>
      </c>
      <c r="L2630" s="28">
        <f t="shared" si="338"/>
        <v>6.6563495676179316E-3</v>
      </c>
      <c r="M2630" s="28">
        <f t="shared" si="339"/>
        <v>330.41336263731216</v>
      </c>
      <c r="N2630" s="28">
        <f t="shared" si="340"/>
        <v>119.65840659338097</v>
      </c>
      <c r="O2630" s="28">
        <f t="shared" si="341"/>
        <v>44.390010989013426</v>
      </c>
      <c r="P2630" s="28">
        <f t="shared" si="342"/>
        <v>0</v>
      </c>
      <c r="R2630" s="24">
        <f t="shared" si="277"/>
        <v>1544.4512387817599</v>
      </c>
      <c r="T2630" s="5">
        <v>82</v>
      </c>
      <c r="V2630" s="20">
        <f t="shared" si="278"/>
        <v>1626.4512387817599</v>
      </c>
      <c r="W2630" s="59">
        <f t="shared" si="348"/>
        <v>42641</v>
      </c>
      <c r="X2630" s="28">
        <f t="shared" si="280"/>
        <v>151.39905833335476</v>
      </c>
      <c r="Y2630" s="28">
        <f t="shared" si="281"/>
        <v>338.18765000005379</v>
      </c>
      <c r="Z2630" s="28">
        <f t="shared" si="298"/>
        <v>329.06874999942022</v>
      </c>
      <c r="AA2630" s="28">
        <f t="shared" si="290"/>
        <v>321.86480833196032</v>
      </c>
      <c r="AB2630" s="28">
        <f t="shared" si="282"/>
        <v>202.36661666583606</v>
      </c>
      <c r="AC2630" s="28">
        <f t="shared" si="283"/>
        <v>35.933191666790584</v>
      </c>
      <c r="AD2630" s="28">
        <f t="shared" si="284"/>
        <v>96.176699999366548</v>
      </c>
      <c r="AE2630" s="28">
        <f t="shared" si="285"/>
        <v>0</v>
      </c>
      <c r="AF2630" s="28">
        <f t="shared" si="286"/>
        <v>13.055871666609733</v>
      </c>
      <c r="AG2630" s="28">
        <f t="shared" si="287"/>
        <v>8.5230500000332494</v>
      </c>
      <c r="AH2630" s="28">
        <f t="shared" si="288"/>
        <v>0</v>
      </c>
      <c r="AI2630" s="28"/>
      <c r="AL2630" s="24">
        <f t="shared" si="289"/>
        <v>1496.5756966634251</v>
      </c>
      <c r="AN2630" s="47">
        <f t="shared" si="291"/>
        <v>299.25</v>
      </c>
      <c r="AP2630" s="20">
        <f t="shared" si="279"/>
        <v>1795.8256966634251</v>
      </c>
      <c r="AR2630" s="20">
        <f t="shared" si="327"/>
        <v>-169.37445788166519</v>
      </c>
    </row>
    <row r="2631" spans="1:44" x14ac:dyDescent="0.25">
      <c r="A2631" t="str">
        <f>VLOOKUP($B2631,'Cushing Balance'!$C$2:$E$500,3,TRUE)</f>
        <v>392016</v>
      </c>
      <c r="B2631" s="2">
        <v>42642</v>
      </c>
      <c r="C2631" s="32"/>
      <c r="D2631" s="36">
        <f t="shared" si="292"/>
        <v>139.1669451302584</v>
      </c>
      <c r="E2631" s="28">
        <f t="shared" ref="E2631:F2631" si="353">AVERAGE(E2618:E2630)</f>
        <v>108.94604395053486</v>
      </c>
      <c r="F2631" s="28">
        <f t="shared" si="353"/>
        <v>197.36916483525425</v>
      </c>
      <c r="G2631" s="28"/>
      <c r="H2631" s="28">
        <f t="shared" si="334"/>
        <v>132.56742857158704</v>
      </c>
      <c r="I2631" s="28">
        <f t="shared" si="335"/>
        <v>78.849230769218948</v>
      </c>
      <c r="J2631" s="28">
        <f t="shared" si="336"/>
        <v>315.60278021973966</v>
      </c>
      <c r="K2631" s="28">
        <f t="shared" si="337"/>
        <v>77.481208791200686</v>
      </c>
      <c r="L2631" s="28">
        <f t="shared" si="338"/>
        <v>6.6563495676205198E-3</v>
      </c>
      <c r="M2631" s="28">
        <f t="shared" si="339"/>
        <v>330.41336263732444</v>
      </c>
      <c r="N2631" s="28">
        <f t="shared" si="340"/>
        <v>119.65840659339766</v>
      </c>
      <c r="O2631" s="28">
        <f t="shared" si="341"/>
        <v>44.390010989012225</v>
      </c>
      <c r="P2631" s="28">
        <f t="shared" si="342"/>
        <v>0</v>
      </c>
      <c r="R2631" s="24">
        <f t="shared" si="277"/>
        <v>1544.4512388370956</v>
      </c>
      <c r="T2631" s="5">
        <v>82</v>
      </c>
      <c r="V2631" s="20">
        <f t="shared" si="278"/>
        <v>1626.4512388370956</v>
      </c>
      <c r="W2631" s="59">
        <f t="shared" si="348"/>
        <v>42642</v>
      </c>
      <c r="X2631" s="28">
        <f t="shared" si="280"/>
        <v>151.39905833336863</v>
      </c>
      <c r="Y2631" s="28">
        <f t="shared" si="281"/>
        <v>338.18764999940578</v>
      </c>
      <c r="Z2631" s="28">
        <f t="shared" si="298"/>
        <v>329.06875000059068</v>
      </c>
      <c r="AA2631" s="28">
        <f t="shared" si="290"/>
        <v>321.86480833298185</v>
      </c>
      <c r="AB2631" s="28">
        <f t="shared" si="282"/>
        <v>202.36661666536131</v>
      </c>
      <c r="AC2631" s="28">
        <f t="shared" si="283"/>
        <v>35.933191666782058</v>
      </c>
      <c r="AD2631" s="28">
        <f t="shared" si="284"/>
        <v>96.176699999874117</v>
      </c>
      <c r="AE2631" s="28">
        <f t="shared" si="285"/>
        <v>0</v>
      </c>
      <c r="AF2631" s="28">
        <f t="shared" si="286"/>
        <v>13.055871666658316</v>
      </c>
      <c r="AG2631" s="28">
        <f t="shared" si="287"/>
        <v>8.5230500000085794</v>
      </c>
      <c r="AH2631" s="28">
        <f t="shared" si="288"/>
        <v>0</v>
      </c>
      <c r="AI2631" s="28"/>
      <c r="AL2631" s="24">
        <f t="shared" si="289"/>
        <v>1496.575696665031</v>
      </c>
      <c r="AN2631" s="47">
        <f t="shared" si="291"/>
        <v>299.25</v>
      </c>
      <c r="AP2631" s="20">
        <f t="shared" si="279"/>
        <v>1795.825696665031</v>
      </c>
      <c r="AR2631" s="20">
        <f t="shared" si="327"/>
        <v>-169.37445782793543</v>
      </c>
    </row>
    <row r="2632" spans="1:44" x14ac:dyDescent="0.25">
      <c r="A2632" t="str">
        <f>VLOOKUP($B2632,'Cushing Balance'!$C$2:$E$500,3,TRUE)</f>
        <v>392016</v>
      </c>
      <c r="B2632" s="2">
        <v>42643</v>
      </c>
      <c r="C2632" s="32"/>
      <c r="D2632" s="36">
        <f t="shared" si="292"/>
        <v>139.16694510317612</v>
      </c>
      <c r="E2632" s="28">
        <f t="shared" ref="E2632:F2632" si="354">AVERAGE(E2619:E2631)</f>
        <v>108.94604399888901</v>
      </c>
      <c r="F2632" s="28">
        <f t="shared" si="354"/>
        <v>197.3691648352594</v>
      </c>
      <c r="G2632" s="28"/>
      <c r="H2632" s="28">
        <f t="shared" si="334"/>
        <v>132.56742857152398</v>
      </c>
      <c r="I2632" s="28">
        <f t="shared" si="335"/>
        <v>78.849230769228129</v>
      </c>
      <c r="J2632" s="28">
        <f t="shared" si="336"/>
        <v>315.60278021974108</v>
      </c>
      <c r="K2632" s="28">
        <f t="shared" si="337"/>
        <v>77.481208791205972</v>
      </c>
      <c r="L2632" s="28">
        <f t="shared" si="338"/>
        <v>6.6563495676145706E-3</v>
      </c>
      <c r="M2632" s="28">
        <f t="shared" si="339"/>
        <v>330.41336263734411</v>
      </c>
      <c r="N2632" s="28">
        <f t="shared" si="340"/>
        <v>119.65840659341234</v>
      </c>
      <c r="O2632" s="28">
        <f t="shared" si="341"/>
        <v>44.390010989010996</v>
      </c>
      <c r="P2632" s="28">
        <f t="shared" si="342"/>
        <v>0</v>
      </c>
      <c r="R2632" s="24">
        <f t="shared" si="277"/>
        <v>1544.4512388583589</v>
      </c>
      <c r="T2632" s="5">
        <v>82</v>
      </c>
      <c r="V2632" s="20">
        <f t="shared" si="278"/>
        <v>1626.4512388583589</v>
      </c>
      <c r="W2632" s="59">
        <f t="shared" si="348"/>
        <v>42643</v>
      </c>
      <c r="X2632" s="28">
        <f t="shared" si="280"/>
        <v>151.3990583333717</v>
      </c>
      <c r="Y2632" s="28">
        <f t="shared" si="281"/>
        <v>338.18764999903868</v>
      </c>
      <c r="Z2632" s="28">
        <f t="shared" si="298"/>
        <v>329.0687500013579</v>
      </c>
      <c r="AA2632" s="28">
        <f t="shared" si="290"/>
        <v>321.86480833383604</v>
      </c>
      <c r="AB2632" s="28">
        <f t="shared" si="282"/>
        <v>202.36661666527925</v>
      </c>
      <c r="AC2632" s="28">
        <f t="shared" si="283"/>
        <v>35.933191666750773</v>
      </c>
      <c r="AD2632" s="28">
        <f t="shared" si="284"/>
        <v>96.176700000287781</v>
      </c>
      <c r="AE2632" s="28">
        <f t="shared" si="285"/>
        <v>0</v>
      </c>
      <c r="AF2632" s="28">
        <f t="shared" si="286"/>
        <v>13.055871666697131</v>
      </c>
      <c r="AG2632" s="28">
        <f t="shared" si="287"/>
        <v>8.5230499999879292</v>
      </c>
      <c r="AH2632" s="28">
        <f t="shared" si="288"/>
        <v>0</v>
      </c>
      <c r="AI2632" s="28"/>
      <c r="AL2632" s="24">
        <f t="shared" si="289"/>
        <v>1496.5756966666074</v>
      </c>
      <c r="AN2632" s="47">
        <f t="shared" si="291"/>
        <v>299.25</v>
      </c>
      <c r="AP2632" s="20">
        <f t="shared" si="279"/>
        <v>1795.8256966666074</v>
      </c>
      <c r="AR2632" s="20">
        <f t="shared" si="327"/>
        <v>-169.37445780824851</v>
      </c>
    </row>
    <row r="2633" spans="1:44" x14ac:dyDescent="0.25">
      <c r="A2633" t="str">
        <f>VLOOKUP($B2633,'Cushing Balance'!$C$2:$E$500,3,TRUE)</f>
        <v>402016</v>
      </c>
      <c r="B2633" s="2">
        <v>42644</v>
      </c>
      <c r="C2633" s="32"/>
      <c r="D2633" s="36">
        <f t="shared" si="292"/>
        <v>139.16694506985388</v>
      </c>
      <c r="E2633" s="28">
        <f t="shared" ref="E2633:F2633" si="355">AVERAGE(E2620:E2632)</f>
        <v>108.94604402256439</v>
      </c>
      <c r="F2633" s="28">
        <f t="shared" si="355"/>
        <v>197.36916483523697</v>
      </c>
      <c r="G2633" s="28"/>
      <c r="H2633" s="28">
        <f t="shared" si="334"/>
        <v>132.56742857145127</v>
      </c>
      <c r="I2633" s="28">
        <f t="shared" si="335"/>
        <v>78.849230769235575</v>
      </c>
      <c r="J2633" s="28">
        <f t="shared" si="336"/>
        <v>315.6027802197529</v>
      </c>
      <c r="K2633" s="28">
        <f t="shared" si="337"/>
        <v>77.481208791210619</v>
      </c>
      <c r="L2633" s="28">
        <f t="shared" si="338"/>
        <v>6.6563495676039914E-3</v>
      </c>
      <c r="M2633" s="28">
        <f t="shared" si="339"/>
        <v>330.41336263736372</v>
      </c>
      <c r="N2633" s="28">
        <f t="shared" si="340"/>
        <v>119.65840659342149</v>
      </c>
      <c r="O2633" s="28">
        <f t="shared" si="341"/>
        <v>44.390010989010108</v>
      </c>
      <c r="P2633" s="28">
        <f t="shared" si="342"/>
        <v>0</v>
      </c>
      <c r="R2633" s="24">
        <f t="shared" si="277"/>
        <v>1544.451238848668</v>
      </c>
      <c r="T2633" s="5">
        <v>82</v>
      </c>
      <c r="V2633" s="20">
        <f t="shared" si="278"/>
        <v>1626.451238848668</v>
      </c>
      <c r="W2633" s="59">
        <f t="shared" si="348"/>
        <v>42644</v>
      </c>
      <c r="X2633" s="28">
        <f t="shared" si="280"/>
        <v>151.39905833336584</v>
      </c>
      <c r="Y2633" s="28">
        <f t="shared" si="281"/>
        <v>338.18764999896507</v>
      </c>
      <c r="Z2633" s="28">
        <f t="shared" si="298"/>
        <v>329.06875000165309</v>
      </c>
      <c r="AA2633" s="28">
        <f t="shared" si="290"/>
        <v>321.86480833438031</v>
      </c>
      <c r="AB2633" s="28">
        <f t="shared" si="282"/>
        <v>202.36661666551419</v>
      </c>
      <c r="AC2633" s="28">
        <f t="shared" si="283"/>
        <v>35.933191666708801</v>
      </c>
      <c r="AD2633" s="28">
        <f t="shared" si="284"/>
        <v>96.176700000541913</v>
      </c>
      <c r="AE2633" s="28">
        <f t="shared" si="285"/>
        <v>0</v>
      </c>
      <c r="AF2633" s="28">
        <f t="shared" si="286"/>
        <v>13.055871666720247</v>
      </c>
      <c r="AG2633" s="28">
        <f t="shared" si="287"/>
        <v>8.5230499999747895</v>
      </c>
      <c r="AH2633" s="28">
        <f t="shared" si="288"/>
        <v>0</v>
      </c>
      <c r="AI2633" s="28"/>
      <c r="AL2633" s="24">
        <f t="shared" si="289"/>
        <v>1496.5756966678241</v>
      </c>
      <c r="AN2633" s="47">
        <f t="shared" si="291"/>
        <v>299.25</v>
      </c>
      <c r="AP2633" s="20">
        <f t="shared" si="279"/>
        <v>1795.8256966678241</v>
      </c>
      <c r="AR2633" s="20">
        <f t="shared" si="327"/>
        <v>-169.37445781915608</v>
      </c>
    </row>
    <row r="2634" spans="1:44" x14ac:dyDescent="0.25">
      <c r="A2634" t="str">
        <f>VLOOKUP($B2634,'Cushing Balance'!$C$2:$E$500,3,TRUE)</f>
        <v>402016</v>
      </c>
      <c r="B2634" s="2">
        <v>42645</v>
      </c>
      <c r="C2634" s="32"/>
      <c r="D2634" s="36">
        <f t="shared" si="292"/>
        <v>139.1669450413263</v>
      </c>
      <c r="E2634" s="28">
        <f t="shared" ref="E2634:F2634" si="356">AVERAGE(E2621:E2633)</f>
        <v>108.94604402148609</v>
      </c>
      <c r="F2634" s="28">
        <f t="shared" si="356"/>
        <v>197.36916483520056</v>
      </c>
      <c r="G2634" s="28"/>
      <c r="H2634" s="28">
        <f t="shared" si="334"/>
        <v>132.56742857139159</v>
      </c>
      <c r="I2634" s="28">
        <f t="shared" si="335"/>
        <v>78.849230769239739</v>
      </c>
      <c r="J2634" s="28">
        <f t="shared" si="336"/>
        <v>315.60278021976916</v>
      </c>
      <c r="K2634" s="28">
        <f t="shared" si="337"/>
        <v>77.481208791213533</v>
      </c>
      <c r="L2634" s="28">
        <f t="shared" si="338"/>
        <v>6.656349567592942E-3</v>
      </c>
      <c r="M2634" s="28">
        <f t="shared" si="339"/>
        <v>330.41336263737776</v>
      </c>
      <c r="N2634" s="28">
        <f t="shared" si="340"/>
        <v>119.65840659342406</v>
      </c>
      <c r="O2634" s="28">
        <f t="shared" si="341"/>
        <v>44.390010989009696</v>
      </c>
      <c r="P2634" s="28">
        <f t="shared" si="342"/>
        <v>0</v>
      </c>
      <c r="R2634" s="24">
        <f t="shared" ref="R2634:R2697" si="357">SUM(D2634:P2634)</f>
        <v>1544.451238819006</v>
      </c>
      <c r="T2634" s="5">
        <v>82</v>
      </c>
      <c r="V2634" s="20">
        <f t="shared" ref="V2634:V2697" si="358">T2634+R2634</f>
        <v>1626.451238819006</v>
      </c>
      <c r="W2634" s="59">
        <f t="shared" si="348"/>
        <v>42645</v>
      </c>
      <c r="X2634" s="28">
        <f t="shared" si="280"/>
        <v>151.39905833335439</v>
      </c>
      <c r="Y2634" s="28">
        <f t="shared" si="281"/>
        <v>338.18764999913117</v>
      </c>
      <c r="Z2634" s="28">
        <f t="shared" si="298"/>
        <v>329.06875000152428</v>
      </c>
      <c r="AA2634" s="28">
        <f t="shared" si="290"/>
        <v>321.86480833457239</v>
      </c>
      <c r="AB2634" s="28">
        <f t="shared" si="282"/>
        <v>202.36661666594082</v>
      </c>
      <c r="AC2634" s="28">
        <f t="shared" si="283"/>
        <v>35.933191666667668</v>
      </c>
      <c r="AD2634" s="28">
        <f t="shared" si="284"/>
        <v>96.176700000620443</v>
      </c>
      <c r="AE2634" s="28">
        <f t="shared" si="285"/>
        <v>0</v>
      </c>
      <c r="AF2634" s="28">
        <f t="shared" si="286"/>
        <v>13.055871666726478</v>
      </c>
      <c r="AG2634" s="28">
        <f t="shared" si="287"/>
        <v>8.5230499999701763</v>
      </c>
      <c r="AH2634" s="28">
        <f t="shared" si="288"/>
        <v>0</v>
      </c>
      <c r="AI2634" s="28"/>
      <c r="AL2634" s="24">
        <f t="shared" si="289"/>
        <v>1496.575696668508</v>
      </c>
      <c r="AN2634" s="47">
        <f t="shared" si="291"/>
        <v>299.25</v>
      </c>
      <c r="AP2634" s="20">
        <f t="shared" ref="AP2634:AP2697" si="359">AN2634+AL2634</f>
        <v>1795.825696668508</v>
      </c>
      <c r="AR2634" s="20">
        <f t="shared" si="327"/>
        <v>-169.37445784950205</v>
      </c>
    </row>
    <row r="2635" spans="1:44" x14ac:dyDescent="0.25">
      <c r="A2635" t="str">
        <f>VLOOKUP($B2635,'Cushing Balance'!$C$2:$E$500,3,TRUE)</f>
        <v>402016</v>
      </c>
      <c r="B2635" s="2">
        <v>42646</v>
      </c>
      <c r="C2635" s="32"/>
      <c r="D2635" s="36">
        <f t="shared" si="292"/>
        <v>139.16694502425395</v>
      </c>
      <c r="E2635" s="28">
        <f t="shared" ref="E2635:F2635" si="360">AVERAGE(E2622:E2634)</f>
        <v>108.94604400255038</v>
      </c>
      <c r="F2635" s="28">
        <f t="shared" si="360"/>
        <v>197.36916483516396</v>
      </c>
      <c r="G2635" s="28"/>
      <c r="H2635" s="28">
        <f t="shared" si="334"/>
        <v>132.56742857135794</v>
      </c>
      <c r="I2635" s="28">
        <f t="shared" si="335"/>
        <v>78.849230769240279</v>
      </c>
      <c r="J2635" s="28">
        <f t="shared" si="336"/>
        <v>315.60278021978417</v>
      </c>
      <c r="K2635" s="28">
        <f t="shared" si="337"/>
        <v>77.481208791214371</v>
      </c>
      <c r="L2635" s="28">
        <f t="shared" si="338"/>
        <v>6.6563495675846145E-3</v>
      </c>
      <c r="M2635" s="28">
        <f t="shared" si="339"/>
        <v>330.41336263738384</v>
      </c>
      <c r="N2635" s="28">
        <f t="shared" si="340"/>
        <v>119.65840659342108</v>
      </c>
      <c r="O2635" s="28">
        <f t="shared" si="341"/>
        <v>44.390010989009753</v>
      </c>
      <c r="P2635" s="28">
        <f t="shared" si="342"/>
        <v>0</v>
      </c>
      <c r="R2635" s="24">
        <f t="shared" si="357"/>
        <v>1544.4512387829473</v>
      </c>
      <c r="T2635" s="5">
        <v>82</v>
      </c>
      <c r="V2635" s="20">
        <f t="shared" si="358"/>
        <v>1626.4512387829473</v>
      </c>
      <c r="W2635" s="59">
        <f t="shared" si="348"/>
        <v>42646</v>
      </c>
      <c r="X2635" s="28">
        <f t="shared" ref="X2635:X2698" si="361">AVERAGE(X2620:X2634)</f>
        <v>151.39905833334106</v>
      </c>
      <c r="Y2635" s="28">
        <f t="shared" ref="Y2635:Y2698" si="362">AVERAGE(Y2620:Y2634)</f>
        <v>338.18764999944472</v>
      </c>
      <c r="Z2635" s="28">
        <f t="shared" si="298"/>
        <v>329.06875000109869</v>
      </c>
      <c r="AA2635" s="28">
        <f t="shared" si="290"/>
        <v>321.86480833445432</v>
      </c>
      <c r="AB2635" s="28">
        <f t="shared" ref="AB2635:AB2698" si="363">AVERAGE(AB2620:AB2634)</f>
        <v>202.3666166664226</v>
      </c>
      <c r="AC2635" s="28">
        <f t="shared" ref="AC2635:AC2698" si="364">AVERAGE(AC2620:AC2634)</f>
        <v>35.933191666635999</v>
      </c>
      <c r="AD2635" s="28">
        <f t="shared" ref="AD2635:AD2698" si="365">AVERAGE(AD2620:AD2634)</f>
        <v>96.176700000548024</v>
      </c>
      <c r="AE2635" s="28">
        <f t="shared" ref="AE2635:AE2698" si="366">AVERAGE(AE2620:AE2634)</f>
        <v>0</v>
      </c>
      <c r="AF2635" s="28">
        <f t="shared" ref="AF2635:AF2698" si="367">AVERAGE(AF2620:AF2634)</f>
        <v>13.055871666718472</v>
      </c>
      <c r="AG2635" s="28">
        <f t="shared" ref="AG2635:AG2698" si="368">AVERAGE(AG2620:AG2634)</f>
        <v>8.5230499999730434</v>
      </c>
      <c r="AH2635" s="28">
        <f t="shared" ref="AH2635:AH2698" si="369">AVERAGE(AH2620:AH2634)</f>
        <v>0</v>
      </c>
      <c r="AI2635" s="28"/>
      <c r="AL2635" s="24">
        <f t="shared" ref="AL2635:AL2698" si="370">SUM(X2635:AJ2635)</f>
        <v>1496.575696668637</v>
      </c>
      <c r="AN2635" s="47">
        <f t="shared" si="291"/>
        <v>299.25</v>
      </c>
      <c r="AP2635" s="20">
        <f t="shared" si="359"/>
        <v>1795.825696668637</v>
      </c>
      <c r="AR2635" s="20">
        <f t="shared" si="327"/>
        <v>-169.37445788568971</v>
      </c>
    </row>
    <row r="2636" spans="1:44" x14ac:dyDescent="0.25">
      <c r="A2636" t="str">
        <f>VLOOKUP($B2636,'Cushing Balance'!$C$2:$E$500,3,TRUE)</f>
        <v>402016</v>
      </c>
      <c r="B2636" s="2">
        <v>42647</v>
      </c>
      <c r="C2636" s="32"/>
      <c r="D2636" s="36">
        <f t="shared" si="292"/>
        <v>139.16694502022727</v>
      </c>
      <c r="E2636" s="28">
        <f t="shared" ref="E2636:F2636" si="371">AVERAGE(E2623:E2635)</f>
        <v>108.94604397577774</v>
      </c>
      <c r="F2636" s="28">
        <f t="shared" si="371"/>
        <v>197.36916483513733</v>
      </c>
      <c r="G2636" s="28"/>
      <c r="H2636" s="28">
        <f t="shared" si="334"/>
        <v>132.56742857135271</v>
      </c>
      <c r="I2636" s="28">
        <f t="shared" si="335"/>
        <v>78.849230769238062</v>
      </c>
      <c r="J2636" s="28">
        <f t="shared" si="336"/>
        <v>315.60278021979411</v>
      </c>
      <c r="K2636" s="28">
        <f t="shared" si="337"/>
        <v>77.481208791213447</v>
      </c>
      <c r="L2636" s="28">
        <f t="shared" si="338"/>
        <v>6.6563495675805891E-3</v>
      </c>
      <c r="M2636" s="28">
        <f t="shared" si="339"/>
        <v>330.41336263738253</v>
      </c>
      <c r="N2636" s="28">
        <f t="shared" si="340"/>
        <v>119.65840659341482</v>
      </c>
      <c r="O2636" s="28">
        <f t="shared" si="341"/>
        <v>44.390010989010143</v>
      </c>
      <c r="P2636" s="28">
        <f t="shared" si="342"/>
        <v>0</v>
      </c>
      <c r="R2636" s="24">
        <f t="shared" si="357"/>
        <v>1544.4512387521156</v>
      </c>
      <c r="T2636" s="5">
        <v>82</v>
      </c>
      <c r="V2636" s="20">
        <f t="shared" si="358"/>
        <v>1626.4512387521156</v>
      </c>
      <c r="W2636" s="59">
        <f t="shared" si="348"/>
        <v>42647</v>
      </c>
      <c r="X2636" s="28">
        <f t="shared" si="361"/>
        <v>151.39905833332921</v>
      </c>
      <c r="Y2636" s="28">
        <f t="shared" si="362"/>
        <v>338.18764999980351</v>
      </c>
      <c r="Z2636" s="28">
        <f t="shared" si="298"/>
        <v>329.06875000053714</v>
      </c>
      <c r="AA2636" s="28">
        <f t="shared" ref="AA2636:AA2699" si="372">AVERAGE(AA2621:AA2635)</f>
        <v>321.86480833412395</v>
      </c>
      <c r="AB2636" s="28">
        <f t="shared" si="363"/>
        <v>202.36661666684353</v>
      </c>
      <c r="AC2636" s="28">
        <f t="shared" si="364"/>
        <v>35.933191666618363</v>
      </c>
      <c r="AD2636" s="28">
        <f t="shared" si="365"/>
        <v>96.176700000375334</v>
      </c>
      <c r="AE2636" s="28">
        <f t="shared" si="366"/>
        <v>0</v>
      </c>
      <c r="AF2636" s="28">
        <f t="shared" si="367"/>
        <v>13.055871666701256</v>
      </c>
      <c r="AG2636" s="28">
        <f t="shared" si="368"/>
        <v>8.5230499999809979</v>
      </c>
      <c r="AH2636" s="28">
        <f t="shared" si="369"/>
        <v>0</v>
      </c>
      <c r="AI2636" s="28"/>
      <c r="AL2636" s="24">
        <f t="shared" si="370"/>
        <v>1496.5756966683132</v>
      </c>
      <c r="AN2636" s="47">
        <f t="shared" ref="AN2636:AN2663" si="373">315*0.95</f>
        <v>299.25</v>
      </c>
      <c r="AP2636" s="20">
        <f t="shared" si="359"/>
        <v>1795.8256966683132</v>
      </c>
      <c r="AR2636" s="20">
        <f t="shared" si="327"/>
        <v>-169.37445791619757</v>
      </c>
    </row>
    <row r="2637" spans="1:44" x14ac:dyDescent="0.25">
      <c r="A2637" t="str">
        <f>VLOOKUP($B2637,'Cushing Balance'!$C$2:$E$500,3,TRUE)</f>
        <v>402016</v>
      </c>
      <c r="B2637" s="2">
        <v>42648</v>
      </c>
      <c r="C2637" s="32"/>
      <c r="D2637" s="36">
        <f t="shared" si="292"/>
        <v>139.16694502681506</v>
      </c>
      <c r="E2637" s="28">
        <f t="shared" ref="E2637:F2637" si="374">AVERAGE(E2624:E2636)</f>
        <v>108.94604395067009</v>
      </c>
      <c r="F2637" s="28">
        <f t="shared" si="374"/>
        <v>197.36916483512533</v>
      </c>
      <c r="G2637" s="28"/>
      <c r="H2637" s="28">
        <f t="shared" si="334"/>
        <v>132.56742857136982</v>
      </c>
      <c r="I2637" s="28">
        <f t="shared" si="335"/>
        <v>78.849230769234424</v>
      </c>
      <c r="J2637" s="28">
        <f t="shared" si="336"/>
        <v>315.60278021979752</v>
      </c>
      <c r="K2637" s="28">
        <f t="shared" si="337"/>
        <v>77.481208791211458</v>
      </c>
      <c r="L2637" s="28">
        <f t="shared" si="338"/>
        <v>6.6563495675808337E-3</v>
      </c>
      <c r="M2637" s="28">
        <f t="shared" si="339"/>
        <v>330.413362637376</v>
      </c>
      <c r="N2637" s="28">
        <f t="shared" si="340"/>
        <v>119.65840659340793</v>
      </c>
      <c r="O2637" s="28">
        <f t="shared" si="341"/>
        <v>44.390010989010676</v>
      </c>
      <c r="P2637" s="28">
        <f t="shared" si="342"/>
        <v>0</v>
      </c>
      <c r="R2637" s="24">
        <f t="shared" si="357"/>
        <v>1544.451238733586</v>
      </c>
      <c r="T2637" s="5">
        <v>82</v>
      </c>
      <c r="V2637" s="20">
        <f t="shared" si="358"/>
        <v>1626.451238733586</v>
      </c>
      <c r="W2637" s="59">
        <f t="shared" si="348"/>
        <v>42648</v>
      </c>
      <c r="X2637" s="28">
        <f t="shared" si="361"/>
        <v>151.39905833332102</v>
      </c>
      <c r="Y2637" s="28">
        <f t="shared" si="362"/>
        <v>338.18765000012002</v>
      </c>
      <c r="Z2637" s="28">
        <f t="shared" si="298"/>
        <v>329.06874999999178</v>
      </c>
      <c r="AA2637" s="28">
        <f t="shared" si="372"/>
        <v>321.86480833370121</v>
      </c>
      <c r="AB2637" s="28">
        <f t="shared" si="363"/>
        <v>202.36661666712769</v>
      </c>
      <c r="AC2637" s="28">
        <f t="shared" si="364"/>
        <v>35.933191666615251</v>
      </c>
      <c r="AD2637" s="28">
        <f t="shared" si="365"/>
        <v>96.176700000162455</v>
      </c>
      <c r="AE2637" s="28">
        <f t="shared" si="366"/>
        <v>0</v>
      </c>
      <c r="AF2637" s="28">
        <f t="shared" si="367"/>
        <v>13.055871666680638</v>
      </c>
      <c r="AG2637" s="28">
        <f t="shared" si="368"/>
        <v>8.5230499999911427</v>
      </c>
      <c r="AH2637" s="28">
        <f t="shared" si="369"/>
        <v>0</v>
      </c>
      <c r="AI2637" s="28"/>
      <c r="AL2637" s="24">
        <f t="shared" si="370"/>
        <v>1496.5756966677113</v>
      </c>
      <c r="AN2637" s="47">
        <f t="shared" si="373"/>
        <v>299.25</v>
      </c>
      <c r="AP2637" s="20">
        <f t="shared" si="359"/>
        <v>1795.8256966677113</v>
      </c>
      <c r="AR2637" s="20">
        <f t="shared" si="327"/>
        <v>-169.3744579341253</v>
      </c>
    </row>
    <row r="2638" spans="1:44" x14ac:dyDescent="0.25">
      <c r="A2638" t="str">
        <f>VLOOKUP($B2638,'Cushing Balance'!$C$2:$E$500,3,TRUE)</f>
        <v>402016</v>
      </c>
      <c r="B2638" s="2">
        <v>42649</v>
      </c>
      <c r="C2638" s="32"/>
      <c r="D2638" s="36">
        <f t="shared" ref="D2638:F2638" si="375">AVERAGE(D2625:D2637)</f>
        <v>139.16694503937177</v>
      </c>
      <c r="E2638" s="28">
        <f t="shared" si="375"/>
        <v>108.94604393373578</v>
      </c>
      <c r="F2638" s="28">
        <f t="shared" si="375"/>
        <v>197.36916483512744</v>
      </c>
      <c r="G2638" s="28"/>
      <c r="H2638" s="28">
        <f t="shared" si="334"/>
        <v>132.56742857139858</v>
      </c>
      <c r="I2638" s="28">
        <f t="shared" si="335"/>
        <v>78.849230769230715</v>
      </c>
      <c r="J2638" s="28">
        <f t="shared" si="336"/>
        <v>315.60278021979525</v>
      </c>
      <c r="K2638" s="28">
        <f t="shared" si="337"/>
        <v>77.481208791209284</v>
      </c>
      <c r="L2638" s="28">
        <f t="shared" si="338"/>
        <v>6.6563495675841427E-3</v>
      </c>
      <c r="M2638" s="28">
        <f t="shared" si="339"/>
        <v>330.41336263736753</v>
      </c>
      <c r="N2638" s="28">
        <f t="shared" si="340"/>
        <v>119.65840659340243</v>
      </c>
      <c r="O2638" s="28">
        <f t="shared" si="341"/>
        <v>44.390010989011145</v>
      </c>
      <c r="P2638" s="28">
        <f t="shared" si="342"/>
        <v>0</v>
      </c>
      <c r="R2638" s="24">
        <f t="shared" si="357"/>
        <v>1544.4512387292175</v>
      </c>
      <c r="T2638" s="5">
        <v>82</v>
      </c>
      <c r="V2638" s="20">
        <f t="shared" si="358"/>
        <v>1626.4512387292175</v>
      </c>
      <c r="W2638" s="59">
        <f t="shared" si="348"/>
        <v>42649</v>
      </c>
      <c r="X2638" s="28">
        <f t="shared" si="361"/>
        <v>151.39905833331744</v>
      </c>
      <c r="Y2638" s="28">
        <f t="shared" si="362"/>
        <v>338.18765000033636</v>
      </c>
      <c r="Z2638" s="28">
        <f t="shared" si="298"/>
        <v>329.06874999957603</v>
      </c>
      <c r="AA2638" s="28">
        <f t="shared" si="372"/>
        <v>321.86480833329807</v>
      </c>
      <c r="AB2638" s="28">
        <f t="shared" si="363"/>
        <v>202.36661666724609</v>
      </c>
      <c r="AC2638" s="28">
        <f t="shared" si="364"/>
        <v>35.933191666623934</v>
      </c>
      <c r="AD2638" s="28">
        <f t="shared" si="365"/>
        <v>96.176699999964242</v>
      </c>
      <c r="AE2638" s="28">
        <f t="shared" si="366"/>
        <v>0</v>
      </c>
      <c r="AF2638" s="28">
        <f t="shared" si="367"/>
        <v>13.055871666661822</v>
      </c>
      <c r="AG2638" s="28">
        <f t="shared" si="368"/>
        <v>8.5230500000008043</v>
      </c>
      <c r="AH2638" s="28">
        <f t="shared" si="369"/>
        <v>0</v>
      </c>
      <c r="AI2638" s="28"/>
      <c r="AL2638" s="24">
        <f t="shared" si="370"/>
        <v>1496.5756966670249</v>
      </c>
      <c r="AN2638" s="47">
        <f t="shared" si="373"/>
        <v>299.25</v>
      </c>
      <c r="AP2638" s="20">
        <f t="shared" si="359"/>
        <v>1795.8256966670249</v>
      </c>
      <c r="AR2638" s="20">
        <f t="shared" si="327"/>
        <v>-169.37445793780739</v>
      </c>
    </row>
    <row r="2639" spans="1:44" x14ac:dyDescent="0.25">
      <c r="A2639" t="str">
        <f>VLOOKUP($B2639,'Cushing Balance'!$C$2:$E$500,3,TRUE)</f>
        <v>402016</v>
      </c>
      <c r="B2639" s="2">
        <v>42650</v>
      </c>
      <c r="C2639" s="32"/>
      <c r="D2639" s="36">
        <f t="shared" ref="D2639:F2639" si="376">AVERAGE(D2626:D2638)</f>
        <v>139.16694505288626</v>
      </c>
      <c r="E2639" s="28">
        <f t="shared" si="376"/>
        <v>108.94604392747348</v>
      </c>
      <c r="F2639" s="28">
        <f t="shared" si="376"/>
        <v>197.36916483513932</v>
      </c>
      <c r="G2639" s="28"/>
      <c r="H2639" s="28">
        <f t="shared" si="334"/>
        <v>132.56742857142805</v>
      </c>
      <c r="I2639" s="28">
        <f t="shared" si="335"/>
        <v>78.849230769228001</v>
      </c>
      <c r="J2639" s="28">
        <f t="shared" si="336"/>
        <v>315.60278021978945</v>
      </c>
      <c r="K2639" s="28">
        <f t="shared" si="337"/>
        <v>77.481208791207536</v>
      </c>
      <c r="L2639" s="28">
        <f t="shared" si="338"/>
        <v>6.6563495675887882E-3</v>
      </c>
      <c r="M2639" s="28">
        <f t="shared" si="339"/>
        <v>330.41336263735991</v>
      </c>
      <c r="N2639" s="28">
        <f t="shared" si="340"/>
        <v>119.6584065933995</v>
      </c>
      <c r="O2639" s="28">
        <f t="shared" si="341"/>
        <v>44.390010989011451</v>
      </c>
      <c r="P2639" s="28">
        <f t="shared" si="342"/>
        <v>0</v>
      </c>
      <c r="R2639" s="24">
        <f t="shared" si="357"/>
        <v>1544.4512387364905</v>
      </c>
      <c r="T2639" s="5">
        <v>82</v>
      </c>
      <c r="V2639" s="20">
        <f t="shared" si="358"/>
        <v>1626.4512387364905</v>
      </c>
      <c r="W2639" s="59">
        <f t="shared" si="348"/>
        <v>42650</v>
      </c>
      <c r="X2639" s="28">
        <f t="shared" si="361"/>
        <v>151.39905833331812</v>
      </c>
      <c r="Y2639" s="28">
        <f t="shared" si="362"/>
        <v>338.18765000042964</v>
      </c>
      <c r="Z2639" s="28">
        <f t="shared" si="298"/>
        <v>329.06874999934917</v>
      </c>
      <c r="AA2639" s="28">
        <f t="shared" si="372"/>
        <v>321.86480833299669</v>
      </c>
      <c r="AB2639" s="28">
        <f t="shared" si="363"/>
        <v>202.36661666721207</v>
      </c>
      <c r="AC2639" s="28">
        <f t="shared" si="364"/>
        <v>35.933191666639765</v>
      </c>
      <c r="AD2639" s="28">
        <f t="shared" si="365"/>
        <v>96.176699999819945</v>
      </c>
      <c r="AE2639" s="28">
        <f t="shared" si="366"/>
        <v>0</v>
      </c>
      <c r="AF2639" s="28">
        <f t="shared" si="367"/>
        <v>13.055871666648438</v>
      </c>
      <c r="AG2639" s="28">
        <f t="shared" si="368"/>
        <v>8.523050000008034</v>
      </c>
      <c r="AH2639" s="28">
        <f t="shared" si="369"/>
        <v>0</v>
      </c>
      <c r="AI2639" s="28"/>
      <c r="AL2639" s="24">
        <f t="shared" si="370"/>
        <v>1496.5756966664219</v>
      </c>
      <c r="AN2639" s="47">
        <f t="shared" si="373"/>
        <v>299.25</v>
      </c>
      <c r="AP2639" s="20">
        <f t="shared" si="359"/>
        <v>1795.8256966664219</v>
      </c>
      <c r="AR2639" s="20">
        <f t="shared" si="327"/>
        <v>-169.3744579299314</v>
      </c>
    </row>
    <row r="2640" spans="1:44" x14ac:dyDescent="0.25">
      <c r="A2640" t="str">
        <f>VLOOKUP($B2640,'Cushing Balance'!$C$2:$E$500,3,TRUE)</f>
        <v>412016</v>
      </c>
      <c r="B2640" s="2">
        <v>42651</v>
      </c>
      <c r="C2640" s="32"/>
      <c r="D2640" s="36">
        <f t="shared" ref="D2640:F2640" si="377">AVERAGE(D2627:D2639)</f>
        <v>139.16694506341076</v>
      </c>
      <c r="E2640" s="28">
        <f t="shared" si="377"/>
        <v>108.94604393075117</v>
      </c>
      <c r="F2640" s="28">
        <f t="shared" si="377"/>
        <v>197.36916483515509</v>
      </c>
      <c r="G2640" s="28"/>
      <c r="H2640" s="28">
        <f t="shared" si="334"/>
        <v>132.56742857144985</v>
      </c>
      <c r="I2640" s="28">
        <f t="shared" si="335"/>
        <v>78.849230769226779</v>
      </c>
      <c r="J2640" s="28">
        <f t="shared" si="336"/>
        <v>315.60278021978263</v>
      </c>
      <c r="K2640" s="28">
        <f t="shared" si="337"/>
        <v>77.481208791206598</v>
      </c>
      <c r="L2640" s="28">
        <f t="shared" si="338"/>
        <v>6.6563495675931363E-3</v>
      </c>
      <c r="M2640" s="28">
        <f t="shared" si="339"/>
        <v>330.41336263735508</v>
      </c>
      <c r="N2640" s="28">
        <f t="shared" si="340"/>
        <v>119.65840659339928</v>
      </c>
      <c r="O2640" s="28">
        <f t="shared" si="341"/>
        <v>44.390010989011557</v>
      </c>
      <c r="P2640" s="28">
        <f t="shared" si="342"/>
        <v>0</v>
      </c>
      <c r="R2640" s="24">
        <f t="shared" si="357"/>
        <v>1544.4512387503164</v>
      </c>
      <c r="T2640" s="5">
        <v>82</v>
      </c>
      <c r="V2640" s="20">
        <f t="shared" si="358"/>
        <v>1626.4512387503164</v>
      </c>
      <c r="W2640" s="59">
        <f t="shared" si="348"/>
        <v>42651</v>
      </c>
      <c r="X2640" s="28">
        <f t="shared" si="361"/>
        <v>151.39905833332196</v>
      </c>
      <c r="Y2640" s="28">
        <f t="shared" si="362"/>
        <v>338.18765000040872</v>
      </c>
      <c r="Z2640" s="28">
        <f t="shared" si="298"/>
        <v>329.06874999931574</v>
      </c>
      <c r="AA2640" s="28">
        <f t="shared" si="372"/>
        <v>321.86480833283844</v>
      </c>
      <c r="AB2640" s="28">
        <f t="shared" si="363"/>
        <v>202.36661666706863</v>
      </c>
      <c r="AC2640" s="28">
        <f t="shared" si="364"/>
        <v>35.933191666657663</v>
      </c>
      <c r="AD2640" s="28">
        <f t="shared" si="365"/>
        <v>96.176699999748251</v>
      </c>
      <c r="AE2640" s="28">
        <f t="shared" si="366"/>
        <v>0</v>
      </c>
      <c r="AF2640" s="28">
        <f t="shared" si="367"/>
        <v>13.055871666642117</v>
      </c>
      <c r="AG2640" s="28">
        <f t="shared" si="368"/>
        <v>8.5230500000118514</v>
      </c>
      <c r="AH2640" s="28">
        <f t="shared" si="369"/>
        <v>0</v>
      </c>
      <c r="AI2640" s="28"/>
      <c r="AL2640" s="24">
        <f t="shared" si="370"/>
        <v>1496.5756966660135</v>
      </c>
      <c r="AN2640" s="47">
        <f t="shared" si="373"/>
        <v>299.25</v>
      </c>
      <c r="AP2640" s="20">
        <f t="shared" si="359"/>
        <v>1795.8256966660135</v>
      </c>
      <c r="AR2640" s="20">
        <f t="shared" si="327"/>
        <v>-169.37445791569712</v>
      </c>
    </row>
    <row r="2641" spans="1:44" x14ac:dyDescent="0.25">
      <c r="A2641" t="str">
        <f>VLOOKUP($B2641,'Cushing Balance'!$C$2:$E$500,3,TRUE)</f>
        <v>412016</v>
      </c>
      <c r="B2641" s="2">
        <v>42652</v>
      </c>
      <c r="C2641" s="32"/>
      <c r="D2641" s="36">
        <f t="shared" ref="D2641:F2641" si="378">AVERAGE(D2628:D2640)</f>
        <v>139.16694506883798</v>
      </c>
      <c r="E2641" s="28">
        <f t="shared" si="378"/>
        <v>108.94604394012633</v>
      </c>
      <c r="F2641" s="28">
        <f t="shared" si="378"/>
        <v>197.36916483516941</v>
      </c>
      <c r="G2641" s="28"/>
      <c r="H2641" s="28">
        <f t="shared" si="334"/>
        <v>132.56742857145997</v>
      </c>
      <c r="I2641" s="28">
        <f t="shared" si="335"/>
        <v>78.849230769226978</v>
      </c>
      <c r="J2641" s="28">
        <f t="shared" si="336"/>
        <v>315.60278021977689</v>
      </c>
      <c r="K2641" s="28">
        <f t="shared" si="337"/>
        <v>77.481208791206512</v>
      </c>
      <c r="L2641" s="28">
        <f t="shared" si="338"/>
        <v>6.6563495675960645E-3</v>
      </c>
      <c r="M2641" s="28">
        <f t="shared" si="339"/>
        <v>330.4133626373536</v>
      </c>
      <c r="N2641" s="28">
        <f t="shared" si="340"/>
        <v>119.6584065934011</v>
      </c>
      <c r="O2641" s="28">
        <f t="shared" si="341"/>
        <v>44.390010989011486</v>
      </c>
      <c r="P2641" s="28">
        <f t="shared" si="342"/>
        <v>0</v>
      </c>
      <c r="R2641" s="24">
        <f t="shared" si="357"/>
        <v>1544.4512387651378</v>
      </c>
      <c r="T2641" s="5">
        <v>82</v>
      </c>
      <c r="V2641" s="20">
        <f t="shared" si="358"/>
        <v>1626.4512387651378</v>
      </c>
      <c r="W2641" s="59">
        <f t="shared" si="348"/>
        <v>42652</v>
      </c>
      <c r="X2641" s="28">
        <f t="shared" si="361"/>
        <v>151.39905833332733</v>
      </c>
      <c r="Y2641" s="28">
        <f t="shared" si="362"/>
        <v>338.18765000030476</v>
      </c>
      <c r="Z2641" s="28">
        <f t="shared" si="298"/>
        <v>329.06874999943756</v>
      </c>
      <c r="AA2641" s="28">
        <f t="shared" si="372"/>
        <v>321.86480833282417</v>
      </c>
      <c r="AB2641" s="28">
        <f t="shared" si="363"/>
        <v>202.36661666687223</v>
      </c>
      <c r="AC2641" s="28">
        <f t="shared" si="364"/>
        <v>35.933191666673295</v>
      </c>
      <c r="AD2641" s="28">
        <f t="shared" si="365"/>
        <v>96.176699999747782</v>
      </c>
      <c r="AE2641" s="28">
        <f t="shared" si="366"/>
        <v>0</v>
      </c>
      <c r="AF2641" s="28">
        <f t="shared" si="367"/>
        <v>13.05587166664259</v>
      </c>
      <c r="AG2641" s="28">
        <f t="shared" si="368"/>
        <v>8.5230500000122262</v>
      </c>
      <c r="AH2641" s="28">
        <f t="shared" si="369"/>
        <v>0</v>
      </c>
      <c r="AI2641" s="28"/>
      <c r="AL2641" s="24">
        <f t="shared" si="370"/>
        <v>1496.5756966658421</v>
      </c>
      <c r="AN2641" s="47">
        <f t="shared" si="373"/>
        <v>299.25</v>
      </c>
      <c r="AP2641" s="20">
        <f t="shared" si="359"/>
        <v>1795.8256966658421</v>
      </c>
      <c r="AR2641" s="20">
        <f t="shared" si="327"/>
        <v>-169.37445790070433</v>
      </c>
    </row>
    <row r="2642" spans="1:44" x14ac:dyDescent="0.25">
      <c r="A2642" t="str">
        <f>VLOOKUP($B2642,'Cushing Balance'!$C$2:$E$500,3,TRUE)</f>
        <v>412016</v>
      </c>
      <c r="B2642" s="2">
        <v>42653</v>
      </c>
      <c r="C2642" s="32"/>
      <c r="D2642" s="36">
        <f t="shared" ref="D2642:F2642" si="379">AVERAGE(D2629:D2641)</f>
        <v>139.16694506900023</v>
      </c>
      <c r="E2642" s="28">
        <f t="shared" si="379"/>
        <v>108.94604395141042</v>
      </c>
      <c r="F2642" s="28">
        <f t="shared" si="379"/>
        <v>197.36916483517865</v>
      </c>
      <c r="G2642" s="28"/>
      <c r="H2642" s="28">
        <f t="shared" si="334"/>
        <v>132.56742857145872</v>
      </c>
      <c r="I2642" s="28">
        <f t="shared" si="335"/>
        <v>78.849230769228157</v>
      </c>
      <c r="J2642" s="28">
        <f t="shared" si="336"/>
        <v>315.60278021977371</v>
      </c>
      <c r="K2642" s="28">
        <f t="shared" si="337"/>
        <v>77.481208791207081</v>
      </c>
      <c r="L2642" s="28">
        <f t="shared" si="338"/>
        <v>6.6563495675971418E-3</v>
      </c>
      <c r="M2642" s="28">
        <f t="shared" si="339"/>
        <v>330.41336263735502</v>
      </c>
      <c r="N2642" s="28">
        <f t="shared" si="340"/>
        <v>119.65840659340391</v>
      </c>
      <c r="O2642" s="28">
        <f t="shared" si="341"/>
        <v>44.390010989011287</v>
      </c>
      <c r="P2642" s="28">
        <f t="shared" si="342"/>
        <v>0</v>
      </c>
      <c r="R2642" s="24">
        <f t="shared" si="357"/>
        <v>1544.4512387765947</v>
      </c>
      <c r="T2642" s="5">
        <v>82</v>
      </c>
      <c r="V2642" s="20">
        <f t="shared" si="358"/>
        <v>1626.4512387765947</v>
      </c>
      <c r="W2642" s="59">
        <f t="shared" si="348"/>
        <v>42653</v>
      </c>
      <c r="X2642" s="28">
        <f t="shared" si="361"/>
        <v>151.39905833333276</v>
      </c>
      <c r="Y2642" s="28">
        <f t="shared" si="362"/>
        <v>338.18765000015969</v>
      </c>
      <c r="Z2642" s="28">
        <f t="shared" si="298"/>
        <v>329.06874999965186</v>
      </c>
      <c r="AA2642" s="28">
        <f t="shared" si="372"/>
        <v>321.86480833292325</v>
      </c>
      <c r="AB2642" s="28">
        <f t="shared" si="363"/>
        <v>202.36661666667777</v>
      </c>
      <c r="AC2642" s="28">
        <f t="shared" si="364"/>
        <v>35.933191666683811</v>
      </c>
      <c r="AD2642" s="28">
        <f t="shared" si="365"/>
        <v>96.176699999801954</v>
      </c>
      <c r="AE2642" s="28">
        <f t="shared" si="366"/>
        <v>0</v>
      </c>
      <c r="AF2642" s="28">
        <f t="shared" si="367"/>
        <v>13.05587166664816</v>
      </c>
      <c r="AG2642" s="28">
        <f t="shared" si="368"/>
        <v>8.5230500000098779</v>
      </c>
      <c r="AH2642" s="28">
        <f t="shared" si="369"/>
        <v>0</v>
      </c>
      <c r="AI2642" s="28"/>
      <c r="AL2642" s="24">
        <f t="shared" si="370"/>
        <v>1496.5756966658892</v>
      </c>
      <c r="AN2642" s="47">
        <f t="shared" si="373"/>
        <v>299.25</v>
      </c>
      <c r="AP2642" s="20">
        <f t="shared" si="359"/>
        <v>1795.8256966658892</v>
      </c>
      <c r="AR2642" s="20">
        <f t="shared" si="327"/>
        <v>-169.37445788929449</v>
      </c>
    </row>
    <row r="2643" spans="1:44" x14ac:dyDescent="0.25">
      <c r="A2643" t="str">
        <f>VLOOKUP($B2643,'Cushing Balance'!$C$2:$E$500,3,TRUE)</f>
        <v>412016</v>
      </c>
      <c r="B2643" s="2">
        <v>42654</v>
      </c>
      <c r="C2643" s="32"/>
      <c r="D2643" s="36">
        <f t="shared" ref="D2643:E2643" si="380">AVERAGE(D2630:D2642)</f>
        <v>139.16694506522407</v>
      </c>
      <c r="E2643" s="28">
        <f t="shared" si="380"/>
        <v>108.94604396099794</v>
      </c>
      <c r="F2643" s="28">
        <f t="shared" ref="F2621:F2684" si="381">AVERAGE(F2630:F2642)</f>
        <v>197.36916483518169</v>
      </c>
      <c r="G2643" s="28"/>
      <c r="H2643" s="28">
        <f t="shared" si="334"/>
        <v>132.56742857144943</v>
      </c>
      <c r="I2643" s="28">
        <f t="shared" si="335"/>
        <v>78.849230769229749</v>
      </c>
      <c r="J2643" s="28">
        <f t="shared" si="336"/>
        <v>315.60278021977308</v>
      </c>
      <c r="K2643" s="28">
        <f t="shared" si="337"/>
        <v>77.481208791207976</v>
      </c>
      <c r="L2643" s="28">
        <f t="shared" si="338"/>
        <v>6.6563495675965589E-3</v>
      </c>
      <c r="M2643" s="28">
        <f t="shared" si="339"/>
        <v>330.41336263735815</v>
      </c>
      <c r="N2643" s="28">
        <f t="shared" si="340"/>
        <v>119.65840659340668</v>
      </c>
      <c r="O2643" s="28">
        <f t="shared" si="341"/>
        <v>44.390010989011074</v>
      </c>
      <c r="P2643" s="28">
        <f t="shared" si="342"/>
        <v>0</v>
      </c>
      <c r="R2643" s="24">
        <f t="shared" si="357"/>
        <v>1544.4512387824072</v>
      </c>
      <c r="T2643" s="5">
        <v>82</v>
      </c>
      <c r="V2643" s="20">
        <f t="shared" si="358"/>
        <v>1626.4512387824072</v>
      </c>
      <c r="W2643" s="59">
        <f t="shared" si="348"/>
        <v>42654</v>
      </c>
      <c r="X2643" s="28">
        <f t="shared" si="361"/>
        <v>151.39905833333702</v>
      </c>
      <c r="Y2643" s="28">
        <f t="shared" si="362"/>
        <v>338.1876500000144</v>
      </c>
      <c r="Z2643" s="28">
        <f t="shared" si="298"/>
        <v>329.06874999989054</v>
      </c>
      <c r="AA2643" s="28">
        <f t="shared" si="372"/>
        <v>321.86480833308741</v>
      </c>
      <c r="AB2643" s="28">
        <f t="shared" si="363"/>
        <v>202.36661666652668</v>
      </c>
      <c r="AC2643" s="28">
        <f t="shared" si="364"/>
        <v>35.93319166668816</v>
      </c>
      <c r="AD2643" s="28">
        <f t="shared" si="365"/>
        <v>96.176699999886111</v>
      </c>
      <c r="AE2643" s="28">
        <f t="shared" si="366"/>
        <v>0</v>
      </c>
      <c r="AF2643" s="28">
        <f t="shared" si="367"/>
        <v>13.05587166665641</v>
      </c>
      <c r="AG2643" s="28">
        <f t="shared" si="368"/>
        <v>8.5230500000059468</v>
      </c>
      <c r="AH2643" s="28">
        <f t="shared" si="369"/>
        <v>0</v>
      </c>
      <c r="AI2643" s="28"/>
      <c r="AL2643" s="24">
        <f t="shared" si="370"/>
        <v>1496.5756966660927</v>
      </c>
      <c r="AN2643" s="47">
        <f t="shared" si="373"/>
        <v>299.25</v>
      </c>
      <c r="AP2643" s="20">
        <f t="shared" si="359"/>
        <v>1795.8256966660927</v>
      </c>
      <c r="AR2643" s="20">
        <f t="shared" si="327"/>
        <v>-169.37445788368541</v>
      </c>
    </row>
    <row r="2644" spans="1:44" x14ac:dyDescent="0.25">
      <c r="A2644" t="str">
        <f>VLOOKUP($B2644,'Cushing Balance'!$C$2:$E$500,3,TRUE)</f>
        <v>412016</v>
      </c>
      <c r="B2644" s="2">
        <v>42655</v>
      </c>
      <c r="C2644" s="32"/>
      <c r="D2644" s="36">
        <f t="shared" ref="D2644:E2644" si="382">AVERAGE(D2631:D2643)</f>
        <v>139.16694505958787</v>
      </c>
      <c r="E2644" s="28">
        <f t="shared" si="382"/>
        <v>108.94604396668981</v>
      </c>
      <c r="F2644" s="28">
        <f t="shared" si="381"/>
        <v>197.36916483517919</v>
      </c>
      <c r="G2644" s="28"/>
      <c r="H2644" s="28">
        <f t="shared" si="334"/>
        <v>132.56742857143684</v>
      </c>
      <c r="I2644" s="28">
        <f t="shared" si="335"/>
        <v>78.849230769231198</v>
      </c>
      <c r="J2644" s="28">
        <f t="shared" si="336"/>
        <v>315.60278021977462</v>
      </c>
      <c r="K2644" s="28">
        <f t="shared" si="337"/>
        <v>77.481208791208871</v>
      </c>
      <c r="L2644" s="28">
        <f t="shared" si="338"/>
        <v>6.6563495675949153E-3</v>
      </c>
      <c r="M2644" s="28">
        <f t="shared" si="339"/>
        <v>330.41336263736167</v>
      </c>
      <c r="N2644" s="28">
        <f t="shared" si="340"/>
        <v>119.65840659340864</v>
      </c>
      <c r="O2644" s="28">
        <f t="shared" si="341"/>
        <v>44.390010989010904</v>
      </c>
      <c r="P2644" s="28">
        <f t="shared" si="342"/>
        <v>0</v>
      </c>
      <c r="R2644" s="24">
        <f t="shared" si="357"/>
        <v>1544.4512387824573</v>
      </c>
      <c r="T2644" s="5">
        <v>82</v>
      </c>
      <c r="V2644" s="20">
        <f t="shared" si="358"/>
        <v>1626.4512387824573</v>
      </c>
      <c r="W2644" s="59">
        <f t="shared" si="348"/>
        <v>42655</v>
      </c>
      <c r="X2644" s="28">
        <f t="shared" si="361"/>
        <v>151.3990583333395</v>
      </c>
      <c r="Y2644" s="28">
        <f t="shared" si="362"/>
        <v>338.1876499999002</v>
      </c>
      <c r="Z2644" s="28">
        <f t="shared" si="298"/>
        <v>329.06875000009626</v>
      </c>
      <c r="AA2644" s="28">
        <f t="shared" si="372"/>
        <v>321.86480833326567</v>
      </c>
      <c r="AB2644" s="28">
        <f t="shared" si="363"/>
        <v>202.36661666644139</v>
      </c>
      <c r="AC2644" s="28">
        <f t="shared" si="364"/>
        <v>35.933191666686859</v>
      </c>
      <c r="AD2644" s="28">
        <f t="shared" si="365"/>
        <v>96.1766999999749</v>
      </c>
      <c r="AE2644" s="28">
        <f t="shared" si="366"/>
        <v>0</v>
      </c>
      <c r="AF2644" s="28">
        <f t="shared" si="367"/>
        <v>13.055871666664917</v>
      </c>
      <c r="AG2644" s="28">
        <f t="shared" si="368"/>
        <v>8.5230500000016569</v>
      </c>
      <c r="AH2644" s="28">
        <f t="shared" si="369"/>
        <v>0</v>
      </c>
      <c r="AI2644" s="28"/>
      <c r="AL2644" s="24">
        <f t="shared" si="370"/>
        <v>1496.5756966663712</v>
      </c>
      <c r="AN2644" s="47">
        <f t="shared" si="373"/>
        <v>299.25</v>
      </c>
      <c r="AP2644" s="20">
        <f t="shared" si="359"/>
        <v>1795.8256966663712</v>
      </c>
      <c r="AR2644" s="20">
        <f t="shared" si="327"/>
        <v>-169.37445788391392</v>
      </c>
    </row>
    <row r="2645" spans="1:44" x14ac:dyDescent="0.25">
      <c r="A2645" t="str">
        <f>VLOOKUP($B2645,'Cushing Balance'!$C$2:$E$500,3,TRUE)</f>
        <v>412016</v>
      </c>
      <c r="B2645" s="2">
        <v>42656</v>
      </c>
      <c r="C2645" s="32"/>
      <c r="D2645" s="36">
        <f t="shared" ref="D2645:E2645" si="383">AVERAGE(D2632:D2644)</f>
        <v>139.16694505415168</v>
      </c>
      <c r="E2645" s="28">
        <f t="shared" si="383"/>
        <v>108.94604396793251</v>
      </c>
      <c r="F2645" s="28">
        <f t="shared" si="381"/>
        <v>197.36916483517342</v>
      </c>
      <c r="G2645" s="28"/>
      <c r="H2645" s="28">
        <f t="shared" si="334"/>
        <v>132.5674285714253</v>
      </c>
      <c r="I2645" s="28">
        <f t="shared" si="335"/>
        <v>78.849230769232136</v>
      </c>
      <c r="J2645" s="28">
        <f t="shared" si="336"/>
        <v>315.60278021977734</v>
      </c>
      <c r="K2645" s="28">
        <f t="shared" si="337"/>
        <v>77.481208791209482</v>
      </c>
      <c r="L2645" s="28">
        <f t="shared" si="338"/>
        <v>6.6563495675929464E-3</v>
      </c>
      <c r="M2645" s="28">
        <f t="shared" si="339"/>
        <v>330.41336263736451</v>
      </c>
      <c r="N2645" s="28">
        <f t="shared" si="340"/>
        <v>119.65840659340948</v>
      </c>
      <c r="O2645" s="28">
        <f t="shared" si="341"/>
        <v>44.39001098901079</v>
      </c>
      <c r="P2645" s="28">
        <f t="shared" si="342"/>
        <v>0</v>
      </c>
      <c r="R2645" s="24">
        <f t="shared" si="357"/>
        <v>1544.451238778254</v>
      </c>
      <c r="T2645" s="5">
        <v>82</v>
      </c>
      <c r="V2645" s="20">
        <f t="shared" si="358"/>
        <v>1626.451238778254</v>
      </c>
      <c r="W2645" s="59">
        <f t="shared" si="348"/>
        <v>42656</v>
      </c>
      <c r="X2645" s="28">
        <f t="shared" si="361"/>
        <v>151.39905833334004</v>
      </c>
      <c r="Y2645" s="28">
        <f t="shared" si="362"/>
        <v>338.18764999983438</v>
      </c>
      <c r="Z2645" s="28">
        <f t="shared" si="298"/>
        <v>329.06875000023263</v>
      </c>
      <c r="AA2645" s="28">
        <f t="shared" si="372"/>
        <v>321.86480833341631</v>
      </c>
      <c r="AB2645" s="28">
        <f t="shared" si="363"/>
        <v>202.36661666642468</v>
      </c>
      <c r="AC2645" s="28">
        <f t="shared" si="364"/>
        <v>35.93319166668153</v>
      </c>
      <c r="AD2645" s="28">
        <f t="shared" si="365"/>
        <v>96.176700000047987</v>
      </c>
      <c r="AE2645" s="28">
        <f t="shared" si="366"/>
        <v>0</v>
      </c>
      <c r="AF2645" s="28">
        <f t="shared" si="367"/>
        <v>13.055871666671781</v>
      </c>
      <c r="AG2645" s="28">
        <f t="shared" si="368"/>
        <v>8.5230499999980207</v>
      </c>
      <c r="AH2645" s="28">
        <f t="shared" si="369"/>
        <v>0</v>
      </c>
      <c r="AI2645" s="28"/>
      <c r="AL2645" s="24">
        <f t="shared" si="370"/>
        <v>1496.5756966666472</v>
      </c>
      <c r="AN2645" s="47">
        <f t="shared" si="373"/>
        <v>299.25</v>
      </c>
      <c r="AP2645" s="20">
        <f t="shared" si="359"/>
        <v>1795.8256966666472</v>
      </c>
      <c r="AR2645" s="20">
        <f t="shared" si="327"/>
        <v>-169.37445788839318</v>
      </c>
    </row>
    <row r="2646" spans="1:44" x14ac:dyDescent="0.25">
      <c r="A2646" t="str">
        <f>VLOOKUP($B2646,'Cushing Balance'!$C$2:$E$500,3,TRUE)</f>
        <v>412016</v>
      </c>
      <c r="B2646" s="2">
        <v>42657</v>
      </c>
      <c r="C2646" s="32"/>
      <c r="D2646" s="36">
        <f t="shared" ref="D2646:E2646" si="384">AVERAGE(D2633:D2645)</f>
        <v>139.16694505038055</v>
      </c>
      <c r="E2646" s="28">
        <f t="shared" si="384"/>
        <v>108.94604396555125</v>
      </c>
      <c r="F2646" s="28">
        <f t="shared" si="381"/>
        <v>197.36916483516683</v>
      </c>
      <c r="G2646" s="28"/>
      <c r="H2646" s="28">
        <f t="shared" si="334"/>
        <v>132.56742857141768</v>
      </c>
      <c r="I2646" s="28">
        <f t="shared" si="335"/>
        <v>78.849230769232449</v>
      </c>
      <c r="J2646" s="28">
        <f t="shared" si="336"/>
        <v>315.60278021978007</v>
      </c>
      <c r="K2646" s="28">
        <f t="shared" si="337"/>
        <v>77.481208791209752</v>
      </c>
      <c r="L2646" s="28">
        <f t="shared" si="338"/>
        <v>6.6563495675912836E-3</v>
      </c>
      <c r="M2646" s="28">
        <f t="shared" si="339"/>
        <v>330.41336263736605</v>
      </c>
      <c r="N2646" s="28">
        <f t="shared" si="340"/>
        <v>119.65840659340925</v>
      </c>
      <c r="O2646" s="28">
        <f t="shared" si="341"/>
        <v>44.390010989010769</v>
      </c>
      <c r="P2646" s="28">
        <f t="shared" si="342"/>
        <v>0</v>
      </c>
      <c r="R2646" s="24">
        <f t="shared" si="357"/>
        <v>1544.451238772092</v>
      </c>
      <c r="T2646" s="5">
        <v>82</v>
      </c>
      <c r="V2646" s="20">
        <f t="shared" si="358"/>
        <v>1626.451238772092</v>
      </c>
      <c r="W2646" s="59">
        <f t="shared" si="348"/>
        <v>42657</v>
      </c>
      <c r="X2646" s="28">
        <f t="shared" si="361"/>
        <v>151.39905833333907</v>
      </c>
      <c r="Y2646" s="28">
        <f t="shared" si="362"/>
        <v>338.18764999981977</v>
      </c>
      <c r="Z2646" s="28">
        <f t="shared" si="298"/>
        <v>329.06875000028685</v>
      </c>
      <c r="AA2646" s="28">
        <f t="shared" si="372"/>
        <v>321.86480833351339</v>
      </c>
      <c r="AB2646" s="28">
        <f t="shared" si="363"/>
        <v>202.36661666646393</v>
      </c>
      <c r="AC2646" s="28">
        <f t="shared" si="364"/>
        <v>35.933191666674261</v>
      </c>
      <c r="AD2646" s="28">
        <f t="shared" si="365"/>
        <v>96.176700000093419</v>
      </c>
      <c r="AE2646" s="28">
        <f t="shared" si="366"/>
        <v>0</v>
      </c>
      <c r="AF2646" s="28">
        <f t="shared" si="367"/>
        <v>13.055871666675918</v>
      </c>
      <c r="AG2646" s="28">
        <f t="shared" si="368"/>
        <v>8.5230499999956706</v>
      </c>
      <c r="AH2646" s="28">
        <f t="shared" si="369"/>
        <v>0</v>
      </c>
      <c r="AI2646" s="28"/>
      <c r="AL2646" s="24">
        <f t="shared" si="370"/>
        <v>1496.5756966668623</v>
      </c>
      <c r="AN2646" s="47">
        <f t="shared" si="373"/>
        <v>299.25</v>
      </c>
      <c r="AP2646" s="20">
        <f t="shared" si="359"/>
        <v>1795.8256966668623</v>
      </c>
      <c r="AR2646" s="20">
        <f t="shared" si="327"/>
        <v>-169.37445789477033</v>
      </c>
    </row>
    <row r="2647" spans="1:44" x14ac:dyDescent="0.25">
      <c r="A2647" t="str">
        <f>VLOOKUP($B2647,'Cushing Balance'!$C$2:$E$500,3,TRUE)</f>
        <v>422016</v>
      </c>
      <c r="B2647" s="2">
        <v>42658</v>
      </c>
      <c r="C2647" s="32"/>
      <c r="D2647" s="36">
        <f t="shared" ref="D2647:E2647" si="385">AVERAGE(D2634:D2646)</f>
        <v>139.16694504888261</v>
      </c>
      <c r="E2647" s="28">
        <f t="shared" si="385"/>
        <v>108.94604396116564</v>
      </c>
      <c r="F2647" s="28">
        <f t="shared" si="381"/>
        <v>197.3691648351614</v>
      </c>
      <c r="G2647" s="28"/>
      <c r="H2647" s="28">
        <f t="shared" si="334"/>
        <v>132.56742857141509</v>
      </c>
      <c r="I2647" s="28">
        <f t="shared" si="335"/>
        <v>78.849230769232207</v>
      </c>
      <c r="J2647" s="28">
        <f t="shared" si="336"/>
        <v>315.60278021978218</v>
      </c>
      <c r="K2647" s="28">
        <f t="shared" si="337"/>
        <v>77.481208791209681</v>
      </c>
      <c r="L2647" s="28">
        <f t="shared" si="338"/>
        <v>6.6563495675903053E-3</v>
      </c>
      <c r="M2647" s="28">
        <f t="shared" si="339"/>
        <v>330.41336263736628</v>
      </c>
      <c r="N2647" s="28">
        <f t="shared" si="340"/>
        <v>119.6584065934083</v>
      </c>
      <c r="O2647" s="28">
        <f t="shared" si="341"/>
        <v>44.390010989010825</v>
      </c>
      <c r="P2647" s="28">
        <f t="shared" si="342"/>
        <v>0</v>
      </c>
      <c r="R2647" s="24">
        <f t="shared" si="357"/>
        <v>1544.4512387662016</v>
      </c>
      <c r="T2647" s="5">
        <v>82</v>
      </c>
      <c r="V2647" s="20">
        <f t="shared" si="358"/>
        <v>1626.4512387662016</v>
      </c>
      <c r="W2647" s="59">
        <f t="shared" si="348"/>
        <v>42658</v>
      </c>
      <c r="X2647" s="28">
        <f t="shared" si="361"/>
        <v>151.39905833333711</v>
      </c>
      <c r="Y2647" s="28">
        <f t="shared" si="362"/>
        <v>338.18764999984734</v>
      </c>
      <c r="Z2647" s="28">
        <f t="shared" si="298"/>
        <v>329.06875000026656</v>
      </c>
      <c r="AA2647" s="28">
        <f t="shared" si="372"/>
        <v>321.86480833354886</v>
      </c>
      <c r="AB2647" s="28">
        <f t="shared" si="363"/>
        <v>202.36661666653745</v>
      </c>
      <c r="AC2647" s="28">
        <f t="shared" si="364"/>
        <v>35.933191666667078</v>
      </c>
      <c r="AD2647" s="28">
        <f t="shared" si="365"/>
        <v>96.176700000108042</v>
      </c>
      <c r="AE2647" s="28">
        <f t="shared" si="366"/>
        <v>0</v>
      </c>
      <c r="AF2647" s="28">
        <f t="shared" si="367"/>
        <v>13.055871666677094</v>
      </c>
      <c r="AG2647" s="28">
        <f t="shared" si="368"/>
        <v>8.5230499999948108</v>
      </c>
      <c r="AH2647" s="28">
        <f t="shared" si="369"/>
        <v>0</v>
      </c>
      <c r="AI2647" s="28"/>
      <c r="AL2647" s="24">
        <f t="shared" si="370"/>
        <v>1496.5756966669842</v>
      </c>
      <c r="AN2647" s="47">
        <f t="shared" si="373"/>
        <v>299.25</v>
      </c>
      <c r="AP2647" s="20">
        <f t="shared" si="359"/>
        <v>1795.8256966669842</v>
      </c>
      <c r="AR2647" s="20">
        <f t="shared" si="327"/>
        <v>-169.37445790078255</v>
      </c>
    </row>
    <row r="2648" spans="1:44" x14ac:dyDescent="0.25">
      <c r="A2648" t="str">
        <f>VLOOKUP($B2648,'Cushing Balance'!$C$2:$E$500,3,TRUE)</f>
        <v>422016</v>
      </c>
      <c r="B2648" s="2">
        <v>42659</v>
      </c>
      <c r="C2648" s="32"/>
      <c r="D2648" s="36">
        <f t="shared" ref="D2648:E2648" si="386">AVERAGE(D2635:D2647)</f>
        <v>139.16694504946386</v>
      </c>
      <c r="E2648" s="28">
        <f t="shared" si="386"/>
        <v>108.9460439565256</v>
      </c>
      <c r="F2648" s="28">
        <f t="shared" si="381"/>
        <v>197.36916483515839</v>
      </c>
      <c r="G2648" s="28"/>
      <c r="H2648" s="28">
        <f t="shared" si="334"/>
        <v>132.56742857141694</v>
      </c>
      <c r="I2648" s="28">
        <f t="shared" si="335"/>
        <v>78.849230769231625</v>
      </c>
      <c r="J2648" s="28">
        <f t="shared" si="336"/>
        <v>315.60278021978314</v>
      </c>
      <c r="K2648" s="28">
        <f t="shared" si="337"/>
        <v>77.481208791209397</v>
      </c>
      <c r="L2648" s="28">
        <f t="shared" si="338"/>
        <v>6.6563495675901023E-3</v>
      </c>
      <c r="M2648" s="28">
        <f t="shared" si="339"/>
        <v>330.41336263736537</v>
      </c>
      <c r="N2648" s="28">
        <f t="shared" si="340"/>
        <v>119.65840659340709</v>
      </c>
      <c r="O2648" s="28">
        <f t="shared" si="341"/>
        <v>44.390010989010911</v>
      </c>
      <c r="P2648" s="28">
        <f t="shared" si="342"/>
        <v>0</v>
      </c>
      <c r="R2648" s="24">
        <f t="shared" si="357"/>
        <v>1544.4512387621398</v>
      </c>
      <c r="T2648" s="5">
        <v>82</v>
      </c>
      <c r="V2648" s="20">
        <f t="shared" si="358"/>
        <v>1626.4512387621398</v>
      </c>
      <c r="W2648" s="59">
        <f t="shared" si="348"/>
        <v>42659</v>
      </c>
      <c r="X2648" s="28">
        <f t="shared" si="361"/>
        <v>151.39905833333478</v>
      </c>
      <c r="Y2648" s="28">
        <f t="shared" si="362"/>
        <v>338.18764999990134</v>
      </c>
      <c r="Z2648" s="28">
        <f t="shared" si="298"/>
        <v>329.06875000019392</v>
      </c>
      <c r="AA2648" s="28">
        <f t="shared" si="372"/>
        <v>321.8648083335296</v>
      </c>
      <c r="AB2648" s="28">
        <f t="shared" si="363"/>
        <v>202.36661666662135</v>
      </c>
      <c r="AC2648" s="28">
        <f t="shared" si="364"/>
        <v>35.933191666661493</v>
      </c>
      <c r="AD2648" s="28">
        <f t="shared" si="365"/>
        <v>96.176700000096062</v>
      </c>
      <c r="AE2648" s="28">
        <f t="shared" si="366"/>
        <v>0</v>
      </c>
      <c r="AF2648" s="28">
        <f t="shared" si="367"/>
        <v>13.055871666675758</v>
      </c>
      <c r="AG2648" s="28">
        <f t="shared" si="368"/>
        <v>8.5230499999952709</v>
      </c>
      <c r="AH2648" s="28">
        <f t="shared" si="369"/>
        <v>0</v>
      </c>
      <c r="AI2648" s="28"/>
      <c r="AL2648" s="24">
        <f t="shared" si="370"/>
        <v>1496.5756966670099</v>
      </c>
      <c r="AN2648" s="47">
        <f t="shared" si="373"/>
        <v>299.25</v>
      </c>
      <c r="AP2648" s="20">
        <f t="shared" si="359"/>
        <v>1795.8256966670099</v>
      </c>
      <c r="AR2648" s="20">
        <f t="shared" si="327"/>
        <v>-169.37445790487004</v>
      </c>
    </row>
    <row r="2649" spans="1:44" x14ac:dyDescent="0.25">
      <c r="A2649" t="str">
        <f>VLOOKUP($B2649,'Cushing Balance'!$C$2:$E$500,3,TRUE)</f>
        <v>422016</v>
      </c>
      <c r="B2649" s="2">
        <v>42660</v>
      </c>
      <c r="C2649" s="32"/>
      <c r="D2649" s="36">
        <f t="shared" ref="D2649:E2649" si="387">AVERAGE(D2636:D2648)</f>
        <v>139.16694505140305</v>
      </c>
      <c r="E2649" s="28">
        <f t="shared" si="387"/>
        <v>108.94604395298522</v>
      </c>
      <c r="F2649" s="28">
        <f t="shared" si="381"/>
        <v>197.36916483515796</v>
      </c>
      <c r="G2649" s="28"/>
      <c r="H2649" s="28">
        <f t="shared" si="334"/>
        <v>132.56742857142146</v>
      </c>
      <c r="I2649" s="28">
        <f t="shared" si="335"/>
        <v>78.849230769230957</v>
      </c>
      <c r="J2649" s="28">
        <f t="shared" si="336"/>
        <v>315.60278021978309</v>
      </c>
      <c r="K2649" s="28">
        <f t="shared" si="337"/>
        <v>77.481208791209013</v>
      </c>
      <c r="L2649" s="28">
        <f t="shared" si="338"/>
        <v>6.6563495675905238E-3</v>
      </c>
      <c r="M2649" s="28">
        <f t="shared" si="339"/>
        <v>330.413362637364</v>
      </c>
      <c r="N2649" s="28">
        <f t="shared" si="340"/>
        <v>119.658406593406</v>
      </c>
      <c r="O2649" s="28">
        <f t="shared" si="341"/>
        <v>44.390010989010996</v>
      </c>
      <c r="P2649" s="28">
        <f t="shared" si="342"/>
        <v>0</v>
      </c>
      <c r="R2649" s="24">
        <f t="shared" si="357"/>
        <v>1544.4512387605394</v>
      </c>
      <c r="T2649" s="5">
        <v>82</v>
      </c>
      <c r="V2649" s="20">
        <f t="shared" si="358"/>
        <v>1626.4512387605394</v>
      </c>
      <c r="W2649" s="59">
        <f t="shared" si="348"/>
        <v>42660</v>
      </c>
      <c r="X2649" s="28">
        <f t="shared" si="361"/>
        <v>151.39905833333276</v>
      </c>
      <c r="Y2649" s="28">
        <f t="shared" si="362"/>
        <v>338.1876499999637</v>
      </c>
      <c r="Z2649" s="28">
        <f t="shared" si="298"/>
        <v>329.06875000009666</v>
      </c>
      <c r="AA2649" s="28">
        <f t="shared" si="372"/>
        <v>321.86480833347287</v>
      </c>
      <c r="AB2649" s="28">
        <f t="shared" si="363"/>
        <v>202.36661666669517</v>
      </c>
      <c r="AC2649" s="28">
        <f t="shared" si="364"/>
        <v>35.933191666658338</v>
      </c>
      <c r="AD2649" s="28">
        <f t="shared" si="365"/>
        <v>96.176700000066333</v>
      </c>
      <c r="AE2649" s="28">
        <f t="shared" si="366"/>
        <v>0</v>
      </c>
      <c r="AF2649" s="28">
        <f t="shared" si="367"/>
        <v>13.055871666672791</v>
      </c>
      <c r="AG2649" s="28">
        <f t="shared" si="368"/>
        <v>8.5230499999966352</v>
      </c>
      <c r="AH2649" s="28">
        <f t="shared" si="369"/>
        <v>0</v>
      </c>
      <c r="AI2649" s="28"/>
      <c r="AL2649" s="24">
        <f t="shared" si="370"/>
        <v>1496.5756966669553</v>
      </c>
      <c r="AN2649" s="47">
        <f t="shared" si="373"/>
        <v>299.25</v>
      </c>
      <c r="AP2649" s="20">
        <f t="shared" si="359"/>
        <v>1795.8256966669553</v>
      </c>
      <c r="AR2649" s="20">
        <f t="shared" si="327"/>
        <v>-169.37445790641596</v>
      </c>
    </row>
    <row r="2650" spans="1:44" x14ac:dyDescent="0.25">
      <c r="A2650" t="str">
        <f>VLOOKUP($B2650,'Cushing Balance'!$C$2:$E$500,3,TRUE)</f>
        <v>422016</v>
      </c>
      <c r="B2650" s="2">
        <v>42661</v>
      </c>
      <c r="C2650" s="32"/>
      <c r="D2650" s="36">
        <f t="shared" ref="D2650:E2650" si="388">AVERAGE(D2637:D2649)</f>
        <v>139.16694505380121</v>
      </c>
      <c r="E2650" s="28">
        <f t="shared" si="388"/>
        <v>108.94604395123194</v>
      </c>
      <c r="F2650" s="28">
        <f t="shared" si="381"/>
        <v>197.36916483515949</v>
      </c>
      <c r="G2650" s="28"/>
      <c r="H2650" s="28">
        <f t="shared" si="334"/>
        <v>132.56742857142677</v>
      </c>
      <c r="I2650" s="28">
        <f t="shared" si="335"/>
        <v>78.849230769230417</v>
      </c>
      <c r="J2650" s="28">
        <f t="shared" si="336"/>
        <v>315.60278021978223</v>
      </c>
      <c r="K2650" s="28">
        <f t="shared" si="337"/>
        <v>77.481208791208687</v>
      </c>
      <c r="L2650" s="28">
        <f t="shared" si="338"/>
        <v>6.6563495675912871E-3</v>
      </c>
      <c r="M2650" s="28">
        <f t="shared" si="339"/>
        <v>330.41336263736258</v>
      </c>
      <c r="N2650" s="28">
        <f t="shared" si="340"/>
        <v>119.65840659340532</v>
      </c>
      <c r="O2650" s="28">
        <f t="shared" si="341"/>
        <v>44.39001098901106</v>
      </c>
      <c r="P2650" s="28">
        <f t="shared" si="342"/>
        <v>0</v>
      </c>
      <c r="R2650" s="24">
        <f t="shared" si="357"/>
        <v>1544.4512387611871</v>
      </c>
      <c r="T2650" s="5">
        <v>82</v>
      </c>
      <c r="V2650" s="20">
        <f t="shared" si="358"/>
        <v>1626.4512387611871</v>
      </c>
      <c r="W2650" s="59">
        <f t="shared" si="348"/>
        <v>42661</v>
      </c>
      <c r="X2650" s="28">
        <f t="shared" si="361"/>
        <v>151.39905833333128</v>
      </c>
      <c r="Y2650" s="28">
        <f t="shared" si="362"/>
        <v>338.18765000001923</v>
      </c>
      <c r="Z2650" s="28">
        <f t="shared" si="298"/>
        <v>329.06875000000144</v>
      </c>
      <c r="AA2650" s="28">
        <f t="shared" si="372"/>
        <v>321.86480833339954</v>
      </c>
      <c r="AB2650" s="28">
        <f t="shared" si="363"/>
        <v>202.36661666674541</v>
      </c>
      <c r="AC2650" s="28">
        <f t="shared" si="364"/>
        <v>35.933191666657727</v>
      </c>
      <c r="AD2650" s="28">
        <f t="shared" si="365"/>
        <v>96.176700000029385</v>
      </c>
      <c r="AE2650" s="28">
        <f t="shared" si="366"/>
        <v>0</v>
      </c>
      <c r="AF2650" s="28">
        <f t="shared" si="367"/>
        <v>13.055871666669212</v>
      </c>
      <c r="AG2650" s="28">
        <f t="shared" si="368"/>
        <v>8.5230499999983991</v>
      </c>
      <c r="AH2650" s="28">
        <f t="shared" si="369"/>
        <v>0</v>
      </c>
      <c r="AI2650" s="28"/>
      <c r="AL2650" s="24">
        <f t="shared" si="370"/>
        <v>1496.5756966668514</v>
      </c>
      <c r="AN2650" s="47">
        <f t="shared" si="373"/>
        <v>299.25</v>
      </c>
      <c r="AP2650" s="20">
        <f t="shared" si="359"/>
        <v>1795.8256966668514</v>
      </c>
      <c r="AR2650" s="20">
        <f t="shared" si="327"/>
        <v>-169.37445790566426</v>
      </c>
    </row>
    <row r="2651" spans="1:44" x14ac:dyDescent="0.25">
      <c r="A2651" t="str">
        <f>VLOOKUP($B2651,'Cushing Balance'!$C$2:$E$500,3,TRUE)</f>
        <v>422016</v>
      </c>
      <c r="B2651" s="2">
        <v>42662</v>
      </c>
      <c r="C2651" s="32"/>
      <c r="D2651" s="36">
        <f t="shared" ref="D2651:E2651" si="389">AVERAGE(D2638:D2650)</f>
        <v>139.16694505587705</v>
      </c>
      <c r="E2651" s="28">
        <f t="shared" si="389"/>
        <v>108.94604395127516</v>
      </c>
      <c r="F2651" s="28">
        <f t="shared" si="381"/>
        <v>197.36916483516217</v>
      </c>
      <c r="G2651" s="28"/>
      <c r="H2651" s="28">
        <f t="shared" si="334"/>
        <v>132.56742857143112</v>
      </c>
      <c r="I2651" s="28">
        <f t="shared" si="335"/>
        <v>78.849230769230104</v>
      </c>
      <c r="J2651" s="28">
        <f t="shared" si="336"/>
        <v>315.60278021978104</v>
      </c>
      <c r="K2651" s="28">
        <f t="shared" si="337"/>
        <v>77.481208791208459</v>
      </c>
      <c r="L2651" s="28">
        <f t="shared" si="338"/>
        <v>6.6563495675920912E-3</v>
      </c>
      <c r="M2651" s="28">
        <f t="shared" si="339"/>
        <v>330.4133626373615</v>
      </c>
      <c r="N2651" s="28">
        <f t="shared" si="340"/>
        <v>119.65840659340515</v>
      </c>
      <c r="O2651" s="28">
        <f t="shared" si="341"/>
        <v>44.390010989011095</v>
      </c>
      <c r="P2651" s="28">
        <f t="shared" si="342"/>
        <v>0</v>
      </c>
      <c r="R2651" s="24">
        <f t="shared" si="357"/>
        <v>1544.4512387633101</v>
      </c>
      <c r="T2651" s="5">
        <v>82</v>
      </c>
      <c r="V2651" s="20">
        <f t="shared" si="358"/>
        <v>1626.4512387633101</v>
      </c>
      <c r="W2651" s="59">
        <f t="shared" si="348"/>
        <v>42662</v>
      </c>
      <c r="X2651" s="28">
        <f t="shared" si="361"/>
        <v>151.39905833333063</v>
      </c>
      <c r="Y2651" s="28">
        <f t="shared" si="362"/>
        <v>338.18765000005749</v>
      </c>
      <c r="Z2651" s="28">
        <f t="shared" ref="Z2651:Z2714" si="390">AVERAGE(Z2636:Z2650)</f>
        <v>329.06874999992829</v>
      </c>
      <c r="AA2651" s="28">
        <f t="shared" si="372"/>
        <v>321.86480833332922</v>
      </c>
      <c r="AB2651" s="28">
        <f t="shared" si="363"/>
        <v>202.36661666676693</v>
      </c>
      <c r="AC2651" s="28">
        <f t="shared" si="364"/>
        <v>35.93319166665917</v>
      </c>
      <c r="AD2651" s="28">
        <f t="shared" si="365"/>
        <v>96.17669999999481</v>
      </c>
      <c r="AE2651" s="28">
        <f t="shared" si="366"/>
        <v>0</v>
      </c>
      <c r="AF2651" s="28">
        <f t="shared" si="367"/>
        <v>13.055871666665928</v>
      </c>
      <c r="AG2651" s="28">
        <f t="shared" si="368"/>
        <v>8.5230500000000902</v>
      </c>
      <c r="AH2651" s="28">
        <f t="shared" si="369"/>
        <v>0</v>
      </c>
      <c r="AI2651" s="28"/>
      <c r="AL2651" s="24">
        <f t="shared" si="370"/>
        <v>1496.5756966667325</v>
      </c>
      <c r="AN2651" s="47">
        <f t="shared" si="373"/>
        <v>299.25</v>
      </c>
      <c r="AP2651" s="20">
        <f t="shared" si="359"/>
        <v>1795.8256966667325</v>
      </c>
      <c r="AR2651" s="20">
        <f t="shared" si="327"/>
        <v>-169.37445790342235</v>
      </c>
    </row>
    <row r="2652" spans="1:44" x14ac:dyDescent="0.25">
      <c r="A2652" t="str">
        <f>VLOOKUP($B2652,'Cushing Balance'!$C$2:$E$500,3,TRUE)</f>
        <v>422016</v>
      </c>
      <c r="B2652" s="2">
        <v>42663</v>
      </c>
      <c r="C2652" s="32"/>
      <c r="D2652" s="36">
        <f t="shared" ref="D2652:E2652" si="391">AVERAGE(D2639:D2651)</f>
        <v>139.16694505714671</v>
      </c>
      <c r="E2652" s="28">
        <f t="shared" si="391"/>
        <v>108.94604395262435</v>
      </c>
      <c r="F2652" s="28">
        <f t="shared" si="381"/>
        <v>197.3691648351649</v>
      </c>
      <c r="G2652" s="28"/>
      <c r="H2652" s="28">
        <f t="shared" si="334"/>
        <v>132.56742857143362</v>
      </c>
      <c r="I2652" s="28">
        <f t="shared" si="335"/>
        <v>78.849230769230061</v>
      </c>
      <c r="J2652" s="28">
        <f t="shared" si="336"/>
        <v>315.60278021977996</v>
      </c>
      <c r="K2652" s="28">
        <f t="shared" si="337"/>
        <v>77.481208791208388</v>
      </c>
      <c r="L2652" s="28">
        <f t="shared" si="338"/>
        <v>6.6563495675927026E-3</v>
      </c>
      <c r="M2652" s="28">
        <f t="shared" si="339"/>
        <v>330.4133626373611</v>
      </c>
      <c r="N2652" s="28">
        <f t="shared" si="340"/>
        <v>119.65840659340536</v>
      </c>
      <c r="O2652" s="28">
        <f t="shared" si="341"/>
        <v>44.390010989011095</v>
      </c>
      <c r="P2652" s="28">
        <f t="shared" si="342"/>
        <v>0</v>
      </c>
      <c r="R2652" s="24">
        <f t="shared" si="357"/>
        <v>1544.4512387659331</v>
      </c>
      <c r="T2652" s="5">
        <v>82</v>
      </c>
      <c r="V2652" s="20">
        <f t="shared" si="358"/>
        <v>1626.4512387659331</v>
      </c>
      <c r="W2652" s="59">
        <f t="shared" si="348"/>
        <v>42663</v>
      </c>
      <c r="X2652" s="28">
        <f t="shared" si="361"/>
        <v>151.39905833333071</v>
      </c>
      <c r="Y2652" s="28">
        <f t="shared" si="362"/>
        <v>338.18765000007443</v>
      </c>
      <c r="Z2652" s="28">
        <f t="shared" si="390"/>
        <v>329.0687499998877</v>
      </c>
      <c r="AA2652" s="28">
        <f t="shared" si="372"/>
        <v>321.8648083332763</v>
      </c>
      <c r="AB2652" s="28">
        <f t="shared" si="363"/>
        <v>202.36661666676181</v>
      </c>
      <c r="AC2652" s="28">
        <f t="shared" si="364"/>
        <v>35.933191666661884</v>
      </c>
      <c r="AD2652" s="28">
        <f t="shared" si="365"/>
        <v>96.176699999969443</v>
      </c>
      <c r="AE2652" s="28">
        <f t="shared" si="366"/>
        <v>0</v>
      </c>
      <c r="AF2652" s="28">
        <f t="shared" si="367"/>
        <v>13.055871666663572</v>
      </c>
      <c r="AG2652" s="28">
        <f t="shared" si="368"/>
        <v>8.5230500000013603</v>
      </c>
      <c r="AH2652" s="28">
        <f t="shared" si="369"/>
        <v>0</v>
      </c>
      <c r="AI2652" s="28"/>
      <c r="AL2652" s="24">
        <f t="shared" si="370"/>
        <v>1496.5756966666272</v>
      </c>
      <c r="AN2652" s="47">
        <f t="shared" si="373"/>
        <v>299.25</v>
      </c>
      <c r="AP2652" s="20">
        <f t="shared" si="359"/>
        <v>1795.8256966666272</v>
      </c>
      <c r="AR2652" s="20">
        <f t="shared" si="327"/>
        <v>-169.3744579006941</v>
      </c>
    </row>
    <row r="2653" spans="1:44" x14ac:dyDescent="0.25">
      <c r="A2653" t="str">
        <f>VLOOKUP($B2653,'Cushing Balance'!$C$2:$E$500,3,TRUE)</f>
        <v>422016</v>
      </c>
      <c r="B2653" s="2">
        <v>42664</v>
      </c>
      <c r="C2653" s="32"/>
      <c r="D2653" s="36">
        <f t="shared" ref="D2653:E2653" si="392">AVERAGE(D2640:D2652)</f>
        <v>139.16694505747444</v>
      </c>
      <c r="E2653" s="28">
        <f t="shared" si="392"/>
        <v>108.94604395455903</v>
      </c>
      <c r="F2653" s="28">
        <f t="shared" si="381"/>
        <v>197.36916483516686</v>
      </c>
      <c r="G2653" s="28"/>
      <c r="H2653" s="28">
        <f t="shared" si="334"/>
        <v>132.56742857143405</v>
      </c>
      <c r="I2653" s="28">
        <f t="shared" si="335"/>
        <v>78.849230769230218</v>
      </c>
      <c r="J2653" s="28">
        <f t="shared" si="336"/>
        <v>315.60278021977922</v>
      </c>
      <c r="K2653" s="28">
        <f t="shared" si="337"/>
        <v>77.481208791208459</v>
      </c>
      <c r="L2653" s="28">
        <f t="shared" si="338"/>
        <v>6.6563495675930045E-3</v>
      </c>
      <c r="M2653" s="28">
        <f t="shared" si="339"/>
        <v>330.41336263736116</v>
      </c>
      <c r="N2653" s="28">
        <f t="shared" si="340"/>
        <v>119.6584065934058</v>
      </c>
      <c r="O2653" s="28">
        <f t="shared" si="341"/>
        <v>44.39001098901106</v>
      </c>
      <c r="P2653" s="28">
        <f t="shared" si="342"/>
        <v>0</v>
      </c>
      <c r="R2653" s="24">
        <f t="shared" si="357"/>
        <v>1544.4512387681975</v>
      </c>
      <c r="T2653" s="5">
        <v>82</v>
      </c>
      <c r="V2653" s="20">
        <f t="shared" si="358"/>
        <v>1626.4512387681975</v>
      </c>
      <c r="W2653" s="59">
        <f t="shared" si="348"/>
        <v>42664</v>
      </c>
      <c r="X2653" s="28">
        <f t="shared" si="361"/>
        <v>151.39905833333134</v>
      </c>
      <c r="Y2653" s="28">
        <f t="shared" si="362"/>
        <v>338.18765000007141</v>
      </c>
      <c r="Z2653" s="28">
        <f t="shared" si="390"/>
        <v>329.06874999988082</v>
      </c>
      <c r="AA2653" s="28">
        <f t="shared" si="372"/>
        <v>321.86480833324799</v>
      </c>
      <c r="AB2653" s="28">
        <f t="shared" si="363"/>
        <v>202.36661666673746</v>
      </c>
      <c r="AC2653" s="28">
        <f t="shared" si="364"/>
        <v>35.933191666665003</v>
      </c>
      <c r="AD2653" s="28">
        <f t="shared" si="365"/>
        <v>96.176699999956583</v>
      </c>
      <c r="AE2653" s="28">
        <f t="shared" si="366"/>
        <v>0</v>
      </c>
      <c r="AF2653" s="28">
        <f t="shared" si="367"/>
        <v>13.055871666662433</v>
      </c>
      <c r="AG2653" s="28">
        <f t="shared" si="368"/>
        <v>8.5230500000020424</v>
      </c>
      <c r="AH2653" s="28">
        <f t="shared" si="369"/>
        <v>0</v>
      </c>
      <c r="AI2653" s="28"/>
      <c r="AL2653" s="24">
        <f t="shared" si="370"/>
        <v>1496.5756966665549</v>
      </c>
      <c r="AN2653" s="47">
        <f t="shared" si="373"/>
        <v>299.25</v>
      </c>
      <c r="AP2653" s="20">
        <f t="shared" si="359"/>
        <v>1795.8256966665549</v>
      </c>
      <c r="AR2653" s="20">
        <f t="shared" si="327"/>
        <v>-169.37445789835738</v>
      </c>
    </row>
    <row r="2654" spans="1:44" x14ac:dyDescent="0.25">
      <c r="A2654" t="str">
        <f>VLOOKUP($B2654,'Cushing Balance'!$C$2:$E$500,3,TRUE)</f>
        <v>432016</v>
      </c>
      <c r="B2654" s="2">
        <v>42665</v>
      </c>
      <c r="C2654" s="32"/>
      <c r="D2654" s="36">
        <f t="shared" ref="D2654:E2654" si="393">AVERAGE(D2641:D2653)</f>
        <v>139.16694505701781</v>
      </c>
      <c r="E2654" s="28">
        <f t="shared" si="393"/>
        <v>108.94604395639041</v>
      </c>
      <c r="F2654" s="28">
        <f t="shared" si="381"/>
        <v>197.36916483516777</v>
      </c>
      <c r="G2654" s="28"/>
      <c r="H2654" s="28">
        <f t="shared" si="334"/>
        <v>132.56742857143283</v>
      </c>
      <c r="I2654" s="28">
        <f t="shared" si="335"/>
        <v>78.849230769230488</v>
      </c>
      <c r="J2654" s="28">
        <f t="shared" si="336"/>
        <v>315.60278021977899</v>
      </c>
      <c r="K2654" s="28">
        <f t="shared" si="337"/>
        <v>77.481208791208601</v>
      </c>
      <c r="L2654" s="28">
        <f t="shared" si="338"/>
        <v>6.6563495675929941E-3</v>
      </c>
      <c r="M2654" s="28">
        <f t="shared" si="339"/>
        <v>330.41336263736167</v>
      </c>
      <c r="N2654" s="28">
        <f t="shared" si="340"/>
        <v>119.65840659340628</v>
      </c>
      <c r="O2654" s="28">
        <f t="shared" si="341"/>
        <v>44.390010989011031</v>
      </c>
      <c r="P2654" s="28">
        <f t="shared" si="342"/>
        <v>0</v>
      </c>
      <c r="R2654" s="24">
        <f t="shared" si="357"/>
        <v>1544.4512387695734</v>
      </c>
      <c r="T2654" s="5">
        <v>82</v>
      </c>
      <c r="V2654" s="20">
        <f t="shared" si="358"/>
        <v>1626.4512387695734</v>
      </c>
      <c r="W2654" s="59">
        <f t="shared" si="348"/>
        <v>42665</v>
      </c>
      <c r="X2654" s="28">
        <f t="shared" si="361"/>
        <v>151.39905833333231</v>
      </c>
      <c r="Y2654" s="28">
        <f t="shared" si="362"/>
        <v>338.18765000005379</v>
      </c>
      <c r="Z2654" s="28">
        <f t="shared" si="390"/>
        <v>329.06874999990112</v>
      </c>
      <c r="AA2654" s="28">
        <f t="shared" si="372"/>
        <v>321.8648083332447</v>
      </c>
      <c r="AB2654" s="28">
        <f t="shared" si="363"/>
        <v>202.36661666670352</v>
      </c>
      <c r="AC2654" s="28">
        <f t="shared" si="364"/>
        <v>35.933191666667739</v>
      </c>
      <c r="AD2654" s="28">
        <f t="shared" si="365"/>
        <v>96.176699999956057</v>
      </c>
      <c r="AE2654" s="28">
        <f t="shared" si="366"/>
        <v>0</v>
      </c>
      <c r="AF2654" s="28">
        <f t="shared" si="367"/>
        <v>13.055871666662474</v>
      </c>
      <c r="AG2654" s="28">
        <f t="shared" si="368"/>
        <v>8.5230500000021241</v>
      </c>
      <c r="AH2654" s="28">
        <f t="shared" si="369"/>
        <v>0</v>
      </c>
      <c r="AI2654" s="28"/>
      <c r="AL2654" s="24">
        <f t="shared" si="370"/>
        <v>1496.5756966665235</v>
      </c>
      <c r="AN2654" s="47">
        <f t="shared" si="373"/>
        <v>299.25</v>
      </c>
      <c r="AP2654" s="20">
        <f t="shared" si="359"/>
        <v>1795.8256966665235</v>
      </c>
      <c r="AR2654" s="20">
        <f t="shared" si="327"/>
        <v>-169.37445789695016</v>
      </c>
    </row>
    <row r="2655" spans="1:44" x14ac:dyDescent="0.25">
      <c r="A2655" t="str">
        <f>VLOOKUP($B2655,'Cushing Balance'!$C$2:$E$500,3,TRUE)</f>
        <v>432016</v>
      </c>
      <c r="B2655" s="2">
        <v>42666</v>
      </c>
      <c r="C2655" s="32"/>
      <c r="D2655" s="36">
        <f t="shared" ref="D2655:E2655" si="394">AVERAGE(D2642:D2654)</f>
        <v>139.16694505610855</v>
      </c>
      <c r="E2655" s="28">
        <f t="shared" si="394"/>
        <v>108.94604395764148</v>
      </c>
      <c r="F2655" s="28">
        <f t="shared" si="381"/>
        <v>197.36916483516762</v>
      </c>
      <c r="G2655" s="28"/>
      <c r="H2655" s="28">
        <f t="shared" si="334"/>
        <v>132.56742857143075</v>
      </c>
      <c r="I2655" s="28">
        <f t="shared" si="335"/>
        <v>78.849230769230743</v>
      </c>
      <c r="J2655" s="28">
        <f t="shared" si="336"/>
        <v>315.60278021977916</v>
      </c>
      <c r="K2655" s="28">
        <f t="shared" si="337"/>
        <v>77.481208791208758</v>
      </c>
      <c r="L2655" s="28">
        <f t="shared" si="338"/>
        <v>6.6563495675927573E-3</v>
      </c>
      <c r="M2655" s="28">
        <f t="shared" si="339"/>
        <v>330.41336263736224</v>
      </c>
      <c r="N2655" s="28">
        <f t="shared" si="340"/>
        <v>119.65840659340668</v>
      </c>
      <c r="O2655" s="28">
        <f t="shared" si="341"/>
        <v>44.390010989010989</v>
      </c>
      <c r="P2655" s="28">
        <f t="shared" si="342"/>
        <v>0</v>
      </c>
      <c r="R2655" s="24">
        <f t="shared" si="357"/>
        <v>1544.4512387699144</v>
      </c>
      <c r="T2655" s="5">
        <v>82</v>
      </c>
      <c r="V2655" s="20">
        <f t="shared" si="358"/>
        <v>1626.4512387699144</v>
      </c>
      <c r="W2655" s="59">
        <f t="shared" si="348"/>
        <v>42666</v>
      </c>
      <c r="X2655" s="28">
        <f t="shared" si="361"/>
        <v>151.39905833333327</v>
      </c>
      <c r="Y2655" s="28">
        <f t="shared" si="362"/>
        <v>338.18765000002873</v>
      </c>
      <c r="Z2655" s="28">
        <f t="shared" si="390"/>
        <v>329.06874999993789</v>
      </c>
      <c r="AA2655" s="28">
        <f t="shared" si="372"/>
        <v>321.86480833326118</v>
      </c>
      <c r="AB2655" s="28">
        <f t="shared" si="363"/>
        <v>202.36661666666961</v>
      </c>
      <c r="AC2655" s="28">
        <f t="shared" si="364"/>
        <v>35.9331916666696</v>
      </c>
      <c r="AD2655" s="28">
        <f t="shared" si="365"/>
        <v>96.176699999965152</v>
      </c>
      <c r="AE2655" s="28">
        <f t="shared" si="366"/>
        <v>0</v>
      </c>
      <c r="AF2655" s="28">
        <f t="shared" si="367"/>
        <v>13.05587166666341</v>
      </c>
      <c r="AG2655" s="28">
        <f t="shared" si="368"/>
        <v>8.5230500000017315</v>
      </c>
      <c r="AH2655" s="28">
        <f t="shared" si="369"/>
        <v>0</v>
      </c>
      <c r="AI2655" s="28"/>
      <c r="AL2655" s="24">
        <f t="shared" si="370"/>
        <v>1496.575696666531</v>
      </c>
      <c r="AN2655" s="47">
        <f t="shared" si="373"/>
        <v>299.25</v>
      </c>
      <c r="AP2655" s="20">
        <f t="shared" si="359"/>
        <v>1795.825696666531</v>
      </c>
      <c r="AR2655" s="20">
        <f t="shared" si="327"/>
        <v>-169.3744578966166</v>
      </c>
    </row>
    <row r="2656" spans="1:44" x14ac:dyDescent="0.25">
      <c r="A2656" t="str">
        <f>VLOOKUP($B2656,'Cushing Balance'!$C$2:$E$500,3,TRUE)</f>
        <v>432016</v>
      </c>
      <c r="B2656" s="2">
        <v>42667</v>
      </c>
      <c r="C2656" s="32"/>
      <c r="D2656" s="36">
        <f t="shared" ref="D2656:E2656" si="395">AVERAGE(D2643:D2655)</f>
        <v>139.16694505511688</v>
      </c>
      <c r="E2656" s="28">
        <f t="shared" si="395"/>
        <v>108.94604395812078</v>
      </c>
      <c r="F2656" s="28">
        <f t="shared" si="381"/>
        <v>197.36916483516677</v>
      </c>
      <c r="G2656" s="28"/>
      <c r="H2656" s="28">
        <f t="shared" si="334"/>
        <v>132.56742857142859</v>
      </c>
      <c r="I2656" s="28">
        <f t="shared" si="335"/>
        <v>78.849230769230942</v>
      </c>
      <c r="J2656" s="28">
        <f t="shared" si="336"/>
        <v>315.60278021977956</v>
      </c>
      <c r="K2656" s="28">
        <f t="shared" si="337"/>
        <v>77.481208791208871</v>
      </c>
      <c r="L2656" s="28">
        <f t="shared" si="338"/>
        <v>6.6563495675924199E-3</v>
      </c>
      <c r="M2656" s="28">
        <f t="shared" si="339"/>
        <v>330.41336263736281</v>
      </c>
      <c r="N2656" s="28">
        <f t="shared" si="340"/>
        <v>119.65840659340689</v>
      </c>
      <c r="O2656" s="28">
        <f t="shared" si="341"/>
        <v>44.39001098901096</v>
      </c>
      <c r="P2656" s="28">
        <f t="shared" si="342"/>
        <v>0</v>
      </c>
      <c r="R2656" s="24">
        <f t="shared" si="357"/>
        <v>1544.4512387694006</v>
      </c>
      <c r="T2656" s="5">
        <v>82</v>
      </c>
      <c r="V2656" s="20">
        <f t="shared" si="358"/>
        <v>1626.4512387694006</v>
      </c>
      <c r="W2656" s="59">
        <f t="shared" si="348"/>
        <v>42667</v>
      </c>
      <c r="X2656" s="28">
        <f t="shared" si="361"/>
        <v>151.39905833333401</v>
      </c>
      <c r="Y2656" s="28">
        <f t="shared" si="362"/>
        <v>338.18765000000343</v>
      </c>
      <c r="Z2656" s="28">
        <f t="shared" si="390"/>
        <v>329.06874999997933</v>
      </c>
      <c r="AA2656" s="28">
        <f t="shared" si="372"/>
        <v>321.86480833328937</v>
      </c>
      <c r="AB2656" s="28">
        <f t="shared" si="363"/>
        <v>202.36661666664301</v>
      </c>
      <c r="AC2656" s="28">
        <f t="shared" si="364"/>
        <v>35.933191666670389</v>
      </c>
      <c r="AD2656" s="28">
        <f t="shared" si="365"/>
        <v>96.176699999979604</v>
      </c>
      <c r="AE2656" s="28">
        <f t="shared" si="366"/>
        <v>0</v>
      </c>
      <c r="AF2656" s="28">
        <f t="shared" si="367"/>
        <v>13.05587166666483</v>
      </c>
      <c r="AG2656" s="28">
        <f t="shared" si="368"/>
        <v>8.5230500000010583</v>
      </c>
      <c r="AH2656" s="28">
        <f t="shared" si="369"/>
        <v>0</v>
      </c>
      <c r="AI2656" s="28"/>
      <c r="AL2656" s="24">
        <f t="shared" si="370"/>
        <v>1496.5756966665651</v>
      </c>
      <c r="AN2656" s="47">
        <f t="shared" si="373"/>
        <v>299.25</v>
      </c>
      <c r="AP2656" s="20">
        <f t="shared" si="359"/>
        <v>1795.8256966665651</v>
      </c>
      <c r="AR2656" s="20">
        <f t="shared" si="327"/>
        <v>-169.37445789716458</v>
      </c>
    </row>
    <row r="2657" spans="1:44" x14ac:dyDescent="0.25">
      <c r="A2657" t="str">
        <f>VLOOKUP($B2657,'Cushing Balance'!$C$2:$E$500,3,TRUE)</f>
        <v>432016</v>
      </c>
      <c r="B2657" s="2">
        <v>42668</v>
      </c>
      <c r="C2657" s="32"/>
      <c r="D2657" s="36">
        <f t="shared" ref="D2657:E2657" si="396">AVERAGE(D2644:D2656)</f>
        <v>139.16694505433941</v>
      </c>
      <c r="E2657" s="28">
        <f t="shared" si="396"/>
        <v>108.94604395789946</v>
      </c>
      <c r="F2657" s="28">
        <f t="shared" si="381"/>
        <v>197.36916483516563</v>
      </c>
      <c r="G2657" s="28"/>
      <c r="H2657" s="28">
        <f t="shared" si="334"/>
        <v>132.567428571427</v>
      </c>
      <c r="I2657" s="28">
        <f t="shared" si="335"/>
        <v>78.849230769231042</v>
      </c>
      <c r="J2657" s="28">
        <f t="shared" si="336"/>
        <v>315.60278021978007</v>
      </c>
      <c r="K2657" s="28">
        <f t="shared" si="337"/>
        <v>77.481208791208957</v>
      </c>
      <c r="L2657" s="28">
        <f t="shared" si="338"/>
        <v>6.6563495675921024E-3</v>
      </c>
      <c r="M2657" s="28">
        <f t="shared" si="339"/>
        <v>330.41336263736315</v>
      </c>
      <c r="N2657" s="28">
        <f t="shared" si="340"/>
        <v>119.65840659340694</v>
      </c>
      <c r="O2657" s="28">
        <f t="shared" si="341"/>
        <v>44.39001098901096</v>
      </c>
      <c r="P2657" s="28">
        <f t="shared" si="342"/>
        <v>0</v>
      </c>
      <c r="R2657" s="24">
        <f t="shared" si="357"/>
        <v>1544.4512387684001</v>
      </c>
      <c r="T2657" s="5">
        <v>82</v>
      </c>
      <c r="V2657" s="20">
        <f t="shared" si="358"/>
        <v>1626.4512387684001</v>
      </c>
      <c r="W2657" s="59">
        <f t="shared" si="348"/>
        <v>42668</v>
      </c>
      <c r="X2657" s="28">
        <f t="shared" si="361"/>
        <v>151.39905833333444</v>
      </c>
      <c r="Y2657" s="28">
        <f t="shared" si="362"/>
        <v>338.18764999998331</v>
      </c>
      <c r="Z2657" s="28">
        <f t="shared" si="390"/>
        <v>329.06875000001543</v>
      </c>
      <c r="AA2657" s="28">
        <f t="shared" si="372"/>
        <v>321.8648083333203</v>
      </c>
      <c r="AB2657" s="28">
        <f t="shared" si="363"/>
        <v>202.36661666662775</v>
      </c>
      <c r="AC2657" s="28">
        <f t="shared" si="364"/>
        <v>35.933191666670197</v>
      </c>
      <c r="AD2657" s="28">
        <f t="shared" si="365"/>
        <v>96.176699999995051</v>
      </c>
      <c r="AE2657" s="28">
        <f t="shared" si="366"/>
        <v>0</v>
      </c>
      <c r="AF2657" s="28">
        <f t="shared" si="367"/>
        <v>13.055871666666313</v>
      </c>
      <c r="AG2657" s="28">
        <f t="shared" si="368"/>
        <v>8.5230500000003158</v>
      </c>
      <c r="AH2657" s="28">
        <f t="shared" si="369"/>
        <v>0</v>
      </c>
      <c r="AI2657" s="28"/>
      <c r="AL2657" s="24">
        <f t="shared" si="370"/>
        <v>1496.5756966666129</v>
      </c>
      <c r="AN2657" s="47">
        <f t="shared" si="373"/>
        <v>299.25</v>
      </c>
      <c r="AP2657" s="20">
        <f t="shared" si="359"/>
        <v>1795.8256966666129</v>
      </c>
      <c r="AR2657" s="20">
        <f t="shared" si="327"/>
        <v>-169.37445789821277</v>
      </c>
    </row>
    <row r="2658" spans="1:44" x14ac:dyDescent="0.25">
      <c r="A2658" t="str">
        <f>VLOOKUP($B2658,'Cushing Balance'!$C$2:$E$500,3,TRUE)</f>
        <v>432016</v>
      </c>
      <c r="B2658" s="2">
        <v>42669</v>
      </c>
      <c r="C2658" s="32"/>
      <c r="D2658" s="36">
        <f t="shared" ref="D2658:E2658" si="397">AVERAGE(D2645:D2657)</f>
        <v>139.16694505393568</v>
      </c>
      <c r="E2658" s="28">
        <f t="shared" si="397"/>
        <v>108.9460439572233</v>
      </c>
      <c r="F2658" s="28">
        <f t="shared" si="381"/>
        <v>197.36916483516458</v>
      </c>
      <c r="G2658" s="28"/>
      <c r="H2658" s="28">
        <f t="shared" si="334"/>
        <v>132.56742857142623</v>
      </c>
      <c r="I2658" s="28">
        <f t="shared" si="335"/>
        <v>78.849230769231028</v>
      </c>
      <c r="J2658" s="28">
        <f t="shared" si="336"/>
        <v>315.60278021978047</v>
      </c>
      <c r="K2658" s="28">
        <f t="shared" si="337"/>
        <v>77.481208791208957</v>
      </c>
      <c r="L2658" s="28">
        <f t="shared" si="338"/>
        <v>6.6563495675918865E-3</v>
      </c>
      <c r="M2658" s="28">
        <f t="shared" si="339"/>
        <v>330.41336263736326</v>
      </c>
      <c r="N2658" s="28">
        <f t="shared" si="340"/>
        <v>119.6584065934068</v>
      </c>
      <c r="O2658" s="28">
        <f t="shared" si="341"/>
        <v>44.39001098901096</v>
      </c>
      <c r="P2658" s="28">
        <f t="shared" si="342"/>
        <v>0</v>
      </c>
      <c r="R2658" s="24">
        <f t="shared" si="357"/>
        <v>1544.4512387673187</v>
      </c>
      <c r="T2658" s="5">
        <v>82</v>
      </c>
      <c r="V2658" s="20">
        <f t="shared" si="358"/>
        <v>1626.4512387673187</v>
      </c>
      <c r="W2658" s="59">
        <f t="shared" si="348"/>
        <v>42669</v>
      </c>
      <c r="X2658" s="28">
        <f t="shared" si="361"/>
        <v>151.39905833333452</v>
      </c>
      <c r="Y2658" s="28">
        <f t="shared" si="362"/>
        <v>338.1876499999716</v>
      </c>
      <c r="Z2658" s="28">
        <f t="shared" si="390"/>
        <v>329.0687500000397</v>
      </c>
      <c r="AA2658" s="28">
        <f t="shared" si="372"/>
        <v>321.86480833334679</v>
      </c>
      <c r="AB2658" s="28">
        <f t="shared" si="363"/>
        <v>202.36661666662437</v>
      </c>
      <c r="AC2658" s="28">
        <f t="shared" si="364"/>
        <v>35.933191666669288</v>
      </c>
      <c r="AD2658" s="28">
        <f t="shared" si="365"/>
        <v>96.176700000007941</v>
      </c>
      <c r="AE2658" s="28">
        <f t="shared" si="366"/>
        <v>0</v>
      </c>
      <c r="AF2658" s="28">
        <f t="shared" si="367"/>
        <v>13.055871666667523</v>
      </c>
      <c r="AG2658" s="28">
        <f t="shared" si="368"/>
        <v>8.5230499999996781</v>
      </c>
      <c r="AH2658" s="28">
        <f t="shared" si="369"/>
        <v>0</v>
      </c>
      <c r="AI2658" s="28"/>
      <c r="AL2658" s="24">
        <f t="shared" si="370"/>
        <v>1496.5756966666615</v>
      </c>
      <c r="AN2658" s="47">
        <f t="shared" si="373"/>
        <v>299.25</v>
      </c>
      <c r="AP2658" s="20">
        <f t="shared" si="359"/>
        <v>1795.8256966666615</v>
      </c>
      <c r="AR2658" s="20">
        <f t="shared" si="327"/>
        <v>-169.37445789934281</v>
      </c>
    </row>
    <row r="2659" spans="1:44" x14ac:dyDescent="0.25">
      <c r="A2659" t="str">
        <f>VLOOKUP($B2659,'Cushing Balance'!$C$2:$E$500,3,TRUE)</f>
        <v>432016</v>
      </c>
      <c r="B2659" s="2">
        <v>42670</v>
      </c>
      <c r="C2659" s="32"/>
      <c r="D2659" s="36">
        <f t="shared" ref="D2659:E2659" si="398">AVERAGE(D2646:D2658)</f>
        <v>139.16694505391905</v>
      </c>
      <c r="E2659" s="28">
        <f t="shared" si="398"/>
        <v>108.94604395639952</v>
      </c>
      <c r="F2659" s="28">
        <f t="shared" si="381"/>
        <v>197.36916483516387</v>
      </c>
      <c r="G2659" s="28"/>
      <c r="H2659" s="28">
        <f t="shared" si="334"/>
        <v>132.56742857142632</v>
      </c>
      <c r="I2659" s="28">
        <f t="shared" si="335"/>
        <v>78.849230769230957</v>
      </c>
      <c r="J2659" s="28">
        <f t="shared" si="336"/>
        <v>315.60278021978075</v>
      </c>
      <c r="K2659" s="28">
        <f t="shared" si="337"/>
        <v>77.481208791208928</v>
      </c>
      <c r="L2659" s="28">
        <f t="shared" si="338"/>
        <v>6.6563495675918041E-3</v>
      </c>
      <c r="M2659" s="28">
        <f t="shared" si="339"/>
        <v>330.41336263736315</v>
      </c>
      <c r="N2659" s="28">
        <f t="shared" si="340"/>
        <v>119.6584065934066</v>
      </c>
      <c r="O2659" s="28">
        <f t="shared" si="341"/>
        <v>44.390010989010982</v>
      </c>
      <c r="P2659" s="28">
        <f t="shared" si="342"/>
        <v>0</v>
      </c>
      <c r="R2659" s="24">
        <f t="shared" si="357"/>
        <v>1544.4512387664779</v>
      </c>
      <c r="T2659" s="5">
        <v>82</v>
      </c>
      <c r="V2659" s="20">
        <f t="shared" si="358"/>
        <v>1626.4512387664779</v>
      </c>
      <c r="W2659" s="59">
        <f t="shared" si="348"/>
        <v>42670</v>
      </c>
      <c r="X2659" s="28">
        <f t="shared" si="361"/>
        <v>151.39905833333438</v>
      </c>
      <c r="Y2659" s="28">
        <f t="shared" si="362"/>
        <v>338.1876499999687</v>
      </c>
      <c r="Z2659" s="28">
        <f t="shared" si="390"/>
        <v>329.06875000004965</v>
      </c>
      <c r="AA2659" s="28">
        <f t="shared" si="372"/>
        <v>321.86480833336407</v>
      </c>
      <c r="AB2659" s="28">
        <f t="shared" si="363"/>
        <v>202.36661666663088</v>
      </c>
      <c r="AC2659" s="28">
        <f t="shared" si="364"/>
        <v>35.93319166666803</v>
      </c>
      <c r="AD2659" s="28">
        <f t="shared" si="365"/>
        <v>96.176700000016041</v>
      </c>
      <c r="AE2659" s="28">
        <f t="shared" si="366"/>
        <v>0</v>
      </c>
      <c r="AF2659" s="28">
        <f t="shared" si="367"/>
        <v>13.055871666668265</v>
      </c>
      <c r="AG2659" s="28">
        <f t="shared" si="368"/>
        <v>8.5230499999992571</v>
      </c>
      <c r="AH2659" s="28">
        <f t="shared" si="369"/>
        <v>0</v>
      </c>
      <c r="AI2659" s="28"/>
      <c r="AL2659" s="24">
        <f t="shared" si="370"/>
        <v>1496.5756966666995</v>
      </c>
      <c r="AN2659" s="47">
        <f t="shared" si="373"/>
        <v>299.25</v>
      </c>
      <c r="AP2659" s="20">
        <f t="shared" si="359"/>
        <v>1795.8256966666995</v>
      </c>
      <c r="AR2659" s="20">
        <f t="shared" si="327"/>
        <v>-169.37445790022161</v>
      </c>
    </row>
    <row r="2660" spans="1:44" x14ac:dyDescent="0.25">
      <c r="A2660" t="str">
        <f>VLOOKUP($B2660,'Cushing Balance'!$C$2:$E$500,3,TRUE)</f>
        <v>432016</v>
      </c>
      <c r="B2660" s="2">
        <v>42671</v>
      </c>
      <c r="C2660" s="32"/>
      <c r="D2660" s="36">
        <f t="shared" ref="D2660:E2660" si="399">AVERAGE(D2647:D2659)</f>
        <v>139.16694505419125</v>
      </c>
      <c r="E2660" s="28">
        <f t="shared" si="399"/>
        <v>108.94604395569553</v>
      </c>
      <c r="F2660" s="28">
        <f t="shared" si="381"/>
        <v>197.36916483516364</v>
      </c>
      <c r="G2660" s="28"/>
      <c r="H2660" s="28">
        <f t="shared" si="334"/>
        <v>132.56742857142697</v>
      </c>
      <c r="I2660" s="28">
        <f t="shared" si="335"/>
        <v>78.849230769230843</v>
      </c>
      <c r="J2660" s="28">
        <f t="shared" si="336"/>
        <v>315.60278021978075</v>
      </c>
      <c r="K2660" s="28">
        <f t="shared" si="337"/>
        <v>77.481208791208857</v>
      </c>
      <c r="L2660" s="28">
        <f t="shared" si="338"/>
        <v>6.656349567591844E-3</v>
      </c>
      <c r="M2660" s="28">
        <f t="shared" si="339"/>
        <v>330.41336263736292</v>
      </c>
      <c r="N2660" s="28">
        <f t="shared" si="340"/>
        <v>119.65840659340643</v>
      </c>
      <c r="O2660" s="28">
        <f t="shared" si="341"/>
        <v>44.390010989010996</v>
      </c>
      <c r="P2660" s="28">
        <f t="shared" si="342"/>
        <v>0</v>
      </c>
      <c r="R2660" s="24">
        <f t="shared" si="357"/>
        <v>1544.4512387660459</v>
      </c>
      <c r="T2660" s="5">
        <v>82</v>
      </c>
      <c r="V2660" s="20">
        <f t="shared" si="358"/>
        <v>1626.4512387660459</v>
      </c>
      <c r="W2660" s="59">
        <f t="shared" si="348"/>
        <v>42671</v>
      </c>
      <c r="X2660" s="28">
        <f t="shared" si="361"/>
        <v>151.39905833333401</v>
      </c>
      <c r="Y2660" s="28">
        <f t="shared" si="362"/>
        <v>338.1876499999733</v>
      </c>
      <c r="Z2660" s="28">
        <f t="shared" si="390"/>
        <v>329.06875000004652</v>
      </c>
      <c r="AA2660" s="28">
        <f t="shared" si="372"/>
        <v>321.86480833337066</v>
      </c>
      <c r="AB2660" s="28">
        <f t="shared" si="363"/>
        <v>202.36661666664352</v>
      </c>
      <c r="AC2660" s="28">
        <f t="shared" si="364"/>
        <v>35.933191666666772</v>
      </c>
      <c r="AD2660" s="28">
        <f t="shared" si="365"/>
        <v>96.176700000018783</v>
      </c>
      <c r="AE2660" s="28">
        <f t="shared" si="366"/>
        <v>0</v>
      </c>
      <c r="AF2660" s="28">
        <f t="shared" si="367"/>
        <v>13.055871666668487</v>
      </c>
      <c r="AG2660" s="28">
        <f t="shared" si="368"/>
        <v>8.5230499999990972</v>
      </c>
      <c r="AH2660" s="28">
        <f t="shared" si="369"/>
        <v>0</v>
      </c>
      <c r="AI2660" s="28"/>
      <c r="AL2660" s="24">
        <f t="shared" si="370"/>
        <v>1496.5756966667213</v>
      </c>
      <c r="AN2660" s="47">
        <f t="shared" si="373"/>
        <v>299.25</v>
      </c>
      <c r="AP2660" s="20">
        <f t="shared" si="359"/>
        <v>1795.8256966667213</v>
      </c>
      <c r="AR2660" s="20">
        <f t="shared" si="327"/>
        <v>-169.37445790067545</v>
      </c>
    </row>
    <row r="2661" spans="1:44" x14ac:dyDescent="0.25">
      <c r="A2661" t="str">
        <f>VLOOKUP($B2661,'Cushing Balance'!$C$2:$E$500,3,TRUE)</f>
        <v>442016</v>
      </c>
      <c r="B2661" s="2">
        <v>42672</v>
      </c>
      <c r="C2661" s="32"/>
      <c r="D2661" s="36">
        <f t="shared" ref="D2661:E2661" si="400">AVERAGE(D2648:D2660)</f>
        <v>139.16694505459961</v>
      </c>
      <c r="E2661" s="28">
        <f t="shared" si="400"/>
        <v>108.94604395527475</v>
      </c>
      <c r="F2661" s="28">
        <f t="shared" si="381"/>
        <v>197.36916483516382</v>
      </c>
      <c r="G2661" s="28"/>
      <c r="H2661" s="28">
        <f t="shared" si="334"/>
        <v>132.56742857142788</v>
      </c>
      <c r="I2661" s="28">
        <f t="shared" si="335"/>
        <v>78.849230769230729</v>
      </c>
      <c r="J2661" s="28">
        <f t="shared" si="336"/>
        <v>315.6027802197807</v>
      </c>
      <c r="K2661" s="28">
        <f t="shared" si="337"/>
        <v>77.4812087912088</v>
      </c>
      <c r="L2661" s="28">
        <f t="shared" si="338"/>
        <v>6.6563495675919619E-3</v>
      </c>
      <c r="M2661" s="28">
        <f t="shared" si="339"/>
        <v>330.4133626373627</v>
      </c>
      <c r="N2661" s="28">
        <f t="shared" si="340"/>
        <v>119.65840659340627</v>
      </c>
      <c r="O2661" s="28">
        <f t="shared" si="341"/>
        <v>44.390010989011017</v>
      </c>
      <c r="P2661" s="28">
        <f t="shared" si="342"/>
        <v>0</v>
      </c>
      <c r="R2661" s="24">
        <f t="shared" si="357"/>
        <v>1544.4512387660336</v>
      </c>
      <c r="T2661" s="5">
        <v>82</v>
      </c>
      <c r="V2661" s="20">
        <f t="shared" si="358"/>
        <v>1626.4512387660336</v>
      </c>
      <c r="W2661" s="59">
        <f t="shared" si="348"/>
        <v>42672</v>
      </c>
      <c r="X2661" s="28">
        <f t="shared" si="361"/>
        <v>151.39905833333361</v>
      </c>
      <c r="Y2661" s="28">
        <f t="shared" si="362"/>
        <v>338.18764999998257</v>
      </c>
      <c r="Z2661" s="28">
        <f t="shared" si="390"/>
        <v>329.06875000003413</v>
      </c>
      <c r="AA2661" s="28">
        <f t="shared" si="372"/>
        <v>321.86480833336759</v>
      </c>
      <c r="AB2661" s="28">
        <f t="shared" si="363"/>
        <v>202.3666166666581</v>
      </c>
      <c r="AC2661" s="28">
        <f t="shared" si="364"/>
        <v>35.933191666665806</v>
      </c>
      <c r="AD2661" s="28">
        <f t="shared" si="365"/>
        <v>96.176700000016851</v>
      </c>
      <c r="AE2661" s="28">
        <f t="shared" si="366"/>
        <v>0</v>
      </c>
      <c r="AF2661" s="28">
        <f t="shared" si="367"/>
        <v>13.055871666668265</v>
      </c>
      <c r="AG2661" s="28">
        <f t="shared" si="368"/>
        <v>8.52304999999917</v>
      </c>
      <c r="AH2661" s="28">
        <f t="shared" si="369"/>
        <v>0</v>
      </c>
      <c r="AI2661" s="28"/>
      <c r="AL2661" s="24">
        <f t="shared" si="370"/>
        <v>1496.5756966667259</v>
      </c>
      <c r="AN2661" s="47">
        <f t="shared" si="373"/>
        <v>299.25</v>
      </c>
      <c r="AP2661" s="20">
        <f t="shared" si="359"/>
        <v>1795.8256966667259</v>
      </c>
      <c r="AR2661" s="20">
        <f t="shared" si="327"/>
        <v>-169.37445790069228</v>
      </c>
    </row>
    <row r="2662" spans="1:44" x14ac:dyDescent="0.25">
      <c r="A2662" t="str">
        <f>VLOOKUP($B2662,'Cushing Balance'!$C$2:$E$500,3,TRUE)</f>
        <v>442016</v>
      </c>
      <c r="B2662" s="2">
        <v>42673</v>
      </c>
      <c r="C2662" s="32"/>
      <c r="D2662" s="36">
        <f t="shared" ref="D2662:E2662" si="401">AVERAGE(D2649:D2661)</f>
        <v>139.1669450549947</v>
      </c>
      <c r="E2662" s="28">
        <f t="shared" si="401"/>
        <v>108.94604395517854</v>
      </c>
      <c r="F2662" s="28">
        <f t="shared" si="381"/>
        <v>197.36916483516421</v>
      </c>
      <c r="G2662" s="28"/>
      <c r="H2662" s="28">
        <f t="shared" si="334"/>
        <v>132.56742857142874</v>
      </c>
      <c r="I2662" s="28">
        <f t="shared" si="335"/>
        <v>78.849230769230644</v>
      </c>
      <c r="J2662" s="28">
        <f t="shared" si="336"/>
        <v>315.60278021978047</v>
      </c>
      <c r="K2662" s="28">
        <f t="shared" si="337"/>
        <v>77.481208791208758</v>
      </c>
      <c r="L2662" s="28">
        <f t="shared" si="338"/>
        <v>6.656349567592105E-3</v>
      </c>
      <c r="M2662" s="28">
        <f t="shared" si="339"/>
        <v>330.41336263736241</v>
      </c>
      <c r="N2662" s="28">
        <f t="shared" si="340"/>
        <v>119.6584065934062</v>
      </c>
      <c r="O2662" s="28">
        <f t="shared" si="341"/>
        <v>44.390010989011024</v>
      </c>
      <c r="P2662" s="28">
        <f t="shared" si="342"/>
        <v>0</v>
      </c>
      <c r="R2662" s="24">
        <f t="shared" si="357"/>
        <v>1544.4512387663331</v>
      </c>
      <c r="T2662" s="5">
        <v>82</v>
      </c>
      <c r="V2662" s="20">
        <f t="shared" si="358"/>
        <v>1626.4512387663331</v>
      </c>
      <c r="W2662" s="59">
        <f t="shared" si="348"/>
        <v>42673</v>
      </c>
      <c r="X2662" s="28">
        <f t="shared" si="361"/>
        <v>151.39905833333327</v>
      </c>
      <c r="Y2662" s="28">
        <f t="shared" si="362"/>
        <v>338.18764999999343</v>
      </c>
      <c r="Z2662" s="28">
        <f t="shared" si="390"/>
        <v>329.0687500000173</v>
      </c>
      <c r="AA2662" s="28">
        <f t="shared" si="372"/>
        <v>321.86480833335793</v>
      </c>
      <c r="AB2662" s="28">
        <f t="shared" si="363"/>
        <v>202.36661666667109</v>
      </c>
      <c r="AC2662" s="28">
        <f t="shared" si="364"/>
        <v>35.933191666665245</v>
      </c>
      <c r="AD2662" s="28">
        <f t="shared" si="365"/>
        <v>96.176700000011749</v>
      </c>
      <c r="AE2662" s="28">
        <f t="shared" si="366"/>
        <v>0</v>
      </c>
      <c r="AF2662" s="28">
        <f t="shared" si="367"/>
        <v>13.055871666667754</v>
      </c>
      <c r="AG2662" s="28">
        <f t="shared" si="368"/>
        <v>8.5230499999994045</v>
      </c>
      <c r="AH2662" s="28">
        <f t="shared" si="369"/>
        <v>0</v>
      </c>
      <c r="AI2662" s="28"/>
      <c r="AL2662" s="24">
        <f t="shared" si="370"/>
        <v>1496.575696666717</v>
      </c>
      <c r="AN2662" s="47">
        <f t="shared" si="373"/>
        <v>299.25</v>
      </c>
      <c r="AP2662" s="20">
        <f t="shared" si="359"/>
        <v>1795.825696666717</v>
      </c>
      <c r="AR2662" s="20">
        <f t="shared" si="327"/>
        <v>-169.37445790038396</v>
      </c>
    </row>
    <row r="2663" spans="1:44" x14ac:dyDescent="0.25">
      <c r="A2663" t="str">
        <f>VLOOKUP($B2663,'Cushing Balance'!$C$2:$E$500,3,TRUE)</f>
        <v>442016</v>
      </c>
      <c r="B2663" s="2">
        <v>42674</v>
      </c>
      <c r="C2663" s="32"/>
      <c r="D2663" s="36">
        <f t="shared" ref="D2663:E2663" si="402">AVERAGE(D2650:D2662)</f>
        <v>139.16694505527096</v>
      </c>
      <c r="E2663" s="28">
        <f t="shared" si="402"/>
        <v>108.94604395534725</v>
      </c>
      <c r="F2663" s="28">
        <f t="shared" si="381"/>
        <v>197.36916483516467</v>
      </c>
      <c r="G2663" s="28"/>
      <c r="H2663" s="28">
        <f t="shared" si="334"/>
        <v>132.56742857142928</v>
      </c>
      <c r="I2663" s="28">
        <f t="shared" si="335"/>
        <v>78.84923076923063</v>
      </c>
      <c r="J2663" s="28">
        <f t="shared" si="336"/>
        <v>315.60278021978024</v>
      </c>
      <c r="K2663" s="28">
        <f t="shared" si="337"/>
        <v>77.481208791208715</v>
      </c>
      <c r="L2663" s="28">
        <f t="shared" si="338"/>
        <v>6.6563495675922282E-3</v>
      </c>
      <c r="M2663" s="28">
        <f t="shared" si="339"/>
        <v>330.41336263736235</v>
      </c>
      <c r="N2663" s="28">
        <f t="shared" si="340"/>
        <v>119.65840659340621</v>
      </c>
      <c r="O2663" s="28">
        <f t="shared" si="341"/>
        <v>44.390010989011017</v>
      </c>
      <c r="P2663" s="28">
        <f t="shared" si="342"/>
        <v>0</v>
      </c>
      <c r="R2663" s="24">
        <f t="shared" si="357"/>
        <v>1544.4512387667787</v>
      </c>
      <c r="T2663" s="5">
        <v>82</v>
      </c>
      <c r="V2663" s="20">
        <f t="shared" si="358"/>
        <v>1626.4512387667787</v>
      </c>
      <c r="W2663" s="59">
        <f t="shared" si="348"/>
        <v>42674</v>
      </c>
      <c r="X2663" s="28">
        <f t="shared" si="361"/>
        <v>151.39905833333302</v>
      </c>
      <c r="Y2663" s="28">
        <f t="shared" si="362"/>
        <v>338.18765000000315</v>
      </c>
      <c r="Z2663" s="28">
        <f t="shared" si="390"/>
        <v>329.0687500000007</v>
      </c>
      <c r="AA2663" s="28">
        <f t="shared" si="372"/>
        <v>321.86480833334525</v>
      </c>
      <c r="AB2663" s="28">
        <f t="shared" si="363"/>
        <v>202.36661666667999</v>
      </c>
      <c r="AC2663" s="28">
        <f t="shared" si="364"/>
        <v>35.933191666665124</v>
      </c>
      <c r="AD2663" s="28">
        <f t="shared" si="365"/>
        <v>96.176700000005354</v>
      </c>
      <c r="AE2663" s="28">
        <f t="shared" si="366"/>
        <v>0</v>
      </c>
      <c r="AF2663" s="28">
        <f t="shared" si="367"/>
        <v>13.055871666667128</v>
      </c>
      <c r="AG2663" s="28">
        <f t="shared" si="368"/>
        <v>8.52304999999971</v>
      </c>
      <c r="AH2663" s="28">
        <f t="shared" si="369"/>
        <v>0</v>
      </c>
      <c r="AI2663" s="28"/>
      <c r="AL2663" s="24">
        <f t="shared" si="370"/>
        <v>1496.5756966666997</v>
      </c>
      <c r="AN2663" s="47">
        <f t="shared" si="373"/>
        <v>299.25</v>
      </c>
      <c r="AP2663" s="20">
        <f t="shared" si="359"/>
        <v>1795.8256966666997</v>
      </c>
      <c r="AR2663" s="20">
        <f t="shared" si="327"/>
        <v>-169.37445789992103</v>
      </c>
    </row>
    <row r="2664" spans="1:44" x14ac:dyDescent="0.25">
      <c r="A2664" t="str">
        <f>VLOOKUP($B2664,'Cushing Balance'!$C$2:$E$500,3,TRUE)</f>
        <v>442016</v>
      </c>
      <c r="B2664" s="2">
        <v>42675</v>
      </c>
      <c r="C2664" s="32"/>
      <c r="D2664" s="36">
        <f t="shared" ref="D2664:E2664" si="403">AVERAGE(D2651:D2663)</f>
        <v>139.16694505538402</v>
      </c>
      <c r="E2664" s="28">
        <f t="shared" si="403"/>
        <v>108.94604395566381</v>
      </c>
      <c r="F2664" s="28">
        <f t="shared" si="381"/>
        <v>197.36916483516512</v>
      </c>
      <c r="G2664" s="28"/>
      <c r="H2664" s="28">
        <f t="shared" si="334"/>
        <v>132.56742857142947</v>
      </c>
      <c r="I2664" s="28">
        <f t="shared" si="335"/>
        <v>78.849230769230644</v>
      </c>
      <c r="J2664" s="28">
        <f t="shared" si="336"/>
        <v>315.60278021978013</v>
      </c>
      <c r="K2664" s="28">
        <f t="shared" si="337"/>
        <v>77.481208791208715</v>
      </c>
      <c r="L2664" s="28">
        <f t="shared" si="338"/>
        <v>6.6563495675923002E-3</v>
      </c>
      <c r="M2664" s="28">
        <f t="shared" si="339"/>
        <v>330.4133626373623</v>
      </c>
      <c r="N2664" s="28">
        <f t="shared" si="340"/>
        <v>119.65840659340627</v>
      </c>
      <c r="O2664" s="28">
        <f t="shared" si="341"/>
        <v>44.390010989011017</v>
      </c>
      <c r="P2664" s="28">
        <f t="shared" si="342"/>
        <v>0</v>
      </c>
      <c r="R2664" s="24">
        <f t="shared" si="357"/>
        <v>1544.4512387672089</v>
      </c>
      <c r="T2664" s="5">
        <v>82</v>
      </c>
      <c r="V2664" s="20">
        <f t="shared" si="358"/>
        <v>1626.4512387672089</v>
      </c>
      <c r="W2664" s="59">
        <f t="shared" si="348"/>
        <v>42675</v>
      </c>
      <c r="X2664" s="28">
        <f t="shared" si="361"/>
        <v>151.3990583333329</v>
      </c>
      <c r="Y2664" s="28">
        <f t="shared" si="362"/>
        <v>338.18765000000997</v>
      </c>
      <c r="Z2664" s="28">
        <f t="shared" si="390"/>
        <v>329.0687499999878</v>
      </c>
      <c r="AA2664" s="28">
        <f t="shared" si="372"/>
        <v>321.86480833333297</v>
      </c>
      <c r="AB2664" s="28">
        <f t="shared" si="363"/>
        <v>202.36661666668391</v>
      </c>
      <c r="AC2664" s="28">
        <f t="shared" si="364"/>
        <v>35.933191666665365</v>
      </c>
      <c r="AD2664" s="28">
        <f t="shared" si="365"/>
        <v>96.1766999999993</v>
      </c>
      <c r="AE2664" s="28">
        <f t="shared" si="366"/>
        <v>0</v>
      </c>
      <c r="AF2664" s="28">
        <f t="shared" si="367"/>
        <v>13.055871666666553</v>
      </c>
      <c r="AG2664" s="28">
        <f t="shared" si="368"/>
        <v>8.5230500000000067</v>
      </c>
      <c r="AH2664" s="28">
        <f t="shared" si="369"/>
        <v>0</v>
      </c>
      <c r="AI2664" s="28"/>
      <c r="AL2664" s="24">
        <f t="shared" si="370"/>
        <v>1496.5756966666788</v>
      </c>
      <c r="AN2664" s="47">
        <v>315</v>
      </c>
      <c r="AP2664" s="20">
        <f t="shared" si="359"/>
        <v>1811.5756966666788</v>
      </c>
      <c r="AR2664" s="20">
        <f t="shared" si="327"/>
        <v>-185.12445789946992</v>
      </c>
    </row>
    <row r="2665" spans="1:44" x14ac:dyDescent="0.25">
      <c r="A2665" t="str">
        <f>VLOOKUP($B2665,'Cushing Balance'!$C$2:$E$500,3,TRUE)</f>
        <v>442016</v>
      </c>
      <c r="B2665" s="2">
        <v>42676</v>
      </c>
      <c r="C2665" s="32"/>
      <c r="D2665" s="36">
        <f t="shared" ref="D2665:E2665" si="404">AVERAGE(D2652:D2664)</f>
        <v>139.16694505534608</v>
      </c>
      <c r="E2665" s="28">
        <f t="shared" si="404"/>
        <v>108.9460439560014</v>
      </c>
      <c r="F2665" s="28">
        <f t="shared" si="381"/>
        <v>197.36916483516535</v>
      </c>
      <c r="G2665" s="28"/>
      <c r="H2665" s="28">
        <f t="shared" si="334"/>
        <v>132.56742857142933</v>
      </c>
      <c r="I2665" s="28">
        <f t="shared" si="335"/>
        <v>78.849230769230701</v>
      </c>
      <c r="J2665" s="28">
        <f t="shared" si="336"/>
        <v>315.60278021978013</v>
      </c>
      <c r="K2665" s="28">
        <f t="shared" si="337"/>
        <v>77.481208791208729</v>
      </c>
      <c r="L2665" s="28">
        <f t="shared" si="338"/>
        <v>6.6563495675923167E-3</v>
      </c>
      <c r="M2665" s="28">
        <f t="shared" si="339"/>
        <v>330.41336263736241</v>
      </c>
      <c r="N2665" s="28">
        <f t="shared" si="340"/>
        <v>119.65840659340634</v>
      </c>
      <c r="O2665" s="28">
        <f t="shared" si="341"/>
        <v>44.390010989011003</v>
      </c>
      <c r="P2665" s="28">
        <f t="shared" si="342"/>
        <v>0</v>
      </c>
      <c r="R2665" s="24">
        <f t="shared" si="357"/>
        <v>1544.4512387675093</v>
      </c>
      <c r="T2665" s="5">
        <v>82</v>
      </c>
      <c r="V2665" s="20">
        <f t="shared" si="358"/>
        <v>1626.4512387675093</v>
      </c>
      <c r="W2665" s="59">
        <f t="shared" si="348"/>
        <v>42676</v>
      </c>
      <c r="X2665" s="28">
        <f t="shared" si="361"/>
        <v>151.39905833333293</v>
      </c>
      <c r="Y2665" s="28">
        <f t="shared" si="362"/>
        <v>338.18765000001298</v>
      </c>
      <c r="Z2665" s="28">
        <f t="shared" si="390"/>
        <v>329.06874999998047</v>
      </c>
      <c r="AA2665" s="28">
        <f t="shared" si="372"/>
        <v>321.86480833332365</v>
      </c>
      <c r="AB2665" s="28">
        <f t="shared" si="363"/>
        <v>202.36661666668317</v>
      </c>
      <c r="AC2665" s="28">
        <f t="shared" si="364"/>
        <v>35.933191666665834</v>
      </c>
      <c r="AD2665" s="28">
        <f t="shared" si="365"/>
        <v>96.17669999999481</v>
      </c>
      <c r="AE2665" s="28">
        <f t="shared" si="366"/>
        <v>0</v>
      </c>
      <c r="AF2665" s="28">
        <f t="shared" si="367"/>
        <v>13.055871666666141</v>
      </c>
      <c r="AG2665" s="28">
        <f t="shared" si="368"/>
        <v>8.5230500000002305</v>
      </c>
      <c r="AH2665" s="28">
        <f t="shared" si="369"/>
        <v>0</v>
      </c>
      <c r="AI2665" s="28"/>
      <c r="AL2665" s="24">
        <f t="shared" si="370"/>
        <v>1496.5756966666602</v>
      </c>
      <c r="AN2665" s="47">
        <v>315</v>
      </c>
      <c r="AP2665" s="20">
        <f t="shared" si="359"/>
        <v>1811.5756966666602</v>
      </c>
      <c r="AR2665" s="20">
        <f t="shared" si="327"/>
        <v>-185.12445789915091</v>
      </c>
    </row>
    <row r="2666" spans="1:44" x14ac:dyDescent="0.25">
      <c r="A2666" t="str">
        <f>VLOOKUP($B2666,'Cushing Balance'!$C$2:$E$500,3,TRUE)</f>
        <v>442016</v>
      </c>
      <c r="B2666" s="2">
        <v>42677</v>
      </c>
      <c r="C2666" s="32"/>
      <c r="D2666" s="36">
        <f t="shared" ref="D2666:E2666" si="405">AVERAGE(D2653:D2665)</f>
        <v>139.16694505520758</v>
      </c>
      <c r="E2666" s="28">
        <f t="shared" si="405"/>
        <v>108.94604395626116</v>
      </c>
      <c r="F2666" s="28">
        <f t="shared" si="381"/>
        <v>197.36916483516538</v>
      </c>
      <c r="G2666" s="28"/>
      <c r="H2666" s="28">
        <f t="shared" si="334"/>
        <v>132.56742857142902</v>
      </c>
      <c r="I2666" s="28">
        <f t="shared" si="335"/>
        <v>78.849230769230743</v>
      </c>
      <c r="J2666" s="28">
        <f t="shared" si="336"/>
        <v>315.60278021978007</v>
      </c>
      <c r="K2666" s="28">
        <f t="shared" si="337"/>
        <v>77.481208791208772</v>
      </c>
      <c r="L2666" s="28">
        <f t="shared" si="338"/>
        <v>6.6563495675922863E-3</v>
      </c>
      <c r="M2666" s="28">
        <f t="shared" si="339"/>
        <v>330.41336263736252</v>
      </c>
      <c r="N2666" s="28">
        <f t="shared" si="340"/>
        <v>119.65840659340643</v>
      </c>
      <c r="O2666" s="28">
        <f t="shared" si="341"/>
        <v>44.390010989010996</v>
      </c>
      <c r="P2666" s="28">
        <f t="shared" si="342"/>
        <v>0</v>
      </c>
      <c r="R2666" s="24">
        <f t="shared" si="357"/>
        <v>1544.45123876763</v>
      </c>
      <c r="T2666" s="5">
        <v>82</v>
      </c>
      <c r="V2666" s="20">
        <f t="shared" si="358"/>
        <v>1626.45123876763</v>
      </c>
      <c r="W2666" s="59">
        <f t="shared" si="348"/>
        <v>42677</v>
      </c>
      <c r="X2666" s="28">
        <f t="shared" si="361"/>
        <v>151.39905833333302</v>
      </c>
      <c r="Y2666" s="28">
        <f t="shared" si="362"/>
        <v>338.18765000001258</v>
      </c>
      <c r="Z2666" s="28">
        <f t="shared" si="390"/>
        <v>329.0687499999791</v>
      </c>
      <c r="AA2666" s="28">
        <f t="shared" si="372"/>
        <v>321.86480833331854</v>
      </c>
      <c r="AB2666" s="28">
        <f t="shared" si="363"/>
        <v>202.36661666667899</v>
      </c>
      <c r="AC2666" s="28">
        <f t="shared" si="364"/>
        <v>35.933191666666374</v>
      </c>
      <c r="AD2666" s="28">
        <f t="shared" si="365"/>
        <v>96.176699999992508</v>
      </c>
      <c r="AE2666" s="28">
        <f t="shared" si="366"/>
        <v>0</v>
      </c>
      <c r="AF2666" s="28">
        <f t="shared" si="367"/>
        <v>13.055871666665935</v>
      </c>
      <c r="AG2666" s="28">
        <f t="shared" si="368"/>
        <v>8.5230500000003513</v>
      </c>
      <c r="AH2666" s="28">
        <f t="shared" si="369"/>
        <v>0</v>
      </c>
      <c r="AI2666" s="28"/>
      <c r="AL2666" s="24">
        <f t="shared" si="370"/>
        <v>1496.5756966666472</v>
      </c>
      <c r="AN2666" s="47">
        <v>315</v>
      </c>
      <c r="AP2666" s="20">
        <f t="shared" si="359"/>
        <v>1811.5756966666472</v>
      </c>
      <c r="AR2666" s="20">
        <f t="shared" si="327"/>
        <v>-185.12445789901722</v>
      </c>
    </row>
    <row r="2667" spans="1:44" x14ac:dyDescent="0.25">
      <c r="A2667" t="str">
        <f>VLOOKUP($B2667,'Cushing Balance'!$C$2:$E$500,3,TRUE)</f>
        <v>442016</v>
      </c>
      <c r="B2667" s="2">
        <v>42678</v>
      </c>
      <c r="C2667" s="32"/>
      <c r="D2667" s="36">
        <f t="shared" ref="D2667:E2667" si="406">AVERAGE(D2654:D2666)</f>
        <v>139.16694505503321</v>
      </c>
      <c r="E2667" s="28">
        <f t="shared" si="406"/>
        <v>108.94604395639209</v>
      </c>
      <c r="F2667" s="28">
        <f t="shared" si="381"/>
        <v>197.36916483516526</v>
      </c>
      <c r="G2667" s="28"/>
      <c r="H2667" s="28">
        <f t="shared" si="334"/>
        <v>132.56742857142865</v>
      </c>
      <c r="I2667" s="28">
        <f t="shared" si="335"/>
        <v>78.849230769230786</v>
      </c>
      <c r="J2667" s="28">
        <f t="shared" si="336"/>
        <v>315.60278021978013</v>
      </c>
      <c r="K2667" s="28">
        <f t="shared" si="337"/>
        <v>77.4812087912088</v>
      </c>
      <c r="L2667" s="28">
        <f t="shared" si="338"/>
        <v>6.6563495675922308E-3</v>
      </c>
      <c r="M2667" s="28">
        <f t="shared" si="339"/>
        <v>330.41336263736258</v>
      </c>
      <c r="N2667" s="28">
        <f t="shared" si="340"/>
        <v>119.65840659340648</v>
      </c>
      <c r="O2667" s="28">
        <f t="shared" si="341"/>
        <v>44.390010989010996</v>
      </c>
      <c r="P2667" s="28">
        <f t="shared" si="342"/>
        <v>0</v>
      </c>
      <c r="R2667" s="24">
        <f t="shared" si="357"/>
        <v>1544.4512387675863</v>
      </c>
      <c r="T2667" s="5">
        <v>82</v>
      </c>
      <c r="V2667" s="20">
        <f t="shared" si="358"/>
        <v>1626.4512387675863</v>
      </c>
      <c r="W2667" s="59">
        <f t="shared" si="348"/>
        <v>42678</v>
      </c>
      <c r="X2667" s="28">
        <f t="shared" si="361"/>
        <v>151.39905833333316</v>
      </c>
      <c r="Y2667" s="28">
        <f t="shared" si="362"/>
        <v>338.18765000000957</v>
      </c>
      <c r="Z2667" s="28">
        <f t="shared" si="390"/>
        <v>329.06874999998251</v>
      </c>
      <c r="AA2667" s="28">
        <f t="shared" si="372"/>
        <v>321.86480833331774</v>
      </c>
      <c r="AB2667" s="28">
        <f t="shared" si="363"/>
        <v>202.36661666667314</v>
      </c>
      <c r="AC2667" s="28">
        <f t="shared" si="364"/>
        <v>35.933191666666858</v>
      </c>
      <c r="AD2667" s="28">
        <f t="shared" si="365"/>
        <v>96.176699999992337</v>
      </c>
      <c r="AE2667" s="28">
        <f t="shared" si="366"/>
        <v>0</v>
      </c>
      <c r="AF2667" s="28">
        <f t="shared" si="367"/>
        <v>13.055871666665935</v>
      </c>
      <c r="AG2667" s="28">
        <f t="shared" si="368"/>
        <v>8.5230500000003708</v>
      </c>
      <c r="AH2667" s="28">
        <f t="shared" si="369"/>
        <v>0</v>
      </c>
      <c r="AI2667" s="28"/>
      <c r="AL2667" s="24">
        <f t="shared" si="370"/>
        <v>1496.5756966666415</v>
      </c>
      <c r="AN2667" s="47">
        <v>315</v>
      </c>
      <c r="AP2667" s="20">
        <f t="shared" si="359"/>
        <v>1811.5756966666415</v>
      </c>
      <c r="AR2667" s="20">
        <f t="shared" si="327"/>
        <v>-185.12445789905519</v>
      </c>
    </row>
    <row r="2668" spans="1:44" x14ac:dyDescent="0.25">
      <c r="A2668" t="str">
        <f>VLOOKUP($B2668,'Cushing Balance'!$C$2:$E$500,3,TRUE)</f>
        <v>452016</v>
      </c>
      <c r="B2668" s="2">
        <v>42679</v>
      </c>
      <c r="C2668" s="32"/>
      <c r="D2668" s="36">
        <f t="shared" ref="D2668:E2668" si="407">AVERAGE(D2655:D2667)</f>
        <v>139.16694505488053</v>
      </c>
      <c r="E2668" s="28">
        <f t="shared" si="407"/>
        <v>108.94604395639223</v>
      </c>
      <c r="F2668" s="28">
        <f t="shared" si="381"/>
        <v>197.36916483516507</v>
      </c>
      <c r="G2668" s="28"/>
      <c r="H2668" s="28">
        <f t="shared" si="334"/>
        <v>132.56742857142828</v>
      </c>
      <c r="I2668" s="28">
        <f t="shared" si="335"/>
        <v>78.8492307692308</v>
      </c>
      <c r="J2668" s="28">
        <f t="shared" si="336"/>
        <v>315.60278021978019</v>
      </c>
      <c r="K2668" s="28">
        <f t="shared" si="337"/>
        <v>77.481208791208829</v>
      </c>
      <c r="L2668" s="28">
        <f t="shared" si="338"/>
        <v>6.6563495675921718E-3</v>
      </c>
      <c r="M2668" s="28">
        <f t="shared" si="339"/>
        <v>330.41336263736264</v>
      </c>
      <c r="N2668" s="28">
        <f t="shared" si="340"/>
        <v>119.65840659340651</v>
      </c>
      <c r="O2668" s="28">
        <f t="shared" si="341"/>
        <v>44.390010989010996</v>
      </c>
      <c r="P2668" s="28">
        <f t="shared" si="342"/>
        <v>0</v>
      </c>
      <c r="R2668" s="24">
        <f t="shared" si="357"/>
        <v>1544.4512387674333</v>
      </c>
      <c r="T2668" s="5">
        <v>82</v>
      </c>
      <c r="V2668" s="20">
        <f t="shared" si="358"/>
        <v>1626.4512387674333</v>
      </c>
      <c r="W2668" s="59">
        <f t="shared" si="348"/>
        <v>42679</v>
      </c>
      <c r="X2668" s="28">
        <f t="shared" si="361"/>
        <v>151.39905833333336</v>
      </c>
      <c r="Y2668" s="28">
        <f t="shared" si="362"/>
        <v>338.18765000000525</v>
      </c>
      <c r="Z2668" s="28">
        <f t="shared" si="390"/>
        <v>329.06874999998877</v>
      </c>
      <c r="AA2668" s="28">
        <f t="shared" si="372"/>
        <v>321.86480833332047</v>
      </c>
      <c r="AB2668" s="28">
        <f t="shared" si="363"/>
        <v>202.36661666666723</v>
      </c>
      <c r="AC2668" s="28">
        <f t="shared" si="364"/>
        <v>35.933191666667184</v>
      </c>
      <c r="AD2668" s="28">
        <f t="shared" si="365"/>
        <v>96.176699999993858</v>
      </c>
      <c r="AE2668" s="28">
        <f t="shared" si="366"/>
        <v>0</v>
      </c>
      <c r="AF2668" s="28">
        <f t="shared" si="367"/>
        <v>13.055871666666095</v>
      </c>
      <c r="AG2668" s="28">
        <f t="shared" si="368"/>
        <v>8.5230500000003033</v>
      </c>
      <c r="AH2668" s="28">
        <f t="shared" si="369"/>
        <v>0</v>
      </c>
      <c r="AI2668" s="28"/>
      <c r="AL2668" s="24">
        <f t="shared" si="370"/>
        <v>1496.5756966666422</v>
      </c>
      <c r="AN2668" s="47">
        <v>315</v>
      </c>
      <c r="AP2668" s="20">
        <f t="shared" si="359"/>
        <v>1811.5756966666422</v>
      </c>
      <c r="AR2668" s="20">
        <f t="shared" si="327"/>
        <v>-185.12445789920889</v>
      </c>
    </row>
    <row r="2669" spans="1:44" x14ac:dyDescent="0.25">
      <c r="A2669" t="str">
        <f>VLOOKUP($B2669,'Cushing Balance'!$C$2:$E$500,3,TRUE)</f>
        <v>452016</v>
      </c>
      <c r="B2669" s="2">
        <v>42680</v>
      </c>
      <c r="C2669" s="32"/>
      <c r="D2669" s="36">
        <f t="shared" ref="D2669:E2669" si="408">AVERAGE(D2656:D2668)</f>
        <v>139.16694505478608</v>
      </c>
      <c r="E2669" s="28">
        <f t="shared" si="408"/>
        <v>108.94604395629614</v>
      </c>
      <c r="F2669" s="28">
        <f t="shared" si="381"/>
        <v>197.36916483516487</v>
      </c>
      <c r="G2669" s="28"/>
      <c r="H2669" s="28">
        <f t="shared" si="334"/>
        <v>132.56742857142814</v>
      </c>
      <c r="I2669" s="28">
        <f t="shared" si="335"/>
        <v>78.849230769230815</v>
      </c>
      <c r="J2669" s="28">
        <f t="shared" si="336"/>
        <v>315.60278021978024</v>
      </c>
      <c r="K2669" s="28">
        <f t="shared" si="337"/>
        <v>77.481208791208829</v>
      </c>
      <c r="L2669" s="28">
        <f t="shared" si="338"/>
        <v>6.6563495675921276E-3</v>
      </c>
      <c r="M2669" s="28">
        <f t="shared" si="339"/>
        <v>330.4133626373627</v>
      </c>
      <c r="N2669" s="28">
        <f t="shared" si="340"/>
        <v>119.6584065934065</v>
      </c>
      <c r="O2669" s="28">
        <f t="shared" si="341"/>
        <v>44.390010989010989</v>
      </c>
      <c r="P2669" s="28">
        <f t="shared" si="342"/>
        <v>0</v>
      </c>
      <c r="R2669" s="24">
        <f t="shared" si="357"/>
        <v>1544.451238767243</v>
      </c>
      <c r="T2669" s="5">
        <v>82</v>
      </c>
      <c r="V2669" s="20">
        <f t="shared" si="358"/>
        <v>1626.451238767243</v>
      </c>
      <c r="W2669" s="59">
        <f t="shared" si="348"/>
        <v>42680</v>
      </c>
      <c r="X2669" s="28">
        <f t="shared" si="361"/>
        <v>151.39905833333347</v>
      </c>
      <c r="Y2669" s="28">
        <f t="shared" si="362"/>
        <v>338.18765000000087</v>
      </c>
      <c r="Z2669" s="28">
        <f t="shared" si="390"/>
        <v>329.06874999999599</v>
      </c>
      <c r="AA2669" s="28">
        <f t="shared" si="372"/>
        <v>321.86480833332536</v>
      </c>
      <c r="AB2669" s="28">
        <f t="shared" si="363"/>
        <v>202.36661666666254</v>
      </c>
      <c r="AC2669" s="28">
        <f t="shared" si="364"/>
        <v>35.933191666667327</v>
      </c>
      <c r="AD2669" s="28">
        <f t="shared" si="365"/>
        <v>96.17669999999633</v>
      </c>
      <c r="AE2669" s="28">
        <f t="shared" si="366"/>
        <v>0</v>
      </c>
      <c r="AF2669" s="28">
        <f t="shared" si="367"/>
        <v>13.05587166666634</v>
      </c>
      <c r="AG2669" s="28">
        <f t="shared" si="368"/>
        <v>8.5230500000001861</v>
      </c>
      <c r="AH2669" s="28">
        <f t="shared" si="369"/>
        <v>0</v>
      </c>
      <c r="AI2669" s="28"/>
      <c r="AL2669" s="24">
        <f t="shared" si="370"/>
        <v>1496.5756966666486</v>
      </c>
      <c r="AN2669" s="47">
        <v>315</v>
      </c>
      <c r="AP2669" s="20">
        <f t="shared" si="359"/>
        <v>1811.5756966666486</v>
      </c>
      <c r="AR2669" s="20">
        <f t="shared" si="327"/>
        <v>-185.12445789940557</v>
      </c>
    </row>
    <row r="2670" spans="1:44" x14ac:dyDescent="0.25">
      <c r="A2670" t="str">
        <f>VLOOKUP($B2670,'Cushing Balance'!$C$2:$E$500,3,TRUE)</f>
        <v>452016</v>
      </c>
      <c r="B2670" s="2">
        <v>42681</v>
      </c>
      <c r="C2670" s="32"/>
      <c r="D2670" s="36">
        <f t="shared" ref="D2670:E2670" si="409">AVERAGE(D2657:D2669)</f>
        <v>139.16694505476065</v>
      </c>
      <c r="E2670" s="28">
        <f t="shared" si="409"/>
        <v>108.94604395615578</v>
      </c>
      <c r="F2670" s="28">
        <f t="shared" si="381"/>
        <v>197.36916483516472</v>
      </c>
      <c r="G2670" s="28"/>
      <c r="H2670" s="28">
        <f t="shared" si="334"/>
        <v>132.56742857142811</v>
      </c>
      <c r="I2670" s="28">
        <f t="shared" si="335"/>
        <v>78.849230769230786</v>
      </c>
      <c r="J2670" s="28">
        <f t="shared" si="336"/>
        <v>315.60278021978024</v>
      </c>
      <c r="K2670" s="28">
        <f t="shared" si="337"/>
        <v>77.481208791208829</v>
      </c>
      <c r="L2670" s="28">
        <f t="shared" si="338"/>
        <v>6.656349567592105E-3</v>
      </c>
      <c r="M2670" s="28">
        <f t="shared" si="339"/>
        <v>330.4133626373627</v>
      </c>
      <c r="N2670" s="28">
        <f t="shared" si="340"/>
        <v>119.65840659340644</v>
      </c>
      <c r="O2670" s="28">
        <f t="shared" si="341"/>
        <v>44.390010989010989</v>
      </c>
      <c r="P2670" s="28">
        <f t="shared" si="342"/>
        <v>0</v>
      </c>
      <c r="R2670" s="24">
        <f t="shared" si="357"/>
        <v>1544.4512387670768</v>
      </c>
      <c r="T2670" s="5">
        <v>82</v>
      </c>
      <c r="V2670" s="20">
        <f t="shared" si="358"/>
        <v>1626.4512387670768</v>
      </c>
      <c r="W2670" s="59">
        <f t="shared" si="348"/>
        <v>42681</v>
      </c>
      <c r="X2670" s="28">
        <f t="shared" si="361"/>
        <v>151.39905833333353</v>
      </c>
      <c r="Y2670" s="28">
        <f t="shared" si="362"/>
        <v>338.18764999999729</v>
      </c>
      <c r="Z2670" s="28">
        <f t="shared" si="390"/>
        <v>329.0687500000023</v>
      </c>
      <c r="AA2670" s="28">
        <f t="shared" si="372"/>
        <v>321.86480833333076</v>
      </c>
      <c r="AB2670" s="28">
        <f t="shared" si="363"/>
        <v>202.36661666665981</v>
      </c>
      <c r="AC2670" s="28">
        <f t="shared" si="364"/>
        <v>35.933191666667298</v>
      </c>
      <c r="AD2670" s="28">
        <f t="shared" si="365"/>
        <v>96.17669999999903</v>
      </c>
      <c r="AE2670" s="28">
        <f t="shared" si="366"/>
        <v>0</v>
      </c>
      <c r="AF2670" s="28">
        <f t="shared" si="367"/>
        <v>13.055871666666599</v>
      </c>
      <c r="AG2670" s="28">
        <f t="shared" si="368"/>
        <v>8.5230500000000582</v>
      </c>
      <c r="AH2670" s="28">
        <f t="shared" si="369"/>
        <v>0</v>
      </c>
      <c r="AI2670" s="28"/>
      <c r="AL2670" s="24">
        <f t="shared" si="370"/>
        <v>1496.5756966666568</v>
      </c>
      <c r="AN2670" s="47">
        <v>315</v>
      </c>
      <c r="AP2670" s="20">
        <f t="shared" si="359"/>
        <v>1811.5756966666568</v>
      </c>
      <c r="AR2670" s="20">
        <f t="shared" si="327"/>
        <v>-185.12445789957997</v>
      </c>
    </row>
    <row r="2671" spans="1:44" x14ac:dyDescent="0.25">
      <c r="A2671" t="str">
        <f>VLOOKUP($B2671,'Cushing Balance'!$C$2:$E$500,3,TRUE)</f>
        <v>452016</v>
      </c>
      <c r="B2671" s="2">
        <v>42682</v>
      </c>
      <c r="C2671" s="32"/>
      <c r="D2671" s="36">
        <f t="shared" ref="D2671:E2671" si="410">AVERAGE(D2658:D2670)</f>
        <v>139.16694505479302</v>
      </c>
      <c r="E2671" s="28">
        <f t="shared" si="410"/>
        <v>108.94604395602165</v>
      </c>
      <c r="F2671" s="28">
        <f t="shared" si="381"/>
        <v>197.36916483516464</v>
      </c>
      <c r="G2671" s="28"/>
      <c r="H2671" s="28">
        <f t="shared" si="334"/>
        <v>132.56742857142817</v>
      </c>
      <c r="I2671" s="28">
        <f t="shared" si="335"/>
        <v>78.849230769230772</v>
      </c>
      <c r="J2671" s="28">
        <f t="shared" si="336"/>
        <v>315.60278021978036</v>
      </c>
      <c r="K2671" s="28">
        <f t="shared" si="337"/>
        <v>77.4812087912088</v>
      </c>
      <c r="L2671" s="28">
        <f t="shared" si="338"/>
        <v>6.6563495675921059E-3</v>
      </c>
      <c r="M2671" s="28">
        <f t="shared" si="339"/>
        <v>330.4133626373627</v>
      </c>
      <c r="N2671" s="28">
        <f t="shared" si="340"/>
        <v>119.65840659340641</v>
      </c>
      <c r="O2671" s="28">
        <f t="shared" si="341"/>
        <v>44.390010989010996</v>
      </c>
      <c r="P2671" s="28">
        <f t="shared" si="342"/>
        <v>0</v>
      </c>
      <c r="R2671" s="24">
        <f t="shared" si="357"/>
        <v>1544.4512387669749</v>
      </c>
      <c r="T2671" s="5">
        <v>82</v>
      </c>
      <c r="V2671" s="20">
        <f t="shared" si="358"/>
        <v>1626.4512387669749</v>
      </c>
      <c r="W2671" s="59">
        <f t="shared" si="348"/>
        <v>42682</v>
      </c>
      <c r="X2671" s="28">
        <f t="shared" si="361"/>
        <v>151.39905833333356</v>
      </c>
      <c r="Y2671" s="28">
        <f t="shared" si="362"/>
        <v>338.18764999999513</v>
      </c>
      <c r="Z2671" s="28">
        <f t="shared" si="390"/>
        <v>329.06875000000662</v>
      </c>
      <c r="AA2671" s="28">
        <f t="shared" si="372"/>
        <v>321.86480833333547</v>
      </c>
      <c r="AB2671" s="28">
        <f t="shared" si="363"/>
        <v>202.36661666665913</v>
      </c>
      <c r="AC2671" s="28">
        <f t="shared" si="364"/>
        <v>35.933191666667149</v>
      </c>
      <c r="AD2671" s="28">
        <f t="shared" si="365"/>
        <v>96.176700000001304</v>
      </c>
      <c r="AE2671" s="28">
        <f t="shared" si="366"/>
        <v>0</v>
      </c>
      <c r="AF2671" s="28">
        <f t="shared" si="367"/>
        <v>13.055871666666809</v>
      </c>
      <c r="AG2671" s="28">
        <f t="shared" si="368"/>
        <v>8.5230499999999463</v>
      </c>
      <c r="AH2671" s="28">
        <f t="shared" si="369"/>
        <v>0</v>
      </c>
      <c r="AI2671" s="28"/>
      <c r="AL2671" s="24">
        <f t="shared" si="370"/>
        <v>1496.5756966666654</v>
      </c>
      <c r="AN2671" s="47">
        <v>315</v>
      </c>
      <c r="AP2671" s="20">
        <f t="shared" si="359"/>
        <v>1811.5756966666654</v>
      </c>
      <c r="AR2671" s="20">
        <f t="shared" si="327"/>
        <v>-185.12445789969047</v>
      </c>
    </row>
    <row r="2672" spans="1:44" x14ac:dyDescent="0.25">
      <c r="A2672" t="str">
        <f>VLOOKUP($B2672,'Cushing Balance'!$C$2:$E$500,3,TRUE)</f>
        <v>452016</v>
      </c>
      <c r="B2672" s="2">
        <v>42683</v>
      </c>
      <c r="C2672" s="32"/>
      <c r="D2672" s="36">
        <f t="shared" ref="D2672:E2672" si="411">AVERAGE(D2659:D2671)</f>
        <v>139.16694505485899</v>
      </c>
      <c r="E2672" s="28">
        <f t="shared" si="411"/>
        <v>108.94604395592923</v>
      </c>
      <c r="F2672" s="28">
        <f t="shared" si="381"/>
        <v>197.36916483516464</v>
      </c>
      <c r="G2672" s="28"/>
      <c r="H2672" s="28">
        <f t="shared" si="334"/>
        <v>132.56742857142834</v>
      </c>
      <c r="I2672" s="28">
        <f t="shared" si="335"/>
        <v>78.849230769230743</v>
      </c>
      <c r="J2672" s="28">
        <f t="shared" si="336"/>
        <v>315.60278021978036</v>
      </c>
      <c r="K2672" s="28">
        <f t="shared" si="337"/>
        <v>77.4812087912088</v>
      </c>
      <c r="L2672" s="28">
        <f t="shared" si="338"/>
        <v>6.6563495675921224E-3</v>
      </c>
      <c r="M2672" s="28">
        <f t="shared" si="339"/>
        <v>330.41336263736258</v>
      </c>
      <c r="N2672" s="28">
        <f t="shared" si="340"/>
        <v>119.65840659340637</v>
      </c>
      <c r="O2672" s="28">
        <f t="shared" si="341"/>
        <v>44.390010989010996</v>
      </c>
      <c r="P2672" s="28">
        <f t="shared" si="342"/>
        <v>0</v>
      </c>
      <c r="R2672" s="24">
        <f t="shared" si="357"/>
        <v>1544.4512387669486</v>
      </c>
      <c r="T2672" s="5">
        <v>82</v>
      </c>
      <c r="V2672" s="20">
        <f t="shared" si="358"/>
        <v>1626.4512387669486</v>
      </c>
      <c r="W2672" s="59">
        <f t="shared" si="348"/>
        <v>42683</v>
      </c>
      <c r="X2672" s="28">
        <f t="shared" si="361"/>
        <v>151.39905833333353</v>
      </c>
      <c r="Y2672" s="28">
        <f t="shared" si="362"/>
        <v>338.18764999999462</v>
      </c>
      <c r="Z2672" s="28">
        <f t="shared" si="390"/>
        <v>329.06875000000844</v>
      </c>
      <c r="AA2672" s="28">
        <f t="shared" si="372"/>
        <v>321.86480833333849</v>
      </c>
      <c r="AB2672" s="28">
        <f t="shared" si="363"/>
        <v>202.36661666666021</v>
      </c>
      <c r="AC2672" s="28">
        <f t="shared" si="364"/>
        <v>35.933191666666929</v>
      </c>
      <c r="AD2672" s="28">
        <f t="shared" si="365"/>
        <v>96.176700000002754</v>
      </c>
      <c r="AE2672" s="28">
        <f t="shared" si="366"/>
        <v>0</v>
      </c>
      <c r="AF2672" s="28">
        <f t="shared" si="367"/>
        <v>13.055871666666942</v>
      </c>
      <c r="AG2672" s="28">
        <f t="shared" si="368"/>
        <v>8.5230499999998717</v>
      </c>
      <c r="AH2672" s="28">
        <f t="shared" si="369"/>
        <v>0</v>
      </c>
      <c r="AI2672" s="28"/>
      <c r="AL2672" s="24">
        <f t="shared" si="370"/>
        <v>1496.5756966666718</v>
      </c>
      <c r="AN2672" s="47">
        <v>315</v>
      </c>
      <c r="AP2672" s="20">
        <f t="shared" si="359"/>
        <v>1811.5756966666718</v>
      </c>
      <c r="AR2672" s="20">
        <f t="shared" si="327"/>
        <v>-185.12445789972321</v>
      </c>
    </row>
    <row r="2673" spans="1:44" x14ac:dyDescent="0.25">
      <c r="A2673" t="str">
        <f>VLOOKUP($B2673,'Cushing Balance'!$C$2:$E$500,3,TRUE)</f>
        <v>452016</v>
      </c>
      <c r="B2673" s="2">
        <v>42684</v>
      </c>
      <c r="C2673" s="32"/>
      <c r="D2673" s="36">
        <f t="shared" ref="D2673:E2673" si="412">AVERAGE(D2660:D2672)</f>
        <v>139.16694505493132</v>
      </c>
      <c r="E2673" s="28">
        <f t="shared" si="412"/>
        <v>108.94604395589305</v>
      </c>
      <c r="F2673" s="28">
        <f t="shared" si="381"/>
        <v>197.36916483516472</v>
      </c>
      <c r="G2673" s="28"/>
      <c r="H2673" s="28">
        <f t="shared" si="334"/>
        <v>132.56742857142848</v>
      </c>
      <c r="I2673" s="28">
        <f t="shared" si="335"/>
        <v>78.849230769230729</v>
      </c>
      <c r="J2673" s="28">
        <f t="shared" si="336"/>
        <v>315.60278021978036</v>
      </c>
      <c r="K2673" s="28">
        <f t="shared" si="337"/>
        <v>77.481208791208786</v>
      </c>
      <c r="L2673" s="28">
        <f t="shared" si="338"/>
        <v>6.6563495675921458E-3</v>
      </c>
      <c r="M2673" s="28">
        <f t="shared" si="339"/>
        <v>330.41336263736264</v>
      </c>
      <c r="N2673" s="28">
        <f t="shared" si="340"/>
        <v>119.65840659340635</v>
      </c>
      <c r="O2673" s="28">
        <f t="shared" si="341"/>
        <v>44.390010989010996</v>
      </c>
      <c r="P2673" s="28">
        <f t="shared" si="342"/>
        <v>0</v>
      </c>
      <c r="R2673" s="24">
        <f t="shared" si="357"/>
        <v>1544.4512387669849</v>
      </c>
      <c r="T2673" s="5">
        <v>82</v>
      </c>
      <c r="V2673" s="20">
        <f t="shared" si="358"/>
        <v>1626.4512387669849</v>
      </c>
      <c r="W2673" s="59">
        <f t="shared" si="348"/>
        <v>42684</v>
      </c>
      <c r="X2673" s="28">
        <f t="shared" si="361"/>
        <v>151.39905833333347</v>
      </c>
      <c r="Y2673" s="28">
        <f t="shared" si="362"/>
        <v>338.18764999999536</v>
      </c>
      <c r="Z2673" s="28">
        <f t="shared" si="390"/>
        <v>329.06875000000798</v>
      </c>
      <c r="AA2673" s="28">
        <f t="shared" si="372"/>
        <v>321.86480833333974</v>
      </c>
      <c r="AB2673" s="28">
        <f t="shared" si="363"/>
        <v>202.36661666666242</v>
      </c>
      <c r="AC2673" s="28">
        <f t="shared" si="364"/>
        <v>35.933191666666708</v>
      </c>
      <c r="AD2673" s="28">
        <f t="shared" si="365"/>
        <v>96.176700000003265</v>
      </c>
      <c r="AE2673" s="28">
        <f t="shared" si="366"/>
        <v>0</v>
      </c>
      <c r="AF2673" s="28">
        <f t="shared" si="367"/>
        <v>13.055871666666985</v>
      </c>
      <c r="AG2673" s="28">
        <f t="shared" si="368"/>
        <v>8.5230499999998415</v>
      </c>
      <c r="AH2673" s="28">
        <f t="shared" si="369"/>
        <v>0</v>
      </c>
      <c r="AI2673" s="28"/>
      <c r="AL2673" s="24">
        <f t="shared" si="370"/>
        <v>1496.5756966666754</v>
      </c>
      <c r="AN2673" s="47">
        <v>315</v>
      </c>
      <c r="AP2673" s="20">
        <f t="shared" si="359"/>
        <v>1811.5756966666754</v>
      </c>
      <c r="AR2673" s="20">
        <f t="shared" si="327"/>
        <v>-185.12445789969047</v>
      </c>
    </row>
    <row r="2674" spans="1:44" x14ac:dyDescent="0.25">
      <c r="A2674" t="str">
        <f>VLOOKUP($B2674,'Cushing Balance'!$C$2:$E$500,3,TRUE)</f>
        <v>452016</v>
      </c>
      <c r="B2674" s="2">
        <v>42685</v>
      </c>
      <c r="C2674" s="32"/>
      <c r="D2674" s="36">
        <f t="shared" ref="D2674:E2674" si="413">AVERAGE(D2661:D2673)</f>
        <v>139.16694505498825</v>
      </c>
      <c r="E2674" s="28">
        <f t="shared" si="413"/>
        <v>108.94604395590824</v>
      </c>
      <c r="F2674" s="28">
        <f t="shared" si="381"/>
        <v>197.36916483516478</v>
      </c>
      <c r="G2674" s="28"/>
      <c r="H2674" s="28">
        <f t="shared" si="334"/>
        <v>132.56742857142859</v>
      </c>
      <c r="I2674" s="28">
        <f t="shared" si="335"/>
        <v>78.849230769230729</v>
      </c>
      <c r="J2674" s="28">
        <f t="shared" si="336"/>
        <v>315.60278021978024</v>
      </c>
      <c r="K2674" s="28">
        <f t="shared" si="337"/>
        <v>77.481208791208786</v>
      </c>
      <c r="L2674" s="28">
        <f t="shared" si="338"/>
        <v>6.6563495675921692E-3</v>
      </c>
      <c r="M2674" s="28">
        <f t="shared" si="339"/>
        <v>330.41336263736258</v>
      </c>
      <c r="N2674" s="28">
        <f t="shared" si="340"/>
        <v>119.65840659340637</v>
      </c>
      <c r="O2674" s="28">
        <f t="shared" si="341"/>
        <v>44.390010989010996</v>
      </c>
      <c r="P2674" s="28">
        <f t="shared" si="342"/>
        <v>0</v>
      </c>
      <c r="R2674" s="24">
        <f t="shared" si="357"/>
        <v>1544.451238767057</v>
      </c>
      <c r="T2674" s="5">
        <v>82</v>
      </c>
      <c r="V2674" s="20">
        <f t="shared" si="358"/>
        <v>1626.451238767057</v>
      </c>
      <c r="W2674" s="59">
        <f t="shared" si="348"/>
        <v>42685</v>
      </c>
      <c r="X2674" s="28">
        <f t="shared" si="361"/>
        <v>151.39905833333344</v>
      </c>
      <c r="Y2674" s="28">
        <f t="shared" si="362"/>
        <v>338.18764999999695</v>
      </c>
      <c r="Z2674" s="28">
        <f t="shared" si="390"/>
        <v>329.06875000000588</v>
      </c>
      <c r="AA2674" s="28">
        <f t="shared" si="372"/>
        <v>321.86480833333928</v>
      </c>
      <c r="AB2674" s="28">
        <f t="shared" si="363"/>
        <v>202.36661666666495</v>
      </c>
      <c r="AC2674" s="28">
        <f t="shared" si="364"/>
        <v>35.933191666666531</v>
      </c>
      <c r="AD2674" s="28">
        <f t="shared" si="365"/>
        <v>96.176700000002938</v>
      </c>
      <c r="AE2674" s="28">
        <f t="shared" si="366"/>
        <v>0</v>
      </c>
      <c r="AF2674" s="28">
        <f t="shared" si="367"/>
        <v>13.055871666666949</v>
      </c>
      <c r="AG2674" s="28">
        <f t="shared" si="368"/>
        <v>8.5230499999998521</v>
      </c>
      <c r="AH2674" s="28">
        <f t="shared" si="369"/>
        <v>0</v>
      </c>
      <c r="AI2674" s="28"/>
      <c r="AL2674" s="24">
        <f t="shared" si="370"/>
        <v>1496.5756966666765</v>
      </c>
      <c r="AN2674" s="47">
        <v>315</v>
      </c>
      <c r="AP2674" s="20">
        <f t="shared" si="359"/>
        <v>1811.5756966666765</v>
      </c>
      <c r="AR2674" s="20">
        <f t="shared" si="327"/>
        <v>-185.12445789961953</v>
      </c>
    </row>
    <row r="2675" spans="1:44" x14ac:dyDescent="0.25">
      <c r="A2675" t="str">
        <f>VLOOKUP($B2675,'Cushing Balance'!$C$2:$E$500,3,TRUE)</f>
        <v>462016</v>
      </c>
      <c r="B2675" s="2">
        <v>42686</v>
      </c>
      <c r="C2675" s="32"/>
      <c r="D2675" s="36">
        <f t="shared" ref="D2675:E2675" si="414">AVERAGE(D2662:D2674)</f>
        <v>139.16694505501809</v>
      </c>
      <c r="E2675" s="28">
        <f t="shared" si="414"/>
        <v>108.94604395595697</v>
      </c>
      <c r="F2675" s="28">
        <f t="shared" si="381"/>
        <v>197.36916483516487</v>
      </c>
      <c r="G2675" s="28"/>
      <c r="H2675" s="28">
        <f t="shared" si="334"/>
        <v>132.56742857142865</v>
      </c>
      <c r="I2675" s="28">
        <f t="shared" si="335"/>
        <v>78.849230769230729</v>
      </c>
      <c r="J2675" s="28">
        <f t="shared" si="336"/>
        <v>315.60278021978024</v>
      </c>
      <c r="K2675" s="28">
        <f t="shared" si="337"/>
        <v>77.481208791208786</v>
      </c>
      <c r="L2675" s="28">
        <f t="shared" si="338"/>
        <v>6.6563495675921857E-3</v>
      </c>
      <c r="M2675" s="28">
        <f t="shared" si="339"/>
        <v>330.41336263736258</v>
      </c>
      <c r="N2675" s="28">
        <f t="shared" si="340"/>
        <v>119.6584065934064</v>
      </c>
      <c r="O2675" s="28">
        <f t="shared" si="341"/>
        <v>44.390010989010996</v>
      </c>
      <c r="P2675" s="28">
        <f t="shared" si="342"/>
        <v>0</v>
      </c>
      <c r="R2675" s="24">
        <f t="shared" si="357"/>
        <v>1544.4512387671357</v>
      </c>
      <c r="T2675" s="5">
        <v>82</v>
      </c>
      <c r="V2675" s="20">
        <f t="shared" si="358"/>
        <v>1626.4512387671357</v>
      </c>
      <c r="W2675" s="59">
        <f t="shared" si="348"/>
        <v>42686</v>
      </c>
      <c r="X2675" s="28">
        <f t="shared" si="361"/>
        <v>151.39905833333336</v>
      </c>
      <c r="Y2675" s="28">
        <f t="shared" si="362"/>
        <v>338.18764999999888</v>
      </c>
      <c r="Z2675" s="28">
        <f t="shared" si="390"/>
        <v>329.06875000000298</v>
      </c>
      <c r="AA2675" s="28">
        <f t="shared" si="372"/>
        <v>321.86480833333763</v>
      </c>
      <c r="AB2675" s="28">
        <f t="shared" si="363"/>
        <v>202.3666166666672</v>
      </c>
      <c r="AC2675" s="28">
        <f t="shared" si="364"/>
        <v>35.933191666666431</v>
      </c>
      <c r="AD2675" s="28">
        <f t="shared" si="365"/>
        <v>96.176700000002057</v>
      </c>
      <c r="AE2675" s="28">
        <f t="shared" si="366"/>
        <v>0</v>
      </c>
      <c r="AF2675" s="28">
        <f t="shared" si="367"/>
        <v>13.05587166666686</v>
      </c>
      <c r="AG2675" s="28">
        <f t="shared" si="368"/>
        <v>8.523049999999893</v>
      </c>
      <c r="AH2675" s="28">
        <f t="shared" si="369"/>
        <v>0</v>
      </c>
      <c r="AI2675" s="28"/>
      <c r="AL2675" s="24">
        <f t="shared" si="370"/>
        <v>1496.5756966666752</v>
      </c>
      <c r="AN2675" s="47">
        <v>315</v>
      </c>
      <c r="AP2675" s="20">
        <f t="shared" si="359"/>
        <v>1811.5756966666752</v>
      </c>
      <c r="AR2675" s="20">
        <f t="shared" si="327"/>
        <v>-185.12445789953949</v>
      </c>
    </row>
    <row r="2676" spans="1:44" x14ac:dyDescent="0.25">
      <c r="A2676" t="str">
        <f>VLOOKUP($B2676,'Cushing Balance'!$C$2:$E$500,3,TRUE)</f>
        <v>462016</v>
      </c>
      <c r="B2676" s="2">
        <v>42687</v>
      </c>
      <c r="C2676" s="32"/>
      <c r="D2676" s="36">
        <f t="shared" ref="D2676:E2676" si="415">AVERAGE(D2663:D2675)</f>
        <v>139.16694505501991</v>
      </c>
      <c r="E2676" s="28">
        <f t="shared" si="415"/>
        <v>108.94604395601685</v>
      </c>
      <c r="F2676" s="28">
        <f t="shared" si="381"/>
        <v>197.36916483516492</v>
      </c>
      <c r="G2676" s="28"/>
      <c r="H2676" s="28">
        <f t="shared" si="334"/>
        <v>132.56742857142865</v>
      </c>
      <c r="I2676" s="28">
        <f t="shared" si="335"/>
        <v>78.849230769230743</v>
      </c>
      <c r="J2676" s="28">
        <f t="shared" si="336"/>
        <v>315.60278021978024</v>
      </c>
      <c r="K2676" s="28">
        <f t="shared" si="337"/>
        <v>77.481208791208786</v>
      </c>
      <c r="L2676" s="28">
        <f t="shared" si="338"/>
        <v>6.6563495675921918E-3</v>
      </c>
      <c r="M2676" s="28">
        <f t="shared" si="339"/>
        <v>330.41336263736258</v>
      </c>
      <c r="N2676" s="28">
        <f t="shared" si="340"/>
        <v>119.65840659340641</v>
      </c>
      <c r="O2676" s="28">
        <f t="shared" si="341"/>
        <v>44.390010989010996</v>
      </c>
      <c r="P2676" s="28">
        <f t="shared" si="342"/>
        <v>0</v>
      </c>
      <c r="R2676" s="24">
        <f t="shared" si="357"/>
        <v>1544.4512387671975</v>
      </c>
      <c r="T2676" s="5">
        <v>82</v>
      </c>
      <c r="V2676" s="20">
        <f t="shared" si="358"/>
        <v>1626.4512387671975</v>
      </c>
      <c r="W2676" s="59">
        <f t="shared" si="348"/>
        <v>42687</v>
      </c>
      <c r="X2676" s="28">
        <f t="shared" si="361"/>
        <v>151.39905833333333</v>
      </c>
      <c r="Y2676" s="28">
        <f t="shared" si="362"/>
        <v>338.18765000000059</v>
      </c>
      <c r="Z2676" s="28">
        <f t="shared" si="390"/>
        <v>329.06875000000008</v>
      </c>
      <c r="AA2676" s="28">
        <f t="shared" si="372"/>
        <v>321.86480833333542</v>
      </c>
      <c r="AB2676" s="28">
        <f t="shared" si="363"/>
        <v>202.36661666666882</v>
      </c>
      <c r="AC2676" s="28">
        <f t="shared" si="364"/>
        <v>35.933191666666403</v>
      </c>
      <c r="AD2676" s="28">
        <f t="shared" si="365"/>
        <v>96.176700000000949</v>
      </c>
      <c r="AE2676" s="28">
        <f t="shared" si="366"/>
        <v>0</v>
      </c>
      <c r="AF2676" s="28">
        <f t="shared" si="367"/>
        <v>13.05587166666675</v>
      </c>
      <c r="AG2676" s="28">
        <f t="shared" si="368"/>
        <v>8.5230499999999463</v>
      </c>
      <c r="AH2676" s="28">
        <f t="shared" si="369"/>
        <v>0</v>
      </c>
      <c r="AI2676" s="28"/>
      <c r="AL2676" s="24">
        <f t="shared" si="370"/>
        <v>1496.5756966666722</v>
      </c>
      <c r="AN2676" s="47">
        <v>315</v>
      </c>
      <c r="AP2676" s="20">
        <f t="shared" si="359"/>
        <v>1811.5756966666722</v>
      </c>
      <c r="AR2676" s="20">
        <f t="shared" si="327"/>
        <v>-185.12445789947469</v>
      </c>
    </row>
    <row r="2677" spans="1:44" x14ac:dyDescent="0.25">
      <c r="A2677" t="str">
        <f>VLOOKUP($B2677,'Cushing Balance'!$C$2:$E$500,3,TRUE)</f>
        <v>462016</v>
      </c>
      <c r="B2677" s="2">
        <v>42688</v>
      </c>
      <c r="C2677" s="32"/>
      <c r="D2677" s="36">
        <f t="shared" ref="D2677:E2677" si="416">AVERAGE(D2664:D2676)</f>
        <v>139.16694505500058</v>
      </c>
      <c r="E2677" s="28">
        <f t="shared" si="416"/>
        <v>108.94604395606835</v>
      </c>
      <c r="F2677" s="28">
        <f t="shared" si="381"/>
        <v>197.36916483516495</v>
      </c>
      <c r="G2677" s="28"/>
      <c r="H2677" s="28">
        <f t="shared" si="334"/>
        <v>132.56742857142856</v>
      </c>
      <c r="I2677" s="28">
        <f t="shared" si="335"/>
        <v>78.849230769230743</v>
      </c>
      <c r="J2677" s="28">
        <f t="shared" si="336"/>
        <v>315.60278021978036</v>
      </c>
      <c r="K2677" s="28">
        <f t="shared" si="337"/>
        <v>77.4812087912088</v>
      </c>
      <c r="L2677" s="28">
        <f t="shared" si="338"/>
        <v>6.6563495675921883E-3</v>
      </c>
      <c r="M2677" s="28">
        <f t="shared" si="339"/>
        <v>330.41336263736264</v>
      </c>
      <c r="N2677" s="28">
        <f t="shared" si="340"/>
        <v>119.65840659340643</v>
      </c>
      <c r="O2677" s="28">
        <f t="shared" si="341"/>
        <v>44.390010989010996</v>
      </c>
      <c r="P2677" s="28">
        <f t="shared" si="342"/>
        <v>0</v>
      </c>
      <c r="R2677" s="24">
        <f t="shared" si="357"/>
        <v>1544.4512387672301</v>
      </c>
      <c r="T2677" s="5">
        <v>82</v>
      </c>
      <c r="V2677" s="20">
        <f t="shared" si="358"/>
        <v>1626.4512387672301</v>
      </c>
      <c r="W2677" s="59">
        <f t="shared" si="348"/>
        <v>42688</v>
      </c>
      <c r="X2677" s="28">
        <f t="shared" si="361"/>
        <v>151.3990583333333</v>
      </c>
      <c r="Y2677" s="28">
        <f t="shared" si="362"/>
        <v>338.18765000000178</v>
      </c>
      <c r="Z2677" s="28">
        <f t="shared" si="390"/>
        <v>329.06874999999786</v>
      </c>
      <c r="AA2677" s="28">
        <f t="shared" si="372"/>
        <v>321.8648083333332</v>
      </c>
      <c r="AB2677" s="28">
        <f t="shared" si="363"/>
        <v>202.36661666666953</v>
      </c>
      <c r="AC2677" s="28">
        <f t="shared" si="364"/>
        <v>35.933191666666445</v>
      </c>
      <c r="AD2677" s="28">
        <f t="shared" si="365"/>
        <v>96.176699999999911</v>
      </c>
      <c r="AE2677" s="28">
        <f t="shared" si="366"/>
        <v>0</v>
      </c>
      <c r="AF2677" s="28">
        <f t="shared" si="367"/>
        <v>13.055871666666651</v>
      </c>
      <c r="AG2677" s="28">
        <f t="shared" si="368"/>
        <v>8.5230499999999978</v>
      </c>
      <c r="AH2677" s="28">
        <f t="shared" si="369"/>
        <v>0</v>
      </c>
      <c r="AI2677" s="28"/>
      <c r="AL2677" s="24">
        <f t="shared" si="370"/>
        <v>1496.575696666669</v>
      </c>
      <c r="AN2677" s="47">
        <v>315</v>
      </c>
      <c r="AP2677" s="20">
        <f t="shared" si="359"/>
        <v>1811.575696666669</v>
      </c>
      <c r="AR2677" s="20">
        <f t="shared" si="327"/>
        <v>-185.12445789943899</v>
      </c>
    </row>
    <row r="2678" spans="1:44" x14ac:dyDescent="0.25">
      <c r="A2678" t="str">
        <f>VLOOKUP($B2678,'Cushing Balance'!$C$2:$E$500,3,TRUE)</f>
        <v>462016</v>
      </c>
      <c r="B2678" s="2">
        <v>42689</v>
      </c>
      <c r="C2678" s="32"/>
      <c r="D2678" s="36">
        <f t="shared" ref="D2678:E2678" si="417">AVERAGE(D2665:D2677)</f>
        <v>139.16694505497108</v>
      </c>
      <c r="E2678" s="28">
        <f t="shared" si="417"/>
        <v>108.94604395609947</v>
      </c>
      <c r="F2678" s="28">
        <f t="shared" si="381"/>
        <v>197.36916483516495</v>
      </c>
      <c r="G2678" s="28"/>
      <c r="H2678" s="28">
        <f t="shared" si="334"/>
        <v>132.56742857142854</v>
      </c>
      <c r="I2678" s="28">
        <f t="shared" si="335"/>
        <v>78.849230769230772</v>
      </c>
      <c r="J2678" s="28">
        <f t="shared" si="336"/>
        <v>315.60278021978036</v>
      </c>
      <c r="K2678" s="28">
        <f t="shared" si="337"/>
        <v>77.4812087912088</v>
      </c>
      <c r="L2678" s="28">
        <f t="shared" si="338"/>
        <v>6.6563495675921796E-3</v>
      </c>
      <c r="M2678" s="28">
        <f t="shared" si="339"/>
        <v>330.41336263736264</v>
      </c>
      <c r="N2678" s="28">
        <f t="shared" si="340"/>
        <v>119.65840659340644</v>
      </c>
      <c r="O2678" s="28">
        <f t="shared" si="341"/>
        <v>44.390010989010989</v>
      </c>
      <c r="P2678" s="28">
        <f t="shared" si="342"/>
        <v>0</v>
      </c>
      <c r="R2678" s="24">
        <f t="shared" si="357"/>
        <v>1544.4512387672314</v>
      </c>
      <c r="T2678" s="5">
        <v>82</v>
      </c>
      <c r="V2678" s="20">
        <f t="shared" si="358"/>
        <v>1626.4512387672314</v>
      </c>
      <c r="W2678" s="59">
        <f t="shared" si="348"/>
        <v>42689</v>
      </c>
      <c r="X2678" s="28">
        <f t="shared" si="361"/>
        <v>151.39905833333333</v>
      </c>
      <c r="Y2678" s="28">
        <f t="shared" si="362"/>
        <v>338.18765000000235</v>
      </c>
      <c r="Z2678" s="28">
        <f t="shared" si="390"/>
        <v>329.0687499999965</v>
      </c>
      <c r="AA2678" s="28">
        <f t="shared" si="372"/>
        <v>321.86480833333161</v>
      </c>
      <c r="AB2678" s="28">
        <f t="shared" si="363"/>
        <v>202.36661666666942</v>
      </c>
      <c r="AC2678" s="28">
        <f t="shared" si="364"/>
        <v>35.933191666666524</v>
      </c>
      <c r="AD2678" s="28">
        <f t="shared" si="365"/>
        <v>96.176699999999116</v>
      </c>
      <c r="AE2678" s="28">
        <f t="shared" si="366"/>
        <v>0</v>
      </c>
      <c r="AF2678" s="28">
        <f t="shared" si="367"/>
        <v>13.055871666666576</v>
      </c>
      <c r="AG2678" s="28">
        <f t="shared" si="368"/>
        <v>8.5230500000000369</v>
      </c>
      <c r="AH2678" s="28">
        <f t="shared" si="369"/>
        <v>0</v>
      </c>
      <c r="AI2678" s="28"/>
      <c r="AL2678" s="24">
        <f t="shared" si="370"/>
        <v>1496.5756966666652</v>
      </c>
      <c r="AN2678" s="47">
        <v>315</v>
      </c>
      <c r="AP2678" s="20">
        <f t="shared" si="359"/>
        <v>1811.5756966666652</v>
      </c>
      <c r="AR2678" s="20">
        <f t="shared" si="327"/>
        <v>-185.12445789943376</v>
      </c>
    </row>
    <row r="2679" spans="1:44" x14ac:dyDescent="0.25">
      <c r="A2679" t="str">
        <f>VLOOKUP($B2679,'Cushing Balance'!$C$2:$E$500,3,TRUE)</f>
        <v>462016</v>
      </c>
      <c r="B2679" s="2">
        <v>42690</v>
      </c>
      <c r="C2679" s="32"/>
      <c r="D2679" s="36">
        <f t="shared" ref="D2679:E2679" si="418">AVERAGE(D2666:D2678)</f>
        <v>139.16694505494223</v>
      </c>
      <c r="E2679" s="28">
        <f t="shared" si="418"/>
        <v>108.946043956107</v>
      </c>
      <c r="F2679" s="28">
        <f t="shared" si="381"/>
        <v>197.36916483516492</v>
      </c>
      <c r="G2679" s="28"/>
      <c r="H2679" s="28">
        <f t="shared" si="334"/>
        <v>132.56742857142848</v>
      </c>
      <c r="I2679" s="28">
        <f t="shared" si="335"/>
        <v>78.849230769230772</v>
      </c>
      <c r="J2679" s="28">
        <f t="shared" si="336"/>
        <v>315.60278021978036</v>
      </c>
      <c r="K2679" s="28">
        <f t="shared" si="337"/>
        <v>77.4812087912088</v>
      </c>
      <c r="L2679" s="28">
        <f t="shared" si="338"/>
        <v>6.6563495675921692E-3</v>
      </c>
      <c r="M2679" s="28">
        <f t="shared" si="339"/>
        <v>330.41336263736264</v>
      </c>
      <c r="N2679" s="28">
        <f t="shared" si="340"/>
        <v>119.65840659340643</v>
      </c>
      <c r="O2679" s="28">
        <f t="shared" si="341"/>
        <v>44.390010989010996</v>
      </c>
      <c r="P2679" s="28">
        <f t="shared" si="342"/>
        <v>0</v>
      </c>
      <c r="R2679" s="24">
        <f t="shared" si="357"/>
        <v>1544.45123876721</v>
      </c>
      <c r="T2679" s="5">
        <v>82</v>
      </c>
      <c r="V2679" s="20">
        <f t="shared" si="358"/>
        <v>1626.45123876721</v>
      </c>
      <c r="W2679" s="59">
        <f t="shared" si="348"/>
        <v>42690</v>
      </c>
      <c r="X2679" s="28">
        <f t="shared" si="361"/>
        <v>151.39905833333333</v>
      </c>
      <c r="Y2679" s="28">
        <f t="shared" si="362"/>
        <v>338.18765000000235</v>
      </c>
      <c r="Z2679" s="28">
        <f t="shared" si="390"/>
        <v>329.06874999999621</v>
      </c>
      <c r="AA2679" s="28">
        <f t="shared" si="372"/>
        <v>321.8648083333307</v>
      </c>
      <c r="AB2679" s="28">
        <f t="shared" si="363"/>
        <v>202.3666166666687</v>
      </c>
      <c r="AC2679" s="28">
        <f t="shared" si="364"/>
        <v>35.933191666666623</v>
      </c>
      <c r="AD2679" s="28">
        <f t="shared" si="365"/>
        <v>96.176699999998689</v>
      </c>
      <c r="AE2679" s="28">
        <f t="shared" si="366"/>
        <v>0</v>
      </c>
      <c r="AF2679" s="28">
        <f t="shared" si="367"/>
        <v>13.055871666666542</v>
      </c>
      <c r="AG2679" s="28">
        <f t="shared" si="368"/>
        <v>8.52305000000006</v>
      </c>
      <c r="AH2679" s="28">
        <f t="shared" si="369"/>
        <v>0</v>
      </c>
      <c r="AI2679" s="28"/>
      <c r="AL2679" s="24">
        <f t="shared" si="370"/>
        <v>1496.5756966666629</v>
      </c>
      <c r="AN2679" s="47">
        <v>315</v>
      </c>
      <c r="AP2679" s="20">
        <f t="shared" si="359"/>
        <v>1811.5756966666629</v>
      </c>
      <c r="AR2679" s="20">
        <f t="shared" ref="AR2679:AR2742" si="419">V2679-AP2679</f>
        <v>-185.12445789945286</v>
      </c>
    </row>
    <row r="2680" spans="1:44" x14ac:dyDescent="0.25">
      <c r="A2680" t="str">
        <f>VLOOKUP($B2680,'Cushing Balance'!$C$2:$E$500,3,TRUE)</f>
        <v>462016</v>
      </c>
      <c r="B2680" s="2">
        <v>42691</v>
      </c>
      <c r="C2680" s="32"/>
      <c r="D2680" s="36">
        <f t="shared" ref="D2680:E2680" si="420">AVERAGE(D2667:D2679)</f>
        <v>139.16694505492183</v>
      </c>
      <c r="E2680" s="28">
        <f t="shared" si="420"/>
        <v>108.94604395609514</v>
      </c>
      <c r="F2680" s="28">
        <f t="shared" si="381"/>
        <v>197.3691648351649</v>
      </c>
      <c r="G2680" s="28"/>
      <c r="H2680" s="28">
        <f t="shared" si="334"/>
        <v>132.56742857142842</v>
      </c>
      <c r="I2680" s="28">
        <f t="shared" si="335"/>
        <v>78.849230769230772</v>
      </c>
      <c r="J2680" s="28">
        <f t="shared" si="336"/>
        <v>315.60278021978036</v>
      </c>
      <c r="K2680" s="28">
        <f t="shared" si="337"/>
        <v>77.481208791208815</v>
      </c>
      <c r="L2680" s="28">
        <f t="shared" si="338"/>
        <v>6.6563495675921605E-3</v>
      </c>
      <c r="M2680" s="28">
        <f t="shared" si="339"/>
        <v>330.4133626373627</v>
      </c>
      <c r="N2680" s="28">
        <f t="shared" si="340"/>
        <v>119.65840659340643</v>
      </c>
      <c r="O2680" s="28">
        <f t="shared" si="341"/>
        <v>44.390010989010989</v>
      </c>
      <c r="P2680" s="28">
        <f t="shared" si="342"/>
        <v>0</v>
      </c>
      <c r="R2680" s="24">
        <f t="shared" si="357"/>
        <v>1544.4512387671778</v>
      </c>
      <c r="T2680" s="5">
        <v>82</v>
      </c>
      <c r="V2680" s="20">
        <f t="shared" si="358"/>
        <v>1626.4512387671778</v>
      </c>
      <c r="W2680" s="59">
        <f t="shared" si="348"/>
        <v>42691</v>
      </c>
      <c r="X2680" s="28">
        <f t="shared" si="361"/>
        <v>151.39905833333336</v>
      </c>
      <c r="Y2680" s="28">
        <f t="shared" si="362"/>
        <v>338.18765000000184</v>
      </c>
      <c r="Z2680" s="28">
        <f t="shared" si="390"/>
        <v>329.06874999999678</v>
      </c>
      <c r="AA2680" s="28">
        <f t="shared" si="372"/>
        <v>321.86480833333059</v>
      </c>
      <c r="AB2680" s="28">
        <f t="shared" si="363"/>
        <v>202.36661666666768</v>
      </c>
      <c r="AC2680" s="28">
        <f t="shared" si="364"/>
        <v>35.933191666666701</v>
      </c>
      <c r="AD2680" s="28">
        <f t="shared" si="365"/>
        <v>96.176699999998647</v>
      </c>
      <c r="AE2680" s="28">
        <f t="shared" si="366"/>
        <v>0</v>
      </c>
      <c r="AF2680" s="28">
        <f t="shared" si="367"/>
        <v>13.055871666666542</v>
      </c>
      <c r="AG2680" s="28">
        <f t="shared" si="368"/>
        <v>8.5230500000000635</v>
      </c>
      <c r="AH2680" s="28">
        <f t="shared" si="369"/>
        <v>0</v>
      </c>
      <c r="AI2680" s="28"/>
      <c r="AL2680" s="24">
        <f t="shared" si="370"/>
        <v>1496.575696666662</v>
      </c>
      <c r="AN2680" s="47">
        <v>315</v>
      </c>
      <c r="AP2680" s="20">
        <f t="shared" si="359"/>
        <v>1811.575696666662</v>
      </c>
      <c r="AR2680" s="20">
        <f t="shared" si="419"/>
        <v>-185.12445789948424</v>
      </c>
    </row>
    <row r="2681" spans="1:44" x14ac:dyDescent="0.25">
      <c r="A2681" t="str">
        <f>VLOOKUP($B2681,'Cushing Balance'!$C$2:$E$500,3,TRUE)</f>
        <v>462016</v>
      </c>
      <c r="B2681" s="2">
        <v>42692</v>
      </c>
      <c r="C2681" s="32"/>
      <c r="D2681" s="36">
        <f t="shared" ref="D2681:E2681" si="421">AVERAGE(D2668:D2680)</f>
        <v>139.16694505491324</v>
      </c>
      <c r="E2681" s="28">
        <f t="shared" si="421"/>
        <v>108.94604395607229</v>
      </c>
      <c r="F2681" s="28">
        <f t="shared" si="381"/>
        <v>197.36916483516487</v>
      </c>
      <c r="G2681" s="28"/>
      <c r="H2681" s="28">
        <f t="shared" si="334"/>
        <v>132.56742857142839</v>
      </c>
      <c r="I2681" s="28">
        <f t="shared" si="335"/>
        <v>78.849230769230772</v>
      </c>
      <c r="J2681" s="28">
        <f t="shared" si="336"/>
        <v>315.60278021978041</v>
      </c>
      <c r="K2681" s="28">
        <f t="shared" si="337"/>
        <v>77.481208791208815</v>
      </c>
      <c r="L2681" s="28">
        <f t="shared" si="338"/>
        <v>6.6563495675921553E-3</v>
      </c>
      <c r="M2681" s="28">
        <f t="shared" si="339"/>
        <v>330.4133626373627</v>
      </c>
      <c r="N2681" s="28">
        <f t="shared" si="340"/>
        <v>119.65840659340643</v>
      </c>
      <c r="O2681" s="28">
        <f t="shared" si="341"/>
        <v>44.390010989010989</v>
      </c>
      <c r="P2681" s="28">
        <f t="shared" si="342"/>
        <v>0</v>
      </c>
      <c r="R2681" s="24">
        <f t="shared" si="357"/>
        <v>1544.4512387671464</v>
      </c>
      <c r="T2681" s="5">
        <v>82</v>
      </c>
      <c r="V2681" s="20">
        <f t="shared" si="358"/>
        <v>1626.4512387671464</v>
      </c>
      <c r="W2681" s="59">
        <f t="shared" si="348"/>
        <v>42692</v>
      </c>
      <c r="X2681" s="28">
        <f t="shared" si="361"/>
        <v>151.39905833333339</v>
      </c>
      <c r="Y2681" s="28">
        <f t="shared" si="362"/>
        <v>338.18765000000104</v>
      </c>
      <c r="Z2681" s="28">
        <f t="shared" si="390"/>
        <v>329.06874999999786</v>
      </c>
      <c r="AA2681" s="28">
        <f t="shared" si="372"/>
        <v>321.86480833333104</v>
      </c>
      <c r="AB2681" s="28">
        <f t="shared" si="363"/>
        <v>202.36661666666663</v>
      </c>
      <c r="AC2681" s="28">
        <f t="shared" si="364"/>
        <v>35.933191666666758</v>
      </c>
      <c r="AD2681" s="28">
        <f t="shared" si="365"/>
        <v>96.176699999998903</v>
      </c>
      <c r="AE2681" s="28">
        <f t="shared" si="366"/>
        <v>0</v>
      </c>
      <c r="AF2681" s="28">
        <f t="shared" si="367"/>
        <v>13.055871666666569</v>
      </c>
      <c r="AG2681" s="28">
        <f t="shared" si="368"/>
        <v>8.5230500000000511</v>
      </c>
      <c r="AH2681" s="28">
        <f t="shared" si="369"/>
        <v>0</v>
      </c>
      <c r="AI2681" s="28"/>
      <c r="AL2681" s="24">
        <f t="shared" si="370"/>
        <v>1496.575696666662</v>
      </c>
      <c r="AN2681" s="47">
        <v>315</v>
      </c>
      <c r="AP2681" s="20">
        <f t="shared" si="359"/>
        <v>1811.575696666662</v>
      </c>
      <c r="AR2681" s="20">
        <f t="shared" si="419"/>
        <v>-185.12445789951562</v>
      </c>
    </row>
    <row r="2682" spans="1:44" x14ac:dyDescent="0.25">
      <c r="A2682" t="str">
        <f>VLOOKUP($B2682,'Cushing Balance'!$C$2:$E$500,3,TRUE)</f>
        <v>472016</v>
      </c>
      <c r="B2682" s="2">
        <v>42693</v>
      </c>
      <c r="C2682" s="32"/>
      <c r="D2682" s="36">
        <f t="shared" ref="D2682:E2682" si="422">AVERAGE(D2669:D2681)</f>
        <v>139.1669450549158</v>
      </c>
      <c r="E2682" s="28">
        <f t="shared" si="422"/>
        <v>108.94604395604769</v>
      </c>
      <c r="F2682" s="28">
        <f t="shared" si="381"/>
        <v>197.36916483516487</v>
      </c>
      <c r="G2682" s="28"/>
      <c r="H2682" s="28">
        <f t="shared" si="334"/>
        <v>132.56742857142842</v>
      </c>
      <c r="I2682" s="28">
        <f t="shared" si="335"/>
        <v>78.849230769230772</v>
      </c>
      <c r="J2682" s="28">
        <f t="shared" si="336"/>
        <v>315.60278021978036</v>
      </c>
      <c r="K2682" s="28">
        <f t="shared" si="337"/>
        <v>77.481208791208815</v>
      </c>
      <c r="L2682" s="28">
        <f t="shared" si="338"/>
        <v>6.6563495675921545E-3</v>
      </c>
      <c r="M2682" s="28">
        <f t="shared" si="339"/>
        <v>330.41336263736264</v>
      </c>
      <c r="N2682" s="28">
        <f t="shared" si="340"/>
        <v>119.65840659340641</v>
      </c>
      <c r="O2682" s="28">
        <f t="shared" si="341"/>
        <v>44.390010989010989</v>
      </c>
      <c r="P2682" s="28">
        <f t="shared" si="342"/>
        <v>0</v>
      </c>
      <c r="R2682" s="24">
        <f t="shared" si="357"/>
        <v>1544.4512387671241</v>
      </c>
      <c r="T2682" s="5">
        <v>82</v>
      </c>
      <c r="V2682" s="20">
        <f t="shared" si="358"/>
        <v>1626.4512387671241</v>
      </c>
      <c r="W2682" s="59">
        <f t="shared" si="348"/>
        <v>42693</v>
      </c>
      <c r="X2682" s="28">
        <f t="shared" si="361"/>
        <v>151.39905833333341</v>
      </c>
      <c r="Y2682" s="28">
        <f t="shared" si="362"/>
        <v>338.18765000000025</v>
      </c>
      <c r="Z2682" s="28">
        <f t="shared" si="390"/>
        <v>329.06874999999911</v>
      </c>
      <c r="AA2682" s="28">
        <f t="shared" si="372"/>
        <v>321.86480833333189</v>
      </c>
      <c r="AB2682" s="28">
        <f t="shared" si="363"/>
        <v>202.36661666666578</v>
      </c>
      <c r="AC2682" s="28">
        <f t="shared" si="364"/>
        <v>35.933191666666787</v>
      </c>
      <c r="AD2682" s="28">
        <f t="shared" si="365"/>
        <v>96.176699999999329</v>
      </c>
      <c r="AE2682" s="28">
        <f t="shared" si="366"/>
        <v>0</v>
      </c>
      <c r="AF2682" s="28">
        <f t="shared" si="367"/>
        <v>13.055871666666611</v>
      </c>
      <c r="AG2682" s="28">
        <f t="shared" si="368"/>
        <v>8.5230500000000315</v>
      </c>
      <c r="AH2682" s="28">
        <f t="shared" si="369"/>
        <v>0</v>
      </c>
      <c r="AI2682" s="28"/>
      <c r="AL2682" s="24">
        <f t="shared" si="370"/>
        <v>1496.5756966666631</v>
      </c>
      <c r="AN2682" s="47">
        <v>315</v>
      </c>
      <c r="AP2682" s="20">
        <f t="shared" si="359"/>
        <v>1811.5756966666631</v>
      </c>
      <c r="AR2682" s="20">
        <f t="shared" si="419"/>
        <v>-185.12445789953904</v>
      </c>
    </row>
    <row r="2683" spans="1:44" x14ac:dyDescent="0.25">
      <c r="A2683" t="str">
        <f>VLOOKUP($B2683,'Cushing Balance'!$C$2:$E$500,3,TRUE)</f>
        <v>472016</v>
      </c>
      <c r="B2683" s="2">
        <v>42694</v>
      </c>
      <c r="C2683" s="32"/>
      <c r="D2683" s="36">
        <f t="shared" ref="D2683:E2683" si="423">AVERAGE(D2670:D2682)</f>
        <v>139.16694505492575</v>
      </c>
      <c r="E2683" s="28">
        <f t="shared" si="423"/>
        <v>108.9460439560286</v>
      </c>
      <c r="F2683" s="28">
        <f t="shared" si="381"/>
        <v>197.36916483516487</v>
      </c>
      <c r="G2683" s="28"/>
      <c r="H2683" s="28">
        <f t="shared" si="334"/>
        <v>132.56742857142842</v>
      </c>
      <c r="I2683" s="28">
        <f t="shared" si="335"/>
        <v>78.849230769230772</v>
      </c>
      <c r="J2683" s="28">
        <f t="shared" si="336"/>
        <v>315.60278021978041</v>
      </c>
      <c r="K2683" s="28">
        <f t="shared" si="337"/>
        <v>77.481208791208815</v>
      </c>
      <c r="L2683" s="28">
        <f t="shared" si="338"/>
        <v>6.6563495675921579E-3</v>
      </c>
      <c r="M2683" s="28">
        <f t="shared" si="339"/>
        <v>330.41336263736264</v>
      </c>
      <c r="N2683" s="28">
        <f t="shared" si="340"/>
        <v>119.65840659340641</v>
      </c>
      <c r="O2683" s="28">
        <f t="shared" si="341"/>
        <v>44.390010989010989</v>
      </c>
      <c r="P2683" s="28">
        <f t="shared" si="342"/>
        <v>0</v>
      </c>
      <c r="R2683" s="24">
        <f t="shared" si="357"/>
        <v>1544.4512387671155</v>
      </c>
      <c r="T2683" s="5">
        <v>82</v>
      </c>
      <c r="V2683" s="20">
        <f t="shared" si="358"/>
        <v>1626.4512387671155</v>
      </c>
      <c r="W2683" s="59">
        <f t="shared" si="348"/>
        <v>42694</v>
      </c>
      <c r="X2683" s="28">
        <f t="shared" si="361"/>
        <v>151.39905833333344</v>
      </c>
      <c r="Y2683" s="28">
        <f t="shared" si="362"/>
        <v>338.18764999999962</v>
      </c>
      <c r="Z2683" s="28">
        <f t="shared" si="390"/>
        <v>329.06875000000031</v>
      </c>
      <c r="AA2683" s="28">
        <f t="shared" si="372"/>
        <v>321.8648083333328</v>
      </c>
      <c r="AB2683" s="28">
        <f t="shared" si="363"/>
        <v>202.36661666666532</v>
      </c>
      <c r="AC2683" s="28">
        <f t="shared" si="364"/>
        <v>35.933191666666779</v>
      </c>
      <c r="AD2683" s="28">
        <f t="shared" si="365"/>
        <v>96.176699999999784</v>
      </c>
      <c r="AE2683" s="28">
        <f t="shared" si="366"/>
        <v>0</v>
      </c>
      <c r="AF2683" s="28">
        <f t="shared" si="367"/>
        <v>13.055871666666656</v>
      </c>
      <c r="AG2683" s="28">
        <f t="shared" si="368"/>
        <v>8.5230500000000085</v>
      </c>
      <c r="AH2683" s="28">
        <f t="shared" si="369"/>
        <v>0</v>
      </c>
      <c r="AI2683" s="28"/>
      <c r="AL2683" s="24">
        <f t="shared" si="370"/>
        <v>1496.5756966666647</v>
      </c>
      <c r="AN2683" s="47">
        <v>315</v>
      </c>
      <c r="AP2683" s="20">
        <f t="shared" si="359"/>
        <v>1811.5756966666647</v>
      </c>
      <c r="AR2683" s="20">
        <f t="shared" si="419"/>
        <v>-185.12445789954927</v>
      </c>
    </row>
    <row r="2684" spans="1:44" x14ac:dyDescent="0.25">
      <c r="A2684" t="str">
        <f>VLOOKUP($B2684,'Cushing Balance'!$C$2:$E$500,3,TRUE)</f>
        <v>472016</v>
      </c>
      <c r="B2684" s="2">
        <v>42695</v>
      </c>
      <c r="C2684" s="32"/>
      <c r="D2684" s="36">
        <f t="shared" ref="D2684:E2684" si="424">AVERAGE(D2671:D2683)</f>
        <v>139.16694505493845</v>
      </c>
      <c r="E2684" s="28">
        <f t="shared" si="424"/>
        <v>108.94604395601884</v>
      </c>
      <c r="F2684" s="28">
        <f t="shared" si="381"/>
        <v>197.3691648351649</v>
      </c>
      <c r="G2684" s="28"/>
      <c r="H2684" s="28">
        <f t="shared" si="334"/>
        <v>132.56742857142848</v>
      </c>
      <c r="I2684" s="28">
        <f t="shared" si="335"/>
        <v>78.849230769230743</v>
      </c>
      <c r="J2684" s="28">
        <f t="shared" si="336"/>
        <v>315.60278021978041</v>
      </c>
      <c r="K2684" s="28">
        <f t="shared" si="337"/>
        <v>77.4812087912088</v>
      </c>
      <c r="L2684" s="28">
        <f t="shared" si="338"/>
        <v>6.6563495675921614E-3</v>
      </c>
      <c r="M2684" s="28">
        <f t="shared" si="339"/>
        <v>330.41336263736264</v>
      </c>
      <c r="N2684" s="28">
        <f t="shared" si="340"/>
        <v>119.65840659340641</v>
      </c>
      <c r="O2684" s="28">
        <f t="shared" si="341"/>
        <v>44.390010989010989</v>
      </c>
      <c r="P2684" s="28">
        <f t="shared" si="342"/>
        <v>0</v>
      </c>
      <c r="R2684" s="24">
        <f t="shared" si="357"/>
        <v>1544.4512387671182</v>
      </c>
      <c r="T2684" s="5">
        <v>82</v>
      </c>
      <c r="V2684" s="20">
        <f t="shared" si="358"/>
        <v>1626.4512387671182</v>
      </c>
      <c r="W2684" s="59">
        <f t="shared" si="348"/>
        <v>42695</v>
      </c>
      <c r="X2684" s="28">
        <f t="shared" si="361"/>
        <v>151.39905833333344</v>
      </c>
      <c r="Y2684" s="28">
        <f t="shared" si="362"/>
        <v>338.18764999999922</v>
      </c>
      <c r="Z2684" s="28">
        <f t="shared" si="390"/>
        <v>329.06875000000105</v>
      </c>
      <c r="AA2684" s="28">
        <f t="shared" si="372"/>
        <v>321.8648083333336</v>
      </c>
      <c r="AB2684" s="28">
        <f t="shared" si="363"/>
        <v>202.36661666666518</v>
      </c>
      <c r="AC2684" s="28">
        <f t="shared" si="364"/>
        <v>35.933191666666758</v>
      </c>
      <c r="AD2684" s="28">
        <f t="shared" si="365"/>
        <v>96.176700000000181</v>
      </c>
      <c r="AE2684" s="28">
        <f t="shared" si="366"/>
        <v>0</v>
      </c>
      <c r="AF2684" s="28">
        <f t="shared" si="367"/>
        <v>13.055871666666693</v>
      </c>
      <c r="AG2684" s="28">
        <f t="shared" si="368"/>
        <v>8.5230499999999907</v>
      </c>
      <c r="AH2684" s="28">
        <f t="shared" si="369"/>
        <v>0</v>
      </c>
      <c r="AI2684" s="28"/>
      <c r="AL2684" s="24">
        <f t="shared" si="370"/>
        <v>1496.5756966666661</v>
      </c>
      <c r="AN2684" s="47">
        <v>315</v>
      </c>
      <c r="AP2684" s="20">
        <f t="shared" si="359"/>
        <v>1811.5756966666661</v>
      </c>
      <c r="AR2684" s="20">
        <f t="shared" si="419"/>
        <v>-185.12445789954791</v>
      </c>
    </row>
    <row r="2685" spans="1:44" x14ac:dyDescent="0.25">
      <c r="A2685" t="str">
        <f>VLOOKUP($B2685,'Cushing Balance'!$C$2:$E$500,3,TRUE)</f>
        <v>472016</v>
      </c>
      <c r="B2685" s="2">
        <v>42696</v>
      </c>
      <c r="C2685" s="32"/>
      <c r="D2685" s="36">
        <f t="shared" ref="D2685:E2685" si="425">AVERAGE(D2672:D2684)</f>
        <v>139.16694505494965</v>
      </c>
      <c r="E2685" s="28">
        <f t="shared" si="425"/>
        <v>108.94604395601861</v>
      </c>
      <c r="F2685" s="28">
        <f t="shared" ref="F2685:F2748" si="426">AVERAGE(F2672:F2684)</f>
        <v>197.36916483516487</v>
      </c>
      <c r="G2685" s="28"/>
      <c r="H2685" s="28">
        <f t="shared" ref="H2685:H2748" si="427">AVERAGE(H2672:H2684)</f>
        <v>132.56742857142851</v>
      </c>
      <c r="I2685" s="28">
        <f t="shared" ref="I2685:I2748" si="428">AVERAGE(I2672:I2684)</f>
        <v>78.849230769230743</v>
      </c>
      <c r="J2685" s="28">
        <f t="shared" ref="J2685:J2748" si="429">AVERAGE(J2672:J2684)</f>
        <v>315.60278021978041</v>
      </c>
      <c r="K2685" s="28">
        <f t="shared" ref="K2685:K2748" si="430">AVERAGE(K2672:K2684)</f>
        <v>77.4812087912088</v>
      </c>
      <c r="L2685" s="28">
        <f t="shared" ref="L2685:L2748" si="431">AVERAGE(L2672:L2684)</f>
        <v>6.6563495675921649E-3</v>
      </c>
      <c r="M2685" s="28">
        <f t="shared" ref="M2685:M2748" si="432">AVERAGE(M2672:M2684)</f>
        <v>330.41336263736264</v>
      </c>
      <c r="N2685" s="28">
        <f t="shared" ref="N2685:N2748" si="433">AVERAGE(N2672:N2684)</f>
        <v>119.65840659340641</v>
      </c>
      <c r="O2685" s="28">
        <f t="shared" ref="O2685:O2748" si="434">AVERAGE(O2672:O2684)</f>
        <v>44.390010989010989</v>
      </c>
      <c r="P2685" s="28">
        <f t="shared" ref="P2685:P2748" si="435">AVERAGE(P2672:P2684)</f>
        <v>0</v>
      </c>
      <c r="R2685" s="24">
        <f t="shared" si="357"/>
        <v>1544.4512387671291</v>
      </c>
      <c r="T2685" s="5">
        <v>82</v>
      </c>
      <c r="V2685" s="20">
        <f t="shared" si="358"/>
        <v>1626.4512387671291</v>
      </c>
      <c r="W2685" s="59">
        <f t="shared" si="348"/>
        <v>42696</v>
      </c>
      <c r="X2685" s="28">
        <f t="shared" si="361"/>
        <v>151.39905833333344</v>
      </c>
      <c r="Y2685" s="28">
        <f t="shared" si="362"/>
        <v>338.18764999999917</v>
      </c>
      <c r="Z2685" s="28">
        <f t="shared" si="390"/>
        <v>329.06875000000139</v>
      </c>
      <c r="AA2685" s="28">
        <f t="shared" si="372"/>
        <v>321.86480833333411</v>
      </c>
      <c r="AB2685" s="28">
        <f t="shared" si="363"/>
        <v>202.36661666666541</v>
      </c>
      <c r="AC2685" s="28">
        <f t="shared" si="364"/>
        <v>35.933191666666723</v>
      </c>
      <c r="AD2685" s="28">
        <f t="shared" si="365"/>
        <v>96.176700000000451</v>
      </c>
      <c r="AE2685" s="28">
        <f t="shared" si="366"/>
        <v>0</v>
      </c>
      <c r="AF2685" s="28">
        <f t="shared" si="367"/>
        <v>13.055871666666716</v>
      </c>
      <c r="AG2685" s="28">
        <f t="shared" si="368"/>
        <v>8.5230499999999765</v>
      </c>
      <c r="AH2685" s="28">
        <f t="shared" si="369"/>
        <v>0</v>
      </c>
      <c r="AI2685" s="28"/>
      <c r="AL2685" s="24">
        <f t="shared" si="370"/>
        <v>1496.5756966666672</v>
      </c>
      <c r="AN2685" s="47">
        <v>315</v>
      </c>
      <c r="AP2685" s="20">
        <f t="shared" si="359"/>
        <v>1811.5756966666672</v>
      </c>
      <c r="AR2685" s="20">
        <f t="shared" si="419"/>
        <v>-185.12445789953813</v>
      </c>
    </row>
    <row r="2686" spans="1:44" x14ac:dyDescent="0.25">
      <c r="A2686" t="str">
        <f>VLOOKUP($B2686,'Cushing Balance'!$C$2:$E$500,3,TRUE)</f>
        <v>472016</v>
      </c>
      <c r="B2686" s="2">
        <v>42697</v>
      </c>
      <c r="C2686" s="32"/>
      <c r="D2686" s="36">
        <f t="shared" ref="D2686:E2686" si="436">AVERAGE(D2673:D2685)</f>
        <v>139.16694505495664</v>
      </c>
      <c r="E2686" s="28">
        <f t="shared" si="436"/>
        <v>108.94604395602551</v>
      </c>
      <c r="F2686" s="28">
        <f t="shared" si="426"/>
        <v>197.3691648351649</v>
      </c>
      <c r="G2686" s="28"/>
      <c r="H2686" s="28">
        <f t="shared" si="427"/>
        <v>132.56742857142851</v>
      </c>
      <c r="I2686" s="28">
        <f t="shared" si="428"/>
        <v>78.849230769230743</v>
      </c>
      <c r="J2686" s="28">
        <f t="shared" si="429"/>
        <v>315.60278021978041</v>
      </c>
      <c r="K2686" s="28">
        <f t="shared" si="430"/>
        <v>77.4812087912088</v>
      </c>
      <c r="L2686" s="28">
        <f t="shared" si="431"/>
        <v>6.6563495675921675E-3</v>
      </c>
      <c r="M2686" s="28">
        <f t="shared" si="432"/>
        <v>330.41336263736264</v>
      </c>
      <c r="N2686" s="28">
        <f t="shared" si="433"/>
        <v>119.65840659340641</v>
      </c>
      <c r="O2686" s="28">
        <f t="shared" si="434"/>
        <v>44.390010989010989</v>
      </c>
      <c r="P2686" s="28">
        <f t="shared" si="435"/>
        <v>0</v>
      </c>
      <c r="R2686" s="24">
        <f t="shared" si="357"/>
        <v>1544.4512387671432</v>
      </c>
      <c r="T2686" s="5">
        <v>82</v>
      </c>
      <c r="V2686" s="20">
        <f t="shared" si="358"/>
        <v>1626.4512387671432</v>
      </c>
      <c r="W2686" s="59">
        <f t="shared" si="348"/>
        <v>42697</v>
      </c>
      <c r="X2686" s="28">
        <f t="shared" si="361"/>
        <v>151.39905833333341</v>
      </c>
      <c r="Y2686" s="28">
        <f t="shared" si="362"/>
        <v>338.18764999999922</v>
      </c>
      <c r="Z2686" s="28">
        <f t="shared" si="390"/>
        <v>329.06875000000127</v>
      </c>
      <c r="AA2686" s="28">
        <f t="shared" si="372"/>
        <v>321.86480833333434</v>
      </c>
      <c r="AB2686" s="28">
        <f t="shared" si="363"/>
        <v>202.36661666666575</v>
      </c>
      <c r="AC2686" s="28">
        <f t="shared" si="364"/>
        <v>35.93319166666668</v>
      </c>
      <c r="AD2686" s="28">
        <f t="shared" si="365"/>
        <v>96.176700000000537</v>
      </c>
      <c r="AE2686" s="28">
        <f t="shared" si="366"/>
        <v>0</v>
      </c>
      <c r="AF2686" s="28">
        <f t="shared" si="367"/>
        <v>13.055871666666723</v>
      </c>
      <c r="AG2686" s="28">
        <f t="shared" si="368"/>
        <v>8.5230499999999729</v>
      </c>
      <c r="AH2686" s="28">
        <f t="shared" si="369"/>
        <v>0</v>
      </c>
      <c r="AI2686" s="28"/>
      <c r="AL2686" s="24">
        <f t="shared" si="370"/>
        <v>1496.5756966666679</v>
      </c>
      <c r="AN2686" s="47">
        <v>315</v>
      </c>
      <c r="AP2686" s="20">
        <f t="shared" si="359"/>
        <v>1811.5756966666679</v>
      </c>
      <c r="AR2686" s="20">
        <f t="shared" si="419"/>
        <v>-185.12445789952471</v>
      </c>
    </row>
    <row r="2687" spans="1:44" x14ac:dyDescent="0.25">
      <c r="A2687" t="str">
        <f>VLOOKUP($B2687,'Cushing Balance'!$C$2:$E$500,3,TRUE)</f>
        <v>472016</v>
      </c>
      <c r="B2687" s="2">
        <v>42698</v>
      </c>
      <c r="C2687" s="32"/>
      <c r="D2687" s="36">
        <f t="shared" ref="D2687:E2687" si="437">AVERAGE(D2674:D2686)</f>
        <v>139.16694505495855</v>
      </c>
      <c r="E2687" s="28">
        <f t="shared" si="437"/>
        <v>108.94604395603567</v>
      </c>
      <c r="F2687" s="28">
        <f t="shared" si="426"/>
        <v>197.36916483516492</v>
      </c>
      <c r="G2687" s="28"/>
      <c r="H2687" s="28">
        <f t="shared" si="427"/>
        <v>132.56742857142854</v>
      </c>
      <c r="I2687" s="28">
        <f t="shared" si="428"/>
        <v>78.849230769230743</v>
      </c>
      <c r="J2687" s="28">
        <f t="shared" si="429"/>
        <v>315.60278021978041</v>
      </c>
      <c r="K2687" s="28">
        <f t="shared" si="430"/>
        <v>77.4812087912088</v>
      </c>
      <c r="L2687" s="28">
        <f t="shared" si="431"/>
        <v>6.6563495675921684E-3</v>
      </c>
      <c r="M2687" s="28">
        <f t="shared" si="432"/>
        <v>330.4133626373627</v>
      </c>
      <c r="N2687" s="28">
        <f t="shared" si="433"/>
        <v>119.65840659340641</v>
      </c>
      <c r="O2687" s="28">
        <f t="shared" si="434"/>
        <v>44.390010989010989</v>
      </c>
      <c r="P2687" s="28">
        <f t="shared" si="435"/>
        <v>0</v>
      </c>
      <c r="R2687" s="24">
        <f t="shared" si="357"/>
        <v>1544.4512387671552</v>
      </c>
      <c r="T2687" s="5">
        <v>82</v>
      </c>
      <c r="V2687" s="20">
        <f t="shared" si="358"/>
        <v>1626.4512387671552</v>
      </c>
      <c r="W2687" s="59">
        <f t="shared" si="348"/>
        <v>42698</v>
      </c>
      <c r="X2687" s="28">
        <f t="shared" si="361"/>
        <v>151.39905833333341</v>
      </c>
      <c r="Y2687" s="28">
        <f t="shared" si="362"/>
        <v>338.18764999999956</v>
      </c>
      <c r="Z2687" s="28">
        <f t="shared" si="390"/>
        <v>329.06875000000093</v>
      </c>
      <c r="AA2687" s="28">
        <f t="shared" si="372"/>
        <v>321.86480833333428</v>
      </c>
      <c r="AB2687" s="28">
        <f t="shared" si="363"/>
        <v>202.3666166666662</v>
      </c>
      <c r="AC2687" s="28">
        <f t="shared" si="364"/>
        <v>35.933191666666652</v>
      </c>
      <c r="AD2687" s="28">
        <f t="shared" si="365"/>
        <v>96.17670000000048</v>
      </c>
      <c r="AE2687" s="28">
        <f t="shared" si="366"/>
        <v>0</v>
      </c>
      <c r="AF2687" s="28">
        <f t="shared" si="367"/>
        <v>13.055871666666718</v>
      </c>
      <c r="AG2687" s="28">
        <f t="shared" si="368"/>
        <v>8.5230499999999729</v>
      </c>
      <c r="AH2687" s="28">
        <f t="shared" si="369"/>
        <v>0</v>
      </c>
      <c r="AI2687" s="28"/>
      <c r="AL2687" s="24">
        <f t="shared" si="370"/>
        <v>1496.5756966666684</v>
      </c>
      <c r="AN2687" s="47">
        <v>315</v>
      </c>
      <c r="AP2687" s="20">
        <f t="shared" si="359"/>
        <v>1811.5756966666684</v>
      </c>
      <c r="AR2687" s="20">
        <f t="shared" si="419"/>
        <v>-185.12445789951312</v>
      </c>
    </row>
    <row r="2688" spans="1:44" x14ac:dyDescent="0.25">
      <c r="A2688" t="str">
        <f>VLOOKUP($B2688,'Cushing Balance'!$C$2:$E$500,3,TRUE)</f>
        <v>472016</v>
      </c>
      <c r="B2688" s="2">
        <v>42699</v>
      </c>
      <c r="C2688" s="32"/>
      <c r="D2688" s="36">
        <f t="shared" ref="D2688:E2688" si="438">AVERAGE(D2675:D2687)</f>
        <v>139.16694505495627</v>
      </c>
      <c r="E2688" s="28">
        <f t="shared" si="438"/>
        <v>108.94604395604549</v>
      </c>
      <c r="F2688" s="28">
        <f t="shared" si="426"/>
        <v>197.36916483516492</v>
      </c>
      <c r="G2688" s="28"/>
      <c r="H2688" s="28">
        <f t="shared" si="427"/>
        <v>132.56742857142854</v>
      </c>
      <c r="I2688" s="28">
        <f t="shared" si="428"/>
        <v>78.849230769230743</v>
      </c>
      <c r="J2688" s="28">
        <f t="shared" si="429"/>
        <v>315.60278021978041</v>
      </c>
      <c r="K2688" s="28">
        <f t="shared" si="430"/>
        <v>77.4812087912088</v>
      </c>
      <c r="L2688" s="28">
        <f t="shared" si="431"/>
        <v>6.6563495675921701E-3</v>
      </c>
      <c r="M2688" s="28">
        <f t="shared" si="432"/>
        <v>330.4133626373627</v>
      </c>
      <c r="N2688" s="28">
        <f t="shared" si="433"/>
        <v>119.65840659340643</v>
      </c>
      <c r="O2688" s="28">
        <f t="shared" si="434"/>
        <v>44.390010989010989</v>
      </c>
      <c r="P2688" s="28">
        <f t="shared" si="435"/>
        <v>0</v>
      </c>
      <c r="R2688" s="24">
        <f t="shared" si="357"/>
        <v>1544.4512387671627</v>
      </c>
      <c r="T2688" s="5">
        <v>82</v>
      </c>
      <c r="V2688" s="20">
        <f t="shared" si="358"/>
        <v>1626.4512387671627</v>
      </c>
      <c r="W2688" s="59">
        <f t="shared" si="348"/>
        <v>42699</v>
      </c>
      <c r="X2688" s="28">
        <f t="shared" si="361"/>
        <v>151.39905833333341</v>
      </c>
      <c r="Y2688" s="28">
        <f t="shared" si="362"/>
        <v>338.18764999999991</v>
      </c>
      <c r="Z2688" s="28">
        <f t="shared" si="390"/>
        <v>329.06875000000042</v>
      </c>
      <c r="AA2688" s="28">
        <f t="shared" si="372"/>
        <v>321.86480833333405</v>
      </c>
      <c r="AB2688" s="28">
        <f t="shared" si="363"/>
        <v>202.36661666666663</v>
      </c>
      <c r="AC2688" s="28">
        <f t="shared" si="364"/>
        <v>35.933191666666637</v>
      </c>
      <c r="AD2688" s="28">
        <f t="shared" si="365"/>
        <v>96.176700000000338</v>
      </c>
      <c r="AE2688" s="28">
        <f t="shared" si="366"/>
        <v>0</v>
      </c>
      <c r="AF2688" s="28">
        <f t="shared" si="367"/>
        <v>13.055871666666702</v>
      </c>
      <c r="AG2688" s="28">
        <f t="shared" si="368"/>
        <v>8.52304999999998</v>
      </c>
      <c r="AH2688" s="28">
        <f t="shared" si="369"/>
        <v>0</v>
      </c>
      <c r="AI2688" s="28"/>
      <c r="AL2688" s="24">
        <f t="shared" si="370"/>
        <v>1496.5756966666684</v>
      </c>
      <c r="AN2688" s="47">
        <v>315</v>
      </c>
      <c r="AP2688" s="20">
        <f t="shared" si="359"/>
        <v>1811.5756966666684</v>
      </c>
      <c r="AR2688" s="20">
        <f t="shared" si="419"/>
        <v>-185.12445789950561</v>
      </c>
    </row>
    <row r="2689" spans="1:44" x14ac:dyDescent="0.25">
      <c r="A2689" t="str">
        <f>VLOOKUP($B2689,'Cushing Balance'!$C$2:$E$500,3,TRUE)</f>
        <v>482016</v>
      </c>
      <c r="B2689" s="2">
        <v>42700</v>
      </c>
      <c r="C2689" s="32"/>
      <c r="D2689" s="36">
        <f t="shared" ref="D2689:E2689" si="439">AVERAGE(D2676:D2688)</f>
        <v>139.1669450549515</v>
      </c>
      <c r="E2689" s="28">
        <f t="shared" si="439"/>
        <v>108.94604395605226</v>
      </c>
      <c r="F2689" s="28">
        <f t="shared" si="426"/>
        <v>197.36916483516492</v>
      </c>
      <c r="G2689" s="28"/>
      <c r="H2689" s="28">
        <f t="shared" si="427"/>
        <v>132.56742857142851</v>
      </c>
      <c r="I2689" s="28">
        <f t="shared" si="428"/>
        <v>78.849230769230743</v>
      </c>
      <c r="J2689" s="28">
        <f t="shared" si="429"/>
        <v>315.60278021978041</v>
      </c>
      <c r="K2689" s="28">
        <f t="shared" si="430"/>
        <v>77.4812087912088</v>
      </c>
      <c r="L2689" s="28">
        <f t="shared" si="431"/>
        <v>6.6563495675921692E-3</v>
      </c>
      <c r="M2689" s="28">
        <f t="shared" si="432"/>
        <v>330.4133626373627</v>
      </c>
      <c r="N2689" s="28">
        <f t="shared" si="433"/>
        <v>119.65840659340643</v>
      </c>
      <c r="O2689" s="28">
        <f t="shared" si="434"/>
        <v>44.390010989010989</v>
      </c>
      <c r="P2689" s="28">
        <f t="shared" si="435"/>
        <v>0</v>
      </c>
      <c r="R2689" s="24">
        <f t="shared" si="357"/>
        <v>1544.4512387671648</v>
      </c>
      <c r="T2689" s="5">
        <v>82</v>
      </c>
      <c r="V2689" s="20">
        <f t="shared" si="358"/>
        <v>1626.4512387671648</v>
      </c>
      <c r="W2689" s="59">
        <f t="shared" si="348"/>
        <v>42700</v>
      </c>
      <c r="X2689" s="28">
        <f t="shared" si="361"/>
        <v>151.39905833333339</v>
      </c>
      <c r="Y2689" s="28">
        <f t="shared" si="362"/>
        <v>338.18765000000019</v>
      </c>
      <c r="Z2689" s="28">
        <f t="shared" si="390"/>
        <v>329.06874999999997</v>
      </c>
      <c r="AA2689" s="28">
        <f t="shared" si="372"/>
        <v>321.86480833333366</v>
      </c>
      <c r="AB2689" s="28">
        <f t="shared" si="363"/>
        <v>202.36661666666686</v>
      </c>
      <c r="AC2689" s="28">
        <f t="shared" si="364"/>
        <v>35.93319166666663</v>
      </c>
      <c r="AD2689" s="28">
        <f t="shared" si="365"/>
        <v>96.176700000000153</v>
      </c>
      <c r="AE2689" s="28">
        <f t="shared" si="366"/>
        <v>0</v>
      </c>
      <c r="AF2689" s="28">
        <f t="shared" si="367"/>
        <v>13.055871666666684</v>
      </c>
      <c r="AG2689" s="28">
        <f t="shared" si="368"/>
        <v>8.5230499999999889</v>
      </c>
      <c r="AH2689" s="28">
        <f t="shared" si="369"/>
        <v>0</v>
      </c>
      <c r="AI2689" s="28"/>
      <c r="AL2689" s="24">
        <f t="shared" si="370"/>
        <v>1496.5756966666679</v>
      </c>
      <c r="AN2689" s="47">
        <v>315</v>
      </c>
      <c r="AP2689" s="20">
        <f t="shared" si="359"/>
        <v>1811.5756966666679</v>
      </c>
      <c r="AR2689" s="20">
        <f t="shared" si="419"/>
        <v>-185.12445789950311</v>
      </c>
    </row>
    <row r="2690" spans="1:44" x14ac:dyDescent="0.25">
      <c r="A2690" t="str">
        <f>VLOOKUP($B2690,'Cushing Balance'!$C$2:$E$500,3,TRUE)</f>
        <v>482016</v>
      </c>
      <c r="B2690" s="2">
        <v>42701</v>
      </c>
      <c r="C2690" s="32"/>
      <c r="D2690" s="36">
        <f t="shared" ref="D2690:E2690" si="440">AVERAGE(D2677:D2689)</f>
        <v>139.16694505494627</v>
      </c>
      <c r="E2690" s="28">
        <f t="shared" si="440"/>
        <v>108.94604395605499</v>
      </c>
      <c r="F2690" s="28">
        <f t="shared" si="426"/>
        <v>197.36916483516492</v>
      </c>
      <c r="G2690" s="28"/>
      <c r="H2690" s="28">
        <f t="shared" si="427"/>
        <v>132.56742857142848</v>
      </c>
      <c r="I2690" s="28">
        <f t="shared" si="428"/>
        <v>78.849230769230743</v>
      </c>
      <c r="J2690" s="28">
        <f t="shared" si="429"/>
        <v>315.60278021978041</v>
      </c>
      <c r="K2690" s="28">
        <f t="shared" si="430"/>
        <v>77.4812087912088</v>
      </c>
      <c r="L2690" s="28">
        <f t="shared" si="431"/>
        <v>6.6563495675921684E-3</v>
      </c>
      <c r="M2690" s="28">
        <f t="shared" si="432"/>
        <v>330.4133626373627</v>
      </c>
      <c r="N2690" s="28">
        <f t="shared" si="433"/>
        <v>119.65840659340643</v>
      </c>
      <c r="O2690" s="28">
        <f t="shared" si="434"/>
        <v>44.390010989010989</v>
      </c>
      <c r="P2690" s="28">
        <f t="shared" si="435"/>
        <v>0</v>
      </c>
      <c r="R2690" s="24">
        <f t="shared" si="357"/>
        <v>1544.4512387671621</v>
      </c>
      <c r="T2690" s="5">
        <v>82</v>
      </c>
      <c r="V2690" s="20">
        <f t="shared" si="358"/>
        <v>1626.4512387671621</v>
      </c>
      <c r="W2690" s="59">
        <f t="shared" ref="W2690:W2753" si="441">B2690</f>
        <v>42701</v>
      </c>
      <c r="X2690" s="28">
        <f t="shared" si="361"/>
        <v>151.39905833333339</v>
      </c>
      <c r="Y2690" s="28">
        <f t="shared" si="362"/>
        <v>338.18765000000042</v>
      </c>
      <c r="Z2690" s="28">
        <f t="shared" si="390"/>
        <v>329.06874999999951</v>
      </c>
      <c r="AA2690" s="28">
        <f t="shared" si="372"/>
        <v>321.86480833333331</v>
      </c>
      <c r="AB2690" s="28">
        <f t="shared" si="363"/>
        <v>202.366616666667</v>
      </c>
      <c r="AC2690" s="28">
        <f t="shared" si="364"/>
        <v>35.933191666666637</v>
      </c>
      <c r="AD2690" s="28">
        <f t="shared" si="365"/>
        <v>96.176699999999968</v>
      </c>
      <c r="AE2690" s="28">
        <f t="shared" si="366"/>
        <v>0</v>
      </c>
      <c r="AF2690" s="28">
        <f t="shared" si="367"/>
        <v>13.055871666666665</v>
      </c>
      <c r="AG2690" s="28">
        <f t="shared" si="368"/>
        <v>8.5230499999999996</v>
      </c>
      <c r="AH2690" s="28">
        <f t="shared" si="369"/>
        <v>0</v>
      </c>
      <c r="AI2690" s="28"/>
      <c r="AL2690" s="24">
        <f t="shared" si="370"/>
        <v>1496.575696666667</v>
      </c>
      <c r="AN2690" s="47">
        <v>315</v>
      </c>
      <c r="AP2690" s="20">
        <f t="shared" si="359"/>
        <v>1811.575696666667</v>
      </c>
      <c r="AR2690" s="20">
        <f t="shared" si="419"/>
        <v>-185.12445789950493</v>
      </c>
    </row>
    <row r="2691" spans="1:44" x14ac:dyDescent="0.25">
      <c r="A2691" t="str">
        <f>VLOOKUP($B2691,'Cushing Balance'!$C$2:$E$500,3,TRUE)</f>
        <v>482016</v>
      </c>
      <c r="B2691" s="2">
        <v>42702</v>
      </c>
      <c r="C2691" s="32"/>
      <c r="D2691" s="36">
        <f t="shared" ref="D2691:E2691" si="442">AVERAGE(D2678:D2690)</f>
        <v>139.16694505494209</v>
      </c>
      <c r="E2691" s="28">
        <f t="shared" si="442"/>
        <v>108.94604395605398</v>
      </c>
      <c r="F2691" s="28">
        <f t="shared" si="426"/>
        <v>197.3691648351649</v>
      </c>
      <c r="G2691" s="28"/>
      <c r="H2691" s="28">
        <f t="shared" si="427"/>
        <v>132.56742857142848</v>
      </c>
      <c r="I2691" s="28">
        <f t="shared" si="428"/>
        <v>78.849230769230743</v>
      </c>
      <c r="J2691" s="28">
        <f t="shared" si="429"/>
        <v>315.60278021978041</v>
      </c>
      <c r="K2691" s="28">
        <f t="shared" si="430"/>
        <v>77.481208791208815</v>
      </c>
      <c r="L2691" s="28">
        <f t="shared" si="431"/>
        <v>6.6563495675921657E-3</v>
      </c>
      <c r="M2691" s="28">
        <f t="shared" si="432"/>
        <v>330.4133626373627</v>
      </c>
      <c r="N2691" s="28">
        <f t="shared" si="433"/>
        <v>119.65840659340643</v>
      </c>
      <c r="O2691" s="28">
        <f t="shared" si="434"/>
        <v>44.390010989010989</v>
      </c>
      <c r="P2691" s="28">
        <f t="shared" si="435"/>
        <v>0</v>
      </c>
      <c r="R2691" s="24">
        <f t="shared" si="357"/>
        <v>1544.4512387671568</v>
      </c>
      <c r="T2691" s="5">
        <v>82</v>
      </c>
      <c r="V2691" s="20">
        <f t="shared" si="358"/>
        <v>1626.4512387671568</v>
      </c>
      <c r="W2691" s="59">
        <f t="shared" si="441"/>
        <v>42702</v>
      </c>
      <c r="X2691" s="28">
        <f t="shared" si="361"/>
        <v>151.39905833333339</v>
      </c>
      <c r="Y2691" s="28">
        <f t="shared" si="362"/>
        <v>338.18765000000053</v>
      </c>
      <c r="Z2691" s="28">
        <f t="shared" si="390"/>
        <v>329.06874999999934</v>
      </c>
      <c r="AA2691" s="28">
        <f t="shared" si="372"/>
        <v>321.86480833333297</v>
      </c>
      <c r="AB2691" s="28">
        <f t="shared" si="363"/>
        <v>202.366616666667</v>
      </c>
      <c r="AC2691" s="28">
        <f t="shared" si="364"/>
        <v>35.933191666666652</v>
      </c>
      <c r="AD2691" s="28">
        <f t="shared" si="365"/>
        <v>96.176699999999826</v>
      </c>
      <c r="AE2691" s="28">
        <f t="shared" si="366"/>
        <v>0</v>
      </c>
      <c r="AF2691" s="28">
        <f t="shared" si="367"/>
        <v>13.055871666666652</v>
      </c>
      <c r="AG2691" s="28">
        <f t="shared" si="368"/>
        <v>8.5230500000000049</v>
      </c>
      <c r="AH2691" s="28">
        <f t="shared" si="369"/>
        <v>0</v>
      </c>
      <c r="AI2691" s="28"/>
      <c r="AL2691" s="24">
        <f t="shared" si="370"/>
        <v>1496.5756966666663</v>
      </c>
      <c r="AN2691" s="47">
        <v>315</v>
      </c>
      <c r="AP2691" s="20">
        <f t="shared" si="359"/>
        <v>1811.5756966666663</v>
      </c>
      <c r="AR2691" s="20">
        <f t="shared" si="419"/>
        <v>-185.12445789950948</v>
      </c>
    </row>
    <row r="2692" spans="1:44" x14ac:dyDescent="0.25">
      <c r="A2692" t="str">
        <f>VLOOKUP($B2692,'Cushing Balance'!$C$2:$E$500,3,TRUE)</f>
        <v>482016</v>
      </c>
      <c r="B2692" s="2">
        <v>42703</v>
      </c>
      <c r="C2692" s="32"/>
      <c r="D2692" s="36">
        <f t="shared" ref="D2692:E2692" si="443">AVERAGE(D2679:D2691)</f>
        <v>139.16694505493984</v>
      </c>
      <c r="E2692" s="28">
        <f t="shared" si="443"/>
        <v>108.94604395605046</v>
      </c>
      <c r="F2692" s="28">
        <f t="shared" si="426"/>
        <v>197.3691648351649</v>
      </c>
      <c r="G2692" s="28"/>
      <c r="H2692" s="28">
        <f t="shared" si="427"/>
        <v>132.56742857142848</v>
      </c>
      <c r="I2692" s="28">
        <f t="shared" si="428"/>
        <v>78.849230769230743</v>
      </c>
      <c r="J2692" s="28">
        <f t="shared" si="429"/>
        <v>315.60278021978041</v>
      </c>
      <c r="K2692" s="28">
        <f t="shared" si="430"/>
        <v>77.481208791208815</v>
      </c>
      <c r="L2692" s="28">
        <f t="shared" si="431"/>
        <v>6.656349567592164E-3</v>
      </c>
      <c r="M2692" s="28">
        <f t="shared" si="432"/>
        <v>330.4133626373627</v>
      </c>
      <c r="N2692" s="28">
        <f t="shared" si="433"/>
        <v>119.65840659340643</v>
      </c>
      <c r="O2692" s="28">
        <f t="shared" si="434"/>
        <v>44.390010989010989</v>
      </c>
      <c r="P2692" s="28">
        <f t="shared" si="435"/>
        <v>0</v>
      </c>
      <c r="R2692" s="24">
        <f t="shared" si="357"/>
        <v>1544.4512387671514</v>
      </c>
      <c r="T2692" s="5">
        <v>82</v>
      </c>
      <c r="V2692" s="20">
        <f t="shared" si="358"/>
        <v>1626.4512387671514</v>
      </c>
      <c r="W2692" s="59">
        <f t="shared" si="441"/>
        <v>42703</v>
      </c>
      <c r="X2692" s="28">
        <f t="shared" si="361"/>
        <v>151.39905833333339</v>
      </c>
      <c r="Y2692" s="28">
        <f t="shared" si="362"/>
        <v>338.18765000000053</v>
      </c>
      <c r="Z2692" s="28">
        <f t="shared" si="390"/>
        <v>329.06874999999923</v>
      </c>
      <c r="AA2692" s="28">
        <f t="shared" si="372"/>
        <v>321.8648083333328</v>
      </c>
      <c r="AB2692" s="28">
        <f t="shared" si="363"/>
        <v>202.36661666666686</v>
      </c>
      <c r="AC2692" s="28">
        <f t="shared" si="364"/>
        <v>35.933191666666666</v>
      </c>
      <c r="AD2692" s="28">
        <f t="shared" si="365"/>
        <v>96.176699999999769</v>
      </c>
      <c r="AE2692" s="28">
        <f t="shared" si="366"/>
        <v>0</v>
      </c>
      <c r="AF2692" s="28">
        <f t="shared" si="367"/>
        <v>13.055871666666645</v>
      </c>
      <c r="AG2692" s="28">
        <f t="shared" si="368"/>
        <v>8.5230500000000085</v>
      </c>
      <c r="AH2692" s="28">
        <f t="shared" si="369"/>
        <v>0</v>
      </c>
      <c r="AI2692" s="28"/>
      <c r="AL2692" s="24">
        <f t="shared" si="370"/>
        <v>1496.5756966666661</v>
      </c>
      <c r="AN2692" s="47">
        <v>315</v>
      </c>
      <c r="AP2692" s="20">
        <f t="shared" si="359"/>
        <v>1811.5756966666661</v>
      </c>
      <c r="AR2692" s="20">
        <f t="shared" si="419"/>
        <v>-185.12445789951471</v>
      </c>
    </row>
    <row r="2693" spans="1:44" x14ac:dyDescent="0.25">
      <c r="A2693" t="str">
        <f>VLOOKUP($B2693,'Cushing Balance'!$C$2:$E$500,3,TRUE)</f>
        <v>482016</v>
      </c>
      <c r="B2693" s="2">
        <v>42704</v>
      </c>
      <c r="C2693" s="32"/>
      <c r="D2693" s="36">
        <f t="shared" ref="D2693:E2693" si="444">AVERAGE(D2680:D2692)</f>
        <v>139.16694505493967</v>
      </c>
      <c r="E2693" s="28">
        <f t="shared" si="444"/>
        <v>108.94604395604611</v>
      </c>
      <c r="F2693" s="28">
        <f t="shared" si="426"/>
        <v>197.3691648351649</v>
      </c>
      <c r="G2693" s="28"/>
      <c r="H2693" s="28">
        <f t="shared" si="427"/>
        <v>132.56742857142851</v>
      </c>
      <c r="I2693" s="28">
        <f t="shared" si="428"/>
        <v>78.849230769230743</v>
      </c>
      <c r="J2693" s="28">
        <f t="shared" si="429"/>
        <v>315.60278021978041</v>
      </c>
      <c r="K2693" s="28">
        <f t="shared" si="430"/>
        <v>77.481208791208815</v>
      </c>
      <c r="L2693" s="28">
        <f t="shared" si="431"/>
        <v>6.656349567592164E-3</v>
      </c>
      <c r="M2693" s="28">
        <f t="shared" si="432"/>
        <v>330.4133626373627</v>
      </c>
      <c r="N2693" s="28">
        <f t="shared" si="433"/>
        <v>119.65840659340643</v>
      </c>
      <c r="O2693" s="28">
        <f t="shared" si="434"/>
        <v>44.390010989010989</v>
      </c>
      <c r="P2693" s="28">
        <f t="shared" si="435"/>
        <v>0</v>
      </c>
      <c r="R2693" s="24">
        <f t="shared" si="357"/>
        <v>1544.4512387671468</v>
      </c>
      <c r="T2693" s="5">
        <v>82</v>
      </c>
      <c r="V2693" s="20">
        <f t="shared" si="358"/>
        <v>1626.4512387671468</v>
      </c>
      <c r="W2693" s="59">
        <f t="shared" si="441"/>
        <v>42704</v>
      </c>
      <c r="X2693" s="28">
        <f t="shared" si="361"/>
        <v>151.39905833333339</v>
      </c>
      <c r="Y2693" s="28">
        <f t="shared" si="362"/>
        <v>338.18765000000047</v>
      </c>
      <c r="Z2693" s="28">
        <f t="shared" si="390"/>
        <v>329.06874999999934</v>
      </c>
      <c r="AA2693" s="28">
        <f t="shared" si="372"/>
        <v>321.8648083333328</v>
      </c>
      <c r="AB2693" s="28">
        <f t="shared" si="363"/>
        <v>202.36661666666669</v>
      </c>
      <c r="AC2693" s="28">
        <f t="shared" si="364"/>
        <v>35.933191666666673</v>
      </c>
      <c r="AD2693" s="28">
        <f t="shared" si="365"/>
        <v>96.176699999999741</v>
      </c>
      <c r="AE2693" s="28">
        <f t="shared" si="366"/>
        <v>0</v>
      </c>
      <c r="AF2693" s="28">
        <f t="shared" si="367"/>
        <v>13.055871666666643</v>
      </c>
      <c r="AG2693" s="28">
        <f t="shared" si="368"/>
        <v>8.5230500000000085</v>
      </c>
      <c r="AH2693" s="28">
        <f t="shared" si="369"/>
        <v>0</v>
      </c>
      <c r="AI2693" s="28"/>
      <c r="AL2693" s="24">
        <f t="shared" si="370"/>
        <v>1496.5756966666659</v>
      </c>
      <c r="AN2693" s="47">
        <v>315</v>
      </c>
      <c r="AP2693" s="20">
        <f t="shared" si="359"/>
        <v>1811.5756966666659</v>
      </c>
      <c r="AR2693" s="20">
        <f t="shared" si="419"/>
        <v>-185.12445789951903</v>
      </c>
    </row>
    <row r="2694" spans="1:44" x14ac:dyDescent="0.25">
      <c r="A2694" t="str">
        <f>VLOOKUP($B2694,'Cushing Balance'!$C$2:$E$500,3,TRUE)</f>
        <v>482016</v>
      </c>
      <c r="B2694" s="2">
        <v>42705</v>
      </c>
      <c r="C2694" s="32"/>
      <c r="D2694" s="36">
        <f t="shared" ref="D2694:E2694" si="445">AVERAGE(D2681:D2693)</f>
        <v>139.16694505494104</v>
      </c>
      <c r="E2694" s="28">
        <f t="shared" si="445"/>
        <v>108.94604395604235</v>
      </c>
      <c r="F2694" s="28">
        <f t="shared" si="426"/>
        <v>197.3691648351649</v>
      </c>
      <c r="G2694" s="28"/>
      <c r="H2694" s="28">
        <f t="shared" si="427"/>
        <v>132.56742857142851</v>
      </c>
      <c r="I2694" s="28">
        <f t="shared" si="428"/>
        <v>78.849230769230743</v>
      </c>
      <c r="J2694" s="28">
        <f t="shared" si="429"/>
        <v>315.60278021978041</v>
      </c>
      <c r="K2694" s="28">
        <f t="shared" si="430"/>
        <v>77.481208791208815</v>
      </c>
      <c r="L2694" s="28">
        <f t="shared" si="431"/>
        <v>6.6563495675921614E-3</v>
      </c>
      <c r="M2694" s="28">
        <f t="shared" si="432"/>
        <v>330.4133626373627</v>
      </c>
      <c r="N2694" s="28">
        <f t="shared" si="433"/>
        <v>119.65840659340643</v>
      </c>
      <c r="O2694" s="28">
        <f t="shared" si="434"/>
        <v>44.390010989010989</v>
      </c>
      <c r="P2694" s="28">
        <f t="shared" si="435"/>
        <v>0</v>
      </c>
      <c r="R2694" s="24">
        <f t="shared" si="357"/>
        <v>1544.4512387671446</v>
      </c>
      <c r="T2694" s="5">
        <v>82</v>
      </c>
      <c r="V2694" s="20">
        <f t="shared" si="358"/>
        <v>1626.4512387671446</v>
      </c>
      <c r="W2694" s="59">
        <f t="shared" si="441"/>
        <v>42705</v>
      </c>
      <c r="X2694" s="28">
        <f t="shared" si="361"/>
        <v>151.39905833333341</v>
      </c>
      <c r="Y2694" s="28">
        <f t="shared" si="362"/>
        <v>338.18765000000036</v>
      </c>
      <c r="Z2694" s="28">
        <f t="shared" si="390"/>
        <v>329.06874999999951</v>
      </c>
      <c r="AA2694" s="28">
        <f t="shared" si="372"/>
        <v>321.86480833333286</v>
      </c>
      <c r="AB2694" s="28">
        <f t="shared" si="363"/>
        <v>202.36661666666652</v>
      </c>
      <c r="AC2694" s="28">
        <f t="shared" si="364"/>
        <v>35.93319166666668</v>
      </c>
      <c r="AD2694" s="28">
        <f t="shared" si="365"/>
        <v>96.176699999999784</v>
      </c>
      <c r="AE2694" s="28">
        <f t="shared" si="366"/>
        <v>0</v>
      </c>
      <c r="AF2694" s="28">
        <f t="shared" si="367"/>
        <v>13.055871666666651</v>
      </c>
      <c r="AG2694" s="28">
        <f t="shared" si="368"/>
        <v>8.5230500000000085</v>
      </c>
      <c r="AH2694" s="28">
        <f t="shared" si="369"/>
        <v>0</v>
      </c>
      <c r="AI2694" s="28"/>
      <c r="AL2694" s="24">
        <f t="shared" si="370"/>
        <v>1496.5756966666659</v>
      </c>
      <c r="AN2694" s="47">
        <v>315</v>
      </c>
      <c r="AP2694" s="20">
        <f t="shared" si="359"/>
        <v>1811.5756966666659</v>
      </c>
      <c r="AR2694" s="20">
        <f t="shared" si="419"/>
        <v>-185.1244578995213</v>
      </c>
    </row>
    <row r="2695" spans="1:44" x14ac:dyDescent="0.25">
      <c r="A2695" t="str">
        <f>VLOOKUP($B2695,'Cushing Balance'!$C$2:$E$500,3,TRUE)</f>
        <v>482016</v>
      </c>
      <c r="B2695" s="2">
        <v>42706</v>
      </c>
      <c r="C2695" s="32"/>
      <c r="D2695" s="36">
        <f t="shared" ref="D2695:E2695" si="446">AVERAGE(D2682:D2694)</f>
        <v>139.16694505494323</v>
      </c>
      <c r="E2695" s="28">
        <f t="shared" si="446"/>
        <v>108.94604395604006</v>
      </c>
      <c r="F2695" s="28">
        <f t="shared" si="426"/>
        <v>197.3691648351649</v>
      </c>
      <c r="G2695" s="28"/>
      <c r="H2695" s="28">
        <f t="shared" si="427"/>
        <v>132.56742857142851</v>
      </c>
      <c r="I2695" s="28">
        <f t="shared" si="428"/>
        <v>78.849230769230743</v>
      </c>
      <c r="J2695" s="28">
        <f t="shared" si="429"/>
        <v>315.60278021978041</v>
      </c>
      <c r="K2695" s="28">
        <f t="shared" si="430"/>
        <v>77.481208791208815</v>
      </c>
      <c r="L2695" s="28">
        <f t="shared" si="431"/>
        <v>6.6563495675921631E-3</v>
      </c>
      <c r="M2695" s="28">
        <f t="shared" si="432"/>
        <v>330.4133626373627</v>
      </c>
      <c r="N2695" s="28">
        <f t="shared" si="433"/>
        <v>119.65840659340641</v>
      </c>
      <c r="O2695" s="28">
        <f t="shared" si="434"/>
        <v>44.390010989010989</v>
      </c>
      <c r="P2695" s="28">
        <f t="shared" si="435"/>
        <v>0</v>
      </c>
      <c r="R2695" s="24">
        <f t="shared" si="357"/>
        <v>1544.4512387671446</v>
      </c>
      <c r="T2695" s="5">
        <v>82</v>
      </c>
      <c r="V2695" s="20">
        <f t="shared" si="358"/>
        <v>1626.4512387671446</v>
      </c>
      <c r="W2695" s="59">
        <f t="shared" si="441"/>
        <v>42706</v>
      </c>
      <c r="X2695" s="28">
        <f t="shared" si="361"/>
        <v>151.39905833333341</v>
      </c>
      <c r="Y2695" s="28">
        <f t="shared" si="362"/>
        <v>338.18765000000019</v>
      </c>
      <c r="Z2695" s="28">
        <f t="shared" si="390"/>
        <v>329.06874999999968</v>
      </c>
      <c r="AA2695" s="28">
        <f t="shared" si="372"/>
        <v>321.86480833333297</v>
      </c>
      <c r="AB2695" s="28">
        <f t="shared" si="363"/>
        <v>202.36661666666637</v>
      </c>
      <c r="AC2695" s="28">
        <f t="shared" si="364"/>
        <v>35.933191666666694</v>
      </c>
      <c r="AD2695" s="28">
        <f t="shared" si="365"/>
        <v>96.17669999999984</v>
      </c>
      <c r="AE2695" s="28">
        <f t="shared" si="366"/>
        <v>0</v>
      </c>
      <c r="AF2695" s="28">
        <f t="shared" si="367"/>
        <v>13.055871666666658</v>
      </c>
      <c r="AG2695" s="28">
        <f t="shared" si="368"/>
        <v>8.5230500000000049</v>
      </c>
      <c r="AH2695" s="28">
        <f t="shared" si="369"/>
        <v>0</v>
      </c>
      <c r="AI2695" s="28"/>
      <c r="AL2695" s="24">
        <f t="shared" si="370"/>
        <v>1496.5756966666659</v>
      </c>
      <c r="AN2695" s="47">
        <v>315</v>
      </c>
      <c r="AP2695" s="20">
        <f t="shared" si="359"/>
        <v>1811.5756966666659</v>
      </c>
      <c r="AR2695" s="20">
        <f t="shared" si="419"/>
        <v>-185.1244578995213</v>
      </c>
    </row>
    <row r="2696" spans="1:44" x14ac:dyDescent="0.25">
      <c r="A2696" t="str">
        <f>VLOOKUP($B2696,'Cushing Balance'!$C$2:$E$500,3,TRUE)</f>
        <v>492016</v>
      </c>
      <c r="B2696" s="2">
        <v>42707</v>
      </c>
      <c r="C2696" s="32"/>
      <c r="D2696" s="36">
        <f t="shared" ref="D2696:E2696" si="447">AVERAGE(D2683:D2695)</f>
        <v>139.1669450549453</v>
      </c>
      <c r="E2696" s="28">
        <f t="shared" si="447"/>
        <v>108.94604395603946</v>
      </c>
      <c r="F2696" s="28">
        <f t="shared" si="426"/>
        <v>197.36916483516492</v>
      </c>
      <c r="G2696" s="28"/>
      <c r="H2696" s="28">
        <f t="shared" si="427"/>
        <v>132.56742857142851</v>
      </c>
      <c r="I2696" s="28">
        <f t="shared" si="428"/>
        <v>78.849230769230743</v>
      </c>
      <c r="J2696" s="28">
        <f t="shared" si="429"/>
        <v>315.60278021978041</v>
      </c>
      <c r="K2696" s="28">
        <f t="shared" si="430"/>
        <v>77.481208791208815</v>
      </c>
      <c r="L2696" s="28">
        <f t="shared" si="431"/>
        <v>6.656349567592164E-3</v>
      </c>
      <c r="M2696" s="28">
        <f t="shared" si="432"/>
        <v>330.4133626373627</v>
      </c>
      <c r="N2696" s="28">
        <f t="shared" si="433"/>
        <v>119.65840659340641</v>
      </c>
      <c r="O2696" s="28">
        <f t="shared" si="434"/>
        <v>44.390010989010989</v>
      </c>
      <c r="P2696" s="28">
        <f t="shared" si="435"/>
        <v>0</v>
      </c>
      <c r="R2696" s="24">
        <f t="shared" si="357"/>
        <v>1544.4512387671459</v>
      </c>
      <c r="T2696" s="5">
        <v>82</v>
      </c>
      <c r="V2696" s="20">
        <f t="shared" si="358"/>
        <v>1626.4512387671459</v>
      </c>
      <c r="W2696" s="59">
        <f t="shared" si="441"/>
        <v>42707</v>
      </c>
      <c r="X2696" s="28">
        <f t="shared" si="361"/>
        <v>151.39905833333341</v>
      </c>
      <c r="Y2696" s="28">
        <f t="shared" si="362"/>
        <v>338.18765000000008</v>
      </c>
      <c r="Z2696" s="28">
        <f t="shared" si="390"/>
        <v>329.06874999999985</v>
      </c>
      <c r="AA2696" s="28">
        <f t="shared" si="372"/>
        <v>321.86480833333314</v>
      </c>
      <c r="AB2696" s="28">
        <f t="shared" si="363"/>
        <v>202.36661666666629</v>
      </c>
      <c r="AC2696" s="28">
        <f t="shared" si="364"/>
        <v>35.933191666666701</v>
      </c>
      <c r="AD2696" s="28">
        <f t="shared" si="365"/>
        <v>96.176699999999926</v>
      </c>
      <c r="AE2696" s="28">
        <f t="shared" si="366"/>
        <v>0</v>
      </c>
      <c r="AF2696" s="28">
        <f t="shared" si="367"/>
        <v>13.055871666666667</v>
      </c>
      <c r="AG2696" s="28">
        <f t="shared" si="368"/>
        <v>8.5230500000000013</v>
      </c>
      <c r="AH2696" s="28">
        <f t="shared" si="369"/>
        <v>0</v>
      </c>
      <c r="AI2696" s="28"/>
      <c r="AL2696" s="24">
        <f t="shared" si="370"/>
        <v>1496.5756966666661</v>
      </c>
      <c r="AN2696" s="47">
        <v>315</v>
      </c>
      <c r="AP2696" s="20">
        <f t="shared" si="359"/>
        <v>1811.5756966666661</v>
      </c>
      <c r="AR2696" s="20">
        <f t="shared" si="419"/>
        <v>-185.12445789952017</v>
      </c>
    </row>
    <row r="2697" spans="1:44" x14ac:dyDescent="0.25">
      <c r="A2697" t="str">
        <f>VLOOKUP($B2697,'Cushing Balance'!$C$2:$E$500,3,TRUE)</f>
        <v>492016</v>
      </c>
      <c r="B2697" s="2">
        <v>42708</v>
      </c>
      <c r="C2697" s="32"/>
      <c r="D2697" s="36">
        <f t="shared" ref="D2697:E2697" si="448">AVERAGE(D2684:D2696)</f>
        <v>139.16694505494681</v>
      </c>
      <c r="E2697" s="28">
        <f t="shared" si="448"/>
        <v>108.94604395604028</v>
      </c>
      <c r="F2697" s="28">
        <f t="shared" si="426"/>
        <v>197.36916483516492</v>
      </c>
      <c r="G2697" s="28"/>
      <c r="H2697" s="28">
        <f t="shared" si="427"/>
        <v>132.56742857142851</v>
      </c>
      <c r="I2697" s="28">
        <f t="shared" si="428"/>
        <v>78.849230769230743</v>
      </c>
      <c r="J2697" s="28">
        <f t="shared" si="429"/>
        <v>315.60278021978041</v>
      </c>
      <c r="K2697" s="28">
        <f t="shared" si="430"/>
        <v>77.4812087912088</v>
      </c>
      <c r="L2697" s="28">
        <f t="shared" si="431"/>
        <v>6.656349567592164E-3</v>
      </c>
      <c r="M2697" s="28">
        <f t="shared" si="432"/>
        <v>330.4133626373627</v>
      </c>
      <c r="N2697" s="28">
        <f t="shared" si="433"/>
        <v>119.65840659340643</v>
      </c>
      <c r="O2697" s="28">
        <f t="shared" si="434"/>
        <v>44.390010989010989</v>
      </c>
      <c r="P2697" s="28">
        <f t="shared" si="435"/>
        <v>0</v>
      </c>
      <c r="R2697" s="24">
        <f t="shared" si="357"/>
        <v>1544.451238767148</v>
      </c>
      <c r="T2697" s="5">
        <v>82</v>
      </c>
      <c r="V2697" s="20">
        <f t="shared" si="358"/>
        <v>1626.451238767148</v>
      </c>
      <c r="W2697" s="59">
        <f t="shared" si="441"/>
        <v>42708</v>
      </c>
      <c r="X2697" s="28">
        <f t="shared" si="361"/>
        <v>151.39905833333341</v>
      </c>
      <c r="Y2697" s="28">
        <f t="shared" si="362"/>
        <v>338.18764999999996</v>
      </c>
      <c r="Z2697" s="28">
        <f t="shared" si="390"/>
        <v>329.06875000000002</v>
      </c>
      <c r="AA2697" s="28">
        <f t="shared" si="372"/>
        <v>321.86480833333331</v>
      </c>
      <c r="AB2697" s="28">
        <f t="shared" si="363"/>
        <v>202.36661666666626</v>
      </c>
      <c r="AC2697" s="28">
        <f t="shared" si="364"/>
        <v>35.933191666666694</v>
      </c>
      <c r="AD2697" s="28">
        <f t="shared" si="365"/>
        <v>96.176700000000011</v>
      </c>
      <c r="AE2697" s="28">
        <f t="shared" si="366"/>
        <v>0</v>
      </c>
      <c r="AF2697" s="28">
        <f t="shared" si="367"/>
        <v>13.05587166666667</v>
      </c>
      <c r="AG2697" s="28">
        <f t="shared" si="368"/>
        <v>8.5230499999999978</v>
      </c>
      <c r="AH2697" s="28">
        <f t="shared" si="369"/>
        <v>0</v>
      </c>
      <c r="AI2697" s="28"/>
      <c r="AL2697" s="24">
        <f t="shared" si="370"/>
        <v>1496.5756966666663</v>
      </c>
      <c r="AN2697" s="47">
        <v>315</v>
      </c>
      <c r="AP2697" s="20">
        <f t="shared" si="359"/>
        <v>1811.5756966666663</v>
      </c>
      <c r="AR2697" s="20">
        <f t="shared" si="419"/>
        <v>-185.12445789951835</v>
      </c>
    </row>
    <row r="2698" spans="1:44" x14ac:dyDescent="0.25">
      <c r="A2698" t="str">
        <f>VLOOKUP($B2698,'Cushing Balance'!$C$2:$E$500,3,TRUE)</f>
        <v>492016</v>
      </c>
      <c r="B2698" s="2">
        <v>42709</v>
      </c>
      <c r="C2698" s="32"/>
      <c r="D2698" s="36">
        <f t="shared" ref="D2698:E2698" si="449">AVERAGE(D2685:D2697)</f>
        <v>139.16694505494746</v>
      </c>
      <c r="E2698" s="28">
        <f t="shared" si="449"/>
        <v>108.94604395604195</v>
      </c>
      <c r="F2698" s="28">
        <f t="shared" si="426"/>
        <v>197.36916483516492</v>
      </c>
      <c r="G2698" s="28"/>
      <c r="H2698" s="28">
        <f t="shared" si="427"/>
        <v>132.56742857142854</v>
      </c>
      <c r="I2698" s="28">
        <f t="shared" si="428"/>
        <v>78.849230769230743</v>
      </c>
      <c r="J2698" s="28">
        <f t="shared" si="429"/>
        <v>315.60278021978041</v>
      </c>
      <c r="K2698" s="28">
        <f t="shared" si="430"/>
        <v>77.4812087912088</v>
      </c>
      <c r="L2698" s="28">
        <f t="shared" si="431"/>
        <v>6.6563495675921649E-3</v>
      </c>
      <c r="M2698" s="28">
        <f t="shared" si="432"/>
        <v>330.4133626373627</v>
      </c>
      <c r="N2698" s="28">
        <f t="shared" si="433"/>
        <v>119.65840659340643</v>
      </c>
      <c r="O2698" s="28">
        <f t="shared" si="434"/>
        <v>44.390010989010989</v>
      </c>
      <c r="P2698" s="28">
        <f t="shared" si="435"/>
        <v>0</v>
      </c>
      <c r="R2698" s="24">
        <f t="shared" ref="R2698:R2761" si="450">SUM(D2698:P2698)</f>
        <v>1544.4512387671505</v>
      </c>
      <c r="T2698" s="5">
        <v>82</v>
      </c>
      <c r="V2698" s="20">
        <f t="shared" ref="V2698:V2761" si="451">T2698+R2698</f>
        <v>1626.4512387671505</v>
      </c>
      <c r="W2698" s="59">
        <f t="shared" si="441"/>
        <v>42709</v>
      </c>
      <c r="X2698" s="28">
        <f t="shared" si="361"/>
        <v>151.39905833333341</v>
      </c>
      <c r="Y2698" s="28">
        <f t="shared" si="362"/>
        <v>338.18764999999991</v>
      </c>
      <c r="Z2698" s="28">
        <f t="shared" si="390"/>
        <v>329.06875000000014</v>
      </c>
      <c r="AA2698" s="28">
        <f t="shared" si="372"/>
        <v>321.86480833333343</v>
      </c>
      <c r="AB2698" s="28">
        <f t="shared" si="363"/>
        <v>202.36661666666629</v>
      </c>
      <c r="AC2698" s="28">
        <f t="shared" si="364"/>
        <v>35.93319166666668</v>
      </c>
      <c r="AD2698" s="28">
        <f t="shared" si="365"/>
        <v>96.176700000000039</v>
      </c>
      <c r="AE2698" s="28">
        <f t="shared" si="366"/>
        <v>0</v>
      </c>
      <c r="AF2698" s="28">
        <f t="shared" si="367"/>
        <v>13.055871666666674</v>
      </c>
      <c r="AG2698" s="28">
        <f t="shared" si="368"/>
        <v>8.523049999999996</v>
      </c>
      <c r="AH2698" s="28">
        <f t="shared" si="369"/>
        <v>0</v>
      </c>
      <c r="AI2698" s="28"/>
      <c r="AL2698" s="24">
        <f t="shared" si="370"/>
        <v>1496.5756966666665</v>
      </c>
      <c r="AN2698" s="47">
        <v>315</v>
      </c>
      <c r="AP2698" s="20">
        <f t="shared" ref="AP2698:AP2761" si="452">AN2698+AL2698</f>
        <v>1811.5756966666665</v>
      </c>
      <c r="AR2698" s="20">
        <f t="shared" si="419"/>
        <v>-185.12445789951607</v>
      </c>
    </row>
    <row r="2699" spans="1:44" x14ac:dyDescent="0.25">
      <c r="A2699" t="str">
        <f>VLOOKUP($B2699,'Cushing Balance'!$C$2:$E$500,3,TRUE)</f>
        <v>492016</v>
      </c>
      <c r="B2699" s="2">
        <v>42710</v>
      </c>
      <c r="C2699" s="32"/>
      <c r="D2699" s="36">
        <f t="shared" ref="D2699:E2699" si="453">AVERAGE(D2686:D2698)</f>
        <v>139.16694505494726</v>
      </c>
      <c r="E2699" s="28">
        <f t="shared" si="453"/>
        <v>108.94604395604372</v>
      </c>
      <c r="F2699" s="28">
        <f t="shared" si="426"/>
        <v>197.36916483516492</v>
      </c>
      <c r="G2699" s="28"/>
      <c r="H2699" s="28">
        <f t="shared" si="427"/>
        <v>132.56742857142854</v>
      </c>
      <c r="I2699" s="28">
        <f t="shared" si="428"/>
        <v>78.849230769230743</v>
      </c>
      <c r="J2699" s="28">
        <f t="shared" si="429"/>
        <v>315.60278021978041</v>
      </c>
      <c r="K2699" s="28">
        <f t="shared" si="430"/>
        <v>77.4812087912088</v>
      </c>
      <c r="L2699" s="28">
        <f t="shared" si="431"/>
        <v>6.6563495675921649E-3</v>
      </c>
      <c r="M2699" s="28">
        <f t="shared" si="432"/>
        <v>330.4133626373627</v>
      </c>
      <c r="N2699" s="28">
        <f t="shared" si="433"/>
        <v>119.65840659340643</v>
      </c>
      <c r="O2699" s="28">
        <f t="shared" si="434"/>
        <v>44.390010989010989</v>
      </c>
      <c r="P2699" s="28">
        <f t="shared" si="435"/>
        <v>0</v>
      </c>
      <c r="R2699" s="24">
        <f t="shared" si="450"/>
        <v>1544.4512387671521</v>
      </c>
      <c r="T2699" s="5">
        <v>82</v>
      </c>
      <c r="V2699" s="20">
        <f t="shared" si="451"/>
        <v>1626.4512387671521</v>
      </c>
      <c r="W2699" s="59">
        <f t="shared" si="441"/>
        <v>42710</v>
      </c>
      <c r="X2699" s="28">
        <f t="shared" ref="X2699:X2762" si="454">AVERAGE(X2684:X2698)</f>
        <v>151.39905833333341</v>
      </c>
      <c r="Y2699" s="28">
        <f t="shared" ref="Y2699:Y2762" si="455">AVERAGE(Y2684:Y2698)</f>
        <v>338.18764999999996</v>
      </c>
      <c r="Z2699" s="28">
        <f t="shared" si="390"/>
        <v>329.06875000000014</v>
      </c>
      <c r="AA2699" s="28">
        <f t="shared" si="372"/>
        <v>321.86480833333349</v>
      </c>
      <c r="AB2699" s="28">
        <f t="shared" ref="AB2699:AB2762" si="456">AVERAGE(AB2684:AB2698)</f>
        <v>202.36661666666632</v>
      </c>
      <c r="AC2699" s="28">
        <f t="shared" ref="AC2699:AC2762" si="457">AVERAGE(AC2684:AC2698)</f>
        <v>35.933191666666673</v>
      </c>
      <c r="AD2699" s="28">
        <f t="shared" ref="AD2699:AD2762" si="458">AVERAGE(AD2684:AD2698)</f>
        <v>96.176700000000068</v>
      </c>
      <c r="AE2699" s="28">
        <f t="shared" ref="AE2699:AE2762" si="459">AVERAGE(AE2684:AE2698)</f>
        <v>0</v>
      </c>
      <c r="AF2699" s="28">
        <f t="shared" ref="AF2699:AF2762" si="460">AVERAGE(AF2684:AF2698)</f>
        <v>13.055871666666677</v>
      </c>
      <c r="AG2699" s="28">
        <f t="shared" ref="AG2699:AG2762" si="461">AVERAGE(AG2684:AG2698)</f>
        <v>8.5230499999999942</v>
      </c>
      <c r="AH2699" s="28">
        <f t="shared" ref="AH2699:AH2762" si="462">AVERAGE(AH2684:AH2698)</f>
        <v>0</v>
      </c>
      <c r="AI2699" s="28"/>
      <c r="AL2699" s="24">
        <f t="shared" ref="AL2699:AL2762" si="463">SUM(X2699:AJ2699)</f>
        <v>1496.5756966666665</v>
      </c>
      <c r="AN2699" s="47">
        <v>315</v>
      </c>
      <c r="AP2699" s="20">
        <f t="shared" si="452"/>
        <v>1811.5756966666665</v>
      </c>
      <c r="AR2699" s="20">
        <f t="shared" si="419"/>
        <v>-185.12445789951448</v>
      </c>
    </row>
    <row r="2700" spans="1:44" x14ac:dyDescent="0.25">
      <c r="A2700" t="str">
        <f>VLOOKUP($B2700,'Cushing Balance'!$C$2:$E$500,3,TRUE)</f>
        <v>492016</v>
      </c>
      <c r="B2700" s="2">
        <v>42711</v>
      </c>
      <c r="C2700" s="32"/>
      <c r="D2700" s="36">
        <f t="shared" ref="D2700:E2700" si="464">AVERAGE(D2687:D2699)</f>
        <v>139.16694505494655</v>
      </c>
      <c r="E2700" s="28">
        <f t="shared" si="464"/>
        <v>108.94604395604513</v>
      </c>
      <c r="F2700" s="28">
        <f t="shared" si="426"/>
        <v>197.36916483516492</v>
      </c>
      <c r="G2700" s="28"/>
      <c r="H2700" s="28">
        <f t="shared" si="427"/>
        <v>132.56742857142854</v>
      </c>
      <c r="I2700" s="28">
        <f t="shared" si="428"/>
        <v>78.849230769230743</v>
      </c>
      <c r="J2700" s="28">
        <f t="shared" si="429"/>
        <v>315.60278021978041</v>
      </c>
      <c r="K2700" s="28">
        <f t="shared" si="430"/>
        <v>77.4812087912088</v>
      </c>
      <c r="L2700" s="28">
        <f t="shared" si="431"/>
        <v>6.656349567592164E-3</v>
      </c>
      <c r="M2700" s="28">
        <f t="shared" si="432"/>
        <v>330.4133626373627</v>
      </c>
      <c r="N2700" s="28">
        <f t="shared" si="433"/>
        <v>119.65840659340643</v>
      </c>
      <c r="O2700" s="28">
        <f t="shared" si="434"/>
        <v>44.390010989010989</v>
      </c>
      <c r="P2700" s="28">
        <f t="shared" si="435"/>
        <v>0</v>
      </c>
      <c r="R2700" s="24">
        <f t="shared" si="450"/>
        <v>1544.4512387671527</v>
      </c>
      <c r="T2700" s="5">
        <v>82</v>
      </c>
      <c r="V2700" s="20">
        <f t="shared" si="451"/>
        <v>1626.4512387671527</v>
      </c>
      <c r="W2700" s="59">
        <f t="shared" si="441"/>
        <v>42711</v>
      </c>
      <c r="X2700" s="28">
        <f t="shared" si="454"/>
        <v>151.39905833333341</v>
      </c>
      <c r="Y2700" s="28">
        <f t="shared" si="455"/>
        <v>338.18765000000002</v>
      </c>
      <c r="Z2700" s="28">
        <f t="shared" si="390"/>
        <v>329.06875000000008</v>
      </c>
      <c r="AA2700" s="28">
        <f t="shared" ref="AA2700:AA2763" si="465">AVERAGE(AA2685:AA2699)</f>
        <v>321.86480833333349</v>
      </c>
      <c r="AB2700" s="28">
        <f t="shared" si="456"/>
        <v>202.3666166666664</v>
      </c>
      <c r="AC2700" s="28">
        <f t="shared" si="457"/>
        <v>35.933191666666666</v>
      </c>
      <c r="AD2700" s="28">
        <f t="shared" si="458"/>
        <v>96.176700000000054</v>
      </c>
      <c r="AE2700" s="28">
        <f t="shared" si="459"/>
        <v>0</v>
      </c>
      <c r="AF2700" s="28">
        <f t="shared" si="460"/>
        <v>13.055871666666677</v>
      </c>
      <c r="AG2700" s="28">
        <f t="shared" si="461"/>
        <v>8.5230499999999942</v>
      </c>
      <c r="AH2700" s="28">
        <f t="shared" si="462"/>
        <v>0</v>
      </c>
      <c r="AI2700" s="28"/>
      <c r="AL2700" s="24">
        <f t="shared" si="463"/>
        <v>1496.5756966666668</v>
      </c>
      <c r="AN2700" s="47">
        <v>315</v>
      </c>
      <c r="AP2700" s="20">
        <f t="shared" si="452"/>
        <v>1811.5756966666668</v>
      </c>
      <c r="AR2700" s="20">
        <f t="shared" si="419"/>
        <v>-185.12445789951403</v>
      </c>
    </row>
    <row r="2701" spans="1:44" x14ac:dyDescent="0.25">
      <c r="A2701" t="str">
        <f>VLOOKUP($B2701,'Cushing Balance'!$C$2:$E$500,3,TRUE)</f>
        <v>492016</v>
      </c>
      <c r="B2701" s="2">
        <v>42712</v>
      </c>
      <c r="C2701" s="32"/>
      <c r="D2701" s="36">
        <f t="shared" ref="D2701:E2701" si="466">AVERAGE(D2688:D2700)</f>
        <v>139.16694505494564</v>
      </c>
      <c r="E2701" s="28">
        <f t="shared" si="466"/>
        <v>108.94604395604584</v>
      </c>
      <c r="F2701" s="28">
        <f t="shared" si="426"/>
        <v>197.3691648351649</v>
      </c>
      <c r="G2701" s="28"/>
      <c r="H2701" s="28">
        <f t="shared" si="427"/>
        <v>132.56742857142851</v>
      </c>
      <c r="I2701" s="28">
        <f t="shared" si="428"/>
        <v>78.849230769230743</v>
      </c>
      <c r="J2701" s="28">
        <f t="shared" si="429"/>
        <v>315.60278021978041</v>
      </c>
      <c r="K2701" s="28">
        <f t="shared" si="430"/>
        <v>77.4812087912088</v>
      </c>
      <c r="L2701" s="28">
        <f t="shared" si="431"/>
        <v>6.6563495675921649E-3</v>
      </c>
      <c r="M2701" s="28">
        <f t="shared" si="432"/>
        <v>330.4133626373627</v>
      </c>
      <c r="N2701" s="28">
        <f t="shared" si="433"/>
        <v>119.65840659340643</v>
      </c>
      <c r="O2701" s="28">
        <f t="shared" si="434"/>
        <v>44.390010989010989</v>
      </c>
      <c r="P2701" s="28">
        <f t="shared" si="435"/>
        <v>0</v>
      </c>
      <c r="R2701" s="24">
        <f t="shared" si="450"/>
        <v>1544.4512387671525</v>
      </c>
      <c r="T2701" s="5">
        <v>82</v>
      </c>
      <c r="V2701" s="20">
        <f t="shared" si="451"/>
        <v>1626.4512387671525</v>
      </c>
      <c r="W2701" s="59">
        <f t="shared" si="441"/>
        <v>42712</v>
      </c>
      <c r="X2701" s="28">
        <f t="shared" si="454"/>
        <v>151.39905833333341</v>
      </c>
      <c r="Y2701" s="28">
        <f t="shared" si="455"/>
        <v>338.18765000000002</v>
      </c>
      <c r="Z2701" s="28">
        <f t="shared" si="390"/>
        <v>329.06875000000002</v>
      </c>
      <c r="AA2701" s="28">
        <f t="shared" si="465"/>
        <v>321.86480833333343</v>
      </c>
      <c r="AB2701" s="28">
        <f t="shared" si="456"/>
        <v>202.36661666666649</v>
      </c>
      <c r="AC2701" s="28">
        <f t="shared" si="457"/>
        <v>35.933191666666666</v>
      </c>
      <c r="AD2701" s="28">
        <f t="shared" si="458"/>
        <v>96.176700000000025</v>
      </c>
      <c r="AE2701" s="28">
        <f t="shared" si="459"/>
        <v>0</v>
      </c>
      <c r="AF2701" s="28">
        <f t="shared" si="460"/>
        <v>13.055871666666672</v>
      </c>
      <c r="AG2701" s="28">
        <f t="shared" si="461"/>
        <v>8.523049999999996</v>
      </c>
      <c r="AH2701" s="28">
        <f t="shared" si="462"/>
        <v>0</v>
      </c>
      <c r="AI2701" s="28"/>
      <c r="AL2701" s="24">
        <f t="shared" si="463"/>
        <v>1496.5756966666668</v>
      </c>
      <c r="AN2701" s="47">
        <v>315</v>
      </c>
      <c r="AP2701" s="20">
        <f t="shared" si="452"/>
        <v>1811.5756966666668</v>
      </c>
      <c r="AR2701" s="20">
        <f t="shared" si="419"/>
        <v>-185.12445789951425</v>
      </c>
    </row>
    <row r="2702" spans="1:44" x14ac:dyDescent="0.25">
      <c r="A2702" t="str">
        <f>VLOOKUP($B2702,'Cushing Balance'!$C$2:$E$500,3,TRUE)</f>
        <v>492016</v>
      </c>
      <c r="B2702" s="2">
        <v>42713</v>
      </c>
      <c r="C2702" s="32"/>
      <c r="D2702" s="36">
        <f t="shared" ref="D2702:E2702" si="467">AVERAGE(D2689:D2701)</f>
        <v>139.16694505494482</v>
      </c>
      <c r="E2702" s="28">
        <f t="shared" si="467"/>
        <v>108.94604395604588</v>
      </c>
      <c r="F2702" s="28">
        <f t="shared" si="426"/>
        <v>197.3691648351649</v>
      </c>
      <c r="G2702" s="28"/>
      <c r="H2702" s="28">
        <f t="shared" si="427"/>
        <v>132.56742857142851</v>
      </c>
      <c r="I2702" s="28">
        <f t="shared" si="428"/>
        <v>78.849230769230743</v>
      </c>
      <c r="J2702" s="28">
        <f t="shared" si="429"/>
        <v>315.60278021978041</v>
      </c>
      <c r="K2702" s="28">
        <f t="shared" si="430"/>
        <v>77.481208791208815</v>
      </c>
      <c r="L2702" s="28">
        <f t="shared" si="431"/>
        <v>6.656349567592164E-3</v>
      </c>
      <c r="M2702" s="28">
        <f t="shared" si="432"/>
        <v>330.4133626373627</v>
      </c>
      <c r="N2702" s="28">
        <f t="shared" si="433"/>
        <v>119.65840659340643</v>
      </c>
      <c r="O2702" s="28">
        <f t="shared" si="434"/>
        <v>44.390010989010989</v>
      </c>
      <c r="P2702" s="28">
        <f t="shared" si="435"/>
        <v>0</v>
      </c>
      <c r="R2702" s="24">
        <f t="shared" si="450"/>
        <v>1544.4512387671518</v>
      </c>
      <c r="T2702" s="5">
        <v>82</v>
      </c>
      <c r="V2702" s="20">
        <f t="shared" si="451"/>
        <v>1626.4512387671518</v>
      </c>
      <c r="W2702" s="59">
        <f t="shared" si="441"/>
        <v>42713</v>
      </c>
      <c r="X2702" s="28">
        <f t="shared" si="454"/>
        <v>151.39905833333341</v>
      </c>
      <c r="Y2702" s="28">
        <f t="shared" si="455"/>
        <v>338.18765000000008</v>
      </c>
      <c r="Z2702" s="28">
        <f t="shared" si="390"/>
        <v>329.06874999999997</v>
      </c>
      <c r="AA2702" s="28">
        <f t="shared" si="465"/>
        <v>321.86480833333337</v>
      </c>
      <c r="AB2702" s="28">
        <f t="shared" si="456"/>
        <v>202.36661666666654</v>
      </c>
      <c r="AC2702" s="28">
        <f t="shared" si="457"/>
        <v>35.933191666666666</v>
      </c>
      <c r="AD2702" s="28">
        <f t="shared" si="458"/>
        <v>96.176699999999983</v>
      </c>
      <c r="AE2702" s="28">
        <f t="shared" si="459"/>
        <v>0</v>
      </c>
      <c r="AF2702" s="28">
        <f t="shared" si="460"/>
        <v>13.05587166666667</v>
      </c>
      <c r="AG2702" s="28">
        <f t="shared" si="461"/>
        <v>8.5230499999999996</v>
      </c>
      <c r="AH2702" s="28">
        <f t="shared" si="462"/>
        <v>0</v>
      </c>
      <c r="AI2702" s="28"/>
      <c r="AL2702" s="24">
        <f t="shared" si="463"/>
        <v>1496.5756966666668</v>
      </c>
      <c r="AN2702" s="47">
        <v>315</v>
      </c>
      <c r="AP2702" s="20">
        <f t="shared" si="452"/>
        <v>1811.5756966666668</v>
      </c>
      <c r="AR2702" s="20">
        <f t="shared" si="419"/>
        <v>-185.12445789951494</v>
      </c>
    </row>
    <row r="2703" spans="1:44" x14ac:dyDescent="0.25">
      <c r="A2703" t="str">
        <f>VLOOKUP($B2703,'Cushing Balance'!$C$2:$E$500,3,TRUE)</f>
        <v>502016</v>
      </c>
      <c r="B2703" s="2">
        <v>42714</v>
      </c>
      <c r="C2703" s="32"/>
      <c r="D2703" s="36">
        <f t="shared" ref="D2703:E2703" si="468">AVERAGE(D2690:D2702)</f>
        <v>139.16694505494431</v>
      </c>
      <c r="E2703" s="28">
        <f t="shared" si="468"/>
        <v>108.94604395604541</v>
      </c>
      <c r="F2703" s="28">
        <f t="shared" si="426"/>
        <v>197.3691648351649</v>
      </c>
      <c r="G2703" s="28"/>
      <c r="H2703" s="28">
        <f t="shared" si="427"/>
        <v>132.56742857142851</v>
      </c>
      <c r="I2703" s="28">
        <f t="shared" si="428"/>
        <v>78.849230769230743</v>
      </c>
      <c r="J2703" s="28">
        <f t="shared" si="429"/>
        <v>315.60278021978041</v>
      </c>
      <c r="K2703" s="28">
        <f t="shared" si="430"/>
        <v>77.481208791208815</v>
      </c>
      <c r="L2703" s="28">
        <f t="shared" si="431"/>
        <v>6.656349567592164E-3</v>
      </c>
      <c r="M2703" s="28">
        <f t="shared" si="432"/>
        <v>330.4133626373627</v>
      </c>
      <c r="N2703" s="28">
        <f t="shared" si="433"/>
        <v>119.65840659340643</v>
      </c>
      <c r="O2703" s="28">
        <f t="shared" si="434"/>
        <v>44.390010989010989</v>
      </c>
      <c r="P2703" s="28">
        <f t="shared" si="435"/>
        <v>0</v>
      </c>
      <c r="R2703" s="24">
        <f t="shared" si="450"/>
        <v>1544.4512387671509</v>
      </c>
      <c r="T2703" s="5">
        <v>82</v>
      </c>
      <c r="V2703" s="20">
        <f t="shared" si="451"/>
        <v>1626.4512387671509</v>
      </c>
      <c r="W2703" s="59">
        <f t="shared" si="441"/>
        <v>42714</v>
      </c>
      <c r="X2703" s="28">
        <f t="shared" si="454"/>
        <v>151.39905833333341</v>
      </c>
      <c r="Y2703" s="28">
        <f t="shared" si="455"/>
        <v>338.18765000000013</v>
      </c>
      <c r="Z2703" s="28">
        <f t="shared" si="390"/>
        <v>329.06874999999985</v>
      </c>
      <c r="AA2703" s="28">
        <f t="shared" si="465"/>
        <v>321.86480833333331</v>
      </c>
      <c r="AB2703" s="28">
        <f t="shared" si="456"/>
        <v>202.36661666666657</v>
      </c>
      <c r="AC2703" s="28">
        <f t="shared" si="457"/>
        <v>35.933191666666666</v>
      </c>
      <c r="AD2703" s="28">
        <f t="shared" si="458"/>
        <v>96.176699999999954</v>
      </c>
      <c r="AE2703" s="28">
        <f t="shared" si="459"/>
        <v>0</v>
      </c>
      <c r="AF2703" s="28">
        <f t="shared" si="460"/>
        <v>13.055871666666667</v>
      </c>
      <c r="AG2703" s="28">
        <f t="shared" si="461"/>
        <v>8.5230499999999996</v>
      </c>
      <c r="AH2703" s="28">
        <f t="shared" si="462"/>
        <v>0</v>
      </c>
      <c r="AI2703" s="28"/>
      <c r="AL2703" s="24">
        <f t="shared" si="463"/>
        <v>1496.5756966666665</v>
      </c>
      <c r="AN2703" s="47">
        <v>315</v>
      </c>
      <c r="AP2703" s="20">
        <f t="shared" si="452"/>
        <v>1811.5756966666665</v>
      </c>
      <c r="AR2703" s="20">
        <f t="shared" si="419"/>
        <v>-185.12445789951562</v>
      </c>
    </row>
    <row r="2704" spans="1:44" x14ac:dyDescent="0.25">
      <c r="A2704" t="str">
        <f>VLOOKUP($B2704,'Cushing Balance'!$C$2:$E$500,3,TRUE)</f>
        <v>502016</v>
      </c>
      <c r="B2704" s="2">
        <v>42715</v>
      </c>
      <c r="C2704" s="32"/>
      <c r="D2704" s="36">
        <f t="shared" ref="D2704:E2704" si="469">AVERAGE(D2691:D2703)</f>
        <v>139.16694505494416</v>
      </c>
      <c r="E2704" s="28">
        <f t="shared" si="469"/>
        <v>108.94604395604468</v>
      </c>
      <c r="F2704" s="28">
        <f t="shared" si="426"/>
        <v>197.3691648351649</v>
      </c>
      <c r="G2704" s="28"/>
      <c r="H2704" s="28">
        <f t="shared" si="427"/>
        <v>132.56742857142854</v>
      </c>
      <c r="I2704" s="28">
        <f t="shared" si="428"/>
        <v>78.849230769230743</v>
      </c>
      <c r="J2704" s="28">
        <f t="shared" si="429"/>
        <v>315.60278021978041</v>
      </c>
      <c r="K2704" s="28">
        <f t="shared" si="430"/>
        <v>77.481208791208815</v>
      </c>
      <c r="L2704" s="28">
        <f t="shared" si="431"/>
        <v>6.6563495675921631E-3</v>
      </c>
      <c r="M2704" s="28">
        <f t="shared" si="432"/>
        <v>330.4133626373627</v>
      </c>
      <c r="N2704" s="28">
        <f t="shared" si="433"/>
        <v>119.65840659340643</v>
      </c>
      <c r="O2704" s="28">
        <f t="shared" si="434"/>
        <v>44.390010989010989</v>
      </c>
      <c r="P2704" s="28">
        <f t="shared" si="435"/>
        <v>0</v>
      </c>
      <c r="R2704" s="24">
        <f t="shared" si="450"/>
        <v>1544.45123876715</v>
      </c>
      <c r="T2704" s="5">
        <v>82</v>
      </c>
      <c r="V2704" s="20">
        <f t="shared" si="451"/>
        <v>1626.45123876715</v>
      </c>
      <c r="W2704" s="59">
        <f t="shared" si="441"/>
        <v>42715</v>
      </c>
      <c r="X2704" s="28">
        <f t="shared" si="454"/>
        <v>151.39905833333341</v>
      </c>
      <c r="Y2704" s="28">
        <f t="shared" si="455"/>
        <v>338.18765000000008</v>
      </c>
      <c r="Z2704" s="28">
        <f t="shared" si="390"/>
        <v>329.06874999999974</v>
      </c>
      <c r="AA2704" s="28">
        <f t="shared" si="465"/>
        <v>321.86480833333331</v>
      </c>
      <c r="AB2704" s="28">
        <f t="shared" si="456"/>
        <v>202.36661666666657</v>
      </c>
      <c r="AC2704" s="28">
        <f t="shared" si="457"/>
        <v>35.933191666666673</v>
      </c>
      <c r="AD2704" s="28">
        <f t="shared" si="458"/>
        <v>96.176699999999926</v>
      </c>
      <c r="AE2704" s="28">
        <f t="shared" si="459"/>
        <v>0</v>
      </c>
      <c r="AF2704" s="28">
        <f t="shared" si="460"/>
        <v>13.055871666666665</v>
      </c>
      <c r="AG2704" s="28">
        <f t="shared" si="461"/>
        <v>8.5230500000000013</v>
      </c>
      <c r="AH2704" s="28">
        <f t="shared" si="462"/>
        <v>0</v>
      </c>
      <c r="AI2704" s="28"/>
      <c r="AL2704" s="24">
        <f t="shared" si="463"/>
        <v>1496.5756966666665</v>
      </c>
      <c r="AN2704" s="47">
        <v>315</v>
      </c>
      <c r="AP2704" s="20">
        <f t="shared" si="452"/>
        <v>1811.5756966666665</v>
      </c>
      <c r="AR2704" s="20">
        <f t="shared" si="419"/>
        <v>-185.12445789951653</v>
      </c>
    </row>
    <row r="2705" spans="1:44" x14ac:dyDescent="0.25">
      <c r="A2705" t="str">
        <f>VLOOKUP($B2705,'Cushing Balance'!$C$2:$E$500,3,TRUE)</f>
        <v>502016</v>
      </c>
      <c r="B2705" s="2">
        <v>42716</v>
      </c>
      <c r="C2705" s="32"/>
      <c r="D2705" s="36">
        <f t="shared" ref="D2705:E2705" si="470">AVERAGE(D2692:D2704)</f>
        <v>139.16694505494434</v>
      </c>
      <c r="E2705" s="28">
        <f t="shared" si="470"/>
        <v>108.94604395604395</v>
      </c>
      <c r="F2705" s="28">
        <f t="shared" si="426"/>
        <v>197.36916483516492</v>
      </c>
      <c r="G2705" s="28"/>
      <c r="H2705" s="28">
        <f t="shared" si="427"/>
        <v>132.56742857142854</v>
      </c>
      <c r="I2705" s="28">
        <f t="shared" si="428"/>
        <v>78.849230769230743</v>
      </c>
      <c r="J2705" s="28">
        <f t="shared" si="429"/>
        <v>315.60278021978041</v>
      </c>
      <c r="K2705" s="28">
        <f t="shared" si="430"/>
        <v>77.481208791208815</v>
      </c>
      <c r="L2705" s="28">
        <f t="shared" si="431"/>
        <v>6.656349567592164E-3</v>
      </c>
      <c r="M2705" s="28">
        <f t="shared" si="432"/>
        <v>330.4133626373627</v>
      </c>
      <c r="N2705" s="28">
        <f t="shared" si="433"/>
        <v>119.65840659340643</v>
      </c>
      <c r="O2705" s="28">
        <f t="shared" si="434"/>
        <v>44.390010989010989</v>
      </c>
      <c r="P2705" s="28">
        <f t="shared" si="435"/>
        <v>0</v>
      </c>
      <c r="R2705" s="24">
        <f t="shared" si="450"/>
        <v>1544.4512387671496</v>
      </c>
      <c r="T2705" s="5">
        <v>82</v>
      </c>
      <c r="V2705" s="20">
        <f t="shared" si="451"/>
        <v>1626.4512387671496</v>
      </c>
      <c r="W2705" s="59">
        <f t="shared" si="441"/>
        <v>42716</v>
      </c>
      <c r="X2705" s="28">
        <f t="shared" si="454"/>
        <v>151.39905833333341</v>
      </c>
      <c r="Y2705" s="28">
        <f t="shared" si="455"/>
        <v>338.18765000000008</v>
      </c>
      <c r="Z2705" s="28">
        <f t="shared" si="390"/>
        <v>329.06874999999968</v>
      </c>
      <c r="AA2705" s="28">
        <f t="shared" si="465"/>
        <v>321.8648083333332</v>
      </c>
      <c r="AB2705" s="28">
        <f t="shared" si="456"/>
        <v>202.36661666666657</v>
      </c>
      <c r="AC2705" s="28">
        <f t="shared" si="457"/>
        <v>35.933191666666673</v>
      </c>
      <c r="AD2705" s="28">
        <f t="shared" si="458"/>
        <v>96.17669999999994</v>
      </c>
      <c r="AE2705" s="28">
        <f t="shared" si="459"/>
        <v>0</v>
      </c>
      <c r="AF2705" s="28">
        <f t="shared" si="460"/>
        <v>13.055871666666663</v>
      </c>
      <c r="AG2705" s="28">
        <f t="shared" si="461"/>
        <v>8.5230500000000013</v>
      </c>
      <c r="AH2705" s="28">
        <f t="shared" si="462"/>
        <v>0</v>
      </c>
      <c r="AI2705" s="28"/>
      <c r="AL2705" s="24">
        <f t="shared" si="463"/>
        <v>1496.5756966666665</v>
      </c>
      <c r="AN2705" s="47">
        <v>315</v>
      </c>
      <c r="AP2705" s="20">
        <f t="shared" si="452"/>
        <v>1811.5756966666665</v>
      </c>
      <c r="AR2705" s="20">
        <f t="shared" si="419"/>
        <v>-185.12445789951698</v>
      </c>
    </row>
    <row r="2706" spans="1:44" x14ac:dyDescent="0.25">
      <c r="A2706" t="str">
        <f>VLOOKUP($B2706,'Cushing Balance'!$C$2:$E$500,3,TRUE)</f>
        <v>502016</v>
      </c>
      <c r="B2706" s="2">
        <v>42717</v>
      </c>
      <c r="C2706" s="32"/>
      <c r="D2706" s="36">
        <f t="shared" ref="D2706:E2706" si="471">AVERAGE(D2693:D2705)</f>
        <v>139.16694505494468</v>
      </c>
      <c r="E2706" s="28">
        <f t="shared" si="471"/>
        <v>108.94604395604345</v>
      </c>
      <c r="F2706" s="28">
        <f t="shared" si="426"/>
        <v>197.36916483516492</v>
      </c>
      <c r="G2706" s="28"/>
      <c r="H2706" s="28">
        <f t="shared" si="427"/>
        <v>132.56742857142854</v>
      </c>
      <c r="I2706" s="28">
        <f t="shared" si="428"/>
        <v>78.849230769230743</v>
      </c>
      <c r="J2706" s="28">
        <f t="shared" si="429"/>
        <v>315.60278021978041</v>
      </c>
      <c r="K2706" s="28">
        <f t="shared" si="430"/>
        <v>77.481208791208815</v>
      </c>
      <c r="L2706" s="28">
        <f t="shared" si="431"/>
        <v>6.656349567592164E-3</v>
      </c>
      <c r="M2706" s="28">
        <f t="shared" si="432"/>
        <v>330.4133626373627</v>
      </c>
      <c r="N2706" s="28">
        <f t="shared" si="433"/>
        <v>119.65840659340643</v>
      </c>
      <c r="O2706" s="28">
        <f t="shared" si="434"/>
        <v>44.390010989010989</v>
      </c>
      <c r="P2706" s="28">
        <f t="shared" si="435"/>
        <v>0</v>
      </c>
      <c r="R2706" s="24">
        <f t="shared" si="450"/>
        <v>1544.4512387671491</v>
      </c>
      <c r="T2706" s="5">
        <v>82</v>
      </c>
      <c r="V2706" s="20">
        <f t="shared" si="451"/>
        <v>1626.4512387671491</v>
      </c>
      <c r="W2706" s="59">
        <f t="shared" si="441"/>
        <v>42717</v>
      </c>
      <c r="X2706" s="28">
        <f t="shared" si="454"/>
        <v>151.39905833333341</v>
      </c>
      <c r="Y2706" s="28">
        <f t="shared" si="455"/>
        <v>338.18765000000008</v>
      </c>
      <c r="Z2706" s="28">
        <f t="shared" si="390"/>
        <v>329.06874999999974</v>
      </c>
      <c r="AA2706" s="28">
        <f t="shared" si="465"/>
        <v>321.8648083333332</v>
      </c>
      <c r="AB2706" s="28">
        <f t="shared" si="456"/>
        <v>202.36661666666654</v>
      </c>
      <c r="AC2706" s="28">
        <f t="shared" si="457"/>
        <v>35.93319166666668</v>
      </c>
      <c r="AD2706" s="28">
        <f t="shared" si="458"/>
        <v>96.17669999999994</v>
      </c>
      <c r="AE2706" s="28">
        <f t="shared" si="459"/>
        <v>0</v>
      </c>
      <c r="AF2706" s="28">
        <f t="shared" si="460"/>
        <v>13.055871666666661</v>
      </c>
      <c r="AG2706" s="28">
        <f t="shared" si="461"/>
        <v>8.5230500000000013</v>
      </c>
      <c r="AH2706" s="28">
        <f t="shared" si="462"/>
        <v>0</v>
      </c>
      <c r="AI2706" s="28"/>
      <c r="AL2706" s="24">
        <f t="shared" si="463"/>
        <v>1496.5756966666663</v>
      </c>
      <c r="AN2706" s="47">
        <v>315</v>
      </c>
      <c r="AP2706" s="20">
        <f t="shared" si="452"/>
        <v>1811.5756966666663</v>
      </c>
      <c r="AR2706" s="20">
        <f t="shared" si="419"/>
        <v>-185.12445789951721</v>
      </c>
    </row>
    <row r="2707" spans="1:44" x14ac:dyDescent="0.25">
      <c r="A2707" t="str">
        <f>VLOOKUP($B2707,'Cushing Balance'!$C$2:$E$500,3,TRUE)</f>
        <v>502016</v>
      </c>
      <c r="B2707" s="2">
        <v>42718</v>
      </c>
      <c r="C2707" s="32"/>
      <c r="D2707" s="36">
        <f t="shared" ref="D2707:E2707" si="472">AVERAGE(D2694:D2706)</f>
        <v>139.16694505494505</v>
      </c>
      <c r="E2707" s="28">
        <f t="shared" si="472"/>
        <v>108.94604395604324</v>
      </c>
      <c r="F2707" s="28">
        <f t="shared" si="426"/>
        <v>197.36916483516492</v>
      </c>
      <c r="G2707" s="28"/>
      <c r="H2707" s="28">
        <f t="shared" si="427"/>
        <v>132.56742857142851</v>
      </c>
      <c r="I2707" s="28">
        <f t="shared" si="428"/>
        <v>78.849230769230743</v>
      </c>
      <c r="J2707" s="28">
        <f t="shared" si="429"/>
        <v>315.60278021978041</v>
      </c>
      <c r="K2707" s="28">
        <f t="shared" si="430"/>
        <v>77.481208791208815</v>
      </c>
      <c r="L2707" s="28">
        <f t="shared" si="431"/>
        <v>6.656349567592164E-3</v>
      </c>
      <c r="M2707" s="28">
        <f t="shared" si="432"/>
        <v>330.4133626373627</v>
      </c>
      <c r="N2707" s="28">
        <f t="shared" si="433"/>
        <v>119.65840659340643</v>
      </c>
      <c r="O2707" s="28">
        <f t="shared" si="434"/>
        <v>44.390010989010989</v>
      </c>
      <c r="P2707" s="28">
        <f t="shared" si="435"/>
        <v>0</v>
      </c>
      <c r="R2707" s="24">
        <f t="shared" si="450"/>
        <v>1544.4512387671496</v>
      </c>
      <c r="T2707" s="5">
        <v>82</v>
      </c>
      <c r="V2707" s="20">
        <f t="shared" si="451"/>
        <v>1626.4512387671496</v>
      </c>
      <c r="W2707" s="59">
        <f t="shared" si="441"/>
        <v>42718</v>
      </c>
      <c r="X2707" s="28">
        <f t="shared" si="454"/>
        <v>151.39905833333341</v>
      </c>
      <c r="Y2707" s="28">
        <f t="shared" si="455"/>
        <v>338.18765000000008</v>
      </c>
      <c r="Z2707" s="28">
        <f t="shared" si="390"/>
        <v>329.06874999999974</v>
      </c>
      <c r="AA2707" s="28">
        <f t="shared" si="465"/>
        <v>321.86480833333309</v>
      </c>
      <c r="AB2707" s="28">
        <f t="shared" si="456"/>
        <v>202.36661666666652</v>
      </c>
      <c r="AC2707" s="28">
        <f t="shared" si="457"/>
        <v>35.93319166666668</v>
      </c>
      <c r="AD2707" s="28">
        <f t="shared" si="458"/>
        <v>96.176699999999954</v>
      </c>
      <c r="AE2707" s="28">
        <f t="shared" si="459"/>
        <v>0</v>
      </c>
      <c r="AF2707" s="28">
        <f t="shared" si="460"/>
        <v>13.055871666666663</v>
      </c>
      <c r="AG2707" s="28">
        <f t="shared" si="461"/>
        <v>8.5230500000000013</v>
      </c>
      <c r="AH2707" s="28">
        <f t="shared" si="462"/>
        <v>0</v>
      </c>
      <c r="AI2707" s="28"/>
      <c r="AL2707" s="24">
        <f t="shared" si="463"/>
        <v>1496.5756966666661</v>
      </c>
      <c r="AN2707" s="47">
        <v>315</v>
      </c>
      <c r="AP2707" s="20">
        <f t="shared" si="452"/>
        <v>1811.5756966666661</v>
      </c>
      <c r="AR2707" s="20">
        <f t="shared" si="419"/>
        <v>-185.12445789951653</v>
      </c>
    </row>
    <row r="2708" spans="1:44" x14ac:dyDescent="0.25">
      <c r="A2708" t="str">
        <f>VLOOKUP($B2708,'Cushing Balance'!$C$2:$E$500,3,TRUE)</f>
        <v>502016</v>
      </c>
      <c r="B2708" s="2">
        <v>42719</v>
      </c>
      <c r="C2708" s="32"/>
      <c r="D2708" s="36">
        <f t="shared" ref="D2708:E2708" si="473">AVERAGE(D2695:D2707)</f>
        <v>139.16694505494536</v>
      </c>
      <c r="E2708" s="28">
        <f t="shared" si="473"/>
        <v>108.94604395604331</v>
      </c>
      <c r="F2708" s="28">
        <f t="shared" si="426"/>
        <v>197.36916483516492</v>
      </c>
      <c r="G2708" s="28"/>
      <c r="H2708" s="28">
        <f t="shared" si="427"/>
        <v>132.56742857142851</v>
      </c>
      <c r="I2708" s="28">
        <f t="shared" si="428"/>
        <v>78.849230769230743</v>
      </c>
      <c r="J2708" s="28">
        <f t="shared" si="429"/>
        <v>315.60278021978041</v>
      </c>
      <c r="K2708" s="28">
        <f t="shared" si="430"/>
        <v>77.481208791208815</v>
      </c>
      <c r="L2708" s="28">
        <f t="shared" si="431"/>
        <v>6.656349567592164E-3</v>
      </c>
      <c r="M2708" s="28">
        <f t="shared" si="432"/>
        <v>330.4133626373627</v>
      </c>
      <c r="N2708" s="28">
        <f t="shared" si="433"/>
        <v>119.65840659340643</v>
      </c>
      <c r="O2708" s="28">
        <f t="shared" si="434"/>
        <v>44.390010989010989</v>
      </c>
      <c r="P2708" s="28">
        <f t="shared" si="435"/>
        <v>0</v>
      </c>
      <c r="R2708" s="24">
        <f t="shared" si="450"/>
        <v>1544.4512387671496</v>
      </c>
      <c r="T2708" s="5">
        <v>82</v>
      </c>
      <c r="V2708" s="20">
        <f t="shared" si="451"/>
        <v>1626.4512387671496</v>
      </c>
      <c r="W2708" s="59">
        <f t="shared" si="441"/>
        <v>42719</v>
      </c>
      <c r="X2708" s="28">
        <f t="shared" si="454"/>
        <v>151.39905833333341</v>
      </c>
      <c r="Y2708" s="28">
        <f t="shared" si="455"/>
        <v>338.18765000000002</v>
      </c>
      <c r="Z2708" s="28">
        <f t="shared" si="390"/>
        <v>329.0687499999998</v>
      </c>
      <c r="AA2708" s="28">
        <f t="shared" si="465"/>
        <v>321.86480833333309</v>
      </c>
      <c r="AB2708" s="28">
        <f t="shared" si="456"/>
        <v>202.36661666666649</v>
      </c>
      <c r="AC2708" s="28">
        <f t="shared" si="457"/>
        <v>35.93319166666668</v>
      </c>
      <c r="AD2708" s="28">
        <f t="shared" si="458"/>
        <v>96.176699999999968</v>
      </c>
      <c r="AE2708" s="28">
        <f t="shared" si="459"/>
        <v>0</v>
      </c>
      <c r="AF2708" s="28">
        <f t="shared" si="460"/>
        <v>13.055871666666665</v>
      </c>
      <c r="AG2708" s="28">
        <f t="shared" si="461"/>
        <v>8.5230499999999996</v>
      </c>
      <c r="AH2708" s="28">
        <f t="shared" si="462"/>
        <v>0</v>
      </c>
      <c r="AI2708" s="28"/>
      <c r="AL2708" s="24">
        <f t="shared" si="463"/>
        <v>1496.5756966666661</v>
      </c>
      <c r="AN2708" s="47">
        <v>315</v>
      </c>
      <c r="AP2708" s="20">
        <f t="shared" si="452"/>
        <v>1811.5756966666661</v>
      </c>
      <c r="AR2708" s="20">
        <f t="shared" si="419"/>
        <v>-185.12445789951653</v>
      </c>
    </row>
    <row r="2709" spans="1:44" x14ac:dyDescent="0.25">
      <c r="A2709" t="str">
        <f>VLOOKUP($B2709,'Cushing Balance'!$C$2:$E$500,3,TRUE)</f>
        <v>502016</v>
      </c>
      <c r="B2709" s="2">
        <v>42720</v>
      </c>
      <c r="C2709" s="32"/>
      <c r="D2709" s="36">
        <f t="shared" ref="D2709:E2709" si="474">AVERAGE(D2696:D2708)</f>
        <v>139.16694505494553</v>
      </c>
      <c r="E2709" s="28">
        <f t="shared" si="474"/>
        <v>108.94604395604357</v>
      </c>
      <c r="F2709" s="28">
        <f t="shared" si="426"/>
        <v>197.36916483516492</v>
      </c>
      <c r="G2709" s="28"/>
      <c r="H2709" s="28">
        <f t="shared" si="427"/>
        <v>132.56742857142854</v>
      </c>
      <c r="I2709" s="28">
        <f t="shared" si="428"/>
        <v>78.849230769230743</v>
      </c>
      <c r="J2709" s="28">
        <f t="shared" si="429"/>
        <v>315.60278021978041</v>
      </c>
      <c r="K2709" s="28">
        <f t="shared" si="430"/>
        <v>77.481208791208815</v>
      </c>
      <c r="L2709" s="28">
        <f t="shared" si="431"/>
        <v>6.656349567592164E-3</v>
      </c>
      <c r="M2709" s="28">
        <f t="shared" si="432"/>
        <v>330.4133626373627</v>
      </c>
      <c r="N2709" s="28">
        <f t="shared" si="433"/>
        <v>119.65840659340643</v>
      </c>
      <c r="O2709" s="28">
        <f t="shared" si="434"/>
        <v>44.390010989010989</v>
      </c>
      <c r="P2709" s="28">
        <f t="shared" si="435"/>
        <v>0</v>
      </c>
      <c r="R2709" s="24">
        <f t="shared" si="450"/>
        <v>1544.45123876715</v>
      </c>
      <c r="T2709" s="5">
        <v>82</v>
      </c>
      <c r="V2709" s="20">
        <f t="shared" si="451"/>
        <v>1626.45123876715</v>
      </c>
      <c r="W2709" s="59">
        <f t="shared" si="441"/>
        <v>42720</v>
      </c>
      <c r="X2709" s="28">
        <f t="shared" si="454"/>
        <v>151.39905833333341</v>
      </c>
      <c r="Y2709" s="28">
        <f t="shared" si="455"/>
        <v>338.18765000000002</v>
      </c>
      <c r="Z2709" s="28">
        <f t="shared" si="390"/>
        <v>329.0687499999998</v>
      </c>
      <c r="AA2709" s="28">
        <f t="shared" si="465"/>
        <v>321.86480833333314</v>
      </c>
      <c r="AB2709" s="28">
        <f t="shared" si="456"/>
        <v>202.36661666666649</v>
      </c>
      <c r="AC2709" s="28">
        <f t="shared" si="457"/>
        <v>35.93319166666668</v>
      </c>
      <c r="AD2709" s="28">
        <f t="shared" si="458"/>
        <v>96.176699999999968</v>
      </c>
      <c r="AE2709" s="28">
        <f t="shared" si="459"/>
        <v>0</v>
      </c>
      <c r="AF2709" s="28">
        <f t="shared" si="460"/>
        <v>13.055871666666667</v>
      </c>
      <c r="AG2709" s="28">
        <f t="shared" si="461"/>
        <v>8.5230499999999996</v>
      </c>
      <c r="AH2709" s="28">
        <f t="shared" si="462"/>
        <v>0</v>
      </c>
      <c r="AI2709" s="28"/>
      <c r="AL2709" s="24">
        <f t="shared" si="463"/>
        <v>1496.5756966666663</v>
      </c>
      <c r="AN2709" s="47">
        <v>315</v>
      </c>
      <c r="AP2709" s="20">
        <f t="shared" si="452"/>
        <v>1811.5756966666663</v>
      </c>
      <c r="AR2709" s="20">
        <f t="shared" si="419"/>
        <v>-185.1244578995163</v>
      </c>
    </row>
    <row r="2710" spans="1:44" x14ac:dyDescent="0.25">
      <c r="A2710" t="str">
        <f>VLOOKUP($B2710,'Cushing Balance'!$C$2:$E$500,3,TRUE)</f>
        <v>512016</v>
      </c>
      <c r="B2710" s="2">
        <v>42721</v>
      </c>
      <c r="C2710" s="32"/>
      <c r="D2710" s="36">
        <f t="shared" ref="D2710:E2710" si="475">AVERAGE(D2697:D2709)</f>
        <v>139.16694505494553</v>
      </c>
      <c r="E2710" s="28">
        <f t="shared" si="475"/>
        <v>108.94604395604385</v>
      </c>
      <c r="F2710" s="28">
        <f t="shared" si="426"/>
        <v>197.36916483516492</v>
      </c>
      <c r="G2710" s="28"/>
      <c r="H2710" s="28">
        <f t="shared" si="427"/>
        <v>132.56742857142854</v>
      </c>
      <c r="I2710" s="28">
        <f t="shared" si="428"/>
        <v>78.849230769230743</v>
      </c>
      <c r="J2710" s="28">
        <f t="shared" si="429"/>
        <v>315.60278021978041</v>
      </c>
      <c r="K2710" s="28">
        <f t="shared" si="430"/>
        <v>77.4812087912088</v>
      </c>
      <c r="L2710" s="28">
        <f t="shared" si="431"/>
        <v>6.656349567592164E-3</v>
      </c>
      <c r="M2710" s="28">
        <f t="shared" si="432"/>
        <v>330.4133626373627</v>
      </c>
      <c r="N2710" s="28">
        <f t="shared" si="433"/>
        <v>119.65840659340643</v>
      </c>
      <c r="O2710" s="28">
        <f t="shared" si="434"/>
        <v>44.390010989010989</v>
      </c>
      <c r="P2710" s="28">
        <f t="shared" si="435"/>
        <v>0</v>
      </c>
      <c r="R2710" s="24">
        <f t="shared" si="450"/>
        <v>1544.4512387671505</v>
      </c>
      <c r="T2710" s="5">
        <v>82</v>
      </c>
      <c r="V2710" s="20">
        <f t="shared" si="451"/>
        <v>1626.4512387671505</v>
      </c>
      <c r="W2710" s="59">
        <f t="shared" si="441"/>
        <v>42721</v>
      </c>
      <c r="X2710" s="28">
        <f t="shared" si="454"/>
        <v>151.39905833333341</v>
      </c>
      <c r="Y2710" s="28">
        <f t="shared" si="455"/>
        <v>338.18765000000002</v>
      </c>
      <c r="Z2710" s="28">
        <f t="shared" si="390"/>
        <v>329.06874999999985</v>
      </c>
      <c r="AA2710" s="28">
        <f t="shared" si="465"/>
        <v>321.8648083333332</v>
      </c>
      <c r="AB2710" s="28">
        <f t="shared" si="456"/>
        <v>202.36661666666652</v>
      </c>
      <c r="AC2710" s="28">
        <f t="shared" si="457"/>
        <v>35.93319166666668</v>
      </c>
      <c r="AD2710" s="28">
        <f t="shared" si="458"/>
        <v>96.176699999999983</v>
      </c>
      <c r="AE2710" s="28">
        <f t="shared" si="459"/>
        <v>0</v>
      </c>
      <c r="AF2710" s="28">
        <f t="shared" si="460"/>
        <v>13.055871666666667</v>
      </c>
      <c r="AG2710" s="28">
        <f t="shared" si="461"/>
        <v>8.5230499999999978</v>
      </c>
      <c r="AH2710" s="28">
        <f t="shared" si="462"/>
        <v>0</v>
      </c>
      <c r="AI2710" s="28"/>
      <c r="AL2710" s="24">
        <f t="shared" si="463"/>
        <v>1496.5756966666663</v>
      </c>
      <c r="AN2710" s="47">
        <v>315</v>
      </c>
      <c r="AP2710" s="20">
        <f t="shared" si="452"/>
        <v>1811.5756966666663</v>
      </c>
      <c r="AR2710" s="20">
        <f t="shared" si="419"/>
        <v>-185.12445789951585</v>
      </c>
    </row>
    <row r="2711" spans="1:44" x14ac:dyDescent="0.25">
      <c r="A2711" t="str">
        <f>VLOOKUP($B2711,'Cushing Balance'!$C$2:$E$500,3,TRUE)</f>
        <v>512016</v>
      </c>
      <c r="B2711" s="2">
        <v>42722</v>
      </c>
      <c r="C2711" s="32"/>
      <c r="D2711" s="36">
        <f t="shared" ref="D2711:E2711" si="476">AVERAGE(D2698:D2710)</f>
        <v>139.16694505494542</v>
      </c>
      <c r="E2711" s="28">
        <f t="shared" si="476"/>
        <v>108.94604395604415</v>
      </c>
      <c r="F2711" s="28">
        <f t="shared" si="426"/>
        <v>197.3691648351649</v>
      </c>
      <c r="G2711" s="28"/>
      <c r="H2711" s="28">
        <f t="shared" si="427"/>
        <v>132.56742857142854</v>
      </c>
      <c r="I2711" s="28">
        <f t="shared" si="428"/>
        <v>78.849230769230743</v>
      </c>
      <c r="J2711" s="28">
        <f t="shared" si="429"/>
        <v>315.60278021978041</v>
      </c>
      <c r="K2711" s="28">
        <f t="shared" si="430"/>
        <v>77.4812087912088</v>
      </c>
      <c r="L2711" s="28">
        <f t="shared" si="431"/>
        <v>6.656349567592164E-3</v>
      </c>
      <c r="M2711" s="28">
        <f t="shared" si="432"/>
        <v>330.4133626373627</v>
      </c>
      <c r="N2711" s="28">
        <f t="shared" si="433"/>
        <v>119.65840659340643</v>
      </c>
      <c r="O2711" s="28">
        <f t="shared" si="434"/>
        <v>44.390010989010989</v>
      </c>
      <c r="P2711" s="28">
        <f t="shared" si="435"/>
        <v>0</v>
      </c>
      <c r="R2711" s="24">
        <f t="shared" si="450"/>
        <v>1544.4512387671505</v>
      </c>
      <c r="T2711" s="5">
        <v>82</v>
      </c>
      <c r="V2711" s="20">
        <f t="shared" si="451"/>
        <v>1626.4512387671505</v>
      </c>
      <c r="W2711" s="59">
        <f t="shared" si="441"/>
        <v>42722</v>
      </c>
      <c r="X2711" s="28">
        <f t="shared" si="454"/>
        <v>151.39905833333341</v>
      </c>
      <c r="Y2711" s="28">
        <f t="shared" si="455"/>
        <v>338.18764999999996</v>
      </c>
      <c r="Z2711" s="28">
        <f t="shared" si="390"/>
        <v>329.06874999999985</v>
      </c>
      <c r="AA2711" s="28">
        <f t="shared" si="465"/>
        <v>321.8648083333332</v>
      </c>
      <c r="AB2711" s="28">
        <f t="shared" si="456"/>
        <v>202.36661666666654</v>
      </c>
      <c r="AC2711" s="28">
        <f t="shared" si="457"/>
        <v>35.933191666666673</v>
      </c>
      <c r="AD2711" s="28">
        <f t="shared" si="458"/>
        <v>96.176699999999997</v>
      </c>
      <c r="AE2711" s="28">
        <f t="shared" si="459"/>
        <v>0</v>
      </c>
      <c r="AF2711" s="28">
        <f t="shared" si="460"/>
        <v>13.055871666666667</v>
      </c>
      <c r="AG2711" s="28">
        <f t="shared" si="461"/>
        <v>8.5230499999999978</v>
      </c>
      <c r="AH2711" s="28">
        <f t="shared" si="462"/>
        <v>0</v>
      </c>
      <c r="AI2711" s="28"/>
      <c r="AL2711" s="24">
        <f t="shared" si="463"/>
        <v>1496.5756966666663</v>
      </c>
      <c r="AN2711" s="47">
        <v>315</v>
      </c>
      <c r="AP2711" s="20">
        <f t="shared" si="452"/>
        <v>1811.5756966666663</v>
      </c>
      <c r="AR2711" s="20">
        <f t="shared" si="419"/>
        <v>-185.12445789951585</v>
      </c>
    </row>
    <row r="2712" spans="1:44" x14ac:dyDescent="0.25">
      <c r="A2712" t="str">
        <f>VLOOKUP($B2712,'Cushing Balance'!$C$2:$E$500,3,TRUE)</f>
        <v>512016</v>
      </c>
      <c r="B2712" s="2">
        <v>42723</v>
      </c>
      <c r="C2712" s="32"/>
      <c r="D2712" s="36">
        <f t="shared" ref="D2712:E2712" si="477">AVERAGE(D2699:D2711)</f>
        <v>139.1669450549453</v>
      </c>
      <c r="E2712" s="28">
        <f t="shared" si="477"/>
        <v>108.94604395604432</v>
      </c>
      <c r="F2712" s="28">
        <f t="shared" si="426"/>
        <v>197.3691648351649</v>
      </c>
      <c r="G2712" s="28"/>
      <c r="H2712" s="28">
        <f t="shared" si="427"/>
        <v>132.56742857142854</v>
      </c>
      <c r="I2712" s="28">
        <f t="shared" si="428"/>
        <v>78.849230769230743</v>
      </c>
      <c r="J2712" s="28">
        <f t="shared" si="429"/>
        <v>315.60278021978041</v>
      </c>
      <c r="K2712" s="28">
        <f t="shared" si="430"/>
        <v>77.4812087912088</v>
      </c>
      <c r="L2712" s="28">
        <f t="shared" si="431"/>
        <v>6.656349567592164E-3</v>
      </c>
      <c r="M2712" s="28">
        <f t="shared" si="432"/>
        <v>330.4133626373627</v>
      </c>
      <c r="N2712" s="28">
        <f t="shared" si="433"/>
        <v>119.65840659340643</v>
      </c>
      <c r="O2712" s="28">
        <f t="shared" si="434"/>
        <v>44.390010989010989</v>
      </c>
      <c r="P2712" s="28">
        <f t="shared" si="435"/>
        <v>0</v>
      </c>
      <c r="R2712" s="24">
        <f t="shared" si="450"/>
        <v>1544.4512387671505</v>
      </c>
      <c r="T2712" s="5">
        <v>82</v>
      </c>
      <c r="V2712" s="20">
        <f t="shared" si="451"/>
        <v>1626.4512387671505</v>
      </c>
      <c r="W2712" s="59">
        <f t="shared" si="441"/>
        <v>42723</v>
      </c>
      <c r="X2712" s="28">
        <f t="shared" si="454"/>
        <v>151.39905833333341</v>
      </c>
      <c r="Y2712" s="28">
        <f t="shared" si="455"/>
        <v>338.18764999999996</v>
      </c>
      <c r="Z2712" s="28">
        <f t="shared" si="390"/>
        <v>329.06874999999985</v>
      </c>
      <c r="AA2712" s="28">
        <f t="shared" si="465"/>
        <v>321.8648083333332</v>
      </c>
      <c r="AB2712" s="28">
        <f t="shared" si="456"/>
        <v>202.36661666666654</v>
      </c>
      <c r="AC2712" s="28">
        <f t="shared" si="457"/>
        <v>35.933191666666673</v>
      </c>
      <c r="AD2712" s="28">
        <f t="shared" si="458"/>
        <v>96.176699999999997</v>
      </c>
      <c r="AE2712" s="28">
        <f t="shared" si="459"/>
        <v>0</v>
      </c>
      <c r="AF2712" s="28">
        <f t="shared" si="460"/>
        <v>13.055871666666665</v>
      </c>
      <c r="AG2712" s="28">
        <f t="shared" si="461"/>
        <v>8.5230499999999978</v>
      </c>
      <c r="AH2712" s="28">
        <f t="shared" si="462"/>
        <v>0</v>
      </c>
      <c r="AI2712" s="28"/>
      <c r="AL2712" s="24">
        <f t="shared" si="463"/>
        <v>1496.5756966666663</v>
      </c>
      <c r="AN2712" s="47">
        <v>315</v>
      </c>
      <c r="AP2712" s="20">
        <f t="shared" si="452"/>
        <v>1811.5756966666663</v>
      </c>
      <c r="AR2712" s="20">
        <f t="shared" si="419"/>
        <v>-185.12445789951585</v>
      </c>
    </row>
    <row r="2713" spans="1:44" x14ac:dyDescent="0.25">
      <c r="A2713" t="str">
        <f>VLOOKUP($B2713,'Cushing Balance'!$C$2:$E$500,3,TRUE)</f>
        <v>512016</v>
      </c>
      <c r="B2713" s="2">
        <v>42724</v>
      </c>
      <c r="C2713" s="32"/>
      <c r="D2713" s="36">
        <f t="shared" ref="D2713:E2713" si="478">AVERAGE(D2700:D2712)</f>
        <v>139.16694505494513</v>
      </c>
      <c r="E2713" s="28">
        <f t="shared" si="478"/>
        <v>108.94604395604438</v>
      </c>
      <c r="F2713" s="28">
        <f t="shared" si="426"/>
        <v>197.3691648351649</v>
      </c>
      <c r="G2713" s="28"/>
      <c r="H2713" s="28">
        <f t="shared" si="427"/>
        <v>132.56742857142854</v>
      </c>
      <c r="I2713" s="28">
        <f t="shared" si="428"/>
        <v>78.849230769230743</v>
      </c>
      <c r="J2713" s="28">
        <f t="shared" si="429"/>
        <v>315.60278021978041</v>
      </c>
      <c r="K2713" s="28">
        <f t="shared" si="430"/>
        <v>77.481208791208815</v>
      </c>
      <c r="L2713" s="28">
        <f t="shared" si="431"/>
        <v>6.656349567592164E-3</v>
      </c>
      <c r="M2713" s="28">
        <f t="shared" si="432"/>
        <v>330.4133626373627</v>
      </c>
      <c r="N2713" s="28">
        <f t="shared" si="433"/>
        <v>119.65840659340643</v>
      </c>
      <c r="O2713" s="28">
        <f t="shared" si="434"/>
        <v>44.390010989010989</v>
      </c>
      <c r="P2713" s="28">
        <f t="shared" si="435"/>
        <v>0</v>
      </c>
      <c r="R2713" s="24">
        <f t="shared" si="450"/>
        <v>1544.4512387671505</v>
      </c>
      <c r="T2713" s="5">
        <v>82</v>
      </c>
      <c r="V2713" s="20">
        <f t="shared" si="451"/>
        <v>1626.4512387671505</v>
      </c>
      <c r="W2713" s="59">
        <f t="shared" si="441"/>
        <v>42724</v>
      </c>
      <c r="X2713" s="28">
        <f t="shared" si="454"/>
        <v>151.39905833333341</v>
      </c>
      <c r="Y2713" s="28">
        <f t="shared" si="455"/>
        <v>338.18764999999996</v>
      </c>
      <c r="Z2713" s="28">
        <f t="shared" si="390"/>
        <v>329.06874999999985</v>
      </c>
      <c r="AA2713" s="28">
        <f t="shared" si="465"/>
        <v>321.8648083333332</v>
      </c>
      <c r="AB2713" s="28">
        <f t="shared" si="456"/>
        <v>202.36661666666654</v>
      </c>
      <c r="AC2713" s="28">
        <f t="shared" si="457"/>
        <v>35.933191666666673</v>
      </c>
      <c r="AD2713" s="28">
        <f t="shared" si="458"/>
        <v>96.176699999999997</v>
      </c>
      <c r="AE2713" s="28">
        <f t="shared" si="459"/>
        <v>0</v>
      </c>
      <c r="AF2713" s="28">
        <f t="shared" si="460"/>
        <v>13.055871666666667</v>
      </c>
      <c r="AG2713" s="28">
        <f t="shared" si="461"/>
        <v>8.523049999999996</v>
      </c>
      <c r="AH2713" s="28">
        <f t="shared" si="462"/>
        <v>0</v>
      </c>
      <c r="AI2713" s="28"/>
      <c r="AL2713" s="24">
        <f t="shared" si="463"/>
        <v>1496.5756966666663</v>
      </c>
      <c r="AN2713" s="47">
        <v>315</v>
      </c>
      <c r="AP2713" s="20">
        <f t="shared" si="452"/>
        <v>1811.5756966666663</v>
      </c>
      <c r="AR2713" s="20">
        <f t="shared" si="419"/>
        <v>-185.12445789951585</v>
      </c>
    </row>
    <row r="2714" spans="1:44" x14ac:dyDescent="0.25">
      <c r="A2714" t="str">
        <f>VLOOKUP($B2714,'Cushing Balance'!$C$2:$E$500,3,TRUE)</f>
        <v>512016</v>
      </c>
      <c r="B2714" s="2">
        <v>42725</v>
      </c>
      <c r="C2714" s="32"/>
      <c r="D2714" s="36">
        <f t="shared" ref="D2714:E2714" si="479">AVERAGE(D2701:D2713)</f>
        <v>139.16694505494499</v>
      </c>
      <c r="E2714" s="28">
        <f t="shared" si="479"/>
        <v>108.94604395604432</v>
      </c>
      <c r="F2714" s="28">
        <f t="shared" si="426"/>
        <v>197.36916483516492</v>
      </c>
      <c r="G2714" s="28"/>
      <c r="H2714" s="28">
        <f t="shared" si="427"/>
        <v>132.56742857142851</v>
      </c>
      <c r="I2714" s="28">
        <f t="shared" si="428"/>
        <v>78.849230769230743</v>
      </c>
      <c r="J2714" s="28">
        <f t="shared" si="429"/>
        <v>315.60278021978041</v>
      </c>
      <c r="K2714" s="28">
        <f t="shared" si="430"/>
        <v>77.481208791208815</v>
      </c>
      <c r="L2714" s="28">
        <f t="shared" si="431"/>
        <v>6.656349567592164E-3</v>
      </c>
      <c r="M2714" s="28">
        <f t="shared" si="432"/>
        <v>330.4133626373627</v>
      </c>
      <c r="N2714" s="28">
        <f t="shared" si="433"/>
        <v>119.65840659340643</v>
      </c>
      <c r="O2714" s="28">
        <f t="shared" si="434"/>
        <v>44.390010989010989</v>
      </c>
      <c r="P2714" s="28">
        <f t="shared" si="435"/>
        <v>0</v>
      </c>
      <c r="R2714" s="24">
        <f t="shared" si="450"/>
        <v>1544.4512387671505</v>
      </c>
      <c r="T2714" s="5">
        <v>82</v>
      </c>
      <c r="V2714" s="20">
        <f t="shared" si="451"/>
        <v>1626.4512387671505</v>
      </c>
      <c r="W2714" s="59">
        <f t="shared" si="441"/>
        <v>42725</v>
      </c>
      <c r="X2714" s="28">
        <f t="shared" si="454"/>
        <v>151.39905833333341</v>
      </c>
      <c r="Y2714" s="28">
        <f t="shared" si="455"/>
        <v>338.18764999999996</v>
      </c>
      <c r="Z2714" s="28">
        <f t="shared" si="390"/>
        <v>329.06874999999985</v>
      </c>
      <c r="AA2714" s="28">
        <f t="shared" si="465"/>
        <v>321.8648083333332</v>
      </c>
      <c r="AB2714" s="28">
        <f t="shared" si="456"/>
        <v>202.36661666666654</v>
      </c>
      <c r="AC2714" s="28">
        <f t="shared" si="457"/>
        <v>35.933191666666673</v>
      </c>
      <c r="AD2714" s="28">
        <f t="shared" si="458"/>
        <v>96.176699999999997</v>
      </c>
      <c r="AE2714" s="28">
        <f t="shared" si="459"/>
        <v>0</v>
      </c>
      <c r="AF2714" s="28">
        <f t="shared" si="460"/>
        <v>13.055871666666665</v>
      </c>
      <c r="AG2714" s="28">
        <f t="shared" si="461"/>
        <v>8.5230499999999978</v>
      </c>
      <c r="AH2714" s="28">
        <f t="shared" si="462"/>
        <v>0</v>
      </c>
      <c r="AI2714" s="28"/>
      <c r="AL2714" s="24">
        <f t="shared" si="463"/>
        <v>1496.5756966666663</v>
      </c>
      <c r="AN2714" s="47">
        <v>315</v>
      </c>
      <c r="AP2714" s="20">
        <f t="shared" si="452"/>
        <v>1811.5756966666663</v>
      </c>
      <c r="AR2714" s="20">
        <f t="shared" si="419"/>
        <v>-185.12445789951585</v>
      </c>
    </row>
    <row r="2715" spans="1:44" x14ac:dyDescent="0.25">
      <c r="A2715" t="str">
        <f>VLOOKUP($B2715,'Cushing Balance'!$C$2:$E$500,3,TRUE)</f>
        <v>512016</v>
      </c>
      <c r="B2715" s="2">
        <v>42726</v>
      </c>
      <c r="C2715" s="32"/>
      <c r="D2715" s="36">
        <f t="shared" ref="D2715:E2715" si="480">AVERAGE(D2702:D2714)</f>
        <v>139.16694505494496</v>
      </c>
      <c r="E2715" s="28">
        <f t="shared" si="480"/>
        <v>108.94604395604421</v>
      </c>
      <c r="F2715" s="28">
        <f t="shared" si="426"/>
        <v>197.36916483516492</v>
      </c>
      <c r="G2715" s="28"/>
      <c r="H2715" s="28">
        <f t="shared" si="427"/>
        <v>132.56742857142854</v>
      </c>
      <c r="I2715" s="28">
        <f t="shared" si="428"/>
        <v>78.849230769230743</v>
      </c>
      <c r="J2715" s="28">
        <f t="shared" si="429"/>
        <v>315.60278021978041</v>
      </c>
      <c r="K2715" s="28">
        <f t="shared" si="430"/>
        <v>77.481208791208815</v>
      </c>
      <c r="L2715" s="28">
        <f t="shared" si="431"/>
        <v>6.656349567592164E-3</v>
      </c>
      <c r="M2715" s="28">
        <f t="shared" si="432"/>
        <v>330.4133626373627</v>
      </c>
      <c r="N2715" s="28">
        <f t="shared" si="433"/>
        <v>119.65840659340643</v>
      </c>
      <c r="O2715" s="28">
        <f t="shared" si="434"/>
        <v>44.390010989010989</v>
      </c>
      <c r="P2715" s="28">
        <f t="shared" si="435"/>
        <v>0</v>
      </c>
      <c r="R2715" s="24">
        <f t="shared" si="450"/>
        <v>1544.4512387671505</v>
      </c>
      <c r="T2715" s="5">
        <v>82</v>
      </c>
      <c r="V2715" s="20">
        <f t="shared" si="451"/>
        <v>1626.4512387671505</v>
      </c>
      <c r="W2715" s="59">
        <f t="shared" si="441"/>
        <v>42726</v>
      </c>
      <c r="X2715" s="28">
        <f t="shared" si="454"/>
        <v>151.39905833333341</v>
      </c>
      <c r="Y2715" s="28">
        <f t="shared" si="455"/>
        <v>338.18764999999996</v>
      </c>
      <c r="Z2715" s="28">
        <f t="shared" ref="Z2715:Z2778" si="481">AVERAGE(Z2700:Z2714)</f>
        <v>329.0687499999998</v>
      </c>
      <c r="AA2715" s="28">
        <f t="shared" si="465"/>
        <v>321.8648083333332</v>
      </c>
      <c r="AB2715" s="28">
        <f t="shared" si="456"/>
        <v>202.36661666666657</v>
      </c>
      <c r="AC2715" s="28">
        <f t="shared" si="457"/>
        <v>35.933191666666673</v>
      </c>
      <c r="AD2715" s="28">
        <f t="shared" si="458"/>
        <v>96.176699999999983</v>
      </c>
      <c r="AE2715" s="28">
        <f t="shared" si="459"/>
        <v>0</v>
      </c>
      <c r="AF2715" s="28">
        <f t="shared" si="460"/>
        <v>13.055871666666665</v>
      </c>
      <c r="AG2715" s="28">
        <f t="shared" si="461"/>
        <v>8.5230499999999978</v>
      </c>
      <c r="AH2715" s="28">
        <f t="shared" si="462"/>
        <v>0</v>
      </c>
      <c r="AI2715" s="28"/>
      <c r="AL2715" s="24">
        <f t="shared" si="463"/>
        <v>1496.5756966666665</v>
      </c>
      <c r="AN2715" s="47">
        <v>315</v>
      </c>
      <c r="AP2715" s="20">
        <f t="shared" si="452"/>
        <v>1811.5756966666665</v>
      </c>
      <c r="AR2715" s="20">
        <f t="shared" si="419"/>
        <v>-185.12445789951607</v>
      </c>
    </row>
    <row r="2716" spans="1:44" x14ac:dyDescent="0.25">
      <c r="A2716" t="str">
        <f>VLOOKUP($B2716,'Cushing Balance'!$C$2:$E$500,3,TRUE)</f>
        <v>512016</v>
      </c>
      <c r="B2716" s="2">
        <v>42727</v>
      </c>
      <c r="C2716" s="32"/>
      <c r="D2716" s="36">
        <f t="shared" ref="D2716:E2716" si="482">AVERAGE(D2703:D2715)</f>
        <v>139.16694505494496</v>
      </c>
      <c r="E2716" s="28">
        <f t="shared" si="482"/>
        <v>108.94604395604406</v>
      </c>
      <c r="F2716" s="28">
        <f t="shared" si="426"/>
        <v>197.36916483516492</v>
      </c>
      <c r="G2716" s="28"/>
      <c r="H2716" s="28">
        <f t="shared" si="427"/>
        <v>132.56742857142854</v>
      </c>
      <c r="I2716" s="28">
        <f t="shared" si="428"/>
        <v>78.849230769230743</v>
      </c>
      <c r="J2716" s="28">
        <f t="shared" si="429"/>
        <v>315.60278021978041</v>
      </c>
      <c r="K2716" s="28">
        <f t="shared" si="430"/>
        <v>77.481208791208815</v>
      </c>
      <c r="L2716" s="28">
        <f t="shared" si="431"/>
        <v>6.656349567592164E-3</v>
      </c>
      <c r="M2716" s="28">
        <f t="shared" si="432"/>
        <v>330.4133626373627</v>
      </c>
      <c r="N2716" s="28">
        <f t="shared" si="433"/>
        <v>119.65840659340643</v>
      </c>
      <c r="O2716" s="28">
        <f t="shared" si="434"/>
        <v>44.390010989010989</v>
      </c>
      <c r="P2716" s="28">
        <f t="shared" si="435"/>
        <v>0</v>
      </c>
      <c r="R2716" s="24">
        <f t="shared" si="450"/>
        <v>1544.45123876715</v>
      </c>
      <c r="T2716" s="5">
        <v>82</v>
      </c>
      <c r="V2716" s="20">
        <f t="shared" si="451"/>
        <v>1626.45123876715</v>
      </c>
      <c r="W2716" s="59">
        <f t="shared" si="441"/>
        <v>42727</v>
      </c>
      <c r="X2716" s="28">
        <f t="shared" si="454"/>
        <v>151.39905833333341</v>
      </c>
      <c r="Y2716" s="28">
        <f t="shared" si="455"/>
        <v>338.18764999999996</v>
      </c>
      <c r="Z2716" s="28">
        <f t="shared" si="481"/>
        <v>329.0687499999998</v>
      </c>
      <c r="AA2716" s="28">
        <f t="shared" si="465"/>
        <v>321.86480833333314</v>
      </c>
      <c r="AB2716" s="28">
        <f t="shared" si="456"/>
        <v>202.36661666666657</v>
      </c>
      <c r="AC2716" s="28">
        <f t="shared" si="457"/>
        <v>35.93319166666668</v>
      </c>
      <c r="AD2716" s="28">
        <f t="shared" si="458"/>
        <v>96.176699999999983</v>
      </c>
      <c r="AE2716" s="28">
        <f t="shared" si="459"/>
        <v>0</v>
      </c>
      <c r="AF2716" s="28">
        <f t="shared" si="460"/>
        <v>13.055871666666663</v>
      </c>
      <c r="AG2716" s="28">
        <f t="shared" si="461"/>
        <v>8.5230499999999978</v>
      </c>
      <c r="AH2716" s="28">
        <f t="shared" si="462"/>
        <v>0</v>
      </c>
      <c r="AI2716" s="28"/>
      <c r="AL2716" s="24">
        <f t="shared" si="463"/>
        <v>1496.5756966666665</v>
      </c>
      <c r="AN2716" s="47">
        <v>315</v>
      </c>
      <c r="AP2716" s="20">
        <f t="shared" si="452"/>
        <v>1811.5756966666665</v>
      </c>
      <c r="AR2716" s="20">
        <f t="shared" si="419"/>
        <v>-185.12445789951653</v>
      </c>
    </row>
    <row r="2717" spans="1:44" x14ac:dyDescent="0.25">
      <c r="A2717" t="str">
        <f>VLOOKUP($B2717,'Cushing Balance'!$C$2:$E$500,3,TRUE)</f>
        <v>522016</v>
      </c>
      <c r="B2717" s="2">
        <v>42728</v>
      </c>
      <c r="C2717" s="32"/>
      <c r="D2717" s="36">
        <f t="shared" ref="D2717:E2717" si="483">AVERAGE(D2704:D2716)</f>
        <v>139.16694505494505</v>
      </c>
      <c r="E2717" s="28">
        <f t="shared" si="483"/>
        <v>108.94604395604398</v>
      </c>
      <c r="F2717" s="28">
        <f t="shared" si="426"/>
        <v>197.36916483516492</v>
      </c>
      <c r="G2717" s="28"/>
      <c r="H2717" s="28">
        <f t="shared" si="427"/>
        <v>132.56742857142854</v>
      </c>
      <c r="I2717" s="28">
        <f t="shared" si="428"/>
        <v>78.849230769230743</v>
      </c>
      <c r="J2717" s="28">
        <f t="shared" si="429"/>
        <v>315.60278021978041</v>
      </c>
      <c r="K2717" s="28">
        <f t="shared" si="430"/>
        <v>77.481208791208815</v>
      </c>
      <c r="L2717" s="28">
        <f t="shared" si="431"/>
        <v>6.656349567592164E-3</v>
      </c>
      <c r="M2717" s="28">
        <f t="shared" si="432"/>
        <v>330.4133626373627</v>
      </c>
      <c r="N2717" s="28">
        <f t="shared" si="433"/>
        <v>119.65840659340643</v>
      </c>
      <c r="O2717" s="28">
        <f t="shared" si="434"/>
        <v>44.390010989010989</v>
      </c>
      <c r="P2717" s="28">
        <f t="shared" si="435"/>
        <v>0</v>
      </c>
      <c r="R2717" s="24">
        <f t="shared" si="450"/>
        <v>1544.45123876715</v>
      </c>
      <c r="T2717" s="5">
        <v>82</v>
      </c>
      <c r="V2717" s="20">
        <f t="shared" si="451"/>
        <v>1626.45123876715</v>
      </c>
      <c r="W2717" s="59">
        <f t="shared" si="441"/>
        <v>42728</v>
      </c>
      <c r="X2717" s="28">
        <f t="shared" si="454"/>
        <v>151.39905833333341</v>
      </c>
      <c r="Y2717" s="28">
        <f t="shared" si="455"/>
        <v>338.18764999999996</v>
      </c>
      <c r="Z2717" s="28">
        <f t="shared" si="481"/>
        <v>329.06874999999974</v>
      </c>
      <c r="AA2717" s="28">
        <f t="shared" si="465"/>
        <v>321.86480833333314</v>
      </c>
      <c r="AB2717" s="28">
        <f t="shared" si="456"/>
        <v>202.36661666666657</v>
      </c>
      <c r="AC2717" s="28">
        <f t="shared" si="457"/>
        <v>35.93319166666668</v>
      </c>
      <c r="AD2717" s="28">
        <f t="shared" si="458"/>
        <v>96.176699999999968</v>
      </c>
      <c r="AE2717" s="28">
        <f t="shared" si="459"/>
        <v>0</v>
      </c>
      <c r="AF2717" s="28">
        <f t="shared" si="460"/>
        <v>13.055871666666663</v>
      </c>
      <c r="AG2717" s="28">
        <f t="shared" si="461"/>
        <v>8.5230499999999996</v>
      </c>
      <c r="AH2717" s="28">
        <f t="shared" si="462"/>
        <v>0</v>
      </c>
      <c r="AI2717" s="28"/>
      <c r="AL2717" s="24">
        <f t="shared" si="463"/>
        <v>1496.5756966666665</v>
      </c>
      <c r="AN2717" s="47">
        <v>315</v>
      </c>
      <c r="AP2717" s="20">
        <f t="shared" si="452"/>
        <v>1811.5756966666665</v>
      </c>
      <c r="AR2717" s="20">
        <f t="shared" si="419"/>
        <v>-185.12445789951653</v>
      </c>
    </row>
    <row r="2718" spans="1:44" x14ac:dyDescent="0.25">
      <c r="A2718" t="str">
        <f>VLOOKUP($B2718,'Cushing Balance'!$C$2:$E$500,3,TRUE)</f>
        <v>522016</v>
      </c>
      <c r="B2718" s="2">
        <v>42729</v>
      </c>
      <c r="C2718" s="32"/>
      <c r="D2718" s="36">
        <f t="shared" ref="D2718:E2718" si="484">AVERAGE(D2705:D2717)</f>
        <v>139.1669450549451</v>
      </c>
      <c r="E2718" s="28">
        <f t="shared" si="484"/>
        <v>108.94604395604391</v>
      </c>
      <c r="F2718" s="28">
        <f t="shared" si="426"/>
        <v>197.36916483516492</v>
      </c>
      <c r="G2718" s="28"/>
      <c r="H2718" s="28">
        <f t="shared" si="427"/>
        <v>132.56742857142854</v>
      </c>
      <c r="I2718" s="28">
        <f t="shared" si="428"/>
        <v>78.849230769230743</v>
      </c>
      <c r="J2718" s="28">
        <f t="shared" si="429"/>
        <v>315.60278021978041</v>
      </c>
      <c r="K2718" s="28">
        <f t="shared" si="430"/>
        <v>77.481208791208815</v>
      </c>
      <c r="L2718" s="28">
        <f t="shared" si="431"/>
        <v>6.656349567592164E-3</v>
      </c>
      <c r="M2718" s="28">
        <f t="shared" si="432"/>
        <v>330.4133626373627</v>
      </c>
      <c r="N2718" s="28">
        <f t="shared" si="433"/>
        <v>119.65840659340643</v>
      </c>
      <c r="O2718" s="28">
        <f t="shared" si="434"/>
        <v>44.390010989010989</v>
      </c>
      <c r="P2718" s="28">
        <f t="shared" si="435"/>
        <v>0</v>
      </c>
      <c r="R2718" s="24">
        <f t="shared" si="450"/>
        <v>1544.45123876715</v>
      </c>
      <c r="T2718" s="5">
        <v>82</v>
      </c>
      <c r="V2718" s="20">
        <f t="shared" si="451"/>
        <v>1626.45123876715</v>
      </c>
      <c r="W2718" s="59">
        <f t="shared" si="441"/>
        <v>42729</v>
      </c>
      <c r="X2718" s="28">
        <f t="shared" si="454"/>
        <v>151.39905833333341</v>
      </c>
      <c r="Y2718" s="28">
        <f t="shared" si="455"/>
        <v>338.18764999999996</v>
      </c>
      <c r="Z2718" s="28">
        <f t="shared" si="481"/>
        <v>329.06874999999974</v>
      </c>
      <c r="AA2718" s="28">
        <f t="shared" si="465"/>
        <v>321.86480833333314</v>
      </c>
      <c r="AB2718" s="28">
        <f t="shared" si="456"/>
        <v>202.36661666666657</v>
      </c>
      <c r="AC2718" s="28">
        <f t="shared" si="457"/>
        <v>35.93319166666668</v>
      </c>
      <c r="AD2718" s="28">
        <f t="shared" si="458"/>
        <v>96.176699999999968</v>
      </c>
      <c r="AE2718" s="28">
        <f t="shared" si="459"/>
        <v>0</v>
      </c>
      <c r="AF2718" s="28">
        <f t="shared" si="460"/>
        <v>13.055871666666663</v>
      </c>
      <c r="AG2718" s="28">
        <f t="shared" si="461"/>
        <v>8.5230499999999996</v>
      </c>
      <c r="AH2718" s="28">
        <f t="shared" si="462"/>
        <v>0</v>
      </c>
      <c r="AI2718" s="28"/>
      <c r="AL2718" s="24">
        <f t="shared" si="463"/>
        <v>1496.5756966666665</v>
      </c>
      <c r="AN2718" s="47">
        <v>315</v>
      </c>
      <c r="AP2718" s="20">
        <f t="shared" si="452"/>
        <v>1811.5756966666665</v>
      </c>
      <c r="AR2718" s="20">
        <f t="shared" si="419"/>
        <v>-185.12445789951653</v>
      </c>
    </row>
    <row r="2719" spans="1:44" x14ac:dyDescent="0.25">
      <c r="A2719" t="str">
        <f>VLOOKUP($B2719,'Cushing Balance'!$C$2:$E$500,3,TRUE)</f>
        <v>522016</v>
      </c>
      <c r="B2719" s="2">
        <v>42730</v>
      </c>
      <c r="C2719" s="32"/>
      <c r="D2719" s="36">
        <f t="shared" ref="D2719:E2719" si="485">AVERAGE(D2706:D2718)</f>
        <v>139.16694505494516</v>
      </c>
      <c r="E2719" s="28">
        <f t="shared" si="485"/>
        <v>108.94604395604391</v>
      </c>
      <c r="F2719" s="28">
        <f t="shared" si="426"/>
        <v>197.36916483516492</v>
      </c>
      <c r="G2719" s="28"/>
      <c r="H2719" s="28">
        <f t="shared" si="427"/>
        <v>132.56742857142854</v>
      </c>
      <c r="I2719" s="28">
        <f t="shared" si="428"/>
        <v>78.849230769230743</v>
      </c>
      <c r="J2719" s="28">
        <f t="shared" si="429"/>
        <v>315.60278021978041</v>
      </c>
      <c r="K2719" s="28">
        <f t="shared" si="430"/>
        <v>77.481208791208815</v>
      </c>
      <c r="L2719" s="28">
        <f t="shared" si="431"/>
        <v>6.656349567592164E-3</v>
      </c>
      <c r="M2719" s="28">
        <f t="shared" si="432"/>
        <v>330.4133626373627</v>
      </c>
      <c r="N2719" s="28">
        <f t="shared" si="433"/>
        <v>119.65840659340643</v>
      </c>
      <c r="O2719" s="28">
        <f t="shared" si="434"/>
        <v>44.390010989010989</v>
      </c>
      <c r="P2719" s="28">
        <f t="shared" si="435"/>
        <v>0</v>
      </c>
      <c r="R2719" s="24">
        <f t="shared" si="450"/>
        <v>1544.45123876715</v>
      </c>
      <c r="T2719" s="5">
        <v>82</v>
      </c>
      <c r="V2719" s="20">
        <f t="shared" si="451"/>
        <v>1626.45123876715</v>
      </c>
      <c r="W2719" s="59">
        <f t="shared" si="441"/>
        <v>42730</v>
      </c>
      <c r="X2719" s="28">
        <f t="shared" si="454"/>
        <v>151.39905833333341</v>
      </c>
      <c r="Y2719" s="28">
        <f t="shared" si="455"/>
        <v>338.18764999999996</v>
      </c>
      <c r="Z2719" s="28">
        <f t="shared" si="481"/>
        <v>329.06874999999974</v>
      </c>
      <c r="AA2719" s="28">
        <f t="shared" si="465"/>
        <v>321.86480833333314</v>
      </c>
      <c r="AB2719" s="28">
        <f t="shared" si="456"/>
        <v>202.36661666666657</v>
      </c>
      <c r="AC2719" s="28">
        <f t="shared" si="457"/>
        <v>35.93319166666668</v>
      </c>
      <c r="AD2719" s="28">
        <f t="shared" si="458"/>
        <v>96.176699999999968</v>
      </c>
      <c r="AE2719" s="28">
        <f t="shared" si="459"/>
        <v>0</v>
      </c>
      <c r="AF2719" s="28">
        <f t="shared" si="460"/>
        <v>13.055871666666663</v>
      </c>
      <c r="AG2719" s="28">
        <f t="shared" si="461"/>
        <v>8.5230499999999996</v>
      </c>
      <c r="AH2719" s="28">
        <f t="shared" si="462"/>
        <v>0</v>
      </c>
      <c r="AI2719" s="28"/>
      <c r="AL2719" s="24">
        <f t="shared" si="463"/>
        <v>1496.5756966666665</v>
      </c>
      <c r="AN2719" s="47">
        <v>315</v>
      </c>
      <c r="AP2719" s="20">
        <f t="shared" si="452"/>
        <v>1811.5756966666665</v>
      </c>
      <c r="AR2719" s="20">
        <f t="shared" si="419"/>
        <v>-185.12445789951653</v>
      </c>
    </row>
    <row r="2720" spans="1:44" x14ac:dyDescent="0.25">
      <c r="A2720" t="str">
        <f>VLOOKUP($B2720,'Cushing Balance'!$C$2:$E$500,3,TRUE)</f>
        <v>522016</v>
      </c>
      <c r="B2720" s="2">
        <v>42731</v>
      </c>
      <c r="C2720" s="32"/>
      <c r="D2720" s="36">
        <f t="shared" ref="D2720:E2720" si="486">AVERAGE(D2707:D2719)</f>
        <v>139.16694505494519</v>
      </c>
      <c r="E2720" s="28">
        <f t="shared" si="486"/>
        <v>108.94604395604394</v>
      </c>
      <c r="F2720" s="28">
        <f t="shared" si="426"/>
        <v>197.36916483516492</v>
      </c>
      <c r="G2720" s="28"/>
      <c r="H2720" s="28">
        <f t="shared" si="427"/>
        <v>132.56742857142854</v>
      </c>
      <c r="I2720" s="28">
        <f t="shared" si="428"/>
        <v>78.849230769230743</v>
      </c>
      <c r="J2720" s="28">
        <f t="shared" si="429"/>
        <v>315.60278021978041</v>
      </c>
      <c r="K2720" s="28">
        <f t="shared" si="430"/>
        <v>77.481208791208815</v>
      </c>
      <c r="L2720" s="28">
        <f t="shared" si="431"/>
        <v>6.656349567592164E-3</v>
      </c>
      <c r="M2720" s="28">
        <f t="shared" si="432"/>
        <v>330.4133626373627</v>
      </c>
      <c r="N2720" s="28">
        <f t="shared" si="433"/>
        <v>119.65840659340643</v>
      </c>
      <c r="O2720" s="28">
        <f t="shared" si="434"/>
        <v>44.390010989010989</v>
      </c>
      <c r="P2720" s="28">
        <f t="shared" si="435"/>
        <v>0</v>
      </c>
      <c r="R2720" s="24">
        <f t="shared" si="450"/>
        <v>1544.45123876715</v>
      </c>
      <c r="T2720" s="5">
        <v>82</v>
      </c>
      <c r="V2720" s="20">
        <f t="shared" si="451"/>
        <v>1626.45123876715</v>
      </c>
      <c r="W2720" s="59">
        <f t="shared" si="441"/>
        <v>42731</v>
      </c>
      <c r="X2720" s="28">
        <f t="shared" si="454"/>
        <v>151.39905833333341</v>
      </c>
      <c r="Y2720" s="28">
        <f t="shared" si="455"/>
        <v>338.18764999999996</v>
      </c>
      <c r="Z2720" s="28">
        <f t="shared" si="481"/>
        <v>329.06874999999974</v>
      </c>
      <c r="AA2720" s="28">
        <f t="shared" si="465"/>
        <v>321.86480833333314</v>
      </c>
      <c r="AB2720" s="28">
        <f t="shared" si="456"/>
        <v>202.36661666666654</v>
      </c>
      <c r="AC2720" s="28">
        <f t="shared" si="457"/>
        <v>35.93319166666668</v>
      </c>
      <c r="AD2720" s="28">
        <f t="shared" si="458"/>
        <v>96.176699999999983</v>
      </c>
      <c r="AE2720" s="28">
        <f t="shared" si="459"/>
        <v>0</v>
      </c>
      <c r="AF2720" s="28">
        <f t="shared" si="460"/>
        <v>13.055871666666661</v>
      </c>
      <c r="AG2720" s="28">
        <f t="shared" si="461"/>
        <v>8.5230499999999996</v>
      </c>
      <c r="AH2720" s="28">
        <f t="shared" si="462"/>
        <v>0</v>
      </c>
      <c r="AI2720" s="28"/>
      <c r="AL2720" s="24">
        <f t="shared" si="463"/>
        <v>1496.5756966666663</v>
      </c>
      <c r="AN2720" s="47">
        <v>315</v>
      </c>
      <c r="AP2720" s="20">
        <f t="shared" si="452"/>
        <v>1811.5756966666663</v>
      </c>
      <c r="AR2720" s="20">
        <f t="shared" si="419"/>
        <v>-185.1244578995163</v>
      </c>
    </row>
    <row r="2721" spans="1:44" x14ac:dyDescent="0.25">
      <c r="A2721" t="str">
        <f>VLOOKUP($B2721,'Cushing Balance'!$C$2:$E$500,3,TRUE)</f>
        <v>522016</v>
      </c>
      <c r="B2721" s="2">
        <v>42732</v>
      </c>
      <c r="C2721" s="32"/>
      <c r="D2721" s="36">
        <f t="shared" ref="D2721:E2721" si="487">AVERAGE(D2708:D2720)</f>
        <v>139.16694505494522</v>
      </c>
      <c r="E2721" s="28">
        <f t="shared" si="487"/>
        <v>108.94604395604399</v>
      </c>
      <c r="F2721" s="28">
        <f t="shared" si="426"/>
        <v>197.3691648351649</v>
      </c>
      <c r="G2721" s="28"/>
      <c r="H2721" s="28">
        <f t="shared" si="427"/>
        <v>132.56742857142854</v>
      </c>
      <c r="I2721" s="28">
        <f t="shared" si="428"/>
        <v>78.849230769230743</v>
      </c>
      <c r="J2721" s="28">
        <f t="shared" si="429"/>
        <v>315.60278021978041</v>
      </c>
      <c r="K2721" s="28">
        <f t="shared" si="430"/>
        <v>77.481208791208815</v>
      </c>
      <c r="L2721" s="28">
        <f t="shared" si="431"/>
        <v>6.656349567592164E-3</v>
      </c>
      <c r="M2721" s="28">
        <f t="shared" si="432"/>
        <v>330.4133626373627</v>
      </c>
      <c r="N2721" s="28">
        <f t="shared" si="433"/>
        <v>119.65840659340643</v>
      </c>
      <c r="O2721" s="28">
        <f t="shared" si="434"/>
        <v>44.390010989010989</v>
      </c>
      <c r="P2721" s="28">
        <f t="shared" si="435"/>
        <v>0</v>
      </c>
      <c r="R2721" s="24">
        <f t="shared" si="450"/>
        <v>1544.4512387671505</v>
      </c>
      <c r="T2721" s="5">
        <v>82</v>
      </c>
      <c r="V2721" s="20">
        <f t="shared" si="451"/>
        <v>1626.4512387671505</v>
      </c>
      <c r="W2721" s="59">
        <f t="shared" si="441"/>
        <v>42732</v>
      </c>
      <c r="X2721" s="28">
        <f t="shared" si="454"/>
        <v>151.39905833333341</v>
      </c>
      <c r="Y2721" s="28">
        <f t="shared" si="455"/>
        <v>338.18764999999996</v>
      </c>
      <c r="Z2721" s="28">
        <f t="shared" si="481"/>
        <v>329.0687499999998</v>
      </c>
      <c r="AA2721" s="28">
        <f t="shared" si="465"/>
        <v>321.86480833333314</v>
      </c>
      <c r="AB2721" s="28">
        <f t="shared" si="456"/>
        <v>202.36661666666657</v>
      </c>
      <c r="AC2721" s="28">
        <f t="shared" si="457"/>
        <v>35.93319166666668</v>
      </c>
      <c r="AD2721" s="28">
        <f t="shared" si="458"/>
        <v>96.176699999999983</v>
      </c>
      <c r="AE2721" s="28">
        <f t="shared" si="459"/>
        <v>0</v>
      </c>
      <c r="AF2721" s="28">
        <f t="shared" si="460"/>
        <v>13.055871666666663</v>
      </c>
      <c r="AG2721" s="28">
        <f t="shared" si="461"/>
        <v>8.5230499999999978</v>
      </c>
      <c r="AH2721" s="28">
        <f t="shared" si="462"/>
        <v>0</v>
      </c>
      <c r="AI2721" s="28"/>
      <c r="AL2721" s="24">
        <f t="shared" si="463"/>
        <v>1496.5756966666665</v>
      </c>
      <c r="AN2721" s="47">
        <v>315</v>
      </c>
      <c r="AP2721" s="20">
        <f t="shared" si="452"/>
        <v>1811.5756966666665</v>
      </c>
      <c r="AR2721" s="20">
        <f t="shared" si="419"/>
        <v>-185.12445789951607</v>
      </c>
    </row>
    <row r="2722" spans="1:44" x14ac:dyDescent="0.25">
      <c r="A2722" t="str">
        <f>VLOOKUP($B2722,'Cushing Balance'!$C$2:$E$500,3,TRUE)</f>
        <v>522016</v>
      </c>
      <c r="B2722" s="2">
        <v>42733</v>
      </c>
      <c r="C2722" s="32"/>
      <c r="D2722" s="36">
        <f t="shared" ref="D2722:E2722" si="488">AVERAGE(D2709:D2721)</f>
        <v>139.16694505494522</v>
      </c>
      <c r="E2722" s="28">
        <f t="shared" si="488"/>
        <v>108.94604395604405</v>
      </c>
      <c r="F2722" s="28">
        <f t="shared" si="426"/>
        <v>197.3691648351649</v>
      </c>
      <c r="G2722" s="28"/>
      <c r="H2722" s="28">
        <f t="shared" si="427"/>
        <v>132.56742857142854</v>
      </c>
      <c r="I2722" s="28">
        <f t="shared" si="428"/>
        <v>78.849230769230743</v>
      </c>
      <c r="J2722" s="28">
        <f t="shared" si="429"/>
        <v>315.60278021978041</v>
      </c>
      <c r="K2722" s="28">
        <f t="shared" si="430"/>
        <v>77.481208791208815</v>
      </c>
      <c r="L2722" s="28">
        <f t="shared" si="431"/>
        <v>6.656349567592164E-3</v>
      </c>
      <c r="M2722" s="28">
        <f t="shared" si="432"/>
        <v>330.4133626373627</v>
      </c>
      <c r="N2722" s="28">
        <f t="shared" si="433"/>
        <v>119.65840659340643</v>
      </c>
      <c r="O2722" s="28">
        <f t="shared" si="434"/>
        <v>44.390010989010989</v>
      </c>
      <c r="P2722" s="28">
        <f t="shared" si="435"/>
        <v>0</v>
      </c>
      <c r="R2722" s="24">
        <f t="shared" si="450"/>
        <v>1544.4512387671505</v>
      </c>
      <c r="T2722" s="5">
        <v>82</v>
      </c>
      <c r="V2722" s="20">
        <f t="shared" si="451"/>
        <v>1626.4512387671505</v>
      </c>
      <c r="W2722" s="59">
        <f t="shared" si="441"/>
        <v>42733</v>
      </c>
      <c r="X2722" s="28">
        <f t="shared" si="454"/>
        <v>151.39905833333341</v>
      </c>
      <c r="Y2722" s="28">
        <f t="shared" si="455"/>
        <v>338.18764999999991</v>
      </c>
      <c r="Z2722" s="28">
        <f t="shared" si="481"/>
        <v>329.0687499999998</v>
      </c>
      <c r="AA2722" s="28">
        <f t="shared" si="465"/>
        <v>321.86480833333314</v>
      </c>
      <c r="AB2722" s="28">
        <f t="shared" si="456"/>
        <v>202.3666166666666</v>
      </c>
      <c r="AC2722" s="28">
        <f t="shared" si="457"/>
        <v>35.93319166666668</v>
      </c>
      <c r="AD2722" s="28">
        <f t="shared" si="458"/>
        <v>96.176699999999983</v>
      </c>
      <c r="AE2722" s="28">
        <f t="shared" si="459"/>
        <v>0</v>
      </c>
      <c r="AF2722" s="28">
        <f t="shared" si="460"/>
        <v>13.055871666666663</v>
      </c>
      <c r="AG2722" s="28">
        <f t="shared" si="461"/>
        <v>8.5230499999999978</v>
      </c>
      <c r="AH2722" s="28">
        <f t="shared" si="462"/>
        <v>0</v>
      </c>
      <c r="AI2722" s="28"/>
      <c r="AL2722" s="24">
        <f t="shared" si="463"/>
        <v>1496.5756966666665</v>
      </c>
      <c r="AN2722" s="47">
        <v>315</v>
      </c>
      <c r="AP2722" s="20">
        <f t="shared" si="452"/>
        <v>1811.5756966666665</v>
      </c>
      <c r="AR2722" s="20">
        <f t="shared" si="419"/>
        <v>-185.12445789951607</v>
      </c>
    </row>
    <row r="2723" spans="1:44" x14ac:dyDescent="0.25">
      <c r="A2723" t="str">
        <f>VLOOKUP($B2723,'Cushing Balance'!$C$2:$E$500,3,TRUE)</f>
        <v>522016</v>
      </c>
      <c r="B2723" s="2">
        <v>42734</v>
      </c>
      <c r="C2723" s="32"/>
      <c r="D2723" s="36">
        <f t="shared" ref="D2723:E2723" si="489">AVERAGE(D2710:D2722)</f>
        <v>139.16694505494519</v>
      </c>
      <c r="E2723" s="28">
        <f t="shared" si="489"/>
        <v>108.94604395604408</v>
      </c>
      <c r="F2723" s="28">
        <f t="shared" si="426"/>
        <v>197.36916483516492</v>
      </c>
      <c r="G2723" s="28"/>
      <c r="H2723" s="28">
        <f t="shared" si="427"/>
        <v>132.56742857142854</v>
      </c>
      <c r="I2723" s="28">
        <f t="shared" si="428"/>
        <v>78.849230769230743</v>
      </c>
      <c r="J2723" s="28">
        <f t="shared" si="429"/>
        <v>315.60278021978041</v>
      </c>
      <c r="K2723" s="28">
        <f t="shared" si="430"/>
        <v>77.4812087912088</v>
      </c>
      <c r="L2723" s="28">
        <f t="shared" si="431"/>
        <v>6.656349567592164E-3</v>
      </c>
      <c r="M2723" s="28">
        <f t="shared" si="432"/>
        <v>330.4133626373627</v>
      </c>
      <c r="N2723" s="28">
        <f t="shared" si="433"/>
        <v>119.65840659340643</v>
      </c>
      <c r="O2723" s="28">
        <f t="shared" si="434"/>
        <v>44.390010989010989</v>
      </c>
      <c r="P2723" s="28">
        <f t="shared" si="435"/>
        <v>0</v>
      </c>
      <c r="R2723" s="24">
        <f t="shared" si="450"/>
        <v>1544.4512387671502</v>
      </c>
      <c r="T2723" s="5">
        <v>82</v>
      </c>
      <c r="V2723" s="20">
        <f t="shared" si="451"/>
        <v>1626.4512387671502</v>
      </c>
      <c r="W2723" s="59">
        <f t="shared" si="441"/>
        <v>42734</v>
      </c>
      <c r="X2723" s="28">
        <f t="shared" si="454"/>
        <v>151.39905833333341</v>
      </c>
      <c r="Y2723" s="28">
        <f t="shared" si="455"/>
        <v>338.18764999999991</v>
      </c>
      <c r="Z2723" s="28">
        <f t="shared" si="481"/>
        <v>329.0687499999998</v>
      </c>
      <c r="AA2723" s="28">
        <f t="shared" si="465"/>
        <v>321.86480833333314</v>
      </c>
      <c r="AB2723" s="28">
        <f t="shared" si="456"/>
        <v>202.3666166666666</v>
      </c>
      <c r="AC2723" s="28">
        <f t="shared" si="457"/>
        <v>35.93319166666668</v>
      </c>
      <c r="AD2723" s="28">
        <f t="shared" si="458"/>
        <v>96.176699999999983</v>
      </c>
      <c r="AE2723" s="28">
        <f t="shared" si="459"/>
        <v>0</v>
      </c>
      <c r="AF2723" s="28">
        <f t="shared" si="460"/>
        <v>13.055871666666663</v>
      </c>
      <c r="AG2723" s="28">
        <f t="shared" si="461"/>
        <v>8.5230499999999978</v>
      </c>
      <c r="AH2723" s="28">
        <f t="shared" si="462"/>
        <v>0</v>
      </c>
      <c r="AI2723" s="28"/>
      <c r="AL2723" s="24">
        <f t="shared" si="463"/>
        <v>1496.5756966666665</v>
      </c>
      <c r="AN2723" s="47">
        <v>315</v>
      </c>
      <c r="AP2723" s="20">
        <f t="shared" si="452"/>
        <v>1811.5756966666665</v>
      </c>
      <c r="AR2723" s="20">
        <f t="shared" si="419"/>
        <v>-185.1244578995163</v>
      </c>
    </row>
    <row r="2724" spans="1:44" x14ac:dyDescent="0.25">
      <c r="A2724" t="str">
        <f>VLOOKUP($B2724,'Cushing Balance'!$C$2:$E$500,3,TRUE)</f>
        <v>532016</v>
      </c>
      <c r="B2724" s="2">
        <v>42735</v>
      </c>
      <c r="C2724" s="32"/>
      <c r="D2724" s="36">
        <f t="shared" ref="D2724:E2724" si="490">AVERAGE(D2711:D2723)</f>
        <v>139.16694505494516</v>
      </c>
      <c r="E2724" s="28">
        <f t="shared" si="490"/>
        <v>108.94604395604412</v>
      </c>
      <c r="F2724" s="28">
        <f t="shared" si="426"/>
        <v>197.36916483516492</v>
      </c>
      <c r="G2724" s="28"/>
      <c r="H2724" s="28">
        <f t="shared" si="427"/>
        <v>132.56742857142854</v>
      </c>
      <c r="I2724" s="28">
        <f t="shared" si="428"/>
        <v>78.849230769230743</v>
      </c>
      <c r="J2724" s="28">
        <f t="shared" si="429"/>
        <v>315.60278021978041</v>
      </c>
      <c r="K2724" s="28">
        <f t="shared" si="430"/>
        <v>77.481208791208815</v>
      </c>
      <c r="L2724" s="28">
        <f t="shared" si="431"/>
        <v>6.656349567592164E-3</v>
      </c>
      <c r="M2724" s="28">
        <f t="shared" si="432"/>
        <v>330.4133626373627</v>
      </c>
      <c r="N2724" s="28">
        <f t="shared" si="433"/>
        <v>119.65840659340643</v>
      </c>
      <c r="O2724" s="28">
        <f t="shared" si="434"/>
        <v>44.390010989010989</v>
      </c>
      <c r="P2724" s="28">
        <f t="shared" si="435"/>
        <v>0</v>
      </c>
      <c r="R2724" s="24">
        <f t="shared" si="450"/>
        <v>1544.4512387671505</v>
      </c>
      <c r="T2724" s="5">
        <v>82</v>
      </c>
      <c r="V2724" s="20">
        <f t="shared" si="451"/>
        <v>1626.4512387671505</v>
      </c>
      <c r="W2724" s="59">
        <f t="shared" si="441"/>
        <v>42735</v>
      </c>
      <c r="X2724" s="28">
        <f t="shared" si="454"/>
        <v>151.39905833333341</v>
      </c>
      <c r="Y2724" s="28">
        <f t="shared" si="455"/>
        <v>338.18764999999991</v>
      </c>
      <c r="Z2724" s="28">
        <f t="shared" si="481"/>
        <v>329.0687499999998</v>
      </c>
      <c r="AA2724" s="28">
        <f t="shared" si="465"/>
        <v>321.86480833333314</v>
      </c>
      <c r="AB2724" s="28">
        <f t="shared" si="456"/>
        <v>202.36661666666663</v>
      </c>
      <c r="AC2724" s="28">
        <f t="shared" si="457"/>
        <v>35.93319166666668</v>
      </c>
      <c r="AD2724" s="28">
        <f t="shared" si="458"/>
        <v>96.176699999999983</v>
      </c>
      <c r="AE2724" s="28">
        <f t="shared" si="459"/>
        <v>0</v>
      </c>
      <c r="AF2724" s="28">
        <f t="shared" si="460"/>
        <v>13.055871666666663</v>
      </c>
      <c r="AG2724" s="28">
        <f t="shared" si="461"/>
        <v>8.5230499999999978</v>
      </c>
      <c r="AH2724" s="28">
        <f t="shared" si="462"/>
        <v>0</v>
      </c>
      <c r="AI2724" s="28"/>
      <c r="AL2724" s="24">
        <f t="shared" si="463"/>
        <v>1496.5756966666665</v>
      </c>
      <c r="AN2724" s="47">
        <v>315</v>
      </c>
      <c r="AP2724" s="20">
        <f t="shared" si="452"/>
        <v>1811.5756966666665</v>
      </c>
      <c r="AR2724" s="20">
        <f t="shared" si="419"/>
        <v>-185.12445789951607</v>
      </c>
    </row>
    <row r="2725" spans="1:44" x14ac:dyDescent="0.25">
      <c r="A2725" t="str">
        <f>VLOOKUP($B2725,'Cushing Balance'!$C$2:$E$500,3,TRUE)</f>
        <v>532016</v>
      </c>
      <c r="B2725" s="2">
        <v>42736</v>
      </c>
      <c r="C2725" s="32"/>
      <c r="D2725" s="36">
        <f t="shared" ref="D2725:E2725" si="491">AVERAGE(D2712:D2724)</f>
        <v>139.16694505494513</v>
      </c>
      <c r="E2725" s="28">
        <f t="shared" si="491"/>
        <v>108.94604395604412</v>
      </c>
      <c r="F2725" s="28">
        <f t="shared" si="426"/>
        <v>197.36916483516492</v>
      </c>
      <c r="G2725" s="28"/>
      <c r="H2725" s="28">
        <f t="shared" si="427"/>
        <v>132.56742857142854</v>
      </c>
      <c r="I2725" s="28">
        <f t="shared" si="428"/>
        <v>78.849230769230743</v>
      </c>
      <c r="J2725" s="28">
        <f t="shared" si="429"/>
        <v>315.60278021978041</v>
      </c>
      <c r="K2725" s="28">
        <f t="shared" si="430"/>
        <v>77.481208791208815</v>
      </c>
      <c r="L2725" s="28">
        <f t="shared" si="431"/>
        <v>6.656349567592164E-3</v>
      </c>
      <c r="M2725" s="28">
        <f t="shared" si="432"/>
        <v>330.4133626373627</v>
      </c>
      <c r="N2725" s="28">
        <f t="shared" si="433"/>
        <v>119.65840659340643</v>
      </c>
      <c r="O2725" s="28">
        <f t="shared" si="434"/>
        <v>44.390010989010989</v>
      </c>
      <c r="P2725" s="28">
        <f t="shared" si="435"/>
        <v>0</v>
      </c>
      <c r="R2725" s="24">
        <f t="shared" si="450"/>
        <v>1544.4512387671505</v>
      </c>
      <c r="T2725" s="5">
        <v>82</v>
      </c>
      <c r="V2725" s="20">
        <f t="shared" si="451"/>
        <v>1626.4512387671505</v>
      </c>
      <c r="W2725" s="59">
        <f t="shared" si="441"/>
        <v>42736</v>
      </c>
      <c r="X2725" s="28">
        <f t="shared" si="454"/>
        <v>151.39905833333341</v>
      </c>
      <c r="Y2725" s="28">
        <f t="shared" si="455"/>
        <v>338.18764999999991</v>
      </c>
      <c r="Z2725" s="28">
        <f t="shared" si="481"/>
        <v>329.0687499999998</v>
      </c>
      <c r="AA2725" s="28">
        <f t="shared" si="465"/>
        <v>321.86480833333314</v>
      </c>
      <c r="AB2725" s="28">
        <f t="shared" si="456"/>
        <v>202.36661666666663</v>
      </c>
      <c r="AC2725" s="28">
        <f t="shared" si="457"/>
        <v>35.93319166666668</v>
      </c>
      <c r="AD2725" s="28">
        <f t="shared" si="458"/>
        <v>96.176699999999983</v>
      </c>
      <c r="AE2725" s="28">
        <f t="shared" si="459"/>
        <v>0</v>
      </c>
      <c r="AF2725" s="28">
        <f t="shared" si="460"/>
        <v>13.055871666666663</v>
      </c>
      <c r="AG2725" s="28">
        <f t="shared" si="461"/>
        <v>8.5230499999999978</v>
      </c>
      <c r="AH2725" s="28">
        <f t="shared" si="462"/>
        <v>0</v>
      </c>
      <c r="AI2725" s="28"/>
      <c r="AL2725" s="24">
        <f t="shared" si="463"/>
        <v>1496.5756966666665</v>
      </c>
      <c r="AN2725" s="47">
        <v>315</v>
      </c>
      <c r="AP2725" s="20">
        <f t="shared" si="452"/>
        <v>1811.5756966666665</v>
      </c>
      <c r="AR2725" s="20">
        <f t="shared" si="419"/>
        <v>-185.12445789951607</v>
      </c>
    </row>
    <row r="2726" spans="1:44" x14ac:dyDescent="0.25">
      <c r="A2726" t="str">
        <f>VLOOKUP($B2726,'Cushing Balance'!$C$2:$E$500,3,TRUE)</f>
        <v>532016</v>
      </c>
      <c r="B2726" s="2">
        <v>42737</v>
      </c>
      <c r="C2726" s="32"/>
      <c r="D2726" s="36">
        <f t="shared" ref="D2726:E2726" si="492">AVERAGE(D2713:D2725)</f>
        <v>139.16694505494513</v>
      </c>
      <c r="E2726" s="28">
        <f t="shared" si="492"/>
        <v>108.94604395604409</v>
      </c>
      <c r="F2726" s="28">
        <f t="shared" si="426"/>
        <v>197.36916483516492</v>
      </c>
      <c r="G2726" s="28"/>
      <c r="H2726" s="28">
        <f t="shared" si="427"/>
        <v>132.56742857142854</v>
      </c>
      <c r="I2726" s="28">
        <f t="shared" si="428"/>
        <v>78.849230769230743</v>
      </c>
      <c r="J2726" s="28">
        <f t="shared" si="429"/>
        <v>315.60278021978041</v>
      </c>
      <c r="K2726" s="28">
        <f t="shared" si="430"/>
        <v>77.481208791208815</v>
      </c>
      <c r="L2726" s="28">
        <f t="shared" si="431"/>
        <v>6.656349567592164E-3</v>
      </c>
      <c r="M2726" s="28">
        <f t="shared" si="432"/>
        <v>330.4133626373627</v>
      </c>
      <c r="N2726" s="28">
        <f t="shared" si="433"/>
        <v>119.65840659340643</v>
      </c>
      <c r="O2726" s="28">
        <f t="shared" si="434"/>
        <v>44.390010989010989</v>
      </c>
      <c r="P2726" s="28">
        <f t="shared" si="435"/>
        <v>0</v>
      </c>
      <c r="R2726" s="24">
        <f t="shared" si="450"/>
        <v>1544.4512387671505</v>
      </c>
      <c r="T2726" s="5">
        <v>82</v>
      </c>
      <c r="V2726" s="20">
        <f t="shared" si="451"/>
        <v>1626.4512387671505</v>
      </c>
      <c r="W2726" s="59">
        <f t="shared" si="441"/>
        <v>42737</v>
      </c>
      <c r="X2726" s="28">
        <f t="shared" si="454"/>
        <v>151.39905833333341</v>
      </c>
      <c r="Y2726" s="28">
        <f t="shared" si="455"/>
        <v>338.18764999999991</v>
      </c>
      <c r="Z2726" s="28">
        <f t="shared" si="481"/>
        <v>329.0687499999998</v>
      </c>
      <c r="AA2726" s="28">
        <f t="shared" si="465"/>
        <v>321.86480833333314</v>
      </c>
      <c r="AB2726" s="28">
        <f t="shared" si="456"/>
        <v>202.3666166666666</v>
      </c>
      <c r="AC2726" s="28">
        <f t="shared" si="457"/>
        <v>35.93319166666668</v>
      </c>
      <c r="AD2726" s="28">
        <f t="shared" si="458"/>
        <v>96.176699999999983</v>
      </c>
      <c r="AE2726" s="28">
        <f t="shared" si="459"/>
        <v>0</v>
      </c>
      <c r="AF2726" s="28">
        <f t="shared" si="460"/>
        <v>13.055871666666661</v>
      </c>
      <c r="AG2726" s="28">
        <f t="shared" si="461"/>
        <v>8.5230499999999978</v>
      </c>
      <c r="AH2726" s="28">
        <f t="shared" si="462"/>
        <v>0</v>
      </c>
      <c r="AI2726" s="28"/>
      <c r="AL2726" s="24">
        <f t="shared" si="463"/>
        <v>1496.5756966666665</v>
      </c>
      <c r="AN2726" s="47">
        <v>315</v>
      </c>
      <c r="AP2726" s="20">
        <f t="shared" si="452"/>
        <v>1811.5756966666665</v>
      </c>
      <c r="AR2726" s="20">
        <f t="shared" si="419"/>
        <v>-185.12445789951607</v>
      </c>
    </row>
    <row r="2727" spans="1:44" x14ac:dyDescent="0.25">
      <c r="A2727" t="str">
        <f>VLOOKUP($B2727,'Cushing Balance'!$C$2:$E$500,3,TRUE)</f>
        <v>532016</v>
      </c>
      <c r="B2727" s="2">
        <v>42738</v>
      </c>
      <c r="C2727" s="32"/>
      <c r="D2727" s="36">
        <f t="shared" ref="D2727:E2727" si="493">AVERAGE(D2714:D2726)</f>
        <v>139.16694505494513</v>
      </c>
      <c r="E2727" s="28">
        <f t="shared" si="493"/>
        <v>108.94604395604406</v>
      </c>
      <c r="F2727" s="28">
        <f t="shared" si="426"/>
        <v>197.36916483516492</v>
      </c>
      <c r="G2727" s="28"/>
      <c r="H2727" s="28">
        <f t="shared" si="427"/>
        <v>132.56742857142854</v>
      </c>
      <c r="I2727" s="28">
        <f t="shared" si="428"/>
        <v>78.849230769230743</v>
      </c>
      <c r="J2727" s="28">
        <f t="shared" si="429"/>
        <v>315.60278021978041</v>
      </c>
      <c r="K2727" s="28">
        <f t="shared" si="430"/>
        <v>77.481208791208815</v>
      </c>
      <c r="L2727" s="28">
        <f t="shared" si="431"/>
        <v>6.656349567592164E-3</v>
      </c>
      <c r="M2727" s="28">
        <f t="shared" si="432"/>
        <v>330.4133626373627</v>
      </c>
      <c r="N2727" s="28">
        <f t="shared" si="433"/>
        <v>119.65840659340643</v>
      </c>
      <c r="O2727" s="28">
        <f t="shared" si="434"/>
        <v>44.390010989010989</v>
      </c>
      <c r="P2727" s="28">
        <f t="shared" si="435"/>
        <v>0</v>
      </c>
      <c r="R2727" s="24">
        <f t="shared" si="450"/>
        <v>1544.4512387671505</v>
      </c>
      <c r="T2727" s="5">
        <v>82</v>
      </c>
      <c r="V2727" s="20">
        <f t="shared" si="451"/>
        <v>1626.4512387671505</v>
      </c>
      <c r="W2727" s="59">
        <f t="shared" si="441"/>
        <v>42738</v>
      </c>
      <c r="X2727" s="28">
        <f t="shared" si="454"/>
        <v>151.39905833333341</v>
      </c>
      <c r="Y2727" s="28">
        <f t="shared" si="455"/>
        <v>338.18764999999991</v>
      </c>
      <c r="Z2727" s="28">
        <f t="shared" si="481"/>
        <v>329.06874999999974</v>
      </c>
      <c r="AA2727" s="28">
        <f t="shared" si="465"/>
        <v>321.86480833333314</v>
      </c>
      <c r="AB2727" s="28">
        <f t="shared" si="456"/>
        <v>202.3666166666666</v>
      </c>
      <c r="AC2727" s="28">
        <f t="shared" si="457"/>
        <v>35.93319166666668</v>
      </c>
      <c r="AD2727" s="28">
        <f t="shared" si="458"/>
        <v>96.176699999999983</v>
      </c>
      <c r="AE2727" s="28">
        <f t="shared" si="459"/>
        <v>0</v>
      </c>
      <c r="AF2727" s="28">
        <f t="shared" si="460"/>
        <v>13.055871666666663</v>
      </c>
      <c r="AG2727" s="28">
        <f t="shared" si="461"/>
        <v>8.5230499999999978</v>
      </c>
      <c r="AH2727" s="28">
        <f t="shared" si="462"/>
        <v>0</v>
      </c>
      <c r="AI2727" s="28"/>
      <c r="AL2727" s="24">
        <f t="shared" si="463"/>
        <v>1496.5756966666663</v>
      </c>
      <c r="AN2727" s="47">
        <v>315</v>
      </c>
      <c r="AP2727" s="20">
        <f t="shared" si="452"/>
        <v>1811.5756966666663</v>
      </c>
      <c r="AR2727" s="20">
        <f t="shared" si="419"/>
        <v>-185.12445789951585</v>
      </c>
    </row>
    <row r="2728" spans="1:44" x14ac:dyDescent="0.25">
      <c r="A2728" t="str">
        <f>VLOOKUP($B2728,'Cushing Balance'!$C$2:$E$500,3,TRUE)</f>
        <v>532016</v>
      </c>
      <c r="B2728" s="2">
        <v>42739</v>
      </c>
      <c r="C2728" s="32"/>
      <c r="D2728" s="36">
        <f t="shared" ref="D2728:E2728" si="494">AVERAGE(D2715:D2727)</f>
        <v>139.16694505494513</v>
      </c>
      <c r="E2728" s="28">
        <f t="shared" si="494"/>
        <v>108.94604395604405</v>
      </c>
      <c r="F2728" s="28">
        <f t="shared" si="426"/>
        <v>197.36916483516492</v>
      </c>
      <c r="G2728" s="28"/>
      <c r="H2728" s="28">
        <f t="shared" si="427"/>
        <v>132.56742857142854</v>
      </c>
      <c r="I2728" s="28">
        <f t="shared" si="428"/>
        <v>78.849230769230743</v>
      </c>
      <c r="J2728" s="28">
        <f t="shared" si="429"/>
        <v>315.60278021978041</v>
      </c>
      <c r="K2728" s="28">
        <f t="shared" si="430"/>
        <v>77.481208791208815</v>
      </c>
      <c r="L2728" s="28">
        <f t="shared" si="431"/>
        <v>6.656349567592164E-3</v>
      </c>
      <c r="M2728" s="28">
        <f t="shared" si="432"/>
        <v>330.4133626373627</v>
      </c>
      <c r="N2728" s="28">
        <f t="shared" si="433"/>
        <v>119.65840659340643</v>
      </c>
      <c r="O2728" s="28">
        <f t="shared" si="434"/>
        <v>44.390010989010989</v>
      </c>
      <c r="P2728" s="28">
        <f t="shared" si="435"/>
        <v>0</v>
      </c>
      <c r="R2728" s="24">
        <f t="shared" si="450"/>
        <v>1544.4512387671505</v>
      </c>
      <c r="T2728" s="5">
        <v>82</v>
      </c>
      <c r="V2728" s="20">
        <f t="shared" si="451"/>
        <v>1626.4512387671505</v>
      </c>
      <c r="W2728" s="59">
        <f t="shared" si="441"/>
        <v>42739</v>
      </c>
      <c r="X2728" s="28">
        <f t="shared" si="454"/>
        <v>151.39905833333341</v>
      </c>
      <c r="Y2728" s="28">
        <f t="shared" si="455"/>
        <v>338.18764999999991</v>
      </c>
      <c r="Z2728" s="28">
        <f t="shared" si="481"/>
        <v>329.06874999999974</v>
      </c>
      <c r="AA2728" s="28">
        <f t="shared" si="465"/>
        <v>321.86480833333314</v>
      </c>
      <c r="AB2728" s="28">
        <f t="shared" si="456"/>
        <v>202.3666166666666</v>
      </c>
      <c r="AC2728" s="28">
        <f t="shared" si="457"/>
        <v>35.93319166666668</v>
      </c>
      <c r="AD2728" s="28">
        <f t="shared" si="458"/>
        <v>96.176699999999983</v>
      </c>
      <c r="AE2728" s="28">
        <f t="shared" si="459"/>
        <v>0</v>
      </c>
      <c r="AF2728" s="28">
        <f t="shared" si="460"/>
        <v>13.055871666666663</v>
      </c>
      <c r="AG2728" s="28">
        <f t="shared" si="461"/>
        <v>8.5230499999999978</v>
      </c>
      <c r="AH2728" s="28">
        <f t="shared" si="462"/>
        <v>0</v>
      </c>
      <c r="AI2728" s="28"/>
      <c r="AL2728" s="24">
        <f t="shared" si="463"/>
        <v>1496.5756966666663</v>
      </c>
      <c r="AN2728" s="47">
        <v>315</v>
      </c>
      <c r="AP2728" s="20">
        <f t="shared" si="452"/>
        <v>1811.5756966666663</v>
      </c>
      <c r="AR2728" s="20">
        <f t="shared" si="419"/>
        <v>-185.12445789951585</v>
      </c>
    </row>
    <row r="2729" spans="1:44" x14ac:dyDescent="0.25">
      <c r="A2729" t="str">
        <f>VLOOKUP($B2729,'Cushing Balance'!$C$2:$E$500,3,TRUE)</f>
        <v>532016</v>
      </c>
      <c r="B2729" s="2">
        <v>42740</v>
      </c>
      <c r="C2729" s="32"/>
      <c r="D2729" s="36">
        <f t="shared" ref="D2729:E2729" si="495">AVERAGE(D2716:D2728)</f>
        <v>139.16694505494519</v>
      </c>
      <c r="E2729" s="28">
        <f t="shared" si="495"/>
        <v>108.94604395604405</v>
      </c>
      <c r="F2729" s="28">
        <f t="shared" si="426"/>
        <v>197.36916483516492</v>
      </c>
      <c r="G2729" s="28"/>
      <c r="H2729" s="28">
        <f t="shared" si="427"/>
        <v>132.56742857142854</v>
      </c>
      <c r="I2729" s="28">
        <f t="shared" si="428"/>
        <v>78.849230769230743</v>
      </c>
      <c r="J2729" s="28">
        <f t="shared" si="429"/>
        <v>315.60278021978041</v>
      </c>
      <c r="K2729" s="28">
        <f t="shared" si="430"/>
        <v>77.481208791208815</v>
      </c>
      <c r="L2729" s="28">
        <f t="shared" si="431"/>
        <v>6.656349567592164E-3</v>
      </c>
      <c r="M2729" s="28">
        <f t="shared" si="432"/>
        <v>330.4133626373627</v>
      </c>
      <c r="N2729" s="28">
        <f t="shared" si="433"/>
        <v>119.65840659340643</v>
      </c>
      <c r="O2729" s="28">
        <f t="shared" si="434"/>
        <v>44.390010989010989</v>
      </c>
      <c r="P2729" s="28">
        <f t="shared" si="435"/>
        <v>0</v>
      </c>
      <c r="R2729" s="24">
        <f t="shared" si="450"/>
        <v>1544.4512387671505</v>
      </c>
      <c r="T2729" s="5">
        <v>82</v>
      </c>
      <c r="V2729" s="20">
        <f t="shared" si="451"/>
        <v>1626.4512387671505</v>
      </c>
      <c r="W2729" s="59">
        <f t="shared" si="441"/>
        <v>42740</v>
      </c>
      <c r="X2729" s="28">
        <f t="shared" si="454"/>
        <v>151.39905833333341</v>
      </c>
      <c r="Y2729" s="28">
        <f t="shared" si="455"/>
        <v>338.18764999999991</v>
      </c>
      <c r="Z2729" s="28">
        <f t="shared" si="481"/>
        <v>329.06874999999974</v>
      </c>
      <c r="AA2729" s="28">
        <f t="shared" si="465"/>
        <v>321.86480833333314</v>
      </c>
      <c r="AB2729" s="28">
        <f t="shared" si="456"/>
        <v>202.36661666666663</v>
      </c>
      <c r="AC2729" s="28">
        <f t="shared" si="457"/>
        <v>35.93319166666668</v>
      </c>
      <c r="AD2729" s="28">
        <f t="shared" si="458"/>
        <v>96.176699999999983</v>
      </c>
      <c r="AE2729" s="28">
        <f t="shared" si="459"/>
        <v>0</v>
      </c>
      <c r="AF2729" s="28">
        <f t="shared" si="460"/>
        <v>13.055871666666663</v>
      </c>
      <c r="AG2729" s="28">
        <f t="shared" si="461"/>
        <v>8.5230499999999978</v>
      </c>
      <c r="AH2729" s="28">
        <f t="shared" si="462"/>
        <v>0</v>
      </c>
      <c r="AI2729" s="28"/>
      <c r="AL2729" s="24">
        <f t="shared" si="463"/>
        <v>1496.5756966666663</v>
      </c>
      <c r="AN2729" s="47">
        <v>315</v>
      </c>
      <c r="AP2729" s="20">
        <f t="shared" si="452"/>
        <v>1811.5756966666663</v>
      </c>
      <c r="AR2729" s="20">
        <f t="shared" si="419"/>
        <v>-185.12445789951585</v>
      </c>
    </row>
    <row r="2730" spans="1:44" x14ac:dyDescent="0.25">
      <c r="A2730" t="str">
        <f>VLOOKUP($B2730,'Cushing Balance'!$C$2:$E$500,3,TRUE)</f>
        <v>532016</v>
      </c>
      <c r="B2730" s="2">
        <v>42741</v>
      </c>
      <c r="C2730" s="32"/>
      <c r="D2730" s="36">
        <f t="shared" ref="D2730:E2730" si="496">AVERAGE(D2717:D2729)</f>
        <v>139.16694505494522</v>
      </c>
      <c r="E2730" s="28">
        <f t="shared" si="496"/>
        <v>108.94604395604405</v>
      </c>
      <c r="F2730" s="28">
        <f t="shared" si="426"/>
        <v>197.36916483516492</v>
      </c>
      <c r="G2730" s="28"/>
      <c r="H2730" s="28">
        <f t="shared" si="427"/>
        <v>132.56742857142854</v>
      </c>
      <c r="I2730" s="28">
        <f t="shared" si="428"/>
        <v>78.849230769230743</v>
      </c>
      <c r="J2730" s="28">
        <f t="shared" si="429"/>
        <v>315.60278021978041</v>
      </c>
      <c r="K2730" s="28">
        <f t="shared" si="430"/>
        <v>77.481208791208815</v>
      </c>
      <c r="L2730" s="28">
        <f t="shared" si="431"/>
        <v>6.656349567592164E-3</v>
      </c>
      <c r="M2730" s="28">
        <f t="shared" si="432"/>
        <v>330.4133626373627</v>
      </c>
      <c r="N2730" s="28">
        <f t="shared" si="433"/>
        <v>119.65840659340643</v>
      </c>
      <c r="O2730" s="28">
        <f t="shared" si="434"/>
        <v>44.390010989010989</v>
      </c>
      <c r="P2730" s="28">
        <f t="shared" si="435"/>
        <v>0</v>
      </c>
      <c r="R2730" s="24">
        <f t="shared" si="450"/>
        <v>1544.4512387671505</v>
      </c>
      <c r="T2730" s="5">
        <v>82</v>
      </c>
      <c r="V2730" s="20">
        <f t="shared" si="451"/>
        <v>1626.4512387671505</v>
      </c>
      <c r="W2730" s="59">
        <f t="shared" si="441"/>
        <v>42741</v>
      </c>
      <c r="X2730" s="28">
        <f t="shared" si="454"/>
        <v>151.39905833333341</v>
      </c>
      <c r="Y2730" s="28">
        <f t="shared" si="455"/>
        <v>338.18764999999991</v>
      </c>
      <c r="Z2730" s="28">
        <f t="shared" si="481"/>
        <v>329.06874999999974</v>
      </c>
      <c r="AA2730" s="28">
        <f t="shared" si="465"/>
        <v>321.86480833333314</v>
      </c>
      <c r="AB2730" s="28">
        <f t="shared" si="456"/>
        <v>202.36661666666663</v>
      </c>
      <c r="AC2730" s="28">
        <f t="shared" si="457"/>
        <v>35.93319166666668</v>
      </c>
      <c r="AD2730" s="28">
        <f t="shared" si="458"/>
        <v>96.176699999999983</v>
      </c>
      <c r="AE2730" s="28">
        <f t="shared" si="459"/>
        <v>0</v>
      </c>
      <c r="AF2730" s="28">
        <f t="shared" si="460"/>
        <v>13.055871666666663</v>
      </c>
      <c r="AG2730" s="28">
        <f t="shared" si="461"/>
        <v>8.5230499999999978</v>
      </c>
      <c r="AH2730" s="28">
        <f t="shared" si="462"/>
        <v>0</v>
      </c>
      <c r="AI2730" s="28"/>
      <c r="AL2730" s="24">
        <f t="shared" si="463"/>
        <v>1496.5756966666663</v>
      </c>
      <c r="AN2730" s="47">
        <v>315</v>
      </c>
      <c r="AP2730" s="20">
        <f t="shared" si="452"/>
        <v>1811.5756966666663</v>
      </c>
      <c r="AR2730" s="20">
        <f t="shared" si="419"/>
        <v>-185.12445789951585</v>
      </c>
    </row>
    <row r="2731" spans="1:44" x14ac:dyDescent="0.25">
      <c r="A2731" t="str">
        <f>VLOOKUP($B2731,'Cushing Balance'!$C$2:$E$500,3,TRUE)</f>
        <v>12017</v>
      </c>
      <c r="B2731" s="2">
        <v>42742</v>
      </c>
      <c r="C2731" s="32"/>
      <c r="D2731" s="36">
        <f t="shared" ref="D2731:E2731" si="497">AVERAGE(D2718:D2730)</f>
        <v>139.16694505494519</v>
      </c>
      <c r="E2731" s="28">
        <f t="shared" si="497"/>
        <v>108.94604395604406</v>
      </c>
      <c r="F2731" s="28">
        <f t="shared" si="426"/>
        <v>197.3691648351649</v>
      </c>
      <c r="G2731" s="28"/>
      <c r="H2731" s="28">
        <f t="shared" si="427"/>
        <v>132.56742857142854</v>
      </c>
      <c r="I2731" s="28">
        <f t="shared" si="428"/>
        <v>78.849230769230743</v>
      </c>
      <c r="J2731" s="28">
        <f t="shared" si="429"/>
        <v>315.60278021978041</v>
      </c>
      <c r="K2731" s="28">
        <f t="shared" si="430"/>
        <v>77.481208791208815</v>
      </c>
      <c r="L2731" s="28">
        <f t="shared" si="431"/>
        <v>6.656349567592164E-3</v>
      </c>
      <c r="M2731" s="28">
        <f t="shared" si="432"/>
        <v>330.4133626373627</v>
      </c>
      <c r="N2731" s="28">
        <f t="shared" si="433"/>
        <v>119.65840659340643</v>
      </c>
      <c r="O2731" s="28">
        <f t="shared" si="434"/>
        <v>44.390010989010989</v>
      </c>
      <c r="P2731" s="28">
        <f t="shared" si="435"/>
        <v>0</v>
      </c>
      <c r="R2731" s="24">
        <f t="shared" si="450"/>
        <v>1544.4512387671505</v>
      </c>
      <c r="T2731" s="5">
        <v>82</v>
      </c>
      <c r="V2731" s="20">
        <f t="shared" si="451"/>
        <v>1626.4512387671505</v>
      </c>
      <c r="W2731" s="59">
        <f t="shared" si="441"/>
        <v>42742</v>
      </c>
      <c r="X2731" s="28">
        <f t="shared" si="454"/>
        <v>151.39905833333341</v>
      </c>
      <c r="Y2731" s="28">
        <f t="shared" si="455"/>
        <v>338.18764999999991</v>
      </c>
      <c r="Z2731" s="28">
        <f t="shared" si="481"/>
        <v>329.06874999999974</v>
      </c>
      <c r="AA2731" s="28">
        <f t="shared" si="465"/>
        <v>321.86480833333314</v>
      </c>
      <c r="AB2731" s="28">
        <f t="shared" si="456"/>
        <v>202.36661666666663</v>
      </c>
      <c r="AC2731" s="28">
        <f t="shared" si="457"/>
        <v>35.93319166666668</v>
      </c>
      <c r="AD2731" s="28">
        <f t="shared" si="458"/>
        <v>96.176699999999983</v>
      </c>
      <c r="AE2731" s="28">
        <f t="shared" si="459"/>
        <v>0</v>
      </c>
      <c r="AF2731" s="28">
        <f t="shared" si="460"/>
        <v>13.055871666666661</v>
      </c>
      <c r="AG2731" s="28">
        <f t="shared" si="461"/>
        <v>8.5230499999999978</v>
      </c>
      <c r="AH2731" s="28">
        <f t="shared" si="462"/>
        <v>0</v>
      </c>
      <c r="AI2731" s="28"/>
      <c r="AL2731" s="24">
        <f t="shared" si="463"/>
        <v>1496.5756966666663</v>
      </c>
      <c r="AN2731" s="47">
        <v>315</v>
      </c>
      <c r="AP2731" s="20">
        <f t="shared" si="452"/>
        <v>1811.5756966666663</v>
      </c>
      <c r="AR2731" s="20">
        <f t="shared" si="419"/>
        <v>-185.12445789951585</v>
      </c>
    </row>
    <row r="2732" spans="1:44" x14ac:dyDescent="0.25">
      <c r="A2732" t="str">
        <f>VLOOKUP($B2732,'Cushing Balance'!$C$2:$E$500,3,TRUE)</f>
        <v>12017</v>
      </c>
      <c r="B2732" s="2">
        <v>42743</v>
      </c>
      <c r="C2732" s="32"/>
      <c r="D2732" s="36">
        <f t="shared" ref="D2732:E2732" si="498">AVERAGE(D2719:D2731)</f>
        <v>139.16694505494522</v>
      </c>
      <c r="E2732" s="28">
        <f t="shared" si="498"/>
        <v>108.94604395604406</v>
      </c>
      <c r="F2732" s="28">
        <f t="shared" si="426"/>
        <v>197.36916483516492</v>
      </c>
      <c r="G2732" s="28"/>
      <c r="H2732" s="28">
        <f t="shared" si="427"/>
        <v>132.56742857142854</v>
      </c>
      <c r="I2732" s="28">
        <f t="shared" si="428"/>
        <v>78.849230769230743</v>
      </c>
      <c r="J2732" s="28">
        <f t="shared" si="429"/>
        <v>315.60278021978041</v>
      </c>
      <c r="K2732" s="28">
        <f t="shared" si="430"/>
        <v>77.481208791208815</v>
      </c>
      <c r="L2732" s="28">
        <f t="shared" si="431"/>
        <v>6.656349567592164E-3</v>
      </c>
      <c r="M2732" s="28">
        <f t="shared" si="432"/>
        <v>330.4133626373627</v>
      </c>
      <c r="N2732" s="28">
        <f t="shared" si="433"/>
        <v>119.65840659340643</v>
      </c>
      <c r="O2732" s="28">
        <f t="shared" si="434"/>
        <v>44.390010989010989</v>
      </c>
      <c r="P2732" s="28">
        <f t="shared" si="435"/>
        <v>0</v>
      </c>
      <c r="R2732" s="24">
        <f t="shared" si="450"/>
        <v>1544.4512387671505</v>
      </c>
      <c r="T2732" s="5">
        <v>82</v>
      </c>
      <c r="V2732" s="20">
        <f t="shared" si="451"/>
        <v>1626.4512387671505</v>
      </c>
      <c r="W2732" s="59">
        <f t="shared" si="441"/>
        <v>42743</v>
      </c>
      <c r="X2732" s="28">
        <f t="shared" si="454"/>
        <v>151.39905833333341</v>
      </c>
      <c r="Y2732" s="28">
        <f t="shared" si="455"/>
        <v>338.18764999999991</v>
      </c>
      <c r="Z2732" s="28">
        <f t="shared" si="481"/>
        <v>329.06874999999974</v>
      </c>
      <c r="AA2732" s="28">
        <f t="shared" si="465"/>
        <v>321.86480833333314</v>
      </c>
      <c r="AB2732" s="28">
        <f t="shared" si="456"/>
        <v>202.36661666666663</v>
      </c>
      <c r="AC2732" s="28">
        <f t="shared" si="457"/>
        <v>35.93319166666668</v>
      </c>
      <c r="AD2732" s="28">
        <f t="shared" si="458"/>
        <v>96.176699999999983</v>
      </c>
      <c r="AE2732" s="28">
        <f t="shared" si="459"/>
        <v>0</v>
      </c>
      <c r="AF2732" s="28">
        <f t="shared" si="460"/>
        <v>13.055871666666661</v>
      </c>
      <c r="AG2732" s="28">
        <f t="shared" si="461"/>
        <v>8.5230499999999978</v>
      </c>
      <c r="AH2732" s="28">
        <f t="shared" si="462"/>
        <v>0</v>
      </c>
      <c r="AI2732" s="28"/>
      <c r="AL2732" s="24">
        <f t="shared" si="463"/>
        <v>1496.5756966666663</v>
      </c>
      <c r="AN2732" s="47">
        <v>315</v>
      </c>
      <c r="AP2732" s="20">
        <f t="shared" si="452"/>
        <v>1811.5756966666663</v>
      </c>
      <c r="AR2732" s="20">
        <f t="shared" si="419"/>
        <v>-185.12445789951585</v>
      </c>
    </row>
    <row r="2733" spans="1:44" x14ac:dyDescent="0.25">
      <c r="A2733" t="str">
        <f>VLOOKUP($B2733,'Cushing Balance'!$C$2:$E$500,3,TRUE)</f>
        <v>12017</v>
      </c>
      <c r="B2733" s="2">
        <v>42744</v>
      </c>
      <c r="C2733" s="32"/>
      <c r="D2733" s="36">
        <f t="shared" ref="D2733:E2733" si="499">AVERAGE(D2720:D2732)</f>
        <v>139.16694505494519</v>
      </c>
      <c r="E2733" s="28">
        <f t="shared" si="499"/>
        <v>108.94604395604408</v>
      </c>
      <c r="F2733" s="28">
        <f t="shared" si="426"/>
        <v>197.36916483516492</v>
      </c>
      <c r="G2733" s="28"/>
      <c r="H2733" s="28">
        <f t="shared" si="427"/>
        <v>132.56742857142854</v>
      </c>
      <c r="I2733" s="28">
        <f t="shared" si="428"/>
        <v>78.849230769230743</v>
      </c>
      <c r="J2733" s="28">
        <f t="shared" si="429"/>
        <v>315.60278021978041</v>
      </c>
      <c r="K2733" s="28">
        <f t="shared" si="430"/>
        <v>77.481208791208815</v>
      </c>
      <c r="L2733" s="28">
        <f t="shared" si="431"/>
        <v>6.656349567592164E-3</v>
      </c>
      <c r="M2733" s="28">
        <f t="shared" si="432"/>
        <v>330.4133626373627</v>
      </c>
      <c r="N2733" s="28">
        <f t="shared" si="433"/>
        <v>119.65840659340643</v>
      </c>
      <c r="O2733" s="28">
        <f t="shared" si="434"/>
        <v>44.390010989010989</v>
      </c>
      <c r="P2733" s="28">
        <f t="shared" si="435"/>
        <v>0</v>
      </c>
      <c r="R2733" s="24">
        <f t="shared" si="450"/>
        <v>1544.4512387671505</v>
      </c>
      <c r="T2733" s="5">
        <v>82</v>
      </c>
      <c r="V2733" s="20">
        <f t="shared" si="451"/>
        <v>1626.4512387671505</v>
      </c>
      <c r="W2733" s="59">
        <f t="shared" si="441"/>
        <v>42744</v>
      </c>
      <c r="X2733" s="28">
        <f t="shared" si="454"/>
        <v>151.39905833333341</v>
      </c>
      <c r="Y2733" s="28">
        <f t="shared" si="455"/>
        <v>338.18764999999991</v>
      </c>
      <c r="Z2733" s="28">
        <f t="shared" si="481"/>
        <v>329.0687499999998</v>
      </c>
      <c r="AA2733" s="28">
        <f t="shared" si="465"/>
        <v>321.86480833333314</v>
      </c>
      <c r="AB2733" s="28">
        <f t="shared" si="456"/>
        <v>202.36661666666663</v>
      </c>
      <c r="AC2733" s="28">
        <f t="shared" si="457"/>
        <v>35.93319166666668</v>
      </c>
      <c r="AD2733" s="28">
        <f t="shared" si="458"/>
        <v>96.176699999999983</v>
      </c>
      <c r="AE2733" s="28">
        <f t="shared" si="459"/>
        <v>0</v>
      </c>
      <c r="AF2733" s="28">
        <f t="shared" si="460"/>
        <v>13.055871666666661</v>
      </c>
      <c r="AG2733" s="28">
        <f t="shared" si="461"/>
        <v>8.5230499999999978</v>
      </c>
      <c r="AH2733" s="28">
        <f t="shared" si="462"/>
        <v>0</v>
      </c>
      <c r="AI2733" s="28"/>
      <c r="AL2733" s="24">
        <f t="shared" si="463"/>
        <v>1496.5756966666665</v>
      </c>
      <c r="AN2733" s="47">
        <v>315</v>
      </c>
      <c r="AP2733" s="20">
        <f t="shared" si="452"/>
        <v>1811.5756966666665</v>
      </c>
      <c r="AR2733" s="20">
        <f t="shared" si="419"/>
        <v>-185.12445789951607</v>
      </c>
    </row>
    <row r="2734" spans="1:44" x14ac:dyDescent="0.25">
      <c r="A2734" t="str">
        <f>VLOOKUP($B2734,'Cushing Balance'!$C$2:$E$500,3,TRUE)</f>
        <v>12017</v>
      </c>
      <c r="B2734" s="2">
        <v>42745</v>
      </c>
      <c r="C2734" s="32"/>
      <c r="D2734" s="36">
        <f t="shared" ref="D2734:E2734" si="500">AVERAGE(D2721:D2733)</f>
        <v>139.16694505494519</v>
      </c>
      <c r="E2734" s="28">
        <f t="shared" si="500"/>
        <v>108.94604395604408</v>
      </c>
      <c r="F2734" s="28">
        <f t="shared" si="426"/>
        <v>197.36916483516492</v>
      </c>
      <c r="G2734" s="28"/>
      <c r="H2734" s="28">
        <f t="shared" si="427"/>
        <v>132.56742857142854</v>
      </c>
      <c r="I2734" s="28">
        <f t="shared" si="428"/>
        <v>78.849230769230743</v>
      </c>
      <c r="J2734" s="28">
        <f t="shared" si="429"/>
        <v>315.60278021978041</v>
      </c>
      <c r="K2734" s="28">
        <f t="shared" si="430"/>
        <v>77.481208791208815</v>
      </c>
      <c r="L2734" s="28">
        <f t="shared" si="431"/>
        <v>6.656349567592164E-3</v>
      </c>
      <c r="M2734" s="28">
        <f t="shared" si="432"/>
        <v>330.4133626373627</v>
      </c>
      <c r="N2734" s="28">
        <f t="shared" si="433"/>
        <v>119.65840659340643</v>
      </c>
      <c r="O2734" s="28">
        <f t="shared" si="434"/>
        <v>44.390010989010989</v>
      </c>
      <c r="P2734" s="28">
        <f t="shared" si="435"/>
        <v>0</v>
      </c>
      <c r="R2734" s="24">
        <f t="shared" si="450"/>
        <v>1544.4512387671505</v>
      </c>
      <c r="T2734" s="5">
        <v>82</v>
      </c>
      <c r="V2734" s="20">
        <f t="shared" si="451"/>
        <v>1626.4512387671505</v>
      </c>
      <c r="W2734" s="59">
        <f t="shared" si="441"/>
        <v>42745</v>
      </c>
      <c r="X2734" s="28">
        <f t="shared" si="454"/>
        <v>151.39905833333341</v>
      </c>
      <c r="Y2734" s="28">
        <f t="shared" si="455"/>
        <v>338.18764999999991</v>
      </c>
      <c r="Z2734" s="28">
        <f t="shared" si="481"/>
        <v>329.0687499999998</v>
      </c>
      <c r="AA2734" s="28">
        <f t="shared" si="465"/>
        <v>321.86480833333314</v>
      </c>
      <c r="AB2734" s="28">
        <f t="shared" si="456"/>
        <v>202.36661666666663</v>
      </c>
      <c r="AC2734" s="28">
        <f t="shared" si="457"/>
        <v>35.93319166666668</v>
      </c>
      <c r="AD2734" s="28">
        <f t="shared" si="458"/>
        <v>96.176699999999983</v>
      </c>
      <c r="AE2734" s="28">
        <f t="shared" si="459"/>
        <v>0</v>
      </c>
      <c r="AF2734" s="28">
        <f t="shared" si="460"/>
        <v>13.055871666666661</v>
      </c>
      <c r="AG2734" s="28">
        <f t="shared" si="461"/>
        <v>8.5230499999999978</v>
      </c>
      <c r="AH2734" s="28">
        <f t="shared" si="462"/>
        <v>0</v>
      </c>
      <c r="AI2734" s="28"/>
      <c r="AL2734" s="24">
        <f t="shared" si="463"/>
        <v>1496.5756966666665</v>
      </c>
      <c r="AN2734" s="47">
        <v>315</v>
      </c>
      <c r="AP2734" s="20">
        <f t="shared" si="452"/>
        <v>1811.5756966666665</v>
      </c>
      <c r="AR2734" s="20">
        <f t="shared" si="419"/>
        <v>-185.12445789951607</v>
      </c>
    </row>
    <row r="2735" spans="1:44" x14ac:dyDescent="0.25">
      <c r="A2735" t="str">
        <f>VLOOKUP($B2735,'Cushing Balance'!$C$2:$E$500,3,TRUE)</f>
        <v>12017</v>
      </c>
      <c r="B2735" s="2">
        <v>42746</v>
      </c>
      <c r="C2735" s="32"/>
      <c r="D2735" s="36">
        <f t="shared" ref="D2735:E2735" si="501">AVERAGE(D2722:D2734)</f>
        <v>139.16694505494519</v>
      </c>
      <c r="E2735" s="28">
        <f t="shared" si="501"/>
        <v>108.94604395604409</v>
      </c>
      <c r="F2735" s="28">
        <f t="shared" si="426"/>
        <v>197.36916483516492</v>
      </c>
      <c r="G2735" s="28"/>
      <c r="H2735" s="28">
        <f t="shared" si="427"/>
        <v>132.56742857142854</v>
      </c>
      <c r="I2735" s="28">
        <f t="shared" si="428"/>
        <v>78.849230769230743</v>
      </c>
      <c r="J2735" s="28">
        <f t="shared" si="429"/>
        <v>315.60278021978041</v>
      </c>
      <c r="K2735" s="28">
        <f t="shared" si="430"/>
        <v>77.481208791208815</v>
      </c>
      <c r="L2735" s="28">
        <f t="shared" si="431"/>
        <v>6.656349567592164E-3</v>
      </c>
      <c r="M2735" s="28">
        <f t="shared" si="432"/>
        <v>330.4133626373627</v>
      </c>
      <c r="N2735" s="28">
        <f t="shared" si="433"/>
        <v>119.65840659340643</v>
      </c>
      <c r="O2735" s="28">
        <f t="shared" si="434"/>
        <v>44.390010989010989</v>
      </c>
      <c r="P2735" s="28">
        <f t="shared" si="435"/>
        <v>0</v>
      </c>
      <c r="R2735" s="24">
        <f t="shared" si="450"/>
        <v>1544.4512387671505</v>
      </c>
      <c r="T2735" s="5">
        <v>82</v>
      </c>
      <c r="V2735" s="20">
        <f t="shared" si="451"/>
        <v>1626.4512387671505</v>
      </c>
      <c r="W2735" s="59">
        <f t="shared" si="441"/>
        <v>42746</v>
      </c>
      <c r="X2735" s="28">
        <f t="shared" si="454"/>
        <v>151.39905833333341</v>
      </c>
      <c r="Y2735" s="28">
        <f t="shared" si="455"/>
        <v>338.18764999999991</v>
      </c>
      <c r="Z2735" s="28">
        <f t="shared" si="481"/>
        <v>329.0687499999998</v>
      </c>
      <c r="AA2735" s="28">
        <f t="shared" si="465"/>
        <v>321.86480833333314</v>
      </c>
      <c r="AB2735" s="28">
        <f t="shared" si="456"/>
        <v>202.36661666666666</v>
      </c>
      <c r="AC2735" s="28">
        <f t="shared" si="457"/>
        <v>35.93319166666668</v>
      </c>
      <c r="AD2735" s="28">
        <f t="shared" si="458"/>
        <v>96.176699999999983</v>
      </c>
      <c r="AE2735" s="28">
        <f t="shared" si="459"/>
        <v>0</v>
      </c>
      <c r="AF2735" s="28">
        <f t="shared" si="460"/>
        <v>13.055871666666661</v>
      </c>
      <c r="AG2735" s="28">
        <f t="shared" si="461"/>
        <v>8.5230499999999978</v>
      </c>
      <c r="AH2735" s="28">
        <f t="shared" si="462"/>
        <v>0</v>
      </c>
      <c r="AI2735" s="28"/>
      <c r="AL2735" s="24">
        <f t="shared" si="463"/>
        <v>1496.5756966666665</v>
      </c>
      <c r="AN2735" s="47">
        <v>315</v>
      </c>
      <c r="AP2735" s="20">
        <f t="shared" si="452"/>
        <v>1811.5756966666665</v>
      </c>
      <c r="AR2735" s="20">
        <f t="shared" si="419"/>
        <v>-185.12445789951607</v>
      </c>
    </row>
    <row r="2736" spans="1:44" x14ac:dyDescent="0.25">
      <c r="A2736" t="str">
        <f>VLOOKUP($B2736,'Cushing Balance'!$C$2:$E$500,3,TRUE)</f>
        <v>12017</v>
      </c>
      <c r="B2736" s="2">
        <v>42747</v>
      </c>
      <c r="C2736" s="32"/>
      <c r="D2736" s="36">
        <f t="shared" ref="D2736:E2736" si="502">AVERAGE(D2723:D2735)</f>
        <v>139.16694505494519</v>
      </c>
      <c r="E2736" s="28">
        <f t="shared" si="502"/>
        <v>108.94604395604409</v>
      </c>
      <c r="F2736" s="28">
        <f t="shared" si="426"/>
        <v>197.36916483516492</v>
      </c>
      <c r="G2736" s="28"/>
      <c r="H2736" s="28">
        <f t="shared" si="427"/>
        <v>132.56742857142854</v>
      </c>
      <c r="I2736" s="28">
        <f t="shared" si="428"/>
        <v>78.849230769230743</v>
      </c>
      <c r="J2736" s="28">
        <f t="shared" si="429"/>
        <v>315.60278021978041</v>
      </c>
      <c r="K2736" s="28">
        <f t="shared" si="430"/>
        <v>77.481208791208815</v>
      </c>
      <c r="L2736" s="28">
        <f t="shared" si="431"/>
        <v>6.656349567592164E-3</v>
      </c>
      <c r="M2736" s="28">
        <f t="shared" si="432"/>
        <v>330.4133626373627</v>
      </c>
      <c r="N2736" s="28">
        <f t="shared" si="433"/>
        <v>119.65840659340643</v>
      </c>
      <c r="O2736" s="28">
        <f t="shared" si="434"/>
        <v>44.390010989010989</v>
      </c>
      <c r="P2736" s="28">
        <f t="shared" si="435"/>
        <v>0</v>
      </c>
      <c r="R2736" s="24">
        <f t="shared" si="450"/>
        <v>1544.4512387671505</v>
      </c>
      <c r="T2736" s="5">
        <v>82</v>
      </c>
      <c r="V2736" s="20">
        <f t="shared" si="451"/>
        <v>1626.4512387671505</v>
      </c>
      <c r="W2736" s="59">
        <f t="shared" si="441"/>
        <v>42747</v>
      </c>
      <c r="X2736" s="28">
        <f t="shared" si="454"/>
        <v>151.39905833333341</v>
      </c>
      <c r="Y2736" s="28">
        <f t="shared" si="455"/>
        <v>338.18764999999991</v>
      </c>
      <c r="Z2736" s="28">
        <f t="shared" si="481"/>
        <v>329.0687499999998</v>
      </c>
      <c r="AA2736" s="28">
        <f t="shared" si="465"/>
        <v>321.86480833333314</v>
      </c>
      <c r="AB2736" s="28">
        <f t="shared" si="456"/>
        <v>202.36661666666666</v>
      </c>
      <c r="AC2736" s="28">
        <f t="shared" si="457"/>
        <v>35.93319166666668</v>
      </c>
      <c r="AD2736" s="28">
        <f t="shared" si="458"/>
        <v>96.176699999999983</v>
      </c>
      <c r="AE2736" s="28">
        <f t="shared" si="459"/>
        <v>0</v>
      </c>
      <c r="AF2736" s="28">
        <f t="shared" si="460"/>
        <v>13.055871666666663</v>
      </c>
      <c r="AG2736" s="28">
        <f t="shared" si="461"/>
        <v>8.5230499999999978</v>
      </c>
      <c r="AH2736" s="28">
        <f t="shared" si="462"/>
        <v>0</v>
      </c>
      <c r="AI2736" s="28"/>
      <c r="AL2736" s="24">
        <f t="shared" si="463"/>
        <v>1496.5756966666665</v>
      </c>
      <c r="AN2736" s="47">
        <v>315</v>
      </c>
      <c r="AP2736" s="20">
        <f t="shared" si="452"/>
        <v>1811.5756966666665</v>
      </c>
      <c r="AR2736" s="20">
        <f t="shared" si="419"/>
        <v>-185.12445789951607</v>
      </c>
    </row>
    <row r="2737" spans="1:44" x14ac:dyDescent="0.25">
      <c r="A2737" t="str">
        <f>VLOOKUP($B2737,'Cushing Balance'!$C$2:$E$500,3,TRUE)</f>
        <v>12017</v>
      </c>
      <c r="B2737" s="2">
        <v>42748</v>
      </c>
      <c r="C2737" s="32"/>
      <c r="D2737" s="36">
        <f t="shared" ref="D2737:E2737" si="503">AVERAGE(D2724:D2736)</f>
        <v>139.16694505494519</v>
      </c>
      <c r="E2737" s="28">
        <f t="shared" si="503"/>
        <v>108.94604395604408</v>
      </c>
      <c r="F2737" s="28">
        <f t="shared" si="426"/>
        <v>197.36916483516492</v>
      </c>
      <c r="G2737" s="28"/>
      <c r="H2737" s="28">
        <f t="shared" si="427"/>
        <v>132.56742857142854</v>
      </c>
      <c r="I2737" s="28">
        <f t="shared" si="428"/>
        <v>78.849230769230743</v>
      </c>
      <c r="J2737" s="28">
        <f t="shared" si="429"/>
        <v>315.60278021978041</v>
      </c>
      <c r="K2737" s="28">
        <f t="shared" si="430"/>
        <v>77.481208791208815</v>
      </c>
      <c r="L2737" s="28">
        <f t="shared" si="431"/>
        <v>6.656349567592164E-3</v>
      </c>
      <c r="M2737" s="28">
        <f t="shared" si="432"/>
        <v>330.4133626373627</v>
      </c>
      <c r="N2737" s="28">
        <f t="shared" si="433"/>
        <v>119.65840659340643</v>
      </c>
      <c r="O2737" s="28">
        <f t="shared" si="434"/>
        <v>44.390010989010989</v>
      </c>
      <c r="P2737" s="28">
        <f t="shared" si="435"/>
        <v>0</v>
      </c>
      <c r="R2737" s="24">
        <f t="shared" si="450"/>
        <v>1544.4512387671505</v>
      </c>
      <c r="T2737" s="5">
        <v>82</v>
      </c>
      <c r="V2737" s="20">
        <f t="shared" si="451"/>
        <v>1626.4512387671505</v>
      </c>
      <c r="W2737" s="59">
        <f t="shared" si="441"/>
        <v>42748</v>
      </c>
      <c r="X2737" s="28">
        <f t="shared" si="454"/>
        <v>151.39905833333341</v>
      </c>
      <c r="Y2737" s="28">
        <f t="shared" si="455"/>
        <v>338.18764999999991</v>
      </c>
      <c r="Z2737" s="28">
        <f t="shared" si="481"/>
        <v>329.06874999999974</v>
      </c>
      <c r="AA2737" s="28">
        <f t="shared" si="465"/>
        <v>321.86480833333314</v>
      </c>
      <c r="AB2737" s="28">
        <f t="shared" si="456"/>
        <v>202.36661666666666</v>
      </c>
      <c r="AC2737" s="28">
        <f t="shared" si="457"/>
        <v>35.93319166666668</v>
      </c>
      <c r="AD2737" s="28">
        <f t="shared" si="458"/>
        <v>96.176699999999983</v>
      </c>
      <c r="AE2737" s="28">
        <f t="shared" si="459"/>
        <v>0</v>
      </c>
      <c r="AF2737" s="28">
        <f t="shared" si="460"/>
        <v>13.055871666666661</v>
      </c>
      <c r="AG2737" s="28">
        <f t="shared" si="461"/>
        <v>8.5230499999999978</v>
      </c>
      <c r="AH2737" s="28">
        <f t="shared" si="462"/>
        <v>0</v>
      </c>
      <c r="AI2737" s="28"/>
      <c r="AL2737" s="24">
        <f t="shared" si="463"/>
        <v>1496.5756966666663</v>
      </c>
      <c r="AN2737" s="47">
        <v>315</v>
      </c>
      <c r="AP2737" s="20">
        <f t="shared" si="452"/>
        <v>1811.5756966666663</v>
      </c>
      <c r="AR2737" s="20">
        <f t="shared" si="419"/>
        <v>-185.12445789951585</v>
      </c>
    </row>
    <row r="2738" spans="1:44" x14ac:dyDescent="0.25">
      <c r="A2738" t="str">
        <f>VLOOKUP($B2738,'Cushing Balance'!$C$2:$E$500,3,TRUE)</f>
        <v>22017</v>
      </c>
      <c r="B2738" s="2">
        <v>42749</v>
      </c>
      <c r="C2738" s="32"/>
      <c r="D2738" s="36">
        <f t="shared" ref="D2738:E2738" si="504">AVERAGE(D2725:D2737)</f>
        <v>139.16694505494522</v>
      </c>
      <c r="E2738" s="28">
        <f t="shared" si="504"/>
        <v>108.94604395604408</v>
      </c>
      <c r="F2738" s="28">
        <f t="shared" si="426"/>
        <v>197.36916483516492</v>
      </c>
      <c r="G2738" s="28"/>
      <c r="H2738" s="28">
        <f t="shared" si="427"/>
        <v>132.56742857142854</v>
      </c>
      <c r="I2738" s="28">
        <f t="shared" si="428"/>
        <v>78.849230769230743</v>
      </c>
      <c r="J2738" s="28">
        <f t="shared" si="429"/>
        <v>315.60278021978041</v>
      </c>
      <c r="K2738" s="28">
        <f t="shared" si="430"/>
        <v>77.481208791208815</v>
      </c>
      <c r="L2738" s="28">
        <f t="shared" si="431"/>
        <v>6.656349567592164E-3</v>
      </c>
      <c r="M2738" s="28">
        <f t="shared" si="432"/>
        <v>330.4133626373627</v>
      </c>
      <c r="N2738" s="28">
        <f t="shared" si="433"/>
        <v>119.65840659340643</v>
      </c>
      <c r="O2738" s="28">
        <f t="shared" si="434"/>
        <v>44.390010989010989</v>
      </c>
      <c r="P2738" s="28">
        <f t="shared" si="435"/>
        <v>0</v>
      </c>
      <c r="R2738" s="24">
        <f t="shared" si="450"/>
        <v>1544.4512387671505</v>
      </c>
      <c r="T2738" s="5">
        <v>82</v>
      </c>
      <c r="V2738" s="20">
        <f t="shared" si="451"/>
        <v>1626.4512387671505</v>
      </c>
      <c r="W2738" s="59">
        <f t="shared" si="441"/>
        <v>42749</v>
      </c>
      <c r="X2738" s="28">
        <f t="shared" si="454"/>
        <v>151.39905833333341</v>
      </c>
      <c r="Y2738" s="28">
        <f t="shared" si="455"/>
        <v>338.18764999999991</v>
      </c>
      <c r="Z2738" s="28">
        <f t="shared" si="481"/>
        <v>329.06874999999974</v>
      </c>
      <c r="AA2738" s="28">
        <f t="shared" si="465"/>
        <v>321.86480833333314</v>
      </c>
      <c r="AB2738" s="28">
        <f t="shared" si="456"/>
        <v>202.36661666666666</v>
      </c>
      <c r="AC2738" s="28">
        <f t="shared" si="457"/>
        <v>35.93319166666668</v>
      </c>
      <c r="AD2738" s="28">
        <f t="shared" si="458"/>
        <v>96.176699999999983</v>
      </c>
      <c r="AE2738" s="28">
        <f t="shared" si="459"/>
        <v>0</v>
      </c>
      <c r="AF2738" s="28">
        <f t="shared" si="460"/>
        <v>13.055871666666661</v>
      </c>
      <c r="AG2738" s="28">
        <f t="shared" si="461"/>
        <v>8.5230499999999978</v>
      </c>
      <c r="AH2738" s="28">
        <f t="shared" si="462"/>
        <v>0</v>
      </c>
      <c r="AI2738" s="28"/>
      <c r="AL2738" s="24">
        <f t="shared" si="463"/>
        <v>1496.5756966666663</v>
      </c>
      <c r="AN2738" s="47">
        <v>315</v>
      </c>
      <c r="AP2738" s="20">
        <f t="shared" si="452"/>
        <v>1811.5756966666663</v>
      </c>
      <c r="AR2738" s="20">
        <f t="shared" si="419"/>
        <v>-185.12445789951585</v>
      </c>
    </row>
    <row r="2739" spans="1:44" x14ac:dyDescent="0.25">
      <c r="A2739" t="str">
        <f>VLOOKUP($B2739,'Cushing Balance'!$C$2:$E$500,3,TRUE)</f>
        <v>22017</v>
      </c>
      <c r="B2739" s="2">
        <v>42750</v>
      </c>
      <c r="C2739" s="32"/>
      <c r="D2739" s="36">
        <f t="shared" ref="D2739:E2739" si="505">AVERAGE(D2726:D2738)</f>
        <v>139.16694505494522</v>
      </c>
      <c r="E2739" s="28">
        <f t="shared" si="505"/>
        <v>108.94604395604408</v>
      </c>
      <c r="F2739" s="28">
        <f t="shared" si="426"/>
        <v>197.36916483516492</v>
      </c>
      <c r="G2739" s="28"/>
      <c r="H2739" s="28">
        <f t="shared" si="427"/>
        <v>132.56742857142854</v>
      </c>
      <c r="I2739" s="28">
        <f t="shared" si="428"/>
        <v>78.849230769230743</v>
      </c>
      <c r="J2739" s="28">
        <f t="shared" si="429"/>
        <v>315.60278021978041</v>
      </c>
      <c r="K2739" s="28">
        <f t="shared" si="430"/>
        <v>77.481208791208815</v>
      </c>
      <c r="L2739" s="28">
        <f t="shared" si="431"/>
        <v>6.656349567592164E-3</v>
      </c>
      <c r="M2739" s="28">
        <f t="shared" si="432"/>
        <v>330.4133626373627</v>
      </c>
      <c r="N2739" s="28">
        <f t="shared" si="433"/>
        <v>119.65840659340643</v>
      </c>
      <c r="O2739" s="28">
        <f t="shared" si="434"/>
        <v>44.390010989010989</v>
      </c>
      <c r="P2739" s="28">
        <f t="shared" si="435"/>
        <v>0</v>
      </c>
      <c r="R2739" s="24">
        <f t="shared" si="450"/>
        <v>1544.4512387671505</v>
      </c>
      <c r="T2739" s="5">
        <v>82</v>
      </c>
      <c r="V2739" s="20">
        <f t="shared" si="451"/>
        <v>1626.4512387671505</v>
      </c>
      <c r="W2739" s="59">
        <f t="shared" si="441"/>
        <v>42750</v>
      </c>
      <c r="X2739" s="28">
        <f t="shared" si="454"/>
        <v>151.39905833333341</v>
      </c>
      <c r="Y2739" s="28">
        <f t="shared" si="455"/>
        <v>338.18764999999991</v>
      </c>
      <c r="Z2739" s="28">
        <f t="shared" si="481"/>
        <v>329.06874999999974</v>
      </c>
      <c r="AA2739" s="28">
        <f t="shared" si="465"/>
        <v>321.86480833333314</v>
      </c>
      <c r="AB2739" s="28">
        <f t="shared" si="456"/>
        <v>202.36661666666666</v>
      </c>
      <c r="AC2739" s="28">
        <f t="shared" si="457"/>
        <v>35.93319166666668</v>
      </c>
      <c r="AD2739" s="28">
        <f t="shared" si="458"/>
        <v>96.176699999999983</v>
      </c>
      <c r="AE2739" s="28">
        <f t="shared" si="459"/>
        <v>0</v>
      </c>
      <c r="AF2739" s="28">
        <f t="shared" si="460"/>
        <v>13.055871666666661</v>
      </c>
      <c r="AG2739" s="28">
        <f t="shared" si="461"/>
        <v>8.5230499999999978</v>
      </c>
      <c r="AH2739" s="28">
        <f t="shared" si="462"/>
        <v>0</v>
      </c>
      <c r="AI2739" s="28"/>
      <c r="AL2739" s="24">
        <f t="shared" si="463"/>
        <v>1496.5756966666663</v>
      </c>
      <c r="AN2739" s="47">
        <v>315</v>
      </c>
      <c r="AP2739" s="20">
        <f t="shared" si="452"/>
        <v>1811.5756966666663</v>
      </c>
      <c r="AR2739" s="20">
        <f t="shared" si="419"/>
        <v>-185.12445789951585</v>
      </c>
    </row>
    <row r="2740" spans="1:44" x14ac:dyDescent="0.25">
      <c r="A2740" t="str">
        <f>VLOOKUP($B2740,'Cushing Balance'!$C$2:$E$500,3,TRUE)</f>
        <v>22017</v>
      </c>
      <c r="B2740" s="2">
        <v>42751</v>
      </c>
      <c r="C2740" s="32"/>
      <c r="D2740" s="36">
        <f t="shared" ref="D2740:E2740" si="506">AVERAGE(D2727:D2739)</f>
        <v>139.16694505494522</v>
      </c>
      <c r="E2740" s="28">
        <f t="shared" si="506"/>
        <v>108.94604395604408</v>
      </c>
      <c r="F2740" s="28">
        <f t="shared" si="426"/>
        <v>197.36916483516492</v>
      </c>
      <c r="G2740" s="28"/>
      <c r="H2740" s="28">
        <f t="shared" si="427"/>
        <v>132.56742857142854</v>
      </c>
      <c r="I2740" s="28">
        <f t="shared" si="428"/>
        <v>78.849230769230743</v>
      </c>
      <c r="J2740" s="28">
        <f t="shared" si="429"/>
        <v>315.60278021978041</v>
      </c>
      <c r="K2740" s="28">
        <f t="shared" si="430"/>
        <v>77.481208791208815</v>
      </c>
      <c r="L2740" s="28">
        <f t="shared" si="431"/>
        <v>6.656349567592164E-3</v>
      </c>
      <c r="M2740" s="28">
        <f t="shared" si="432"/>
        <v>330.4133626373627</v>
      </c>
      <c r="N2740" s="28">
        <f t="shared" si="433"/>
        <v>119.65840659340643</v>
      </c>
      <c r="O2740" s="28">
        <f t="shared" si="434"/>
        <v>44.390010989010989</v>
      </c>
      <c r="P2740" s="28">
        <f t="shared" si="435"/>
        <v>0</v>
      </c>
      <c r="R2740" s="24">
        <f t="shared" si="450"/>
        <v>1544.4512387671505</v>
      </c>
      <c r="T2740" s="5">
        <v>82</v>
      </c>
      <c r="V2740" s="20">
        <f t="shared" si="451"/>
        <v>1626.4512387671505</v>
      </c>
      <c r="W2740" s="59">
        <f t="shared" si="441"/>
        <v>42751</v>
      </c>
      <c r="X2740" s="28">
        <f t="shared" si="454"/>
        <v>151.39905833333341</v>
      </c>
      <c r="Y2740" s="28">
        <f t="shared" si="455"/>
        <v>338.18764999999991</v>
      </c>
      <c r="Z2740" s="28">
        <f t="shared" si="481"/>
        <v>329.06874999999974</v>
      </c>
      <c r="AA2740" s="28">
        <f t="shared" si="465"/>
        <v>321.86480833333314</v>
      </c>
      <c r="AB2740" s="28">
        <f t="shared" si="456"/>
        <v>202.36661666666666</v>
      </c>
      <c r="AC2740" s="28">
        <f t="shared" si="457"/>
        <v>35.93319166666668</v>
      </c>
      <c r="AD2740" s="28">
        <f t="shared" si="458"/>
        <v>96.176699999999983</v>
      </c>
      <c r="AE2740" s="28">
        <f t="shared" si="459"/>
        <v>0</v>
      </c>
      <c r="AF2740" s="28">
        <f t="shared" si="460"/>
        <v>13.055871666666661</v>
      </c>
      <c r="AG2740" s="28">
        <f t="shared" si="461"/>
        <v>8.5230499999999978</v>
      </c>
      <c r="AH2740" s="28">
        <f t="shared" si="462"/>
        <v>0</v>
      </c>
      <c r="AI2740" s="28"/>
      <c r="AL2740" s="24">
        <f t="shared" si="463"/>
        <v>1496.5756966666663</v>
      </c>
      <c r="AN2740" s="47">
        <v>315</v>
      </c>
      <c r="AP2740" s="20">
        <f t="shared" si="452"/>
        <v>1811.5756966666663</v>
      </c>
      <c r="AR2740" s="20">
        <f t="shared" si="419"/>
        <v>-185.12445789951585</v>
      </c>
    </row>
    <row r="2741" spans="1:44" x14ac:dyDescent="0.25">
      <c r="A2741" t="str">
        <f>VLOOKUP($B2741,'Cushing Balance'!$C$2:$E$500,3,TRUE)</f>
        <v>22017</v>
      </c>
      <c r="B2741" s="2">
        <v>42752</v>
      </c>
      <c r="C2741" s="32"/>
      <c r="D2741" s="36">
        <f t="shared" ref="D2741:E2741" si="507">AVERAGE(D2728:D2740)</f>
        <v>139.16694505494522</v>
      </c>
      <c r="E2741" s="28">
        <f t="shared" si="507"/>
        <v>108.94604395604409</v>
      </c>
      <c r="F2741" s="28">
        <f t="shared" si="426"/>
        <v>197.36916483516492</v>
      </c>
      <c r="G2741" s="28"/>
      <c r="H2741" s="28">
        <f t="shared" si="427"/>
        <v>132.56742857142854</v>
      </c>
      <c r="I2741" s="28">
        <f t="shared" si="428"/>
        <v>78.849230769230743</v>
      </c>
      <c r="J2741" s="28">
        <f t="shared" si="429"/>
        <v>315.60278021978041</v>
      </c>
      <c r="K2741" s="28">
        <f t="shared" si="430"/>
        <v>77.481208791208815</v>
      </c>
      <c r="L2741" s="28">
        <f t="shared" si="431"/>
        <v>6.656349567592164E-3</v>
      </c>
      <c r="M2741" s="28">
        <f t="shared" si="432"/>
        <v>330.4133626373627</v>
      </c>
      <c r="N2741" s="28">
        <f t="shared" si="433"/>
        <v>119.65840659340643</v>
      </c>
      <c r="O2741" s="28">
        <f t="shared" si="434"/>
        <v>44.390010989010989</v>
      </c>
      <c r="P2741" s="28">
        <f t="shared" si="435"/>
        <v>0</v>
      </c>
      <c r="R2741" s="24">
        <f t="shared" si="450"/>
        <v>1544.4512387671505</v>
      </c>
      <c r="T2741" s="5">
        <v>82</v>
      </c>
      <c r="V2741" s="20">
        <f t="shared" si="451"/>
        <v>1626.4512387671505</v>
      </c>
      <c r="W2741" s="59">
        <f t="shared" si="441"/>
        <v>42752</v>
      </c>
      <c r="X2741" s="28">
        <f t="shared" si="454"/>
        <v>151.39905833333341</v>
      </c>
      <c r="Y2741" s="28">
        <f t="shared" si="455"/>
        <v>338.18764999999991</v>
      </c>
      <c r="Z2741" s="28">
        <f t="shared" si="481"/>
        <v>329.06874999999974</v>
      </c>
      <c r="AA2741" s="28">
        <f t="shared" si="465"/>
        <v>321.86480833333314</v>
      </c>
      <c r="AB2741" s="28">
        <f t="shared" si="456"/>
        <v>202.36661666666666</v>
      </c>
      <c r="AC2741" s="28">
        <f t="shared" si="457"/>
        <v>35.93319166666668</v>
      </c>
      <c r="AD2741" s="28">
        <f t="shared" si="458"/>
        <v>96.176699999999983</v>
      </c>
      <c r="AE2741" s="28">
        <f t="shared" si="459"/>
        <v>0</v>
      </c>
      <c r="AF2741" s="28">
        <f t="shared" si="460"/>
        <v>13.055871666666661</v>
      </c>
      <c r="AG2741" s="28">
        <f t="shared" si="461"/>
        <v>8.5230499999999978</v>
      </c>
      <c r="AH2741" s="28">
        <f t="shared" si="462"/>
        <v>0</v>
      </c>
      <c r="AI2741" s="28"/>
      <c r="AL2741" s="24">
        <f t="shared" si="463"/>
        <v>1496.5756966666663</v>
      </c>
      <c r="AN2741" s="47">
        <v>315</v>
      </c>
      <c r="AP2741" s="20">
        <f t="shared" si="452"/>
        <v>1811.5756966666663</v>
      </c>
      <c r="AR2741" s="20">
        <f t="shared" si="419"/>
        <v>-185.12445789951585</v>
      </c>
    </row>
    <row r="2742" spans="1:44" x14ac:dyDescent="0.25">
      <c r="A2742" t="str">
        <f>VLOOKUP($B2742,'Cushing Balance'!$C$2:$E$500,3,TRUE)</f>
        <v>22017</v>
      </c>
      <c r="B2742" s="2">
        <v>42753</v>
      </c>
      <c r="C2742" s="32"/>
      <c r="D2742" s="36">
        <f t="shared" ref="D2742:E2742" si="508">AVERAGE(D2729:D2741)</f>
        <v>139.16694505494522</v>
      </c>
      <c r="E2742" s="28">
        <f t="shared" si="508"/>
        <v>108.94604395604408</v>
      </c>
      <c r="F2742" s="28">
        <f t="shared" si="426"/>
        <v>197.36916483516492</v>
      </c>
      <c r="G2742" s="28"/>
      <c r="H2742" s="28">
        <f t="shared" si="427"/>
        <v>132.56742857142854</v>
      </c>
      <c r="I2742" s="28">
        <f t="shared" si="428"/>
        <v>78.849230769230743</v>
      </c>
      <c r="J2742" s="28">
        <f t="shared" si="429"/>
        <v>315.60278021978041</v>
      </c>
      <c r="K2742" s="28">
        <f t="shared" si="430"/>
        <v>77.481208791208815</v>
      </c>
      <c r="L2742" s="28">
        <f t="shared" si="431"/>
        <v>6.656349567592164E-3</v>
      </c>
      <c r="M2742" s="28">
        <f t="shared" si="432"/>
        <v>330.4133626373627</v>
      </c>
      <c r="N2742" s="28">
        <f t="shared" si="433"/>
        <v>119.65840659340643</v>
      </c>
      <c r="O2742" s="28">
        <f t="shared" si="434"/>
        <v>44.390010989010989</v>
      </c>
      <c r="P2742" s="28">
        <f t="shared" si="435"/>
        <v>0</v>
      </c>
      <c r="R2742" s="24">
        <f t="shared" si="450"/>
        <v>1544.4512387671505</v>
      </c>
      <c r="T2742" s="5">
        <v>82</v>
      </c>
      <c r="V2742" s="20">
        <f t="shared" si="451"/>
        <v>1626.4512387671505</v>
      </c>
      <c r="W2742" s="59">
        <f t="shared" si="441"/>
        <v>42753</v>
      </c>
      <c r="X2742" s="28">
        <f t="shared" si="454"/>
        <v>151.39905833333341</v>
      </c>
      <c r="Y2742" s="28">
        <f t="shared" si="455"/>
        <v>338.18764999999991</v>
      </c>
      <c r="Z2742" s="28">
        <f t="shared" si="481"/>
        <v>329.06874999999974</v>
      </c>
      <c r="AA2742" s="28">
        <f t="shared" si="465"/>
        <v>321.86480833333314</v>
      </c>
      <c r="AB2742" s="28">
        <f t="shared" si="456"/>
        <v>202.36661666666666</v>
      </c>
      <c r="AC2742" s="28">
        <f t="shared" si="457"/>
        <v>35.93319166666668</v>
      </c>
      <c r="AD2742" s="28">
        <f t="shared" si="458"/>
        <v>96.176699999999983</v>
      </c>
      <c r="AE2742" s="28">
        <f t="shared" si="459"/>
        <v>0</v>
      </c>
      <c r="AF2742" s="28">
        <f t="shared" si="460"/>
        <v>13.055871666666661</v>
      </c>
      <c r="AG2742" s="28">
        <f t="shared" si="461"/>
        <v>8.5230499999999978</v>
      </c>
      <c r="AH2742" s="28">
        <f t="shared" si="462"/>
        <v>0</v>
      </c>
      <c r="AI2742" s="28"/>
      <c r="AL2742" s="24">
        <f t="shared" si="463"/>
        <v>1496.5756966666663</v>
      </c>
      <c r="AN2742" s="47">
        <v>315</v>
      </c>
      <c r="AP2742" s="20">
        <f t="shared" si="452"/>
        <v>1811.5756966666663</v>
      </c>
      <c r="AR2742" s="20">
        <f t="shared" si="419"/>
        <v>-185.12445789951585</v>
      </c>
    </row>
    <row r="2743" spans="1:44" x14ac:dyDescent="0.25">
      <c r="A2743" t="str">
        <f>VLOOKUP($B2743,'Cushing Balance'!$C$2:$E$500,3,TRUE)</f>
        <v>22017</v>
      </c>
      <c r="B2743" s="2">
        <v>42754</v>
      </c>
      <c r="C2743" s="32"/>
      <c r="D2743" s="36">
        <f t="shared" ref="D2743:E2743" si="509">AVERAGE(D2730:D2742)</f>
        <v>139.16694505494522</v>
      </c>
      <c r="E2743" s="28">
        <f t="shared" si="509"/>
        <v>108.94604395604409</v>
      </c>
      <c r="F2743" s="28">
        <f t="shared" si="426"/>
        <v>197.36916483516492</v>
      </c>
      <c r="G2743" s="28"/>
      <c r="H2743" s="28">
        <f t="shared" si="427"/>
        <v>132.56742857142854</v>
      </c>
      <c r="I2743" s="28">
        <f t="shared" si="428"/>
        <v>78.849230769230743</v>
      </c>
      <c r="J2743" s="28">
        <f t="shared" si="429"/>
        <v>315.60278021978041</v>
      </c>
      <c r="K2743" s="28">
        <f t="shared" si="430"/>
        <v>77.481208791208815</v>
      </c>
      <c r="L2743" s="28">
        <f t="shared" si="431"/>
        <v>6.656349567592164E-3</v>
      </c>
      <c r="M2743" s="28">
        <f t="shared" si="432"/>
        <v>330.4133626373627</v>
      </c>
      <c r="N2743" s="28">
        <f t="shared" si="433"/>
        <v>119.65840659340643</v>
      </c>
      <c r="O2743" s="28">
        <f t="shared" si="434"/>
        <v>44.390010989010989</v>
      </c>
      <c r="P2743" s="28">
        <f t="shared" si="435"/>
        <v>0</v>
      </c>
      <c r="R2743" s="24">
        <f t="shared" si="450"/>
        <v>1544.4512387671505</v>
      </c>
      <c r="T2743" s="5">
        <v>82</v>
      </c>
      <c r="V2743" s="20">
        <f t="shared" si="451"/>
        <v>1626.4512387671505</v>
      </c>
      <c r="W2743" s="59">
        <f t="shared" si="441"/>
        <v>42754</v>
      </c>
      <c r="X2743" s="28">
        <f t="shared" si="454"/>
        <v>151.39905833333341</v>
      </c>
      <c r="Y2743" s="28">
        <f t="shared" si="455"/>
        <v>338.18764999999991</v>
      </c>
      <c r="Z2743" s="28">
        <f t="shared" si="481"/>
        <v>329.06874999999974</v>
      </c>
      <c r="AA2743" s="28">
        <f t="shared" si="465"/>
        <v>321.86480833333314</v>
      </c>
      <c r="AB2743" s="28">
        <f t="shared" si="456"/>
        <v>202.36661666666666</v>
      </c>
      <c r="AC2743" s="28">
        <f t="shared" si="457"/>
        <v>35.93319166666668</v>
      </c>
      <c r="AD2743" s="28">
        <f t="shared" si="458"/>
        <v>96.176699999999983</v>
      </c>
      <c r="AE2743" s="28">
        <f t="shared" si="459"/>
        <v>0</v>
      </c>
      <c r="AF2743" s="28">
        <f t="shared" si="460"/>
        <v>13.055871666666661</v>
      </c>
      <c r="AG2743" s="28">
        <f t="shared" si="461"/>
        <v>8.5230499999999978</v>
      </c>
      <c r="AH2743" s="28">
        <f t="shared" si="462"/>
        <v>0</v>
      </c>
      <c r="AI2743" s="28"/>
      <c r="AL2743" s="24">
        <f t="shared" si="463"/>
        <v>1496.5756966666663</v>
      </c>
      <c r="AN2743" s="47">
        <v>315</v>
      </c>
      <c r="AP2743" s="20">
        <f t="shared" si="452"/>
        <v>1811.5756966666663</v>
      </c>
      <c r="AR2743" s="20">
        <f t="shared" ref="AR2743:AR2806" si="510">V2743-AP2743</f>
        <v>-185.12445789951585</v>
      </c>
    </row>
    <row r="2744" spans="1:44" x14ac:dyDescent="0.25">
      <c r="A2744" t="str">
        <f>VLOOKUP($B2744,'Cushing Balance'!$C$2:$E$500,3,TRUE)</f>
        <v>22017</v>
      </c>
      <c r="B2744" s="2">
        <v>42755</v>
      </c>
      <c r="C2744" s="32"/>
      <c r="D2744" s="36">
        <f t="shared" ref="D2744:E2744" si="511">AVERAGE(D2731:D2743)</f>
        <v>139.16694505494522</v>
      </c>
      <c r="E2744" s="28">
        <f t="shared" si="511"/>
        <v>108.94604395604408</v>
      </c>
      <c r="F2744" s="28">
        <f t="shared" si="426"/>
        <v>197.36916483516492</v>
      </c>
      <c r="G2744" s="28"/>
      <c r="H2744" s="28">
        <f t="shared" si="427"/>
        <v>132.56742857142854</v>
      </c>
      <c r="I2744" s="28">
        <f t="shared" si="428"/>
        <v>78.849230769230743</v>
      </c>
      <c r="J2744" s="28">
        <f t="shared" si="429"/>
        <v>315.60278021978041</v>
      </c>
      <c r="K2744" s="28">
        <f t="shared" si="430"/>
        <v>77.481208791208815</v>
      </c>
      <c r="L2744" s="28">
        <f t="shared" si="431"/>
        <v>6.656349567592164E-3</v>
      </c>
      <c r="M2744" s="28">
        <f t="shared" si="432"/>
        <v>330.4133626373627</v>
      </c>
      <c r="N2744" s="28">
        <f t="shared" si="433"/>
        <v>119.65840659340643</v>
      </c>
      <c r="O2744" s="28">
        <f t="shared" si="434"/>
        <v>44.390010989010989</v>
      </c>
      <c r="P2744" s="28">
        <f t="shared" si="435"/>
        <v>0</v>
      </c>
      <c r="R2744" s="24">
        <f t="shared" si="450"/>
        <v>1544.4512387671505</v>
      </c>
      <c r="T2744" s="5">
        <v>82</v>
      </c>
      <c r="V2744" s="20">
        <f t="shared" si="451"/>
        <v>1626.4512387671505</v>
      </c>
      <c r="W2744" s="59">
        <f t="shared" si="441"/>
        <v>42755</v>
      </c>
      <c r="X2744" s="28">
        <f t="shared" si="454"/>
        <v>151.39905833333341</v>
      </c>
      <c r="Y2744" s="28">
        <f t="shared" si="455"/>
        <v>338.18764999999991</v>
      </c>
      <c r="Z2744" s="28">
        <f t="shared" si="481"/>
        <v>329.06874999999974</v>
      </c>
      <c r="AA2744" s="28">
        <f t="shared" si="465"/>
        <v>321.86480833333314</v>
      </c>
      <c r="AB2744" s="28">
        <f t="shared" si="456"/>
        <v>202.36661666666666</v>
      </c>
      <c r="AC2744" s="28">
        <f t="shared" si="457"/>
        <v>35.93319166666668</v>
      </c>
      <c r="AD2744" s="28">
        <f t="shared" si="458"/>
        <v>96.176699999999983</v>
      </c>
      <c r="AE2744" s="28">
        <f t="shared" si="459"/>
        <v>0</v>
      </c>
      <c r="AF2744" s="28">
        <f t="shared" si="460"/>
        <v>13.055871666666661</v>
      </c>
      <c r="AG2744" s="28">
        <f t="shared" si="461"/>
        <v>8.5230499999999978</v>
      </c>
      <c r="AH2744" s="28">
        <f t="shared" si="462"/>
        <v>0</v>
      </c>
      <c r="AI2744" s="28"/>
      <c r="AL2744" s="24">
        <f t="shared" si="463"/>
        <v>1496.5756966666663</v>
      </c>
      <c r="AN2744" s="47">
        <v>315</v>
      </c>
      <c r="AP2744" s="20">
        <f t="shared" si="452"/>
        <v>1811.5756966666663</v>
      </c>
      <c r="AR2744" s="20">
        <f t="shared" si="510"/>
        <v>-185.12445789951585</v>
      </c>
    </row>
    <row r="2745" spans="1:44" x14ac:dyDescent="0.25">
      <c r="A2745" t="str">
        <f>VLOOKUP($B2745,'Cushing Balance'!$C$2:$E$500,3,TRUE)</f>
        <v>32017</v>
      </c>
      <c r="B2745" s="2">
        <v>42756</v>
      </c>
      <c r="C2745" s="32"/>
      <c r="D2745" s="36">
        <f t="shared" ref="D2745:E2745" si="512">AVERAGE(D2732:D2744)</f>
        <v>139.16694505494522</v>
      </c>
      <c r="E2745" s="28">
        <f t="shared" si="512"/>
        <v>108.94604395604408</v>
      </c>
      <c r="F2745" s="28">
        <f t="shared" si="426"/>
        <v>197.36916483516492</v>
      </c>
      <c r="G2745" s="28"/>
      <c r="H2745" s="28">
        <f t="shared" si="427"/>
        <v>132.56742857142854</v>
      </c>
      <c r="I2745" s="28">
        <f t="shared" si="428"/>
        <v>78.849230769230743</v>
      </c>
      <c r="J2745" s="28">
        <f t="shared" si="429"/>
        <v>315.60278021978041</v>
      </c>
      <c r="K2745" s="28">
        <f t="shared" si="430"/>
        <v>77.481208791208815</v>
      </c>
      <c r="L2745" s="28">
        <f t="shared" si="431"/>
        <v>6.656349567592164E-3</v>
      </c>
      <c r="M2745" s="28">
        <f t="shared" si="432"/>
        <v>330.4133626373627</v>
      </c>
      <c r="N2745" s="28">
        <f t="shared" si="433"/>
        <v>119.65840659340643</v>
      </c>
      <c r="O2745" s="28">
        <f t="shared" si="434"/>
        <v>44.390010989010989</v>
      </c>
      <c r="P2745" s="28">
        <f t="shared" si="435"/>
        <v>0</v>
      </c>
      <c r="R2745" s="24">
        <f t="shared" si="450"/>
        <v>1544.4512387671505</v>
      </c>
      <c r="T2745" s="5">
        <v>82</v>
      </c>
      <c r="V2745" s="20">
        <f t="shared" si="451"/>
        <v>1626.4512387671505</v>
      </c>
      <c r="W2745" s="59">
        <f t="shared" si="441"/>
        <v>42756</v>
      </c>
      <c r="X2745" s="28">
        <f t="shared" si="454"/>
        <v>151.39905833333341</v>
      </c>
      <c r="Y2745" s="28">
        <f t="shared" si="455"/>
        <v>338.18764999999991</v>
      </c>
      <c r="Z2745" s="28">
        <f t="shared" si="481"/>
        <v>329.0687499999998</v>
      </c>
      <c r="AA2745" s="28">
        <f t="shared" si="465"/>
        <v>321.86480833333314</v>
      </c>
      <c r="AB2745" s="28">
        <f t="shared" si="456"/>
        <v>202.36661666666666</v>
      </c>
      <c r="AC2745" s="28">
        <f t="shared" si="457"/>
        <v>35.93319166666668</v>
      </c>
      <c r="AD2745" s="28">
        <f t="shared" si="458"/>
        <v>96.176699999999983</v>
      </c>
      <c r="AE2745" s="28">
        <f t="shared" si="459"/>
        <v>0</v>
      </c>
      <c r="AF2745" s="28">
        <f t="shared" si="460"/>
        <v>13.055871666666661</v>
      </c>
      <c r="AG2745" s="28">
        <f t="shared" si="461"/>
        <v>8.5230499999999978</v>
      </c>
      <c r="AH2745" s="28">
        <f t="shared" si="462"/>
        <v>0</v>
      </c>
      <c r="AI2745" s="28"/>
      <c r="AL2745" s="24">
        <f t="shared" si="463"/>
        <v>1496.5756966666665</v>
      </c>
      <c r="AN2745" s="47">
        <v>315</v>
      </c>
      <c r="AP2745" s="20">
        <f t="shared" si="452"/>
        <v>1811.5756966666665</v>
      </c>
      <c r="AR2745" s="20">
        <f t="shared" si="510"/>
        <v>-185.12445789951607</v>
      </c>
    </row>
    <row r="2746" spans="1:44" x14ac:dyDescent="0.25">
      <c r="A2746" t="str">
        <f>VLOOKUP($B2746,'Cushing Balance'!$C$2:$E$500,3,TRUE)</f>
        <v>32017</v>
      </c>
      <c r="B2746" s="2">
        <v>42757</v>
      </c>
      <c r="C2746" s="32"/>
      <c r="D2746" s="36">
        <f t="shared" ref="D2746:E2746" si="513">AVERAGE(D2733:D2745)</f>
        <v>139.16694505494522</v>
      </c>
      <c r="E2746" s="28">
        <f t="shared" si="513"/>
        <v>108.94604395604409</v>
      </c>
      <c r="F2746" s="28">
        <f t="shared" si="426"/>
        <v>197.36916483516492</v>
      </c>
      <c r="G2746" s="28"/>
      <c r="H2746" s="28">
        <f t="shared" si="427"/>
        <v>132.56742857142854</v>
      </c>
      <c r="I2746" s="28">
        <f t="shared" si="428"/>
        <v>78.849230769230743</v>
      </c>
      <c r="J2746" s="28">
        <f t="shared" si="429"/>
        <v>315.60278021978041</v>
      </c>
      <c r="K2746" s="28">
        <f t="shared" si="430"/>
        <v>77.481208791208815</v>
      </c>
      <c r="L2746" s="28">
        <f t="shared" si="431"/>
        <v>6.656349567592164E-3</v>
      </c>
      <c r="M2746" s="28">
        <f t="shared" si="432"/>
        <v>330.4133626373627</v>
      </c>
      <c r="N2746" s="28">
        <f t="shared" si="433"/>
        <v>119.65840659340643</v>
      </c>
      <c r="O2746" s="28">
        <f t="shared" si="434"/>
        <v>44.390010989010989</v>
      </c>
      <c r="P2746" s="28">
        <f t="shared" si="435"/>
        <v>0</v>
      </c>
      <c r="R2746" s="24">
        <f t="shared" si="450"/>
        <v>1544.4512387671505</v>
      </c>
      <c r="T2746" s="5">
        <v>82</v>
      </c>
      <c r="V2746" s="20">
        <f t="shared" si="451"/>
        <v>1626.4512387671505</v>
      </c>
      <c r="W2746" s="59">
        <f t="shared" si="441"/>
        <v>42757</v>
      </c>
      <c r="X2746" s="28">
        <f t="shared" si="454"/>
        <v>151.39905833333341</v>
      </c>
      <c r="Y2746" s="28">
        <f t="shared" si="455"/>
        <v>338.18764999999991</v>
      </c>
      <c r="Z2746" s="28">
        <f t="shared" si="481"/>
        <v>329.0687499999998</v>
      </c>
      <c r="AA2746" s="28">
        <f t="shared" si="465"/>
        <v>321.86480833333314</v>
      </c>
      <c r="AB2746" s="28">
        <f t="shared" si="456"/>
        <v>202.36661666666666</v>
      </c>
      <c r="AC2746" s="28">
        <f t="shared" si="457"/>
        <v>35.93319166666668</v>
      </c>
      <c r="AD2746" s="28">
        <f t="shared" si="458"/>
        <v>96.176699999999983</v>
      </c>
      <c r="AE2746" s="28">
        <f t="shared" si="459"/>
        <v>0</v>
      </c>
      <c r="AF2746" s="28">
        <f t="shared" si="460"/>
        <v>13.055871666666661</v>
      </c>
      <c r="AG2746" s="28">
        <f t="shared" si="461"/>
        <v>8.5230499999999978</v>
      </c>
      <c r="AH2746" s="28">
        <f t="shared" si="462"/>
        <v>0</v>
      </c>
      <c r="AI2746" s="28"/>
      <c r="AL2746" s="24">
        <f t="shared" si="463"/>
        <v>1496.5756966666665</v>
      </c>
      <c r="AN2746" s="47">
        <v>315</v>
      </c>
      <c r="AP2746" s="20">
        <f t="shared" si="452"/>
        <v>1811.5756966666665</v>
      </c>
      <c r="AR2746" s="20">
        <f t="shared" si="510"/>
        <v>-185.12445789951607</v>
      </c>
    </row>
    <row r="2747" spans="1:44" x14ac:dyDescent="0.25">
      <c r="A2747" t="str">
        <f>VLOOKUP($B2747,'Cushing Balance'!$C$2:$E$500,3,TRUE)</f>
        <v>32017</v>
      </c>
      <c r="B2747" s="2">
        <v>42758</v>
      </c>
      <c r="C2747" s="32"/>
      <c r="D2747" s="36">
        <f t="shared" ref="D2747:E2747" si="514">AVERAGE(D2734:D2746)</f>
        <v>139.16694505494522</v>
      </c>
      <c r="E2747" s="28">
        <f t="shared" si="514"/>
        <v>108.94604395604408</v>
      </c>
      <c r="F2747" s="28">
        <f t="shared" si="426"/>
        <v>197.36916483516492</v>
      </c>
      <c r="G2747" s="28"/>
      <c r="H2747" s="28">
        <f t="shared" si="427"/>
        <v>132.56742857142854</v>
      </c>
      <c r="I2747" s="28">
        <f t="shared" si="428"/>
        <v>78.849230769230743</v>
      </c>
      <c r="J2747" s="28">
        <f t="shared" si="429"/>
        <v>315.60278021978041</v>
      </c>
      <c r="K2747" s="28">
        <f t="shared" si="430"/>
        <v>77.481208791208815</v>
      </c>
      <c r="L2747" s="28">
        <f t="shared" si="431"/>
        <v>6.656349567592164E-3</v>
      </c>
      <c r="M2747" s="28">
        <f t="shared" si="432"/>
        <v>330.4133626373627</v>
      </c>
      <c r="N2747" s="28">
        <f t="shared" si="433"/>
        <v>119.65840659340643</v>
      </c>
      <c r="O2747" s="28">
        <f t="shared" si="434"/>
        <v>44.390010989010989</v>
      </c>
      <c r="P2747" s="28">
        <f t="shared" si="435"/>
        <v>0</v>
      </c>
      <c r="R2747" s="24">
        <f t="shared" si="450"/>
        <v>1544.4512387671505</v>
      </c>
      <c r="T2747" s="5">
        <v>82</v>
      </c>
      <c r="V2747" s="20">
        <f t="shared" si="451"/>
        <v>1626.4512387671505</v>
      </c>
      <c r="W2747" s="59">
        <f t="shared" si="441"/>
        <v>42758</v>
      </c>
      <c r="X2747" s="28">
        <f t="shared" si="454"/>
        <v>151.39905833333341</v>
      </c>
      <c r="Y2747" s="28">
        <f t="shared" si="455"/>
        <v>338.18764999999991</v>
      </c>
      <c r="Z2747" s="28">
        <f t="shared" si="481"/>
        <v>329.06874999999974</v>
      </c>
      <c r="AA2747" s="28">
        <f t="shared" si="465"/>
        <v>321.86480833333314</v>
      </c>
      <c r="AB2747" s="28">
        <f t="shared" si="456"/>
        <v>202.36661666666666</v>
      </c>
      <c r="AC2747" s="28">
        <f t="shared" si="457"/>
        <v>35.93319166666668</v>
      </c>
      <c r="AD2747" s="28">
        <f t="shared" si="458"/>
        <v>96.176699999999983</v>
      </c>
      <c r="AE2747" s="28">
        <f t="shared" si="459"/>
        <v>0</v>
      </c>
      <c r="AF2747" s="28">
        <f t="shared" si="460"/>
        <v>13.055871666666661</v>
      </c>
      <c r="AG2747" s="28">
        <f t="shared" si="461"/>
        <v>8.5230499999999978</v>
      </c>
      <c r="AH2747" s="28">
        <f t="shared" si="462"/>
        <v>0</v>
      </c>
      <c r="AI2747" s="28"/>
      <c r="AL2747" s="24">
        <f t="shared" si="463"/>
        <v>1496.5756966666663</v>
      </c>
      <c r="AN2747" s="47">
        <v>315</v>
      </c>
      <c r="AP2747" s="20">
        <f t="shared" si="452"/>
        <v>1811.5756966666663</v>
      </c>
      <c r="AR2747" s="20">
        <f t="shared" si="510"/>
        <v>-185.12445789951585</v>
      </c>
    </row>
    <row r="2748" spans="1:44" x14ac:dyDescent="0.25">
      <c r="A2748" t="str">
        <f>VLOOKUP($B2748,'Cushing Balance'!$C$2:$E$500,3,TRUE)</f>
        <v>32017</v>
      </c>
      <c r="B2748" s="2">
        <v>42759</v>
      </c>
      <c r="C2748" s="32"/>
      <c r="D2748" s="36">
        <f t="shared" ref="D2748:E2748" si="515">AVERAGE(D2735:D2747)</f>
        <v>139.16694505494522</v>
      </c>
      <c r="E2748" s="28">
        <f t="shared" si="515"/>
        <v>108.94604395604409</v>
      </c>
      <c r="F2748" s="28">
        <f t="shared" si="426"/>
        <v>197.36916483516492</v>
      </c>
      <c r="G2748" s="28"/>
      <c r="H2748" s="28">
        <f t="shared" si="427"/>
        <v>132.56742857142854</v>
      </c>
      <c r="I2748" s="28">
        <f t="shared" si="428"/>
        <v>78.849230769230743</v>
      </c>
      <c r="J2748" s="28">
        <f t="shared" si="429"/>
        <v>315.60278021978041</v>
      </c>
      <c r="K2748" s="28">
        <f t="shared" si="430"/>
        <v>77.481208791208815</v>
      </c>
      <c r="L2748" s="28">
        <f t="shared" si="431"/>
        <v>6.656349567592164E-3</v>
      </c>
      <c r="M2748" s="28">
        <f t="shared" si="432"/>
        <v>330.4133626373627</v>
      </c>
      <c r="N2748" s="28">
        <f t="shared" si="433"/>
        <v>119.65840659340643</v>
      </c>
      <c r="O2748" s="28">
        <f t="shared" si="434"/>
        <v>44.390010989010989</v>
      </c>
      <c r="P2748" s="28">
        <f t="shared" si="435"/>
        <v>0</v>
      </c>
      <c r="R2748" s="24">
        <f t="shared" si="450"/>
        <v>1544.4512387671505</v>
      </c>
      <c r="T2748" s="5">
        <v>82</v>
      </c>
      <c r="V2748" s="20">
        <f t="shared" si="451"/>
        <v>1626.4512387671505</v>
      </c>
      <c r="W2748" s="59">
        <f t="shared" si="441"/>
        <v>42759</v>
      </c>
      <c r="X2748" s="28">
        <f t="shared" si="454"/>
        <v>151.39905833333341</v>
      </c>
      <c r="Y2748" s="28">
        <f t="shared" si="455"/>
        <v>338.18764999999991</v>
      </c>
      <c r="Z2748" s="28">
        <f t="shared" si="481"/>
        <v>329.06874999999974</v>
      </c>
      <c r="AA2748" s="28">
        <f t="shared" si="465"/>
        <v>321.86480833333314</v>
      </c>
      <c r="AB2748" s="28">
        <f t="shared" si="456"/>
        <v>202.36661666666666</v>
      </c>
      <c r="AC2748" s="28">
        <f t="shared" si="457"/>
        <v>35.93319166666668</v>
      </c>
      <c r="AD2748" s="28">
        <f t="shared" si="458"/>
        <v>96.176699999999983</v>
      </c>
      <c r="AE2748" s="28">
        <f t="shared" si="459"/>
        <v>0</v>
      </c>
      <c r="AF2748" s="28">
        <f t="shared" si="460"/>
        <v>13.055871666666661</v>
      </c>
      <c r="AG2748" s="28">
        <f t="shared" si="461"/>
        <v>8.5230499999999978</v>
      </c>
      <c r="AH2748" s="28">
        <f t="shared" si="462"/>
        <v>0</v>
      </c>
      <c r="AI2748" s="28"/>
      <c r="AL2748" s="24">
        <f t="shared" si="463"/>
        <v>1496.5756966666663</v>
      </c>
      <c r="AN2748" s="47">
        <v>315</v>
      </c>
      <c r="AP2748" s="20">
        <f t="shared" si="452"/>
        <v>1811.5756966666663</v>
      </c>
      <c r="AR2748" s="20">
        <f t="shared" si="510"/>
        <v>-185.12445789951585</v>
      </c>
    </row>
    <row r="2749" spans="1:44" x14ac:dyDescent="0.25">
      <c r="A2749" t="str">
        <f>VLOOKUP($B2749,'Cushing Balance'!$C$2:$E$500,3,TRUE)</f>
        <v>32017</v>
      </c>
      <c r="B2749" s="2">
        <v>42760</v>
      </c>
      <c r="C2749" s="32"/>
      <c r="D2749" s="36">
        <f t="shared" ref="D2749:E2749" si="516">AVERAGE(D2736:D2748)</f>
        <v>139.16694505494522</v>
      </c>
      <c r="E2749" s="28">
        <f t="shared" si="516"/>
        <v>108.94604395604408</v>
      </c>
      <c r="F2749" s="28">
        <f t="shared" ref="F2749:F2812" si="517">AVERAGE(F2736:F2748)</f>
        <v>197.36916483516492</v>
      </c>
      <c r="G2749" s="28"/>
      <c r="H2749" s="28">
        <f t="shared" ref="H2749:H2812" si="518">AVERAGE(H2736:H2748)</f>
        <v>132.56742857142854</v>
      </c>
      <c r="I2749" s="28">
        <f t="shared" ref="I2749:I2812" si="519">AVERAGE(I2736:I2748)</f>
        <v>78.849230769230743</v>
      </c>
      <c r="J2749" s="28">
        <f t="shared" ref="J2749:J2812" si="520">AVERAGE(J2736:J2748)</f>
        <v>315.60278021978041</v>
      </c>
      <c r="K2749" s="28">
        <f t="shared" ref="K2749:K2812" si="521">AVERAGE(K2736:K2748)</f>
        <v>77.481208791208815</v>
      </c>
      <c r="L2749" s="28">
        <f t="shared" ref="L2749:L2812" si="522">AVERAGE(L2736:L2748)</f>
        <v>6.656349567592164E-3</v>
      </c>
      <c r="M2749" s="28">
        <f t="shared" ref="M2749:M2812" si="523">AVERAGE(M2736:M2748)</f>
        <v>330.4133626373627</v>
      </c>
      <c r="N2749" s="28">
        <f t="shared" ref="N2749:N2812" si="524">AVERAGE(N2736:N2748)</f>
        <v>119.65840659340643</v>
      </c>
      <c r="O2749" s="28">
        <f t="shared" ref="O2749:O2812" si="525">AVERAGE(O2736:O2748)</f>
        <v>44.390010989010989</v>
      </c>
      <c r="P2749" s="28">
        <f t="shared" ref="P2749:P2812" si="526">AVERAGE(P2736:P2748)</f>
        <v>0</v>
      </c>
      <c r="R2749" s="24">
        <f t="shared" si="450"/>
        <v>1544.4512387671505</v>
      </c>
      <c r="T2749" s="5">
        <v>82</v>
      </c>
      <c r="V2749" s="20">
        <f t="shared" si="451"/>
        <v>1626.4512387671505</v>
      </c>
      <c r="W2749" s="59">
        <f t="shared" si="441"/>
        <v>42760</v>
      </c>
      <c r="X2749" s="28">
        <f t="shared" si="454"/>
        <v>151.39905833333341</v>
      </c>
      <c r="Y2749" s="28">
        <f t="shared" si="455"/>
        <v>338.18764999999991</v>
      </c>
      <c r="Z2749" s="28">
        <f t="shared" si="481"/>
        <v>329.06874999999974</v>
      </c>
      <c r="AA2749" s="28">
        <f t="shared" si="465"/>
        <v>321.86480833333314</v>
      </c>
      <c r="AB2749" s="28">
        <f t="shared" si="456"/>
        <v>202.36661666666666</v>
      </c>
      <c r="AC2749" s="28">
        <f t="shared" si="457"/>
        <v>35.93319166666668</v>
      </c>
      <c r="AD2749" s="28">
        <f t="shared" si="458"/>
        <v>96.176699999999983</v>
      </c>
      <c r="AE2749" s="28">
        <f t="shared" si="459"/>
        <v>0</v>
      </c>
      <c r="AF2749" s="28">
        <f t="shared" si="460"/>
        <v>13.055871666666661</v>
      </c>
      <c r="AG2749" s="28">
        <f t="shared" si="461"/>
        <v>8.5230499999999978</v>
      </c>
      <c r="AH2749" s="28">
        <f t="shared" si="462"/>
        <v>0</v>
      </c>
      <c r="AI2749" s="28"/>
      <c r="AL2749" s="24">
        <f t="shared" si="463"/>
        <v>1496.5756966666663</v>
      </c>
      <c r="AN2749" s="47">
        <v>315</v>
      </c>
      <c r="AP2749" s="20">
        <f t="shared" si="452"/>
        <v>1811.5756966666663</v>
      </c>
      <c r="AR2749" s="20">
        <f t="shared" si="510"/>
        <v>-185.12445789951585</v>
      </c>
    </row>
    <row r="2750" spans="1:44" x14ac:dyDescent="0.25">
      <c r="A2750" t="str">
        <f>VLOOKUP($B2750,'Cushing Balance'!$C$2:$E$500,3,TRUE)</f>
        <v>32017</v>
      </c>
      <c r="B2750" s="2">
        <v>42761</v>
      </c>
      <c r="C2750" s="32"/>
      <c r="D2750" s="36">
        <f t="shared" ref="D2750:E2750" si="527">AVERAGE(D2737:D2749)</f>
        <v>139.16694505494522</v>
      </c>
      <c r="E2750" s="28">
        <f t="shared" si="527"/>
        <v>108.94604395604409</v>
      </c>
      <c r="F2750" s="28">
        <f t="shared" si="517"/>
        <v>197.36916483516492</v>
      </c>
      <c r="G2750" s="28"/>
      <c r="H2750" s="28">
        <f t="shared" si="518"/>
        <v>132.56742857142854</v>
      </c>
      <c r="I2750" s="28">
        <f t="shared" si="519"/>
        <v>78.849230769230743</v>
      </c>
      <c r="J2750" s="28">
        <f t="shared" si="520"/>
        <v>315.60278021978041</v>
      </c>
      <c r="K2750" s="28">
        <f t="shared" si="521"/>
        <v>77.481208791208815</v>
      </c>
      <c r="L2750" s="28">
        <f t="shared" si="522"/>
        <v>6.656349567592164E-3</v>
      </c>
      <c r="M2750" s="28">
        <f t="shared" si="523"/>
        <v>330.4133626373627</v>
      </c>
      <c r="N2750" s="28">
        <f t="shared" si="524"/>
        <v>119.65840659340643</v>
      </c>
      <c r="O2750" s="28">
        <f t="shared" si="525"/>
        <v>44.390010989010989</v>
      </c>
      <c r="P2750" s="28">
        <f t="shared" si="526"/>
        <v>0</v>
      </c>
      <c r="R2750" s="24">
        <f t="shared" si="450"/>
        <v>1544.4512387671505</v>
      </c>
      <c r="T2750" s="5">
        <v>82</v>
      </c>
      <c r="V2750" s="20">
        <f t="shared" si="451"/>
        <v>1626.4512387671505</v>
      </c>
      <c r="W2750" s="59">
        <f t="shared" si="441"/>
        <v>42761</v>
      </c>
      <c r="X2750" s="28">
        <f t="shared" si="454"/>
        <v>151.39905833333341</v>
      </c>
      <c r="Y2750" s="28">
        <f t="shared" si="455"/>
        <v>338.18764999999991</v>
      </c>
      <c r="Z2750" s="28">
        <f t="shared" si="481"/>
        <v>329.06874999999974</v>
      </c>
      <c r="AA2750" s="28">
        <f t="shared" si="465"/>
        <v>321.86480833333314</v>
      </c>
      <c r="AB2750" s="28">
        <f t="shared" si="456"/>
        <v>202.36661666666666</v>
      </c>
      <c r="AC2750" s="28">
        <f t="shared" si="457"/>
        <v>35.93319166666668</v>
      </c>
      <c r="AD2750" s="28">
        <f t="shared" si="458"/>
        <v>96.176699999999983</v>
      </c>
      <c r="AE2750" s="28">
        <f t="shared" si="459"/>
        <v>0</v>
      </c>
      <c r="AF2750" s="28">
        <f t="shared" si="460"/>
        <v>13.055871666666661</v>
      </c>
      <c r="AG2750" s="28">
        <f t="shared" si="461"/>
        <v>8.5230499999999978</v>
      </c>
      <c r="AH2750" s="28">
        <f t="shared" si="462"/>
        <v>0</v>
      </c>
      <c r="AI2750" s="28"/>
      <c r="AL2750" s="24">
        <f t="shared" si="463"/>
        <v>1496.5756966666663</v>
      </c>
      <c r="AN2750" s="47">
        <v>315</v>
      </c>
      <c r="AP2750" s="20">
        <f t="shared" si="452"/>
        <v>1811.5756966666663</v>
      </c>
      <c r="AR2750" s="20">
        <f t="shared" si="510"/>
        <v>-185.12445789951585</v>
      </c>
    </row>
    <row r="2751" spans="1:44" x14ac:dyDescent="0.25">
      <c r="A2751" t="str">
        <f>VLOOKUP($B2751,'Cushing Balance'!$C$2:$E$500,3,TRUE)</f>
        <v>32017</v>
      </c>
      <c r="B2751" s="2">
        <v>42762</v>
      </c>
      <c r="C2751" s="32"/>
      <c r="D2751" s="36">
        <f t="shared" ref="D2751:E2751" si="528">AVERAGE(D2738:D2750)</f>
        <v>139.16694505494522</v>
      </c>
      <c r="E2751" s="28">
        <f t="shared" si="528"/>
        <v>108.94604395604409</v>
      </c>
      <c r="F2751" s="28">
        <f t="shared" si="517"/>
        <v>197.36916483516492</v>
      </c>
      <c r="G2751" s="28"/>
      <c r="H2751" s="28">
        <f t="shared" si="518"/>
        <v>132.56742857142854</v>
      </c>
      <c r="I2751" s="28">
        <f t="shared" si="519"/>
        <v>78.849230769230743</v>
      </c>
      <c r="J2751" s="28">
        <f t="shared" si="520"/>
        <v>315.60278021978041</v>
      </c>
      <c r="K2751" s="28">
        <f t="shared" si="521"/>
        <v>77.481208791208815</v>
      </c>
      <c r="L2751" s="28">
        <f t="shared" si="522"/>
        <v>6.656349567592164E-3</v>
      </c>
      <c r="M2751" s="28">
        <f t="shared" si="523"/>
        <v>330.4133626373627</v>
      </c>
      <c r="N2751" s="28">
        <f t="shared" si="524"/>
        <v>119.65840659340643</v>
      </c>
      <c r="O2751" s="28">
        <f t="shared" si="525"/>
        <v>44.390010989010989</v>
      </c>
      <c r="P2751" s="28">
        <f t="shared" si="526"/>
        <v>0</v>
      </c>
      <c r="R2751" s="24">
        <f t="shared" si="450"/>
        <v>1544.4512387671505</v>
      </c>
      <c r="T2751" s="5">
        <v>82</v>
      </c>
      <c r="V2751" s="20">
        <f t="shared" si="451"/>
        <v>1626.4512387671505</v>
      </c>
      <c r="W2751" s="59">
        <f t="shared" si="441"/>
        <v>42762</v>
      </c>
      <c r="X2751" s="28">
        <f t="shared" si="454"/>
        <v>151.39905833333341</v>
      </c>
      <c r="Y2751" s="28">
        <f t="shared" si="455"/>
        <v>338.18764999999991</v>
      </c>
      <c r="Z2751" s="28">
        <f t="shared" si="481"/>
        <v>329.06874999999974</v>
      </c>
      <c r="AA2751" s="28">
        <f t="shared" si="465"/>
        <v>321.86480833333314</v>
      </c>
      <c r="AB2751" s="28">
        <f t="shared" si="456"/>
        <v>202.36661666666666</v>
      </c>
      <c r="AC2751" s="28">
        <f t="shared" si="457"/>
        <v>35.93319166666668</v>
      </c>
      <c r="AD2751" s="28">
        <f t="shared" si="458"/>
        <v>96.176699999999983</v>
      </c>
      <c r="AE2751" s="28">
        <f t="shared" si="459"/>
        <v>0</v>
      </c>
      <c r="AF2751" s="28">
        <f t="shared" si="460"/>
        <v>13.055871666666661</v>
      </c>
      <c r="AG2751" s="28">
        <f t="shared" si="461"/>
        <v>8.5230499999999978</v>
      </c>
      <c r="AH2751" s="28">
        <f t="shared" si="462"/>
        <v>0</v>
      </c>
      <c r="AI2751" s="28"/>
      <c r="AL2751" s="24">
        <f t="shared" si="463"/>
        <v>1496.5756966666663</v>
      </c>
      <c r="AN2751" s="47">
        <v>315</v>
      </c>
      <c r="AP2751" s="20">
        <f t="shared" si="452"/>
        <v>1811.5756966666663</v>
      </c>
      <c r="AR2751" s="20">
        <f t="shared" si="510"/>
        <v>-185.12445789951585</v>
      </c>
    </row>
    <row r="2752" spans="1:44" x14ac:dyDescent="0.25">
      <c r="A2752" t="str">
        <f>VLOOKUP($B2752,'Cushing Balance'!$C$2:$E$500,3,TRUE)</f>
        <v>42017</v>
      </c>
      <c r="B2752" s="2">
        <v>42763</v>
      </c>
      <c r="C2752" s="32"/>
      <c r="D2752" s="36">
        <f t="shared" ref="D2752:E2752" si="529">AVERAGE(D2739:D2751)</f>
        <v>139.16694505494522</v>
      </c>
      <c r="E2752" s="28">
        <f t="shared" si="529"/>
        <v>108.94604395604408</v>
      </c>
      <c r="F2752" s="28">
        <f t="shared" si="517"/>
        <v>197.36916483516492</v>
      </c>
      <c r="G2752" s="28"/>
      <c r="H2752" s="28">
        <f t="shared" si="518"/>
        <v>132.56742857142854</v>
      </c>
      <c r="I2752" s="28">
        <f t="shared" si="519"/>
        <v>78.849230769230743</v>
      </c>
      <c r="J2752" s="28">
        <f t="shared" si="520"/>
        <v>315.60278021978041</v>
      </c>
      <c r="K2752" s="28">
        <f t="shared" si="521"/>
        <v>77.481208791208815</v>
      </c>
      <c r="L2752" s="28">
        <f t="shared" si="522"/>
        <v>6.656349567592164E-3</v>
      </c>
      <c r="M2752" s="28">
        <f t="shared" si="523"/>
        <v>330.4133626373627</v>
      </c>
      <c r="N2752" s="28">
        <f t="shared" si="524"/>
        <v>119.65840659340643</v>
      </c>
      <c r="O2752" s="28">
        <f t="shared" si="525"/>
        <v>44.390010989010989</v>
      </c>
      <c r="P2752" s="28">
        <f t="shared" si="526"/>
        <v>0</v>
      </c>
      <c r="R2752" s="24">
        <f t="shared" si="450"/>
        <v>1544.4512387671505</v>
      </c>
      <c r="T2752" s="5">
        <v>82</v>
      </c>
      <c r="V2752" s="20">
        <f t="shared" si="451"/>
        <v>1626.4512387671505</v>
      </c>
      <c r="W2752" s="59">
        <f t="shared" si="441"/>
        <v>42763</v>
      </c>
      <c r="X2752" s="28">
        <f t="shared" si="454"/>
        <v>151.39905833333341</v>
      </c>
      <c r="Y2752" s="28">
        <f t="shared" si="455"/>
        <v>338.18764999999991</v>
      </c>
      <c r="Z2752" s="28">
        <f t="shared" si="481"/>
        <v>329.06874999999974</v>
      </c>
      <c r="AA2752" s="28">
        <f t="shared" si="465"/>
        <v>321.86480833333314</v>
      </c>
      <c r="AB2752" s="28">
        <f t="shared" si="456"/>
        <v>202.36661666666666</v>
      </c>
      <c r="AC2752" s="28">
        <f t="shared" si="457"/>
        <v>35.93319166666668</v>
      </c>
      <c r="AD2752" s="28">
        <f t="shared" si="458"/>
        <v>96.176699999999983</v>
      </c>
      <c r="AE2752" s="28">
        <f t="shared" si="459"/>
        <v>0</v>
      </c>
      <c r="AF2752" s="28">
        <f t="shared" si="460"/>
        <v>13.055871666666661</v>
      </c>
      <c r="AG2752" s="28">
        <f t="shared" si="461"/>
        <v>8.5230499999999978</v>
      </c>
      <c r="AH2752" s="28">
        <f t="shared" si="462"/>
        <v>0</v>
      </c>
      <c r="AI2752" s="28"/>
      <c r="AL2752" s="24">
        <f t="shared" si="463"/>
        <v>1496.5756966666663</v>
      </c>
      <c r="AN2752" s="47">
        <v>315</v>
      </c>
      <c r="AP2752" s="20">
        <f t="shared" si="452"/>
        <v>1811.5756966666663</v>
      </c>
      <c r="AR2752" s="20">
        <f t="shared" si="510"/>
        <v>-185.12445789951585</v>
      </c>
    </row>
    <row r="2753" spans="1:44" x14ac:dyDescent="0.25">
      <c r="A2753" t="str">
        <f>VLOOKUP($B2753,'Cushing Balance'!$C$2:$E$500,3,TRUE)</f>
        <v>42017</v>
      </c>
      <c r="B2753" s="2">
        <v>42764</v>
      </c>
      <c r="C2753" s="32"/>
      <c r="D2753" s="36">
        <f t="shared" ref="D2753:E2753" si="530">AVERAGE(D2740:D2752)</f>
        <v>139.16694505494522</v>
      </c>
      <c r="E2753" s="28">
        <f t="shared" si="530"/>
        <v>108.94604395604409</v>
      </c>
      <c r="F2753" s="28">
        <f t="shared" si="517"/>
        <v>197.36916483516492</v>
      </c>
      <c r="G2753" s="28"/>
      <c r="H2753" s="28">
        <f t="shared" si="518"/>
        <v>132.56742857142854</v>
      </c>
      <c r="I2753" s="28">
        <f t="shared" si="519"/>
        <v>78.849230769230743</v>
      </c>
      <c r="J2753" s="28">
        <f t="shared" si="520"/>
        <v>315.60278021978041</v>
      </c>
      <c r="K2753" s="28">
        <f t="shared" si="521"/>
        <v>77.481208791208815</v>
      </c>
      <c r="L2753" s="28">
        <f t="shared" si="522"/>
        <v>6.656349567592164E-3</v>
      </c>
      <c r="M2753" s="28">
        <f t="shared" si="523"/>
        <v>330.4133626373627</v>
      </c>
      <c r="N2753" s="28">
        <f t="shared" si="524"/>
        <v>119.65840659340643</v>
      </c>
      <c r="O2753" s="28">
        <f t="shared" si="525"/>
        <v>44.390010989010989</v>
      </c>
      <c r="P2753" s="28">
        <f t="shared" si="526"/>
        <v>0</v>
      </c>
      <c r="R2753" s="24">
        <f t="shared" si="450"/>
        <v>1544.4512387671505</v>
      </c>
      <c r="T2753" s="5">
        <v>82</v>
      </c>
      <c r="V2753" s="20">
        <f t="shared" si="451"/>
        <v>1626.4512387671505</v>
      </c>
      <c r="W2753" s="59">
        <f t="shared" si="441"/>
        <v>42764</v>
      </c>
      <c r="X2753" s="28">
        <f t="shared" si="454"/>
        <v>151.39905833333341</v>
      </c>
      <c r="Y2753" s="28">
        <f t="shared" si="455"/>
        <v>338.18764999999991</v>
      </c>
      <c r="Z2753" s="28">
        <f t="shared" si="481"/>
        <v>329.06874999999974</v>
      </c>
      <c r="AA2753" s="28">
        <f t="shared" si="465"/>
        <v>321.86480833333314</v>
      </c>
      <c r="AB2753" s="28">
        <f t="shared" si="456"/>
        <v>202.36661666666666</v>
      </c>
      <c r="AC2753" s="28">
        <f t="shared" si="457"/>
        <v>35.93319166666668</v>
      </c>
      <c r="AD2753" s="28">
        <f t="shared" si="458"/>
        <v>96.176699999999983</v>
      </c>
      <c r="AE2753" s="28">
        <f t="shared" si="459"/>
        <v>0</v>
      </c>
      <c r="AF2753" s="28">
        <f t="shared" si="460"/>
        <v>13.055871666666661</v>
      </c>
      <c r="AG2753" s="28">
        <f t="shared" si="461"/>
        <v>8.5230499999999978</v>
      </c>
      <c r="AH2753" s="28">
        <f t="shared" si="462"/>
        <v>0</v>
      </c>
      <c r="AI2753" s="28"/>
      <c r="AL2753" s="24">
        <f t="shared" si="463"/>
        <v>1496.5756966666663</v>
      </c>
      <c r="AN2753" s="47">
        <v>315</v>
      </c>
      <c r="AP2753" s="20">
        <f t="shared" si="452"/>
        <v>1811.5756966666663</v>
      </c>
      <c r="AR2753" s="20">
        <f t="shared" si="510"/>
        <v>-185.12445789951585</v>
      </c>
    </row>
    <row r="2754" spans="1:44" x14ac:dyDescent="0.25">
      <c r="A2754" t="str">
        <f>VLOOKUP($B2754,'Cushing Balance'!$C$2:$E$500,3,TRUE)</f>
        <v>42017</v>
      </c>
      <c r="B2754" s="2">
        <v>42765</v>
      </c>
      <c r="C2754" s="32"/>
      <c r="D2754" s="36">
        <f t="shared" ref="D2754:E2754" si="531">AVERAGE(D2741:D2753)</f>
        <v>139.16694505494522</v>
      </c>
      <c r="E2754" s="28">
        <f t="shared" si="531"/>
        <v>108.94604395604408</v>
      </c>
      <c r="F2754" s="28">
        <f t="shared" si="517"/>
        <v>197.36916483516492</v>
      </c>
      <c r="G2754" s="28"/>
      <c r="H2754" s="28">
        <f t="shared" si="518"/>
        <v>132.56742857142854</v>
      </c>
      <c r="I2754" s="28">
        <f t="shared" si="519"/>
        <v>78.849230769230743</v>
      </c>
      <c r="J2754" s="28">
        <f t="shared" si="520"/>
        <v>315.60278021978041</v>
      </c>
      <c r="K2754" s="28">
        <f t="shared" si="521"/>
        <v>77.481208791208815</v>
      </c>
      <c r="L2754" s="28">
        <f t="shared" si="522"/>
        <v>6.656349567592164E-3</v>
      </c>
      <c r="M2754" s="28">
        <f t="shared" si="523"/>
        <v>330.4133626373627</v>
      </c>
      <c r="N2754" s="28">
        <f t="shared" si="524"/>
        <v>119.65840659340643</v>
      </c>
      <c r="O2754" s="28">
        <f t="shared" si="525"/>
        <v>44.390010989010989</v>
      </c>
      <c r="P2754" s="28">
        <f t="shared" si="526"/>
        <v>0</v>
      </c>
      <c r="R2754" s="24">
        <f t="shared" si="450"/>
        <v>1544.4512387671505</v>
      </c>
      <c r="T2754" s="5">
        <v>82</v>
      </c>
      <c r="V2754" s="20">
        <f t="shared" si="451"/>
        <v>1626.4512387671505</v>
      </c>
      <c r="W2754" s="59">
        <f t="shared" ref="W2754:W2817" si="532">B2754</f>
        <v>42765</v>
      </c>
      <c r="X2754" s="28">
        <f t="shared" si="454"/>
        <v>151.39905833333341</v>
      </c>
      <c r="Y2754" s="28">
        <f t="shared" si="455"/>
        <v>338.18764999999991</v>
      </c>
      <c r="Z2754" s="28">
        <f t="shared" si="481"/>
        <v>329.06874999999974</v>
      </c>
      <c r="AA2754" s="28">
        <f t="shared" si="465"/>
        <v>321.86480833333314</v>
      </c>
      <c r="AB2754" s="28">
        <f t="shared" si="456"/>
        <v>202.36661666666666</v>
      </c>
      <c r="AC2754" s="28">
        <f t="shared" si="457"/>
        <v>35.93319166666668</v>
      </c>
      <c r="AD2754" s="28">
        <f t="shared" si="458"/>
        <v>96.176699999999983</v>
      </c>
      <c r="AE2754" s="28">
        <f t="shared" si="459"/>
        <v>0</v>
      </c>
      <c r="AF2754" s="28">
        <f t="shared" si="460"/>
        <v>13.055871666666661</v>
      </c>
      <c r="AG2754" s="28">
        <f t="shared" si="461"/>
        <v>8.5230499999999978</v>
      </c>
      <c r="AH2754" s="28">
        <f t="shared" si="462"/>
        <v>0</v>
      </c>
      <c r="AI2754" s="28"/>
      <c r="AL2754" s="24">
        <f t="shared" si="463"/>
        <v>1496.5756966666663</v>
      </c>
      <c r="AN2754" s="47">
        <v>315</v>
      </c>
      <c r="AP2754" s="20">
        <f t="shared" si="452"/>
        <v>1811.5756966666663</v>
      </c>
      <c r="AR2754" s="20">
        <f t="shared" si="510"/>
        <v>-185.12445789951585</v>
      </c>
    </row>
    <row r="2755" spans="1:44" x14ac:dyDescent="0.25">
      <c r="A2755" t="str">
        <f>VLOOKUP($B2755,'Cushing Balance'!$C$2:$E$500,3,TRUE)</f>
        <v>42017</v>
      </c>
      <c r="B2755" s="2">
        <v>42766</v>
      </c>
      <c r="C2755" s="32"/>
      <c r="D2755" s="36">
        <f t="shared" ref="D2755:E2755" si="533">AVERAGE(D2742:D2754)</f>
        <v>139.16694505494522</v>
      </c>
      <c r="E2755" s="28">
        <f t="shared" si="533"/>
        <v>108.94604395604409</v>
      </c>
      <c r="F2755" s="28">
        <f t="shared" si="517"/>
        <v>197.36916483516492</v>
      </c>
      <c r="G2755" s="28"/>
      <c r="H2755" s="28">
        <f t="shared" si="518"/>
        <v>132.56742857142854</v>
      </c>
      <c r="I2755" s="28">
        <f t="shared" si="519"/>
        <v>78.849230769230743</v>
      </c>
      <c r="J2755" s="28">
        <f t="shared" si="520"/>
        <v>315.60278021978041</v>
      </c>
      <c r="K2755" s="28">
        <f t="shared" si="521"/>
        <v>77.481208791208815</v>
      </c>
      <c r="L2755" s="28">
        <f t="shared" si="522"/>
        <v>6.656349567592164E-3</v>
      </c>
      <c r="M2755" s="28">
        <f t="shared" si="523"/>
        <v>330.4133626373627</v>
      </c>
      <c r="N2755" s="28">
        <f t="shared" si="524"/>
        <v>119.65840659340643</v>
      </c>
      <c r="O2755" s="28">
        <f t="shared" si="525"/>
        <v>44.390010989010989</v>
      </c>
      <c r="P2755" s="28">
        <f t="shared" si="526"/>
        <v>0</v>
      </c>
      <c r="R2755" s="24">
        <f t="shared" si="450"/>
        <v>1544.4512387671505</v>
      </c>
      <c r="T2755" s="5">
        <v>82</v>
      </c>
      <c r="V2755" s="20">
        <f t="shared" si="451"/>
        <v>1626.4512387671505</v>
      </c>
      <c r="W2755" s="59">
        <f t="shared" si="532"/>
        <v>42766</v>
      </c>
      <c r="X2755" s="28">
        <f t="shared" si="454"/>
        <v>151.39905833333341</v>
      </c>
      <c r="Y2755" s="28">
        <f t="shared" si="455"/>
        <v>338.18764999999991</v>
      </c>
      <c r="Z2755" s="28">
        <f t="shared" si="481"/>
        <v>329.06874999999974</v>
      </c>
      <c r="AA2755" s="28">
        <f t="shared" si="465"/>
        <v>321.86480833333314</v>
      </c>
      <c r="AB2755" s="28">
        <f t="shared" si="456"/>
        <v>202.36661666666666</v>
      </c>
      <c r="AC2755" s="28">
        <f t="shared" si="457"/>
        <v>35.93319166666668</v>
      </c>
      <c r="AD2755" s="28">
        <f t="shared" si="458"/>
        <v>96.176699999999983</v>
      </c>
      <c r="AE2755" s="28">
        <f t="shared" si="459"/>
        <v>0</v>
      </c>
      <c r="AF2755" s="28">
        <f t="shared" si="460"/>
        <v>13.055871666666661</v>
      </c>
      <c r="AG2755" s="28">
        <f t="shared" si="461"/>
        <v>8.5230499999999978</v>
      </c>
      <c r="AH2755" s="28">
        <f t="shared" si="462"/>
        <v>0</v>
      </c>
      <c r="AI2755" s="28"/>
      <c r="AL2755" s="24">
        <f t="shared" si="463"/>
        <v>1496.5756966666663</v>
      </c>
      <c r="AN2755" s="47">
        <v>315</v>
      </c>
      <c r="AP2755" s="20">
        <f t="shared" si="452"/>
        <v>1811.5756966666663</v>
      </c>
      <c r="AR2755" s="20">
        <f t="shared" si="510"/>
        <v>-185.12445789951585</v>
      </c>
    </row>
    <row r="2756" spans="1:44" x14ac:dyDescent="0.25">
      <c r="A2756" t="str">
        <f>VLOOKUP($B2756,'Cushing Balance'!$C$2:$E$500,3,TRUE)</f>
        <v>42017</v>
      </c>
      <c r="B2756" s="2">
        <v>42767</v>
      </c>
      <c r="C2756" s="32"/>
      <c r="D2756" s="36">
        <f t="shared" ref="D2756:E2756" si="534">AVERAGE(D2743:D2755)</f>
        <v>139.16694505494522</v>
      </c>
      <c r="E2756" s="28">
        <f t="shared" si="534"/>
        <v>108.94604395604409</v>
      </c>
      <c r="F2756" s="28">
        <f t="shared" si="517"/>
        <v>197.36916483516492</v>
      </c>
      <c r="G2756" s="28"/>
      <c r="H2756" s="28">
        <f t="shared" si="518"/>
        <v>132.56742857142854</v>
      </c>
      <c r="I2756" s="28">
        <f t="shared" si="519"/>
        <v>78.849230769230743</v>
      </c>
      <c r="J2756" s="28">
        <f t="shared" si="520"/>
        <v>315.60278021978041</v>
      </c>
      <c r="K2756" s="28">
        <f t="shared" si="521"/>
        <v>77.481208791208815</v>
      </c>
      <c r="L2756" s="28">
        <f t="shared" si="522"/>
        <v>6.656349567592164E-3</v>
      </c>
      <c r="M2756" s="28">
        <f t="shared" si="523"/>
        <v>330.4133626373627</v>
      </c>
      <c r="N2756" s="28">
        <f t="shared" si="524"/>
        <v>119.65840659340643</v>
      </c>
      <c r="O2756" s="28">
        <f t="shared" si="525"/>
        <v>44.390010989010989</v>
      </c>
      <c r="P2756" s="28">
        <f t="shared" si="526"/>
        <v>0</v>
      </c>
      <c r="R2756" s="24">
        <f t="shared" si="450"/>
        <v>1544.4512387671505</v>
      </c>
      <c r="T2756" s="5">
        <v>82</v>
      </c>
      <c r="V2756" s="20">
        <f t="shared" si="451"/>
        <v>1626.4512387671505</v>
      </c>
      <c r="W2756" s="59">
        <f t="shared" si="532"/>
        <v>42767</v>
      </c>
      <c r="X2756" s="28">
        <f t="shared" si="454"/>
        <v>151.39905833333341</v>
      </c>
      <c r="Y2756" s="28">
        <f t="shared" si="455"/>
        <v>338.18764999999991</v>
      </c>
      <c r="Z2756" s="28">
        <f t="shared" si="481"/>
        <v>329.06874999999974</v>
      </c>
      <c r="AA2756" s="28">
        <f t="shared" si="465"/>
        <v>321.86480833333314</v>
      </c>
      <c r="AB2756" s="28">
        <f t="shared" si="456"/>
        <v>202.36661666666666</v>
      </c>
      <c r="AC2756" s="28">
        <f t="shared" si="457"/>
        <v>35.93319166666668</v>
      </c>
      <c r="AD2756" s="28">
        <f t="shared" si="458"/>
        <v>96.176699999999983</v>
      </c>
      <c r="AE2756" s="28">
        <f t="shared" si="459"/>
        <v>0</v>
      </c>
      <c r="AF2756" s="28">
        <f t="shared" si="460"/>
        <v>13.055871666666661</v>
      </c>
      <c r="AG2756" s="28">
        <f t="shared" si="461"/>
        <v>8.5230499999999978</v>
      </c>
      <c r="AH2756" s="28">
        <f t="shared" si="462"/>
        <v>0</v>
      </c>
      <c r="AI2756" s="28"/>
      <c r="AL2756" s="24">
        <f t="shared" si="463"/>
        <v>1496.5756966666663</v>
      </c>
      <c r="AN2756" s="47">
        <v>315</v>
      </c>
      <c r="AP2756" s="20">
        <f t="shared" si="452"/>
        <v>1811.5756966666663</v>
      </c>
      <c r="AR2756" s="20">
        <f t="shared" si="510"/>
        <v>-185.12445789951585</v>
      </c>
    </row>
    <row r="2757" spans="1:44" x14ac:dyDescent="0.25">
      <c r="A2757" t="str">
        <f>VLOOKUP($B2757,'Cushing Balance'!$C$2:$E$500,3,TRUE)</f>
        <v>42017</v>
      </c>
      <c r="B2757" s="2">
        <v>42768</v>
      </c>
      <c r="C2757" s="32"/>
      <c r="D2757" s="36">
        <f t="shared" ref="D2757:E2757" si="535">AVERAGE(D2744:D2756)</f>
        <v>139.16694505494522</v>
      </c>
      <c r="E2757" s="28">
        <f t="shared" si="535"/>
        <v>108.94604395604409</v>
      </c>
      <c r="F2757" s="28">
        <f t="shared" si="517"/>
        <v>197.36916483516492</v>
      </c>
      <c r="G2757" s="28"/>
      <c r="H2757" s="28">
        <f t="shared" si="518"/>
        <v>132.56742857142854</v>
      </c>
      <c r="I2757" s="28">
        <f t="shared" si="519"/>
        <v>78.849230769230743</v>
      </c>
      <c r="J2757" s="28">
        <f t="shared" si="520"/>
        <v>315.60278021978041</v>
      </c>
      <c r="K2757" s="28">
        <f t="shared" si="521"/>
        <v>77.481208791208815</v>
      </c>
      <c r="L2757" s="28">
        <f t="shared" si="522"/>
        <v>6.656349567592164E-3</v>
      </c>
      <c r="M2757" s="28">
        <f t="shared" si="523"/>
        <v>330.4133626373627</v>
      </c>
      <c r="N2757" s="28">
        <f t="shared" si="524"/>
        <v>119.65840659340643</v>
      </c>
      <c r="O2757" s="28">
        <f t="shared" si="525"/>
        <v>44.390010989010989</v>
      </c>
      <c r="P2757" s="28">
        <f t="shared" si="526"/>
        <v>0</v>
      </c>
      <c r="R2757" s="24">
        <f t="shared" si="450"/>
        <v>1544.4512387671505</v>
      </c>
      <c r="T2757" s="5">
        <v>82</v>
      </c>
      <c r="V2757" s="20">
        <f t="shared" si="451"/>
        <v>1626.4512387671505</v>
      </c>
      <c r="W2757" s="59">
        <f t="shared" si="532"/>
        <v>42768</v>
      </c>
      <c r="X2757" s="28">
        <f t="shared" si="454"/>
        <v>151.39905833333341</v>
      </c>
      <c r="Y2757" s="28">
        <f t="shared" si="455"/>
        <v>338.18764999999991</v>
      </c>
      <c r="Z2757" s="28">
        <f t="shared" si="481"/>
        <v>329.06874999999974</v>
      </c>
      <c r="AA2757" s="28">
        <f t="shared" si="465"/>
        <v>321.86480833333314</v>
      </c>
      <c r="AB2757" s="28">
        <f t="shared" si="456"/>
        <v>202.36661666666666</v>
      </c>
      <c r="AC2757" s="28">
        <f t="shared" si="457"/>
        <v>35.93319166666668</v>
      </c>
      <c r="AD2757" s="28">
        <f t="shared" si="458"/>
        <v>96.176699999999983</v>
      </c>
      <c r="AE2757" s="28">
        <f t="shared" si="459"/>
        <v>0</v>
      </c>
      <c r="AF2757" s="28">
        <f t="shared" si="460"/>
        <v>13.055871666666661</v>
      </c>
      <c r="AG2757" s="28">
        <f t="shared" si="461"/>
        <v>8.5230499999999978</v>
      </c>
      <c r="AH2757" s="28">
        <f t="shared" si="462"/>
        <v>0</v>
      </c>
      <c r="AI2757" s="28"/>
      <c r="AL2757" s="24">
        <f t="shared" si="463"/>
        <v>1496.5756966666663</v>
      </c>
      <c r="AN2757" s="47">
        <v>315</v>
      </c>
      <c r="AP2757" s="20">
        <f t="shared" si="452"/>
        <v>1811.5756966666663</v>
      </c>
      <c r="AR2757" s="20">
        <f t="shared" si="510"/>
        <v>-185.12445789951585</v>
      </c>
    </row>
    <row r="2758" spans="1:44" x14ac:dyDescent="0.25">
      <c r="A2758" t="str">
        <f>VLOOKUP($B2758,'Cushing Balance'!$C$2:$E$500,3,TRUE)</f>
        <v>42017</v>
      </c>
      <c r="B2758" s="2">
        <v>42769</v>
      </c>
      <c r="C2758" s="32"/>
      <c r="D2758" s="36">
        <f t="shared" ref="D2758:E2758" si="536">AVERAGE(D2745:D2757)</f>
        <v>139.16694505494522</v>
      </c>
      <c r="E2758" s="28">
        <f t="shared" si="536"/>
        <v>108.94604395604409</v>
      </c>
      <c r="F2758" s="28">
        <f t="shared" si="517"/>
        <v>197.36916483516492</v>
      </c>
      <c r="G2758" s="28"/>
      <c r="H2758" s="28">
        <f t="shared" si="518"/>
        <v>132.56742857142854</v>
      </c>
      <c r="I2758" s="28">
        <f t="shared" si="519"/>
        <v>78.849230769230743</v>
      </c>
      <c r="J2758" s="28">
        <f t="shared" si="520"/>
        <v>315.60278021978041</v>
      </c>
      <c r="K2758" s="28">
        <f t="shared" si="521"/>
        <v>77.481208791208815</v>
      </c>
      <c r="L2758" s="28">
        <f t="shared" si="522"/>
        <v>6.656349567592164E-3</v>
      </c>
      <c r="M2758" s="28">
        <f t="shared" si="523"/>
        <v>330.4133626373627</v>
      </c>
      <c r="N2758" s="28">
        <f t="shared" si="524"/>
        <v>119.65840659340643</v>
      </c>
      <c r="O2758" s="28">
        <f t="shared" si="525"/>
        <v>44.390010989010989</v>
      </c>
      <c r="P2758" s="28">
        <f t="shared" si="526"/>
        <v>0</v>
      </c>
      <c r="R2758" s="24">
        <f t="shared" si="450"/>
        <v>1544.4512387671505</v>
      </c>
      <c r="T2758" s="5">
        <v>82</v>
      </c>
      <c r="V2758" s="20">
        <f t="shared" si="451"/>
        <v>1626.4512387671505</v>
      </c>
      <c r="W2758" s="59">
        <f t="shared" si="532"/>
        <v>42769</v>
      </c>
      <c r="X2758" s="28">
        <f t="shared" si="454"/>
        <v>151.39905833333341</v>
      </c>
      <c r="Y2758" s="28">
        <f t="shared" si="455"/>
        <v>338.18764999999991</v>
      </c>
      <c r="Z2758" s="28">
        <f t="shared" si="481"/>
        <v>329.06874999999974</v>
      </c>
      <c r="AA2758" s="28">
        <f t="shared" si="465"/>
        <v>321.86480833333314</v>
      </c>
      <c r="AB2758" s="28">
        <f t="shared" si="456"/>
        <v>202.36661666666666</v>
      </c>
      <c r="AC2758" s="28">
        <f t="shared" si="457"/>
        <v>35.93319166666668</v>
      </c>
      <c r="AD2758" s="28">
        <f t="shared" si="458"/>
        <v>96.176699999999983</v>
      </c>
      <c r="AE2758" s="28">
        <f t="shared" si="459"/>
        <v>0</v>
      </c>
      <c r="AF2758" s="28">
        <f t="shared" si="460"/>
        <v>13.055871666666661</v>
      </c>
      <c r="AG2758" s="28">
        <f t="shared" si="461"/>
        <v>8.5230499999999978</v>
      </c>
      <c r="AH2758" s="28">
        <f t="shared" si="462"/>
        <v>0</v>
      </c>
      <c r="AI2758" s="28"/>
      <c r="AL2758" s="24">
        <f t="shared" si="463"/>
        <v>1496.5756966666663</v>
      </c>
      <c r="AN2758" s="47">
        <v>315</v>
      </c>
      <c r="AP2758" s="20">
        <f t="shared" si="452"/>
        <v>1811.5756966666663</v>
      </c>
      <c r="AR2758" s="20">
        <f t="shared" si="510"/>
        <v>-185.12445789951585</v>
      </c>
    </row>
    <row r="2759" spans="1:44" x14ac:dyDescent="0.25">
      <c r="A2759" t="str">
        <f>VLOOKUP($B2759,'Cushing Balance'!$C$2:$E$500,3,TRUE)</f>
        <v>52017</v>
      </c>
      <c r="B2759" s="2">
        <v>42770</v>
      </c>
      <c r="C2759" s="32"/>
      <c r="D2759" s="36">
        <f t="shared" ref="D2759:E2759" si="537">AVERAGE(D2746:D2758)</f>
        <v>139.16694505494522</v>
      </c>
      <c r="E2759" s="28">
        <f t="shared" si="537"/>
        <v>108.94604395604409</v>
      </c>
      <c r="F2759" s="28">
        <f t="shared" si="517"/>
        <v>197.36916483516492</v>
      </c>
      <c r="G2759" s="28"/>
      <c r="H2759" s="28">
        <f t="shared" si="518"/>
        <v>132.56742857142854</v>
      </c>
      <c r="I2759" s="28">
        <f t="shared" si="519"/>
        <v>78.849230769230743</v>
      </c>
      <c r="J2759" s="28">
        <f t="shared" si="520"/>
        <v>315.60278021978041</v>
      </c>
      <c r="K2759" s="28">
        <f t="shared" si="521"/>
        <v>77.481208791208815</v>
      </c>
      <c r="L2759" s="28">
        <f t="shared" si="522"/>
        <v>6.656349567592164E-3</v>
      </c>
      <c r="M2759" s="28">
        <f t="shared" si="523"/>
        <v>330.4133626373627</v>
      </c>
      <c r="N2759" s="28">
        <f t="shared" si="524"/>
        <v>119.65840659340643</v>
      </c>
      <c r="O2759" s="28">
        <f t="shared" si="525"/>
        <v>44.390010989010989</v>
      </c>
      <c r="P2759" s="28">
        <f t="shared" si="526"/>
        <v>0</v>
      </c>
      <c r="R2759" s="24">
        <f t="shared" si="450"/>
        <v>1544.4512387671505</v>
      </c>
      <c r="T2759" s="5">
        <v>82</v>
      </c>
      <c r="V2759" s="20">
        <f t="shared" si="451"/>
        <v>1626.4512387671505</v>
      </c>
      <c r="W2759" s="59">
        <f t="shared" si="532"/>
        <v>42770</v>
      </c>
      <c r="X2759" s="28">
        <f t="shared" si="454"/>
        <v>151.39905833333341</v>
      </c>
      <c r="Y2759" s="28">
        <f t="shared" si="455"/>
        <v>338.18764999999991</v>
      </c>
      <c r="Z2759" s="28">
        <f t="shared" si="481"/>
        <v>329.06874999999974</v>
      </c>
      <c r="AA2759" s="28">
        <f t="shared" si="465"/>
        <v>321.86480833333314</v>
      </c>
      <c r="AB2759" s="28">
        <f t="shared" si="456"/>
        <v>202.36661666666666</v>
      </c>
      <c r="AC2759" s="28">
        <f t="shared" si="457"/>
        <v>35.93319166666668</v>
      </c>
      <c r="AD2759" s="28">
        <f t="shared" si="458"/>
        <v>96.176699999999983</v>
      </c>
      <c r="AE2759" s="28">
        <f t="shared" si="459"/>
        <v>0</v>
      </c>
      <c r="AF2759" s="28">
        <f t="shared" si="460"/>
        <v>13.055871666666661</v>
      </c>
      <c r="AG2759" s="28">
        <f t="shared" si="461"/>
        <v>8.5230499999999978</v>
      </c>
      <c r="AH2759" s="28">
        <f t="shared" si="462"/>
        <v>0</v>
      </c>
      <c r="AI2759" s="28"/>
      <c r="AL2759" s="24">
        <f t="shared" si="463"/>
        <v>1496.5756966666663</v>
      </c>
      <c r="AN2759" s="47">
        <v>315</v>
      </c>
      <c r="AP2759" s="20">
        <f t="shared" si="452"/>
        <v>1811.5756966666663</v>
      </c>
      <c r="AR2759" s="20">
        <f t="shared" si="510"/>
        <v>-185.12445789951585</v>
      </c>
    </row>
    <row r="2760" spans="1:44" x14ac:dyDescent="0.25">
      <c r="A2760" t="str">
        <f>VLOOKUP($B2760,'Cushing Balance'!$C$2:$E$500,3,TRUE)</f>
        <v>52017</v>
      </c>
      <c r="B2760" s="2">
        <v>42771</v>
      </c>
      <c r="C2760" s="32"/>
      <c r="D2760" s="36">
        <f t="shared" ref="D2760:E2760" si="538">AVERAGE(D2747:D2759)</f>
        <v>139.16694505494522</v>
      </c>
      <c r="E2760" s="28">
        <f t="shared" si="538"/>
        <v>108.94604395604409</v>
      </c>
      <c r="F2760" s="28">
        <f t="shared" si="517"/>
        <v>197.36916483516492</v>
      </c>
      <c r="G2760" s="28"/>
      <c r="H2760" s="28">
        <f t="shared" si="518"/>
        <v>132.56742857142854</v>
      </c>
      <c r="I2760" s="28">
        <f t="shared" si="519"/>
        <v>78.849230769230743</v>
      </c>
      <c r="J2760" s="28">
        <f t="shared" si="520"/>
        <v>315.60278021978041</v>
      </c>
      <c r="K2760" s="28">
        <f t="shared" si="521"/>
        <v>77.481208791208815</v>
      </c>
      <c r="L2760" s="28">
        <f t="shared" si="522"/>
        <v>6.656349567592164E-3</v>
      </c>
      <c r="M2760" s="28">
        <f t="shared" si="523"/>
        <v>330.4133626373627</v>
      </c>
      <c r="N2760" s="28">
        <f t="shared" si="524"/>
        <v>119.65840659340643</v>
      </c>
      <c r="O2760" s="28">
        <f t="shared" si="525"/>
        <v>44.390010989010989</v>
      </c>
      <c r="P2760" s="28">
        <f t="shared" si="526"/>
        <v>0</v>
      </c>
      <c r="R2760" s="24">
        <f t="shared" si="450"/>
        <v>1544.4512387671505</v>
      </c>
      <c r="T2760" s="5">
        <v>82</v>
      </c>
      <c r="V2760" s="20">
        <f t="shared" si="451"/>
        <v>1626.4512387671505</v>
      </c>
      <c r="W2760" s="59">
        <f t="shared" si="532"/>
        <v>42771</v>
      </c>
      <c r="X2760" s="28">
        <f t="shared" si="454"/>
        <v>151.39905833333341</v>
      </c>
      <c r="Y2760" s="28">
        <f t="shared" si="455"/>
        <v>338.18764999999991</v>
      </c>
      <c r="Z2760" s="28">
        <f t="shared" si="481"/>
        <v>329.06874999999974</v>
      </c>
      <c r="AA2760" s="28">
        <f t="shared" si="465"/>
        <v>321.86480833333314</v>
      </c>
      <c r="AB2760" s="28">
        <f t="shared" si="456"/>
        <v>202.36661666666666</v>
      </c>
      <c r="AC2760" s="28">
        <f t="shared" si="457"/>
        <v>35.93319166666668</v>
      </c>
      <c r="AD2760" s="28">
        <f t="shared" si="458"/>
        <v>96.176699999999983</v>
      </c>
      <c r="AE2760" s="28">
        <f t="shared" si="459"/>
        <v>0</v>
      </c>
      <c r="AF2760" s="28">
        <f t="shared" si="460"/>
        <v>13.055871666666661</v>
      </c>
      <c r="AG2760" s="28">
        <f t="shared" si="461"/>
        <v>8.5230499999999978</v>
      </c>
      <c r="AH2760" s="28">
        <f t="shared" si="462"/>
        <v>0</v>
      </c>
      <c r="AI2760" s="28"/>
      <c r="AL2760" s="24">
        <f t="shared" si="463"/>
        <v>1496.5756966666663</v>
      </c>
      <c r="AN2760" s="47">
        <v>315</v>
      </c>
      <c r="AP2760" s="20">
        <f t="shared" si="452"/>
        <v>1811.5756966666663</v>
      </c>
      <c r="AR2760" s="20">
        <f t="shared" si="510"/>
        <v>-185.12445789951585</v>
      </c>
    </row>
    <row r="2761" spans="1:44" x14ac:dyDescent="0.25">
      <c r="A2761" t="str">
        <f>VLOOKUP($B2761,'Cushing Balance'!$C$2:$E$500,3,TRUE)</f>
        <v>52017</v>
      </c>
      <c r="B2761" s="2">
        <v>42772</v>
      </c>
      <c r="C2761" s="32"/>
      <c r="D2761" s="36">
        <f t="shared" ref="D2761:E2761" si="539">AVERAGE(D2748:D2760)</f>
        <v>139.16694505494522</v>
      </c>
      <c r="E2761" s="28">
        <f t="shared" si="539"/>
        <v>108.94604395604409</v>
      </c>
      <c r="F2761" s="28">
        <f t="shared" si="517"/>
        <v>197.36916483516492</v>
      </c>
      <c r="G2761" s="28"/>
      <c r="H2761" s="28">
        <f t="shared" si="518"/>
        <v>132.56742857142854</v>
      </c>
      <c r="I2761" s="28">
        <f t="shared" si="519"/>
        <v>78.849230769230743</v>
      </c>
      <c r="J2761" s="28">
        <f t="shared" si="520"/>
        <v>315.60278021978041</v>
      </c>
      <c r="K2761" s="28">
        <f t="shared" si="521"/>
        <v>77.481208791208815</v>
      </c>
      <c r="L2761" s="28">
        <f t="shared" si="522"/>
        <v>6.656349567592164E-3</v>
      </c>
      <c r="M2761" s="28">
        <f t="shared" si="523"/>
        <v>330.4133626373627</v>
      </c>
      <c r="N2761" s="28">
        <f t="shared" si="524"/>
        <v>119.65840659340643</v>
      </c>
      <c r="O2761" s="28">
        <f t="shared" si="525"/>
        <v>44.390010989010989</v>
      </c>
      <c r="P2761" s="28">
        <f t="shared" si="526"/>
        <v>0</v>
      </c>
      <c r="R2761" s="24">
        <f t="shared" si="450"/>
        <v>1544.4512387671505</v>
      </c>
      <c r="T2761" s="5">
        <v>82</v>
      </c>
      <c r="V2761" s="20">
        <f t="shared" si="451"/>
        <v>1626.4512387671505</v>
      </c>
      <c r="W2761" s="59">
        <f t="shared" si="532"/>
        <v>42772</v>
      </c>
      <c r="X2761" s="28">
        <f t="shared" si="454"/>
        <v>151.39905833333341</v>
      </c>
      <c r="Y2761" s="28">
        <f t="shared" si="455"/>
        <v>338.18764999999991</v>
      </c>
      <c r="Z2761" s="28">
        <f t="shared" si="481"/>
        <v>329.06874999999974</v>
      </c>
      <c r="AA2761" s="28">
        <f t="shared" si="465"/>
        <v>321.86480833333314</v>
      </c>
      <c r="AB2761" s="28">
        <f t="shared" si="456"/>
        <v>202.36661666666666</v>
      </c>
      <c r="AC2761" s="28">
        <f t="shared" si="457"/>
        <v>35.93319166666668</v>
      </c>
      <c r="AD2761" s="28">
        <f t="shared" si="458"/>
        <v>96.176699999999983</v>
      </c>
      <c r="AE2761" s="28">
        <f t="shared" si="459"/>
        <v>0</v>
      </c>
      <c r="AF2761" s="28">
        <f t="shared" si="460"/>
        <v>13.055871666666661</v>
      </c>
      <c r="AG2761" s="28">
        <f t="shared" si="461"/>
        <v>8.5230499999999978</v>
      </c>
      <c r="AH2761" s="28">
        <f t="shared" si="462"/>
        <v>0</v>
      </c>
      <c r="AI2761" s="28"/>
      <c r="AL2761" s="24">
        <f t="shared" si="463"/>
        <v>1496.5756966666663</v>
      </c>
      <c r="AN2761" s="47">
        <v>315</v>
      </c>
      <c r="AP2761" s="20">
        <f t="shared" si="452"/>
        <v>1811.5756966666663</v>
      </c>
      <c r="AR2761" s="20">
        <f t="shared" si="510"/>
        <v>-185.12445789951585</v>
      </c>
    </row>
    <row r="2762" spans="1:44" x14ac:dyDescent="0.25">
      <c r="A2762" t="str">
        <f>VLOOKUP($B2762,'Cushing Balance'!$C$2:$E$500,3,TRUE)</f>
        <v>52017</v>
      </c>
      <c r="B2762" s="2">
        <v>42773</v>
      </c>
      <c r="C2762" s="32"/>
      <c r="D2762" s="36">
        <f t="shared" ref="D2762:E2762" si="540">AVERAGE(D2749:D2761)</f>
        <v>139.16694505494522</v>
      </c>
      <c r="E2762" s="28">
        <f t="shared" si="540"/>
        <v>108.94604395604412</v>
      </c>
      <c r="F2762" s="28">
        <f t="shared" si="517"/>
        <v>197.36916483516492</v>
      </c>
      <c r="G2762" s="28"/>
      <c r="H2762" s="28">
        <f t="shared" si="518"/>
        <v>132.56742857142854</v>
      </c>
      <c r="I2762" s="28">
        <f t="shared" si="519"/>
        <v>78.849230769230743</v>
      </c>
      <c r="J2762" s="28">
        <f t="shared" si="520"/>
        <v>315.60278021978041</v>
      </c>
      <c r="K2762" s="28">
        <f t="shared" si="521"/>
        <v>77.481208791208815</v>
      </c>
      <c r="L2762" s="28">
        <f t="shared" si="522"/>
        <v>6.656349567592164E-3</v>
      </c>
      <c r="M2762" s="28">
        <f t="shared" si="523"/>
        <v>330.4133626373627</v>
      </c>
      <c r="N2762" s="28">
        <f t="shared" si="524"/>
        <v>119.65840659340643</v>
      </c>
      <c r="O2762" s="28">
        <f t="shared" si="525"/>
        <v>44.390010989010989</v>
      </c>
      <c r="P2762" s="28">
        <f t="shared" si="526"/>
        <v>0</v>
      </c>
      <c r="R2762" s="24">
        <f t="shared" ref="R2762:R2825" si="541">SUM(D2762:P2762)</f>
        <v>1544.4512387671505</v>
      </c>
      <c r="T2762" s="5">
        <v>82</v>
      </c>
      <c r="V2762" s="20">
        <f t="shared" ref="V2762:V2825" si="542">T2762+R2762</f>
        <v>1626.4512387671505</v>
      </c>
      <c r="W2762" s="59">
        <f t="shared" si="532"/>
        <v>42773</v>
      </c>
      <c r="X2762" s="28">
        <f t="shared" si="454"/>
        <v>151.39905833333341</v>
      </c>
      <c r="Y2762" s="28">
        <f t="shared" si="455"/>
        <v>338.18764999999991</v>
      </c>
      <c r="Z2762" s="28">
        <f t="shared" si="481"/>
        <v>329.06874999999974</v>
      </c>
      <c r="AA2762" s="28">
        <f t="shared" si="465"/>
        <v>321.86480833333314</v>
      </c>
      <c r="AB2762" s="28">
        <f t="shared" si="456"/>
        <v>202.36661666666666</v>
      </c>
      <c r="AC2762" s="28">
        <f t="shared" si="457"/>
        <v>35.93319166666668</v>
      </c>
      <c r="AD2762" s="28">
        <f t="shared" si="458"/>
        <v>96.176699999999983</v>
      </c>
      <c r="AE2762" s="28">
        <f t="shared" si="459"/>
        <v>0</v>
      </c>
      <c r="AF2762" s="28">
        <f t="shared" si="460"/>
        <v>13.055871666666661</v>
      </c>
      <c r="AG2762" s="28">
        <f t="shared" si="461"/>
        <v>8.5230499999999978</v>
      </c>
      <c r="AH2762" s="28">
        <f t="shared" si="462"/>
        <v>0</v>
      </c>
      <c r="AI2762" s="28"/>
      <c r="AL2762" s="24">
        <f t="shared" si="463"/>
        <v>1496.5756966666663</v>
      </c>
      <c r="AN2762" s="47">
        <v>315</v>
      </c>
      <c r="AP2762" s="20">
        <f t="shared" ref="AP2762:AP2825" si="543">AN2762+AL2762</f>
        <v>1811.5756966666663</v>
      </c>
      <c r="AR2762" s="20">
        <f t="shared" si="510"/>
        <v>-185.12445789951585</v>
      </c>
    </row>
    <row r="2763" spans="1:44" x14ac:dyDescent="0.25">
      <c r="A2763" t="str">
        <f>VLOOKUP($B2763,'Cushing Balance'!$C$2:$E$500,3,TRUE)</f>
        <v>52017</v>
      </c>
      <c r="B2763" s="2">
        <v>42774</v>
      </c>
      <c r="C2763" s="32"/>
      <c r="D2763" s="36">
        <f t="shared" ref="D2763:E2763" si="544">AVERAGE(D2750:D2762)</f>
        <v>139.16694505494522</v>
      </c>
      <c r="E2763" s="28">
        <f t="shared" si="544"/>
        <v>108.94604395604412</v>
      </c>
      <c r="F2763" s="28">
        <f t="shared" si="517"/>
        <v>197.36916483516492</v>
      </c>
      <c r="G2763" s="28"/>
      <c r="H2763" s="28">
        <f t="shared" si="518"/>
        <v>132.56742857142854</v>
      </c>
      <c r="I2763" s="28">
        <f t="shared" si="519"/>
        <v>78.849230769230743</v>
      </c>
      <c r="J2763" s="28">
        <f t="shared" si="520"/>
        <v>315.60278021978041</v>
      </c>
      <c r="K2763" s="28">
        <f t="shared" si="521"/>
        <v>77.481208791208815</v>
      </c>
      <c r="L2763" s="28">
        <f t="shared" si="522"/>
        <v>6.656349567592164E-3</v>
      </c>
      <c r="M2763" s="28">
        <f t="shared" si="523"/>
        <v>330.4133626373627</v>
      </c>
      <c r="N2763" s="28">
        <f t="shared" si="524"/>
        <v>119.65840659340643</v>
      </c>
      <c r="O2763" s="28">
        <f t="shared" si="525"/>
        <v>44.390010989010989</v>
      </c>
      <c r="P2763" s="28">
        <f t="shared" si="526"/>
        <v>0</v>
      </c>
      <c r="R2763" s="24">
        <f t="shared" si="541"/>
        <v>1544.4512387671505</v>
      </c>
      <c r="T2763" s="5">
        <v>82</v>
      </c>
      <c r="V2763" s="20">
        <f t="shared" si="542"/>
        <v>1626.4512387671505</v>
      </c>
      <c r="W2763" s="59">
        <f t="shared" si="532"/>
        <v>42774</v>
      </c>
      <c r="X2763" s="28">
        <f t="shared" ref="X2763:X2826" si="545">AVERAGE(X2748:X2762)</f>
        <v>151.39905833333341</v>
      </c>
      <c r="Y2763" s="28">
        <f t="shared" ref="Y2763:Y2826" si="546">AVERAGE(Y2748:Y2762)</f>
        <v>338.18764999999991</v>
      </c>
      <c r="Z2763" s="28">
        <f t="shared" si="481"/>
        <v>329.06874999999974</v>
      </c>
      <c r="AA2763" s="28">
        <f t="shared" si="465"/>
        <v>321.86480833333314</v>
      </c>
      <c r="AB2763" s="28">
        <f t="shared" ref="AB2763:AB2826" si="547">AVERAGE(AB2748:AB2762)</f>
        <v>202.36661666666666</v>
      </c>
      <c r="AC2763" s="28">
        <f t="shared" ref="AC2763:AC2826" si="548">AVERAGE(AC2748:AC2762)</f>
        <v>35.93319166666668</v>
      </c>
      <c r="AD2763" s="28">
        <f t="shared" ref="AD2763:AD2826" si="549">AVERAGE(AD2748:AD2762)</f>
        <v>96.176699999999983</v>
      </c>
      <c r="AE2763" s="28">
        <f t="shared" ref="AE2763:AE2826" si="550">AVERAGE(AE2748:AE2762)</f>
        <v>0</v>
      </c>
      <c r="AF2763" s="28">
        <f t="shared" ref="AF2763:AF2826" si="551">AVERAGE(AF2748:AF2762)</f>
        <v>13.055871666666661</v>
      </c>
      <c r="AG2763" s="28">
        <f t="shared" ref="AG2763:AG2826" si="552">AVERAGE(AG2748:AG2762)</f>
        <v>8.5230499999999978</v>
      </c>
      <c r="AH2763" s="28">
        <f t="shared" ref="AH2763:AH2826" si="553">AVERAGE(AH2748:AH2762)</f>
        <v>0</v>
      </c>
      <c r="AI2763" s="28"/>
      <c r="AL2763" s="24">
        <f t="shared" ref="AL2763:AL2826" si="554">SUM(X2763:AJ2763)</f>
        <v>1496.5756966666663</v>
      </c>
      <c r="AN2763" s="47">
        <v>315</v>
      </c>
      <c r="AP2763" s="20">
        <f t="shared" si="543"/>
        <v>1811.5756966666663</v>
      </c>
      <c r="AR2763" s="20">
        <f t="shared" si="510"/>
        <v>-185.12445789951585</v>
      </c>
    </row>
    <row r="2764" spans="1:44" x14ac:dyDescent="0.25">
      <c r="A2764" t="str">
        <f>VLOOKUP($B2764,'Cushing Balance'!$C$2:$E$500,3,TRUE)</f>
        <v>52017</v>
      </c>
      <c r="B2764" s="2">
        <v>42775</v>
      </c>
      <c r="C2764" s="32"/>
      <c r="D2764" s="36">
        <f t="shared" ref="D2764:E2764" si="555">AVERAGE(D2751:D2763)</f>
        <v>139.16694505494522</v>
      </c>
      <c r="E2764" s="28">
        <f t="shared" si="555"/>
        <v>108.94604395604414</v>
      </c>
      <c r="F2764" s="28">
        <f t="shared" si="517"/>
        <v>197.36916483516492</v>
      </c>
      <c r="G2764" s="28"/>
      <c r="H2764" s="28">
        <f t="shared" si="518"/>
        <v>132.56742857142854</v>
      </c>
      <c r="I2764" s="28">
        <f t="shared" si="519"/>
        <v>78.849230769230743</v>
      </c>
      <c r="J2764" s="28">
        <f t="shared" si="520"/>
        <v>315.60278021978041</v>
      </c>
      <c r="K2764" s="28">
        <f t="shared" si="521"/>
        <v>77.481208791208815</v>
      </c>
      <c r="L2764" s="28">
        <f t="shared" si="522"/>
        <v>6.656349567592164E-3</v>
      </c>
      <c r="M2764" s="28">
        <f t="shared" si="523"/>
        <v>330.4133626373627</v>
      </c>
      <c r="N2764" s="28">
        <f t="shared" si="524"/>
        <v>119.65840659340643</v>
      </c>
      <c r="O2764" s="28">
        <f t="shared" si="525"/>
        <v>44.390010989010989</v>
      </c>
      <c r="P2764" s="28">
        <f t="shared" si="526"/>
        <v>0</v>
      </c>
      <c r="R2764" s="24">
        <f t="shared" si="541"/>
        <v>1544.4512387671505</v>
      </c>
      <c r="T2764" s="5">
        <v>82</v>
      </c>
      <c r="V2764" s="20">
        <f t="shared" si="542"/>
        <v>1626.4512387671505</v>
      </c>
      <c r="W2764" s="59">
        <f t="shared" si="532"/>
        <v>42775</v>
      </c>
      <c r="X2764" s="28">
        <f t="shared" si="545"/>
        <v>151.39905833333341</v>
      </c>
      <c r="Y2764" s="28">
        <f t="shared" si="546"/>
        <v>338.18764999999991</v>
      </c>
      <c r="Z2764" s="28">
        <f t="shared" si="481"/>
        <v>329.06874999999974</v>
      </c>
      <c r="AA2764" s="28">
        <f t="shared" ref="AA2764:AA2827" si="556">AVERAGE(AA2749:AA2763)</f>
        <v>321.86480833333314</v>
      </c>
      <c r="AB2764" s="28">
        <f t="shared" si="547"/>
        <v>202.36661666666666</v>
      </c>
      <c r="AC2764" s="28">
        <f t="shared" si="548"/>
        <v>35.93319166666668</v>
      </c>
      <c r="AD2764" s="28">
        <f t="shared" si="549"/>
        <v>96.176699999999983</v>
      </c>
      <c r="AE2764" s="28">
        <f t="shared" si="550"/>
        <v>0</v>
      </c>
      <c r="AF2764" s="28">
        <f t="shared" si="551"/>
        <v>13.055871666666661</v>
      </c>
      <c r="AG2764" s="28">
        <f t="shared" si="552"/>
        <v>8.5230499999999978</v>
      </c>
      <c r="AH2764" s="28">
        <f t="shared" si="553"/>
        <v>0</v>
      </c>
      <c r="AI2764" s="28"/>
      <c r="AL2764" s="24">
        <f t="shared" si="554"/>
        <v>1496.5756966666663</v>
      </c>
      <c r="AN2764" s="47">
        <v>315</v>
      </c>
      <c r="AP2764" s="20">
        <f t="shared" si="543"/>
        <v>1811.5756966666663</v>
      </c>
      <c r="AR2764" s="20">
        <f t="shared" si="510"/>
        <v>-185.12445789951585</v>
      </c>
    </row>
    <row r="2765" spans="1:44" x14ac:dyDescent="0.25">
      <c r="A2765" t="str">
        <f>VLOOKUP($B2765,'Cushing Balance'!$C$2:$E$500,3,TRUE)</f>
        <v>52017</v>
      </c>
      <c r="B2765" s="2">
        <v>42776</v>
      </c>
      <c r="C2765" s="32"/>
      <c r="D2765" s="36">
        <f t="shared" ref="D2765:E2765" si="557">AVERAGE(D2752:D2764)</f>
        <v>139.16694505494522</v>
      </c>
      <c r="E2765" s="28">
        <f t="shared" si="557"/>
        <v>108.94604395604414</v>
      </c>
      <c r="F2765" s="28">
        <f t="shared" si="517"/>
        <v>197.36916483516492</v>
      </c>
      <c r="G2765" s="28"/>
      <c r="H2765" s="28">
        <f t="shared" si="518"/>
        <v>132.56742857142854</v>
      </c>
      <c r="I2765" s="28">
        <f t="shared" si="519"/>
        <v>78.849230769230743</v>
      </c>
      <c r="J2765" s="28">
        <f t="shared" si="520"/>
        <v>315.60278021978041</v>
      </c>
      <c r="K2765" s="28">
        <f t="shared" si="521"/>
        <v>77.481208791208815</v>
      </c>
      <c r="L2765" s="28">
        <f t="shared" si="522"/>
        <v>6.656349567592164E-3</v>
      </c>
      <c r="M2765" s="28">
        <f t="shared" si="523"/>
        <v>330.4133626373627</v>
      </c>
      <c r="N2765" s="28">
        <f t="shared" si="524"/>
        <v>119.65840659340643</v>
      </c>
      <c r="O2765" s="28">
        <f t="shared" si="525"/>
        <v>44.390010989010989</v>
      </c>
      <c r="P2765" s="28">
        <f t="shared" si="526"/>
        <v>0</v>
      </c>
      <c r="R2765" s="24">
        <f t="shared" si="541"/>
        <v>1544.4512387671505</v>
      </c>
      <c r="T2765" s="5">
        <v>82</v>
      </c>
      <c r="V2765" s="20">
        <f t="shared" si="542"/>
        <v>1626.4512387671505</v>
      </c>
      <c r="W2765" s="59">
        <f t="shared" si="532"/>
        <v>42776</v>
      </c>
      <c r="X2765" s="28">
        <f t="shared" si="545"/>
        <v>151.39905833333341</v>
      </c>
      <c r="Y2765" s="28">
        <f t="shared" si="546"/>
        <v>338.18764999999991</v>
      </c>
      <c r="Z2765" s="28">
        <f t="shared" si="481"/>
        <v>329.06874999999974</v>
      </c>
      <c r="AA2765" s="28">
        <f t="shared" si="556"/>
        <v>321.86480833333314</v>
      </c>
      <c r="AB2765" s="28">
        <f t="shared" si="547"/>
        <v>202.36661666666666</v>
      </c>
      <c r="AC2765" s="28">
        <f t="shared" si="548"/>
        <v>35.93319166666668</v>
      </c>
      <c r="AD2765" s="28">
        <f t="shared" si="549"/>
        <v>96.176699999999983</v>
      </c>
      <c r="AE2765" s="28">
        <f t="shared" si="550"/>
        <v>0</v>
      </c>
      <c r="AF2765" s="28">
        <f t="shared" si="551"/>
        <v>13.055871666666661</v>
      </c>
      <c r="AG2765" s="28">
        <f t="shared" si="552"/>
        <v>8.5230499999999978</v>
      </c>
      <c r="AH2765" s="28">
        <f t="shared" si="553"/>
        <v>0</v>
      </c>
      <c r="AI2765" s="28"/>
      <c r="AL2765" s="24">
        <f t="shared" si="554"/>
        <v>1496.5756966666663</v>
      </c>
      <c r="AN2765" s="47">
        <v>315</v>
      </c>
      <c r="AP2765" s="20">
        <f t="shared" si="543"/>
        <v>1811.5756966666663</v>
      </c>
      <c r="AR2765" s="20">
        <f t="shared" si="510"/>
        <v>-185.12445789951585</v>
      </c>
    </row>
    <row r="2766" spans="1:44" x14ac:dyDescent="0.25">
      <c r="A2766" t="str">
        <f>VLOOKUP($B2766,'Cushing Balance'!$C$2:$E$500,3,TRUE)</f>
        <v>62017</v>
      </c>
      <c r="B2766" s="2">
        <v>42777</v>
      </c>
      <c r="C2766" s="32"/>
      <c r="D2766" s="36">
        <f t="shared" ref="D2766:E2766" si="558">AVERAGE(D2753:D2765)</f>
        <v>139.16694505494522</v>
      </c>
      <c r="E2766" s="28">
        <f t="shared" si="558"/>
        <v>108.94604395604414</v>
      </c>
      <c r="F2766" s="28">
        <f t="shared" si="517"/>
        <v>197.36916483516492</v>
      </c>
      <c r="G2766" s="28"/>
      <c r="H2766" s="28">
        <f t="shared" si="518"/>
        <v>132.56742857142854</v>
      </c>
      <c r="I2766" s="28">
        <f t="shared" si="519"/>
        <v>78.849230769230743</v>
      </c>
      <c r="J2766" s="28">
        <f t="shared" si="520"/>
        <v>315.60278021978041</v>
      </c>
      <c r="K2766" s="28">
        <f t="shared" si="521"/>
        <v>77.481208791208815</v>
      </c>
      <c r="L2766" s="28">
        <f t="shared" si="522"/>
        <v>6.656349567592164E-3</v>
      </c>
      <c r="M2766" s="28">
        <f t="shared" si="523"/>
        <v>330.4133626373627</v>
      </c>
      <c r="N2766" s="28">
        <f t="shared" si="524"/>
        <v>119.65840659340643</v>
      </c>
      <c r="O2766" s="28">
        <f t="shared" si="525"/>
        <v>44.390010989010989</v>
      </c>
      <c r="P2766" s="28">
        <f t="shared" si="526"/>
        <v>0</v>
      </c>
      <c r="R2766" s="24">
        <f t="shared" si="541"/>
        <v>1544.4512387671505</v>
      </c>
      <c r="T2766" s="5">
        <v>82</v>
      </c>
      <c r="V2766" s="20">
        <f t="shared" si="542"/>
        <v>1626.4512387671505</v>
      </c>
      <c r="W2766" s="59">
        <f t="shared" si="532"/>
        <v>42777</v>
      </c>
      <c r="X2766" s="28">
        <f t="shared" si="545"/>
        <v>151.39905833333341</v>
      </c>
      <c r="Y2766" s="28">
        <f t="shared" si="546"/>
        <v>338.18764999999991</v>
      </c>
      <c r="Z2766" s="28">
        <f t="shared" si="481"/>
        <v>329.06874999999974</v>
      </c>
      <c r="AA2766" s="28">
        <f t="shared" si="556"/>
        <v>321.86480833333314</v>
      </c>
      <c r="AB2766" s="28">
        <f t="shared" si="547"/>
        <v>202.36661666666666</v>
      </c>
      <c r="AC2766" s="28">
        <f t="shared" si="548"/>
        <v>35.93319166666668</v>
      </c>
      <c r="AD2766" s="28">
        <f t="shared" si="549"/>
        <v>96.176699999999983</v>
      </c>
      <c r="AE2766" s="28">
        <f t="shared" si="550"/>
        <v>0</v>
      </c>
      <c r="AF2766" s="28">
        <f t="shared" si="551"/>
        <v>13.055871666666661</v>
      </c>
      <c r="AG2766" s="28">
        <f t="shared" si="552"/>
        <v>8.5230499999999978</v>
      </c>
      <c r="AH2766" s="28">
        <f t="shared" si="553"/>
        <v>0</v>
      </c>
      <c r="AI2766" s="28"/>
      <c r="AL2766" s="24">
        <f t="shared" si="554"/>
        <v>1496.5756966666663</v>
      </c>
      <c r="AN2766" s="47">
        <v>315</v>
      </c>
      <c r="AP2766" s="20">
        <f t="shared" si="543"/>
        <v>1811.5756966666663</v>
      </c>
      <c r="AR2766" s="20">
        <f t="shared" si="510"/>
        <v>-185.12445789951585</v>
      </c>
    </row>
    <row r="2767" spans="1:44" x14ac:dyDescent="0.25">
      <c r="A2767" t="str">
        <f>VLOOKUP($B2767,'Cushing Balance'!$C$2:$E$500,3,TRUE)</f>
        <v>62017</v>
      </c>
      <c r="B2767" s="2">
        <v>42778</v>
      </c>
      <c r="C2767" s="32"/>
      <c r="D2767" s="36">
        <f t="shared" ref="D2767:E2767" si="559">AVERAGE(D2754:D2766)</f>
        <v>139.16694505494522</v>
      </c>
      <c r="E2767" s="28">
        <f t="shared" si="559"/>
        <v>108.94604395604414</v>
      </c>
      <c r="F2767" s="28">
        <f t="shared" si="517"/>
        <v>197.36916483516492</v>
      </c>
      <c r="G2767" s="28"/>
      <c r="H2767" s="28">
        <f t="shared" si="518"/>
        <v>132.56742857142854</v>
      </c>
      <c r="I2767" s="28">
        <f t="shared" si="519"/>
        <v>78.849230769230743</v>
      </c>
      <c r="J2767" s="28">
        <f t="shared" si="520"/>
        <v>315.60278021978041</v>
      </c>
      <c r="K2767" s="28">
        <f t="shared" si="521"/>
        <v>77.481208791208815</v>
      </c>
      <c r="L2767" s="28">
        <f t="shared" si="522"/>
        <v>6.656349567592164E-3</v>
      </c>
      <c r="M2767" s="28">
        <f t="shared" si="523"/>
        <v>330.4133626373627</v>
      </c>
      <c r="N2767" s="28">
        <f t="shared" si="524"/>
        <v>119.65840659340643</v>
      </c>
      <c r="O2767" s="28">
        <f t="shared" si="525"/>
        <v>44.390010989010989</v>
      </c>
      <c r="P2767" s="28">
        <f t="shared" si="526"/>
        <v>0</v>
      </c>
      <c r="R2767" s="24">
        <f t="shared" si="541"/>
        <v>1544.4512387671505</v>
      </c>
      <c r="T2767" s="5">
        <v>82</v>
      </c>
      <c r="V2767" s="20">
        <f t="shared" si="542"/>
        <v>1626.4512387671505</v>
      </c>
      <c r="W2767" s="59">
        <f t="shared" si="532"/>
        <v>42778</v>
      </c>
      <c r="X2767" s="28">
        <f t="shared" si="545"/>
        <v>151.39905833333341</v>
      </c>
      <c r="Y2767" s="28">
        <f t="shared" si="546"/>
        <v>338.18764999999991</v>
      </c>
      <c r="Z2767" s="28">
        <f t="shared" si="481"/>
        <v>329.06874999999974</v>
      </c>
      <c r="AA2767" s="28">
        <f t="shared" si="556"/>
        <v>321.86480833333314</v>
      </c>
      <c r="AB2767" s="28">
        <f t="shared" si="547"/>
        <v>202.36661666666666</v>
      </c>
      <c r="AC2767" s="28">
        <f t="shared" si="548"/>
        <v>35.93319166666668</v>
      </c>
      <c r="AD2767" s="28">
        <f t="shared" si="549"/>
        <v>96.176699999999983</v>
      </c>
      <c r="AE2767" s="28">
        <f t="shared" si="550"/>
        <v>0</v>
      </c>
      <c r="AF2767" s="28">
        <f t="shared" si="551"/>
        <v>13.055871666666661</v>
      </c>
      <c r="AG2767" s="28">
        <f t="shared" si="552"/>
        <v>8.5230499999999978</v>
      </c>
      <c r="AH2767" s="28">
        <f t="shared" si="553"/>
        <v>0</v>
      </c>
      <c r="AI2767" s="28"/>
      <c r="AL2767" s="24">
        <f t="shared" si="554"/>
        <v>1496.5756966666663</v>
      </c>
      <c r="AN2767" s="47">
        <v>315</v>
      </c>
      <c r="AP2767" s="20">
        <f t="shared" si="543"/>
        <v>1811.5756966666663</v>
      </c>
      <c r="AR2767" s="20">
        <f t="shared" si="510"/>
        <v>-185.12445789951585</v>
      </c>
    </row>
    <row r="2768" spans="1:44" x14ac:dyDescent="0.25">
      <c r="A2768" t="str">
        <f>VLOOKUP($B2768,'Cushing Balance'!$C$2:$E$500,3,TRUE)</f>
        <v>62017</v>
      </c>
      <c r="B2768" s="2">
        <v>42779</v>
      </c>
      <c r="C2768" s="32"/>
      <c r="D2768" s="36">
        <f t="shared" ref="D2768:E2768" si="560">AVERAGE(D2755:D2767)</f>
        <v>139.16694505494522</v>
      </c>
      <c r="E2768" s="28">
        <f t="shared" si="560"/>
        <v>108.94604395604414</v>
      </c>
      <c r="F2768" s="28">
        <f t="shared" si="517"/>
        <v>197.36916483516492</v>
      </c>
      <c r="G2768" s="28"/>
      <c r="H2768" s="28">
        <f t="shared" si="518"/>
        <v>132.56742857142854</v>
      </c>
      <c r="I2768" s="28">
        <f t="shared" si="519"/>
        <v>78.849230769230743</v>
      </c>
      <c r="J2768" s="28">
        <f t="shared" si="520"/>
        <v>315.60278021978041</v>
      </c>
      <c r="K2768" s="28">
        <f t="shared" si="521"/>
        <v>77.481208791208815</v>
      </c>
      <c r="L2768" s="28">
        <f t="shared" si="522"/>
        <v>6.656349567592164E-3</v>
      </c>
      <c r="M2768" s="28">
        <f t="shared" si="523"/>
        <v>330.4133626373627</v>
      </c>
      <c r="N2768" s="28">
        <f t="shared" si="524"/>
        <v>119.65840659340643</v>
      </c>
      <c r="O2768" s="28">
        <f t="shared" si="525"/>
        <v>44.390010989010989</v>
      </c>
      <c r="P2768" s="28">
        <f t="shared" si="526"/>
        <v>0</v>
      </c>
      <c r="R2768" s="24">
        <f t="shared" si="541"/>
        <v>1544.4512387671505</v>
      </c>
      <c r="T2768" s="5">
        <v>82</v>
      </c>
      <c r="V2768" s="20">
        <f t="shared" si="542"/>
        <v>1626.4512387671505</v>
      </c>
      <c r="W2768" s="59">
        <f t="shared" si="532"/>
        <v>42779</v>
      </c>
      <c r="X2768" s="28">
        <f t="shared" si="545"/>
        <v>151.39905833333341</v>
      </c>
      <c r="Y2768" s="28">
        <f t="shared" si="546"/>
        <v>338.18764999999991</v>
      </c>
      <c r="Z2768" s="28">
        <f t="shared" si="481"/>
        <v>329.06874999999974</v>
      </c>
      <c r="AA2768" s="28">
        <f t="shared" si="556"/>
        <v>321.86480833333314</v>
      </c>
      <c r="AB2768" s="28">
        <f t="shared" si="547"/>
        <v>202.36661666666666</v>
      </c>
      <c r="AC2768" s="28">
        <f t="shared" si="548"/>
        <v>35.93319166666668</v>
      </c>
      <c r="AD2768" s="28">
        <f t="shared" si="549"/>
        <v>96.176699999999983</v>
      </c>
      <c r="AE2768" s="28">
        <f t="shared" si="550"/>
        <v>0</v>
      </c>
      <c r="AF2768" s="28">
        <f t="shared" si="551"/>
        <v>13.055871666666661</v>
      </c>
      <c r="AG2768" s="28">
        <f t="shared" si="552"/>
        <v>8.5230499999999978</v>
      </c>
      <c r="AH2768" s="28">
        <f t="shared" si="553"/>
        <v>0</v>
      </c>
      <c r="AI2768" s="28"/>
      <c r="AL2768" s="24">
        <f t="shared" si="554"/>
        <v>1496.5756966666663</v>
      </c>
      <c r="AN2768" s="47">
        <v>315</v>
      </c>
      <c r="AP2768" s="20">
        <f t="shared" si="543"/>
        <v>1811.5756966666663</v>
      </c>
      <c r="AR2768" s="20">
        <f t="shared" si="510"/>
        <v>-185.12445789951585</v>
      </c>
    </row>
    <row r="2769" spans="1:44" x14ac:dyDescent="0.25">
      <c r="A2769" t="str">
        <f>VLOOKUP($B2769,'Cushing Balance'!$C$2:$E$500,3,TRUE)</f>
        <v>62017</v>
      </c>
      <c r="B2769" s="2">
        <v>42780</v>
      </c>
      <c r="C2769" s="32"/>
      <c r="D2769" s="36">
        <f t="shared" ref="D2769:E2769" si="561">AVERAGE(D2756:D2768)</f>
        <v>139.16694505494522</v>
      </c>
      <c r="E2769" s="28">
        <f t="shared" si="561"/>
        <v>108.94604395604414</v>
      </c>
      <c r="F2769" s="28">
        <f t="shared" si="517"/>
        <v>197.36916483516492</v>
      </c>
      <c r="G2769" s="28"/>
      <c r="H2769" s="28">
        <f t="shared" si="518"/>
        <v>132.56742857142854</v>
      </c>
      <c r="I2769" s="28">
        <f t="shared" si="519"/>
        <v>78.849230769230743</v>
      </c>
      <c r="J2769" s="28">
        <f t="shared" si="520"/>
        <v>315.60278021978041</v>
      </c>
      <c r="K2769" s="28">
        <f t="shared" si="521"/>
        <v>77.481208791208815</v>
      </c>
      <c r="L2769" s="28">
        <f t="shared" si="522"/>
        <v>6.656349567592164E-3</v>
      </c>
      <c r="M2769" s="28">
        <f t="shared" si="523"/>
        <v>330.4133626373627</v>
      </c>
      <c r="N2769" s="28">
        <f t="shared" si="524"/>
        <v>119.65840659340643</v>
      </c>
      <c r="O2769" s="28">
        <f t="shared" si="525"/>
        <v>44.390010989010989</v>
      </c>
      <c r="P2769" s="28">
        <f t="shared" si="526"/>
        <v>0</v>
      </c>
      <c r="R2769" s="24">
        <f t="shared" si="541"/>
        <v>1544.4512387671505</v>
      </c>
      <c r="T2769" s="5">
        <v>82</v>
      </c>
      <c r="V2769" s="20">
        <f t="shared" si="542"/>
        <v>1626.4512387671505</v>
      </c>
      <c r="W2769" s="59">
        <f t="shared" si="532"/>
        <v>42780</v>
      </c>
      <c r="X2769" s="28">
        <f t="shared" si="545"/>
        <v>151.39905833333341</v>
      </c>
      <c r="Y2769" s="28">
        <f t="shared" si="546"/>
        <v>338.18764999999991</v>
      </c>
      <c r="Z2769" s="28">
        <f t="shared" si="481"/>
        <v>329.06874999999974</v>
      </c>
      <c r="AA2769" s="28">
        <f t="shared" si="556"/>
        <v>321.86480833333314</v>
      </c>
      <c r="AB2769" s="28">
        <f t="shared" si="547"/>
        <v>202.36661666666666</v>
      </c>
      <c r="AC2769" s="28">
        <f t="shared" si="548"/>
        <v>35.93319166666668</v>
      </c>
      <c r="AD2769" s="28">
        <f t="shared" si="549"/>
        <v>96.176699999999983</v>
      </c>
      <c r="AE2769" s="28">
        <f t="shared" si="550"/>
        <v>0</v>
      </c>
      <c r="AF2769" s="28">
        <f t="shared" si="551"/>
        <v>13.055871666666661</v>
      </c>
      <c r="AG2769" s="28">
        <f t="shared" si="552"/>
        <v>8.5230499999999978</v>
      </c>
      <c r="AH2769" s="28">
        <f t="shared" si="553"/>
        <v>0</v>
      </c>
      <c r="AI2769" s="28"/>
      <c r="AL2769" s="24">
        <f t="shared" si="554"/>
        <v>1496.5756966666663</v>
      </c>
      <c r="AN2769" s="47">
        <v>315</v>
      </c>
      <c r="AP2769" s="20">
        <f t="shared" si="543"/>
        <v>1811.5756966666663</v>
      </c>
      <c r="AR2769" s="20">
        <f t="shared" si="510"/>
        <v>-185.12445789951585</v>
      </c>
    </row>
    <row r="2770" spans="1:44" x14ac:dyDescent="0.25">
      <c r="A2770" t="str">
        <f>VLOOKUP($B2770,'Cushing Balance'!$C$2:$E$500,3,TRUE)</f>
        <v>62017</v>
      </c>
      <c r="B2770" s="2">
        <v>42781</v>
      </c>
      <c r="C2770" s="32"/>
      <c r="D2770" s="36">
        <f t="shared" ref="D2770:E2770" si="562">AVERAGE(D2757:D2769)</f>
        <v>139.16694505494522</v>
      </c>
      <c r="E2770" s="28">
        <f t="shared" si="562"/>
        <v>108.94604395604414</v>
      </c>
      <c r="F2770" s="28">
        <f t="shared" si="517"/>
        <v>197.36916483516492</v>
      </c>
      <c r="G2770" s="28"/>
      <c r="H2770" s="28">
        <f t="shared" si="518"/>
        <v>132.56742857142854</v>
      </c>
      <c r="I2770" s="28">
        <f t="shared" si="519"/>
        <v>78.849230769230743</v>
      </c>
      <c r="J2770" s="28">
        <f t="shared" si="520"/>
        <v>315.60278021978041</v>
      </c>
      <c r="K2770" s="28">
        <f t="shared" si="521"/>
        <v>77.481208791208815</v>
      </c>
      <c r="L2770" s="28">
        <f t="shared" si="522"/>
        <v>6.656349567592164E-3</v>
      </c>
      <c r="M2770" s="28">
        <f t="shared" si="523"/>
        <v>330.4133626373627</v>
      </c>
      <c r="N2770" s="28">
        <f t="shared" si="524"/>
        <v>119.65840659340643</v>
      </c>
      <c r="O2770" s="28">
        <f t="shared" si="525"/>
        <v>44.390010989010989</v>
      </c>
      <c r="P2770" s="28">
        <f t="shared" si="526"/>
        <v>0</v>
      </c>
      <c r="R2770" s="24">
        <f t="shared" si="541"/>
        <v>1544.4512387671505</v>
      </c>
      <c r="T2770" s="5">
        <v>82</v>
      </c>
      <c r="V2770" s="20">
        <f t="shared" si="542"/>
        <v>1626.4512387671505</v>
      </c>
      <c r="W2770" s="59">
        <f t="shared" si="532"/>
        <v>42781</v>
      </c>
      <c r="X2770" s="28">
        <f t="shared" si="545"/>
        <v>151.39905833333341</v>
      </c>
      <c r="Y2770" s="28">
        <f t="shared" si="546"/>
        <v>338.18764999999991</v>
      </c>
      <c r="Z2770" s="28">
        <f t="shared" si="481"/>
        <v>329.06874999999974</v>
      </c>
      <c r="AA2770" s="28">
        <f t="shared" si="556"/>
        <v>321.86480833333314</v>
      </c>
      <c r="AB2770" s="28">
        <f t="shared" si="547"/>
        <v>202.36661666666666</v>
      </c>
      <c r="AC2770" s="28">
        <f t="shared" si="548"/>
        <v>35.93319166666668</v>
      </c>
      <c r="AD2770" s="28">
        <f t="shared" si="549"/>
        <v>96.176699999999983</v>
      </c>
      <c r="AE2770" s="28">
        <f t="shared" si="550"/>
        <v>0</v>
      </c>
      <c r="AF2770" s="28">
        <f t="shared" si="551"/>
        <v>13.055871666666661</v>
      </c>
      <c r="AG2770" s="28">
        <f t="shared" si="552"/>
        <v>8.5230499999999978</v>
      </c>
      <c r="AH2770" s="28">
        <f t="shared" si="553"/>
        <v>0</v>
      </c>
      <c r="AI2770" s="28"/>
      <c r="AL2770" s="24">
        <f t="shared" si="554"/>
        <v>1496.5756966666663</v>
      </c>
      <c r="AN2770" s="47">
        <v>315</v>
      </c>
      <c r="AP2770" s="20">
        <f t="shared" si="543"/>
        <v>1811.5756966666663</v>
      </c>
      <c r="AR2770" s="20">
        <f t="shared" si="510"/>
        <v>-185.12445789951585</v>
      </c>
    </row>
    <row r="2771" spans="1:44" x14ac:dyDescent="0.25">
      <c r="A2771" t="str">
        <f>VLOOKUP($B2771,'Cushing Balance'!$C$2:$E$500,3,TRUE)</f>
        <v>62017</v>
      </c>
      <c r="B2771" s="2">
        <v>42782</v>
      </c>
      <c r="C2771" s="32"/>
      <c r="D2771" s="36">
        <f t="shared" ref="D2771:E2771" si="563">AVERAGE(D2758:D2770)</f>
        <v>139.16694505494522</v>
      </c>
      <c r="E2771" s="28">
        <f t="shared" si="563"/>
        <v>108.94604395604414</v>
      </c>
      <c r="F2771" s="28">
        <f t="shared" si="517"/>
        <v>197.36916483516492</v>
      </c>
      <c r="G2771" s="28"/>
      <c r="H2771" s="28">
        <f t="shared" si="518"/>
        <v>132.56742857142854</v>
      </c>
      <c r="I2771" s="28">
        <f t="shared" si="519"/>
        <v>78.849230769230743</v>
      </c>
      <c r="J2771" s="28">
        <f t="shared" si="520"/>
        <v>315.60278021978041</v>
      </c>
      <c r="K2771" s="28">
        <f t="shared" si="521"/>
        <v>77.481208791208815</v>
      </c>
      <c r="L2771" s="28">
        <f t="shared" si="522"/>
        <v>6.656349567592164E-3</v>
      </c>
      <c r="M2771" s="28">
        <f t="shared" si="523"/>
        <v>330.4133626373627</v>
      </c>
      <c r="N2771" s="28">
        <f t="shared" si="524"/>
        <v>119.65840659340643</v>
      </c>
      <c r="O2771" s="28">
        <f t="shared" si="525"/>
        <v>44.390010989010989</v>
      </c>
      <c r="P2771" s="28">
        <f t="shared" si="526"/>
        <v>0</v>
      </c>
      <c r="R2771" s="24">
        <f t="shared" si="541"/>
        <v>1544.4512387671505</v>
      </c>
      <c r="T2771" s="5">
        <v>82</v>
      </c>
      <c r="V2771" s="20">
        <f t="shared" si="542"/>
        <v>1626.4512387671505</v>
      </c>
      <c r="W2771" s="59">
        <f t="shared" si="532"/>
        <v>42782</v>
      </c>
      <c r="X2771" s="28">
        <f t="shared" si="545"/>
        <v>151.39905833333341</v>
      </c>
      <c r="Y2771" s="28">
        <f t="shared" si="546"/>
        <v>338.18764999999991</v>
      </c>
      <c r="Z2771" s="28">
        <f t="shared" si="481"/>
        <v>329.06874999999974</v>
      </c>
      <c r="AA2771" s="28">
        <f t="shared" si="556"/>
        <v>321.86480833333314</v>
      </c>
      <c r="AB2771" s="28">
        <f t="shared" si="547"/>
        <v>202.36661666666666</v>
      </c>
      <c r="AC2771" s="28">
        <f t="shared" si="548"/>
        <v>35.93319166666668</v>
      </c>
      <c r="AD2771" s="28">
        <f t="shared" si="549"/>
        <v>96.176699999999983</v>
      </c>
      <c r="AE2771" s="28">
        <f t="shared" si="550"/>
        <v>0</v>
      </c>
      <c r="AF2771" s="28">
        <f t="shared" si="551"/>
        <v>13.055871666666661</v>
      </c>
      <c r="AG2771" s="28">
        <f t="shared" si="552"/>
        <v>8.5230499999999978</v>
      </c>
      <c r="AH2771" s="28">
        <f t="shared" si="553"/>
        <v>0</v>
      </c>
      <c r="AI2771" s="28"/>
      <c r="AL2771" s="24">
        <f t="shared" si="554"/>
        <v>1496.5756966666663</v>
      </c>
      <c r="AN2771" s="47">
        <v>315</v>
      </c>
      <c r="AP2771" s="20">
        <f t="shared" si="543"/>
        <v>1811.5756966666663</v>
      </c>
      <c r="AR2771" s="20">
        <f t="shared" si="510"/>
        <v>-185.12445789951585</v>
      </c>
    </row>
    <row r="2772" spans="1:44" x14ac:dyDescent="0.25">
      <c r="A2772" t="str">
        <f>VLOOKUP($B2772,'Cushing Balance'!$C$2:$E$500,3,TRUE)</f>
        <v>62017</v>
      </c>
      <c r="B2772" s="2">
        <v>42783</v>
      </c>
      <c r="C2772" s="32"/>
      <c r="D2772" s="36">
        <f t="shared" ref="D2772:E2772" si="564">AVERAGE(D2759:D2771)</f>
        <v>139.16694505494522</v>
      </c>
      <c r="E2772" s="28">
        <f t="shared" si="564"/>
        <v>108.94604395604414</v>
      </c>
      <c r="F2772" s="28">
        <f t="shared" si="517"/>
        <v>197.36916483516492</v>
      </c>
      <c r="G2772" s="28"/>
      <c r="H2772" s="28">
        <f t="shared" si="518"/>
        <v>132.56742857142854</v>
      </c>
      <c r="I2772" s="28">
        <f t="shared" si="519"/>
        <v>78.849230769230743</v>
      </c>
      <c r="J2772" s="28">
        <f t="shared" si="520"/>
        <v>315.60278021978041</v>
      </c>
      <c r="K2772" s="28">
        <f t="shared" si="521"/>
        <v>77.481208791208815</v>
      </c>
      <c r="L2772" s="28">
        <f t="shared" si="522"/>
        <v>6.656349567592164E-3</v>
      </c>
      <c r="M2772" s="28">
        <f t="shared" si="523"/>
        <v>330.4133626373627</v>
      </c>
      <c r="N2772" s="28">
        <f t="shared" si="524"/>
        <v>119.65840659340643</v>
      </c>
      <c r="O2772" s="28">
        <f t="shared" si="525"/>
        <v>44.390010989010989</v>
      </c>
      <c r="P2772" s="28">
        <f t="shared" si="526"/>
        <v>0</v>
      </c>
      <c r="R2772" s="24">
        <f t="shared" si="541"/>
        <v>1544.4512387671505</v>
      </c>
      <c r="T2772" s="5">
        <v>82</v>
      </c>
      <c r="V2772" s="20">
        <f t="shared" si="542"/>
        <v>1626.4512387671505</v>
      </c>
      <c r="W2772" s="59">
        <f t="shared" si="532"/>
        <v>42783</v>
      </c>
      <c r="X2772" s="28">
        <f t="shared" si="545"/>
        <v>151.39905833333341</v>
      </c>
      <c r="Y2772" s="28">
        <f t="shared" si="546"/>
        <v>338.18764999999991</v>
      </c>
      <c r="Z2772" s="28">
        <f t="shared" si="481"/>
        <v>329.06874999999974</v>
      </c>
      <c r="AA2772" s="28">
        <f t="shared" si="556"/>
        <v>321.86480833333314</v>
      </c>
      <c r="AB2772" s="28">
        <f t="shared" si="547"/>
        <v>202.36661666666666</v>
      </c>
      <c r="AC2772" s="28">
        <f t="shared" si="548"/>
        <v>35.93319166666668</v>
      </c>
      <c r="AD2772" s="28">
        <f t="shared" si="549"/>
        <v>96.176699999999983</v>
      </c>
      <c r="AE2772" s="28">
        <f t="shared" si="550"/>
        <v>0</v>
      </c>
      <c r="AF2772" s="28">
        <f t="shared" si="551"/>
        <v>13.055871666666661</v>
      </c>
      <c r="AG2772" s="28">
        <f t="shared" si="552"/>
        <v>8.5230499999999978</v>
      </c>
      <c r="AH2772" s="28">
        <f t="shared" si="553"/>
        <v>0</v>
      </c>
      <c r="AI2772" s="28"/>
      <c r="AL2772" s="24">
        <f t="shared" si="554"/>
        <v>1496.5756966666663</v>
      </c>
      <c r="AN2772" s="47">
        <v>315</v>
      </c>
      <c r="AP2772" s="20">
        <f t="shared" si="543"/>
        <v>1811.5756966666663</v>
      </c>
      <c r="AR2772" s="20">
        <f t="shared" si="510"/>
        <v>-185.12445789951585</v>
      </c>
    </row>
    <row r="2773" spans="1:44" x14ac:dyDescent="0.25">
      <c r="A2773" t="str">
        <f>VLOOKUP($B2773,'Cushing Balance'!$C$2:$E$500,3,TRUE)</f>
        <v>72017</v>
      </c>
      <c r="B2773" s="2">
        <v>42784</v>
      </c>
      <c r="C2773" s="32"/>
      <c r="D2773" s="36">
        <f t="shared" ref="D2773:E2773" si="565">AVERAGE(D2760:D2772)</f>
        <v>139.16694505494522</v>
      </c>
      <c r="E2773" s="28">
        <f t="shared" si="565"/>
        <v>108.94604395604414</v>
      </c>
      <c r="F2773" s="28">
        <f t="shared" si="517"/>
        <v>197.36916483516492</v>
      </c>
      <c r="G2773" s="28"/>
      <c r="H2773" s="28">
        <f t="shared" si="518"/>
        <v>132.56742857142854</v>
      </c>
      <c r="I2773" s="28">
        <f t="shared" si="519"/>
        <v>78.849230769230743</v>
      </c>
      <c r="J2773" s="28">
        <f t="shared" si="520"/>
        <v>315.60278021978041</v>
      </c>
      <c r="K2773" s="28">
        <f t="shared" si="521"/>
        <v>77.481208791208815</v>
      </c>
      <c r="L2773" s="28">
        <f t="shared" si="522"/>
        <v>6.656349567592164E-3</v>
      </c>
      <c r="M2773" s="28">
        <f t="shared" si="523"/>
        <v>330.4133626373627</v>
      </c>
      <c r="N2773" s="28">
        <f t="shared" si="524"/>
        <v>119.65840659340643</v>
      </c>
      <c r="O2773" s="28">
        <f t="shared" si="525"/>
        <v>44.390010989010989</v>
      </c>
      <c r="P2773" s="28">
        <f t="shared" si="526"/>
        <v>0</v>
      </c>
      <c r="R2773" s="24">
        <f t="shared" si="541"/>
        <v>1544.4512387671505</v>
      </c>
      <c r="T2773" s="5">
        <v>82</v>
      </c>
      <c r="V2773" s="20">
        <f t="shared" si="542"/>
        <v>1626.4512387671505</v>
      </c>
      <c r="W2773" s="59">
        <f t="shared" si="532"/>
        <v>42784</v>
      </c>
      <c r="X2773" s="28">
        <f t="shared" si="545"/>
        <v>151.39905833333341</v>
      </c>
      <c r="Y2773" s="28">
        <f t="shared" si="546"/>
        <v>338.18764999999991</v>
      </c>
      <c r="Z2773" s="28">
        <f t="shared" si="481"/>
        <v>329.06874999999974</v>
      </c>
      <c r="AA2773" s="28">
        <f t="shared" si="556"/>
        <v>321.86480833333314</v>
      </c>
      <c r="AB2773" s="28">
        <f t="shared" si="547"/>
        <v>202.36661666666666</v>
      </c>
      <c r="AC2773" s="28">
        <f t="shared" si="548"/>
        <v>35.93319166666668</v>
      </c>
      <c r="AD2773" s="28">
        <f t="shared" si="549"/>
        <v>96.176699999999983</v>
      </c>
      <c r="AE2773" s="28">
        <f t="shared" si="550"/>
        <v>0</v>
      </c>
      <c r="AF2773" s="28">
        <f t="shared" si="551"/>
        <v>13.055871666666661</v>
      </c>
      <c r="AG2773" s="28">
        <f t="shared" si="552"/>
        <v>8.5230499999999978</v>
      </c>
      <c r="AH2773" s="28">
        <f t="shared" si="553"/>
        <v>0</v>
      </c>
      <c r="AI2773" s="28"/>
      <c r="AL2773" s="24">
        <f t="shared" si="554"/>
        <v>1496.5756966666663</v>
      </c>
      <c r="AN2773" s="47">
        <v>315</v>
      </c>
      <c r="AP2773" s="20">
        <f t="shared" si="543"/>
        <v>1811.5756966666663</v>
      </c>
      <c r="AR2773" s="20">
        <f t="shared" si="510"/>
        <v>-185.12445789951585</v>
      </c>
    </row>
    <row r="2774" spans="1:44" x14ac:dyDescent="0.25">
      <c r="A2774" t="str">
        <f>VLOOKUP($B2774,'Cushing Balance'!$C$2:$E$500,3,TRUE)</f>
        <v>72017</v>
      </c>
      <c r="B2774" s="2">
        <v>42785</v>
      </c>
      <c r="C2774" s="32"/>
      <c r="D2774" s="36">
        <f t="shared" ref="D2774:E2774" si="566">AVERAGE(D2761:D2773)</f>
        <v>139.16694505494522</v>
      </c>
      <c r="E2774" s="28">
        <f t="shared" si="566"/>
        <v>108.94604395604414</v>
      </c>
      <c r="F2774" s="28">
        <f t="shared" si="517"/>
        <v>197.36916483516492</v>
      </c>
      <c r="G2774" s="28"/>
      <c r="H2774" s="28">
        <f t="shared" si="518"/>
        <v>132.56742857142854</v>
      </c>
      <c r="I2774" s="28">
        <f t="shared" si="519"/>
        <v>78.849230769230743</v>
      </c>
      <c r="J2774" s="28">
        <f t="shared" si="520"/>
        <v>315.60278021978041</v>
      </c>
      <c r="K2774" s="28">
        <f t="shared" si="521"/>
        <v>77.481208791208815</v>
      </c>
      <c r="L2774" s="28">
        <f t="shared" si="522"/>
        <v>6.656349567592164E-3</v>
      </c>
      <c r="M2774" s="28">
        <f t="shared" si="523"/>
        <v>330.4133626373627</v>
      </c>
      <c r="N2774" s="28">
        <f t="shared" si="524"/>
        <v>119.65840659340643</v>
      </c>
      <c r="O2774" s="28">
        <f t="shared" si="525"/>
        <v>44.390010989010989</v>
      </c>
      <c r="P2774" s="28">
        <f t="shared" si="526"/>
        <v>0</v>
      </c>
      <c r="R2774" s="24">
        <f t="shared" si="541"/>
        <v>1544.4512387671505</v>
      </c>
      <c r="T2774" s="5">
        <v>82</v>
      </c>
      <c r="V2774" s="20">
        <f t="shared" si="542"/>
        <v>1626.4512387671505</v>
      </c>
      <c r="W2774" s="59">
        <f t="shared" si="532"/>
        <v>42785</v>
      </c>
      <c r="X2774" s="28">
        <f t="shared" si="545"/>
        <v>151.39905833333341</v>
      </c>
      <c r="Y2774" s="28">
        <f t="shared" si="546"/>
        <v>338.18764999999991</v>
      </c>
      <c r="Z2774" s="28">
        <f t="shared" si="481"/>
        <v>329.06874999999974</v>
      </c>
      <c r="AA2774" s="28">
        <f t="shared" si="556"/>
        <v>321.86480833333314</v>
      </c>
      <c r="AB2774" s="28">
        <f t="shared" si="547"/>
        <v>202.36661666666666</v>
      </c>
      <c r="AC2774" s="28">
        <f t="shared" si="548"/>
        <v>35.93319166666668</v>
      </c>
      <c r="AD2774" s="28">
        <f t="shared" si="549"/>
        <v>96.176699999999983</v>
      </c>
      <c r="AE2774" s="28">
        <f t="shared" si="550"/>
        <v>0</v>
      </c>
      <c r="AF2774" s="28">
        <f t="shared" si="551"/>
        <v>13.055871666666661</v>
      </c>
      <c r="AG2774" s="28">
        <f t="shared" si="552"/>
        <v>8.5230499999999978</v>
      </c>
      <c r="AH2774" s="28">
        <f t="shared" si="553"/>
        <v>0</v>
      </c>
      <c r="AI2774" s="28"/>
      <c r="AL2774" s="24">
        <f t="shared" si="554"/>
        <v>1496.5756966666663</v>
      </c>
      <c r="AN2774" s="47">
        <v>315</v>
      </c>
      <c r="AP2774" s="20">
        <f t="shared" si="543"/>
        <v>1811.5756966666663</v>
      </c>
      <c r="AR2774" s="20">
        <f t="shared" si="510"/>
        <v>-185.12445789951585</v>
      </c>
    </row>
    <row r="2775" spans="1:44" x14ac:dyDescent="0.25">
      <c r="A2775" t="str">
        <f>VLOOKUP($B2775,'Cushing Balance'!$C$2:$E$500,3,TRUE)</f>
        <v>72017</v>
      </c>
      <c r="B2775" s="2">
        <v>42786</v>
      </c>
      <c r="C2775" s="32"/>
      <c r="D2775" s="36">
        <f t="shared" ref="D2775:E2775" si="567">AVERAGE(D2762:D2774)</f>
        <v>139.16694505494522</v>
      </c>
      <c r="E2775" s="28">
        <f t="shared" si="567"/>
        <v>108.94604395604414</v>
      </c>
      <c r="F2775" s="28">
        <f t="shared" si="517"/>
        <v>197.36916483516492</v>
      </c>
      <c r="G2775" s="28"/>
      <c r="H2775" s="28">
        <f t="shared" si="518"/>
        <v>132.56742857142854</v>
      </c>
      <c r="I2775" s="28">
        <f t="shared" si="519"/>
        <v>78.849230769230743</v>
      </c>
      <c r="J2775" s="28">
        <f t="shared" si="520"/>
        <v>315.60278021978041</v>
      </c>
      <c r="K2775" s="28">
        <f t="shared" si="521"/>
        <v>77.481208791208815</v>
      </c>
      <c r="L2775" s="28">
        <f t="shared" si="522"/>
        <v>6.656349567592164E-3</v>
      </c>
      <c r="M2775" s="28">
        <f t="shared" si="523"/>
        <v>330.4133626373627</v>
      </c>
      <c r="N2775" s="28">
        <f t="shared" si="524"/>
        <v>119.65840659340643</v>
      </c>
      <c r="O2775" s="28">
        <f t="shared" si="525"/>
        <v>44.390010989010989</v>
      </c>
      <c r="P2775" s="28">
        <f t="shared" si="526"/>
        <v>0</v>
      </c>
      <c r="R2775" s="24">
        <f t="shared" si="541"/>
        <v>1544.4512387671505</v>
      </c>
      <c r="T2775" s="5">
        <v>82</v>
      </c>
      <c r="V2775" s="20">
        <f t="shared" si="542"/>
        <v>1626.4512387671505</v>
      </c>
      <c r="W2775" s="59">
        <f t="shared" si="532"/>
        <v>42786</v>
      </c>
      <c r="X2775" s="28">
        <f t="shared" si="545"/>
        <v>151.39905833333341</v>
      </c>
      <c r="Y2775" s="28">
        <f t="shared" si="546"/>
        <v>338.18764999999991</v>
      </c>
      <c r="Z2775" s="28">
        <f t="shared" si="481"/>
        <v>329.06874999999974</v>
      </c>
      <c r="AA2775" s="28">
        <f t="shared" si="556"/>
        <v>321.86480833333314</v>
      </c>
      <c r="AB2775" s="28">
        <f t="shared" si="547"/>
        <v>202.36661666666666</v>
      </c>
      <c r="AC2775" s="28">
        <f t="shared" si="548"/>
        <v>35.93319166666668</v>
      </c>
      <c r="AD2775" s="28">
        <f t="shared" si="549"/>
        <v>96.176699999999983</v>
      </c>
      <c r="AE2775" s="28">
        <f t="shared" si="550"/>
        <v>0</v>
      </c>
      <c r="AF2775" s="28">
        <f t="shared" si="551"/>
        <v>13.055871666666661</v>
      </c>
      <c r="AG2775" s="28">
        <f t="shared" si="552"/>
        <v>8.5230499999999978</v>
      </c>
      <c r="AH2775" s="28">
        <f t="shared" si="553"/>
        <v>0</v>
      </c>
      <c r="AI2775" s="28"/>
      <c r="AL2775" s="24">
        <f t="shared" si="554"/>
        <v>1496.5756966666663</v>
      </c>
      <c r="AN2775" s="47">
        <v>315</v>
      </c>
      <c r="AP2775" s="20">
        <f t="shared" si="543"/>
        <v>1811.5756966666663</v>
      </c>
      <c r="AR2775" s="20">
        <f t="shared" si="510"/>
        <v>-185.12445789951585</v>
      </c>
    </row>
    <row r="2776" spans="1:44" x14ac:dyDescent="0.25">
      <c r="A2776" t="str">
        <f>VLOOKUP($B2776,'Cushing Balance'!$C$2:$E$500,3,TRUE)</f>
        <v>72017</v>
      </c>
      <c r="B2776" s="2">
        <v>42787</v>
      </c>
      <c r="C2776" s="32"/>
      <c r="D2776" s="36">
        <f t="shared" ref="D2776:E2776" si="568">AVERAGE(D2763:D2775)</f>
        <v>139.16694505494522</v>
      </c>
      <c r="E2776" s="28">
        <f t="shared" si="568"/>
        <v>108.94604395604414</v>
      </c>
      <c r="F2776" s="28">
        <f t="shared" si="517"/>
        <v>197.36916483516492</v>
      </c>
      <c r="G2776" s="28"/>
      <c r="H2776" s="28">
        <f t="shared" si="518"/>
        <v>132.56742857142854</v>
      </c>
      <c r="I2776" s="28">
        <f t="shared" si="519"/>
        <v>78.849230769230743</v>
      </c>
      <c r="J2776" s="28">
        <f t="shared" si="520"/>
        <v>315.60278021978041</v>
      </c>
      <c r="K2776" s="28">
        <f t="shared" si="521"/>
        <v>77.481208791208815</v>
      </c>
      <c r="L2776" s="28">
        <f t="shared" si="522"/>
        <v>6.656349567592164E-3</v>
      </c>
      <c r="M2776" s="28">
        <f t="shared" si="523"/>
        <v>330.4133626373627</v>
      </c>
      <c r="N2776" s="28">
        <f t="shared" si="524"/>
        <v>119.65840659340643</v>
      </c>
      <c r="O2776" s="28">
        <f t="shared" si="525"/>
        <v>44.390010989010989</v>
      </c>
      <c r="P2776" s="28">
        <f t="shared" si="526"/>
        <v>0</v>
      </c>
      <c r="R2776" s="24">
        <f t="shared" si="541"/>
        <v>1544.4512387671505</v>
      </c>
      <c r="T2776" s="5">
        <v>82</v>
      </c>
      <c r="V2776" s="20">
        <f t="shared" si="542"/>
        <v>1626.4512387671505</v>
      </c>
      <c r="W2776" s="59">
        <f t="shared" si="532"/>
        <v>42787</v>
      </c>
      <c r="X2776" s="28">
        <f t="shared" si="545"/>
        <v>151.39905833333341</v>
      </c>
      <c r="Y2776" s="28">
        <f t="shared" si="546"/>
        <v>338.18764999999991</v>
      </c>
      <c r="Z2776" s="28">
        <f t="shared" si="481"/>
        <v>329.06874999999974</v>
      </c>
      <c r="AA2776" s="28">
        <f t="shared" si="556"/>
        <v>321.86480833333314</v>
      </c>
      <c r="AB2776" s="28">
        <f t="shared" si="547"/>
        <v>202.36661666666666</v>
      </c>
      <c r="AC2776" s="28">
        <f t="shared" si="548"/>
        <v>35.93319166666668</v>
      </c>
      <c r="AD2776" s="28">
        <f t="shared" si="549"/>
        <v>96.176699999999983</v>
      </c>
      <c r="AE2776" s="28">
        <f t="shared" si="550"/>
        <v>0</v>
      </c>
      <c r="AF2776" s="28">
        <f t="shared" si="551"/>
        <v>13.055871666666661</v>
      </c>
      <c r="AG2776" s="28">
        <f t="shared" si="552"/>
        <v>8.5230499999999978</v>
      </c>
      <c r="AH2776" s="28">
        <f t="shared" si="553"/>
        <v>0</v>
      </c>
      <c r="AI2776" s="28"/>
      <c r="AL2776" s="24">
        <f t="shared" si="554"/>
        <v>1496.5756966666663</v>
      </c>
      <c r="AN2776" s="47">
        <v>315</v>
      </c>
      <c r="AP2776" s="20">
        <f t="shared" si="543"/>
        <v>1811.5756966666663</v>
      </c>
      <c r="AR2776" s="20">
        <f t="shared" si="510"/>
        <v>-185.12445789951585</v>
      </c>
    </row>
    <row r="2777" spans="1:44" x14ac:dyDescent="0.25">
      <c r="A2777" t="str">
        <f>VLOOKUP($B2777,'Cushing Balance'!$C$2:$E$500,3,TRUE)</f>
        <v>72017</v>
      </c>
      <c r="B2777" s="2">
        <v>42788</v>
      </c>
      <c r="C2777" s="32"/>
      <c r="D2777" s="36">
        <f t="shared" ref="D2777:E2777" si="569">AVERAGE(D2764:D2776)</f>
        <v>139.16694505494522</v>
      </c>
      <c r="E2777" s="28">
        <f t="shared" si="569"/>
        <v>108.94604395604414</v>
      </c>
      <c r="F2777" s="28">
        <f t="shared" si="517"/>
        <v>197.36916483516492</v>
      </c>
      <c r="G2777" s="28"/>
      <c r="H2777" s="28">
        <f t="shared" si="518"/>
        <v>132.56742857142854</v>
      </c>
      <c r="I2777" s="28">
        <f t="shared" si="519"/>
        <v>78.849230769230743</v>
      </c>
      <c r="J2777" s="28">
        <f t="shared" si="520"/>
        <v>315.60278021978041</v>
      </c>
      <c r="K2777" s="28">
        <f t="shared" si="521"/>
        <v>77.481208791208815</v>
      </c>
      <c r="L2777" s="28">
        <f t="shared" si="522"/>
        <v>6.656349567592164E-3</v>
      </c>
      <c r="M2777" s="28">
        <f t="shared" si="523"/>
        <v>330.4133626373627</v>
      </c>
      <c r="N2777" s="28">
        <f t="shared" si="524"/>
        <v>119.65840659340643</v>
      </c>
      <c r="O2777" s="28">
        <f t="shared" si="525"/>
        <v>44.390010989010989</v>
      </c>
      <c r="P2777" s="28">
        <f t="shared" si="526"/>
        <v>0</v>
      </c>
      <c r="R2777" s="24">
        <f t="shared" si="541"/>
        <v>1544.4512387671505</v>
      </c>
      <c r="T2777" s="5">
        <v>82</v>
      </c>
      <c r="V2777" s="20">
        <f t="shared" si="542"/>
        <v>1626.4512387671505</v>
      </c>
      <c r="W2777" s="59">
        <f t="shared" si="532"/>
        <v>42788</v>
      </c>
      <c r="X2777" s="28">
        <f t="shared" si="545"/>
        <v>151.39905833333341</v>
      </c>
      <c r="Y2777" s="28">
        <f t="shared" si="546"/>
        <v>338.18764999999991</v>
      </c>
      <c r="Z2777" s="28">
        <f t="shared" si="481"/>
        <v>329.06874999999974</v>
      </c>
      <c r="AA2777" s="28">
        <f t="shared" si="556"/>
        <v>321.86480833333314</v>
      </c>
      <c r="AB2777" s="28">
        <f t="shared" si="547"/>
        <v>202.36661666666666</v>
      </c>
      <c r="AC2777" s="28">
        <f t="shared" si="548"/>
        <v>35.93319166666668</v>
      </c>
      <c r="AD2777" s="28">
        <f t="shared" si="549"/>
        <v>96.176699999999983</v>
      </c>
      <c r="AE2777" s="28">
        <f t="shared" si="550"/>
        <v>0</v>
      </c>
      <c r="AF2777" s="28">
        <f t="shared" si="551"/>
        <v>13.055871666666661</v>
      </c>
      <c r="AG2777" s="28">
        <f t="shared" si="552"/>
        <v>8.5230499999999978</v>
      </c>
      <c r="AH2777" s="28">
        <f t="shared" si="553"/>
        <v>0</v>
      </c>
      <c r="AI2777" s="28"/>
      <c r="AL2777" s="24">
        <f t="shared" si="554"/>
        <v>1496.5756966666663</v>
      </c>
      <c r="AN2777" s="47">
        <v>315</v>
      </c>
      <c r="AP2777" s="20">
        <f t="shared" si="543"/>
        <v>1811.5756966666663</v>
      </c>
      <c r="AR2777" s="20">
        <f t="shared" si="510"/>
        <v>-185.12445789951585</v>
      </c>
    </row>
    <row r="2778" spans="1:44" x14ac:dyDescent="0.25">
      <c r="A2778" t="str">
        <f>VLOOKUP($B2778,'Cushing Balance'!$C$2:$E$500,3,TRUE)</f>
        <v>72017</v>
      </c>
      <c r="B2778" s="2">
        <v>42789</v>
      </c>
      <c r="C2778" s="32"/>
      <c r="D2778" s="36">
        <f t="shared" ref="D2778:E2778" si="570">AVERAGE(D2765:D2777)</f>
        <v>139.16694505494522</v>
      </c>
      <c r="E2778" s="28">
        <f t="shared" si="570"/>
        <v>108.94604395604414</v>
      </c>
      <c r="F2778" s="28">
        <f t="shared" si="517"/>
        <v>197.36916483516492</v>
      </c>
      <c r="G2778" s="28"/>
      <c r="H2778" s="28">
        <f t="shared" si="518"/>
        <v>132.56742857142854</v>
      </c>
      <c r="I2778" s="28">
        <f t="shared" si="519"/>
        <v>78.849230769230743</v>
      </c>
      <c r="J2778" s="28">
        <f t="shared" si="520"/>
        <v>315.60278021978041</v>
      </c>
      <c r="K2778" s="28">
        <f t="shared" si="521"/>
        <v>77.481208791208815</v>
      </c>
      <c r="L2778" s="28">
        <f t="shared" si="522"/>
        <v>6.656349567592164E-3</v>
      </c>
      <c r="M2778" s="28">
        <f t="shared" si="523"/>
        <v>330.4133626373627</v>
      </c>
      <c r="N2778" s="28">
        <f t="shared" si="524"/>
        <v>119.65840659340643</v>
      </c>
      <c r="O2778" s="28">
        <f t="shared" si="525"/>
        <v>44.390010989010989</v>
      </c>
      <c r="P2778" s="28">
        <f t="shared" si="526"/>
        <v>0</v>
      </c>
      <c r="R2778" s="24">
        <f t="shared" si="541"/>
        <v>1544.4512387671505</v>
      </c>
      <c r="T2778" s="5">
        <v>82</v>
      </c>
      <c r="V2778" s="20">
        <f t="shared" si="542"/>
        <v>1626.4512387671505</v>
      </c>
      <c r="W2778" s="59">
        <f t="shared" si="532"/>
        <v>42789</v>
      </c>
      <c r="X2778" s="28">
        <f t="shared" si="545"/>
        <v>151.39905833333341</v>
      </c>
      <c r="Y2778" s="28">
        <f t="shared" si="546"/>
        <v>338.18764999999991</v>
      </c>
      <c r="Z2778" s="28">
        <f t="shared" si="481"/>
        <v>329.06874999999974</v>
      </c>
      <c r="AA2778" s="28">
        <f t="shared" si="556"/>
        <v>321.86480833333314</v>
      </c>
      <c r="AB2778" s="28">
        <f t="shared" si="547"/>
        <v>202.36661666666666</v>
      </c>
      <c r="AC2778" s="28">
        <f t="shared" si="548"/>
        <v>35.93319166666668</v>
      </c>
      <c r="AD2778" s="28">
        <f t="shared" si="549"/>
        <v>96.176699999999983</v>
      </c>
      <c r="AE2778" s="28">
        <f t="shared" si="550"/>
        <v>0</v>
      </c>
      <c r="AF2778" s="28">
        <f t="shared" si="551"/>
        <v>13.055871666666661</v>
      </c>
      <c r="AG2778" s="28">
        <f t="shared" si="552"/>
        <v>8.5230499999999978</v>
      </c>
      <c r="AH2778" s="28">
        <f t="shared" si="553"/>
        <v>0</v>
      </c>
      <c r="AI2778" s="28"/>
      <c r="AL2778" s="24">
        <f t="shared" si="554"/>
        <v>1496.5756966666663</v>
      </c>
      <c r="AN2778" s="47">
        <v>315</v>
      </c>
      <c r="AP2778" s="20">
        <f t="shared" si="543"/>
        <v>1811.5756966666663</v>
      </c>
      <c r="AR2778" s="20">
        <f t="shared" si="510"/>
        <v>-185.12445789951585</v>
      </c>
    </row>
    <row r="2779" spans="1:44" x14ac:dyDescent="0.25">
      <c r="A2779" t="str">
        <f>VLOOKUP($B2779,'Cushing Balance'!$C$2:$E$500,3,TRUE)</f>
        <v>72017</v>
      </c>
      <c r="B2779" s="2">
        <v>42790</v>
      </c>
      <c r="C2779" s="32"/>
      <c r="D2779" s="36">
        <f t="shared" ref="D2779:E2779" si="571">AVERAGE(D2766:D2778)</f>
        <v>139.16694505494522</v>
      </c>
      <c r="E2779" s="28">
        <f t="shared" si="571"/>
        <v>108.94604395604414</v>
      </c>
      <c r="F2779" s="28">
        <f t="shared" si="517"/>
        <v>197.36916483516492</v>
      </c>
      <c r="G2779" s="28"/>
      <c r="H2779" s="28">
        <f t="shared" si="518"/>
        <v>132.56742857142854</v>
      </c>
      <c r="I2779" s="28">
        <f t="shared" si="519"/>
        <v>78.849230769230743</v>
      </c>
      <c r="J2779" s="28">
        <f t="shared" si="520"/>
        <v>315.60278021978041</v>
      </c>
      <c r="K2779" s="28">
        <f t="shared" si="521"/>
        <v>77.481208791208815</v>
      </c>
      <c r="L2779" s="28">
        <f t="shared" si="522"/>
        <v>6.656349567592164E-3</v>
      </c>
      <c r="M2779" s="28">
        <f t="shared" si="523"/>
        <v>330.4133626373627</v>
      </c>
      <c r="N2779" s="28">
        <f t="shared" si="524"/>
        <v>119.65840659340643</v>
      </c>
      <c r="O2779" s="28">
        <f t="shared" si="525"/>
        <v>44.390010989010989</v>
      </c>
      <c r="P2779" s="28">
        <f t="shared" si="526"/>
        <v>0</v>
      </c>
      <c r="R2779" s="24">
        <f t="shared" si="541"/>
        <v>1544.4512387671505</v>
      </c>
      <c r="T2779" s="5">
        <v>82</v>
      </c>
      <c r="V2779" s="20">
        <f t="shared" si="542"/>
        <v>1626.4512387671505</v>
      </c>
      <c r="W2779" s="59">
        <f t="shared" si="532"/>
        <v>42790</v>
      </c>
      <c r="X2779" s="28">
        <f t="shared" si="545"/>
        <v>151.39905833333341</v>
      </c>
      <c r="Y2779" s="28">
        <f t="shared" si="546"/>
        <v>338.18764999999991</v>
      </c>
      <c r="Z2779" s="28">
        <f t="shared" ref="Z2779:Z2842" si="572">AVERAGE(Z2764:Z2778)</f>
        <v>329.06874999999974</v>
      </c>
      <c r="AA2779" s="28">
        <f t="shared" si="556"/>
        <v>321.86480833333314</v>
      </c>
      <c r="AB2779" s="28">
        <f t="shared" si="547"/>
        <v>202.36661666666666</v>
      </c>
      <c r="AC2779" s="28">
        <f t="shared" si="548"/>
        <v>35.93319166666668</v>
      </c>
      <c r="AD2779" s="28">
        <f t="shared" si="549"/>
        <v>96.176699999999983</v>
      </c>
      <c r="AE2779" s="28">
        <f t="shared" si="550"/>
        <v>0</v>
      </c>
      <c r="AF2779" s="28">
        <f t="shared" si="551"/>
        <v>13.055871666666661</v>
      </c>
      <c r="AG2779" s="28">
        <f t="shared" si="552"/>
        <v>8.5230499999999978</v>
      </c>
      <c r="AH2779" s="28">
        <f t="shared" si="553"/>
        <v>0</v>
      </c>
      <c r="AI2779" s="28"/>
      <c r="AL2779" s="24">
        <f t="shared" si="554"/>
        <v>1496.5756966666663</v>
      </c>
      <c r="AN2779" s="47">
        <v>315</v>
      </c>
      <c r="AP2779" s="20">
        <f t="shared" si="543"/>
        <v>1811.5756966666663</v>
      </c>
      <c r="AR2779" s="20">
        <f t="shared" si="510"/>
        <v>-185.12445789951585</v>
      </c>
    </row>
    <row r="2780" spans="1:44" x14ac:dyDescent="0.25">
      <c r="A2780" t="str">
        <f>VLOOKUP($B2780,'Cushing Balance'!$C$2:$E$500,3,TRUE)</f>
        <v>82017</v>
      </c>
      <c r="B2780" s="2">
        <v>42791</v>
      </c>
      <c r="C2780" s="32"/>
      <c r="D2780" s="36">
        <f t="shared" ref="D2780:E2780" si="573">AVERAGE(D2767:D2779)</f>
        <v>139.16694505494522</v>
      </c>
      <c r="E2780" s="28">
        <f t="shared" si="573"/>
        <v>108.94604395604414</v>
      </c>
      <c r="F2780" s="28">
        <f t="shared" si="517"/>
        <v>197.36916483516492</v>
      </c>
      <c r="G2780" s="28"/>
      <c r="H2780" s="28">
        <f t="shared" si="518"/>
        <v>132.56742857142854</v>
      </c>
      <c r="I2780" s="28">
        <f t="shared" si="519"/>
        <v>78.849230769230743</v>
      </c>
      <c r="J2780" s="28">
        <f t="shared" si="520"/>
        <v>315.60278021978041</v>
      </c>
      <c r="K2780" s="28">
        <f t="shared" si="521"/>
        <v>77.481208791208815</v>
      </c>
      <c r="L2780" s="28">
        <f t="shared" si="522"/>
        <v>6.656349567592164E-3</v>
      </c>
      <c r="M2780" s="28">
        <f t="shared" si="523"/>
        <v>330.4133626373627</v>
      </c>
      <c r="N2780" s="28">
        <f t="shared" si="524"/>
        <v>119.65840659340643</v>
      </c>
      <c r="O2780" s="28">
        <f t="shared" si="525"/>
        <v>44.390010989010989</v>
      </c>
      <c r="P2780" s="28">
        <f t="shared" si="526"/>
        <v>0</v>
      </c>
      <c r="R2780" s="24">
        <f t="shared" si="541"/>
        <v>1544.4512387671505</v>
      </c>
      <c r="T2780" s="5">
        <v>82</v>
      </c>
      <c r="V2780" s="20">
        <f t="shared" si="542"/>
        <v>1626.4512387671505</v>
      </c>
      <c r="W2780" s="59">
        <f t="shared" si="532"/>
        <v>42791</v>
      </c>
      <c r="X2780" s="28">
        <f t="shared" si="545"/>
        <v>151.39905833333341</v>
      </c>
      <c r="Y2780" s="28">
        <f t="shared" si="546"/>
        <v>338.18764999999991</v>
      </c>
      <c r="Z2780" s="28">
        <f t="shared" si="572"/>
        <v>329.06874999999974</v>
      </c>
      <c r="AA2780" s="28">
        <f t="shared" si="556"/>
        <v>321.86480833333314</v>
      </c>
      <c r="AB2780" s="28">
        <f t="shared" si="547"/>
        <v>202.36661666666666</v>
      </c>
      <c r="AC2780" s="28">
        <f t="shared" si="548"/>
        <v>35.93319166666668</v>
      </c>
      <c r="AD2780" s="28">
        <f t="shared" si="549"/>
        <v>96.176699999999983</v>
      </c>
      <c r="AE2780" s="28">
        <f t="shared" si="550"/>
        <v>0</v>
      </c>
      <c r="AF2780" s="28">
        <f t="shared" si="551"/>
        <v>13.055871666666661</v>
      </c>
      <c r="AG2780" s="28">
        <f t="shared" si="552"/>
        <v>8.5230499999999978</v>
      </c>
      <c r="AH2780" s="28">
        <f t="shared" si="553"/>
        <v>0</v>
      </c>
      <c r="AI2780" s="28"/>
      <c r="AL2780" s="24">
        <f t="shared" si="554"/>
        <v>1496.5756966666663</v>
      </c>
      <c r="AN2780" s="47">
        <v>315</v>
      </c>
      <c r="AP2780" s="20">
        <f t="shared" si="543"/>
        <v>1811.5756966666663</v>
      </c>
      <c r="AR2780" s="20">
        <f t="shared" si="510"/>
        <v>-185.12445789951585</v>
      </c>
    </row>
    <row r="2781" spans="1:44" x14ac:dyDescent="0.25">
      <c r="A2781" t="str">
        <f>VLOOKUP($B2781,'Cushing Balance'!$C$2:$E$500,3,TRUE)</f>
        <v>82017</v>
      </c>
      <c r="B2781" s="2">
        <v>42792</v>
      </c>
      <c r="C2781" s="32"/>
      <c r="D2781" s="36">
        <f t="shared" ref="D2781:E2781" si="574">AVERAGE(D2768:D2780)</f>
        <v>139.16694505494522</v>
      </c>
      <c r="E2781" s="28">
        <f t="shared" si="574"/>
        <v>108.94604395604414</v>
      </c>
      <c r="F2781" s="28">
        <f t="shared" si="517"/>
        <v>197.36916483516492</v>
      </c>
      <c r="G2781" s="28"/>
      <c r="H2781" s="28">
        <f t="shared" si="518"/>
        <v>132.56742857142854</v>
      </c>
      <c r="I2781" s="28">
        <f t="shared" si="519"/>
        <v>78.849230769230743</v>
      </c>
      <c r="J2781" s="28">
        <f t="shared" si="520"/>
        <v>315.60278021978041</v>
      </c>
      <c r="K2781" s="28">
        <f t="shared" si="521"/>
        <v>77.481208791208815</v>
      </c>
      <c r="L2781" s="28">
        <f t="shared" si="522"/>
        <v>6.656349567592164E-3</v>
      </c>
      <c r="M2781" s="28">
        <f t="shared" si="523"/>
        <v>330.4133626373627</v>
      </c>
      <c r="N2781" s="28">
        <f t="shared" si="524"/>
        <v>119.65840659340643</v>
      </c>
      <c r="O2781" s="28">
        <f t="shared" si="525"/>
        <v>44.390010989010989</v>
      </c>
      <c r="P2781" s="28">
        <f t="shared" si="526"/>
        <v>0</v>
      </c>
      <c r="R2781" s="24">
        <f t="shared" si="541"/>
        <v>1544.4512387671505</v>
      </c>
      <c r="T2781" s="5">
        <v>82</v>
      </c>
      <c r="V2781" s="20">
        <f t="shared" si="542"/>
        <v>1626.4512387671505</v>
      </c>
      <c r="W2781" s="59">
        <f t="shared" si="532"/>
        <v>42792</v>
      </c>
      <c r="X2781" s="28">
        <f t="shared" si="545"/>
        <v>151.39905833333341</v>
      </c>
      <c r="Y2781" s="28">
        <f t="shared" si="546"/>
        <v>338.18764999999991</v>
      </c>
      <c r="Z2781" s="28">
        <f t="shared" si="572"/>
        <v>329.06874999999974</v>
      </c>
      <c r="AA2781" s="28">
        <f t="shared" si="556"/>
        <v>321.86480833333314</v>
      </c>
      <c r="AB2781" s="28">
        <f t="shared" si="547"/>
        <v>202.36661666666666</v>
      </c>
      <c r="AC2781" s="28">
        <f t="shared" si="548"/>
        <v>35.93319166666668</v>
      </c>
      <c r="AD2781" s="28">
        <f t="shared" si="549"/>
        <v>96.176699999999983</v>
      </c>
      <c r="AE2781" s="28">
        <f t="shared" si="550"/>
        <v>0</v>
      </c>
      <c r="AF2781" s="28">
        <f t="shared" si="551"/>
        <v>13.055871666666661</v>
      </c>
      <c r="AG2781" s="28">
        <f t="shared" si="552"/>
        <v>8.5230499999999978</v>
      </c>
      <c r="AH2781" s="28">
        <f t="shared" si="553"/>
        <v>0</v>
      </c>
      <c r="AI2781" s="28"/>
      <c r="AL2781" s="24">
        <f t="shared" si="554"/>
        <v>1496.5756966666663</v>
      </c>
      <c r="AN2781" s="47">
        <v>315</v>
      </c>
      <c r="AP2781" s="20">
        <f t="shared" si="543"/>
        <v>1811.5756966666663</v>
      </c>
      <c r="AR2781" s="20">
        <f t="shared" si="510"/>
        <v>-185.12445789951585</v>
      </c>
    </row>
    <row r="2782" spans="1:44" x14ac:dyDescent="0.25">
      <c r="A2782" t="str">
        <f>VLOOKUP($B2782,'Cushing Balance'!$C$2:$E$500,3,TRUE)</f>
        <v>82017</v>
      </c>
      <c r="B2782" s="2">
        <v>42793</v>
      </c>
      <c r="C2782" s="32"/>
      <c r="D2782" s="36">
        <f t="shared" ref="D2782:E2782" si="575">AVERAGE(D2769:D2781)</f>
        <v>139.16694505494522</v>
      </c>
      <c r="E2782" s="28">
        <f t="shared" si="575"/>
        <v>108.94604395604414</v>
      </c>
      <c r="F2782" s="28">
        <f t="shared" si="517"/>
        <v>197.36916483516492</v>
      </c>
      <c r="G2782" s="28"/>
      <c r="H2782" s="28">
        <f t="shared" si="518"/>
        <v>132.56742857142854</v>
      </c>
      <c r="I2782" s="28">
        <f t="shared" si="519"/>
        <v>78.849230769230743</v>
      </c>
      <c r="J2782" s="28">
        <f t="shared" si="520"/>
        <v>315.60278021978041</v>
      </c>
      <c r="K2782" s="28">
        <f t="shared" si="521"/>
        <v>77.481208791208815</v>
      </c>
      <c r="L2782" s="28">
        <f t="shared" si="522"/>
        <v>6.656349567592164E-3</v>
      </c>
      <c r="M2782" s="28">
        <f t="shared" si="523"/>
        <v>330.4133626373627</v>
      </c>
      <c r="N2782" s="28">
        <f t="shared" si="524"/>
        <v>119.65840659340643</v>
      </c>
      <c r="O2782" s="28">
        <f t="shared" si="525"/>
        <v>44.390010989010989</v>
      </c>
      <c r="P2782" s="28">
        <f t="shared" si="526"/>
        <v>0</v>
      </c>
      <c r="R2782" s="24">
        <f t="shared" si="541"/>
        <v>1544.4512387671505</v>
      </c>
      <c r="T2782" s="5">
        <v>82</v>
      </c>
      <c r="V2782" s="20">
        <f t="shared" si="542"/>
        <v>1626.4512387671505</v>
      </c>
      <c r="W2782" s="59">
        <f t="shared" si="532"/>
        <v>42793</v>
      </c>
      <c r="X2782" s="28">
        <f t="shared" si="545"/>
        <v>151.39905833333341</v>
      </c>
      <c r="Y2782" s="28">
        <f t="shared" si="546"/>
        <v>338.18764999999991</v>
      </c>
      <c r="Z2782" s="28">
        <f t="shared" si="572"/>
        <v>329.06874999999974</v>
      </c>
      <c r="AA2782" s="28">
        <f t="shared" si="556"/>
        <v>321.86480833333314</v>
      </c>
      <c r="AB2782" s="28">
        <f t="shared" si="547"/>
        <v>202.36661666666666</v>
      </c>
      <c r="AC2782" s="28">
        <f t="shared" si="548"/>
        <v>35.93319166666668</v>
      </c>
      <c r="AD2782" s="28">
        <f t="shared" si="549"/>
        <v>96.176699999999983</v>
      </c>
      <c r="AE2782" s="28">
        <f t="shared" si="550"/>
        <v>0</v>
      </c>
      <c r="AF2782" s="28">
        <f t="shared" si="551"/>
        <v>13.055871666666661</v>
      </c>
      <c r="AG2782" s="28">
        <f t="shared" si="552"/>
        <v>8.5230499999999978</v>
      </c>
      <c r="AH2782" s="28">
        <f t="shared" si="553"/>
        <v>0</v>
      </c>
      <c r="AI2782" s="28"/>
      <c r="AL2782" s="24">
        <f t="shared" si="554"/>
        <v>1496.5756966666663</v>
      </c>
      <c r="AN2782" s="47">
        <v>315</v>
      </c>
      <c r="AP2782" s="20">
        <f t="shared" si="543"/>
        <v>1811.5756966666663</v>
      </c>
      <c r="AR2782" s="20">
        <f t="shared" si="510"/>
        <v>-185.12445789951585</v>
      </c>
    </row>
    <row r="2783" spans="1:44" x14ac:dyDescent="0.25">
      <c r="A2783" t="str">
        <f>VLOOKUP($B2783,'Cushing Balance'!$C$2:$E$500,3,TRUE)</f>
        <v>82017</v>
      </c>
      <c r="B2783" s="2">
        <v>42794</v>
      </c>
      <c r="C2783" s="32"/>
      <c r="D2783" s="36">
        <f t="shared" ref="D2783:E2783" si="576">AVERAGE(D2770:D2782)</f>
        <v>139.16694505494522</v>
      </c>
      <c r="E2783" s="28">
        <f t="shared" si="576"/>
        <v>108.94604395604414</v>
      </c>
      <c r="F2783" s="28">
        <f t="shared" si="517"/>
        <v>197.36916483516492</v>
      </c>
      <c r="G2783" s="28"/>
      <c r="H2783" s="28">
        <f t="shared" si="518"/>
        <v>132.56742857142854</v>
      </c>
      <c r="I2783" s="28">
        <f t="shared" si="519"/>
        <v>78.849230769230743</v>
      </c>
      <c r="J2783" s="28">
        <f t="shared" si="520"/>
        <v>315.60278021978041</v>
      </c>
      <c r="K2783" s="28">
        <f t="shared" si="521"/>
        <v>77.481208791208815</v>
      </c>
      <c r="L2783" s="28">
        <f t="shared" si="522"/>
        <v>6.656349567592164E-3</v>
      </c>
      <c r="M2783" s="28">
        <f t="shared" si="523"/>
        <v>330.4133626373627</v>
      </c>
      <c r="N2783" s="28">
        <f t="shared" si="524"/>
        <v>119.65840659340643</v>
      </c>
      <c r="O2783" s="28">
        <f t="shared" si="525"/>
        <v>44.390010989010989</v>
      </c>
      <c r="P2783" s="28">
        <f t="shared" si="526"/>
        <v>0</v>
      </c>
      <c r="R2783" s="24">
        <f t="shared" si="541"/>
        <v>1544.4512387671505</v>
      </c>
      <c r="T2783" s="5">
        <v>82</v>
      </c>
      <c r="V2783" s="20">
        <f t="shared" si="542"/>
        <v>1626.4512387671505</v>
      </c>
      <c r="W2783" s="59">
        <f t="shared" si="532"/>
        <v>42794</v>
      </c>
      <c r="X2783" s="28">
        <f t="shared" si="545"/>
        <v>151.39905833333341</v>
      </c>
      <c r="Y2783" s="28">
        <f t="shared" si="546"/>
        <v>338.18764999999991</v>
      </c>
      <c r="Z2783" s="28">
        <f t="shared" si="572"/>
        <v>329.06874999999974</v>
      </c>
      <c r="AA2783" s="28">
        <f t="shared" si="556"/>
        <v>321.86480833333314</v>
      </c>
      <c r="AB2783" s="28">
        <f t="shared" si="547"/>
        <v>202.36661666666666</v>
      </c>
      <c r="AC2783" s="28">
        <f t="shared" si="548"/>
        <v>35.93319166666668</v>
      </c>
      <c r="AD2783" s="28">
        <f t="shared" si="549"/>
        <v>96.176699999999983</v>
      </c>
      <c r="AE2783" s="28">
        <f t="shared" si="550"/>
        <v>0</v>
      </c>
      <c r="AF2783" s="28">
        <f t="shared" si="551"/>
        <v>13.055871666666661</v>
      </c>
      <c r="AG2783" s="28">
        <f t="shared" si="552"/>
        <v>8.5230499999999978</v>
      </c>
      <c r="AH2783" s="28">
        <f t="shared" si="553"/>
        <v>0</v>
      </c>
      <c r="AI2783" s="28"/>
      <c r="AL2783" s="24">
        <f t="shared" si="554"/>
        <v>1496.5756966666663</v>
      </c>
      <c r="AN2783" s="47">
        <v>315</v>
      </c>
      <c r="AP2783" s="20">
        <f t="shared" si="543"/>
        <v>1811.5756966666663</v>
      </c>
      <c r="AR2783" s="20">
        <f t="shared" si="510"/>
        <v>-185.12445789951585</v>
      </c>
    </row>
    <row r="2784" spans="1:44" x14ac:dyDescent="0.25">
      <c r="A2784" t="str">
        <f>VLOOKUP($B2784,'Cushing Balance'!$C$2:$E$500,3,TRUE)</f>
        <v>82017</v>
      </c>
      <c r="B2784" s="2">
        <v>42795</v>
      </c>
      <c r="C2784" s="32"/>
      <c r="D2784" s="36">
        <f t="shared" ref="D2784:E2784" si="577">AVERAGE(D2771:D2783)</f>
        <v>139.16694505494522</v>
      </c>
      <c r="E2784" s="28">
        <f t="shared" si="577"/>
        <v>108.94604395604414</v>
      </c>
      <c r="F2784" s="28">
        <f t="shared" si="517"/>
        <v>197.36916483516492</v>
      </c>
      <c r="G2784" s="28"/>
      <c r="H2784" s="28">
        <f t="shared" si="518"/>
        <v>132.56742857142854</v>
      </c>
      <c r="I2784" s="28">
        <f t="shared" si="519"/>
        <v>78.849230769230743</v>
      </c>
      <c r="J2784" s="28">
        <f t="shared" si="520"/>
        <v>315.60278021978041</v>
      </c>
      <c r="K2784" s="28">
        <f t="shared" si="521"/>
        <v>77.481208791208815</v>
      </c>
      <c r="L2784" s="28">
        <f t="shared" si="522"/>
        <v>6.656349567592164E-3</v>
      </c>
      <c r="M2784" s="28">
        <f t="shared" si="523"/>
        <v>330.4133626373627</v>
      </c>
      <c r="N2784" s="28">
        <f t="shared" si="524"/>
        <v>119.65840659340643</v>
      </c>
      <c r="O2784" s="28">
        <f t="shared" si="525"/>
        <v>44.390010989010989</v>
      </c>
      <c r="P2784" s="28">
        <f t="shared" si="526"/>
        <v>0</v>
      </c>
      <c r="R2784" s="24">
        <f t="shared" si="541"/>
        <v>1544.4512387671505</v>
      </c>
      <c r="T2784" s="5">
        <v>82</v>
      </c>
      <c r="V2784" s="20">
        <f t="shared" si="542"/>
        <v>1626.4512387671505</v>
      </c>
      <c r="W2784" s="59">
        <f t="shared" si="532"/>
        <v>42795</v>
      </c>
      <c r="X2784" s="28">
        <f t="shared" si="545"/>
        <v>151.39905833333341</v>
      </c>
      <c r="Y2784" s="28">
        <f t="shared" si="546"/>
        <v>338.18764999999991</v>
      </c>
      <c r="Z2784" s="28">
        <f t="shared" si="572"/>
        <v>329.06874999999974</v>
      </c>
      <c r="AA2784" s="28">
        <f t="shared" si="556"/>
        <v>321.86480833333314</v>
      </c>
      <c r="AB2784" s="28">
        <f t="shared" si="547"/>
        <v>202.36661666666666</v>
      </c>
      <c r="AC2784" s="28">
        <f t="shared" si="548"/>
        <v>35.93319166666668</v>
      </c>
      <c r="AD2784" s="28">
        <f t="shared" si="549"/>
        <v>96.176699999999983</v>
      </c>
      <c r="AE2784" s="28">
        <f t="shared" si="550"/>
        <v>0</v>
      </c>
      <c r="AF2784" s="28">
        <f t="shared" si="551"/>
        <v>13.055871666666661</v>
      </c>
      <c r="AG2784" s="28">
        <f t="shared" si="552"/>
        <v>8.5230499999999978</v>
      </c>
      <c r="AH2784" s="28">
        <f t="shared" si="553"/>
        <v>0</v>
      </c>
      <c r="AI2784" s="28"/>
      <c r="AL2784" s="24">
        <f t="shared" si="554"/>
        <v>1496.5756966666663</v>
      </c>
      <c r="AN2784" s="47">
        <v>315</v>
      </c>
      <c r="AP2784" s="20">
        <f t="shared" si="543"/>
        <v>1811.5756966666663</v>
      </c>
      <c r="AR2784" s="20">
        <f t="shared" si="510"/>
        <v>-185.12445789951585</v>
      </c>
    </row>
    <row r="2785" spans="1:44" x14ac:dyDescent="0.25">
      <c r="A2785" t="str">
        <f>VLOOKUP($B2785,'Cushing Balance'!$C$2:$E$500,3,TRUE)</f>
        <v>82017</v>
      </c>
      <c r="B2785" s="2">
        <v>42796</v>
      </c>
      <c r="C2785" s="32"/>
      <c r="D2785" s="36">
        <f t="shared" ref="D2785:E2785" si="578">AVERAGE(D2772:D2784)</f>
        <v>139.16694505494522</v>
      </c>
      <c r="E2785" s="28">
        <f t="shared" si="578"/>
        <v>108.94604395604414</v>
      </c>
      <c r="F2785" s="28">
        <f t="shared" si="517"/>
        <v>197.36916483516492</v>
      </c>
      <c r="G2785" s="28"/>
      <c r="H2785" s="28">
        <f t="shared" si="518"/>
        <v>132.56742857142854</v>
      </c>
      <c r="I2785" s="28">
        <f t="shared" si="519"/>
        <v>78.849230769230743</v>
      </c>
      <c r="J2785" s="28">
        <f t="shared" si="520"/>
        <v>315.60278021978041</v>
      </c>
      <c r="K2785" s="28">
        <f t="shared" si="521"/>
        <v>77.481208791208815</v>
      </c>
      <c r="L2785" s="28">
        <f t="shared" si="522"/>
        <v>6.656349567592164E-3</v>
      </c>
      <c r="M2785" s="28">
        <f t="shared" si="523"/>
        <v>330.4133626373627</v>
      </c>
      <c r="N2785" s="28">
        <f t="shared" si="524"/>
        <v>119.65840659340643</v>
      </c>
      <c r="O2785" s="28">
        <f t="shared" si="525"/>
        <v>44.390010989010989</v>
      </c>
      <c r="P2785" s="28">
        <f t="shared" si="526"/>
        <v>0</v>
      </c>
      <c r="R2785" s="24">
        <f t="shared" si="541"/>
        <v>1544.4512387671505</v>
      </c>
      <c r="T2785" s="5">
        <v>82</v>
      </c>
      <c r="V2785" s="20">
        <f t="shared" si="542"/>
        <v>1626.4512387671505</v>
      </c>
      <c r="W2785" s="59">
        <f t="shared" si="532"/>
        <v>42796</v>
      </c>
      <c r="X2785" s="28">
        <f t="shared" si="545"/>
        <v>151.39905833333341</v>
      </c>
      <c r="Y2785" s="28">
        <f t="shared" si="546"/>
        <v>338.18764999999991</v>
      </c>
      <c r="Z2785" s="28">
        <f t="shared" si="572"/>
        <v>329.06874999999974</v>
      </c>
      <c r="AA2785" s="28">
        <f t="shared" si="556"/>
        <v>321.86480833333314</v>
      </c>
      <c r="AB2785" s="28">
        <f t="shared" si="547"/>
        <v>202.36661666666666</v>
      </c>
      <c r="AC2785" s="28">
        <f t="shared" si="548"/>
        <v>35.93319166666668</v>
      </c>
      <c r="AD2785" s="28">
        <f t="shared" si="549"/>
        <v>96.176699999999983</v>
      </c>
      <c r="AE2785" s="28">
        <f t="shared" si="550"/>
        <v>0</v>
      </c>
      <c r="AF2785" s="28">
        <f t="shared" si="551"/>
        <v>13.055871666666661</v>
      </c>
      <c r="AG2785" s="28">
        <f t="shared" si="552"/>
        <v>8.5230499999999978</v>
      </c>
      <c r="AH2785" s="28">
        <f t="shared" si="553"/>
        <v>0</v>
      </c>
      <c r="AI2785" s="28"/>
      <c r="AL2785" s="24">
        <f t="shared" si="554"/>
        <v>1496.5756966666663</v>
      </c>
      <c r="AN2785" s="47">
        <v>315</v>
      </c>
      <c r="AP2785" s="20">
        <f t="shared" si="543"/>
        <v>1811.5756966666663</v>
      </c>
      <c r="AR2785" s="20">
        <f t="shared" si="510"/>
        <v>-185.12445789951585</v>
      </c>
    </row>
    <row r="2786" spans="1:44" x14ac:dyDescent="0.25">
      <c r="A2786" t="str">
        <f>VLOOKUP($B2786,'Cushing Balance'!$C$2:$E$500,3,TRUE)</f>
        <v>82017</v>
      </c>
      <c r="B2786" s="2">
        <v>42797</v>
      </c>
      <c r="C2786" s="32"/>
      <c r="D2786" s="36">
        <f t="shared" ref="D2786:E2786" si="579">AVERAGE(D2773:D2785)</f>
        <v>139.16694505494522</v>
      </c>
      <c r="E2786" s="28">
        <f t="shared" si="579"/>
        <v>108.94604395604414</v>
      </c>
      <c r="F2786" s="28">
        <f t="shared" si="517"/>
        <v>197.36916483516492</v>
      </c>
      <c r="G2786" s="28"/>
      <c r="H2786" s="28">
        <f t="shared" si="518"/>
        <v>132.56742857142854</v>
      </c>
      <c r="I2786" s="28">
        <f t="shared" si="519"/>
        <v>78.849230769230743</v>
      </c>
      <c r="J2786" s="28">
        <f t="shared" si="520"/>
        <v>315.60278021978041</v>
      </c>
      <c r="K2786" s="28">
        <f t="shared" si="521"/>
        <v>77.481208791208815</v>
      </c>
      <c r="L2786" s="28">
        <f t="shared" si="522"/>
        <v>6.656349567592164E-3</v>
      </c>
      <c r="M2786" s="28">
        <f t="shared" si="523"/>
        <v>330.4133626373627</v>
      </c>
      <c r="N2786" s="28">
        <f t="shared" si="524"/>
        <v>119.65840659340643</v>
      </c>
      <c r="O2786" s="28">
        <f t="shared" si="525"/>
        <v>44.390010989010989</v>
      </c>
      <c r="P2786" s="28">
        <f t="shared" si="526"/>
        <v>0</v>
      </c>
      <c r="R2786" s="24">
        <f t="shared" si="541"/>
        <v>1544.4512387671505</v>
      </c>
      <c r="T2786" s="5">
        <v>82</v>
      </c>
      <c r="V2786" s="20">
        <f t="shared" si="542"/>
        <v>1626.4512387671505</v>
      </c>
      <c r="W2786" s="59">
        <f t="shared" si="532"/>
        <v>42797</v>
      </c>
      <c r="X2786" s="28">
        <f t="shared" si="545"/>
        <v>151.39905833333341</v>
      </c>
      <c r="Y2786" s="28">
        <f t="shared" si="546"/>
        <v>338.18764999999991</v>
      </c>
      <c r="Z2786" s="28">
        <f t="shared" si="572"/>
        <v>329.06874999999974</v>
      </c>
      <c r="AA2786" s="28">
        <f t="shared" si="556"/>
        <v>321.86480833333314</v>
      </c>
      <c r="AB2786" s="28">
        <f t="shared" si="547"/>
        <v>202.36661666666666</v>
      </c>
      <c r="AC2786" s="28">
        <f t="shared" si="548"/>
        <v>35.93319166666668</v>
      </c>
      <c r="AD2786" s="28">
        <f t="shared" si="549"/>
        <v>96.176699999999983</v>
      </c>
      <c r="AE2786" s="28">
        <f t="shared" si="550"/>
        <v>0</v>
      </c>
      <c r="AF2786" s="28">
        <f t="shared" si="551"/>
        <v>13.055871666666661</v>
      </c>
      <c r="AG2786" s="28">
        <f t="shared" si="552"/>
        <v>8.5230499999999978</v>
      </c>
      <c r="AH2786" s="28">
        <f t="shared" si="553"/>
        <v>0</v>
      </c>
      <c r="AI2786" s="28"/>
      <c r="AL2786" s="24">
        <f t="shared" si="554"/>
        <v>1496.5756966666663</v>
      </c>
      <c r="AN2786" s="47">
        <v>315</v>
      </c>
      <c r="AP2786" s="20">
        <f t="shared" si="543"/>
        <v>1811.5756966666663</v>
      </c>
      <c r="AR2786" s="20">
        <f t="shared" si="510"/>
        <v>-185.12445789951585</v>
      </c>
    </row>
    <row r="2787" spans="1:44" x14ac:dyDescent="0.25">
      <c r="A2787" t="str">
        <f>VLOOKUP($B2787,'Cushing Balance'!$C$2:$E$500,3,TRUE)</f>
        <v>92017</v>
      </c>
      <c r="B2787" s="2">
        <v>42798</v>
      </c>
      <c r="C2787" s="32"/>
      <c r="D2787" s="36">
        <f t="shared" ref="D2787:E2787" si="580">AVERAGE(D2774:D2786)</f>
        <v>139.16694505494522</v>
      </c>
      <c r="E2787" s="28">
        <f t="shared" si="580"/>
        <v>108.94604395604414</v>
      </c>
      <c r="F2787" s="28">
        <f t="shared" si="517"/>
        <v>197.36916483516492</v>
      </c>
      <c r="G2787" s="28"/>
      <c r="H2787" s="28">
        <f t="shared" si="518"/>
        <v>132.56742857142854</v>
      </c>
      <c r="I2787" s="28">
        <f t="shared" si="519"/>
        <v>78.849230769230743</v>
      </c>
      <c r="J2787" s="28">
        <f t="shared" si="520"/>
        <v>315.60278021978041</v>
      </c>
      <c r="K2787" s="28">
        <f t="shared" si="521"/>
        <v>77.481208791208815</v>
      </c>
      <c r="L2787" s="28">
        <f t="shared" si="522"/>
        <v>6.656349567592164E-3</v>
      </c>
      <c r="M2787" s="28">
        <f t="shared" si="523"/>
        <v>330.4133626373627</v>
      </c>
      <c r="N2787" s="28">
        <f t="shared" si="524"/>
        <v>119.65840659340643</v>
      </c>
      <c r="O2787" s="28">
        <f t="shared" si="525"/>
        <v>44.390010989010989</v>
      </c>
      <c r="P2787" s="28">
        <f t="shared" si="526"/>
        <v>0</v>
      </c>
      <c r="R2787" s="24">
        <f t="shared" si="541"/>
        <v>1544.4512387671505</v>
      </c>
      <c r="T2787" s="5">
        <v>82</v>
      </c>
      <c r="V2787" s="20">
        <f t="shared" si="542"/>
        <v>1626.4512387671505</v>
      </c>
      <c r="W2787" s="59">
        <f t="shared" si="532"/>
        <v>42798</v>
      </c>
      <c r="X2787" s="28">
        <f t="shared" si="545"/>
        <v>151.39905833333341</v>
      </c>
      <c r="Y2787" s="28">
        <f t="shared" si="546"/>
        <v>338.18764999999991</v>
      </c>
      <c r="Z2787" s="28">
        <f t="shared" si="572"/>
        <v>329.06874999999974</v>
      </c>
      <c r="AA2787" s="28">
        <f t="shared" si="556"/>
        <v>321.86480833333314</v>
      </c>
      <c r="AB2787" s="28">
        <f t="shared" si="547"/>
        <v>202.36661666666666</v>
      </c>
      <c r="AC2787" s="28">
        <f t="shared" si="548"/>
        <v>35.93319166666668</v>
      </c>
      <c r="AD2787" s="28">
        <f t="shared" si="549"/>
        <v>96.176699999999983</v>
      </c>
      <c r="AE2787" s="28">
        <f t="shared" si="550"/>
        <v>0</v>
      </c>
      <c r="AF2787" s="28">
        <f t="shared" si="551"/>
        <v>13.055871666666661</v>
      </c>
      <c r="AG2787" s="28">
        <f t="shared" si="552"/>
        <v>8.5230499999999978</v>
      </c>
      <c r="AH2787" s="28">
        <f t="shared" si="553"/>
        <v>0</v>
      </c>
      <c r="AI2787" s="28"/>
      <c r="AL2787" s="24">
        <f t="shared" si="554"/>
        <v>1496.5756966666663</v>
      </c>
      <c r="AN2787" s="47">
        <v>315</v>
      </c>
      <c r="AP2787" s="20">
        <f t="shared" si="543"/>
        <v>1811.5756966666663</v>
      </c>
      <c r="AR2787" s="20">
        <f t="shared" si="510"/>
        <v>-185.12445789951585</v>
      </c>
    </row>
    <row r="2788" spans="1:44" x14ac:dyDescent="0.25">
      <c r="A2788" t="str">
        <f>VLOOKUP($B2788,'Cushing Balance'!$C$2:$E$500,3,TRUE)</f>
        <v>92017</v>
      </c>
      <c r="B2788" s="2">
        <v>42799</v>
      </c>
      <c r="C2788" s="32"/>
      <c r="D2788" s="36">
        <f t="shared" ref="D2788:E2788" si="581">AVERAGE(D2775:D2787)</f>
        <v>139.16694505494522</v>
      </c>
      <c r="E2788" s="28">
        <f t="shared" si="581"/>
        <v>108.94604395604414</v>
      </c>
      <c r="F2788" s="28">
        <f t="shared" si="517"/>
        <v>197.36916483516492</v>
      </c>
      <c r="G2788" s="28"/>
      <c r="H2788" s="28">
        <f t="shared" si="518"/>
        <v>132.56742857142854</v>
      </c>
      <c r="I2788" s="28">
        <f t="shared" si="519"/>
        <v>78.849230769230743</v>
      </c>
      <c r="J2788" s="28">
        <f t="shared" si="520"/>
        <v>315.60278021978041</v>
      </c>
      <c r="K2788" s="28">
        <f t="shared" si="521"/>
        <v>77.481208791208815</v>
      </c>
      <c r="L2788" s="28">
        <f t="shared" si="522"/>
        <v>6.656349567592164E-3</v>
      </c>
      <c r="M2788" s="28">
        <f t="shared" si="523"/>
        <v>330.4133626373627</v>
      </c>
      <c r="N2788" s="28">
        <f t="shared" si="524"/>
        <v>119.65840659340643</v>
      </c>
      <c r="O2788" s="28">
        <f t="shared" si="525"/>
        <v>44.390010989010989</v>
      </c>
      <c r="P2788" s="28">
        <f t="shared" si="526"/>
        <v>0</v>
      </c>
      <c r="R2788" s="24">
        <f t="shared" si="541"/>
        <v>1544.4512387671505</v>
      </c>
      <c r="T2788" s="5">
        <v>82</v>
      </c>
      <c r="V2788" s="20">
        <f t="shared" si="542"/>
        <v>1626.4512387671505</v>
      </c>
      <c r="W2788" s="59">
        <f t="shared" si="532"/>
        <v>42799</v>
      </c>
      <c r="X2788" s="28">
        <f t="shared" si="545"/>
        <v>151.39905833333341</v>
      </c>
      <c r="Y2788" s="28">
        <f t="shared" si="546"/>
        <v>338.18764999999991</v>
      </c>
      <c r="Z2788" s="28">
        <f t="shared" si="572"/>
        <v>329.06874999999974</v>
      </c>
      <c r="AA2788" s="28">
        <f t="shared" si="556"/>
        <v>321.86480833333314</v>
      </c>
      <c r="AB2788" s="28">
        <f t="shared" si="547"/>
        <v>202.36661666666666</v>
      </c>
      <c r="AC2788" s="28">
        <f t="shared" si="548"/>
        <v>35.93319166666668</v>
      </c>
      <c r="AD2788" s="28">
        <f t="shared" si="549"/>
        <v>96.176699999999983</v>
      </c>
      <c r="AE2788" s="28">
        <f t="shared" si="550"/>
        <v>0</v>
      </c>
      <c r="AF2788" s="28">
        <f t="shared" si="551"/>
        <v>13.055871666666661</v>
      </c>
      <c r="AG2788" s="28">
        <f t="shared" si="552"/>
        <v>8.5230499999999978</v>
      </c>
      <c r="AH2788" s="28">
        <f t="shared" si="553"/>
        <v>0</v>
      </c>
      <c r="AI2788" s="28"/>
      <c r="AL2788" s="24">
        <f t="shared" si="554"/>
        <v>1496.5756966666663</v>
      </c>
      <c r="AN2788" s="47">
        <v>315</v>
      </c>
      <c r="AP2788" s="20">
        <f t="shared" si="543"/>
        <v>1811.5756966666663</v>
      </c>
      <c r="AR2788" s="20">
        <f t="shared" si="510"/>
        <v>-185.12445789951585</v>
      </c>
    </row>
    <row r="2789" spans="1:44" x14ac:dyDescent="0.25">
      <c r="A2789" t="str">
        <f>VLOOKUP($B2789,'Cushing Balance'!$C$2:$E$500,3,TRUE)</f>
        <v>92017</v>
      </c>
      <c r="B2789" s="2">
        <v>42800</v>
      </c>
      <c r="C2789" s="32"/>
      <c r="D2789" s="36">
        <f t="shared" ref="D2789:E2789" si="582">AVERAGE(D2776:D2788)</f>
        <v>139.16694505494522</v>
      </c>
      <c r="E2789" s="28">
        <f t="shared" si="582"/>
        <v>108.94604395604414</v>
      </c>
      <c r="F2789" s="28">
        <f t="shared" si="517"/>
        <v>197.36916483516492</v>
      </c>
      <c r="G2789" s="28"/>
      <c r="H2789" s="28">
        <f t="shared" si="518"/>
        <v>132.56742857142854</v>
      </c>
      <c r="I2789" s="28">
        <f t="shared" si="519"/>
        <v>78.849230769230743</v>
      </c>
      <c r="J2789" s="28">
        <f t="shared" si="520"/>
        <v>315.60278021978041</v>
      </c>
      <c r="K2789" s="28">
        <f t="shared" si="521"/>
        <v>77.481208791208815</v>
      </c>
      <c r="L2789" s="28">
        <f t="shared" si="522"/>
        <v>6.656349567592164E-3</v>
      </c>
      <c r="M2789" s="28">
        <f t="shared" si="523"/>
        <v>330.4133626373627</v>
      </c>
      <c r="N2789" s="28">
        <f t="shared" si="524"/>
        <v>119.65840659340643</v>
      </c>
      <c r="O2789" s="28">
        <f t="shared" si="525"/>
        <v>44.390010989010989</v>
      </c>
      <c r="P2789" s="28">
        <f t="shared" si="526"/>
        <v>0</v>
      </c>
      <c r="R2789" s="24">
        <f t="shared" si="541"/>
        <v>1544.4512387671505</v>
      </c>
      <c r="T2789" s="5">
        <v>82</v>
      </c>
      <c r="V2789" s="20">
        <f t="shared" si="542"/>
        <v>1626.4512387671505</v>
      </c>
      <c r="W2789" s="59">
        <f t="shared" si="532"/>
        <v>42800</v>
      </c>
      <c r="X2789" s="28">
        <f t="shared" si="545"/>
        <v>151.39905833333341</v>
      </c>
      <c r="Y2789" s="28">
        <f t="shared" si="546"/>
        <v>338.18764999999991</v>
      </c>
      <c r="Z2789" s="28">
        <f t="shared" si="572"/>
        <v>329.06874999999974</v>
      </c>
      <c r="AA2789" s="28">
        <f t="shared" si="556"/>
        <v>321.86480833333314</v>
      </c>
      <c r="AB2789" s="28">
        <f t="shared" si="547"/>
        <v>202.36661666666666</v>
      </c>
      <c r="AC2789" s="28">
        <f t="shared" si="548"/>
        <v>35.93319166666668</v>
      </c>
      <c r="AD2789" s="28">
        <f t="shared" si="549"/>
        <v>96.176699999999983</v>
      </c>
      <c r="AE2789" s="28">
        <f t="shared" si="550"/>
        <v>0</v>
      </c>
      <c r="AF2789" s="28">
        <f t="shared" si="551"/>
        <v>13.055871666666661</v>
      </c>
      <c r="AG2789" s="28">
        <f t="shared" si="552"/>
        <v>8.5230499999999978</v>
      </c>
      <c r="AH2789" s="28">
        <f t="shared" si="553"/>
        <v>0</v>
      </c>
      <c r="AI2789" s="28"/>
      <c r="AL2789" s="24">
        <f t="shared" si="554"/>
        <v>1496.5756966666663</v>
      </c>
      <c r="AN2789" s="47">
        <v>315</v>
      </c>
      <c r="AP2789" s="20">
        <f t="shared" si="543"/>
        <v>1811.5756966666663</v>
      </c>
      <c r="AR2789" s="20">
        <f t="shared" si="510"/>
        <v>-185.12445789951585</v>
      </c>
    </row>
    <row r="2790" spans="1:44" x14ac:dyDescent="0.25">
      <c r="A2790" t="str">
        <f>VLOOKUP($B2790,'Cushing Balance'!$C$2:$E$500,3,TRUE)</f>
        <v>92017</v>
      </c>
      <c r="B2790" s="2">
        <v>42801</v>
      </c>
      <c r="C2790" s="32"/>
      <c r="D2790" s="36">
        <f t="shared" ref="D2790:E2790" si="583">AVERAGE(D2777:D2789)</f>
        <v>139.16694505494522</v>
      </c>
      <c r="E2790" s="28">
        <f t="shared" si="583"/>
        <v>108.94604395604414</v>
      </c>
      <c r="F2790" s="28">
        <f t="shared" si="517"/>
        <v>197.36916483516492</v>
      </c>
      <c r="G2790" s="28"/>
      <c r="H2790" s="28">
        <f t="shared" si="518"/>
        <v>132.56742857142854</v>
      </c>
      <c r="I2790" s="28">
        <f t="shared" si="519"/>
        <v>78.849230769230743</v>
      </c>
      <c r="J2790" s="28">
        <f t="shared" si="520"/>
        <v>315.60278021978041</v>
      </c>
      <c r="K2790" s="28">
        <f t="shared" si="521"/>
        <v>77.481208791208815</v>
      </c>
      <c r="L2790" s="28">
        <f t="shared" si="522"/>
        <v>6.656349567592164E-3</v>
      </c>
      <c r="M2790" s="28">
        <f t="shared" si="523"/>
        <v>330.4133626373627</v>
      </c>
      <c r="N2790" s="28">
        <f t="shared" si="524"/>
        <v>119.65840659340643</v>
      </c>
      <c r="O2790" s="28">
        <f t="shared" si="525"/>
        <v>44.390010989010989</v>
      </c>
      <c r="P2790" s="28">
        <f t="shared" si="526"/>
        <v>0</v>
      </c>
      <c r="R2790" s="24">
        <f t="shared" si="541"/>
        <v>1544.4512387671505</v>
      </c>
      <c r="T2790" s="5">
        <v>82</v>
      </c>
      <c r="V2790" s="20">
        <f t="shared" si="542"/>
        <v>1626.4512387671505</v>
      </c>
      <c r="W2790" s="59">
        <f t="shared" si="532"/>
        <v>42801</v>
      </c>
      <c r="X2790" s="28">
        <f t="shared" si="545"/>
        <v>151.39905833333341</v>
      </c>
      <c r="Y2790" s="28">
        <f t="shared" si="546"/>
        <v>338.18764999999991</v>
      </c>
      <c r="Z2790" s="28">
        <f t="shared" si="572"/>
        <v>329.06874999999974</v>
      </c>
      <c r="AA2790" s="28">
        <f t="shared" si="556"/>
        <v>321.86480833333314</v>
      </c>
      <c r="AB2790" s="28">
        <f t="shared" si="547"/>
        <v>202.36661666666666</v>
      </c>
      <c r="AC2790" s="28">
        <f t="shared" si="548"/>
        <v>35.93319166666668</v>
      </c>
      <c r="AD2790" s="28">
        <f t="shared" si="549"/>
        <v>96.176699999999983</v>
      </c>
      <c r="AE2790" s="28">
        <f t="shared" si="550"/>
        <v>0</v>
      </c>
      <c r="AF2790" s="28">
        <f t="shared" si="551"/>
        <v>13.055871666666661</v>
      </c>
      <c r="AG2790" s="28">
        <f t="shared" si="552"/>
        <v>8.5230499999999978</v>
      </c>
      <c r="AH2790" s="28">
        <f t="shared" si="553"/>
        <v>0</v>
      </c>
      <c r="AI2790" s="28"/>
      <c r="AL2790" s="24">
        <f t="shared" si="554"/>
        <v>1496.5756966666663</v>
      </c>
      <c r="AN2790" s="47">
        <v>315</v>
      </c>
      <c r="AP2790" s="20">
        <f t="shared" si="543"/>
        <v>1811.5756966666663</v>
      </c>
      <c r="AR2790" s="20">
        <f t="shared" si="510"/>
        <v>-185.12445789951585</v>
      </c>
    </row>
    <row r="2791" spans="1:44" x14ac:dyDescent="0.25">
      <c r="A2791" t="str">
        <f>VLOOKUP($B2791,'Cushing Balance'!$C$2:$E$500,3,TRUE)</f>
        <v>92017</v>
      </c>
      <c r="B2791" s="2">
        <v>42802</v>
      </c>
      <c r="C2791" s="32"/>
      <c r="D2791" s="36">
        <f t="shared" ref="D2791:E2791" si="584">AVERAGE(D2778:D2790)</f>
        <v>139.16694505494522</v>
      </c>
      <c r="E2791" s="28">
        <f t="shared" si="584"/>
        <v>108.94604395604414</v>
      </c>
      <c r="F2791" s="28">
        <f t="shared" si="517"/>
        <v>197.36916483516492</v>
      </c>
      <c r="G2791" s="28"/>
      <c r="H2791" s="28">
        <f t="shared" si="518"/>
        <v>132.56742857142854</v>
      </c>
      <c r="I2791" s="28">
        <f t="shared" si="519"/>
        <v>78.849230769230743</v>
      </c>
      <c r="J2791" s="28">
        <f t="shared" si="520"/>
        <v>315.60278021978041</v>
      </c>
      <c r="K2791" s="28">
        <f t="shared" si="521"/>
        <v>77.481208791208815</v>
      </c>
      <c r="L2791" s="28">
        <f t="shared" si="522"/>
        <v>6.656349567592164E-3</v>
      </c>
      <c r="M2791" s="28">
        <f t="shared" si="523"/>
        <v>330.4133626373627</v>
      </c>
      <c r="N2791" s="28">
        <f t="shared" si="524"/>
        <v>119.65840659340643</v>
      </c>
      <c r="O2791" s="28">
        <f t="shared" si="525"/>
        <v>44.390010989010989</v>
      </c>
      <c r="P2791" s="28">
        <f t="shared" si="526"/>
        <v>0</v>
      </c>
      <c r="R2791" s="24">
        <f t="shared" si="541"/>
        <v>1544.4512387671505</v>
      </c>
      <c r="T2791" s="5">
        <v>82</v>
      </c>
      <c r="V2791" s="20">
        <f t="shared" si="542"/>
        <v>1626.4512387671505</v>
      </c>
      <c r="W2791" s="59">
        <f t="shared" si="532"/>
        <v>42802</v>
      </c>
      <c r="X2791" s="28">
        <f t="shared" si="545"/>
        <v>151.39905833333341</v>
      </c>
      <c r="Y2791" s="28">
        <f t="shared" si="546"/>
        <v>338.18764999999991</v>
      </c>
      <c r="Z2791" s="28">
        <f t="shared" si="572"/>
        <v>329.06874999999974</v>
      </c>
      <c r="AA2791" s="28">
        <f t="shared" si="556"/>
        <v>321.86480833333314</v>
      </c>
      <c r="AB2791" s="28">
        <f t="shared" si="547"/>
        <v>202.36661666666666</v>
      </c>
      <c r="AC2791" s="28">
        <f t="shared" si="548"/>
        <v>35.93319166666668</v>
      </c>
      <c r="AD2791" s="28">
        <f t="shared" si="549"/>
        <v>96.176699999999983</v>
      </c>
      <c r="AE2791" s="28">
        <f t="shared" si="550"/>
        <v>0</v>
      </c>
      <c r="AF2791" s="28">
        <f t="shared" si="551"/>
        <v>13.055871666666661</v>
      </c>
      <c r="AG2791" s="28">
        <f t="shared" si="552"/>
        <v>8.5230499999999978</v>
      </c>
      <c r="AH2791" s="28">
        <f t="shared" si="553"/>
        <v>0</v>
      </c>
      <c r="AI2791" s="28"/>
      <c r="AL2791" s="24">
        <f t="shared" si="554"/>
        <v>1496.5756966666663</v>
      </c>
      <c r="AN2791" s="47">
        <v>315</v>
      </c>
      <c r="AP2791" s="20">
        <f t="shared" si="543"/>
        <v>1811.5756966666663</v>
      </c>
      <c r="AR2791" s="20">
        <f t="shared" si="510"/>
        <v>-185.12445789951585</v>
      </c>
    </row>
    <row r="2792" spans="1:44" x14ac:dyDescent="0.25">
      <c r="A2792" t="str">
        <f>VLOOKUP($B2792,'Cushing Balance'!$C$2:$E$500,3,TRUE)</f>
        <v>92017</v>
      </c>
      <c r="B2792" s="2">
        <v>42803</v>
      </c>
      <c r="C2792" s="32"/>
      <c r="D2792" s="36">
        <f t="shared" ref="D2792:E2792" si="585">AVERAGE(D2779:D2791)</f>
        <v>139.16694505494522</v>
      </c>
      <c r="E2792" s="28">
        <f t="shared" si="585"/>
        <v>108.94604395604414</v>
      </c>
      <c r="F2792" s="28">
        <f t="shared" si="517"/>
        <v>197.36916483516492</v>
      </c>
      <c r="G2792" s="28"/>
      <c r="H2792" s="28">
        <f t="shared" si="518"/>
        <v>132.56742857142854</v>
      </c>
      <c r="I2792" s="28">
        <f t="shared" si="519"/>
        <v>78.849230769230743</v>
      </c>
      <c r="J2792" s="28">
        <f t="shared" si="520"/>
        <v>315.60278021978041</v>
      </c>
      <c r="K2792" s="28">
        <f t="shared" si="521"/>
        <v>77.481208791208815</v>
      </c>
      <c r="L2792" s="28">
        <f t="shared" si="522"/>
        <v>6.656349567592164E-3</v>
      </c>
      <c r="M2792" s="28">
        <f t="shared" si="523"/>
        <v>330.4133626373627</v>
      </c>
      <c r="N2792" s="28">
        <f t="shared" si="524"/>
        <v>119.65840659340643</v>
      </c>
      <c r="O2792" s="28">
        <f t="shared" si="525"/>
        <v>44.390010989010989</v>
      </c>
      <c r="P2792" s="28">
        <f t="shared" si="526"/>
        <v>0</v>
      </c>
      <c r="R2792" s="24">
        <f t="shared" si="541"/>
        <v>1544.4512387671505</v>
      </c>
      <c r="T2792" s="5">
        <v>82</v>
      </c>
      <c r="V2792" s="20">
        <f t="shared" si="542"/>
        <v>1626.4512387671505</v>
      </c>
      <c r="W2792" s="59">
        <f t="shared" si="532"/>
        <v>42803</v>
      </c>
      <c r="X2792" s="28">
        <f t="shared" si="545"/>
        <v>151.39905833333341</v>
      </c>
      <c r="Y2792" s="28">
        <f t="shared" si="546"/>
        <v>338.18764999999991</v>
      </c>
      <c r="Z2792" s="28">
        <f t="shared" si="572"/>
        <v>329.06874999999974</v>
      </c>
      <c r="AA2792" s="28">
        <f t="shared" si="556"/>
        <v>321.86480833333314</v>
      </c>
      <c r="AB2792" s="28">
        <f t="shared" si="547"/>
        <v>202.36661666666666</v>
      </c>
      <c r="AC2792" s="28">
        <f t="shared" si="548"/>
        <v>35.93319166666668</v>
      </c>
      <c r="AD2792" s="28">
        <f t="shared" si="549"/>
        <v>96.176699999999983</v>
      </c>
      <c r="AE2792" s="28">
        <f t="shared" si="550"/>
        <v>0</v>
      </c>
      <c r="AF2792" s="28">
        <f t="shared" si="551"/>
        <v>13.055871666666661</v>
      </c>
      <c r="AG2792" s="28">
        <f t="shared" si="552"/>
        <v>8.5230499999999978</v>
      </c>
      <c r="AH2792" s="28">
        <f t="shared" si="553"/>
        <v>0</v>
      </c>
      <c r="AI2792" s="28"/>
      <c r="AL2792" s="24">
        <f t="shared" si="554"/>
        <v>1496.5756966666663</v>
      </c>
      <c r="AN2792" s="47">
        <v>315</v>
      </c>
      <c r="AP2792" s="20">
        <f t="shared" si="543"/>
        <v>1811.5756966666663</v>
      </c>
      <c r="AR2792" s="20">
        <f t="shared" si="510"/>
        <v>-185.12445789951585</v>
      </c>
    </row>
    <row r="2793" spans="1:44" x14ac:dyDescent="0.25">
      <c r="A2793" t="str">
        <f>VLOOKUP($B2793,'Cushing Balance'!$C$2:$E$500,3,TRUE)</f>
        <v>92017</v>
      </c>
      <c r="B2793" s="2">
        <v>42804</v>
      </c>
      <c r="C2793" s="32"/>
      <c r="D2793" s="36">
        <f t="shared" ref="D2793:E2793" si="586">AVERAGE(D2780:D2792)</f>
        <v>139.16694505494522</v>
      </c>
      <c r="E2793" s="28">
        <f t="shared" si="586"/>
        <v>108.94604395604414</v>
      </c>
      <c r="F2793" s="28">
        <f t="shared" si="517"/>
        <v>197.36916483516492</v>
      </c>
      <c r="G2793" s="28"/>
      <c r="H2793" s="28">
        <f t="shared" si="518"/>
        <v>132.56742857142854</v>
      </c>
      <c r="I2793" s="28">
        <f t="shared" si="519"/>
        <v>78.849230769230743</v>
      </c>
      <c r="J2793" s="28">
        <f t="shared" si="520"/>
        <v>315.60278021978041</v>
      </c>
      <c r="K2793" s="28">
        <f t="shared" si="521"/>
        <v>77.481208791208815</v>
      </c>
      <c r="L2793" s="28">
        <f t="shared" si="522"/>
        <v>6.656349567592164E-3</v>
      </c>
      <c r="M2793" s="28">
        <f t="shared" si="523"/>
        <v>330.4133626373627</v>
      </c>
      <c r="N2793" s="28">
        <f t="shared" si="524"/>
        <v>119.65840659340643</v>
      </c>
      <c r="O2793" s="28">
        <f t="shared" si="525"/>
        <v>44.390010989010989</v>
      </c>
      <c r="P2793" s="28">
        <f t="shared" si="526"/>
        <v>0</v>
      </c>
      <c r="R2793" s="24">
        <f t="shared" si="541"/>
        <v>1544.4512387671505</v>
      </c>
      <c r="T2793" s="5">
        <v>82</v>
      </c>
      <c r="V2793" s="20">
        <f t="shared" si="542"/>
        <v>1626.4512387671505</v>
      </c>
      <c r="W2793" s="59">
        <f t="shared" si="532"/>
        <v>42804</v>
      </c>
      <c r="X2793" s="28">
        <f t="shared" si="545"/>
        <v>151.39905833333341</v>
      </c>
      <c r="Y2793" s="28">
        <f t="shared" si="546"/>
        <v>338.18764999999991</v>
      </c>
      <c r="Z2793" s="28">
        <f t="shared" si="572"/>
        <v>329.06874999999974</v>
      </c>
      <c r="AA2793" s="28">
        <f t="shared" si="556"/>
        <v>321.86480833333314</v>
      </c>
      <c r="AB2793" s="28">
        <f t="shared" si="547"/>
        <v>202.36661666666666</v>
      </c>
      <c r="AC2793" s="28">
        <f t="shared" si="548"/>
        <v>35.93319166666668</v>
      </c>
      <c r="AD2793" s="28">
        <f t="shared" si="549"/>
        <v>96.176699999999983</v>
      </c>
      <c r="AE2793" s="28">
        <f t="shared" si="550"/>
        <v>0</v>
      </c>
      <c r="AF2793" s="28">
        <f t="shared" si="551"/>
        <v>13.055871666666661</v>
      </c>
      <c r="AG2793" s="28">
        <f t="shared" si="552"/>
        <v>8.5230499999999978</v>
      </c>
      <c r="AH2793" s="28">
        <f t="shared" si="553"/>
        <v>0</v>
      </c>
      <c r="AI2793" s="28"/>
      <c r="AL2793" s="24">
        <f t="shared" si="554"/>
        <v>1496.5756966666663</v>
      </c>
      <c r="AN2793" s="47">
        <v>315</v>
      </c>
      <c r="AP2793" s="20">
        <f t="shared" si="543"/>
        <v>1811.5756966666663</v>
      </c>
      <c r="AR2793" s="20">
        <f t="shared" si="510"/>
        <v>-185.12445789951585</v>
      </c>
    </row>
    <row r="2794" spans="1:44" x14ac:dyDescent="0.25">
      <c r="A2794" t="str">
        <f>VLOOKUP($B2794,'Cushing Balance'!$C$2:$E$500,3,TRUE)</f>
        <v>102017</v>
      </c>
      <c r="B2794" s="2">
        <v>42805</v>
      </c>
      <c r="C2794" s="32"/>
      <c r="D2794" s="36">
        <f t="shared" ref="D2794:E2794" si="587">AVERAGE(D2781:D2793)</f>
        <v>139.16694505494522</v>
      </c>
      <c r="E2794" s="28">
        <f t="shared" si="587"/>
        <v>108.94604395604414</v>
      </c>
      <c r="F2794" s="28">
        <f t="shared" si="517"/>
        <v>197.36916483516492</v>
      </c>
      <c r="G2794" s="28"/>
      <c r="H2794" s="28">
        <f t="shared" si="518"/>
        <v>132.56742857142854</v>
      </c>
      <c r="I2794" s="28">
        <f t="shared" si="519"/>
        <v>78.849230769230743</v>
      </c>
      <c r="J2794" s="28">
        <f t="shared" si="520"/>
        <v>315.60278021978041</v>
      </c>
      <c r="K2794" s="28">
        <f t="shared" si="521"/>
        <v>77.481208791208815</v>
      </c>
      <c r="L2794" s="28">
        <f t="shared" si="522"/>
        <v>6.656349567592164E-3</v>
      </c>
      <c r="M2794" s="28">
        <f t="shared" si="523"/>
        <v>330.4133626373627</v>
      </c>
      <c r="N2794" s="28">
        <f t="shared" si="524"/>
        <v>119.65840659340643</v>
      </c>
      <c r="O2794" s="28">
        <f t="shared" si="525"/>
        <v>44.390010989010989</v>
      </c>
      <c r="P2794" s="28">
        <f t="shared" si="526"/>
        <v>0</v>
      </c>
      <c r="R2794" s="24">
        <f t="shared" si="541"/>
        <v>1544.4512387671505</v>
      </c>
      <c r="T2794" s="5">
        <v>82</v>
      </c>
      <c r="V2794" s="20">
        <f t="shared" si="542"/>
        <v>1626.4512387671505</v>
      </c>
      <c r="W2794" s="59">
        <f t="shared" si="532"/>
        <v>42805</v>
      </c>
      <c r="X2794" s="28">
        <f t="shared" si="545"/>
        <v>151.39905833333341</v>
      </c>
      <c r="Y2794" s="28">
        <f t="shared" si="546"/>
        <v>338.18764999999991</v>
      </c>
      <c r="Z2794" s="28">
        <f t="shared" si="572"/>
        <v>329.06874999999974</v>
      </c>
      <c r="AA2794" s="28">
        <f t="shared" si="556"/>
        <v>321.86480833333314</v>
      </c>
      <c r="AB2794" s="28">
        <f t="shared" si="547"/>
        <v>202.36661666666666</v>
      </c>
      <c r="AC2794" s="28">
        <f t="shared" si="548"/>
        <v>35.93319166666668</v>
      </c>
      <c r="AD2794" s="28">
        <f t="shared" si="549"/>
        <v>96.176699999999983</v>
      </c>
      <c r="AE2794" s="28">
        <f t="shared" si="550"/>
        <v>0</v>
      </c>
      <c r="AF2794" s="28">
        <f t="shared" si="551"/>
        <v>13.055871666666661</v>
      </c>
      <c r="AG2794" s="28">
        <f t="shared" si="552"/>
        <v>8.5230499999999978</v>
      </c>
      <c r="AH2794" s="28">
        <f t="shared" si="553"/>
        <v>0</v>
      </c>
      <c r="AI2794" s="28"/>
      <c r="AL2794" s="24">
        <f t="shared" si="554"/>
        <v>1496.5756966666663</v>
      </c>
      <c r="AN2794" s="47">
        <v>315</v>
      </c>
      <c r="AP2794" s="20">
        <f t="shared" si="543"/>
        <v>1811.5756966666663</v>
      </c>
      <c r="AR2794" s="20">
        <f t="shared" si="510"/>
        <v>-185.12445789951585</v>
      </c>
    </row>
    <row r="2795" spans="1:44" x14ac:dyDescent="0.25">
      <c r="A2795" t="str">
        <f>VLOOKUP($B2795,'Cushing Balance'!$C$2:$E$500,3,TRUE)</f>
        <v>102017</v>
      </c>
      <c r="B2795" s="2">
        <v>42806</v>
      </c>
      <c r="C2795" s="32"/>
      <c r="D2795" s="36">
        <f t="shared" ref="D2795:E2795" si="588">AVERAGE(D2782:D2794)</f>
        <v>139.16694505494522</v>
      </c>
      <c r="E2795" s="28">
        <f t="shared" si="588"/>
        <v>108.94604395604414</v>
      </c>
      <c r="F2795" s="28">
        <f t="shared" si="517"/>
        <v>197.36916483516492</v>
      </c>
      <c r="G2795" s="28"/>
      <c r="H2795" s="28">
        <f t="shared" si="518"/>
        <v>132.56742857142854</v>
      </c>
      <c r="I2795" s="28">
        <f t="shared" si="519"/>
        <v>78.849230769230743</v>
      </c>
      <c r="J2795" s="28">
        <f t="shared" si="520"/>
        <v>315.60278021978041</v>
      </c>
      <c r="K2795" s="28">
        <f t="shared" si="521"/>
        <v>77.481208791208815</v>
      </c>
      <c r="L2795" s="28">
        <f t="shared" si="522"/>
        <v>6.656349567592164E-3</v>
      </c>
      <c r="M2795" s="28">
        <f t="shared" si="523"/>
        <v>330.4133626373627</v>
      </c>
      <c r="N2795" s="28">
        <f t="shared" si="524"/>
        <v>119.65840659340643</v>
      </c>
      <c r="O2795" s="28">
        <f t="shared" si="525"/>
        <v>44.390010989010989</v>
      </c>
      <c r="P2795" s="28">
        <f t="shared" si="526"/>
        <v>0</v>
      </c>
      <c r="R2795" s="24">
        <f t="shared" si="541"/>
        <v>1544.4512387671505</v>
      </c>
      <c r="T2795" s="5">
        <v>82</v>
      </c>
      <c r="V2795" s="20">
        <f t="shared" si="542"/>
        <v>1626.4512387671505</v>
      </c>
      <c r="W2795" s="59">
        <f t="shared" si="532"/>
        <v>42806</v>
      </c>
      <c r="X2795" s="28">
        <f t="shared" si="545"/>
        <v>151.39905833333341</v>
      </c>
      <c r="Y2795" s="28">
        <f t="shared" si="546"/>
        <v>338.18764999999991</v>
      </c>
      <c r="Z2795" s="28">
        <f t="shared" si="572"/>
        <v>329.06874999999974</v>
      </c>
      <c r="AA2795" s="28">
        <f t="shared" si="556"/>
        <v>321.86480833333314</v>
      </c>
      <c r="AB2795" s="28">
        <f t="shared" si="547"/>
        <v>202.36661666666666</v>
      </c>
      <c r="AC2795" s="28">
        <f t="shared" si="548"/>
        <v>35.93319166666668</v>
      </c>
      <c r="AD2795" s="28">
        <f t="shared" si="549"/>
        <v>96.176699999999983</v>
      </c>
      <c r="AE2795" s="28">
        <f t="shared" si="550"/>
        <v>0</v>
      </c>
      <c r="AF2795" s="28">
        <f t="shared" si="551"/>
        <v>13.055871666666661</v>
      </c>
      <c r="AG2795" s="28">
        <f t="shared" si="552"/>
        <v>8.5230499999999978</v>
      </c>
      <c r="AH2795" s="28">
        <f t="shared" si="553"/>
        <v>0</v>
      </c>
      <c r="AI2795" s="28"/>
      <c r="AL2795" s="24">
        <f t="shared" si="554"/>
        <v>1496.5756966666663</v>
      </c>
      <c r="AN2795" s="47">
        <v>315</v>
      </c>
      <c r="AP2795" s="20">
        <f t="shared" si="543"/>
        <v>1811.5756966666663</v>
      </c>
      <c r="AR2795" s="20">
        <f t="shared" si="510"/>
        <v>-185.12445789951585</v>
      </c>
    </row>
    <row r="2796" spans="1:44" x14ac:dyDescent="0.25">
      <c r="A2796" t="str">
        <f>VLOOKUP($B2796,'Cushing Balance'!$C$2:$E$500,3,TRUE)</f>
        <v>102017</v>
      </c>
      <c r="B2796" s="2">
        <v>42807</v>
      </c>
      <c r="C2796" s="32"/>
      <c r="D2796" s="36">
        <f t="shared" ref="D2796:E2796" si="589">AVERAGE(D2783:D2795)</f>
        <v>139.16694505494522</v>
      </c>
      <c r="E2796" s="28">
        <f t="shared" si="589"/>
        <v>108.94604395604414</v>
      </c>
      <c r="F2796" s="28">
        <f t="shared" si="517"/>
        <v>197.36916483516492</v>
      </c>
      <c r="G2796" s="28"/>
      <c r="H2796" s="28">
        <f t="shared" si="518"/>
        <v>132.56742857142854</v>
      </c>
      <c r="I2796" s="28">
        <f t="shared" si="519"/>
        <v>78.849230769230743</v>
      </c>
      <c r="J2796" s="28">
        <f t="shared" si="520"/>
        <v>315.60278021978041</v>
      </c>
      <c r="K2796" s="28">
        <f t="shared" si="521"/>
        <v>77.481208791208815</v>
      </c>
      <c r="L2796" s="28">
        <f t="shared" si="522"/>
        <v>6.656349567592164E-3</v>
      </c>
      <c r="M2796" s="28">
        <f t="shared" si="523"/>
        <v>330.4133626373627</v>
      </c>
      <c r="N2796" s="28">
        <f t="shared" si="524"/>
        <v>119.65840659340643</v>
      </c>
      <c r="O2796" s="28">
        <f t="shared" si="525"/>
        <v>44.390010989010989</v>
      </c>
      <c r="P2796" s="28">
        <f t="shared" si="526"/>
        <v>0</v>
      </c>
      <c r="R2796" s="24">
        <f t="shared" si="541"/>
        <v>1544.4512387671505</v>
      </c>
      <c r="T2796" s="5">
        <v>82</v>
      </c>
      <c r="V2796" s="20">
        <f t="shared" si="542"/>
        <v>1626.4512387671505</v>
      </c>
      <c r="W2796" s="59">
        <f t="shared" si="532"/>
        <v>42807</v>
      </c>
      <c r="X2796" s="28">
        <f t="shared" si="545"/>
        <v>151.39905833333341</v>
      </c>
      <c r="Y2796" s="28">
        <f t="shared" si="546"/>
        <v>338.18764999999991</v>
      </c>
      <c r="Z2796" s="28">
        <f t="shared" si="572"/>
        <v>329.06874999999974</v>
      </c>
      <c r="AA2796" s="28">
        <f t="shared" si="556"/>
        <v>321.86480833333314</v>
      </c>
      <c r="AB2796" s="28">
        <f t="shared" si="547"/>
        <v>202.36661666666666</v>
      </c>
      <c r="AC2796" s="28">
        <f t="shared" si="548"/>
        <v>35.93319166666668</v>
      </c>
      <c r="AD2796" s="28">
        <f t="shared" si="549"/>
        <v>96.176699999999983</v>
      </c>
      <c r="AE2796" s="28">
        <f t="shared" si="550"/>
        <v>0</v>
      </c>
      <c r="AF2796" s="28">
        <f t="shared" si="551"/>
        <v>13.055871666666661</v>
      </c>
      <c r="AG2796" s="28">
        <f t="shared" si="552"/>
        <v>8.5230499999999978</v>
      </c>
      <c r="AH2796" s="28">
        <f t="shared" si="553"/>
        <v>0</v>
      </c>
      <c r="AI2796" s="28"/>
      <c r="AL2796" s="24">
        <f t="shared" si="554"/>
        <v>1496.5756966666663</v>
      </c>
      <c r="AN2796" s="47">
        <v>315</v>
      </c>
      <c r="AP2796" s="20">
        <f t="shared" si="543"/>
        <v>1811.5756966666663</v>
      </c>
      <c r="AR2796" s="20">
        <f t="shared" si="510"/>
        <v>-185.12445789951585</v>
      </c>
    </row>
    <row r="2797" spans="1:44" x14ac:dyDescent="0.25">
      <c r="A2797" t="str">
        <f>VLOOKUP($B2797,'Cushing Balance'!$C$2:$E$500,3,TRUE)</f>
        <v>102017</v>
      </c>
      <c r="B2797" s="2">
        <v>42808</v>
      </c>
      <c r="C2797" s="32"/>
      <c r="D2797" s="36">
        <f t="shared" ref="D2797:E2797" si="590">AVERAGE(D2784:D2796)</f>
        <v>139.16694505494522</v>
      </c>
      <c r="E2797" s="28">
        <f t="shared" si="590"/>
        <v>108.94604395604414</v>
      </c>
      <c r="F2797" s="28">
        <f t="shared" si="517"/>
        <v>197.36916483516492</v>
      </c>
      <c r="G2797" s="28"/>
      <c r="H2797" s="28">
        <f t="shared" si="518"/>
        <v>132.56742857142854</v>
      </c>
      <c r="I2797" s="28">
        <f t="shared" si="519"/>
        <v>78.849230769230743</v>
      </c>
      <c r="J2797" s="28">
        <f t="shared" si="520"/>
        <v>315.60278021978041</v>
      </c>
      <c r="K2797" s="28">
        <f t="shared" si="521"/>
        <v>77.481208791208815</v>
      </c>
      <c r="L2797" s="28">
        <f t="shared" si="522"/>
        <v>6.656349567592164E-3</v>
      </c>
      <c r="M2797" s="28">
        <f t="shared" si="523"/>
        <v>330.4133626373627</v>
      </c>
      <c r="N2797" s="28">
        <f t="shared" si="524"/>
        <v>119.65840659340643</v>
      </c>
      <c r="O2797" s="28">
        <f t="shared" si="525"/>
        <v>44.390010989010989</v>
      </c>
      <c r="P2797" s="28">
        <f t="shared" si="526"/>
        <v>0</v>
      </c>
      <c r="R2797" s="24">
        <f t="shared" si="541"/>
        <v>1544.4512387671505</v>
      </c>
      <c r="T2797" s="5">
        <v>82</v>
      </c>
      <c r="V2797" s="20">
        <f t="shared" si="542"/>
        <v>1626.4512387671505</v>
      </c>
      <c r="W2797" s="59">
        <f t="shared" si="532"/>
        <v>42808</v>
      </c>
      <c r="X2797" s="28">
        <f t="shared" si="545"/>
        <v>151.39905833333341</v>
      </c>
      <c r="Y2797" s="28">
        <f t="shared" si="546"/>
        <v>338.18764999999991</v>
      </c>
      <c r="Z2797" s="28">
        <f t="shared" si="572"/>
        <v>329.06874999999974</v>
      </c>
      <c r="AA2797" s="28">
        <f t="shared" si="556"/>
        <v>321.86480833333314</v>
      </c>
      <c r="AB2797" s="28">
        <f t="shared" si="547"/>
        <v>202.36661666666666</v>
      </c>
      <c r="AC2797" s="28">
        <f t="shared" si="548"/>
        <v>35.93319166666668</v>
      </c>
      <c r="AD2797" s="28">
        <f t="shared" si="549"/>
        <v>96.176699999999983</v>
      </c>
      <c r="AE2797" s="28">
        <f t="shared" si="550"/>
        <v>0</v>
      </c>
      <c r="AF2797" s="28">
        <f t="shared" si="551"/>
        <v>13.055871666666661</v>
      </c>
      <c r="AG2797" s="28">
        <f t="shared" si="552"/>
        <v>8.5230499999999978</v>
      </c>
      <c r="AH2797" s="28">
        <f t="shared" si="553"/>
        <v>0</v>
      </c>
      <c r="AI2797" s="28"/>
      <c r="AL2797" s="24">
        <f t="shared" si="554"/>
        <v>1496.5756966666663</v>
      </c>
      <c r="AN2797" s="47">
        <v>315</v>
      </c>
      <c r="AP2797" s="20">
        <f t="shared" si="543"/>
        <v>1811.5756966666663</v>
      </c>
      <c r="AR2797" s="20">
        <f t="shared" si="510"/>
        <v>-185.12445789951585</v>
      </c>
    </row>
    <row r="2798" spans="1:44" x14ac:dyDescent="0.25">
      <c r="A2798" t="str">
        <f>VLOOKUP($B2798,'Cushing Balance'!$C$2:$E$500,3,TRUE)</f>
        <v>102017</v>
      </c>
      <c r="B2798" s="2">
        <v>42809</v>
      </c>
      <c r="C2798" s="32"/>
      <c r="D2798" s="36">
        <f t="shared" ref="D2798:E2798" si="591">AVERAGE(D2785:D2797)</f>
        <v>139.16694505494522</v>
      </c>
      <c r="E2798" s="28">
        <f t="shared" si="591"/>
        <v>108.94604395604414</v>
      </c>
      <c r="F2798" s="28">
        <f t="shared" si="517"/>
        <v>197.36916483516492</v>
      </c>
      <c r="G2798" s="28"/>
      <c r="H2798" s="28">
        <f t="shared" si="518"/>
        <v>132.56742857142854</v>
      </c>
      <c r="I2798" s="28">
        <f t="shared" si="519"/>
        <v>78.849230769230743</v>
      </c>
      <c r="J2798" s="28">
        <f t="shared" si="520"/>
        <v>315.60278021978041</v>
      </c>
      <c r="K2798" s="28">
        <f t="shared" si="521"/>
        <v>77.481208791208815</v>
      </c>
      <c r="L2798" s="28">
        <f t="shared" si="522"/>
        <v>6.656349567592164E-3</v>
      </c>
      <c r="M2798" s="28">
        <f t="shared" si="523"/>
        <v>330.4133626373627</v>
      </c>
      <c r="N2798" s="28">
        <f t="shared" si="524"/>
        <v>119.65840659340643</v>
      </c>
      <c r="O2798" s="28">
        <f t="shared" si="525"/>
        <v>44.390010989010989</v>
      </c>
      <c r="P2798" s="28">
        <f t="shared" si="526"/>
        <v>0</v>
      </c>
      <c r="R2798" s="24">
        <f t="shared" si="541"/>
        <v>1544.4512387671505</v>
      </c>
      <c r="T2798" s="5">
        <v>82</v>
      </c>
      <c r="V2798" s="20">
        <f t="shared" si="542"/>
        <v>1626.4512387671505</v>
      </c>
      <c r="W2798" s="59">
        <f t="shared" si="532"/>
        <v>42809</v>
      </c>
      <c r="X2798" s="28">
        <f t="shared" si="545"/>
        <v>151.39905833333341</v>
      </c>
      <c r="Y2798" s="28">
        <f t="shared" si="546"/>
        <v>338.18764999999991</v>
      </c>
      <c r="Z2798" s="28">
        <f t="shared" si="572"/>
        <v>329.06874999999974</v>
      </c>
      <c r="AA2798" s="28">
        <f t="shared" si="556"/>
        <v>321.86480833333314</v>
      </c>
      <c r="AB2798" s="28">
        <f t="shared" si="547"/>
        <v>202.36661666666666</v>
      </c>
      <c r="AC2798" s="28">
        <f t="shared" si="548"/>
        <v>35.93319166666668</v>
      </c>
      <c r="AD2798" s="28">
        <f t="shared" si="549"/>
        <v>96.176699999999983</v>
      </c>
      <c r="AE2798" s="28">
        <f t="shared" si="550"/>
        <v>0</v>
      </c>
      <c r="AF2798" s="28">
        <f t="shared" si="551"/>
        <v>13.055871666666661</v>
      </c>
      <c r="AG2798" s="28">
        <f t="shared" si="552"/>
        <v>8.5230499999999978</v>
      </c>
      <c r="AH2798" s="28">
        <f t="shared" si="553"/>
        <v>0</v>
      </c>
      <c r="AI2798" s="28"/>
      <c r="AL2798" s="24">
        <f t="shared" si="554"/>
        <v>1496.5756966666663</v>
      </c>
      <c r="AN2798" s="47">
        <v>315</v>
      </c>
      <c r="AP2798" s="20">
        <f t="shared" si="543"/>
        <v>1811.5756966666663</v>
      </c>
      <c r="AR2798" s="20">
        <f t="shared" si="510"/>
        <v>-185.12445789951585</v>
      </c>
    </row>
    <row r="2799" spans="1:44" x14ac:dyDescent="0.25">
      <c r="A2799" t="str">
        <f>VLOOKUP($B2799,'Cushing Balance'!$C$2:$E$500,3,TRUE)</f>
        <v>102017</v>
      </c>
      <c r="B2799" s="2">
        <v>42810</v>
      </c>
      <c r="C2799" s="32"/>
      <c r="D2799" s="36">
        <f t="shared" ref="D2799:E2799" si="592">AVERAGE(D2786:D2798)</f>
        <v>139.16694505494522</v>
      </c>
      <c r="E2799" s="28">
        <f t="shared" si="592"/>
        <v>108.94604395604414</v>
      </c>
      <c r="F2799" s="28">
        <f t="shared" si="517"/>
        <v>197.36916483516492</v>
      </c>
      <c r="G2799" s="28"/>
      <c r="H2799" s="28">
        <f t="shared" si="518"/>
        <v>132.56742857142854</v>
      </c>
      <c r="I2799" s="28">
        <f t="shared" si="519"/>
        <v>78.849230769230743</v>
      </c>
      <c r="J2799" s="28">
        <f t="shared" si="520"/>
        <v>315.60278021978041</v>
      </c>
      <c r="K2799" s="28">
        <f t="shared" si="521"/>
        <v>77.481208791208815</v>
      </c>
      <c r="L2799" s="28">
        <f t="shared" si="522"/>
        <v>6.656349567592164E-3</v>
      </c>
      <c r="M2799" s="28">
        <f t="shared" si="523"/>
        <v>330.4133626373627</v>
      </c>
      <c r="N2799" s="28">
        <f t="shared" si="524"/>
        <v>119.65840659340643</v>
      </c>
      <c r="O2799" s="28">
        <f t="shared" si="525"/>
        <v>44.390010989010989</v>
      </c>
      <c r="P2799" s="28">
        <f t="shared" si="526"/>
        <v>0</v>
      </c>
      <c r="R2799" s="24">
        <f t="shared" si="541"/>
        <v>1544.4512387671505</v>
      </c>
      <c r="T2799" s="5">
        <v>82</v>
      </c>
      <c r="V2799" s="20">
        <f t="shared" si="542"/>
        <v>1626.4512387671505</v>
      </c>
      <c r="W2799" s="59">
        <f t="shared" si="532"/>
        <v>42810</v>
      </c>
      <c r="X2799" s="28">
        <f t="shared" si="545"/>
        <v>151.39905833333341</v>
      </c>
      <c r="Y2799" s="28">
        <f t="shared" si="546"/>
        <v>338.18764999999991</v>
      </c>
      <c r="Z2799" s="28">
        <f t="shared" si="572"/>
        <v>329.06874999999974</v>
      </c>
      <c r="AA2799" s="28">
        <f t="shared" si="556"/>
        <v>321.86480833333314</v>
      </c>
      <c r="AB2799" s="28">
        <f t="shared" si="547"/>
        <v>202.36661666666666</v>
      </c>
      <c r="AC2799" s="28">
        <f t="shared" si="548"/>
        <v>35.93319166666668</v>
      </c>
      <c r="AD2799" s="28">
        <f t="shared" si="549"/>
        <v>96.176699999999983</v>
      </c>
      <c r="AE2799" s="28">
        <f t="shared" si="550"/>
        <v>0</v>
      </c>
      <c r="AF2799" s="28">
        <f t="shared" si="551"/>
        <v>13.055871666666661</v>
      </c>
      <c r="AG2799" s="28">
        <f t="shared" si="552"/>
        <v>8.5230499999999978</v>
      </c>
      <c r="AH2799" s="28">
        <f t="shared" si="553"/>
        <v>0</v>
      </c>
      <c r="AI2799" s="28"/>
      <c r="AL2799" s="24">
        <f t="shared" si="554"/>
        <v>1496.5756966666663</v>
      </c>
      <c r="AN2799" s="47">
        <v>315</v>
      </c>
      <c r="AP2799" s="20">
        <f t="shared" si="543"/>
        <v>1811.5756966666663</v>
      </c>
      <c r="AR2799" s="20">
        <f t="shared" si="510"/>
        <v>-185.12445789951585</v>
      </c>
    </row>
    <row r="2800" spans="1:44" x14ac:dyDescent="0.25">
      <c r="A2800" t="str">
        <f>VLOOKUP($B2800,'Cushing Balance'!$C$2:$E$500,3,TRUE)</f>
        <v>102017</v>
      </c>
      <c r="B2800" s="2">
        <v>42811</v>
      </c>
      <c r="C2800" s="32"/>
      <c r="D2800" s="36">
        <f t="shared" ref="D2800:E2800" si="593">AVERAGE(D2787:D2799)</f>
        <v>139.16694505494522</v>
      </c>
      <c r="E2800" s="28">
        <f t="shared" si="593"/>
        <v>108.94604395604414</v>
      </c>
      <c r="F2800" s="28">
        <f t="shared" si="517"/>
        <v>197.36916483516492</v>
      </c>
      <c r="G2800" s="28"/>
      <c r="H2800" s="28">
        <f t="shared" si="518"/>
        <v>132.56742857142854</v>
      </c>
      <c r="I2800" s="28">
        <f t="shared" si="519"/>
        <v>78.849230769230743</v>
      </c>
      <c r="J2800" s="28">
        <f t="shared" si="520"/>
        <v>315.60278021978041</v>
      </c>
      <c r="K2800" s="28">
        <f t="shared" si="521"/>
        <v>77.481208791208815</v>
      </c>
      <c r="L2800" s="28">
        <f t="shared" si="522"/>
        <v>6.656349567592164E-3</v>
      </c>
      <c r="M2800" s="28">
        <f t="shared" si="523"/>
        <v>330.4133626373627</v>
      </c>
      <c r="N2800" s="28">
        <f t="shared" si="524"/>
        <v>119.65840659340643</v>
      </c>
      <c r="O2800" s="28">
        <f t="shared" si="525"/>
        <v>44.390010989010989</v>
      </c>
      <c r="P2800" s="28">
        <f t="shared" si="526"/>
        <v>0</v>
      </c>
      <c r="R2800" s="24">
        <f t="shared" si="541"/>
        <v>1544.4512387671505</v>
      </c>
      <c r="T2800" s="5">
        <v>82</v>
      </c>
      <c r="V2800" s="20">
        <f t="shared" si="542"/>
        <v>1626.4512387671505</v>
      </c>
      <c r="W2800" s="59">
        <f t="shared" si="532"/>
        <v>42811</v>
      </c>
      <c r="X2800" s="28">
        <f t="shared" si="545"/>
        <v>151.39905833333341</v>
      </c>
      <c r="Y2800" s="28">
        <f t="shared" si="546"/>
        <v>338.18764999999991</v>
      </c>
      <c r="Z2800" s="28">
        <f t="shared" si="572"/>
        <v>329.06874999999974</v>
      </c>
      <c r="AA2800" s="28">
        <f t="shared" si="556"/>
        <v>321.86480833333314</v>
      </c>
      <c r="AB2800" s="28">
        <f t="shared" si="547"/>
        <v>202.36661666666666</v>
      </c>
      <c r="AC2800" s="28">
        <f t="shared" si="548"/>
        <v>35.93319166666668</v>
      </c>
      <c r="AD2800" s="28">
        <f t="shared" si="549"/>
        <v>96.176699999999983</v>
      </c>
      <c r="AE2800" s="28">
        <f t="shared" si="550"/>
        <v>0</v>
      </c>
      <c r="AF2800" s="28">
        <f t="shared" si="551"/>
        <v>13.055871666666661</v>
      </c>
      <c r="AG2800" s="28">
        <f t="shared" si="552"/>
        <v>8.5230499999999978</v>
      </c>
      <c r="AH2800" s="28">
        <f t="shared" si="553"/>
        <v>0</v>
      </c>
      <c r="AI2800" s="28"/>
      <c r="AL2800" s="24">
        <f t="shared" si="554"/>
        <v>1496.5756966666663</v>
      </c>
      <c r="AN2800" s="47">
        <v>315</v>
      </c>
      <c r="AP2800" s="20">
        <f t="shared" si="543"/>
        <v>1811.5756966666663</v>
      </c>
      <c r="AR2800" s="20">
        <f t="shared" si="510"/>
        <v>-185.12445789951585</v>
      </c>
    </row>
    <row r="2801" spans="1:44" x14ac:dyDescent="0.25">
      <c r="A2801" t="str">
        <f>VLOOKUP($B2801,'Cushing Balance'!$C$2:$E$500,3,TRUE)</f>
        <v>112017</v>
      </c>
      <c r="B2801" s="2">
        <v>42812</v>
      </c>
      <c r="C2801" s="32"/>
      <c r="D2801" s="36">
        <f t="shared" ref="D2801:E2801" si="594">AVERAGE(D2788:D2800)</f>
        <v>139.16694505494522</v>
      </c>
      <c r="E2801" s="28">
        <f t="shared" si="594"/>
        <v>108.94604395604414</v>
      </c>
      <c r="F2801" s="28">
        <f t="shared" si="517"/>
        <v>197.36916483516492</v>
      </c>
      <c r="G2801" s="28"/>
      <c r="H2801" s="28">
        <f t="shared" si="518"/>
        <v>132.56742857142854</v>
      </c>
      <c r="I2801" s="28">
        <f t="shared" si="519"/>
        <v>78.849230769230743</v>
      </c>
      <c r="J2801" s="28">
        <f t="shared" si="520"/>
        <v>315.60278021978041</v>
      </c>
      <c r="K2801" s="28">
        <f t="shared" si="521"/>
        <v>77.481208791208815</v>
      </c>
      <c r="L2801" s="28">
        <f t="shared" si="522"/>
        <v>6.656349567592164E-3</v>
      </c>
      <c r="M2801" s="28">
        <f t="shared" si="523"/>
        <v>330.4133626373627</v>
      </c>
      <c r="N2801" s="28">
        <f t="shared" si="524"/>
        <v>119.65840659340643</v>
      </c>
      <c r="O2801" s="28">
        <f t="shared" si="525"/>
        <v>44.390010989010989</v>
      </c>
      <c r="P2801" s="28">
        <f t="shared" si="526"/>
        <v>0</v>
      </c>
      <c r="R2801" s="24">
        <f t="shared" si="541"/>
        <v>1544.4512387671505</v>
      </c>
      <c r="T2801" s="5">
        <v>82</v>
      </c>
      <c r="V2801" s="20">
        <f t="shared" si="542"/>
        <v>1626.4512387671505</v>
      </c>
      <c r="W2801" s="59">
        <f t="shared" si="532"/>
        <v>42812</v>
      </c>
      <c r="X2801" s="28">
        <f t="shared" si="545"/>
        <v>151.39905833333341</v>
      </c>
      <c r="Y2801" s="28">
        <f t="shared" si="546"/>
        <v>338.18764999999991</v>
      </c>
      <c r="Z2801" s="28">
        <f t="shared" si="572"/>
        <v>329.06874999999974</v>
      </c>
      <c r="AA2801" s="28">
        <f t="shared" si="556"/>
        <v>321.86480833333314</v>
      </c>
      <c r="AB2801" s="28">
        <f t="shared" si="547"/>
        <v>202.36661666666666</v>
      </c>
      <c r="AC2801" s="28">
        <f t="shared" si="548"/>
        <v>35.93319166666668</v>
      </c>
      <c r="AD2801" s="28">
        <f t="shared" si="549"/>
        <v>96.176699999999983</v>
      </c>
      <c r="AE2801" s="28">
        <f t="shared" si="550"/>
        <v>0</v>
      </c>
      <c r="AF2801" s="28">
        <f t="shared" si="551"/>
        <v>13.055871666666661</v>
      </c>
      <c r="AG2801" s="28">
        <f t="shared" si="552"/>
        <v>8.5230499999999978</v>
      </c>
      <c r="AH2801" s="28">
        <f t="shared" si="553"/>
        <v>0</v>
      </c>
      <c r="AI2801" s="28"/>
      <c r="AL2801" s="24">
        <f t="shared" si="554"/>
        <v>1496.5756966666663</v>
      </c>
      <c r="AN2801" s="47">
        <v>315</v>
      </c>
      <c r="AP2801" s="20">
        <f t="shared" si="543"/>
        <v>1811.5756966666663</v>
      </c>
      <c r="AR2801" s="20">
        <f t="shared" si="510"/>
        <v>-185.12445789951585</v>
      </c>
    </row>
    <row r="2802" spans="1:44" x14ac:dyDescent="0.25">
      <c r="A2802" t="str">
        <f>VLOOKUP($B2802,'Cushing Balance'!$C$2:$E$500,3,TRUE)</f>
        <v>112017</v>
      </c>
      <c r="B2802" s="2">
        <v>42813</v>
      </c>
      <c r="C2802" s="32"/>
      <c r="D2802" s="36">
        <f t="shared" ref="D2802:E2802" si="595">AVERAGE(D2789:D2801)</f>
        <v>139.16694505494522</v>
      </c>
      <c r="E2802" s="28">
        <f t="shared" si="595"/>
        <v>108.94604395604414</v>
      </c>
      <c r="F2802" s="28">
        <f t="shared" si="517"/>
        <v>197.36916483516492</v>
      </c>
      <c r="G2802" s="28"/>
      <c r="H2802" s="28">
        <f t="shared" si="518"/>
        <v>132.56742857142854</v>
      </c>
      <c r="I2802" s="28">
        <f t="shared" si="519"/>
        <v>78.849230769230743</v>
      </c>
      <c r="J2802" s="28">
        <f t="shared" si="520"/>
        <v>315.60278021978041</v>
      </c>
      <c r="K2802" s="28">
        <f t="shared" si="521"/>
        <v>77.481208791208815</v>
      </c>
      <c r="L2802" s="28">
        <f t="shared" si="522"/>
        <v>6.656349567592164E-3</v>
      </c>
      <c r="M2802" s="28">
        <f t="shared" si="523"/>
        <v>330.4133626373627</v>
      </c>
      <c r="N2802" s="28">
        <f t="shared" si="524"/>
        <v>119.65840659340643</v>
      </c>
      <c r="O2802" s="28">
        <f t="shared" si="525"/>
        <v>44.390010989010989</v>
      </c>
      <c r="P2802" s="28">
        <f t="shared" si="526"/>
        <v>0</v>
      </c>
      <c r="R2802" s="24">
        <f t="shared" si="541"/>
        <v>1544.4512387671505</v>
      </c>
      <c r="T2802" s="5">
        <v>82</v>
      </c>
      <c r="V2802" s="20">
        <f t="shared" si="542"/>
        <v>1626.4512387671505</v>
      </c>
      <c r="W2802" s="59">
        <f t="shared" si="532"/>
        <v>42813</v>
      </c>
      <c r="X2802" s="28">
        <f t="shared" si="545"/>
        <v>151.39905833333341</v>
      </c>
      <c r="Y2802" s="28">
        <f t="shared" si="546"/>
        <v>338.18764999999991</v>
      </c>
      <c r="Z2802" s="28">
        <f t="shared" si="572"/>
        <v>329.06874999999974</v>
      </c>
      <c r="AA2802" s="28">
        <f t="shared" si="556"/>
        <v>321.86480833333314</v>
      </c>
      <c r="AB2802" s="28">
        <f t="shared" si="547"/>
        <v>202.36661666666666</v>
      </c>
      <c r="AC2802" s="28">
        <f t="shared" si="548"/>
        <v>35.93319166666668</v>
      </c>
      <c r="AD2802" s="28">
        <f t="shared" si="549"/>
        <v>96.176699999999983</v>
      </c>
      <c r="AE2802" s="28">
        <f t="shared" si="550"/>
        <v>0</v>
      </c>
      <c r="AF2802" s="28">
        <f t="shared" si="551"/>
        <v>13.055871666666661</v>
      </c>
      <c r="AG2802" s="28">
        <f t="shared" si="552"/>
        <v>8.5230499999999978</v>
      </c>
      <c r="AH2802" s="28">
        <f t="shared" si="553"/>
        <v>0</v>
      </c>
      <c r="AI2802" s="28"/>
      <c r="AL2802" s="24">
        <f t="shared" si="554"/>
        <v>1496.5756966666663</v>
      </c>
      <c r="AN2802" s="47">
        <v>315</v>
      </c>
      <c r="AP2802" s="20">
        <f t="shared" si="543"/>
        <v>1811.5756966666663</v>
      </c>
      <c r="AR2802" s="20">
        <f t="shared" si="510"/>
        <v>-185.12445789951585</v>
      </c>
    </row>
    <row r="2803" spans="1:44" x14ac:dyDescent="0.25">
      <c r="A2803" t="str">
        <f>VLOOKUP($B2803,'Cushing Balance'!$C$2:$E$500,3,TRUE)</f>
        <v>112017</v>
      </c>
      <c r="B2803" s="2">
        <v>42814</v>
      </c>
      <c r="C2803" s="32"/>
      <c r="D2803" s="36">
        <f t="shared" ref="D2803:E2803" si="596">AVERAGE(D2790:D2802)</f>
        <v>139.16694505494522</v>
      </c>
      <c r="E2803" s="28">
        <f t="shared" si="596"/>
        <v>108.94604395604414</v>
      </c>
      <c r="F2803" s="28">
        <f t="shared" si="517"/>
        <v>197.36916483516492</v>
      </c>
      <c r="G2803" s="28"/>
      <c r="H2803" s="28">
        <f t="shared" si="518"/>
        <v>132.56742857142854</v>
      </c>
      <c r="I2803" s="28">
        <f t="shared" si="519"/>
        <v>78.849230769230743</v>
      </c>
      <c r="J2803" s="28">
        <f t="shared" si="520"/>
        <v>315.60278021978041</v>
      </c>
      <c r="K2803" s="28">
        <f t="shared" si="521"/>
        <v>77.481208791208815</v>
      </c>
      <c r="L2803" s="28">
        <f t="shared" si="522"/>
        <v>6.656349567592164E-3</v>
      </c>
      <c r="M2803" s="28">
        <f t="shared" si="523"/>
        <v>330.4133626373627</v>
      </c>
      <c r="N2803" s="28">
        <f t="shared" si="524"/>
        <v>119.65840659340643</v>
      </c>
      <c r="O2803" s="28">
        <f t="shared" si="525"/>
        <v>44.390010989010989</v>
      </c>
      <c r="P2803" s="28">
        <f t="shared" si="526"/>
        <v>0</v>
      </c>
      <c r="R2803" s="24">
        <f t="shared" si="541"/>
        <v>1544.4512387671505</v>
      </c>
      <c r="T2803" s="5">
        <v>82</v>
      </c>
      <c r="V2803" s="20">
        <f t="shared" si="542"/>
        <v>1626.4512387671505</v>
      </c>
      <c r="W2803" s="59">
        <f t="shared" si="532"/>
        <v>42814</v>
      </c>
      <c r="X2803" s="28">
        <f t="shared" si="545"/>
        <v>151.39905833333341</v>
      </c>
      <c r="Y2803" s="28">
        <f t="shared" si="546"/>
        <v>338.18764999999991</v>
      </c>
      <c r="Z2803" s="28">
        <f t="shared" si="572"/>
        <v>329.06874999999974</v>
      </c>
      <c r="AA2803" s="28">
        <f t="shared" si="556"/>
        <v>321.86480833333314</v>
      </c>
      <c r="AB2803" s="28">
        <f t="shared" si="547"/>
        <v>202.36661666666666</v>
      </c>
      <c r="AC2803" s="28">
        <f t="shared" si="548"/>
        <v>35.93319166666668</v>
      </c>
      <c r="AD2803" s="28">
        <f t="shared" si="549"/>
        <v>96.176699999999983</v>
      </c>
      <c r="AE2803" s="28">
        <f t="shared" si="550"/>
        <v>0</v>
      </c>
      <c r="AF2803" s="28">
        <f t="shared" si="551"/>
        <v>13.055871666666661</v>
      </c>
      <c r="AG2803" s="28">
        <f t="shared" si="552"/>
        <v>8.5230499999999978</v>
      </c>
      <c r="AH2803" s="28">
        <f t="shared" si="553"/>
        <v>0</v>
      </c>
      <c r="AI2803" s="28"/>
      <c r="AL2803" s="24">
        <f t="shared" si="554"/>
        <v>1496.5756966666663</v>
      </c>
      <c r="AN2803" s="47">
        <v>315</v>
      </c>
      <c r="AP2803" s="20">
        <f t="shared" si="543"/>
        <v>1811.5756966666663</v>
      </c>
      <c r="AR2803" s="20">
        <f t="shared" si="510"/>
        <v>-185.12445789951585</v>
      </c>
    </row>
    <row r="2804" spans="1:44" x14ac:dyDescent="0.25">
      <c r="A2804" t="str">
        <f>VLOOKUP($B2804,'Cushing Balance'!$C$2:$E$500,3,TRUE)</f>
        <v>112017</v>
      </c>
      <c r="B2804" s="2">
        <v>42815</v>
      </c>
      <c r="C2804" s="32"/>
      <c r="D2804" s="36">
        <f t="shared" ref="D2804:E2804" si="597">AVERAGE(D2791:D2803)</f>
        <v>139.16694505494522</v>
      </c>
      <c r="E2804" s="28">
        <f t="shared" si="597"/>
        <v>108.94604395604414</v>
      </c>
      <c r="F2804" s="28">
        <f t="shared" si="517"/>
        <v>197.36916483516492</v>
      </c>
      <c r="G2804" s="28"/>
      <c r="H2804" s="28">
        <f t="shared" si="518"/>
        <v>132.56742857142854</v>
      </c>
      <c r="I2804" s="28">
        <f t="shared" si="519"/>
        <v>78.849230769230743</v>
      </c>
      <c r="J2804" s="28">
        <f t="shared" si="520"/>
        <v>315.60278021978041</v>
      </c>
      <c r="K2804" s="28">
        <f t="shared" si="521"/>
        <v>77.481208791208815</v>
      </c>
      <c r="L2804" s="28">
        <f t="shared" si="522"/>
        <v>6.656349567592164E-3</v>
      </c>
      <c r="M2804" s="28">
        <f t="shared" si="523"/>
        <v>330.4133626373627</v>
      </c>
      <c r="N2804" s="28">
        <f t="shared" si="524"/>
        <v>119.65840659340643</v>
      </c>
      <c r="O2804" s="28">
        <f t="shared" si="525"/>
        <v>44.390010989010989</v>
      </c>
      <c r="P2804" s="28">
        <f t="shared" si="526"/>
        <v>0</v>
      </c>
      <c r="R2804" s="24">
        <f t="shared" si="541"/>
        <v>1544.4512387671505</v>
      </c>
      <c r="T2804" s="5">
        <v>82</v>
      </c>
      <c r="V2804" s="20">
        <f t="shared" si="542"/>
        <v>1626.4512387671505</v>
      </c>
      <c r="W2804" s="59">
        <f t="shared" si="532"/>
        <v>42815</v>
      </c>
      <c r="X2804" s="28">
        <f t="shared" si="545"/>
        <v>151.39905833333341</v>
      </c>
      <c r="Y2804" s="28">
        <f t="shared" si="546"/>
        <v>338.18764999999991</v>
      </c>
      <c r="Z2804" s="28">
        <f t="shared" si="572"/>
        <v>329.06874999999974</v>
      </c>
      <c r="AA2804" s="28">
        <f t="shared" si="556"/>
        <v>321.86480833333314</v>
      </c>
      <c r="AB2804" s="28">
        <f t="shared" si="547"/>
        <v>202.36661666666666</v>
      </c>
      <c r="AC2804" s="28">
        <f t="shared" si="548"/>
        <v>35.93319166666668</v>
      </c>
      <c r="AD2804" s="28">
        <f t="shared" si="549"/>
        <v>96.176699999999983</v>
      </c>
      <c r="AE2804" s="28">
        <f t="shared" si="550"/>
        <v>0</v>
      </c>
      <c r="AF2804" s="28">
        <f t="shared" si="551"/>
        <v>13.055871666666661</v>
      </c>
      <c r="AG2804" s="28">
        <f t="shared" si="552"/>
        <v>8.5230499999999978</v>
      </c>
      <c r="AH2804" s="28">
        <f t="shared" si="553"/>
        <v>0</v>
      </c>
      <c r="AI2804" s="28"/>
      <c r="AL2804" s="24">
        <f t="shared" si="554"/>
        <v>1496.5756966666663</v>
      </c>
      <c r="AN2804" s="47">
        <v>315</v>
      </c>
      <c r="AP2804" s="20">
        <f t="shared" si="543"/>
        <v>1811.5756966666663</v>
      </c>
      <c r="AR2804" s="20">
        <f t="shared" si="510"/>
        <v>-185.12445789951585</v>
      </c>
    </row>
    <row r="2805" spans="1:44" x14ac:dyDescent="0.25">
      <c r="A2805" t="str">
        <f>VLOOKUP($B2805,'Cushing Balance'!$C$2:$E$500,3,TRUE)</f>
        <v>112017</v>
      </c>
      <c r="B2805" s="2">
        <v>42816</v>
      </c>
      <c r="C2805" s="32"/>
      <c r="D2805" s="36">
        <f t="shared" ref="D2805:E2805" si="598">AVERAGE(D2792:D2804)</f>
        <v>139.16694505494522</v>
      </c>
      <c r="E2805" s="28">
        <f t="shared" si="598"/>
        <v>108.94604395604414</v>
      </c>
      <c r="F2805" s="28">
        <f t="shared" si="517"/>
        <v>197.36916483516492</v>
      </c>
      <c r="G2805" s="28"/>
      <c r="H2805" s="28">
        <f t="shared" si="518"/>
        <v>132.56742857142854</v>
      </c>
      <c r="I2805" s="28">
        <f t="shared" si="519"/>
        <v>78.849230769230743</v>
      </c>
      <c r="J2805" s="28">
        <f t="shared" si="520"/>
        <v>315.60278021978041</v>
      </c>
      <c r="K2805" s="28">
        <f t="shared" si="521"/>
        <v>77.481208791208815</v>
      </c>
      <c r="L2805" s="28">
        <f t="shared" si="522"/>
        <v>6.656349567592164E-3</v>
      </c>
      <c r="M2805" s="28">
        <f t="shared" si="523"/>
        <v>330.4133626373627</v>
      </c>
      <c r="N2805" s="28">
        <f t="shared" si="524"/>
        <v>119.65840659340643</v>
      </c>
      <c r="O2805" s="28">
        <f t="shared" si="525"/>
        <v>44.390010989010989</v>
      </c>
      <c r="P2805" s="28">
        <f t="shared" si="526"/>
        <v>0</v>
      </c>
      <c r="R2805" s="24">
        <f t="shared" si="541"/>
        <v>1544.4512387671505</v>
      </c>
      <c r="T2805" s="5">
        <v>82</v>
      </c>
      <c r="V2805" s="20">
        <f t="shared" si="542"/>
        <v>1626.4512387671505</v>
      </c>
      <c r="W2805" s="59">
        <f t="shared" si="532"/>
        <v>42816</v>
      </c>
      <c r="X2805" s="28">
        <f t="shared" si="545"/>
        <v>151.39905833333341</v>
      </c>
      <c r="Y2805" s="28">
        <f t="shared" si="546"/>
        <v>338.18764999999991</v>
      </c>
      <c r="Z2805" s="28">
        <f t="shared" si="572"/>
        <v>329.06874999999974</v>
      </c>
      <c r="AA2805" s="28">
        <f t="shared" si="556"/>
        <v>321.86480833333314</v>
      </c>
      <c r="AB2805" s="28">
        <f t="shared" si="547"/>
        <v>202.36661666666666</v>
      </c>
      <c r="AC2805" s="28">
        <f t="shared" si="548"/>
        <v>35.93319166666668</v>
      </c>
      <c r="AD2805" s="28">
        <f t="shared" si="549"/>
        <v>96.176699999999983</v>
      </c>
      <c r="AE2805" s="28">
        <f t="shared" si="550"/>
        <v>0</v>
      </c>
      <c r="AF2805" s="28">
        <f t="shared" si="551"/>
        <v>13.055871666666661</v>
      </c>
      <c r="AG2805" s="28">
        <f t="shared" si="552"/>
        <v>8.5230499999999978</v>
      </c>
      <c r="AH2805" s="28">
        <f t="shared" si="553"/>
        <v>0</v>
      </c>
      <c r="AI2805" s="28"/>
      <c r="AL2805" s="24">
        <f t="shared" si="554"/>
        <v>1496.5756966666663</v>
      </c>
      <c r="AN2805" s="47">
        <v>315</v>
      </c>
      <c r="AP2805" s="20">
        <f t="shared" si="543"/>
        <v>1811.5756966666663</v>
      </c>
      <c r="AR2805" s="20">
        <f t="shared" si="510"/>
        <v>-185.12445789951585</v>
      </c>
    </row>
    <row r="2806" spans="1:44" x14ac:dyDescent="0.25">
      <c r="A2806" t="str">
        <f>VLOOKUP($B2806,'Cushing Balance'!$C$2:$E$500,3,TRUE)</f>
        <v>112017</v>
      </c>
      <c r="B2806" s="2">
        <v>42817</v>
      </c>
      <c r="C2806" s="32"/>
      <c r="D2806" s="36">
        <f t="shared" ref="D2806:E2806" si="599">AVERAGE(D2793:D2805)</f>
        <v>139.16694505494522</v>
      </c>
      <c r="E2806" s="28">
        <f t="shared" si="599"/>
        <v>108.94604395604414</v>
      </c>
      <c r="F2806" s="28">
        <f t="shared" si="517"/>
        <v>197.36916483516492</v>
      </c>
      <c r="G2806" s="28"/>
      <c r="H2806" s="28">
        <f t="shared" si="518"/>
        <v>132.56742857142854</v>
      </c>
      <c r="I2806" s="28">
        <f t="shared" si="519"/>
        <v>78.849230769230743</v>
      </c>
      <c r="J2806" s="28">
        <f t="shared" si="520"/>
        <v>315.60278021978041</v>
      </c>
      <c r="K2806" s="28">
        <f t="shared" si="521"/>
        <v>77.481208791208815</v>
      </c>
      <c r="L2806" s="28">
        <f t="shared" si="522"/>
        <v>6.656349567592164E-3</v>
      </c>
      <c r="M2806" s="28">
        <f t="shared" si="523"/>
        <v>330.4133626373627</v>
      </c>
      <c r="N2806" s="28">
        <f t="shared" si="524"/>
        <v>119.65840659340643</v>
      </c>
      <c r="O2806" s="28">
        <f t="shared" si="525"/>
        <v>44.390010989010989</v>
      </c>
      <c r="P2806" s="28">
        <f t="shared" si="526"/>
        <v>0</v>
      </c>
      <c r="R2806" s="24">
        <f t="shared" si="541"/>
        <v>1544.4512387671505</v>
      </c>
      <c r="T2806" s="5">
        <v>82</v>
      </c>
      <c r="V2806" s="20">
        <f t="shared" si="542"/>
        <v>1626.4512387671505</v>
      </c>
      <c r="W2806" s="59">
        <f t="shared" si="532"/>
        <v>42817</v>
      </c>
      <c r="X2806" s="28">
        <f t="shared" si="545"/>
        <v>151.39905833333341</v>
      </c>
      <c r="Y2806" s="28">
        <f t="shared" si="546"/>
        <v>338.18764999999991</v>
      </c>
      <c r="Z2806" s="28">
        <f t="shared" si="572"/>
        <v>329.06874999999974</v>
      </c>
      <c r="AA2806" s="28">
        <f t="shared" si="556"/>
        <v>321.86480833333314</v>
      </c>
      <c r="AB2806" s="28">
        <f t="shared" si="547"/>
        <v>202.36661666666666</v>
      </c>
      <c r="AC2806" s="28">
        <f t="shared" si="548"/>
        <v>35.93319166666668</v>
      </c>
      <c r="AD2806" s="28">
        <f t="shared" si="549"/>
        <v>96.176699999999983</v>
      </c>
      <c r="AE2806" s="28">
        <f t="shared" si="550"/>
        <v>0</v>
      </c>
      <c r="AF2806" s="28">
        <f t="shared" si="551"/>
        <v>13.055871666666661</v>
      </c>
      <c r="AG2806" s="28">
        <f t="shared" si="552"/>
        <v>8.5230499999999978</v>
      </c>
      <c r="AH2806" s="28">
        <f t="shared" si="553"/>
        <v>0</v>
      </c>
      <c r="AI2806" s="28"/>
      <c r="AL2806" s="24">
        <f t="shared" si="554"/>
        <v>1496.5756966666663</v>
      </c>
      <c r="AN2806" s="47">
        <v>315</v>
      </c>
      <c r="AP2806" s="20">
        <f t="shared" si="543"/>
        <v>1811.5756966666663</v>
      </c>
      <c r="AR2806" s="20">
        <f t="shared" si="510"/>
        <v>-185.12445789951585</v>
      </c>
    </row>
    <row r="2807" spans="1:44" x14ac:dyDescent="0.25">
      <c r="A2807" t="str">
        <f>VLOOKUP($B2807,'Cushing Balance'!$C$2:$E$500,3,TRUE)</f>
        <v>112017</v>
      </c>
      <c r="B2807" s="2">
        <v>42818</v>
      </c>
      <c r="C2807" s="32"/>
      <c r="D2807" s="36">
        <f t="shared" ref="D2807:E2807" si="600">AVERAGE(D2794:D2806)</f>
        <v>139.16694505494522</v>
      </c>
      <c r="E2807" s="28">
        <f t="shared" si="600"/>
        <v>108.94604395604414</v>
      </c>
      <c r="F2807" s="28">
        <f t="shared" si="517"/>
        <v>197.36916483516492</v>
      </c>
      <c r="G2807" s="28"/>
      <c r="H2807" s="28">
        <f t="shared" si="518"/>
        <v>132.56742857142854</v>
      </c>
      <c r="I2807" s="28">
        <f t="shared" si="519"/>
        <v>78.849230769230743</v>
      </c>
      <c r="J2807" s="28">
        <f t="shared" si="520"/>
        <v>315.60278021978041</v>
      </c>
      <c r="K2807" s="28">
        <f t="shared" si="521"/>
        <v>77.481208791208815</v>
      </c>
      <c r="L2807" s="28">
        <f t="shared" si="522"/>
        <v>6.656349567592164E-3</v>
      </c>
      <c r="M2807" s="28">
        <f t="shared" si="523"/>
        <v>330.4133626373627</v>
      </c>
      <c r="N2807" s="28">
        <f t="shared" si="524"/>
        <v>119.65840659340643</v>
      </c>
      <c r="O2807" s="28">
        <f t="shared" si="525"/>
        <v>44.390010989010989</v>
      </c>
      <c r="P2807" s="28">
        <f t="shared" si="526"/>
        <v>0</v>
      </c>
      <c r="R2807" s="24">
        <f t="shared" si="541"/>
        <v>1544.4512387671505</v>
      </c>
      <c r="T2807" s="5">
        <v>82</v>
      </c>
      <c r="V2807" s="20">
        <f t="shared" si="542"/>
        <v>1626.4512387671505</v>
      </c>
      <c r="W2807" s="59">
        <f t="shared" si="532"/>
        <v>42818</v>
      </c>
      <c r="X2807" s="28">
        <f t="shared" si="545"/>
        <v>151.39905833333341</v>
      </c>
      <c r="Y2807" s="28">
        <f t="shared" si="546"/>
        <v>338.18764999999991</v>
      </c>
      <c r="Z2807" s="28">
        <f t="shared" si="572"/>
        <v>329.06874999999974</v>
      </c>
      <c r="AA2807" s="28">
        <f t="shared" si="556"/>
        <v>321.86480833333314</v>
      </c>
      <c r="AB2807" s="28">
        <f t="shared" si="547"/>
        <v>202.36661666666666</v>
      </c>
      <c r="AC2807" s="28">
        <f t="shared" si="548"/>
        <v>35.93319166666668</v>
      </c>
      <c r="AD2807" s="28">
        <f t="shared" si="549"/>
        <v>96.176699999999983</v>
      </c>
      <c r="AE2807" s="28">
        <f t="shared" si="550"/>
        <v>0</v>
      </c>
      <c r="AF2807" s="28">
        <f t="shared" si="551"/>
        <v>13.055871666666661</v>
      </c>
      <c r="AG2807" s="28">
        <f t="shared" si="552"/>
        <v>8.5230499999999978</v>
      </c>
      <c r="AH2807" s="28">
        <f t="shared" si="553"/>
        <v>0</v>
      </c>
      <c r="AI2807" s="28"/>
      <c r="AL2807" s="24">
        <f t="shared" si="554"/>
        <v>1496.5756966666663</v>
      </c>
      <c r="AN2807" s="47">
        <v>315</v>
      </c>
      <c r="AP2807" s="20">
        <f t="shared" si="543"/>
        <v>1811.5756966666663</v>
      </c>
      <c r="AR2807" s="20">
        <f t="shared" ref="AR2807:AR2870" si="601">V2807-AP2807</f>
        <v>-185.12445789951585</v>
      </c>
    </row>
    <row r="2808" spans="1:44" x14ac:dyDescent="0.25">
      <c r="A2808" t="str">
        <f>VLOOKUP($B2808,'Cushing Balance'!$C$2:$E$500,3,TRUE)</f>
        <v>122017</v>
      </c>
      <c r="B2808" s="2">
        <v>42819</v>
      </c>
      <c r="C2808" s="32"/>
      <c r="D2808" s="36">
        <f t="shared" ref="D2808:E2808" si="602">AVERAGE(D2795:D2807)</f>
        <v>139.16694505494522</v>
      </c>
      <c r="E2808" s="28">
        <f t="shared" si="602"/>
        <v>108.94604395604414</v>
      </c>
      <c r="F2808" s="28">
        <f t="shared" si="517"/>
        <v>197.36916483516492</v>
      </c>
      <c r="G2808" s="28"/>
      <c r="H2808" s="28">
        <f t="shared" si="518"/>
        <v>132.56742857142854</v>
      </c>
      <c r="I2808" s="28">
        <f t="shared" si="519"/>
        <v>78.849230769230743</v>
      </c>
      <c r="J2808" s="28">
        <f t="shared" si="520"/>
        <v>315.60278021978041</v>
      </c>
      <c r="K2808" s="28">
        <f t="shared" si="521"/>
        <v>77.481208791208815</v>
      </c>
      <c r="L2808" s="28">
        <f t="shared" si="522"/>
        <v>6.656349567592164E-3</v>
      </c>
      <c r="M2808" s="28">
        <f t="shared" si="523"/>
        <v>330.4133626373627</v>
      </c>
      <c r="N2808" s="28">
        <f t="shared" si="524"/>
        <v>119.65840659340643</v>
      </c>
      <c r="O2808" s="28">
        <f t="shared" si="525"/>
        <v>44.390010989010989</v>
      </c>
      <c r="P2808" s="28">
        <f t="shared" si="526"/>
        <v>0</v>
      </c>
      <c r="R2808" s="24">
        <f t="shared" si="541"/>
        <v>1544.4512387671505</v>
      </c>
      <c r="T2808" s="5">
        <v>82</v>
      </c>
      <c r="V2808" s="20">
        <f t="shared" si="542"/>
        <v>1626.4512387671505</v>
      </c>
      <c r="W2808" s="59">
        <f t="shared" si="532"/>
        <v>42819</v>
      </c>
      <c r="X2808" s="28">
        <f t="shared" si="545"/>
        <v>151.39905833333341</v>
      </c>
      <c r="Y2808" s="28">
        <f t="shared" si="546"/>
        <v>338.18764999999991</v>
      </c>
      <c r="Z2808" s="28">
        <f t="shared" si="572"/>
        <v>329.06874999999974</v>
      </c>
      <c r="AA2808" s="28">
        <f t="shared" si="556"/>
        <v>321.86480833333314</v>
      </c>
      <c r="AB2808" s="28">
        <f t="shared" si="547"/>
        <v>202.36661666666666</v>
      </c>
      <c r="AC2808" s="28">
        <f t="shared" si="548"/>
        <v>35.93319166666668</v>
      </c>
      <c r="AD2808" s="28">
        <f t="shared" si="549"/>
        <v>96.176699999999983</v>
      </c>
      <c r="AE2808" s="28">
        <f t="shared" si="550"/>
        <v>0</v>
      </c>
      <c r="AF2808" s="28">
        <f t="shared" si="551"/>
        <v>13.055871666666661</v>
      </c>
      <c r="AG2808" s="28">
        <f t="shared" si="552"/>
        <v>8.5230499999999978</v>
      </c>
      <c r="AH2808" s="28">
        <f t="shared" si="553"/>
        <v>0</v>
      </c>
      <c r="AI2808" s="28"/>
      <c r="AL2808" s="24">
        <f t="shared" si="554"/>
        <v>1496.5756966666663</v>
      </c>
      <c r="AN2808" s="47">
        <v>315</v>
      </c>
      <c r="AP2808" s="20">
        <f t="shared" si="543"/>
        <v>1811.5756966666663</v>
      </c>
      <c r="AR2808" s="20">
        <f t="shared" si="601"/>
        <v>-185.12445789951585</v>
      </c>
    </row>
    <row r="2809" spans="1:44" x14ac:dyDescent="0.25">
      <c r="A2809" t="str">
        <f>VLOOKUP($B2809,'Cushing Balance'!$C$2:$E$500,3,TRUE)</f>
        <v>122017</v>
      </c>
      <c r="B2809" s="2">
        <v>42820</v>
      </c>
      <c r="C2809" s="32"/>
      <c r="D2809" s="36">
        <f t="shared" ref="D2809:E2809" si="603">AVERAGE(D2796:D2808)</f>
        <v>139.16694505494522</v>
      </c>
      <c r="E2809" s="28">
        <f t="shared" si="603"/>
        <v>108.94604395604414</v>
      </c>
      <c r="F2809" s="28">
        <f t="shared" si="517"/>
        <v>197.36916483516492</v>
      </c>
      <c r="G2809" s="28"/>
      <c r="H2809" s="28">
        <f t="shared" si="518"/>
        <v>132.56742857142854</v>
      </c>
      <c r="I2809" s="28">
        <f t="shared" si="519"/>
        <v>78.849230769230743</v>
      </c>
      <c r="J2809" s="28">
        <f t="shared" si="520"/>
        <v>315.60278021978041</v>
      </c>
      <c r="K2809" s="28">
        <f t="shared" si="521"/>
        <v>77.481208791208815</v>
      </c>
      <c r="L2809" s="28">
        <f t="shared" si="522"/>
        <v>6.656349567592164E-3</v>
      </c>
      <c r="M2809" s="28">
        <f t="shared" si="523"/>
        <v>330.4133626373627</v>
      </c>
      <c r="N2809" s="28">
        <f t="shared" si="524"/>
        <v>119.65840659340643</v>
      </c>
      <c r="O2809" s="28">
        <f t="shared" si="525"/>
        <v>44.390010989010989</v>
      </c>
      <c r="P2809" s="28">
        <f t="shared" si="526"/>
        <v>0</v>
      </c>
      <c r="R2809" s="24">
        <f t="shared" si="541"/>
        <v>1544.4512387671505</v>
      </c>
      <c r="T2809" s="5">
        <v>82</v>
      </c>
      <c r="V2809" s="20">
        <f t="shared" si="542"/>
        <v>1626.4512387671505</v>
      </c>
      <c r="W2809" s="59">
        <f t="shared" si="532"/>
        <v>42820</v>
      </c>
      <c r="X2809" s="28">
        <f t="shared" si="545"/>
        <v>151.39905833333341</v>
      </c>
      <c r="Y2809" s="28">
        <f t="shared" si="546"/>
        <v>338.18764999999991</v>
      </c>
      <c r="Z2809" s="28">
        <f t="shared" si="572"/>
        <v>329.06874999999974</v>
      </c>
      <c r="AA2809" s="28">
        <f t="shared" si="556"/>
        <v>321.86480833333314</v>
      </c>
      <c r="AB2809" s="28">
        <f t="shared" si="547"/>
        <v>202.36661666666666</v>
      </c>
      <c r="AC2809" s="28">
        <f t="shared" si="548"/>
        <v>35.93319166666668</v>
      </c>
      <c r="AD2809" s="28">
        <f t="shared" si="549"/>
        <v>96.176699999999983</v>
      </c>
      <c r="AE2809" s="28">
        <f t="shared" si="550"/>
        <v>0</v>
      </c>
      <c r="AF2809" s="28">
        <f t="shared" si="551"/>
        <v>13.055871666666661</v>
      </c>
      <c r="AG2809" s="28">
        <f t="shared" si="552"/>
        <v>8.5230499999999978</v>
      </c>
      <c r="AH2809" s="28">
        <f t="shared" si="553"/>
        <v>0</v>
      </c>
      <c r="AI2809" s="28"/>
      <c r="AL2809" s="24">
        <f t="shared" si="554"/>
        <v>1496.5756966666663</v>
      </c>
      <c r="AN2809" s="47">
        <v>315</v>
      </c>
      <c r="AP2809" s="20">
        <f t="shared" si="543"/>
        <v>1811.5756966666663</v>
      </c>
      <c r="AR2809" s="20">
        <f t="shared" si="601"/>
        <v>-185.12445789951585</v>
      </c>
    </row>
    <row r="2810" spans="1:44" x14ac:dyDescent="0.25">
      <c r="A2810" t="str">
        <f>VLOOKUP($B2810,'Cushing Balance'!$C$2:$E$500,3,TRUE)</f>
        <v>122017</v>
      </c>
      <c r="B2810" s="2">
        <v>42821</v>
      </c>
      <c r="C2810" s="32"/>
      <c r="D2810" s="36">
        <f t="shared" ref="D2810:E2810" si="604">AVERAGE(D2797:D2809)</f>
        <v>139.16694505494522</v>
      </c>
      <c r="E2810" s="28">
        <f t="shared" si="604"/>
        <v>108.94604395604414</v>
      </c>
      <c r="F2810" s="28">
        <f t="shared" si="517"/>
        <v>197.36916483516492</v>
      </c>
      <c r="G2810" s="28"/>
      <c r="H2810" s="28">
        <f t="shared" si="518"/>
        <v>132.56742857142854</v>
      </c>
      <c r="I2810" s="28">
        <f t="shared" si="519"/>
        <v>78.849230769230743</v>
      </c>
      <c r="J2810" s="28">
        <f t="shared" si="520"/>
        <v>315.60278021978041</v>
      </c>
      <c r="K2810" s="28">
        <f t="shared" si="521"/>
        <v>77.481208791208815</v>
      </c>
      <c r="L2810" s="28">
        <f t="shared" si="522"/>
        <v>6.656349567592164E-3</v>
      </c>
      <c r="M2810" s="28">
        <f t="shared" si="523"/>
        <v>330.4133626373627</v>
      </c>
      <c r="N2810" s="28">
        <f t="shared" si="524"/>
        <v>119.65840659340643</v>
      </c>
      <c r="O2810" s="28">
        <f t="shared" si="525"/>
        <v>44.390010989010989</v>
      </c>
      <c r="P2810" s="28">
        <f t="shared" si="526"/>
        <v>0</v>
      </c>
      <c r="R2810" s="24">
        <f t="shared" si="541"/>
        <v>1544.4512387671505</v>
      </c>
      <c r="T2810" s="5">
        <v>82</v>
      </c>
      <c r="V2810" s="20">
        <f t="shared" si="542"/>
        <v>1626.4512387671505</v>
      </c>
      <c r="W2810" s="59">
        <f t="shared" si="532"/>
        <v>42821</v>
      </c>
      <c r="X2810" s="28">
        <f t="shared" si="545"/>
        <v>151.39905833333341</v>
      </c>
      <c r="Y2810" s="28">
        <f t="shared" si="546"/>
        <v>338.18764999999991</v>
      </c>
      <c r="Z2810" s="28">
        <f t="shared" si="572"/>
        <v>329.06874999999974</v>
      </c>
      <c r="AA2810" s="28">
        <f t="shared" si="556"/>
        <v>321.86480833333314</v>
      </c>
      <c r="AB2810" s="28">
        <f t="shared" si="547"/>
        <v>202.36661666666666</v>
      </c>
      <c r="AC2810" s="28">
        <f t="shared" si="548"/>
        <v>35.93319166666668</v>
      </c>
      <c r="AD2810" s="28">
        <f t="shared" si="549"/>
        <v>96.176699999999983</v>
      </c>
      <c r="AE2810" s="28">
        <f t="shared" si="550"/>
        <v>0</v>
      </c>
      <c r="AF2810" s="28">
        <f t="shared" si="551"/>
        <v>13.055871666666661</v>
      </c>
      <c r="AG2810" s="28">
        <f t="shared" si="552"/>
        <v>8.5230499999999978</v>
      </c>
      <c r="AH2810" s="28">
        <f t="shared" si="553"/>
        <v>0</v>
      </c>
      <c r="AI2810" s="28"/>
      <c r="AL2810" s="24">
        <f t="shared" si="554"/>
        <v>1496.5756966666663</v>
      </c>
      <c r="AN2810" s="47">
        <v>315</v>
      </c>
      <c r="AP2810" s="20">
        <f t="shared" si="543"/>
        <v>1811.5756966666663</v>
      </c>
      <c r="AR2810" s="20">
        <f t="shared" si="601"/>
        <v>-185.12445789951585</v>
      </c>
    </row>
    <row r="2811" spans="1:44" x14ac:dyDescent="0.25">
      <c r="A2811" t="str">
        <f>VLOOKUP($B2811,'Cushing Balance'!$C$2:$E$500,3,TRUE)</f>
        <v>122017</v>
      </c>
      <c r="B2811" s="2">
        <v>42822</v>
      </c>
      <c r="C2811" s="32"/>
      <c r="D2811" s="36">
        <f t="shared" ref="D2811:E2811" si="605">AVERAGE(D2798:D2810)</f>
        <v>139.16694505494522</v>
      </c>
      <c r="E2811" s="28">
        <f t="shared" si="605"/>
        <v>108.94604395604414</v>
      </c>
      <c r="F2811" s="28">
        <f t="shared" si="517"/>
        <v>197.36916483516492</v>
      </c>
      <c r="G2811" s="28"/>
      <c r="H2811" s="28">
        <f t="shared" si="518"/>
        <v>132.56742857142854</v>
      </c>
      <c r="I2811" s="28">
        <f t="shared" si="519"/>
        <v>78.849230769230743</v>
      </c>
      <c r="J2811" s="28">
        <f t="shared" si="520"/>
        <v>315.60278021978041</v>
      </c>
      <c r="K2811" s="28">
        <f t="shared" si="521"/>
        <v>77.481208791208815</v>
      </c>
      <c r="L2811" s="28">
        <f t="shared" si="522"/>
        <v>6.656349567592164E-3</v>
      </c>
      <c r="M2811" s="28">
        <f t="shared" si="523"/>
        <v>330.4133626373627</v>
      </c>
      <c r="N2811" s="28">
        <f t="shared" si="524"/>
        <v>119.65840659340643</v>
      </c>
      <c r="O2811" s="28">
        <f t="shared" si="525"/>
        <v>44.390010989010989</v>
      </c>
      <c r="P2811" s="28">
        <f t="shared" si="526"/>
        <v>0</v>
      </c>
      <c r="R2811" s="24">
        <f t="shared" si="541"/>
        <v>1544.4512387671505</v>
      </c>
      <c r="T2811" s="5">
        <v>82</v>
      </c>
      <c r="V2811" s="20">
        <f t="shared" si="542"/>
        <v>1626.4512387671505</v>
      </c>
      <c r="W2811" s="59">
        <f t="shared" si="532"/>
        <v>42822</v>
      </c>
      <c r="X2811" s="28">
        <f t="shared" si="545"/>
        <v>151.39905833333341</v>
      </c>
      <c r="Y2811" s="28">
        <f t="shared" si="546"/>
        <v>338.18764999999991</v>
      </c>
      <c r="Z2811" s="28">
        <f t="shared" si="572"/>
        <v>329.06874999999974</v>
      </c>
      <c r="AA2811" s="28">
        <f t="shared" si="556"/>
        <v>321.86480833333314</v>
      </c>
      <c r="AB2811" s="28">
        <f t="shared" si="547"/>
        <v>202.36661666666666</v>
      </c>
      <c r="AC2811" s="28">
        <f t="shared" si="548"/>
        <v>35.93319166666668</v>
      </c>
      <c r="AD2811" s="28">
        <f t="shared" si="549"/>
        <v>96.176699999999983</v>
      </c>
      <c r="AE2811" s="28">
        <f t="shared" si="550"/>
        <v>0</v>
      </c>
      <c r="AF2811" s="28">
        <f t="shared" si="551"/>
        <v>13.055871666666661</v>
      </c>
      <c r="AG2811" s="28">
        <f t="shared" si="552"/>
        <v>8.5230499999999978</v>
      </c>
      <c r="AH2811" s="28">
        <f t="shared" si="553"/>
        <v>0</v>
      </c>
      <c r="AI2811" s="28"/>
      <c r="AL2811" s="24">
        <f t="shared" si="554"/>
        <v>1496.5756966666663</v>
      </c>
      <c r="AN2811" s="47">
        <v>315</v>
      </c>
      <c r="AP2811" s="20">
        <f t="shared" si="543"/>
        <v>1811.5756966666663</v>
      </c>
      <c r="AR2811" s="20">
        <f t="shared" si="601"/>
        <v>-185.12445789951585</v>
      </c>
    </row>
    <row r="2812" spans="1:44" x14ac:dyDescent="0.25">
      <c r="A2812" t="str">
        <f>VLOOKUP($B2812,'Cushing Balance'!$C$2:$E$500,3,TRUE)</f>
        <v>122017</v>
      </c>
      <c r="B2812" s="2">
        <v>42823</v>
      </c>
      <c r="C2812" s="32"/>
      <c r="D2812" s="36">
        <f t="shared" ref="D2812:E2812" si="606">AVERAGE(D2799:D2811)</f>
        <v>139.16694505494522</v>
      </c>
      <c r="E2812" s="28">
        <f t="shared" si="606"/>
        <v>108.94604395604414</v>
      </c>
      <c r="F2812" s="28">
        <f t="shared" si="517"/>
        <v>197.36916483516492</v>
      </c>
      <c r="G2812" s="28"/>
      <c r="H2812" s="28">
        <f t="shared" si="518"/>
        <v>132.56742857142854</v>
      </c>
      <c r="I2812" s="28">
        <f t="shared" si="519"/>
        <v>78.849230769230743</v>
      </c>
      <c r="J2812" s="28">
        <f t="shared" si="520"/>
        <v>315.60278021978041</v>
      </c>
      <c r="K2812" s="28">
        <f t="shared" si="521"/>
        <v>77.481208791208815</v>
      </c>
      <c r="L2812" s="28">
        <f t="shared" si="522"/>
        <v>6.656349567592164E-3</v>
      </c>
      <c r="M2812" s="28">
        <f t="shared" si="523"/>
        <v>330.4133626373627</v>
      </c>
      <c r="N2812" s="28">
        <f t="shared" si="524"/>
        <v>119.65840659340643</v>
      </c>
      <c r="O2812" s="28">
        <f t="shared" si="525"/>
        <v>44.390010989010989</v>
      </c>
      <c r="P2812" s="28">
        <f t="shared" si="526"/>
        <v>0</v>
      </c>
      <c r="R2812" s="24">
        <f t="shared" si="541"/>
        <v>1544.4512387671505</v>
      </c>
      <c r="T2812" s="5">
        <v>82</v>
      </c>
      <c r="V2812" s="20">
        <f t="shared" si="542"/>
        <v>1626.4512387671505</v>
      </c>
      <c r="W2812" s="59">
        <f t="shared" si="532"/>
        <v>42823</v>
      </c>
      <c r="X2812" s="28">
        <f t="shared" si="545"/>
        <v>151.39905833333341</v>
      </c>
      <c r="Y2812" s="28">
        <f t="shared" si="546"/>
        <v>338.18764999999991</v>
      </c>
      <c r="Z2812" s="28">
        <f t="shared" si="572"/>
        <v>329.06874999999974</v>
      </c>
      <c r="AA2812" s="28">
        <f t="shared" si="556"/>
        <v>321.86480833333314</v>
      </c>
      <c r="AB2812" s="28">
        <f t="shared" si="547"/>
        <v>202.36661666666666</v>
      </c>
      <c r="AC2812" s="28">
        <f t="shared" si="548"/>
        <v>35.93319166666668</v>
      </c>
      <c r="AD2812" s="28">
        <f t="shared" si="549"/>
        <v>96.176699999999983</v>
      </c>
      <c r="AE2812" s="28">
        <f t="shared" si="550"/>
        <v>0</v>
      </c>
      <c r="AF2812" s="28">
        <f t="shared" si="551"/>
        <v>13.055871666666661</v>
      </c>
      <c r="AG2812" s="28">
        <f t="shared" si="552"/>
        <v>8.5230499999999978</v>
      </c>
      <c r="AH2812" s="28">
        <f t="shared" si="553"/>
        <v>0</v>
      </c>
      <c r="AI2812" s="28"/>
      <c r="AL2812" s="24">
        <f t="shared" si="554"/>
        <v>1496.5756966666663</v>
      </c>
      <c r="AN2812" s="47">
        <v>315</v>
      </c>
      <c r="AP2812" s="20">
        <f t="shared" si="543"/>
        <v>1811.5756966666663</v>
      </c>
      <c r="AR2812" s="20">
        <f t="shared" si="601"/>
        <v>-185.12445789951585</v>
      </c>
    </row>
    <row r="2813" spans="1:44" x14ac:dyDescent="0.25">
      <c r="A2813" t="str">
        <f>VLOOKUP($B2813,'Cushing Balance'!$C$2:$E$500,3,TRUE)</f>
        <v>122017</v>
      </c>
      <c r="B2813" s="2">
        <v>42824</v>
      </c>
      <c r="C2813" s="32"/>
      <c r="D2813" s="36">
        <f t="shared" ref="D2813:E2813" si="607">AVERAGE(D2800:D2812)</f>
        <v>139.16694505494522</v>
      </c>
      <c r="E2813" s="28">
        <f t="shared" si="607"/>
        <v>108.94604395604414</v>
      </c>
      <c r="F2813" s="28">
        <f t="shared" ref="F2813:F2876" si="608">AVERAGE(F2800:F2812)</f>
        <v>197.36916483516492</v>
      </c>
      <c r="G2813" s="28"/>
      <c r="H2813" s="28">
        <f t="shared" ref="H2813:H2876" si="609">AVERAGE(H2800:H2812)</f>
        <v>132.56742857142854</v>
      </c>
      <c r="I2813" s="28">
        <f t="shared" ref="I2813:I2876" si="610">AVERAGE(I2800:I2812)</f>
        <v>78.849230769230743</v>
      </c>
      <c r="J2813" s="28">
        <f t="shared" ref="J2813:J2876" si="611">AVERAGE(J2800:J2812)</f>
        <v>315.60278021978041</v>
      </c>
      <c r="K2813" s="28">
        <f t="shared" ref="K2813:K2876" si="612">AVERAGE(K2800:K2812)</f>
        <v>77.481208791208815</v>
      </c>
      <c r="L2813" s="28">
        <f t="shared" ref="L2813:L2876" si="613">AVERAGE(L2800:L2812)</f>
        <v>6.656349567592164E-3</v>
      </c>
      <c r="M2813" s="28">
        <f t="shared" ref="M2813:M2876" si="614">AVERAGE(M2800:M2812)</f>
        <v>330.4133626373627</v>
      </c>
      <c r="N2813" s="28">
        <f t="shared" ref="N2813:N2876" si="615">AVERAGE(N2800:N2812)</f>
        <v>119.65840659340643</v>
      </c>
      <c r="O2813" s="28">
        <f t="shared" ref="O2813:O2876" si="616">AVERAGE(O2800:O2812)</f>
        <v>44.390010989010989</v>
      </c>
      <c r="P2813" s="28">
        <f t="shared" ref="P2813:P2876" si="617">AVERAGE(P2800:P2812)</f>
        <v>0</v>
      </c>
      <c r="R2813" s="24">
        <f t="shared" si="541"/>
        <v>1544.4512387671505</v>
      </c>
      <c r="T2813" s="5">
        <v>82</v>
      </c>
      <c r="V2813" s="20">
        <f t="shared" si="542"/>
        <v>1626.4512387671505</v>
      </c>
      <c r="W2813" s="59">
        <f t="shared" si="532"/>
        <v>42824</v>
      </c>
      <c r="X2813" s="28">
        <f t="shared" si="545"/>
        <v>151.39905833333341</v>
      </c>
      <c r="Y2813" s="28">
        <f t="shared" si="546"/>
        <v>338.18764999999991</v>
      </c>
      <c r="Z2813" s="28">
        <f t="shared" si="572"/>
        <v>329.06874999999974</v>
      </c>
      <c r="AA2813" s="28">
        <f t="shared" si="556"/>
        <v>321.86480833333314</v>
      </c>
      <c r="AB2813" s="28">
        <f t="shared" si="547"/>
        <v>202.36661666666666</v>
      </c>
      <c r="AC2813" s="28">
        <f t="shared" si="548"/>
        <v>35.93319166666668</v>
      </c>
      <c r="AD2813" s="28">
        <f t="shared" si="549"/>
        <v>96.176699999999983</v>
      </c>
      <c r="AE2813" s="28">
        <f t="shared" si="550"/>
        <v>0</v>
      </c>
      <c r="AF2813" s="28">
        <f t="shared" si="551"/>
        <v>13.055871666666661</v>
      </c>
      <c r="AG2813" s="28">
        <f t="shared" si="552"/>
        <v>8.5230499999999978</v>
      </c>
      <c r="AH2813" s="28">
        <f t="shared" si="553"/>
        <v>0</v>
      </c>
      <c r="AI2813" s="28"/>
      <c r="AL2813" s="24">
        <f t="shared" si="554"/>
        <v>1496.5756966666663</v>
      </c>
      <c r="AN2813" s="47">
        <v>315</v>
      </c>
      <c r="AP2813" s="20">
        <f t="shared" si="543"/>
        <v>1811.5756966666663</v>
      </c>
      <c r="AR2813" s="20">
        <f t="shared" si="601"/>
        <v>-185.12445789951585</v>
      </c>
    </row>
    <row r="2814" spans="1:44" x14ac:dyDescent="0.25">
      <c r="A2814" t="str">
        <f>VLOOKUP($B2814,'Cushing Balance'!$C$2:$E$500,3,TRUE)</f>
        <v>122017</v>
      </c>
      <c r="B2814" s="2">
        <v>42825</v>
      </c>
      <c r="C2814" s="32"/>
      <c r="D2814" s="36">
        <f t="shared" ref="D2814:E2814" si="618">AVERAGE(D2801:D2813)</f>
        <v>139.16694505494522</v>
      </c>
      <c r="E2814" s="28">
        <f t="shared" si="618"/>
        <v>108.94604395604414</v>
      </c>
      <c r="F2814" s="28">
        <f t="shared" si="608"/>
        <v>197.36916483516492</v>
      </c>
      <c r="G2814" s="28"/>
      <c r="H2814" s="28">
        <f t="shared" si="609"/>
        <v>132.56742857142854</v>
      </c>
      <c r="I2814" s="28">
        <f t="shared" si="610"/>
        <v>78.849230769230743</v>
      </c>
      <c r="J2814" s="28">
        <f t="shared" si="611"/>
        <v>315.60278021978041</v>
      </c>
      <c r="K2814" s="28">
        <f t="shared" si="612"/>
        <v>77.481208791208815</v>
      </c>
      <c r="L2814" s="28">
        <f t="shared" si="613"/>
        <v>6.656349567592164E-3</v>
      </c>
      <c r="M2814" s="28">
        <f t="shared" si="614"/>
        <v>330.4133626373627</v>
      </c>
      <c r="N2814" s="28">
        <f t="shared" si="615"/>
        <v>119.65840659340643</v>
      </c>
      <c r="O2814" s="28">
        <f t="shared" si="616"/>
        <v>44.390010989010989</v>
      </c>
      <c r="P2814" s="28">
        <f t="shared" si="617"/>
        <v>0</v>
      </c>
      <c r="R2814" s="24">
        <f t="shared" si="541"/>
        <v>1544.4512387671505</v>
      </c>
      <c r="T2814" s="5">
        <v>82</v>
      </c>
      <c r="V2814" s="20">
        <f t="shared" si="542"/>
        <v>1626.4512387671505</v>
      </c>
      <c r="W2814" s="59">
        <f t="shared" si="532"/>
        <v>42825</v>
      </c>
      <c r="X2814" s="28">
        <f t="shared" si="545"/>
        <v>151.39905833333341</v>
      </c>
      <c r="Y2814" s="28">
        <f t="shared" si="546"/>
        <v>338.18764999999991</v>
      </c>
      <c r="Z2814" s="28">
        <f t="shared" si="572"/>
        <v>329.06874999999974</v>
      </c>
      <c r="AA2814" s="28">
        <f t="shared" si="556"/>
        <v>321.86480833333314</v>
      </c>
      <c r="AB2814" s="28">
        <f t="shared" si="547"/>
        <v>202.36661666666666</v>
      </c>
      <c r="AC2814" s="28">
        <f t="shared" si="548"/>
        <v>35.93319166666668</v>
      </c>
      <c r="AD2814" s="28">
        <f t="shared" si="549"/>
        <v>96.176699999999983</v>
      </c>
      <c r="AE2814" s="28">
        <f t="shared" si="550"/>
        <v>0</v>
      </c>
      <c r="AF2814" s="28">
        <f t="shared" si="551"/>
        <v>13.055871666666661</v>
      </c>
      <c r="AG2814" s="28">
        <f t="shared" si="552"/>
        <v>8.5230499999999978</v>
      </c>
      <c r="AH2814" s="28">
        <f t="shared" si="553"/>
        <v>0</v>
      </c>
      <c r="AI2814" s="28"/>
      <c r="AL2814" s="24">
        <f t="shared" si="554"/>
        <v>1496.5756966666663</v>
      </c>
      <c r="AN2814" s="47">
        <v>315</v>
      </c>
      <c r="AP2814" s="20">
        <f t="shared" si="543"/>
        <v>1811.5756966666663</v>
      </c>
      <c r="AR2814" s="20">
        <f t="shared" si="601"/>
        <v>-185.12445789951585</v>
      </c>
    </row>
    <row r="2815" spans="1:44" x14ac:dyDescent="0.25">
      <c r="A2815" t="str">
        <f>VLOOKUP($B2815,'Cushing Balance'!$C$2:$E$500,3,TRUE)</f>
        <v>132017</v>
      </c>
      <c r="B2815" s="2">
        <v>42826</v>
      </c>
      <c r="C2815" s="32"/>
      <c r="D2815" s="36">
        <f t="shared" ref="D2815:E2815" si="619">AVERAGE(D2802:D2814)</f>
        <v>139.16694505494522</v>
      </c>
      <c r="E2815" s="28">
        <f t="shared" si="619"/>
        <v>108.94604395604414</v>
      </c>
      <c r="F2815" s="28">
        <f t="shared" si="608"/>
        <v>197.36916483516492</v>
      </c>
      <c r="G2815" s="28"/>
      <c r="H2815" s="28">
        <f t="shared" si="609"/>
        <v>132.56742857142854</v>
      </c>
      <c r="I2815" s="28">
        <f t="shared" si="610"/>
        <v>78.849230769230743</v>
      </c>
      <c r="J2815" s="28">
        <f t="shared" si="611"/>
        <v>315.60278021978041</v>
      </c>
      <c r="K2815" s="28">
        <f t="shared" si="612"/>
        <v>77.481208791208815</v>
      </c>
      <c r="L2815" s="28">
        <f t="shared" si="613"/>
        <v>6.656349567592164E-3</v>
      </c>
      <c r="M2815" s="28">
        <f t="shared" si="614"/>
        <v>330.4133626373627</v>
      </c>
      <c r="N2815" s="28">
        <f t="shared" si="615"/>
        <v>119.65840659340643</v>
      </c>
      <c r="O2815" s="28">
        <f t="shared" si="616"/>
        <v>44.390010989010989</v>
      </c>
      <c r="P2815" s="28">
        <f t="shared" si="617"/>
        <v>0</v>
      </c>
      <c r="R2815" s="24">
        <f t="shared" si="541"/>
        <v>1544.4512387671505</v>
      </c>
      <c r="T2815" s="5">
        <v>82</v>
      </c>
      <c r="V2815" s="20">
        <f t="shared" si="542"/>
        <v>1626.4512387671505</v>
      </c>
      <c r="W2815" s="59">
        <f t="shared" si="532"/>
        <v>42826</v>
      </c>
      <c r="X2815" s="28">
        <f t="shared" si="545"/>
        <v>151.39905833333341</v>
      </c>
      <c r="Y2815" s="28">
        <f t="shared" si="546"/>
        <v>338.18764999999991</v>
      </c>
      <c r="Z2815" s="28">
        <f t="shared" si="572"/>
        <v>329.06874999999974</v>
      </c>
      <c r="AA2815" s="28">
        <f t="shared" si="556"/>
        <v>321.86480833333314</v>
      </c>
      <c r="AB2815" s="28">
        <f t="shared" si="547"/>
        <v>202.36661666666666</v>
      </c>
      <c r="AC2815" s="28">
        <f t="shared" si="548"/>
        <v>35.93319166666668</v>
      </c>
      <c r="AD2815" s="28">
        <f t="shared" si="549"/>
        <v>96.176699999999983</v>
      </c>
      <c r="AE2815" s="28">
        <f t="shared" si="550"/>
        <v>0</v>
      </c>
      <c r="AF2815" s="28">
        <f t="shared" si="551"/>
        <v>13.055871666666661</v>
      </c>
      <c r="AG2815" s="28">
        <f t="shared" si="552"/>
        <v>8.5230499999999978</v>
      </c>
      <c r="AH2815" s="28">
        <f t="shared" si="553"/>
        <v>0</v>
      </c>
      <c r="AI2815" s="28"/>
      <c r="AL2815" s="24">
        <f t="shared" si="554"/>
        <v>1496.5756966666663</v>
      </c>
      <c r="AN2815" s="47">
        <v>315</v>
      </c>
      <c r="AP2815" s="20">
        <f t="shared" si="543"/>
        <v>1811.5756966666663</v>
      </c>
      <c r="AR2815" s="20">
        <f t="shared" si="601"/>
        <v>-185.12445789951585</v>
      </c>
    </row>
    <row r="2816" spans="1:44" x14ac:dyDescent="0.25">
      <c r="A2816" t="str">
        <f>VLOOKUP($B2816,'Cushing Balance'!$C$2:$E$500,3,TRUE)</f>
        <v>132017</v>
      </c>
      <c r="B2816" s="2">
        <v>42827</v>
      </c>
      <c r="C2816" s="32"/>
      <c r="D2816" s="36">
        <f t="shared" ref="D2816:E2816" si="620">AVERAGE(D2803:D2815)</f>
        <v>139.16694505494522</v>
      </c>
      <c r="E2816" s="28">
        <f t="shared" si="620"/>
        <v>108.94604395604414</v>
      </c>
      <c r="F2816" s="28">
        <f t="shared" si="608"/>
        <v>197.36916483516492</v>
      </c>
      <c r="G2816" s="28"/>
      <c r="H2816" s="28">
        <f t="shared" si="609"/>
        <v>132.56742857142854</v>
      </c>
      <c r="I2816" s="28">
        <f t="shared" si="610"/>
        <v>78.849230769230743</v>
      </c>
      <c r="J2816" s="28">
        <f t="shared" si="611"/>
        <v>315.60278021978041</v>
      </c>
      <c r="K2816" s="28">
        <f t="shared" si="612"/>
        <v>77.481208791208815</v>
      </c>
      <c r="L2816" s="28">
        <f t="shared" si="613"/>
        <v>6.656349567592164E-3</v>
      </c>
      <c r="M2816" s="28">
        <f t="shared" si="614"/>
        <v>330.4133626373627</v>
      </c>
      <c r="N2816" s="28">
        <f t="shared" si="615"/>
        <v>119.65840659340643</v>
      </c>
      <c r="O2816" s="28">
        <f t="shared" si="616"/>
        <v>44.390010989010989</v>
      </c>
      <c r="P2816" s="28">
        <f t="shared" si="617"/>
        <v>0</v>
      </c>
      <c r="R2816" s="24">
        <f t="shared" si="541"/>
        <v>1544.4512387671505</v>
      </c>
      <c r="T2816" s="5">
        <v>82</v>
      </c>
      <c r="V2816" s="20">
        <f t="shared" si="542"/>
        <v>1626.4512387671505</v>
      </c>
      <c r="W2816" s="59">
        <f t="shared" si="532"/>
        <v>42827</v>
      </c>
      <c r="X2816" s="28">
        <f t="shared" si="545"/>
        <v>151.39905833333341</v>
      </c>
      <c r="Y2816" s="28">
        <f t="shared" si="546"/>
        <v>338.18764999999991</v>
      </c>
      <c r="Z2816" s="28">
        <f t="shared" si="572"/>
        <v>329.06874999999974</v>
      </c>
      <c r="AA2816" s="28">
        <f t="shared" si="556"/>
        <v>321.86480833333314</v>
      </c>
      <c r="AB2816" s="28">
        <f t="shared" si="547"/>
        <v>202.36661666666666</v>
      </c>
      <c r="AC2816" s="28">
        <f t="shared" si="548"/>
        <v>35.93319166666668</v>
      </c>
      <c r="AD2816" s="28">
        <f t="shared" si="549"/>
        <v>96.176699999999983</v>
      </c>
      <c r="AE2816" s="28">
        <f t="shared" si="550"/>
        <v>0</v>
      </c>
      <c r="AF2816" s="28">
        <f t="shared" si="551"/>
        <v>13.055871666666661</v>
      </c>
      <c r="AG2816" s="28">
        <f t="shared" si="552"/>
        <v>8.5230499999999978</v>
      </c>
      <c r="AH2816" s="28">
        <f t="shared" si="553"/>
        <v>0</v>
      </c>
      <c r="AI2816" s="28"/>
      <c r="AL2816" s="24">
        <f t="shared" si="554"/>
        <v>1496.5756966666663</v>
      </c>
      <c r="AN2816" s="47">
        <v>315</v>
      </c>
      <c r="AP2816" s="20">
        <f t="shared" si="543"/>
        <v>1811.5756966666663</v>
      </c>
      <c r="AR2816" s="20">
        <f t="shared" si="601"/>
        <v>-185.12445789951585</v>
      </c>
    </row>
    <row r="2817" spans="1:44" x14ac:dyDescent="0.25">
      <c r="A2817" t="str">
        <f>VLOOKUP($B2817,'Cushing Balance'!$C$2:$E$500,3,TRUE)</f>
        <v>132017</v>
      </c>
      <c r="B2817" s="2">
        <v>42828</v>
      </c>
      <c r="C2817" s="32"/>
      <c r="D2817" s="36">
        <f t="shared" ref="D2817:E2817" si="621">AVERAGE(D2804:D2816)</f>
        <v>139.16694505494522</v>
      </c>
      <c r="E2817" s="28">
        <f t="shared" si="621"/>
        <v>108.94604395604414</v>
      </c>
      <c r="F2817" s="28">
        <f t="shared" si="608"/>
        <v>197.36916483516492</v>
      </c>
      <c r="G2817" s="28"/>
      <c r="H2817" s="28">
        <f t="shared" si="609"/>
        <v>132.56742857142854</v>
      </c>
      <c r="I2817" s="28">
        <f t="shared" si="610"/>
        <v>78.849230769230743</v>
      </c>
      <c r="J2817" s="28">
        <f t="shared" si="611"/>
        <v>315.60278021978041</v>
      </c>
      <c r="K2817" s="28">
        <f t="shared" si="612"/>
        <v>77.481208791208815</v>
      </c>
      <c r="L2817" s="28">
        <f t="shared" si="613"/>
        <v>6.656349567592164E-3</v>
      </c>
      <c r="M2817" s="28">
        <f t="shared" si="614"/>
        <v>330.4133626373627</v>
      </c>
      <c r="N2817" s="28">
        <f t="shared" si="615"/>
        <v>119.65840659340643</v>
      </c>
      <c r="O2817" s="28">
        <f t="shared" si="616"/>
        <v>44.390010989010989</v>
      </c>
      <c r="P2817" s="28">
        <f t="shared" si="617"/>
        <v>0</v>
      </c>
      <c r="R2817" s="24">
        <f t="shared" si="541"/>
        <v>1544.4512387671505</v>
      </c>
      <c r="T2817" s="5">
        <v>82</v>
      </c>
      <c r="V2817" s="20">
        <f t="shared" si="542"/>
        <v>1626.4512387671505</v>
      </c>
      <c r="W2817" s="59">
        <f t="shared" si="532"/>
        <v>42828</v>
      </c>
      <c r="X2817" s="28">
        <f t="shared" si="545"/>
        <v>151.39905833333341</v>
      </c>
      <c r="Y2817" s="28">
        <f t="shared" si="546"/>
        <v>338.18764999999991</v>
      </c>
      <c r="Z2817" s="28">
        <f t="shared" si="572"/>
        <v>329.06874999999974</v>
      </c>
      <c r="AA2817" s="28">
        <f t="shared" si="556"/>
        <v>321.86480833333314</v>
      </c>
      <c r="AB2817" s="28">
        <f t="shared" si="547"/>
        <v>202.36661666666666</v>
      </c>
      <c r="AC2817" s="28">
        <f t="shared" si="548"/>
        <v>35.93319166666668</v>
      </c>
      <c r="AD2817" s="28">
        <f t="shared" si="549"/>
        <v>96.176699999999983</v>
      </c>
      <c r="AE2817" s="28">
        <f t="shared" si="550"/>
        <v>0</v>
      </c>
      <c r="AF2817" s="28">
        <f t="shared" si="551"/>
        <v>13.055871666666661</v>
      </c>
      <c r="AG2817" s="28">
        <f t="shared" si="552"/>
        <v>8.5230499999999978</v>
      </c>
      <c r="AH2817" s="28">
        <f t="shared" si="553"/>
        <v>0</v>
      </c>
      <c r="AI2817" s="28"/>
      <c r="AL2817" s="24">
        <f t="shared" si="554"/>
        <v>1496.5756966666663</v>
      </c>
      <c r="AN2817" s="47">
        <v>315</v>
      </c>
      <c r="AP2817" s="20">
        <f t="shared" si="543"/>
        <v>1811.5756966666663</v>
      </c>
      <c r="AR2817" s="20">
        <f t="shared" si="601"/>
        <v>-185.12445789951585</v>
      </c>
    </row>
    <row r="2818" spans="1:44" x14ac:dyDescent="0.25">
      <c r="A2818" t="str">
        <f>VLOOKUP($B2818,'Cushing Balance'!$C$2:$E$500,3,TRUE)</f>
        <v>132017</v>
      </c>
      <c r="B2818" s="2">
        <v>42829</v>
      </c>
      <c r="C2818" s="32"/>
      <c r="D2818" s="36">
        <f t="shared" ref="D2818:E2818" si="622">AVERAGE(D2805:D2817)</f>
        <v>139.16694505494522</v>
      </c>
      <c r="E2818" s="28">
        <f t="shared" si="622"/>
        <v>108.94604395604414</v>
      </c>
      <c r="F2818" s="28">
        <f t="shared" si="608"/>
        <v>197.36916483516492</v>
      </c>
      <c r="G2818" s="28"/>
      <c r="H2818" s="28">
        <f t="shared" si="609"/>
        <v>132.56742857142854</v>
      </c>
      <c r="I2818" s="28">
        <f t="shared" si="610"/>
        <v>78.849230769230743</v>
      </c>
      <c r="J2818" s="28">
        <f t="shared" si="611"/>
        <v>315.60278021978041</v>
      </c>
      <c r="K2818" s="28">
        <f t="shared" si="612"/>
        <v>77.481208791208815</v>
      </c>
      <c r="L2818" s="28">
        <f t="shared" si="613"/>
        <v>6.656349567592164E-3</v>
      </c>
      <c r="M2818" s="28">
        <f t="shared" si="614"/>
        <v>330.4133626373627</v>
      </c>
      <c r="N2818" s="28">
        <f t="shared" si="615"/>
        <v>119.65840659340643</v>
      </c>
      <c r="O2818" s="28">
        <f t="shared" si="616"/>
        <v>44.390010989010989</v>
      </c>
      <c r="P2818" s="28">
        <f t="shared" si="617"/>
        <v>0</v>
      </c>
      <c r="R2818" s="24">
        <f t="shared" si="541"/>
        <v>1544.4512387671505</v>
      </c>
      <c r="T2818" s="5">
        <v>82</v>
      </c>
      <c r="V2818" s="20">
        <f t="shared" si="542"/>
        <v>1626.4512387671505</v>
      </c>
      <c r="W2818" s="59">
        <f t="shared" ref="W2818:W2881" si="623">B2818</f>
        <v>42829</v>
      </c>
      <c r="X2818" s="28">
        <f t="shared" si="545"/>
        <v>151.39905833333341</v>
      </c>
      <c r="Y2818" s="28">
        <f t="shared" si="546"/>
        <v>338.18764999999991</v>
      </c>
      <c r="Z2818" s="28">
        <f t="shared" si="572"/>
        <v>329.06874999999974</v>
      </c>
      <c r="AA2818" s="28">
        <f t="shared" si="556"/>
        <v>321.86480833333314</v>
      </c>
      <c r="AB2818" s="28">
        <f t="shared" si="547"/>
        <v>202.36661666666666</v>
      </c>
      <c r="AC2818" s="28">
        <f t="shared" si="548"/>
        <v>35.93319166666668</v>
      </c>
      <c r="AD2818" s="28">
        <f t="shared" si="549"/>
        <v>96.176699999999983</v>
      </c>
      <c r="AE2818" s="28">
        <f t="shared" si="550"/>
        <v>0</v>
      </c>
      <c r="AF2818" s="28">
        <f t="shared" si="551"/>
        <v>13.055871666666661</v>
      </c>
      <c r="AG2818" s="28">
        <f t="shared" si="552"/>
        <v>8.5230499999999978</v>
      </c>
      <c r="AH2818" s="28">
        <f t="shared" si="553"/>
        <v>0</v>
      </c>
      <c r="AI2818" s="28"/>
      <c r="AL2818" s="24">
        <f t="shared" si="554"/>
        <v>1496.5756966666663</v>
      </c>
      <c r="AN2818" s="47">
        <v>315</v>
      </c>
      <c r="AP2818" s="20">
        <f t="shared" si="543"/>
        <v>1811.5756966666663</v>
      </c>
      <c r="AR2818" s="20">
        <f t="shared" si="601"/>
        <v>-185.12445789951585</v>
      </c>
    </row>
    <row r="2819" spans="1:44" x14ac:dyDescent="0.25">
      <c r="A2819" t="str">
        <f>VLOOKUP($B2819,'Cushing Balance'!$C$2:$E$500,3,TRUE)</f>
        <v>132017</v>
      </c>
      <c r="B2819" s="2">
        <v>42830</v>
      </c>
      <c r="C2819" s="32"/>
      <c r="D2819" s="36">
        <f t="shared" ref="D2819:E2819" si="624">AVERAGE(D2806:D2818)</f>
        <v>139.16694505494522</v>
      </c>
      <c r="E2819" s="28">
        <f t="shared" si="624"/>
        <v>108.94604395604414</v>
      </c>
      <c r="F2819" s="28">
        <f t="shared" si="608"/>
        <v>197.36916483516492</v>
      </c>
      <c r="G2819" s="28"/>
      <c r="H2819" s="28">
        <f t="shared" si="609"/>
        <v>132.56742857142854</v>
      </c>
      <c r="I2819" s="28">
        <f t="shared" si="610"/>
        <v>78.849230769230743</v>
      </c>
      <c r="J2819" s="28">
        <f t="shared" si="611"/>
        <v>315.60278021978041</v>
      </c>
      <c r="K2819" s="28">
        <f t="shared" si="612"/>
        <v>77.481208791208815</v>
      </c>
      <c r="L2819" s="28">
        <f t="shared" si="613"/>
        <v>6.656349567592164E-3</v>
      </c>
      <c r="M2819" s="28">
        <f t="shared" si="614"/>
        <v>330.4133626373627</v>
      </c>
      <c r="N2819" s="28">
        <f t="shared" si="615"/>
        <v>119.65840659340643</v>
      </c>
      <c r="O2819" s="28">
        <f t="shared" si="616"/>
        <v>44.390010989010989</v>
      </c>
      <c r="P2819" s="28">
        <f t="shared" si="617"/>
        <v>0</v>
      </c>
      <c r="R2819" s="24">
        <f t="shared" si="541"/>
        <v>1544.4512387671505</v>
      </c>
      <c r="T2819" s="5">
        <v>82</v>
      </c>
      <c r="V2819" s="20">
        <f t="shared" si="542"/>
        <v>1626.4512387671505</v>
      </c>
      <c r="W2819" s="59">
        <f t="shared" si="623"/>
        <v>42830</v>
      </c>
      <c r="X2819" s="28">
        <f t="shared" si="545"/>
        <v>151.39905833333341</v>
      </c>
      <c r="Y2819" s="28">
        <f t="shared" si="546"/>
        <v>338.18764999999991</v>
      </c>
      <c r="Z2819" s="28">
        <f t="shared" si="572"/>
        <v>329.06874999999974</v>
      </c>
      <c r="AA2819" s="28">
        <f t="shared" si="556"/>
        <v>321.86480833333314</v>
      </c>
      <c r="AB2819" s="28">
        <f t="shared" si="547"/>
        <v>202.36661666666666</v>
      </c>
      <c r="AC2819" s="28">
        <f t="shared" si="548"/>
        <v>35.93319166666668</v>
      </c>
      <c r="AD2819" s="28">
        <f t="shared" si="549"/>
        <v>96.176699999999983</v>
      </c>
      <c r="AE2819" s="28">
        <f t="shared" si="550"/>
        <v>0</v>
      </c>
      <c r="AF2819" s="28">
        <f t="shared" si="551"/>
        <v>13.055871666666661</v>
      </c>
      <c r="AG2819" s="28">
        <f t="shared" si="552"/>
        <v>8.5230499999999978</v>
      </c>
      <c r="AH2819" s="28">
        <f t="shared" si="553"/>
        <v>0</v>
      </c>
      <c r="AI2819" s="28"/>
      <c r="AL2819" s="24">
        <f t="shared" si="554"/>
        <v>1496.5756966666663</v>
      </c>
      <c r="AN2819" s="47">
        <v>315</v>
      </c>
      <c r="AP2819" s="20">
        <f t="shared" si="543"/>
        <v>1811.5756966666663</v>
      </c>
      <c r="AR2819" s="20">
        <f t="shared" si="601"/>
        <v>-185.12445789951585</v>
      </c>
    </row>
    <row r="2820" spans="1:44" x14ac:dyDescent="0.25">
      <c r="A2820" t="str">
        <f>VLOOKUP($B2820,'Cushing Balance'!$C$2:$E$500,3,TRUE)</f>
        <v>132017</v>
      </c>
      <c r="B2820" s="2">
        <v>42831</v>
      </c>
      <c r="C2820" s="32"/>
      <c r="D2820" s="36">
        <f t="shared" ref="D2820:E2820" si="625">AVERAGE(D2807:D2819)</f>
        <v>139.16694505494522</v>
      </c>
      <c r="E2820" s="28">
        <f t="shared" si="625"/>
        <v>108.94604395604414</v>
      </c>
      <c r="F2820" s="28">
        <f t="shared" si="608"/>
        <v>197.36916483516492</v>
      </c>
      <c r="G2820" s="28"/>
      <c r="H2820" s="28">
        <f t="shared" si="609"/>
        <v>132.56742857142854</v>
      </c>
      <c r="I2820" s="28">
        <f t="shared" si="610"/>
        <v>78.849230769230743</v>
      </c>
      <c r="J2820" s="28">
        <f t="shared" si="611"/>
        <v>315.60278021978041</v>
      </c>
      <c r="K2820" s="28">
        <f t="shared" si="612"/>
        <v>77.481208791208815</v>
      </c>
      <c r="L2820" s="28">
        <f t="shared" si="613"/>
        <v>6.656349567592164E-3</v>
      </c>
      <c r="M2820" s="28">
        <f t="shared" si="614"/>
        <v>330.4133626373627</v>
      </c>
      <c r="N2820" s="28">
        <f t="shared" si="615"/>
        <v>119.65840659340643</v>
      </c>
      <c r="O2820" s="28">
        <f t="shared" si="616"/>
        <v>44.390010989010989</v>
      </c>
      <c r="P2820" s="28">
        <f t="shared" si="617"/>
        <v>0</v>
      </c>
      <c r="R2820" s="24">
        <f t="shared" si="541"/>
        <v>1544.4512387671505</v>
      </c>
      <c r="T2820" s="5">
        <v>82</v>
      </c>
      <c r="V2820" s="20">
        <f t="shared" si="542"/>
        <v>1626.4512387671505</v>
      </c>
      <c r="W2820" s="59">
        <f t="shared" si="623"/>
        <v>42831</v>
      </c>
      <c r="X2820" s="28">
        <f t="shared" si="545"/>
        <v>151.39905833333341</v>
      </c>
      <c r="Y2820" s="28">
        <f t="shared" si="546"/>
        <v>338.18764999999991</v>
      </c>
      <c r="Z2820" s="28">
        <f t="shared" si="572"/>
        <v>329.06874999999974</v>
      </c>
      <c r="AA2820" s="28">
        <f t="shared" si="556"/>
        <v>321.86480833333314</v>
      </c>
      <c r="AB2820" s="28">
        <f t="shared" si="547"/>
        <v>202.36661666666666</v>
      </c>
      <c r="AC2820" s="28">
        <f t="shared" si="548"/>
        <v>35.93319166666668</v>
      </c>
      <c r="AD2820" s="28">
        <f t="shared" si="549"/>
        <v>96.176699999999983</v>
      </c>
      <c r="AE2820" s="28">
        <f t="shared" si="550"/>
        <v>0</v>
      </c>
      <c r="AF2820" s="28">
        <f t="shared" si="551"/>
        <v>13.055871666666661</v>
      </c>
      <c r="AG2820" s="28">
        <f t="shared" si="552"/>
        <v>8.5230499999999978</v>
      </c>
      <c r="AH2820" s="28">
        <f t="shared" si="553"/>
        <v>0</v>
      </c>
      <c r="AI2820" s="28"/>
      <c r="AL2820" s="24">
        <f t="shared" si="554"/>
        <v>1496.5756966666663</v>
      </c>
      <c r="AN2820" s="47">
        <v>315</v>
      </c>
      <c r="AP2820" s="20">
        <f t="shared" si="543"/>
        <v>1811.5756966666663</v>
      </c>
      <c r="AR2820" s="20">
        <f t="shared" si="601"/>
        <v>-185.12445789951585</v>
      </c>
    </row>
    <row r="2821" spans="1:44" x14ac:dyDescent="0.25">
      <c r="A2821" t="str">
        <f>VLOOKUP($B2821,'Cushing Balance'!$C$2:$E$500,3,TRUE)</f>
        <v>132017</v>
      </c>
      <c r="B2821" s="2">
        <v>42832</v>
      </c>
      <c r="C2821" s="32"/>
      <c r="D2821" s="36">
        <f t="shared" ref="D2821:E2821" si="626">AVERAGE(D2808:D2820)</f>
        <v>139.16694505494522</v>
      </c>
      <c r="E2821" s="28">
        <f t="shared" si="626"/>
        <v>108.94604395604414</v>
      </c>
      <c r="F2821" s="28">
        <f t="shared" si="608"/>
        <v>197.36916483516492</v>
      </c>
      <c r="G2821" s="28"/>
      <c r="H2821" s="28">
        <f t="shared" si="609"/>
        <v>132.56742857142854</v>
      </c>
      <c r="I2821" s="28">
        <f t="shared" si="610"/>
        <v>78.849230769230743</v>
      </c>
      <c r="J2821" s="28">
        <f t="shared" si="611"/>
        <v>315.60278021978041</v>
      </c>
      <c r="K2821" s="28">
        <f t="shared" si="612"/>
        <v>77.481208791208815</v>
      </c>
      <c r="L2821" s="28">
        <f t="shared" si="613"/>
        <v>6.656349567592164E-3</v>
      </c>
      <c r="M2821" s="28">
        <f t="shared" si="614"/>
        <v>330.4133626373627</v>
      </c>
      <c r="N2821" s="28">
        <f t="shared" si="615"/>
        <v>119.65840659340643</v>
      </c>
      <c r="O2821" s="28">
        <f t="shared" si="616"/>
        <v>44.390010989010989</v>
      </c>
      <c r="P2821" s="28">
        <f t="shared" si="617"/>
        <v>0</v>
      </c>
      <c r="R2821" s="24">
        <f t="shared" si="541"/>
        <v>1544.4512387671505</v>
      </c>
      <c r="T2821" s="5">
        <v>82</v>
      </c>
      <c r="V2821" s="20">
        <f t="shared" si="542"/>
        <v>1626.4512387671505</v>
      </c>
      <c r="W2821" s="59">
        <f t="shared" si="623"/>
        <v>42832</v>
      </c>
      <c r="X2821" s="28">
        <f t="shared" si="545"/>
        <v>151.39905833333341</v>
      </c>
      <c r="Y2821" s="28">
        <f t="shared" si="546"/>
        <v>338.18764999999991</v>
      </c>
      <c r="Z2821" s="28">
        <f t="shared" si="572"/>
        <v>329.06874999999974</v>
      </c>
      <c r="AA2821" s="28">
        <f t="shared" si="556"/>
        <v>321.86480833333314</v>
      </c>
      <c r="AB2821" s="28">
        <f t="shared" si="547"/>
        <v>202.36661666666666</v>
      </c>
      <c r="AC2821" s="28">
        <f t="shared" si="548"/>
        <v>35.93319166666668</v>
      </c>
      <c r="AD2821" s="28">
        <f t="shared" si="549"/>
        <v>96.176699999999983</v>
      </c>
      <c r="AE2821" s="28">
        <f t="shared" si="550"/>
        <v>0</v>
      </c>
      <c r="AF2821" s="28">
        <f t="shared" si="551"/>
        <v>13.055871666666661</v>
      </c>
      <c r="AG2821" s="28">
        <f t="shared" si="552"/>
        <v>8.5230499999999978</v>
      </c>
      <c r="AH2821" s="28">
        <f t="shared" si="553"/>
        <v>0</v>
      </c>
      <c r="AI2821" s="28"/>
      <c r="AL2821" s="24">
        <f t="shared" si="554"/>
        <v>1496.5756966666663</v>
      </c>
      <c r="AN2821" s="47">
        <v>315</v>
      </c>
      <c r="AP2821" s="20">
        <f t="shared" si="543"/>
        <v>1811.5756966666663</v>
      </c>
      <c r="AR2821" s="20">
        <f t="shared" si="601"/>
        <v>-185.12445789951585</v>
      </c>
    </row>
    <row r="2822" spans="1:44" x14ac:dyDescent="0.25">
      <c r="A2822" t="str">
        <f>VLOOKUP($B2822,'Cushing Balance'!$C$2:$E$500,3,TRUE)</f>
        <v>142017</v>
      </c>
      <c r="B2822" s="2">
        <v>42833</v>
      </c>
      <c r="C2822" s="32"/>
      <c r="D2822" s="36">
        <f t="shared" ref="D2822:E2822" si="627">AVERAGE(D2809:D2821)</f>
        <v>139.16694505494522</v>
      </c>
      <c r="E2822" s="28">
        <f t="shared" si="627"/>
        <v>108.94604395604414</v>
      </c>
      <c r="F2822" s="28">
        <f t="shared" si="608"/>
        <v>197.36916483516492</v>
      </c>
      <c r="G2822" s="28"/>
      <c r="H2822" s="28">
        <f t="shared" si="609"/>
        <v>132.56742857142854</v>
      </c>
      <c r="I2822" s="28">
        <f t="shared" si="610"/>
        <v>78.849230769230743</v>
      </c>
      <c r="J2822" s="28">
        <f t="shared" si="611"/>
        <v>315.60278021978041</v>
      </c>
      <c r="K2822" s="28">
        <f t="shared" si="612"/>
        <v>77.481208791208815</v>
      </c>
      <c r="L2822" s="28">
        <f t="shared" si="613"/>
        <v>6.656349567592164E-3</v>
      </c>
      <c r="M2822" s="28">
        <f t="shared" si="614"/>
        <v>330.4133626373627</v>
      </c>
      <c r="N2822" s="28">
        <f t="shared" si="615"/>
        <v>119.65840659340643</v>
      </c>
      <c r="O2822" s="28">
        <f t="shared" si="616"/>
        <v>44.390010989010989</v>
      </c>
      <c r="P2822" s="28">
        <f t="shared" si="617"/>
        <v>0</v>
      </c>
      <c r="R2822" s="24">
        <f t="shared" si="541"/>
        <v>1544.4512387671505</v>
      </c>
      <c r="T2822" s="5">
        <v>82</v>
      </c>
      <c r="V2822" s="20">
        <f t="shared" si="542"/>
        <v>1626.4512387671505</v>
      </c>
      <c r="W2822" s="59">
        <f t="shared" si="623"/>
        <v>42833</v>
      </c>
      <c r="X2822" s="28">
        <f t="shared" si="545"/>
        <v>151.39905833333341</v>
      </c>
      <c r="Y2822" s="28">
        <f t="shared" si="546"/>
        <v>338.18764999999991</v>
      </c>
      <c r="Z2822" s="28">
        <f t="shared" si="572"/>
        <v>329.06874999999974</v>
      </c>
      <c r="AA2822" s="28">
        <f t="shared" si="556"/>
        <v>321.86480833333314</v>
      </c>
      <c r="AB2822" s="28">
        <f t="shared" si="547"/>
        <v>202.36661666666666</v>
      </c>
      <c r="AC2822" s="28">
        <f t="shared" si="548"/>
        <v>35.93319166666668</v>
      </c>
      <c r="AD2822" s="28">
        <f t="shared" si="549"/>
        <v>96.176699999999983</v>
      </c>
      <c r="AE2822" s="28">
        <f t="shared" si="550"/>
        <v>0</v>
      </c>
      <c r="AF2822" s="28">
        <f t="shared" si="551"/>
        <v>13.055871666666661</v>
      </c>
      <c r="AG2822" s="28">
        <f t="shared" si="552"/>
        <v>8.5230499999999978</v>
      </c>
      <c r="AH2822" s="28">
        <f t="shared" si="553"/>
        <v>0</v>
      </c>
      <c r="AI2822" s="28"/>
      <c r="AL2822" s="24">
        <f t="shared" si="554"/>
        <v>1496.5756966666663</v>
      </c>
      <c r="AN2822" s="47">
        <v>315</v>
      </c>
      <c r="AP2822" s="20">
        <f t="shared" si="543"/>
        <v>1811.5756966666663</v>
      </c>
      <c r="AR2822" s="20">
        <f t="shared" si="601"/>
        <v>-185.12445789951585</v>
      </c>
    </row>
    <row r="2823" spans="1:44" x14ac:dyDescent="0.25">
      <c r="A2823" t="str">
        <f>VLOOKUP($B2823,'Cushing Balance'!$C$2:$E$500,3,TRUE)</f>
        <v>142017</v>
      </c>
      <c r="B2823" s="2">
        <v>42834</v>
      </c>
      <c r="C2823" s="32"/>
      <c r="D2823" s="36">
        <f t="shared" ref="D2823:E2823" si="628">AVERAGE(D2810:D2822)</f>
        <v>139.16694505494522</v>
      </c>
      <c r="E2823" s="28">
        <f t="shared" si="628"/>
        <v>108.94604395604414</v>
      </c>
      <c r="F2823" s="28">
        <f t="shared" si="608"/>
        <v>197.36916483516492</v>
      </c>
      <c r="G2823" s="28"/>
      <c r="H2823" s="28">
        <f t="shared" si="609"/>
        <v>132.56742857142854</v>
      </c>
      <c r="I2823" s="28">
        <f t="shared" si="610"/>
        <v>78.849230769230743</v>
      </c>
      <c r="J2823" s="28">
        <f t="shared" si="611"/>
        <v>315.60278021978041</v>
      </c>
      <c r="K2823" s="28">
        <f t="shared" si="612"/>
        <v>77.481208791208815</v>
      </c>
      <c r="L2823" s="28">
        <f t="shared" si="613"/>
        <v>6.656349567592164E-3</v>
      </c>
      <c r="M2823" s="28">
        <f t="shared" si="614"/>
        <v>330.4133626373627</v>
      </c>
      <c r="N2823" s="28">
        <f t="shared" si="615"/>
        <v>119.65840659340643</v>
      </c>
      <c r="O2823" s="28">
        <f t="shared" si="616"/>
        <v>44.390010989010989</v>
      </c>
      <c r="P2823" s="28">
        <f t="shared" si="617"/>
        <v>0</v>
      </c>
      <c r="R2823" s="24">
        <f t="shared" si="541"/>
        <v>1544.4512387671505</v>
      </c>
      <c r="T2823" s="5">
        <v>82</v>
      </c>
      <c r="V2823" s="20">
        <f t="shared" si="542"/>
        <v>1626.4512387671505</v>
      </c>
      <c r="W2823" s="59">
        <f t="shared" si="623"/>
        <v>42834</v>
      </c>
      <c r="X2823" s="28">
        <f t="shared" si="545"/>
        <v>151.39905833333341</v>
      </c>
      <c r="Y2823" s="28">
        <f t="shared" si="546"/>
        <v>338.18764999999991</v>
      </c>
      <c r="Z2823" s="28">
        <f t="shared" si="572"/>
        <v>329.06874999999974</v>
      </c>
      <c r="AA2823" s="28">
        <f t="shared" si="556"/>
        <v>321.86480833333314</v>
      </c>
      <c r="AB2823" s="28">
        <f t="shared" si="547"/>
        <v>202.36661666666666</v>
      </c>
      <c r="AC2823" s="28">
        <f t="shared" si="548"/>
        <v>35.93319166666668</v>
      </c>
      <c r="AD2823" s="28">
        <f t="shared" si="549"/>
        <v>96.176699999999983</v>
      </c>
      <c r="AE2823" s="28">
        <f t="shared" si="550"/>
        <v>0</v>
      </c>
      <c r="AF2823" s="28">
        <f t="shared" si="551"/>
        <v>13.055871666666661</v>
      </c>
      <c r="AG2823" s="28">
        <f t="shared" si="552"/>
        <v>8.5230499999999978</v>
      </c>
      <c r="AH2823" s="28">
        <f t="shared" si="553"/>
        <v>0</v>
      </c>
      <c r="AI2823" s="28"/>
      <c r="AL2823" s="24">
        <f t="shared" si="554"/>
        <v>1496.5756966666663</v>
      </c>
      <c r="AN2823" s="47">
        <v>315</v>
      </c>
      <c r="AP2823" s="20">
        <f t="shared" si="543"/>
        <v>1811.5756966666663</v>
      </c>
      <c r="AR2823" s="20">
        <f t="shared" si="601"/>
        <v>-185.12445789951585</v>
      </c>
    </row>
    <row r="2824" spans="1:44" x14ac:dyDescent="0.25">
      <c r="A2824" t="str">
        <f>VLOOKUP($B2824,'Cushing Balance'!$C$2:$E$500,3,TRUE)</f>
        <v>142017</v>
      </c>
      <c r="B2824" s="2">
        <v>42835</v>
      </c>
      <c r="C2824" s="32"/>
      <c r="D2824" s="36">
        <f t="shared" ref="D2824:E2824" si="629">AVERAGE(D2811:D2823)</f>
        <v>139.16694505494522</v>
      </c>
      <c r="E2824" s="28">
        <f t="shared" si="629"/>
        <v>108.94604395604414</v>
      </c>
      <c r="F2824" s="28">
        <f t="shared" si="608"/>
        <v>197.36916483516492</v>
      </c>
      <c r="G2824" s="28"/>
      <c r="H2824" s="28">
        <f t="shared" si="609"/>
        <v>132.56742857142854</v>
      </c>
      <c r="I2824" s="28">
        <f t="shared" si="610"/>
        <v>78.849230769230743</v>
      </c>
      <c r="J2824" s="28">
        <f t="shared" si="611"/>
        <v>315.60278021978041</v>
      </c>
      <c r="K2824" s="28">
        <f t="shared" si="612"/>
        <v>77.481208791208815</v>
      </c>
      <c r="L2824" s="28">
        <f t="shared" si="613"/>
        <v>6.656349567592164E-3</v>
      </c>
      <c r="M2824" s="28">
        <f t="shared" si="614"/>
        <v>330.4133626373627</v>
      </c>
      <c r="N2824" s="28">
        <f t="shared" si="615"/>
        <v>119.65840659340643</v>
      </c>
      <c r="O2824" s="28">
        <f t="shared" si="616"/>
        <v>44.390010989010989</v>
      </c>
      <c r="P2824" s="28">
        <f t="shared" si="617"/>
        <v>0</v>
      </c>
      <c r="R2824" s="24">
        <f t="shared" si="541"/>
        <v>1544.4512387671505</v>
      </c>
      <c r="T2824" s="5">
        <v>82</v>
      </c>
      <c r="V2824" s="20">
        <f t="shared" si="542"/>
        <v>1626.4512387671505</v>
      </c>
      <c r="W2824" s="59">
        <f t="shared" si="623"/>
        <v>42835</v>
      </c>
      <c r="X2824" s="28">
        <f t="shared" si="545"/>
        <v>151.39905833333341</v>
      </c>
      <c r="Y2824" s="28">
        <f t="shared" si="546"/>
        <v>338.18764999999991</v>
      </c>
      <c r="Z2824" s="28">
        <f t="shared" si="572"/>
        <v>329.06874999999974</v>
      </c>
      <c r="AA2824" s="28">
        <f t="shared" si="556"/>
        <v>321.86480833333314</v>
      </c>
      <c r="AB2824" s="28">
        <f t="shared" si="547"/>
        <v>202.36661666666666</v>
      </c>
      <c r="AC2824" s="28">
        <f t="shared" si="548"/>
        <v>35.93319166666668</v>
      </c>
      <c r="AD2824" s="28">
        <f t="shared" si="549"/>
        <v>96.176699999999983</v>
      </c>
      <c r="AE2824" s="28">
        <f t="shared" si="550"/>
        <v>0</v>
      </c>
      <c r="AF2824" s="28">
        <f t="shared" si="551"/>
        <v>13.055871666666661</v>
      </c>
      <c r="AG2824" s="28">
        <f t="shared" si="552"/>
        <v>8.5230499999999978</v>
      </c>
      <c r="AH2824" s="28">
        <f t="shared" si="553"/>
        <v>0</v>
      </c>
      <c r="AI2824" s="28"/>
      <c r="AL2824" s="24">
        <f t="shared" si="554"/>
        <v>1496.5756966666663</v>
      </c>
      <c r="AN2824" s="47">
        <v>315</v>
      </c>
      <c r="AP2824" s="20">
        <f t="shared" si="543"/>
        <v>1811.5756966666663</v>
      </c>
      <c r="AR2824" s="20">
        <f t="shared" si="601"/>
        <v>-185.12445789951585</v>
      </c>
    </row>
    <row r="2825" spans="1:44" x14ac:dyDescent="0.25">
      <c r="A2825" t="str">
        <f>VLOOKUP($B2825,'Cushing Balance'!$C$2:$E$500,3,TRUE)</f>
        <v>142017</v>
      </c>
      <c r="B2825" s="2">
        <v>42836</v>
      </c>
      <c r="C2825" s="32"/>
      <c r="D2825" s="36">
        <f t="shared" ref="D2825:E2825" si="630">AVERAGE(D2812:D2824)</f>
        <v>139.16694505494522</v>
      </c>
      <c r="E2825" s="28">
        <f t="shared" si="630"/>
        <v>108.94604395604414</v>
      </c>
      <c r="F2825" s="28">
        <f t="shared" si="608"/>
        <v>197.36916483516492</v>
      </c>
      <c r="G2825" s="28"/>
      <c r="H2825" s="28">
        <f t="shared" si="609"/>
        <v>132.56742857142854</v>
      </c>
      <c r="I2825" s="28">
        <f t="shared" si="610"/>
        <v>78.849230769230743</v>
      </c>
      <c r="J2825" s="28">
        <f t="shared" si="611"/>
        <v>315.60278021978041</v>
      </c>
      <c r="K2825" s="28">
        <f t="shared" si="612"/>
        <v>77.481208791208815</v>
      </c>
      <c r="L2825" s="28">
        <f t="shared" si="613"/>
        <v>6.656349567592164E-3</v>
      </c>
      <c r="M2825" s="28">
        <f t="shared" si="614"/>
        <v>330.4133626373627</v>
      </c>
      <c r="N2825" s="28">
        <f t="shared" si="615"/>
        <v>119.65840659340643</v>
      </c>
      <c r="O2825" s="28">
        <f t="shared" si="616"/>
        <v>44.390010989010989</v>
      </c>
      <c r="P2825" s="28">
        <f t="shared" si="617"/>
        <v>0</v>
      </c>
      <c r="R2825" s="24">
        <f t="shared" si="541"/>
        <v>1544.4512387671505</v>
      </c>
      <c r="T2825" s="5">
        <v>82</v>
      </c>
      <c r="V2825" s="20">
        <f t="shared" si="542"/>
        <v>1626.4512387671505</v>
      </c>
      <c r="W2825" s="59">
        <f t="shared" si="623"/>
        <v>42836</v>
      </c>
      <c r="X2825" s="28">
        <f t="shared" si="545"/>
        <v>151.39905833333341</v>
      </c>
      <c r="Y2825" s="28">
        <f t="shared" si="546"/>
        <v>338.18764999999991</v>
      </c>
      <c r="Z2825" s="28">
        <f t="shared" si="572"/>
        <v>329.06874999999974</v>
      </c>
      <c r="AA2825" s="28">
        <f t="shared" si="556"/>
        <v>321.86480833333314</v>
      </c>
      <c r="AB2825" s="28">
        <f t="shared" si="547"/>
        <v>202.36661666666666</v>
      </c>
      <c r="AC2825" s="28">
        <f t="shared" si="548"/>
        <v>35.93319166666668</v>
      </c>
      <c r="AD2825" s="28">
        <f t="shared" si="549"/>
        <v>96.176699999999983</v>
      </c>
      <c r="AE2825" s="28">
        <f t="shared" si="550"/>
        <v>0</v>
      </c>
      <c r="AF2825" s="28">
        <f t="shared" si="551"/>
        <v>13.055871666666661</v>
      </c>
      <c r="AG2825" s="28">
        <f t="shared" si="552"/>
        <v>8.5230499999999978</v>
      </c>
      <c r="AH2825" s="28">
        <f t="shared" si="553"/>
        <v>0</v>
      </c>
      <c r="AI2825" s="28"/>
      <c r="AL2825" s="24">
        <f t="shared" si="554"/>
        <v>1496.5756966666663</v>
      </c>
      <c r="AN2825" s="47">
        <v>315</v>
      </c>
      <c r="AP2825" s="20">
        <f t="shared" si="543"/>
        <v>1811.5756966666663</v>
      </c>
      <c r="AR2825" s="20">
        <f t="shared" si="601"/>
        <v>-185.12445789951585</v>
      </c>
    </row>
    <row r="2826" spans="1:44" x14ac:dyDescent="0.25">
      <c r="A2826" t="str">
        <f>VLOOKUP($B2826,'Cushing Balance'!$C$2:$E$500,3,TRUE)</f>
        <v>142017</v>
      </c>
      <c r="B2826" s="2">
        <v>42837</v>
      </c>
      <c r="C2826" s="32"/>
      <c r="D2826" s="36">
        <f t="shared" ref="D2826:E2826" si="631">AVERAGE(D2813:D2825)</f>
        <v>139.16694505494522</v>
      </c>
      <c r="E2826" s="28">
        <f t="shared" si="631"/>
        <v>108.94604395604414</v>
      </c>
      <c r="F2826" s="28">
        <f t="shared" si="608"/>
        <v>197.36916483516492</v>
      </c>
      <c r="G2826" s="28"/>
      <c r="H2826" s="28">
        <f t="shared" si="609"/>
        <v>132.56742857142854</v>
      </c>
      <c r="I2826" s="28">
        <f t="shared" si="610"/>
        <v>78.849230769230743</v>
      </c>
      <c r="J2826" s="28">
        <f t="shared" si="611"/>
        <v>315.60278021978041</v>
      </c>
      <c r="K2826" s="28">
        <f t="shared" si="612"/>
        <v>77.481208791208815</v>
      </c>
      <c r="L2826" s="28">
        <f t="shared" si="613"/>
        <v>6.656349567592164E-3</v>
      </c>
      <c r="M2826" s="28">
        <f t="shared" si="614"/>
        <v>330.4133626373627</v>
      </c>
      <c r="N2826" s="28">
        <f t="shared" si="615"/>
        <v>119.65840659340643</v>
      </c>
      <c r="O2826" s="28">
        <f t="shared" si="616"/>
        <v>44.390010989010989</v>
      </c>
      <c r="P2826" s="28">
        <f t="shared" si="617"/>
        <v>0</v>
      </c>
      <c r="R2826" s="24">
        <f t="shared" ref="R2826:R2889" si="632">SUM(D2826:P2826)</f>
        <v>1544.4512387671505</v>
      </c>
      <c r="T2826" s="5">
        <v>82</v>
      </c>
      <c r="V2826" s="20">
        <f t="shared" ref="V2826:V2889" si="633">T2826+R2826</f>
        <v>1626.4512387671505</v>
      </c>
      <c r="W2826" s="59">
        <f t="shared" si="623"/>
        <v>42837</v>
      </c>
      <c r="X2826" s="28">
        <f t="shared" si="545"/>
        <v>151.39905833333341</v>
      </c>
      <c r="Y2826" s="28">
        <f t="shared" si="546"/>
        <v>338.18764999999991</v>
      </c>
      <c r="Z2826" s="28">
        <f t="shared" si="572"/>
        <v>329.06874999999974</v>
      </c>
      <c r="AA2826" s="28">
        <f t="shared" si="556"/>
        <v>321.86480833333314</v>
      </c>
      <c r="AB2826" s="28">
        <f t="shared" si="547"/>
        <v>202.36661666666666</v>
      </c>
      <c r="AC2826" s="28">
        <f t="shared" si="548"/>
        <v>35.93319166666668</v>
      </c>
      <c r="AD2826" s="28">
        <f t="shared" si="549"/>
        <v>96.176699999999983</v>
      </c>
      <c r="AE2826" s="28">
        <f t="shared" si="550"/>
        <v>0</v>
      </c>
      <c r="AF2826" s="28">
        <f t="shared" si="551"/>
        <v>13.055871666666661</v>
      </c>
      <c r="AG2826" s="28">
        <f t="shared" si="552"/>
        <v>8.5230499999999978</v>
      </c>
      <c r="AH2826" s="28">
        <f t="shared" si="553"/>
        <v>0</v>
      </c>
      <c r="AI2826" s="28"/>
      <c r="AL2826" s="24">
        <f t="shared" si="554"/>
        <v>1496.5756966666663</v>
      </c>
      <c r="AN2826" s="47">
        <v>315</v>
      </c>
      <c r="AP2826" s="20">
        <f t="shared" ref="AP2826:AP2889" si="634">AN2826+AL2826</f>
        <v>1811.5756966666663</v>
      </c>
      <c r="AR2826" s="20">
        <f t="shared" si="601"/>
        <v>-185.12445789951585</v>
      </c>
    </row>
    <row r="2827" spans="1:44" x14ac:dyDescent="0.25">
      <c r="A2827" t="str">
        <f>VLOOKUP($B2827,'Cushing Balance'!$C$2:$E$500,3,TRUE)</f>
        <v>142017</v>
      </c>
      <c r="B2827" s="2">
        <v>42838</v>
      </c>
      <c r="C2827" s="32"/>
      <c r="D2827" s="36">
        <f t="shared" ref="D2827:E2827" si="635">AVERAGE(D2814:D2826)</f>
        <v>139.16694505494522</v>
      </c>
      <c r="E2827" s="28">
        <f t="shared" si="635"/>
        <v>108.94604395604414</v>
      </c>
      <c r="F2827" s="28">
        <f t="shared" si="608"/>
        <v>197.36916483516492</v>
      </c>
      <c r="G2827" s="28"/>
      <c r="H2827" s="28">
        <f t="shared" si="609"/>
        <v>132.56742857142854</v>
      </c>
      <c r="I2827" s="28">
        <f t="shared" si="610"/>
        <v>78.849230769230743</v>
      </c>
      <c r="J2827" s="28">
        <f t="shared" si="611"/>
        <v>315.60278021978041</v>
      </c>
      <c r="K2827" s="28">
        <f t="shared" si="612"/>
        <v>77.481208791208815</v>
      </c>
      <c r="L2827" s="28">
        <f t="shared" si="613"/>
        <v>6.656349567592164E-3</v>
      </c>
      <c r="M2827" s="28">
        <f t="shared" si="614"/>
        <v>330.4133626373627</v>
      </c>
      <c r="N2827" s="28">
        <f t="shared" si="615"/>
        <v>119.65840659340643</v>
      </c>
      <c r="O2827" s="28">
        <f t="shared" si="616"/>
        <v>44.390010989010989</v>
      </c>
      <c r="P2827" s="28">
        <f t="shared" si="617"/>
        <v>0</v>
      </c>
      <c r="R2827" s="24">
        <f t="shared" si="632"/>
        <v>1544.4512387671505</v>
      </c>
      <c r="T2827" s="5">
        <v>82</v>
      </c>
      <c r="V2827" s="20">
        <f t="shared" si="633"/>
        <v>1626.4512387671505</v>
      </c>
      <c r="W2827" s="59">
        <f t="shared" si="623"/>
        <v>42838</v>
      </c>
      <c r="X2827" s="28">
        <f t="shared" ref="X2827:X2890" si="636">AVERAGE(X2812:X2826)</f>
        <v>151.39905833333341</v>
      </c>
      <c r="Y2827" s="28">
        <f t="shared" ref="Y2827:Y2890" si="637">AVERAGE(Y2812:Y2826)</f>
        <v>338.18764999999991</v>
      </c>
      <c r="Z2827" s="28">
        <f t="shared" si="572"/>
        <v>329.06874999999974</v>
      </c>
      <c r="AA2827" s="28">
        <f t="shared" si="556"/>
        <v>321.86480833333314</v>
      </c>
      <c r="AB2827" s="28">
        <f t="shared" ref="AB2827:AB2890" si="638">AVERAGE(AB2812:AB2826)</f>
        <v>202.36661666666666</v>
      </c>
      <c r="AC2827" s="28">
        <f t="shared" ref="AC2827:AC2890" si="639">AVERAGE(AC2812:AC2826)</f>
        <v>35.93319166666668</v>
      </c>
      <c r="AD2827" s="28">
        <f t="shared" ref="AD2827:AD2890" si="640">AVERAGE(AD2812:AD2826)</f>
        <v>96.176699999999983</v>
      </c>
      <c r="AE2827" s="28">
        <f t="shared" ref="AE2827:AE2890" si="641">AVERAGE(AE2812:AE2826)</f>
        <v>0</v>
      </c>
      <c r="AF2827" s="28">
        <f t="shared" ref="AF2827:AF2890" si="642">AVERAGE(AF2812:AF2826)</f>
        <v>13.055871666666661</v>
      </c>
      <c r="AG2827" s="28">
        <f t="shared" ref="AG2827:AG2890" si="643">AVERAGE(AG2812:AG2826)</f>
        <v>8.5230499999999978</v>
      </c>
      <c r="AH2827" s="28">
        <f t="shared" ref="AH2827:AH2890" si="644">AVERAGE(AH2812:AH2826)</f>
        <v>0</v>
      </c>
      <c r="AI2827" s="28"/>
      <c r="AL2827" s="24">
        <f t="shared" ref="AL2827:AL2890" si="645">SUM(X2827:AJ2827)</f>
        <v>1496.5756966666663</v>
      </c>
      <c r="AN2827" s="47">
        <v>315</v>
      </c>
      <c r="AP2827" s="20">
        <f t="shared" si="634"/>
        <v>1811.5756966666663</v>
      </c>
      <c r="AR2827" s="20">
        <f t="shared" si="601"/>
        <v>-185.12445789951585</v>
      </c>
    </row>
    <row r="2828" spans="1:44" x14ac:dyDescent="0.25">
      <c r="A2828" t="str">
        <f>VLOOKUP($B2828,'Cushing Balance'!$C$2:$E$500,3,TRUE)</f>
        <v>142017</v>
      </c>
      <c r="B2828" s="2">
        <v>42839</v>
      </c>
      <c r="C2828" s="32"/>
      <c r="D2828" s="36">
        <f t="shared" ref="D2828:E2828" si="646">AVERAGE(D2815:D2827)</f>
        <v>139.16694505494522</v>
      </c>
      <c r="E2828" s="28">
        <f t="shared" si="646"/>
        <v>108.94604395604414</v>
      </c>
      <c r="F2828" s="28">
        <f t="shared" si="608"/>
        <v>197.36916483516492</v>
      </c>
      <c r="G2828" s="28"/>
      <c r="H2828" s="28">
        <f t="shared" si="609"/>
        <v>132.56742857142854</v>
      </c>
      <c r="I2828" s="28">
        <f t="shared" si="610"/>
        <v>78.849230769230743</v>
      </c>
      <c r="J2828" s="28">
        <f t="shared" si="611"/>
        <v>315.60278021978041</v>
      </c>
      <c r="K2828" s="28">
        <f t="shared" si="612"/>
        <v>77.481208791208815</v>
      </c>
      <c r="L2828" s="28">
        <f t="shared" si="613"/>
        <v>6.656349567592164E-3</v>
      </c>
      <c r="M2828" s="28">
        <f t="shared" si="614"/>
        <v>330.4133626373627</v>
      </c>
      <c r="N2828" s="28">
        <f t="shared" si="615"/>
        <v>119.65840659340643</v>
      </c>
      <c r="O2828" s="28">
        <f t="shared" si="616"/>
        <v>44.390010989010989</v>
      </c>
      <c r="P2828" s="28">
        <f t="shared" si="617"/>
        <v>0</v>
      </c>
      <c r="R2828" s="24">
        <f t="shared" si="632"/>
        <v>1544.4512387671505</v>
      </c>
      <c r="T2828" s="5">
        <v>82</v>
      </c>
      <c r="V2828" s="20">
        <f t="shared" si="633"/>
        <v>1626.4512387671505</v>
      </c>
      <c r="W2828" s="59">
        <f t="shared" si="623"/>
        <v>42839</v>
      </c>
      <c r="X2828" s="28">
        <f t="shared" si="636"/>
        <v>151.39905833333341</v>
      </c>
      <c r="Y2828" s="28">
        <f t="shared" si="637"/>
        <v>338.18764999999991</v>
      </c>
      <c r="Z2828" s="28">
        <f t="shared" si="572"/>
        <v>329.06874999999974</v>
      </c>
      <c r="AA2828" s="28">
        <f t="shared" ref="AA2828:AA2891" si="647">AVERAGE(AA2813:AA2827)</f>
        <v>321.86480833333314</v>
      </c>
      <c r="AB2828" s="28">
        <f t="shared" si="638"/>
        <v>202.36661666666666</v>
      </c>
      <c r="AC2828" s="28">
        <f t="shared" si="639"/>
        <v>35.93319166666668</v>
      </c>
      <c r="AD2828" s="28">
        <f t="shared" si="640"/>
        <v>96.176699999999983</v>
      </c>
      <c r="AE2828" s="28">
        <f t="shared" si="641"/>
        <v>0</v>
      </c>
      <c r="AF2828" s="28">
        <f t="shared" si="642"/>
        <v>13.055871666666661</v>
      </c>
      <c r="AG2828" s="28">
        <f t="shared" si="643"/>
        <v>8.5230499999999978</v>
      </c>
      <c r="AH2828" s="28">
        <f t="shared" si="644"/>
        <v>0</v>
      </c>
      <c r="AI2828" s="28"/>
      <c r="AL2828" s="24">
        <f t="shared" si="645"/>
        <v>1496.5756966666663</v>
      </c>
      <c r="AN2828" s="47">
        <v>315</v>
      </c>
      <c r="AP2828" s="20">
        <f t="shared" si="634"/>
        <v>1811.5756966666663</v>
      </c>
      <c r="AR2828" s="20">
        <f t="shared" si="601"/>
        <v>-185.12445789951585</v>
      </c>
    </row>
    <row r="2829" spans="1:44" x14ac:dyDescent="0.25">
      <c r="A2829" t="str">
        <f>VLOOKUP($B2829,'Cushing Balance'!$C$2:$E$500,3,TRUE)</f>
        <v>152017</v>
      </c>
      <c r="B2829" s="2">
        <v>42840</v>
      </c>
      <c r="C2829" s="32"/>
      <c r="D2829" s="36">
        <f t="shared" ref="D2829:E2829" si="648">AVERAGE(D2816:D2828)</f>
        <v>139.16694505494522</v>
      </c>
      <c r="E2829" s="28">
        <f t="shared" si="648"/>
        <v>108.94604395604414</v>
      </c>
      <c r="F2829" s="28">
        <f t="shared" si="608"/>
        <v>197.36916483516492</v>
      </c>
      <c r="G2829" s="28"/>
      <c r="H2829" s="28">
        <f t="shared" si="609"/>
        <v>132.56742857142854</v>
      </c>
      <c r="I2829" s="28">
        <f t="shared" si="610"/>
        <v>78.849230769230743</v>
      </c>
      <c r="J2829" s="28">
        <f t="shared" si="611"/>
        <v>315.60278021978041</v>
      </c>
      <c r="K2829" s="28">
        <f t="shared" si="612"/>
        <v>77.481208791208815</v>
      </c>
      <c r="L2829" s="28">
        <f t="shared" si="613"/>
        <v>6.656349567592164E-3</v>
      </c>
      <c r="M2829" s="28">
        <f t="shared" si="614"/>
        <v>330.4133626373627</v>
      </c>
      <c r="N2829" s="28">
        <f t="shared" si="615"/>
        <v>119.65840659340643</v>
      </c>
      <c r="O2829" s="28">
        <f t="shared" si="616"/>
        <v>44.390010989010989</v>
      </c>
      <c r="P2829" s="28">
        <f t="shared" si="617"/>
        <v>0</v>
      </c>
      <c r="R2829" s="24">
        <f t="shared" si="632"/>
        <v>1544.4512387671505</v>
      </c>
      <c r="T2829" s="5">
        <v>82</v>
      </c>
      <c r="V2829" s="20">
        <f t="shared" si="633"/>
        <v>1626.4512387671505</v>
      </c>
      <c r="W2829" s="59">
        <f t="shared" si="623"/>
        <v>42840</v>
      </c>
      <c r="X2829" s="28">
        <f t="shared" si="636"/>
        <v>151.39905833333341</v>
      </c>
      <c r="Y2829" s="28">
        <f t="shared" si="637"/>
        <v>338.18764999999991</v>
      </c>
      <c r="Z2829" s="28">
        <f t="shared" si="572"/>
        <v>329.06874999999974</v>
      </c>
      <c r="AA2829" s="28">
        <f t="shared" si="647"/>
        <v>321.86480833333314</v>
      </c>
      <c r="AB2829" s="28">
        <f t="shared" si="638"/>
        <v>202.36661666666666</v>
      </c>
      <c r="AC2829" s="28">
        <f t="shared" si="639"/>
        <v>35.93319166666668</v>
      </c>
      <c r="AD2829" s="28">
        <f t="shared" si="640"/>
        <v>96.176699999999983</v>
      </c>
      <c r="AE2829" s="28">
        <f t="shared" si="641"/>
        <v>0</v>
      </c>
      <c r="AF2829" s="28">
        <f t="shared" si="642"/>
        <v>13.055871666666661</v>
      </c>
      <c r="AG2829" s="28">
        <f t="shared" si="643"/>
        <v>8.5230499999999978</v>
      </c>
      <c r="AH2829" s="28">
        <f t="shared" si="644"/>
        <v>0</v>
      </c>
      <c r="AI2829" s="28"/>
      <c r="AL2829" s="24">
        <f t="shared" si="645"/>
        <v>1496.5756966666663</v>
      </c>
      <c r="AN2829" s="47">
        <v>315</v>
      </c>
      <c r="AP2829" s="20">
        <f t="shared" si="634"/>
        <v>1811.5756966666663</v>
      </c>
      <c r="AR2829" s="20">
        <f t="shared" si="601"/>
        <v>-185.12445789951585</v>
      </c>
    </row>
    <row r="2830" spans="1:44" x14ac:dyDescent="0.25">
      <c r="A2830" t="str">
        <f>VLOOKUP($B2830,'Cushing Balance'!$C$2:$E$500,3,TRUE)</f>
        <v>152017</v>
      </c>
      <c r="B2830" s="2">
        <v>42841</v>
      </c>
      <c r="C2830" s="32"/>
      <c r="D2830" s="36">
        <f t="shared" ref="D2830:E2830" si="649">AVERAGE(D2817:D2829)</f>
        <v>139.16694505494522</v>
      </c>
      <c r="E2830" s="28">
        <f t="shared" si="649"/>
        <v>108.94604395604414</v>
      </c>
      <c r="F2830" s="28">
        <f t="shared" si="608"/>
        <v>197.36916483516492</v>
      </c>
      <c r="G2830" s="28"/>
      <c r="H2830" s="28">
        <f t="shared" si="609"/>
        <v>132.56742857142854</v>
      </c>
      <c r="I2830" s="28">
        <f t="shared" si="610"/>
        <v>78.849230769230743</v>
      </c>
      <c r="J2830" s="28">
        <f t="shared" si="611"/>
        <v>315.60278021978041</v>
      </c>
      <c r="K2830" s="28">
        <f t="shared" si="612"/>
        <v>77.481208791208815</v>
      </c>
      <c r="L2830" s="28">
        <f t="shared" si="613"/>
        <v>6.656349567592164E-3</v>
      </c>
      <c r="M2830" s="28">
        <f t="shared" si="614"/>
        <v>330.4133626373627</v>
      </c>
      <c r="N2830" s="28">
        <f t="shared" si="615"/>
        <v>119.65840659340643</v>
      </c>
      <c r="O2830" s="28">
        <f t="shared" si="616"/>
        <v>44.390010989010989</v>
      </c>
      <c r="P2830" s="28">
        <f t="shared" si="617"/>
        <v>0</v>
      </c>
      <c r="R2830" s="24">
        <f t="shared" si="632"/>
        <v>1544.4512387671505</v>
      </c>
      <c r="T2830" s="5">
        <v>82</v>
      </c>
      <c r="V2830" s="20">
        <f t="shared" si="633"/>
        <v>1626.4512387671505</v>
      </c>
      <c r="W2830" s="59">
        <f t="shared" si="623"/>
        <v>42841</v>
      </c>
      <c r="X2830" s="28">
        <f t="shared" si="636"/>
        <v>151.39905833333341</v>
      </c>
      <c r="Y2830" s="28">
        <f t="shared" si="637"/>
        <v>338.18764999999991</v>
      </c>
      <c r="Z2830" s="28">
        <f t="shared" si="572"/>
        <v>329.06874999999974</v>
      </c>
      <c r="AA2830" s="28">
        <f t="shared" si="647"/>
        <v>321.86480833333314</v>
      </c>
      <c r="AB2830" s="28">
        <f t="shared" si="638"/>
        <v>202.36661666666666</v>
      </c>
      <c r="AC2830" s="28">
        <f t="shared" si="639"/>
        <v>35.93319166666668</v>
      </c>
      <c r="AD2830" s="28">
        <f t="shared" si="640"/>
        <v>96.176699999999983</v>
      </c>
      <c r="AE2830" s="28">
        <f t="shared" si="641"/>
        <v>0</v>
      </c>
      <c r="AF2830" s="28">
        <f t="shared" si="642"/>
        <v>13.055871666666661</v>
      </c>
      <c r="AG2830" s="28">
        <f t="shared" si="643"/>
        <v>8.5230499999999978</v>
      </c>
      <c r="AH2830" s="28">
        <f t="shared" si="644"/>
        <v>0</v>
      </c>
      <c r="AI2830" s="28"/>
      <c r="AL2830" s="24">
        <f t="shared" si="645"/>
        <v>1496.5756966666663</v>
      </c>
      <c r="AN2830" s="47">
        <v>315</v>
      </c>
      <c r="AP2830" s="20">
        <f t="shared" si="634"/>
        <v>1811.5756966666663</v>
      </c>
      <c r="AR2830" s="20">
        <f t="shared" si="601"/>
        <v>-185.12445789951585</v>
      </c>
    </row>
    <row r="2831" spans="1:44" x14ac:dyDescent="0.25">
      <c r="A2831" t="str">
        <f>VLOOKUP($B2831,'Cushing Balance'!$C$2:$E$500,3,TRUE)</f>
        <v>152017</v>
      </c>
      <c r="B2831" s="2">
        <v>42842</v>
      </c>
      <c r="C2831" s="32"/>
      <c r="D2831" s="36">
        <f t="shared" ref="D2831:E2831" si="650">AVERAGE(D2818:D2830)</f>
        <v>139.16694505494522</v>
      </c>
      <c r="E2831" s="28">
        <f t="shared" si="650"/>
        <v>108.94604395604414</v>
      </c>
      <c r="F2831" s="28">
        <f t="shared" si="608"/>
        <v>197.36916483516492</v>
      </c>
      <c r="G2831" s="28"/>
      <c r="H2831" s="28">
        <f t="shared" si="609"/>
        <v>132.56742857142854</v>
      </c>
      <c r="I2831" s="28">
        <f t="shared" si="610"/>
        <v>78.849230769230743</v>
      </c>
      <c r="J2831" s="28">
        <f t="shared" si="611"/>
        <v>315.60278021978041</v>
      </c>
      <c r="K2831" s="28">
        <f t="shared" si="612"/>
        <v>77.481208791208815</v>
      </c>
      <c r="L2831" s="28">
        <f t="shared" si="613"/>
        <v>6.656349567592164E-3</v>
      </c>
      <c r="M2831" s="28">
        <f t="shared" si="614"/>
        <v>330.4133626373627</v>
      </c>
      <c r="N2831" s="28">
        <f t="shared" si="615"/>
        <v>119.65840659340643</v>
      </c>
      <c r="O2831" s="28">
        <f t="shared" si="616"/>
        <v>44.390010989010989</v>
      </c>
      <c r="P2831" s="28">
        <f t="shared" si="617"/>
        <v>0</v>
      </c>
      <c r="R2831" s="24">
        <f t="shared" si="632"/>
        <v>1544.4512387671505</v>
      </c>
      <c r="T2831" s="5">
        <v>82</v>
      </c>
      <c r="V2831" s="20">
        <f t="shared" si="633"/>
        <v>1626.4512387671505</v>
      </c>
      <c r="W2831" s="59">
        <f t="shared" si="623"/>
        <v>42842</v>
      </c>
      <c r="X2831" s="28">
        <f t="shared" si="636"/>
        <v>151.39905833333341</v>
      </c>
      <c r="Y2831" s="28">
        <f t="shared" si="637"/>
        <v>338.18764999999991</v>
      </c>
      <c r="Z2831" s="28">
        <f t="shared" si="572"/>
        <v>329.06874999999974</v>
      </c>
      <c r="AA2831" s="28">
        <f t="shared" si="647"/>
        <v>321.86480833333314</v>
      </c>
      <c r="AB2831" s="28">
        <f t="shared" si="638"/>
        <v>202.36661666666666</v>
      </c>
      <c r="AC2831" s="28">
        <f t="shared" si="639"/>
        <v>35.93319166666668</v>
      </c>
      <c r="AD2831" s="28">
        <f t="shared" si="640"/>
        <v>96.176699999999983</v>
      </c>
      <c r="AE2831" s="28">
        <f t="shared" si="641"/>
        <v>0</v>
      </c>
      <c r="AF2831" s="28">
        <f t="shared" si="642"/>
        <v>13.055871666666661</v>
      </c>
      <c r="AG2831" s="28">
        <f t="shared" si="643"/>
        <v>8.5230499999999978</v>
      </c>
      <c r="AH2831" s="28">
        <f t="shared" si="644"/>
        <v>0</v>
      </c>
      <c r="AI2831" s="28"/>
      <c r="AL2831" s="24">
        <f t="shared" si="645"/>
        <v>1496.5756966666663</v>
      </c>
      <c r="AN2831" s="47">
        <v>315</v>
      </c>
      <c r="AP2831" s="20">
        <f t="shared" si="634"/>
        <v>1811.5756966666663</v>
      </c>
      <c r="AR2831" s="20">
        <f t="shared" si="601"/>
        <v>-185.12445789951585</v>
      </c>
    </row>
    <row r="2832" spans="1:44" x14ac:dyDescent="0.25">
      <c r="A2832" t="str">
        <f>VLOOKUP($B2832,'Cushing Balance'!$C$2:$E$500,3,TRUE)</f>
        <v>152017</v>
      </c>
      <c r="B2832" s="2">
        <v>42843</v>
      </c>
      <c r="C2832" s="32"/>
      <c r="D2832" s="36">
        <f t="shared" ref="D2832:E2832" si="651">AVERAGE(D2819:D2831)</f>
        <v>139.16694505494522</v>
      </c>
      <c r="E2832" s="28">
        <f t="shared" si="651"/>
        <v>108.94604395604414</v>
      </c>
      <c r="F2832" s="28">
        <f t="shared" si="608"/>
        <v>197.36916483516492</v>
      </c>
      <c r="G2832" s="28"/>
      <c r="H2832" s="28">
        <f t="shared" si="609"/>
        <v>132.56742857142854</v>
      </c>
      <c r="I2832" s="28">
        <f t="shared" si="610"/>
        <v>78.849230769230743</v>
      </c>
      <c r="J2832" s="28">
        <f t="shared" si="611"/>
        <v>315.60278021978041</v>
      </c>
      <c r="K2832" s="28">
        <f t="shared" si="612"/>
        <v>77.481208791208815</v>
      </c>
      <c r="L2832" s="28">
        <f t="shared" si="613"/>
        <v>6.656349567592164E-3</v>
      </c>
      <c r="M2832" s="28">
        <f t="shared" si="614"/>
        <v>330.4133626373627</v>
      </c>
      <c r="N2832" s="28">
        <f t="shared" si="615"/>
        <v>119.65840659340643</v>
      </c>
      <c r="O2832" s="28">
        <f t="shared" si="616"/>
        <v>44.390010989010989</v>
      </c>
      <c r="P2832" s="28">
        <f t="shared" si="617"/>
        <v>0</v>
      </c>
      <c r="R2832" s="24">
        <f t="shared" si="632"/>
        <v>1544.4512387671505</v>
      </c>
      <c r="T2832" s="5">
        <v>82</v>
      </c>
      <c r="V2832" s="20">
        <f t="shared" si="633"/>
        <v>1626.4512387671505</v>
      </c>
      <c r="W2832" s="59">
        <f t="shared" si="623"/>
        <v>42843</v>
      </c>
      <c r="X2832" s="28">
        <f t="shared" si="636"/>
        <v>151.39905833333341</v>
      </c>
      <c r="Y2832" s="28">
        <f t="shared" si="637"/>
        <v>338.18764999999991</v>
      </c>
      <c r="Z2832" s="28">
        <f t="shared" si="572"/>
        <v>329.06874999999974</v>
      </c>
      <c r="AA2832" s="28">
        <f t="shared" si="647"/>
        <v>321.86480833333314</v>
      </c>
      <c r="AB2832" s="28">
        <f t="shared" si="638"/>
        <v>202.36661666666666</v>
      </c>
      <c r="AC2832" s="28">
        <f t="shared" si="639"/>
        <v>35.93319166666668</v>
      </c>
      <c r="AD2832" s="28">
        <f t="shared" si="640"/>
        <v>96.176699999999983</v>
      </c>
      <c r="AE2832" s="28">
        <f t="shared" si="641"/>
        <v>0</v>
      </c>
      <c r="AF2832" s="28">
        <f t="shared" si="642"/>
        <v>13.055871666666661</v>
      </c>
      <c r="AG2832" s="28">
        <f t="shared" si="643"/>
        <v>8.5230499999999978</v>
      </c>
      <c r="AH2832" s="28">
        <f t="shared" si="644"/>
        <v>0</v>
      </c>
      <c r="AI2832" s="28"/>
      <c r="AL2832" s="24">
        <f t="shared" si="645"/>
        <v>1496.5756966666663</v>
      </c>
      <c r="AN2832" s="47">
        <v>315</v>
      </c>
      <c r="AP2832" s="20">
        <f t="shared" si="634"/>
        <v>1811.5756966666663</v>
      </c>
      <c r="AR2832" s="20">
        <f t="shared" si="601"/>
        <v>-185.12445789951585</v>
      </c>
    </row>
    <row r="2833" spans="1:44" x14ac:dyDescent="0.25">
      <c r="A2833" t="str">
        <f>VLOOKUP($B2833,'Cushing Balance'!$C$2:$E$500,3,TRUE)</f>
        <v>152017</v>
      </c>
      <c r="B2833" s="2">
        <v>42844</v>
      </c>
      <c r="C2833" s="32"/>
      <c r="D2833" s="36">
        <f t="shared" ref="D2833:E2833" si="652">AVERAGE(D2820:D2832)</f>
        <v>139.16694505494522</v>
      </c>
      <c r="E2833" s="28">
        <f t="shared" si="652"/>
        <v>108.94604395604414</v>
      </c>
      <c r="F2833" s="28">
        <f t="shared" si="608"/>
        <v>197.36916483516492</v>
      </c>
      <c r="G2833" s="28"/>
      <c r="H2833" s="28">
        <f t="shared" si="609"/>
        <v>132.56742857142854</v>
      </c>
      <c r="I2833" s="28">
        <f t="shared" si="610"/>
        <v>78.849230769230743</v>
      </c>
      <c r="J2833" s="28">
        <f t="shared" si="611"/>
        <v>315.60278021978041</v>
      </c>
      <c r="K2833" s="28">
        <f t="shared" si="612"/>
        <v>77.481208791208815</v>
      </c>
      <c r="L2833" s="28">
        <f t="shared" si="613"/>
        <v>6.656349567592164E-3</v>
      </c>
      <c r="M2833" s="28">
        <f t="shared" si="614"/>
        <v>330.4133626373627</v>
      </c>
      <c r="N2833" s="28">
        <f t="shared" si="615"/>
        <v>119.65840659340643</v>
      </c>
      <c r="O2833" s="28">
        <f t="shared" si="616"/>
        <v>44.390010989010989</v>
      </c>
      <c r="P2833" s="28">
        <f t="shared" si="617"/>
        <v>0</v>
      </c>
      <c r="R2833" s="24">
        <f t="shared" si="632"/>
        <v>1544.4512387671505</v>
      </c>
      <c r="T2833" s="5">
        <v>82</v>
      </c>
      <c r="V2833" s="20">
        <f t="shared" si="633"/>
        <v>1626.4512387671505</v>
      </c>
      <c r="W2833" s="59">
        <f t="shared" si="623"/>
        <v>42844</v>
      </c>
      <c r="X2833" s="28">
        <f t="shared" si="636"/>
        <v>151.39905833333341</v>
      </c>
      <c r="Y2833" s="28">
        <f t="shared" si="637"/>
        <v>338.18764999999991</v>
      </c>
      <c r="Z2833" s="28">
        <f t="shared" si="572"/>
        <v>329.06874999999974</v>
      </c>
      <c r="AA2833" s="28">
        <f t="shared" si="647"/>
        <v>321.86480833333314</v>
      </c>
      <c r="AB2833" s="28">
        <f t="shared" si="638"/>
        <v>202.36661666666666</v>
      </c>
      <c r="AC2833" s="28">
        <f t="shared" si="639"/>
        <v>35.93319166666668</v>
      </c>
      <c r="AD2833" s="28">
        <f t="shared" si="640"/>
        <v>96.176699999999983</v>
      </c>
      <c r="AE2833" s="28">
        <f t="shared" si="641"/>
        <v>0</v>
      </c>
      <c r="AF2833" s="28">
        <f t="shared" si="642"/>
        <v>13.055871666666661</v>
      </c>
      <c r="AG2833" s="28">
        <f t="shared" si="643"/>
        <v>8.5230499999999978</v>
      </c>
      <c r="AH2833" s="28">
        <f t="shared" si="644"/>
        <v>0</v>
      </c>
      <c r="AI2833" s="28"/>
      <c r="AL2833" s="24">
        <f t="shared" si="645"/>
        <v>1496.5756966666663</v>
      </c>
      <c r="AN2833" s="47">
        <v>315</v>
      </c>
      <c r="AP2833" s="20">
        <f t="shared" si="634"/>
        <v>1811.5756966666663</v>
      </c>
      <c r="AR2833" s="20">
        <f t="shared" si="601"/>
        <v>-185.12445789951585</v>
      </c>
    </row>
    <row r="2834" spans="1:44" x14ac:dyDescent="0.25">
      <c r="A2834" t="str">
        <f>VLOOKUP($B2834,'Cushing Balance'!$C$2:$E$500,3,TRUE)</f>
        <v>152017</v>
      </c>
      <c r="B2834" s="2">
        <v>42845</v>
      </c>
      <c r="C2834" s="32"/>
      <c r="D2834" s="36">
        <f t="shared" ref="D2834:E2834" si="653">AVERAGE(D2821:D2833)</f>
        <v>139.16694505494522</v>
      </c>
      <c r="E2834" s="28">
        <f t="shared" si="653"/>
        <v>108.94604395604414</v>
      </c>
      <c r="F2834" s="28">
        <f t="shared" si="608"/>
        <v>197.36916483516492</v>
      </c>
      <c r="G2834" s="28"/>
      <c r="H2834" s="28">
        <f t="shared" si="609"/>
        <v>132.56742857142854</v>
      </c>
      <c r="I2834" s="28">
        <f t="shared" si="610"/>
        <v>78.849230769230743</v>
      </c>
      <c r="J2834" s="28">
        <f t="shared" si="611"/>
        <v>315.60278021978041</v>
      </c>
      <c r="K2834" s="28">
        <f t="shared" si="612"/>
        <v>77.481208791208815</v>
      </c>
      <c r="L2834" s="28">
        <f t="shared" si="613"/>
        <v>6.656349567592164E-3</v>
      </c>
      <c r="M2834" s="28">
        <f t="shared" si="614"/>
        <v>330.4133626373627</v>
      </c>
      <c r="N2834" s="28">
        <f t="shared" si="615"/>
        <v>119.65840659340643</v>
      </c>
      <c r="O2834" s="28">
        <f t="shared" si="616"/>
        <v>44.390010989010989</v>
      </c>
      <c r="P2834" s="28">
        <f t="shared" si="617"/>
        <v>0</v>
      </c>
      <c r="R2834" s="24">
        <f t="shared" si="632"/>
        <v>1544.4512387671505</v>
      </c>
      <c r="T2834" s="5">
        <v>82</v>
      </c>
      <c r="V2834" s="20">
        <f t="shared" si="633"/>
        <v>1626.4512387671505</v>
      </c>
      <c r="W2834" s="59">
        <f t="shared" si="623"/>
        <v>42845</v>
      </c>
      <c r="X2834" s="28">
        <f t="shared" si="636"/>
        <v>151.39905833333341</v>
      </c>
      <c r="Y2834" s="28">
        <f t="shared" si="637"/>
        <v>338.18764999999991</v>
      </c>
      <c r="Z2834" s="28">
        <f t="shared" si="572"/>
        <v>329.06874999999974</v>
      </c>
      <c r="AA2834" s="28">
        <f t="shared" si="647"/>
        <v>321.86480833333314</v>
      </c>
      <c r="AB2834" s="28">
        <f t="shared" si="638"/>
        <v>202.36661666666666</v>
      </c>
      <c r="AC2834" s="28">
        <f t="shared" si="639"/>
        <v>35.93319166666668</v>
      </c>
      <c r="AD2834" s="28">
        <f t="shared" si="640"/>
        <v>96.176699999999983</v>
      </c>
      <c r="AE2834" s="28">
        <f t="shared" si="641"/>
        <v>0</v>
      </c>
      <c r="AF2834" s="28">
        <f t="shared" si="642"/>
        <v>13.055871666666661</v>
      </c>
      <c r="AG2834" s="28">
        <f t="shared" si="643"/>
        <v>8.5230499999999978</v>
      </c>
      <c r="AH2834" s="28">
        <f t="shared" si="644"/>
        <v>0</v>
      </c>
      <c r="AI2834" s="28"/>
      <c r="AL2834" s="24">
        <f t="shared" si="645"/>
        <v>1496.5756966666663</v>
      </c>
      <c r="AN2834" s="47">
        <v>315</v>
      </c>
      <c r="AP2834" s="20">
        <f t="shared" si="634"/>
        <v>1811.5756966666663</v>
      </c>
      <c r="AR2834" s="20">
        <f t="shared" si="601"/>
        <v>-185.12445789951585</v>
      </c>
    </row>
    <row r="2835" spans="1:44" x14ac:dyDescent="0.25">
      <c r="A2835" t="str">
        <f>VLOOKUP($B2835,'Cushing Balance'!$C$2:$E$500,3,TRUE)</f>
        <v>152017</v>
      </c>
      <c r="B2835" s="2">
        <v>42846</v>
      </c>
      <c r="C2835" s="32"/>
      <c r="D2835" s="36">
        <f t="shared" ref="D2835:E2835" si="654">AVERAGE(D2822:D2834)</f>
        <v>139.16694505494522</v>
      </c>
      <c r="E2835" s="28">
        <f t="shared" si="654"/>
        <v>108.94604395604414</v>
      </c>
      <c r="F2835" s="28">
        <f t="shared" si="608"/>
        <v>197.36916483516492</v>
      </c>
      <c r="G2835" s="28"/>
      <c r="H2835" s="28">
        <f t="shared" si="609"/>
        <v>132.56742857142854</v>
      </c>
      <c r="I2835" s="28">
        <f t="shared" si="610"/>
        <v>78.849230769230743</v>
      </c>
      <c r="J2835" s="28">
        <f t="shared" si="611"/>
        <v>315.60278021978041</v>
      </c>
      <c r="K2835" s="28">
        <f t="shared" si="612"/>
        <v>77.481208791208815</v>
      </c>
      <c r="L2835" s="28">
        <f t="shared" si="613"/>
        <v>6.656349567592164E-3</v>
      </c>
      <c r="M2835" s="28">
        <f t="shared" si="614"/>
        <v>330.4133626373627</v>
      </c>
      <c r="N2835" s="28">
        <f t="shared" si="615"/>
        <v>119.65840659340643</v>
      </c>
      <c r="O2835" s="28">
        <f t="shared" si="616"/>
        <v>44.390010989010989</v>
      </c>
      <c r="P2835" s="28">
        <f t="shared" si="617"/>
        <v>0</v>
      </c>
      <c r="R2835" s="24">
        <f t="shared" si="632"/>
        <v>1544.4512387671505</v>
      </c>
      <c r="T2835" s="5">
        <v>82</v>
      </c>
      <c r="V2835" s="20">
        <f t="shared" si="633"/>
        <v>1626.4512387671505</v>
      </c>
      <c r="W2835" s="59">
        <f t="shared" si="623"/>
        <v>42846</v>
      </c>
      <c r="X2835" s="28">
        <f t="shared" si="636"/>
        <v>151.39905833333341</v>
      </c>
      <c r="Y2835" s="28">
        <f t="shared" si="637"/>
        <v>338.18764999999991</v>
      </c>
      <c r="Z2835" s="28">
        <f t="shared" si="572"/>
        <v>329.06874999999974</v>
      </c>
      <c r="AA2835" s="28">
        <f t="shared" si="647"/>
        <v>321.86480833333314</v>
      </c>
      <c r="AB2835" s="28">
        <f t="shared" si="638"/>
        <v>202.36661666666666</v>
      </c>
      <c r="AC2835" s="28">
        <f t="shared" si="639"/>
        <v>35.93319166666668</v>
      </c>
      <c r="AD2835" s="28">
        <f t="shared" si="640"/>
        <v>96.176699999999983</v>
      </c>
      <c r="AE2835" s="28">
        <f t="shared" si="641"/>
        <v>0</v>
      </c>
      <c r="AF2835" s="28">
        <f t="shared" si="642"/>
        <v>13.055871666666661</v>
      </c>
      <c r="AG2835" s="28">
        <f t="shared" si="643"/>
        <v>8.5230499999999978</v>
      </c>
      <c r="AH2835" s="28">
        <f t="shared" si="644"/>
        <v>0</v>
      </c>
      <c r="AI2835" s="28"/>
      <c r="AL2835" s="24">
        <f t="shared" si="645"/>
        <v>1496.5756966666663</v>
      </c>
      <c r="AN2835" s="47">
        <v>315</v>
      </c>
      <c r="AP2835" s="20">
        <f t="shared" si="634"/>
        <v>1811.5756966666663</v>
      </c>
      <c r="AR2835" s="20">
        <f t="shared" si="601"/>
        <v>-185.12445789951585</v>
      </c>
    </row>
    <row r="2836" spans="1:44" x14ac:dyDescent="0.25">
      <c r="A2836" t="str">
        <f>VLOOKUP($B2836,'Cushing Balance'!$C$2:$E$500,3,TRUE)</f>
        <v>162017</v>
      </c>
      <c r="B2836" s="2">
        <v>42847</v>
      </c>
      <c r="C2836" s="32"/>
      <c r="D2836" s="36">
        <f t="shared" ref="D2836:E2836" si="655">AVERAGE(D2823:D2835)</f>
        <v>139.16694505494522</v>
      </c>
      <c r="E2836" s="28">
        <f t="shared" si="655"/>
        <v>108.94604395604414</v>
      </c>
      <c r="F2836" s="28">
        <f t="shared" si="608"/>
        <v>197.36916483516492</v>
      </c>
      <c r="G2836" s="28"/>
      <c r="H2836" s="28">
        <f t="shared" si="609"/>
        <v>132.56742857142854</v>
      </c>
      <c r="I2836" s="28">
        <f t="shared" si="610"/>
        <v>78.849230769230743</v>
      </c>
      <c r="J2836" s="28">
        <f t="shared" si="611"/>
        <v>315.60278021978041</v>
      </c>
      <c r="K2836" s="28">
        <f t="shared" si="612"/>
        <v>77.481208791208815</v>
      </c>
      <c r="L2836" s="28">
        <f t="shared" si="613"/>
        <v>6.656349567592164E-3</v>
      </c>
      <c r="M2836" s="28">
        <f t="shared" si="614"/>
        <v>330.4133626373627</v>
      </c>
      <c r="N2836" s="28">
        <f t="shared" si="615"/>
        <v>119.65840659340643</v>
      </c>
      <c r="O2836" s="28">
        <f t="shared" si="616"/>
        <v>44.390010989010989</v>
      </c>
      <c r="P2836" s="28">
        <f t="shared" si="617"/>
        <v>0</v>
      </c>
      <c r="R2836" s="24">
        <f t="shared" si="632"/>
        <v>1544.4512387671505</v>
      </c>
      <c r="T2836" s="5">
        <v>82</v>
      </c>
      <c r="V2836" s="20">
        <f t="shared" si="633"/>
        <v>1626.4512387671505</v>
      </c>
      <c r="W2836" s="59">
        <f t="shared" si="623"/>
        <v>42847</v>
      </c>
      <c r="X2836" s="28">
        <f t="shared" si="636"/>
        <v>151.39905833333341</v>
      </c>
      <c r="Y2836" s="28">
        <f t="shared" si="637"/>
        <v>338.18764999999991</v>
      </c>
      <c r="Z2836" s="28">
        <f t="shared" si="572"/>
        <v>329.06874999999974</v>
      </c>
      <c r="AA2836" s="28">
        <f t="shared" si="647"/>
        <v>321.86480833333314</v>
      </c>
      <c r="AB2836" s="28">
        <f t="shared" si="638"/>
        <v>202.36661666666666</v>
      </c>
      <c r="AC2836" s="28">
        <f t="shared" si="639"/>
        <v>35.93319166666668</v>
      </c>
      <c r="AD2836" s="28">
        <f t="shared" si="640"/>
        <v>96.176699999999983</v>
      </c>
      <c r="AE2836" s="28">
        <f t="shared" si="641"/>
        <v>0</v>
      </c>
      <c r="AF2836" s="28">
        <f t="shared" si="642"/>
        <v>13.055871666666661</v>
      </c>
      <c r="AG2836" s="28">
        <f t="shared" si="643"/>
        <v>8.5230499999999978</v>
      </c>
      <c r="AH2836" s="28">
        <f t="shared" si="644"/>
        <v>0</v>
      </c>
      <c r="AI2836" s="28"/>
      <c r="AL2836" s="24">
        <f t="shared" si="645"/>
        <v>1496.5756966666663</v>
      </c>
      <c r="AN2836" s="47">
        <v>315</v>
      </c>
      <c r="AP2836" s="20">
        <f t="shared" si="634"/>
        <v>1811.5756966666663</v>
      </c>
      <c r="AR2836" s="20">
        <f t="shared" si="601"/>
        <v>-185.12445789951585</v>
      </c>
    </row>
    <row r="2837" spans="1:44" x14ac:dyDescent="0.25">
      <c r="A2837" t="str">
        <f>VLOOKUP($B2837,'Cushing Balance'!$C$2:$E$500,3,TRUE)</f>
        <v>162017</v>
      </c>
      <c r="B2837" s="2">
        <v>42848</v>
      </c>
      <c r="C2837" s="32"/>
      <c r="D2837" s="36">
        <f t="shared" ref="D2837:E2837" si="656">AVERAGE(D2824:D2836)</f>
        <v>139.16694505494522</v>
      </c>
      <c r="E2837" s="28">
        <f t="shared" si="656"/>
        <v>108.94604395604414</v>
      </c>
      <c r="F2837" s="28">
        <f t="shared" si="608"/>
        <v>197.36916483516492</v>
      </c>
      <c r="G2837" s="28"/>
      <c r="H2837" s="28">
        <f t="shared" si="609"/>
        <v>132.56742857142854</v>
      </c>
      <c r="I2837" s="28">
        <f t="shared" si="610"/>
        <v>78.849230769230743</v>
      </c>
      <c r="J2837" s="28">
        <f t="shared" si="611"/>
        <v>315.60278021978041</v>
      </c>
      <c r="K2837" s="28">
        <f t="shared" si="612"/>
        <v>77.481208791208815</v>
      </c>
      <c r="L2837" s="28">
        <f t="shared" si="613"/>
        <v>6.656349567592164E-3</v>
      </c>
      <c r="M2837" s="28">
        <f t="shared" si="614"/>
        <v>330.4133626373627</v>
      </c>
      <c r="N2837" s="28">
        <f t="shared" si="615"/>
        <v>119.65840659340643</v>
      </c>
      <c r="O2837" s="28">
        <f t="shared" si="616"/>
        <v>44.390010989010989</v>
      </c>
      <c r="P2837" s="28">
        <f t="shared" si="617"/>
        <v>0</v>
      </c>
      <c r="R2837" s="24">
        <f t="shared" si="632"/>
        <v>1544.4512387671505</v>
      </c>
      <c r="T2837" s="5">
        <v>82</v>
      </c>
      <c r="V2837" s="20">
        <f t="shared" si="633"/>
        <v>1626.4512387671505</v>
      </c>
      <c r="W2837" s="59">
        <f t="shared" si="623"/>
        <v>42848</v>
      </c>
      <c r="X2837" s="28">
        <f t="shared" si="636"/>
        <v>151.39905833333341</v>
      </c>
      <c r="Y2837" s="28">
        <f t="shared" si="637"/>
        <v>338.18764999999991</v>
      </c>
      <c r="Z2837" s="28">
        <f t="shared" si="572"/>
        <v>329.06874999999974</v>
      </c>
      <c r="AA2837" s="28">
        <f t="shared" si="647"/>
        <v>321.86480833333314</v>
      </c>
      <c r="AB2837" s="28">
        <f t="shared" si="638"/>
        <v>202.36661666666666</v>
      </c>
      <c r="AC2837" s="28">
        <f t="shared" si="639"/>
        <v>35.93319166666668</v>
      </c>
      <c r="AD2837" s="28">
        <f t="shared" si="640"/>
        <v>96.176699999999983</v>
      </c>
      <c r="AE2837" s="28">
        <f t="shared" si="641"/>
        <v>0</v>
      </c>
      <c r="AF2837" s="28">
        <f t="shared" si="642"/>
        <v>13.055871666666661</v>
      </c>
      <c r="AG2837" s="28">
        <f t="shared" si="643"/>
        <v>8.5230499999999978</v>
      </c>
      <c r="AH2837" s="28">
        <f t="shared" si="644"/>
        <v>0</v>
      </c>
      <c r="AI2837" s="28"/>
      <c r="AL2837" s="24">
        <f t="shared" si="645"/>
        <v>1496.5756966666663</v>
      </c>
      <c r="AN2837" s="47">
        <v>315</v>
      </c>
      <c r="AP2837" s="20">
        <f t="shared" si="634"/>
        <v>1811.5756966666663</v>
      </c>
      <c r="AR2837" s="20">
        <f t="shared" si="601"/>
        <v>-185.12445789951585</v>
      </c>
    </row>
    <row r="2838" spans="1:44" x14ac:dyDescent="0.25">
      <c r="A2838" t="str">
        <f>VLOOKUP($B2838,'Cushing Balance'!$C$2:$E$500,3,TRUE)</f>
        <v>162017</v>
      </c>
      <c r="B2838" s="2">
        <v>42849</v>
      </c>
      <c r="C2838" s="32"/>
      <c r="D2838" s="36">
        <f t="shared" ref="D2838:E2838" si="657">AVERAGE(D2825:D2837)</f>
        <v>139.16694505494522</v>
      </c>
      <c r="E2838" s="28">
        <f t="shared" si="657"/>
        <v>108.94604395604414</v>
      </c>
      <c r="F2838" s="28">
        <f t="shared" si="608"/>
        <v>197.36916483516492</v>
      </c>
      <c r="G2838" s="28"/>
      <c r="H2838" s="28">
        <f t="shared" si="609"/>
        <v>132.56742857142854</v>
      </c>
      <c r="I2838" s="28">
        <f t="shared" si="610"/>
        <v>78.849230769230743</v>
      </c>
      <c r="J2838" s="28">
        <f t="shared" si="611"/>
        <v>315.60278021978041</v>
      </c>
      <c r="K2838" s="28">
        <f t="shared" si="612"/>
        <v>77.481208791208815</v>
      </c>
      <c r="L2838" s="28">
        <f t="shared" si="613"/>
        <v>6.656349567592164E-3</v>
      </c>
      <c r="M2838" s="28">
        <f t="shared" si="614"/>
        <v>330.4133626373627</v>
      </c>
      <c r="N2838" s="28">
        <f t="shared" si="615"/>
        <v>119.65840659340643</v>
      </c>
      <c r="O2838" s="28">
        <f t="shared" si="616"/>
        <v>44.390010989010989</v>
      </c>
      <c r="P2838" s="28">
        <f t="shared" si="617"/>
        <v>0</v>
      </c>
      <c r="R2838" s="24">
        <f t="shared" si="632"/>
        <v>1544.4512387671505</v>
      </c>
      <c r="T2838" s="5">
        <v>82</v>
      </c>
      <c r="V2838" s="20">
        <f t="shared" si="633"/>
        <v>1626.4512387671505</v>
      </c>
      <c r="W2838" s="59">
        <f t="shared" si="623"/>
        <v>42849</v>
      </c>
      <c r="X2838" s="28">
        <f t="shared" si="636"/>
        <v>151.39905833333341</v>
      </c>
      <c r="Y2838" s="28">
        <f t="shared" si="637"/>
        <v>338.18764999999991</v>
      </c>
      <c r="Z2838" s="28">
        <f t="shared" si="572"/>
        <v>329.06874999999974</v>
      </c>
      <c r="AA2838" s="28">
        <f t="shared" si="647"/>
        <v>321.86480833333314</v>
      </c>
      <c r="AB2838" s="28">
        <f t="shared" si="638"/>
        <v>202.36661666666666</v>
      </c>
      <c r="AC2838" s="28">
        <f t="shared" si="639"/>
        <v>35.93319166666668</v>
      </c>
      <c r="AD2838" s="28">
        <f t="shared" si="640"/>
        <v>96.176699999999983</v>
      </c>
      <c r="AE2838" s="28">
        <f t="shared" si="641"/>
        <v>0</v>
      </c>
      <c r="AF2838" s="28">
        <f t="shared" si="642"/>
        <v>13.055871666666661</v>
      </c>
      <c r="AG2838" s="28">
        <f t="shared" si="643"/>
        <v>8.5230499999999978</v>
      </c>
      <c r="AH2838" s="28">
        <f t="shared" si="644"/>
        <v>0</v>
      </c>
      <c r="AI2838" s="28"/>
      <c r="AL2838" s="24">
        <f t="shared" si="645"/>
        <v>1496.5756966666663</v>
      </c>
      <c r="AN2838" s="47">
        <v>315</v>
      </c>
      <c r="AP2838" s="20">
        <f t="shared" si="634"/>
        <v>1811.5756966666663</v>
      </c>
      <c r="AR2838" s="20">
        <f t="shared" si="601"/>
        <v>-185.12445789951585</v>
      </c>
    </row>
    <row r="2839" spans="1:44" x14ac:dyDescent="0.25">
      <c r="A2839" t="str">
        <f>VLOOKUP($B2839,'Cushing Balance'!$C$2:$E$500,3,TRUE)</f>
        <v>162017</v>
      </c>
      <c r="B2839" s="2">
        <v>42850</v>
      </c>
      <c r="C2839" s="32"/>
      <c r="D2839" s="36">
        <f t="shared" ref="D2839:E2839" si="658">AVERAGE(D2826:D2838)</f>
        <v>139.16694505494522</v>
      </c>
      <c r="E2839" s="28">
        <f t="shared" si="658"/>
        <v>108.94604395604414</v>
      </c>
      <c r="F2839" s="28">
        <f t="shared" si="608"/>
        <v>197.36916483516492</v>
      </c>
      <c r="G2839" s="28"/>
      <c r="H2839" s="28">
        <f t="shared" si="609"/>
        <v>132.56742857142854</v>
      </c>
      <c r="I2839" s="28">
        <f t="shared" si="610"/>
        <v>78.849230769230743</v>
      </c>
      <c r="J2839" s="28">
        <f t="shared" si="611"/>
        <v>315.60278021978041</v>
      </c>
      <c r="K2839" s="28">
        <f t="shared" si="612"/>
        <v>77.481208791208815</v>
      </c>
      <c r="L2839" s="28">
        <f t="shared" si="613"/>
        <v>6.656349567592164E-3</v>
      </c>
      <c r="M2839" s="28">
        <f t="shared" si="614"/>
        <v>330.4133626373627</v>
      </c>
      <c r="N2839" s="28">
        <f t="shared" si="615"/>
        <v>119.65840659340643</v>
      </c>
      <c r="O2839" s="28">
        <f t="shared" si="616"/>
        <v>44.390010989010989</v>
      </c>
      <c r="P2839" s="28">
        <f t="shared" si="617"/>
        <v>0</v>
      </c>
      <c r="R2839" s="24">
        <f t="shared" si="632"/>
        <v>1544.4512387671505</v>
      </c>
      <c r="T2839" s="5">
        <v>82</v>
      </c>
      <c r="V2839" s="20">
        <f t="shared" si="633"/>
        <v>1626.4512387671505</v>
      </c>
      <c r="W2839" s="59">
        <f t="shared" si="623"/>
        <v>42850</v>
      </c>
      <c r="X2839" s="28">
        <f t="shared" si="636"/>
        <v>151.39905833333341</v>
      </c>
      <c r="Y2839" s="28">
        <f t="shared" si="637"/>
        <v>338.18764999999991</v>
      </c>
      <c r="Z2839" s="28">
        <f t="shared" si="572"/>
        <v>329.06874999999974</v>
      </c>
      <c r="AA2839" s="28">
        <f t="shared" si="647"/>
        <v>321.86480833333314</v>
      </c>
      <c r="AB2839" s="28">
        <f t="shared" si="638"/>
        <v>202.36661666666666</v>
      </c>
      <c r="AC2839" s="28">
        <f t="shared" si="639"/>
        <v>35.93319166666668</v>
      </c>
      <c r="AD2839" s="28">
        <f t="shared" si="640"/>
        <v>96.176699999999983</v>
      </c>
      <c r="AE2839" s="28">
        <f t="shared" si="641"/>
        <v>0</v>
      </c>
      <c r="AF2839" s="28">
        <f t="shared" si="642"/>
        <v>13.055871666666661</v>
      </c>
      <c r="AG2839" s="28">
        <f t="shared" si="643"/>
        <v>8.5230499999999978</v>
      </c>
      <c r="AH2839" s="28">
        <f t="shared" si="644"/>
        <v>0</v>
      </c>
      <c r="AI2839" s="28"/>
      <c r="AL2839" s="24">
        <f t="shared" si="645"/>
        <v>1496.5756966666663</v>
      </c>
      <c r="AN2839" s="47">
        <v>315</v>
      </c>
      <c r="AP2839" s="20">
        <f t="shared" si="634"/>
        <v>1811.5756966666663</v>
      </c>
      <c r="AR2839" s="20">
        <f t="shared" si="601"/>
        <v>-185.12445789951585</v>
      </c>
    </row>
    <row r="2840" spans="1:44" x14ac:dyDescent="0.25">
      <c r="A2840" t="str">
        <f>VLOOKUP($B2840,'Cushing Balance'!$C$2:$E$500,3,TRUE)</f>
        <v>162017</v>
      </c>
      <c r="B2840" s="2">
        <v>42851</v>
      </c>
      <c r="C2840" s="32"/>
      <c r="D2840" s="36">
        <f t="shared" ref="D2840:E2840" si="659">AVERAGE(D2827:D2839)</f>
        <v>139.16694505494522</v>
      </c>
      <c r="E2840" s="28">
        <f t="shared" si="659"/>
        <v>108.94604395604414</v>
      </c>
      <c r="F2840" s="28">
        <f t="shared" si="608"/>
        <v>197.36916483516492</v>
      </c>
      <c r="G2840" s="28"/>
      <c r="H2840" s="28">
        <f t="shared" si="609"/>
        <v>132.56742857142854</v>
      </c>
      <c r="I2840" s="28">
        <f t="shared" si="610"/>
        <v>78.849230769230743</v>
      </c>
      <c r="J2840" s="28">
        <f t="shared" si="611"/>
        <v>315.60278021978041</v>
      </c>
      <c r="K2840" s="28">
        <f t="shared" si="612"/>
        <v>77.481208791208815</v>
      </c>
      <c r="L2840" s="28">
        <f t="shared" si="613"/>
        <v>6.656349567592164E-3</v>
      </c>
      <c r="M2840" s="28">
        <f t="shared" si="614"/>
        <v>330.4133626373627</v>
      </c>
      <c r="N2840" s="28">
        <f t="shared" si="615"/>
        <v>119.65840659340643</v>
      </c>
      <c r="O2840" s="28">
        <f t="shared" si="616"/>
        <v>44.390010989010989</v>
      </c>
      <c r="P2840" s="28">
        <f t="shared" si="617"/>
        <v>0</v>
      </c>
      <c r="R2840" s="24">
        <f t="shared" si="632"/>
        <v>1544.4512387671505</v>
      </c>
      <c r="T2840" s="5">
        <v>82</v>
      </c>
      <c r="V2840" s="20">
        <f t="shared" si="633"/>
        <v>1626.4512387671505</v>
      </c>
      <c r="W2840" s="59">
        <f t="shared" si="623"/>
        <v>42851</v>
      </c>
      <c r="X2840" s="28">
        <f t="shared" si="636"/>
        <v>151.39905833333341</v>
      </c>
      <c r="Y2840" s="28">
        <f t="shared" si="637"/>
        <v>338.18764999999991</v>
      </c>
      <c r="Z2840" s="28">
        <f t="shared" si="572"/>
        <v>329.06874999999974</v>
      </c>
      <c r="AA2840" s="28">
        <f t="shared" si="647"/>
        <v>321.86480833333314</v>
      </c>
      <c r="AB2840" s="28">
        <f t="shared" si="638"/>
        <v>202.36661666666666</v>
      </c>
      <c r="AC2840" s="28">
        <f t="shared" si="639"/>
        <v>35.93319166666668</v>
      </c>
      <c r="AD2840" s="28">
        <f t="shared" si="640"/>
        <v>96.176699999999983</v>
      </c>
      <c r="AE2840" s="28">
        <f t="shared" si="641"/>
        <v>0</v>
      </c>
      <c r="AF2840" s="28">
        <f t="shared" si="642"/>
        <v>13.055871666666661</v>
      </c>
      <c r="AG2840" s="28">
        <f t="shared" si="643"/>
        <v>8.5230499999999978</v>
      </c>
      <c r="AH2840" s="28">
        <f t="shared" si="644"/>
        <v>0</v>
      </c>
      <c r="AI2840" s="28"/>
      <c r="AL2840" s="24">
        <f t="shared" si="645"/>
        <v>1496.5756966666663</v>
      </c>
      <c r="AN2840" s="47">
        <v>315</v>
      </c>
      <c r="AP2840" s="20">
        <f t="shared" si="634"/>
        <v>1811.5756966666663</v>
      </c>
      <c r="AR2840" s="20">
        <f t="shared" si="601"/>
        <v>-185.12445789951585</v>
      </c>
    </row>
    <row r="2841" spans="1:44" x14ac:dyDescent="0.25">
      <c r="A2841" t="str">
        <f>VLOOKUP($B2841,'Cushing Balance'!$C$2:$E$500,3,TRUE)</f>
        <v>162017</v>
      </c>
      <c r="B2841" s="2">
        <v>42852</v>
      </c>
      <c r="C2841" s="32"/>
      <c r="D2841" s="36">
        <f t="shared" ref="D2841:E2841" si="660">AVERAGE(D2828:D2840)</f>
        <v>139.16694505494522</v>
      </c>
      <c r="E2841" s="28">
        <f t="shared" si="660"/>
        <v>108.94604395604414</v>
      </c>
      <c r="F2841" s="28">
        <f t="shared" si="608"/>
        <v>197.36916483516492</v>
      </c>
      <c r="G2841" s="28"/>
      <c r="H2841" s="28">
        <f t="shared" si="609"/>
        <v>132.56742857142854</v>
      </c>
      <c r="I2841" s="28">
        <f t="shared" si="610"/>
        <v>78.849230769230743</v>
      </c>
      <c r="J2841" s="28">
        <f t="shared" si="611"/>
        <v>315.60278021978041</v>
      </c>
      <c r="K2841" s="28">
        <f t="shared" si="612"/>
        <v>77.481208791208815</v>
      </c>
      <c r="L2841" s="28">
        <f t="shared" si="613"/>
        <v>6.656349567592164E-3</v>
      </c>
      <c r="M2841" s="28">
        <f t="shared" si="614"/>
        <v>330.4133626373627</v>
      </c>
      <c r="N2841" s="28">
        <f t="shared" si="615"/>
        <v>119.65840659340643</v>
      </c>
      <c r="O2841" s="28">
        <f t="shared" si="616"/>
        <v>44.390010989010989</v>
      </c>
      <c r="P2841" s="28">
        <f t="shared" si="617"/>
        <v>0</v>
      </c>
      <c r="R2841" s="24">
        <f t="shared" si="632"/>
        <v>1544.4512387671505</v>
      </c>
      <c r="T2841" s="5">
        <v>82</v>
      </c>
      <c r="V2841" s="20">
        <f t="shared" si="633"/>
        <v>1626.4512387671505</v>
      </c>
      <c r="W2841" s="59">
        <f t="shared" si="623"/>
        <v>42852</v>
      </c>
      <c r="X2841" s="28">
        <f t="shared" si="636"/>
        <v>151.39905833333341</v>
      </c>
      <c r="Y2841" s="28">
        <f t="shared" si="637"/>
        <v>338.18764999999991</v>
      </c>
      <c r="Z2841" s="28">
        <f t="shared" si="572"/>
        <v>329.06874999999974</v>
      </c>
      <c r="AA2841" s="28">
        <f t="shared" si="647"/>
        <v>321.86480833333314</v>
      </c>
      <c r="AB2841" s="28">
        <f t="shared" si="638"/>
        <v>202.36661666666666</v>
      </c>
      <c r="AC2841" s="28">
        <f t="shared" si="639"/>
        <v>35.93319166666668</v>
      </c>
      <c r="AD2841" s="28">
        <f t="shared" si="640"/>
        <v>96.176699999999983</v>
      </c>
      <c r="AE2841" s="28">
        <f t="shared" si="641"/>
        <v>0</v>
      </c>
      <c r="AF2841" s="28">
        <f t="shared" si="642"/>
        <v>13.055871666666661</v>
      </c>
      <c r="AG2841" s="28">
        <f t="shared" si="643"/>
        <v>8.5230499999999978</v>
      </c>
      <c r="AH2841" s="28">
        <f t="shared" si="644"/>
        <v>0</v>
      </c>
      <c r="AI2841" s="28"/>
      <c r="AL2841" s="24">
        <f t="shared" si="645"/>
        <v>1496.5756966666663</v>
      </c>
      <c r="AN2841" s="47">
        <v>315</v>
      </c>
      <c r="AP2841" s="20">
        <f t="shared" si="634"/>
        <v>1811.5756966666663</v>
      </c>
      <c r="AR2841" s="20">
        <f t="shared" si="601"/>
        <v>-185.12445789951585</v>
      </c>
    </row>
    <row r="2842" spans="1:44" x14ac:dyDescent="0.25">
      <c r="A2842" t="str">
        <f>VLOOKUP($B2842,'Cushing Balance'!$C$2:$E$500,3,TRUE)</f>
        <v>162017</v>
      </c>
      <c r="B2842" s="2">
        <v>42853</v>
      </c>
      <c r="C2842" s="32"/>
      <c r="D2842" s="36">
        <f t="shared" ref="D2842:E2842" si="661">AVERAGE(D2829:D2841)</f>
        <v>139.16694505494522</v>
      </c>
      <c r="E2842" s="28">
        <f t="shared" si="661"/>
        <v>108.94604395604414</v>
      </c>
      <c r="F2842" s="28">
        <f t="shared" si="608"/>
        <v>197.36916483516492</v>
      </c>
      <c r="G2842" s="28"/>
      <c r="H2842" s="28">
        <f t="shared" si="609"/>
        <v>132.56742857142854</v>
      </c>
      <c r="I2842" s="28">
        <f t="shared" si="610"/>
        <v>78.849230769230743</v>
      </c>
      <c r="J2842" s="28">
        <f t="shared" si="611"/>
        <v>315.60278021978041</v>
      </c>
      <c r="K2842" s="28">
        <f t="shared" si="612"/>
        <v>77.481208791208815</v>
      </c>
      <c r="L2842" s="28">
        <f t="shared" si="613"/>
        <v>6.656349567592164E-3</v>
      </c>
      <c r="M2842" s="28">
        <f t="shared" si="614"/>
        <v>330.4133626373627</v>
      </c>
      <c r="N2842" s="28">
        <f t="shared" si="615"/>
        <v>119.65840659340643</v>
      </c>
      <c r="O2842" s="28">
        <f t="shared" si="616"/>
        <v>44.390010989010989</v>
      </c>
      <c r="P2842" s="28">
        <f t="shared" si="617"/>
        <v>0</v>
      </c>
      <c r="R2842" s="24">
        <f t="shared" si="632"/>
        <v>1544.4512387671505</v>
      </c>
      <c r="T2842" s="5">
        <v>82</v>
      </c>
      <c r="V2842" s="20">
        <f t="shared" si="633"/>
        <v>1626.4512387671505</v>
      </c>
      <c r="W2842" s="59">
        <f t="shared" si="623"/>
        <v>42853</v>
      </c>
      <c r="X2842" s="28">
        <f t="shared" si="636"/>
        <v>151.39905833333341</v>
      </c>
      <c r="Y2842" s="28">
        <f t="shared" si="637"/>
        <v>338.18764999999991</v>
      </c>
      <c r="Z2842" s="28">
        <f t="shared" si="572"/>
        <v>329.06874999999974</v>
      </c>
      <c r="AA2842" s="28">
        <f t="shared" si="647"/>
        <v>321.86480833333314</v>
      </c>
      <c r="AB2842" s="28">
        <f t="shared" si="638"/>
        <v>202.36661666666666</v>
      </c>
      <c r="AC2842" s="28">
        <f t="shared" si="639"/>
        <v>35.93319166666668</v>
      </c>
      <c r="AD2842" s="28">
        <f t="shared" si="640"/>
        <v>96.176699999999983</v>
      </c>
      <c r="AE2842" s="28">
        <f t="shared" si="641"/>
        <v>0</v>
      </c>
      <c r="AF2842" s="28">
        <f t="shared" si="642"/>
        <v>13.055871666666661</v>
      </c>
      <c r="AG2842" s="28">
        <f t="shared" si="643"/>
        <v>8.5230499999999978</v>
      </c>
      <c r="AH2842" s="28">
        <f t="shared" si="644"/>
        <v>0</v>
      </c>
      <c r="AI2842" s="28"/>
      <c r="AL2842" s="24">
        <f t="shared" si="645"/>
        <v>1496.5756966666663</v>
      </c>
      <c r="AN2842" s="47">
        <v>315</v>
      </c>
      <c r="AP2842" s="20">
        <f t="shared" si="634"/>
        <v>1811.5756966666663</v>
      </c>
      <c r="AR2842" s="20">
        <f t="shared" si="601"/>
        <v>-185.12445789951585</v>
      </c>
    </row>
    <row r="2843" spans="1:44" x14ac:dyDescent="0.25">
      <c r="A2843" t="str">
        <f>VLOOKUP($B2843,'Cushing Balance'!$C$2:$E$500,3,TRUE)</f>
        <v>172017</v>
      </c>
      <c r="B2843" s="2">
        <v>42854</v>
      </c>
      <c r="C2843" s="32"/>
      <c r="D2843" s="36">
        <f t="shared" ref="D2843:E2843" si="662">AVERAGE(D2830:D2842)</f>
        <v>139.16694505494522</v>
      </c>
      <c r="E2843" s="28">
        <f t="shared" si="662"/>
        <v>108.94604395604414</v>
      </c>
      <c r="F2843" s="28">
        <f t="shared" si="608"/>
        <v>197.36916483516492</v>
      </c>
      <c r="G2843" s="28"/>
      <c r="H2843" s="28">
        <f t="shared" si="609"/>
        <v>132.56742857142854</v>
      </c>
      <c r="I2843" s="28">
        <f t="shared" si="610"/>
        <v>78.849230769230743</v>
      </c>
      <c r="J2843" s="28">
        <f t="shared" si="611"/>
        <v>315.60278021978041</v>
      </c>
      <c r="K2843" s="28">
        <f t="shared" si="612"/>
        <v>77.481208791208815</v>
      </c>
      <c r="L2843" s="28">
        <f t="shared" si="613"/>
        <v>6.656349567592164E-3</v>
      </c>
      <c r="M2843" s="28">
        <f t="shared" si="614"/>
        <v>330.4133626373627</v>
      </c>
      <c r="N2843" s="28">
        <f t="shared" si="615"/>
        <v>119.65840659340643</v>
      </c>
      <c r="O2843" s="28">
        <f t="shared" si="616"/>
        <v>44.390010989010989</v>
      </c>
      <c r="P2843" s="28">
        <f t="shared" si="617"/>
        <v>0</v>
      </c>
      <c r="R2843" s="24">
        <f t="shared" si="632"/>
        <v>1544.4512387671505</v>
      </c>
      <c r="T2843" s="5">
        <v>82</v>
      </c>
      <c r="V2843" s="20">
        <f t="shared" si="633"/>
        <v>1626.4512387671505</v>
      </c>
      <c r="W2843" s="59">
        <f t="shared" si="623"/>
        <v>42854</v>
      </c>
      <c r="X2843" s="28">
        <f t="shared" si="636"/>
        <v>151.39905833333341</v>
      </c>
      <c r="Y2843" s="28">
        <f t="shared" si="637"/>
        <v>338.18764999999991</v>
      </c>
      <c r="Z2843" s="28">
        <f t="shared" ref="Z2843:Z2906" si="663">AVERAGE(Z2828:Z2842)</f>
        <v>329.06874999999974</v>
      </c>
      <c r="AA2843" s="28">
        <f t="shared" si="647"/>
        <v>321.86480833333314</v>
      </c>
      <c r="AB2843" s="28">
        <f t="shared" si="638"/>
        <v>202.36661666666666</v>
      </c>
      <c r="AC2843" s="28">
        <f t="shared" si="639"/>
        <v>35.93319166666668</v>
      </c>
      <c r="AD2843" s="28">
        <f t="shared" si="640"/>
        <v>96.176699999999983</v>
      </c>
      <c r="AE2843" s="28">
        <f t="shared" si="641"/>
        <v>0</v>
      </c>
      <c r="AF2843" s="28">
        <f t="shared" si="642"/>
        <v>13.055871666666661</v>
      </c>
      <c r="AG2843" s="28">
        <f t="shared" si="643"/>
        <v>8.5230499999999978</v>
      </c>
      <c r="AH2843" s="28">
        <f t="shared" si="644"/>
        <v>0</v>
      </c>
      <c r="AI2843" s="28"/>
      <c r="AL2843" s="24">
        <f t="shared" si="645"/>
        <v>1496.5756966666663</v>
      </c>
      <c r="AN2843" s="47">
        <v>315</v>
      </c>
      <c r="AP2843" s="20">
        <f t="shared" si="634"/>
        <v>1811.5756966666663</v>
      </c>
      <c r="AR2843" s="20">
        <f t="shared" si="601"/>
        <v>-185.12445789951585</v>
      </c>
    </row>
    <row r="2844" spans="1:44" x14ac:dyDescent="0.25">
      <c r="A2844" t="str">
        <f>VLOOKUP($B2844,'Cushing Balance'!$C$2:$E$500,3,TRUE)</f>
        <v>172017</v>
      </c>
      <c r="B2844" s="2">
        <v>42855</v>
      </c>
      <c r="C2844" s="32"/>
      <c r="D2844" s="36">
        <f t="shared" ref="D2844:E2844" si="664">AVERAGE(D2831:D2843)</f>
        <v>139.16694505494522</v>
      </c>
      <c r="E2844" s="28">
        <f t="shared" si="664"/>
        <v>108.94604395604414</v>
      </c>
      <c r="F2844" s="28">
        <f t="shared" si="608"/>
        <v>197.36916483516492</v>
      </c>
      <c r="G2844" s="28"/>
      <c r="H2844" s="28">
        <f t="shared" si="609"/>
        <v>132.56742857142854</v>
      </c>
      <c r="I2844" s="28">
        <f t="shared" si="610"/>
        <v>78.849230769230743</v>
      </c>
      <c r="J2844" s="28">
        <f t="shared" si="611"/>
        <v>315.60278021978041</v>
      </c>
      <c r="K2844" s="28">
        <f t="shared" si="612"/>
        <v>77.481208791208815</v>
      </c>
      <c r="L2844" s="28">
        <f t="shared" si="613"/>
        <v>6.656349567592164E-3</v>
      </c>
      <c r="M2844" s="28">
        <f t="shared" si="614"/>
        <v>330.4133626373627</v>
      </c>
      <c r="N2844" s="28">
        <f t="shared" si="615"/>
        <v>119.65840659340643</v>
      </c>
      <c r="O2844" s="28">
        <f t="shared" si="616"/>
        <v>44.390010989010989</v>
      </c>
      <c r="P2844" s="28">
        <f t="shared" si="617"/>
        <v>0</v>
      </c>
      <c r="R2844" s="24">
        <f t="shared" si="632"/>
        <v>1544.4512387671505</v>
      </c>
      <c r="T2844" s="5">
        <v>82</v>
      </c>
      <c r="V2844" s="20">
        <f t="shared" si="633"/>
        <v>1626.4512387671505</v>
      </c>
      <c r="W2844" s="59">
        <f t="shared" si="623"/>
        <v>42855</v>
      </c>
      <c r="X2844" s="28">
        <f t="shared" si="636"/>
        <v>151.39905833333341</v>
      </c>
      <c r="Y2844" s="28">
        <f t="shared" si="637"/>
        <v>338.18764999999991</v>
      </c>
      <c r="Z2844" s="28">
        <f t="shared" si="663"/>
        <v>329.06874999999974</v>
      </c>
      <c r="AA2844" s="28">
        <f t="shared" si="647"/>
        <v>321.86480833333314</v>
      </c>
      <c r="AB2844" s="28">
        <f t="shared" si="638"/>
        <v>202.36661666666666</v>
      </c>
      <c r="AC2844" s="28">
        <f t="shared" si="639"/>
        <v>35.93319166666668</v>
      </c>
      <c r="AD2844" s="28">
        <f t="shared" si="640"/>
        <v>96.176699999999983</v>
      </c>
      <c r="AE2844" s="28">
        <f t="shared" si="641"/>
        <v>0</v>
      </c>
      <c r="AF2844" s="28">
        <f t="shared" si="642"/>
        <v>13.055871666666661</v>
      </c>
      <c r="AG2844" s="28">
        <f t="shared" si="643"/>
        <v>8.5230499999999978</v>
      </c>
      <c r="AH2844" s="28">
        <f t="shared" si="644"/>
        <v>0</v>
      </c>
      <c r="AI2844" s="28"/>
      <c r="AL2844" s="24">
        <f t="shared" si="645"/>
        <v>1496.5756966666663</v>
      </c>
      <c r="AN2844" s="47">
        <v>315</v>
      </c>
      <c r="AP2844" s="20">
        <f t="shared" si="634"/>
        <v>1811.5756966666663</v>
      </c>
      <c r="AR2844" s="20">
        <f t="shared" si="601"/>
        <v>-185.12445789951585</v>
      </c>
    </row>
    <row r="2845" spans="1:44" x14ac:dyDescent="0.25">
      <c r="A2845" t="str">
        <f>VLOOKUP($B2845,'Cushing Balance'!$C$2:$E$500,3,TRUE)</f>
        <v>172017</v>
      </c>
      <c r="B2845" s="2">
        <v>42856</v>
      </c>
      <c r="C2845" s="32"/>
      <c r="D2845" s="36">
        <f t="shared" ref="D2845:E2845" si="665">AVERAGE(D2832:D2844)</f>
        <v>139.16694505494522</v>
      </c>
      <c r="E2845" s="28">
        <f t="shared" si="665"/>
        <v>108.94604395604414</v>
      </c>
      <c r="F2845" s="28">
        <f t="shared" si="608"/>
        <v>197.36916483516492</v>
      </c>
      <c r="G2845" s="28"/>
      <c r="H2845" s="28">
        <f t="shared" si="609"/>
        <v>132.56742857142854</v>
      </c>
      <c r="I2845" s="28">
        <f t="shared" si="610"/>
        <v>78.849230769230743</v>
      </c>
      <c r="J2845" s="28">
        <f t="shared" si="611"/>
        <v>315.60278021978041</v>
      </c>
      <c r="K2845" s="28">
        <f t="shared" si="612"/>
        <v>77.481208791208815</v>
      </c>
      <c r="L2845" s="28">
        <f t="shared" si="613"/>
        <v>6.656349567592164E-3</v>
      </c>
      <c r="M2845" s="28">
        <f t="shared" si="614"/>
        <v>330.4133626373627</v>
      </c>
      <c r="N2845" s="28">
        <f t="shared" si="615"/>
        <v>119.65840659340643</v>
      </c>
      <c r="O2845" s="28">
        <f t="shared" si="616"/>
        <v>44.390010989010989</v>
      </c>
      <c r="P2845" s="28">
        <f t="shared" si="617"/>
        <v>0</v>
      </c>
      <c r="R2845" s="24">
        <f t="shared" si="632"/>
        <v>1544.4512387671505</v>
      </c>
      <c r="T2845" s="5">
        <v>82</v>
      </c>
      <c r="V2845" s="20">
        <f t="shared" si="633"/>
        <v>1626.4512387671505</v>
      </c>
      <c r="W2845" s="59">
        <f t="shared" si="623"/>
        <v>42856</v>
      </c>
      <c r="X2845" s="28">
        <f t="shared" si="636"/>
        <v>151.39905833333341</v>
      </c>
      <c r="Y2845" s="28">
        <f t="shared" si="637"/>
        <v>338.18764999999991</v>
      </c>
      <c r="Z2845" s="28">
        <f t="shared" si="663"/>
        <v>329.06874999999974</v>
      </c>
      <c r="AA2845" s="28">
        <f t="shared" si="647"/>
        <v>321.86480833333314</v>
      </c>
      <c r="AB2845" s="28">
        <f t="shared" si="638"/>
        <v>202.36661666666666</v>
      </c>
      <c r="AC2845" s="28">
        <f t="shared" si="639"/>
        <v>35.93319166666668</v>
      </c>
      <c r="AD2845" s="28">
        <f t="shared" si="640"/>
        <v>96.176699999999983</v>
      </c>
      <c r="AE2845" s="28">
        <f t="shared" si="641"/>
        <v>0</v>
      </c>
      <c r="AF2845" s="28">
        <f t="shared" si="642"/>
        <v>13.055871666666661</v>
      </c>
      <c r="AG2845" s="28">
        <f t="shared" si="643"/>
        <v>8.5230499999999978</v>
      </c>
      <c r="AH2845" s="28">
        <f t="shared" si="644"/>
        <v>0</v>
      </c>
      <c r="AI2845" s="28"/>
      <c r="AL2845" s="24">
        <f t="shared" si="645"/>
        <v>1496.5756966666663</v>
      </c>
      <c r="AN2845" s="47">
        <v>315</v>
      </c>
      <c r="AP2845" s="20">
        <f t="shared" si="634"/>
        <v>1811.5756966666663</v>
      </c>
      <c r="AR2845" s="20">
        <f t="shared" si="601"/>
        <v>-185.12445789951585</v>
      </c>
    </row>
    <row r="2846" spans="1:44" x14ac:dyDescent="0.25">
      <c r="A2846" t="str">
        <f>VLOOKUP($B2846,'Cushing Balance'!$C$2:$E$500,3,TRUE)</f>
        <v>172017</v>
      </c>
      <c r="B2846" s="2">
        <v>42857</v>
      </c>
      <c r="C2846" s="32"/>
      <c r="D2846" s="36">
        <f t="shared" ref="D2846:E2846" si="666">AVERAGE(D2833:D2845)</f>
        <v>139.16694505494522</v>
      </c>
      <c r="E2846" s="28">
        <f t="shared" si="666"/>
        <v>108.94604395604414</v>
      </c>
      <c r="F2846" s="28">
        <f t="shared" si="608"/>
        <v>197.36916483516492</v>
      </c>
      <c r="G2846" s="28"/>
      <c r="H2846" s="28">
        <f t="shared" si="609"/>
        <v>132.56742857142854</v>
      </c>
      <c r="I2846" s="28">
        <f t="shared" si="610"/>
        <v>78.849230769230743</v>
      </c>
      <c r="J2846" s="28">
        <f t="shared" si="611"/>
        <v>315.60278021978041</v>
      </c>
      <c r="K2846" s="28">
        <f t="shared" si="612"/>
        <v>77.481208791208815</v>
      </c>
      <c r="L2846" s="28">
        <f t="shared" si="613"/>
        <v>6.656349567592164E-3</v>
      </c>
      <c r="M2846" s="28">
        <f t="shared" si="614"/>
        <v>330.4133626373627</v>
      </c>
      <c r="N2846" s="28">
        <f t="shared" si="615"/>
        <v>119.65840659340643</v>
      </c>
      <c r="O2846" s="28">
        <f t="shared" si="616"/>
        <v>44.390010989010989</v>
      </c>
      <c r="P2846" s="28">
        <f t="shared" si="617"/>
        <v>0</v>
      </c>
      <c r="R2846" s="24">
        <f t="shared" si="632"/>
        <v>1544.4512387671505</v>
      </c>
      <c r="T2846" s="5">
        <v>82</v>
      </c>
      <c r="V2846" s="20">
        <f t="shared" si="633"/>
        <v>1626.4512387671505</v>
      </c>
      <c r="W2846" s="59">
        <f t="shared" si="623"/>
        <v>42857</v>
      </c>
      <c r="X2846" s="28">
        <f t="shared" si="636"/>
        <v>151.39905833333341</v>
      </c>
      <c r="Y2846" s="28">
        <f t="shared" si="637"/>
        <v>338.18764999999991</v>
      </c>
      <c r="Z2846" s="28">
        <f t="shared" si="663"/>
        <v>329.06874999999974</v>
      </c>
      <c r="AA2846" s="28">
        <f t="shared" si="647"/>
        <v>321.86480833333314</v>
      </c>
      <c r="AB2846" s="28">
        <f t="shared" si="638"/>
        <v>202.36661666666666</v>
      </c>
      <c r="AC2846" s="28">
        <f t="shared" si="639"/>
        <v>35.93319166666668</v>
      </c>
      <c r="AD2846" s="28">
        <f t="shared" si="640"/>
        <v>96.176699999999983</v>
      </c>
      <c r="AE2846" s="28">
        <f t="shared" si="641"/>
        <v>0</v>
      </c>
      <c r="AF2846" s="28">
        <f t="shared" si="642"/>
        <v>13.055871666666661</v>
      </c>
      <c r="AG2846" s="28">
        <f t="shared" si="643"/>
        <v>8.5230499999999978</v>
      </c>
      <c r="AH2846" s="28">
        <f t="shared" si="644"/>
        <v>0</v>
      </c>
      <c r="AI2846" s="28"/>
      <c r="AL2846" s="24">
        <f t="shared" si="645"/>
        <v>1496.5756966666663</v>
      </c>
      <c r="AN2846" s="47">
        <v>315</v>
      </c>
      <c r="AP2846" s="20">
        <f t="shared" si="634"/>
        <v>1811.5756966666663</v>
      </c>
      <c r="AR2846" s="20">
        <f t="shared" si="601"/>
        <v>-185.12445789951585</v>
      </c>
    </row>
    <row r="2847" spans="1:44" x14ac:dyDescent="0.25">
      <c r="A2847" t="str">
        <f>VLOOKUP($B2847,'Cushing Balance'!$C$2:$E$500,3,TRUE)</f>
        <v>172017</v>
      </c>
      <c r="B2847" s="2">
        <v>42858</v>
      </c>
      <c r="C2847" s="32"/>
      <c r="D2847" s="36">
        <f t="shared" ref="D2847:E2847" si="667">AVERAGE(D2834:D2846)</f>
        <v>139.16694505494522</v>
      </c>
      <c r="E2847" s="28">
        <f t="shared" si="667"/>
        <v>108.94604395604414</v>
      </c>
      <c r="F2847" s="28">
        <f t="shared" si="608"/>
        <v>197.36916483516492</v>
      </c>
      <c r="G2847" s="28"/>
      <c r="H2847" s="28">
        <f t="shared" si="609"/>
        <v>132.56742857142854</v>
      </c>
      <c r="I2847" s="28">
        <f t="shared" si="610"/>
        <v>78.849230769230743</v>
      </c>
      <c r="J2847" s="28">
        <f t="shared" si="611"/>
        <v>315.60278021978041</v>
      </c>
      <c r="K2847" s="28">
        <f t="shared" si="612"/>
        <v>77.481208791208815</v>
      </c>
      <c r="L2847" s="28">
        <f t="shared" si="613"/>
        <v>6.656349567592164E-3</v>
      </c>
      <c r="M2847" s="28">
        <f t="shared" si="614"/>
        <v>330.4133626373627</v>
      </c>
      <c r="N2847" s="28">
        <f t="shared" si="615"/>
        <v>119.65840659340643</v>
      </c>
      <c r="O2847" s="28">
        <f t="shared" si="616"/>
        <v>44.390010989010989</v>
      </c>
      <c r="P2847" s="28">
        <f t="shared" si="617"/>
        <v>0</v>
      </c>
      <c r="R2847" s="24">
        <f t="shared" si="632"/>
        <v>1544.4512387671505</v>
      </c>
      <c r="T2847" s="5">
        <v>82</v>
      </c>
      <c r="V2847" s="20">
        <f t="shared" si="633"/>
        <v>1626.4512387671505</v>
      </c>
      <c r="W2847" s="59">
        <f t="shared" si="623"/>
        <v>42858</v>
      </c>
      <c r="X2847" s="28">
        <f t="shared" si="636"/>
        <v>151.39905833333341</v>
      </c>
      <c r="Y2847" s="28">
        <f t="shared" si="637"/>
        <v>338.18764999999991</v>
      </c>
      <c r="Z2847" s="28">
        <f t="shared" si="663"/>
        <v>329.06874999999974</v>
      </c>
      <c r="AA2847" s="28">
        <f t="shared" si="647"/>
        <v>321.86480833333314</v>
      </c>
      <c r="AB2847" s="28">
        <f t="shared" si="638"/>
        <v>202.36661666666666</v>
      </c>
      <c r="AC2847" s="28">
        <f t="shared" si="639"/>
        <v>35.93319166666668</v>
      </c>
      <c r="AD2847" s="28">
        <f t="shared" si="640"/>
        <v>96.176699999999983</v>
      </c>
      <c r="AE2847" s="28">
        <f t="shared" si="641"/>
        <v>0</v>
      </c>
      <c r="AF2847" s="28">
        <f t="shared" si="642"/>
        <v>13.055871666666661</v>
      </c>
      <c r="AG2847" s="28">
        <f t="shared" si="643"/>
        <v>8.5230499999999978</v>
      </c>
      <c r="AH2847" s="28">
        <f t="shared" si="644"/>
        <v>0</v>
      </c>
      <c r="AI2847" s="28"/>
      <c r="AL2847" s="24">
        <f t="shared" si="645"/>
        <v>1496.5756966666663</v>
      </c>
      <c r="AN2847" s="47">
        <v>315</v>
      </c>
      <c r="AP2847" s="20">
        <f t="shared" si="634"/>
        <v>1811.5756966666663</v>
      </c>
      <c r="AR2847" s="20">
        <f t="shared" si="601"/>
        <v>-185.12445789951585</v>
      </c>
    </row>
    <row r="2848" spans="1:44" x14ac:dyDescent="0.25">
      <c r="A2848" t="str">
        <f>VLOOKUP($B2848,'Cushing Balance'!$C$2:$E$500,3,TRUE)</f>
        <v>172017</v>
      </c>
      <c r="B2848" s="2">
        <v>42859</v>
      </c>
      <c r="C2848" s="32"/>
      <c r="D2848" s="36">
        <f t="shared" ref="D2848:E2848" si="668">AVERAGE(D2835:D2847)</f>
        <v>139.16694505494522</v>
      </c>
      <c r="E2848" s="28">
        <f t="shared" si="668"/>
        <v>108.94604395604414</v>
      </c>
      <c r="F2848" s="28">
        <f t="shared" si="608"/>
        <v>197.36916483516492</v>
      </c>
      <c r="G2848" s="28"/>
      <c r="H2848" s="28">
        <f t="shared" si="609"/>
        <v>132.56742857142854</v>
      </c>
      <c r="I2848" s="28">
        <f t="shared" si="610"/>
        <v>78.849230769230743</v>
      </c>
      <c r="J2848" s="28">
        <f t="shared" si="611"/>
        <v>315.60278021978041</v>
      </c>
      <c r="K2848" s="28">
        <f t="shared" si="612"/>
        <v>77.481208791208815</v>
      </c>
      <c r="L2848" s="28">
        <f t="shared" si="613"/>
        <v>6.656349567592164E-3</v>
      </c>
      <c r="M2848" s="28">
        <f t="shared" si="614"/>
        <v>330.4133626373627</v>
      </c>
      <c r="N2848" s="28">
        <f t="shared" si="615"/>
        <v>119.65840659340643</v>
      </c>
      <c r="O2848" s="28">
        <f t="shared" si="616"/>
        <v>44.390010989010989</v>
      </c>
      <c r="P2848" s="28">
        <f t="shared" si="617"/>
        <v>0</v>
      </c>
      <c r="R2848" s="24">
        <f t="shared" si="632"/>
        <v>1544.4512387671505</v>
      </c>
      <c r="T2848" s="5">
        <v>82</v>
      </c>
      <c r="V2848" s="20">
        <f t="shared" si="633"/>
        <v>1626.4512387671505</v>
      </c>
      <c r="W2848" s="59">
        <f t="shared" si="623"/>
        <v>42859</v>
      </c>
      <c r="X2848" s="28">
        <f t="shared" si="636"/>
        <v>151.39905833333341</v>
      </c>
      <c r="Y2848" s="28">
        <f t="shared" si="637"/>
        <v>338.18764999999991</v>
      </c>
      <c r="Z2848" s="28">
        <f t="shared" si="663"/>
        <v>329.06874999999974</v>
      </c>
      <c r="AA2848" s="28">
        <f t="shared" si="647"/>
        <v>321.86480833333314</v>
      </c>
      <c r="AB2848" s="28">
        <f t="shared" si="638"/>
        <v>202.36661666666666</v>
      </c>
      <c r="AC2848" s="28">
        <f t="shared" si="639"/>
        <v>35.93319166666668</v>
      </c>
      <c r="AD2848" s="28">
        <f t="shared" si="640"/>
        <v>96.176699999999983</v>
      </c>
      <c r="AE2848" s="28">
        <f t="shared" si="641"/>
        <v>0</v>
      </c>
      <c r="AF2848" s="28">
        <f t="shared" si="642"/>
        <v>13.055871666666661</v>
      </c>
      <c r="AG2848" s="28">
        <f t="shared" si="643"/>
        <v>8.5230499999999978</v>
      </c>
      <c r="AH2848" s="28">
        <f t="shared" si="644"/>
        <v>0</v>
      </c>
      <c r="AI2848" s="28"/>
      <c r="AL2848" s="24">
        <f t="shared" si="645"/>
        <v>1496.5756966666663</v>
      </c>
      <c r="AN2848" s="47">
        <v>315</v>
      </c>
      <c r="AP2848" s="20">
        <f t="shared" si="634"/>
        <v>1811.5756966666663</v>
      </c>
      <c r="AR2848" s="20">
        <f t="shared" si="601"/>
        <v>-185.12445789951585</v>
      </c>
    </row>
    <row r="2849" spans="1:44" x14ac:dyDescent="0.25">
      <c r="A2849" t="str">
        <f>VLOOKUP($B2849,'Cushing Balance'!$C$2:$E$500,3,TRUE)</f>
        <v>172017</v>
      </c>
      <c r="B2849" s="2">
        <v>42860</v>
      </c>
      <c r="C2849" s="32"/>
      <c r="D2849" s="36">
        <f t="shared" ref="D2849:E2849" si="669">AVERAGE(D2836:D2848)</f>
        <v>139.16694505494522</v>
      </c>
      <c r="E2849" s="28">
        <f t="shared" si="669"/>
        <v>108.94604395604414</v>
      </c>
      <c r="F2849" s="28">
        <f t="shared" si="608"/>
        <v>197.36916483516492</v>
      </c>
      <c r="G2849" s="28"/>
      <c r="H2849" s="28">
        <f t="shared" si="609"/>
        <v>132.56742857142854</v>
      </c>
      <c r="I2849" s="28">
        <f t="shared" si="610"/>
        <v>78.849230769230743</v>
      </c>
      <c r="J2849" s="28">
        <f t="shared" si="611"/>
        <v>315.60278021978041</v>
      </c>
      <c r="K2849" s="28">
        <f t="shared" si="612"/>
        <v>77.481208791208815</v>
      </c>
      <c r="L2849" s="28">
        <f t="shared" si="613"/>
        <v>6.656349567592164E-3</v>
      </c>
      <c r="M2849" s="28">
        <f t="shared" si="614"/>
        <v>330.4133626373627</v>
      </c>
      <c r="N2849" s="28">
        <f t="shared" si="615"/>
        <v>119.65840659340643</v>
      </c>
      <c r="O2849" s="28">
        <f t="shared" si="616"/>
        <v>44.390010989010989</v>
      </c>
      <c r="P2849" s="28">
        <f t="shared" si="617"/>
        <v>0</v>
      </c>
      <c r="R2849" s="24">
        <f t="shared" si="632"/>
        <v>1544.4512387671505</v>
      </c>
      <c r="T2849" s="5">
        <v>82</v>
      </c>
      <c r="V2849" s="20">
        <f t="shared" si="633"/>
        <v>1626.4512387671505</v>
      </c>
      <c r="W2849" s="59">
        <f t="shared" si="623"/>
        <v>42860</v>
      </c>
      <c r="X2849" s="28">
        <f t="shared" si="636"/>
        <v>151.39905833333341</v>
      </c>
      <c r="Y2849" s="28">
        <f t="shared" si="637"/>
        <v>338.18764999999991</v>
      </c>
      <c r="Z2849" s="28">
        <f t="shared" si="663"/>
        <v>329.06874999999974</v>
      </c>
      <c r="AA2849" s="28">
        <f t="shared" si="647"/>
        <v>321.86480833333314</v>
      </c>
      <c r="AB2849" s="28">
        <f t="shared" si="638"/>
        <v>202.36661666666666</v>
      </c>
      <c r="AC2849" s="28">
        <f t="shared" si="639"/>
        <v>35.93319166666668</v>
      </c>
      <c r="AD2849" s="28">
        <f t="shared" si="640"/>
        <v>96.176699999999983</v>
      </c>
      <c r="AE2849" s="28">
        <f t="shared" si="641"/>
        <v>0</v>
      </c>
      <c r="AF2849" s="28">
        <f t="shared" si="642"/>
        <v>13.055871666666661</v>
      </c>
      <c r="AG2849" s="28">
        <f t="shared" si="643"/>
        <v>8.5230499999999978</v>
      </c>
      <c r="AH2849" s="28">
        <f t="shared" si="644"/>
        <v>0</v>
      </c>
      <c r="AI2849" s="28"/>
      <c r="AL2849" s="24">
        <f t="shared" si="645"/>
        <v>1496.5756966666663</v>
      </c>
      <c r="AN2849" s="47">
        <v>315</v>
      </c>
      <c r="AP2849" s="20">
        <f t="shared" si="634"/>
        <v>1811.5756966666663</v>
      </c>
      <c r="AR2849" s="20">
        <f t="shared" si="601"/>
        <v>-185.12445789951585</v>
      </c>
    </row>
    <row r="2850" spans="1:44" x14ac:dyDescent="0.25">
      <c r="A2850" t="str">
        <f>VLOOKUP($B2850,'Cushing Balance'!$C$2:$E$500,3,TRUE)</f>
        <v>182017</v>
      </c>
      <c r="B2850" s="2">
        <v>42861</v>
      </c>
      <c r="C2850" s="32"/>
      <c r="D2850" s="36">
        <f t="shared" ref="D2850:E2850" si="670">AVERAGE(D2837:D2849)</f>
        <v>139.16694505494522</v>
      </c>
      <c r="E2850" s="28">
        <f t="shared" si="670"/>
        <v>108.94604395604414</v>
      </c>
      <c r="F2850" s="28">
        <f t="shared" si="608"/>
        <v>197.36916483516492</v>
      </c>
      <c r="G2850" s="28"/>
      <c r="H2850" s="28">
        <f t="shared" si="609"/>
        <v>132.56742857142854</v>
      </c>
      <c r="I2850" s="28">
        <f t="shared" si="610"/>
        <v>78.849230769230743</v>
      </c>
      <c r="J2850" s="28">
        <f t="shared" si="611"/>
        <v>315.60278021978041</v>
      </c>
      <c r="K2850" s="28">
        <f t="shared" si="612"/>
        <v>77.481208791208815</v>
      </c>
      <c r="L2850" s="28">
        <f t="shared" si="613"/>
        <v>6.656349567592164E-3</v>
      </c>
      <c r="M2850" s="28">
        <f t="shared" si="614"/>
        <v>330.4133626373627</v>
      </c>
      <c r="N2850" s="28">
        <f t="shared" si="615"/>
        <v>119.65840659340643</v>
      </c>
      <c r="O2850" s="28">
        <f t="shared" si="616"/>
        <v>44.390010989010989</v>
      </c>
      <c r="P2850" s="28">
        <f t="shared" si="617"/>
        <v>0</v>
      </c>
      <c r="R2850" s="24">
        <f t="shared" si="632"/>
        <v>1544.4512387671505</v>
      </c>
      <c r="T2850" s="5">
        <v>82</v>
      </c>
      <c r="V2850" s="20">
        <f t="shared" si="633"/>
        <v>1626.4512387671505</v>
      </c>
      <c r="W2850" s="59">
        <f t="shared" si="623"/>
        <v>42861</v>
      </c>
      <c r="X2850" s="28">
        <f t="shared" si="636"/>
        <v>151.39905833333341</v>
      </c>
      <c r="Y2850" s="28">
        <f t="shared" si="637"/>
        <v>338.18764999999991</v>
      </c>
      <c r="Z2850" s="28">
        <f t="shared" si="663"/>
        <v>329.06874999999974</v>
      </c>
      <c r="AA2850" s="28">
        <f t="shared" si="647"/>
        <v>321.86480833333314</v>
      </c>
      <c r="AB2850" s="28">
        <f t="shared" si="638"/>
        <v>202.36661666666666</v>
      </c>
      <c r="AC2850" s="28">
        <f t="shared" si="639"/>
        <v>35.93319166666668</v>
      </c>
      <c r="AD2850" s="28">
        <f t="shared" si="640"/>
        <v>96.176699999999983</v>
      </c>
      <c r="AE2850" s="28">
        <f t="shared" si="641"/>
        <v>0</v>
      </c>
      <c r="AF2850" s="28">
        <f t="shared" si="642"/>
        <v>13.055871666666661</v>
      </c>
      <c r="AG2850" s="28">
        <f t="shared" si="643"/>
        <v>8.5230499999999978</v>
      </c>
      <c r="AH2850" s="28">
        <f t="shared" si="644"/>
        <v>0</v>
      </c>
      <c r="AI2850" s="28"/>
      <c r="AL2850" s="24">
        <f t="shared" si="645"/>
        <v>1496.5756966666663</v>
      </c>
      <c r="AN2850" s="47">
        <v>315</v>
      </c>
      <c r="AP2850" s="20">
        <f t="shared" si="634"/>
        <v>1811.5756966666663</v>
      </c>
      <c r="AR2850" s="20">
        <f t="shared" si="601"/>
        <v>-185.12445789951585</v>
      </c>
    </row>
    <row r="2851" spans="1:44" x14ac:dyDescent="0.25">
      <c r="A2851" t="str">
        <f>VLOOKUP($B2851,'Cushing Balance'!$C$2:$E$500,3,TRUE)</f>
        <v>182017</v>
      </c>
      <c r="B2851" s="2">
        <v>42862</v>
      </c>
      <c r="C2851" s="32"/>
      <c r="D2851" s="36">
        <f t="shared" ref="D2851:E2851" si="671">AVERAGE(D2838:D2850)</f>
        <v>139.16694505494522</v>
      </c>
      <c r="E2851" s="28">
        <f t="shared" si="671"/>
        <v>108.94604395604414</v>
      </c>
      <c r="F2851" s="28">
        <f t="shared" si="608"/>
        <v>197.36916483516492</v>
      </c>
      <c r="G2851" s="28"/>
      <c r="H2851" s="28">
        <f t="shared" si="609"/>
        <v>132.56742857142854</v>
      </c>
      <c r="I2851" s="28">
        <f t="shared" si="610"/>
        <v>78.849230769230743</v>
      </c>
      <c r="J2851" s="28">
        <f t="shared" si="611"/>
        <v>315.60278021978041</v>
      </c>
      <c r="K2851" s="28">
        <f t="shared" si="612"/>
        <v>77.481208791208815</v>
      </c>
      <c r="L2851" s="28">
        <f t="shared" si="613"/>
        <v>6.656349567592164E-3</v>
      </c>
      <c r="M2851" s="28">
        <f t="shared" si="614"/>
        <v>330.4133626373627</v>
      </c>
      <c r="N2851" s="28">
        <f t="shared" si="615"/>
        <v>119.65840659340643</v>
      </c>
      <c r="O2851" s="28">
        <f t="shared" si="616"/>
        <v>44.390010989010989</v>
      </c>
      <c r="P2851" s="28">
        <f t="shared" si="617"/>
        <v>0</v>
      </c>
      <c r="R2851" s="24">
        <f t="shared" si="632"/>
        <v>1544.4512387671505</v>
      </c>
      <c r="T2851" s="5">
        <v>82</v>
      </c>
      <c r="V2851" s="20">
        <f t="shared" si="633"/>
        <v>1626.4512387671505</v>
      </c>
      <c r="W2851" s="59">
        <f t="shared" si="623"/>
        <v>42862</v>
      </c>
      <c r="X2851" s="28">
        <f t="shared" si="636"/>
        <v>151.39905833333341</v>
      </c>
      <c r="Y2851" s="28">
        <f t="shared" si="637"/>
        <v>338.18764999999991</v>
      </c>
      <c r="Z2851" s="28">
        <f t="shared" si="663"/>
        <v>329.06874999999974</v>
      </c>
      <c r="AA2851" s="28">
        <f t="shared" si="647"/>
        <v>321.86480833333314</v>
      </c>
      <c r="AB2851" s="28">
        <f t="shared" si="638"/>
        <v>202.36661666666666</v>
      </c>
      <c r="AC2851" s="28">
        <f t="shared" si="639"/>
        <v>35.93319166666668</v>
      </c>
      <c r="AD2851" s="28">
        <f t="shared" si="640"/>
        <v>96.176699999999983</v>
      </c>
      <c r="AE2851" s="28">
        <f t="shared" si="641"/>
        <v>0</v>
      </c>
      <c r="AF2851" s="28">
        <f t="shared" si="642"/>
        <v>13.055871666666661</v>
      </c>
      <c r="AG2851" s="28">
        <f t="shared" si="643"/>
        <v>8.5230499999999978</v>
      </c>
      <c r="AH2851" s="28">
        <f t="shared" si="644"/>
        <v>0</v>
      </c>
      <c r="AI2851" s="28"/>
      <c r="AL2851" s="24">
        <f t="shared" si="645"/>
        <v>1496.5756966666663</v>
      </c>
      <c r="AN2851" s="47">
        <v>315</v>
      </c>
      <c r="AP2851" s="20">
        <f t="shared" si="634"/>
        <v>1811.5756966666663</v>
      </c>
      <c r="AR2851" s="20">
        <f t="shared" si="601"/>
        <v>-185.12445789951585</v>
      </c>
    </row>
    <row r="2852" spans="1:44" x14ac:dyDescent="0.25">
      <c r="A2852" t="str">
        <f>VLOOKUP($B2852,'Cushing Balance'!$C$2:$E$500,3,TRUE)</f>
        <v>182017</v>
      </c>
      <c r="B2852" s="2">
        <v>42863</v>
      </c>
      <c r="C2852" s="32"/>
      <c r="D2852" s="36">
        <f t="shared" ref="D2852:E2852" si="672">AVERAGE(D2839:D2851)</f>
        <v>139.16694505494522</v>
      </c>
      <c r="E2852" s="28">
        <f t="shared" si="672"/>
        <v>108.94604395604414</v>
      </c>
      <c r="F2852" s="28">
        <f t="shared" si="608"/>
        <v>197.36916483516492</v>
      </c>
      <c r="G2852" s="28"/>
      <c r="H2852" s="28">
        <f t="shared" si="609"/>
        <v>132.56742857142854</v>
      </c>
      <c r="I2852" s="28">
        <f t="shared" si="610"/>
        <v>78.849230769230743</v>
      </c>
      <c r="J2852" s="28">
        <f t="shared" si="611"/>
        <v>315.60278021978041</v>
      </c>
      <c r="K2852" s="28">
        <f t="shared" si="612"/>
        <v>77.481208791208815</v>
      </c>
      <c r="L2852" s="28">
        <f t="shared" si="613"/>
        <v>6.656349567592164E-3</v>
      </c>
      <c r="M2852" s="28">
        <f t="shared" si="614"/>
        <v>330.4133626373627</v>
      </c>
      <c r="N2852" s="28">
        <f t="shared" si="615"/>
        <v>119.65840659340643</v>
      </c>
      <c r="O2852" s="28">
        <f t="shared" si="616"/>
        <v>44.390010989010989</v>
      </c>
      <c r="P2852" s="28">
        <f t="shared" si="617"/>
        <v>0</v>
      </c>
      <c r="R2852" s="24">
        <f t="shared" si="632"/>
        <v>1544.4512387671505</v>
      </c>
      <c r="T2852" s="5">
        <v>82</v>
      </c>
      <c r="V2852" s="20">
        <f t="shared" si="633"/>
        <v>1626.4512387671505</v>
      </c>
      <c r="W2852" s="59">
        <f t="shared" si="623"/>
        <v>42863</v>
      </c>
      <c r="X2852" s="28">
        <f t="shared" si="636"/>
        <v>151.39905833333341</v>
      </c>
      <c r="Y2852" s="28">
        <f t="shared" si="637"/>
        <v>338.18764999999991</v>
      </c>
      <c r="Z2852" s="28">
        <f t="shared" si="663"/>
        <v>329.06874999999974</v>
      </c>
      <c r="AA2852" s="28">
        <f t="shared" si="647"/>
        <v>321.86480833333314</v>
      </c>
      <c r="AB2852" s="28">
        <f t="shared" si="638"/>
        <v>202.36661666666666</v>
      </c>
      <c r="AC2852" s="28">
        <f t="shared" si="639"/>
        <v>35.93319166666668</v>
      </c>
      <c r="AD2852" s="28">
        <f t="shared" si="640"/>
        <v>96.176699999999983</v>
      </c>
      <c r="AE2852" s="28">
        <f t="shared" si="641"/>
        <v>0</v>
      </c>
      <c r="AF2852" s="28">
        <f t="shared" si="642"/>
        <v>13.055871666666661</v>
      </c>
      <c r="AG2852" s="28">
        <f t="shared" si="643"/>
        <v>8.5230499999999978</v>
      </c>
      <c r="AH2852" s="28">
        <f t="shared" si="644"/>
        <v>0</v>
      </c>
      <c r="AI2852" s="28"/>
      <c r="AL2852" s="24">
        <f t="shared" si="645"/>
        <v>1496.5756966666663</v>
      </c>
      <c r="AN2852" s="47">
        <v>315</v>
      </c>
      <c r="AP2852" s="20">
        <f t="shared" si="634"/>
        <v>1811.5756966666663</v>
      </c>
      <c r="AR2852" s="20">
        <f t="shared" si="601"/>
        <v>-185.12445789951585</v>
      </c>
    </row>
    <row r="2853" spans="1:44" x14ac:dyDescent="0.25">
      <c r="A2853" t="str">
        <f>VLOOKUP($B2853,'Cushing Balance'!$C$2:$E$500,3,TRUE)</f>
        <v>182017</v>
      </c>
      <c r="B2853" s="2">
        <v>42864</v>
      </c>
      <c r="C2853" s="32"/>
      <c r="D2853" s="36">
        <f t="shared" ref="D2853:E2853" si="673">AVERAGE(D2840:D2852)</f>
        <v>139.16694505494522</v>
      </c>
      <c r="E2853" s="28">
        <f t="shared" si="673"/>
        <v>108.94604395604414</v>
      </c>
      <c r="F2853" s="28">
        <f t="shared" si="608"/>
        <v>197.36916483516492</v>
      </c>
      <c r="G2853" s="28"/>
      <c r="H2853" s="28">
        <f t="shared" si="609"/>
        <v>132.56742857142854</v>
      </c>
      <c r="I2853" s="28">
        <f t="shared" si="610"/>
        <v>78.849230769230743</v>
      </c>
      <c r="J2853" s="28">
        <f t="shared" si="611"/>
        <v>315.60278021978041</v>
      </c>
      <c r="K2853" s="28">
        <f t="shared" si="612"/>
        <v>77.481208791208815</v>
      </c>
      <c r="L2853" s="28">
        <f t="shared" si="613"/>
        <v>6.656349567592164E-3</v>
      </c>
      <c r="M2853" s="28">
        <f t="shared" si="614"/>
        <v>330.4133626373627</v>
      </c>
      <c r="N2853" s="28">
        <f t="shared" si="615"/>
        <v>119.65840659340643</v>
      </c>
      <c r="O2853" s="28">
        <f t="shared" si="616"/>
        <v>44.390010989010989</v>
      </c>
      <c r="P2853" s="28">
        <f t="shared" si="617"/>
        <v>0</v>
      </c>
      <c r="R2853" s="24">
        <f t="shared" si="632"/>
        <v>1544.4512387671505</v>
      </c>
      <c r="T2853" s="5">
        <v>82</v>
      </c>
      <c r="V2853" s="20">
        <f t="shared" si="633"/>
        <v>1626.4512387671505</v>
      </c>
      <c r="W2853" s="59">
        <f t="shared" si="623"/>
        <v>42864</v>
      </c>
      <c r="X2853" s="28">
        <f t="shared" si="636"/>
        <v>151.39905833333341</v>
      </c>
      <c r="Y2853" s="28">
        <f t="shared" si="637"/>
        <v>338.18764999999991</v>
      </c>
      <c r="Z2853" s="28">
        <f t="shared" si="663"/>
        <v>329.06874999999974</v>
      </c>
      <c r="AA2853" s="28">
        <f t="shared" si="647"/>
        <v>321.86480833333314</v>
      </c>
      <c r="AB2853" s="28">
        <f t="shared" si="638"/>
        <v>202.36661666666666</v>
      </c>
      <c r="AC2853" s="28">
        <f t="shared" si="639"/>
        <v>35.93319166666668</v>
      </c>
      <c r="AD2853" s="28">
        <f t="shared" si="640"/>
        <v>96.176699999999983</v>
      </c>
      <c r="AE2853" s="28">
        <f t="shared" si="641"/>
        <v>0</v>
      </c>
      <c r="AF2853" s="28">
        <f t="shared" si="642"/>
        <v>13.055871666666661</v>
      </c>
      <c r="AG2853" s="28">
        <f t="shared" si="643"/>
        <v>8.5230499999999978</v>
      </c>
      <c r="AH2853" s="28">
        <f t="shared" si="644"/>
        <v>0</v>
      </c>
      <c r="AI2853" s="28"/>
      <c r="AL2853" s="24">
        <f t="shared" si="645"/>
        <v>1496.5756966666663</v>
      </c>
      <c r="AN2853" s="47">
        <v>315</v>
      </c>
      <c r="AP2853" s="20">
        <f t="shared" si="634"/>
        <v>1811.5756966666663</v>
      </c>
      <c r="AR2853" s="20">
        <f t="shared" si="601"/>
        <v>-185.12445789951585</v>
      </c>
    </row>
    <row r="2854" spans="1:44" x14ac:dyDescent="0.25">
      <c r="A2854" t="str">
        <f>VLOOKUP($B2854,'Cushing Balance'!$C$2:$E$500,3,TRUE)</f>
        <v>182017</v>
      </c>
      <c r="B2854" s="2">
        <v>42865</v>
      </c>
      <c r="C2854" s="32"/>
      <c r="D2854" s="36">
        <f t="shared" ref="D2854:E2854" si="674">AVERAGE(D2841:D2853)</f>
        <v>139.16694505494522</v>
      </c>
      <c r="E2854" s="28">
        <f t="shared" si="674"/>
        <v>108.94604395604414</v>
      </c>
      <c r="F2854" s="28">
        <f t="shared" si="608"/>
        <v>197.36916483516492</v>
      </c>
      <c r="G2854" s="28"/>
      <c r="H2854" s="28">
        <f t="shared" si="609"/>
        <v>132.56742857142854</v>
      </c>
      <c r="I2854" s="28">
        <f t="shared" si="610"/>
        <v>78.849230769230743</v>
      </c>
      <c r="J2854" s="28">
        <f t="shared" si="611"/>
        <v>315.60278021978041</v>
      </c>
      <c r="K2854" s="28">
        <f t="shared" si="612"/>
        <v>77.481208791208815</v>
      </c>
      <c r="L2854" s="28">
        <f t="shared" si="613"/>
        <v>6.656349567592164E-3</v>
      </c>
      <c r="M2854" s="28">
        <f t="shared" si="614"/>
        <v>330.4133626373627</v>
      </c>
      <c r="N2854" s="28">
        <f t="shared" si="615"/>
        <v>119.65840659340643</v>
      </c>
      <c r="O2854" s="28">
        <f t="shared" si="616"/>
        <v>44.390010989010989</v>
      </c>
      <c r="P2854" s="28">
        <f t="shared" si="617"/>
        <v>0</v>
      </c>
      <c r="R2854" s="24">
        <f t="shared" si="632"/>
        <v>1544.4512387671505</v>
      </c>
      <c r="T2854" s="5">
        <v>82</v>
      </c>
      <c r="V2854" s="20">
        <f t="shared" si="633"/>
        <v>1626.4512387671505</v>
      </c>
      <c r="W2854" s="59">
        <f t="shared" si="623"/>
        <v>42865</v>
      </c>
      <c r="X2854" s="28">
        <f t="shared" si="636"/>
        <v>151.39905833333341</v>
      </c>
      <c r="Y2854" s="28">
        <f t="shared" si="637"/>
        <v>338.18764999999991</v>
      </c>
      <c r="Z2854" s="28">
        <f t="shared" si="663"/>
        <v>329.06874999999974</v>
      </c>
      <c r="AA2854" s="28">
        <f t="shared" si="647"/>
        <v>321.86480833333314</v>
      </c>
      <c r="AB2854" s="28">
        <f t="shared" si="638"/>
        <v>202.36661666666666</v>
      </c>
      <c r="AC2854" s="28">
        <f t="shared" si="639"/>
        <v>35.93319166666668</v>
      </c>
      <c r="AD2854" s="28">
        <f t="shared" si="640"/>
        <v>96.176699999999983</v>
      </c>
      <c r="AE2854" s="28">
        <f t="shared" si="641"/>
        <v>0</v>
      </c>
      <c r="AF2854" s="28">
        <f t="shared" si="642"/>
        <v>13.055871666666661</v>
      </c>
      <c r="AG2854" s="28">
        <f t="shared" si="643"/>
        <v>8.5230499999999978</v>
      </c>
      <c r="AH2854" s="28">
        <f t="shared" si="644"/>
        <v>0</v>
      </c>
      <c r="AI2854" s="28"/>
      <c r="AL2854" s="24">
        <f t="shared" si="645"/>
        <v>1496.5756966666663</v>
      </c>
      <c r="AN2854" s="47">
        <v>315</v>
      </c>
      <c r="AP2854" s="20">
        <f t="shared" si="634"/>
        <v>1811.5756966666663</v>
      </c>
      <c r="AR2854" s="20">
        <f t="shared" si="601"/>
        <v>-185.12445789951585</v>
      </c>
    </row>
    <row r="2855" spans="1:44" x14ac:dyDescent="0.25">
      <c r="A2855" t="str">
        <f>VLOOKUP($B2855,'Cushing Balance'!$C$2:$E$500,3,TRUE)</f>
        <v>182017</v>
      </c>
      <c r="B2855" s="2">
        <v>42866</v>
      </c>
      <c r="C2855" s="32"/>
      <c r="D2855" s="36">
        <f t="shared" ref="D2855:E2855" si="675">AVERAGE(D2842:D2854)</f>
        <v>139.16694505494522</v>
      </c>
      <c r="E2855" s="28">
        <f t="shared" si="675"/>
        <v>108.94604395604414</v>
      </c>
      <c r="F2855" s="28">
        <f t="shared" si="608"/>
        <v>197.36916483516492</v>
      </c>
      <c r="G2855" s="28"/>
      <c r="H2855" s="28">
        <f t="shared" si="609"/>
        <v>132.56742857142854</v>
      </c>
      <c r="I2855" s="28">
        <f t="shared" si="610"/>
        <v>78.849230769230743</v>
      </c>
      <c r="J2855" s="28">
        <f t="shared" si="611"/>
        <v>315.60278021978041</v>
      </c>
      <c r="K2855" s="28">
        <f t="shared" si="612"/>
        <v>77.481208791208815</v>
      </c>
      <c r="L2855" s="28">
        <f t="shared" si="613"/>
        <v>6.656349567592164E-3</v>
      </c>
      <c r="M2855" s="28">
        <f t="shared" si="614"/>
        <v>330.4133626373627</v>
      </c>
      <c r="N2855" s="28">
        <f t="shared" si="615"/>
        <v>119.65840659340643</v>
      </c>
      <c r="O2855" s="28">
        <f t="shared" si="616"/>
        <v>44.390010989010989</v>
      </c>
      <c r="P2855" s="28">
        <f t="shared" si="617"/>
        <v>0</v>
      </c>
      <c r="R2855" s="24">
        <f t="shared" si="632"/>
        <v>1544.4512387671505</v>
      </c>
      <c r="T2855" s="5">
        <v>82</v>
      </c>
      <c r="V2855" s="20">
        <f t="shared" si="633"/>
        <v>1626.4512387671505</v>
      </c>
      <c r="W2855" s="59">
        <f t="shared" si="623"/>
        <v>42866</v>
      </c>
      <c r="X2855" s="28">
        <f t="shared" si="636"/>
        <v>151.39905833333341</v>
      </c>
      <c r="Y2855" s="28">
        <f t="shared" si="637"/>
        <v>338.18764999999991</v>
      </c>
      <c r="Z2855" s="28">
        <f t="shared" si="663"/>
        <v>329.06874999999974</v>
      </c>
      <c r="AA2855" s="28">
        <f t="shared" si="647"/>
        <v>321.86480833333314</v>
      </c>
      <c r="AB2855" s="28">
        <f t="shared" si="638"/>
        <v>202.36661666666666</v>
      </c>
      <c r="AC2855" s="28">
        <f t="shared" si="639"/>
        <v>35.93319166666668</v>
      </c>
      <c r="AD2855" s="28">
        <f t="shared" si="640"/>
        <v>96.176699999999983</v>
      </c>
      <c r="AE2855" s="28">
        <f t="shared" si="641"/>
        <v>0</v>
      </c>
      <c r="AF2855" s="28">
        <f t="shared" si="642"/>
        <v>13.055871666666661</v>
      </c>
      <c r="AG2855" s="28">
        <f t="shared" si="643"/>
        <v>8.5230499999999978</v>
      </c>
      <c r="AH2855" s="28">
        <f t="shared" si="644"/>
        <v>0</v>
      </c>
      <c r="AI2855" s="28"/>
      <c r="AL2855" s="24">
        <f t="shared" si="645"/>
        <v>1496.5756966666663</v>
      </c>
      <c r="AN2855" s="47">
        <v>315</v>
      </c>
      <c r="AP2855" s="20">
        <f t="shared" si="634"/>
        <v>1811.5756966666663</v>
      </c>
      <c r="AR2855" s="20">
        <f t="shared" si="601"/>
        <v>-185.12445789951585</v>
      </c>
    </row>
    <row r="2856" spans="1:44" x14ac:dyDescent="0.25">
      <c r="A2856" t="str">
        <f>VLOOKUP($B2856,'Cushing Balance'!$C$2:$E$500,3,TRUE)</f>
        <v>182017</v>
      </c>
      <c r="B2856" s="2">
        <v>42867</v>
      </c>
      <c r="C2856" s="32"/>
      <c r="D2856" s="36">
        <f t="shared" ref="D2856:E2856" si="676">AVERAGE(D2843:D2855)</f>
        <v>139.16694505494522</v>
      </c>
      <c r="E2856" s="28">
        <f t="shared" si="676"/>
        <v>108.94604395604414</v>
      </c>
      <c r="F2856" s="28">
        <f t="shared" si="608"/>
        <v>197.36916483516492</v>
      </c>
      <c r="G2856" s="28"/>
      <c r="H2856" s="28">
        <f t="shared" si="609"/>
        <v>132.56742857142854</v>
      </c>
      <c r="I2856" s="28">
        <f t="shared" si="610"/>
        <v>78.849230769230743</v>
      </c>
      <c r="J2856" s="28">
        <f t="shared" si="611"/>
        <v>315.60278021978041</v>
      </c>
      <c r="K2856" s="28">
        <f t="shared" si="612"/>
        <v>77.481208791208815</v>
      </c>
      <c r="L2856" s="28">
        <f t="shared" si="613"/>
        <v>6.656349567592164E-3</v>
      </c>
      <c r="M2856" s="28">
        <f t="shared" si="614"/>
        <v>330.4133626373627</v>
      </c>
      <c r="N2856" s="28">
        <f t="shared" si="615"/>
        <v>119.65840659340643</v>
      </c>
      <c r="O2856" s="28">
        <f t="shared" si="616"/>
        <v>44.390010989010989</v>
      </c>
      <c r="P2856" s="28">
        <f t="shared" si="617"/>
        <v>0</v>
      </c>
      <c r="R2856" s="24">
        <f t="shared" si="632"/>
        <v>1544.4512387671505</v>
      </c>
      <c r="T2856" s="5">
        <v>82</v>
      </c>
      <c r="V2856" s="20">
        <f t="shared" si="633"/>
        <v>1626.4512387671505</v>
      </c>
      <c r="W2856" s="59">
        <f t="shared" si="623"/>
        <v>42867</v>
      </c>
      <c r="X2856" s="28">
        <f t="shared" si="636"/>
        <v>151.39905833333341</v>
      </c>
      <c r="Y2856" s="28">
        <f t="shared" si="637"/>
        <v>338.18764999999991</v>
      </c>
      <c r="Z2856" s="28">
        <f t="shared" si="663"/>
        <v>329.06874999999974</v>
      </c>
      <c r="AA2856" s="28">
        <f t="shared" si="647"/>
        <v>321.86480833333314</v>
      </c>
      <c r="AB2856" s="28">
        <f t="shared" si="638"/>
        <v>202.36661666666666</v>
      </c>
      <c r="AC2856" s="28">
        <f t="shared" si="639"/>
        <v>35.93319166666668</v>
      </c>
      <c r="AD2856" s="28">
        <f t="shared" si="640"/>
        <v>96.176699999999983</v>
      </c>
      <c r="AE2856" s="28">
        <f t="shared" si="641"/>
        <v>0</v>
      </c>
      <c r="AF2856" s="28">
        <f t="shared" si="642"/>
        <v>13.055871666666661</v>
      </c>
      <c r="AG2856" s="28">
        <f t="shared" si="643"/>
        <v>8.5230499999999978</v>
      </c>
      <c r="AH2856" s="28">
        <f t="shared" si="644"/>
        <v>0</v>
      </c>
      <c r="AI2856" s="28"/>
      <c r="AL2856" s="24">
        <f t="shared" si="645"/>
        <v>1496.5756966666663</v>
      </c>
      <c r="AN2856" s="47">
        <v>315</v>
      </c>
      <c r="AP2856" s="20">
        <f t="shared" si="634"/>
        <v>1811.5756966666663</v>
      </c>
      <c r="AR2856" s="20">
        <f t="shared" si="601"/>
        <v>-185.12445789951585</v>
      </c>
    </row>
    <row r="2857" spans="1:44" x14ac:dyDescent="0.25">
      <c r="A2857" t="str">
        <f>VLOOKUP($B2857,'Cushing Balance'!$C$2:$E$500,3,TRUE)</f>
        <v>192017</v>
      </c>
      <c r="B2857" s="2">
        <v>42868</v>
      </c>
      <c r="C2857" s="32"/>
      <c r="D2857" s="36">
        <f t="shared" ref="D2857:E2857" si="677">AVERAGE(D2844:D2856)</f>
        <v>139.16694505494522</v>
      </c>
      <c r="E2857" s="28">
        <f t="shared" si="677"/>
        <v>108.94604395604414</v>
      </c>
      <c r="F2857" s="28">
        <f t="shared" si="608"/>
        <v>197.36916483516492</v>
      </c>
      <c r="G2857" s="28"/>
      <c r="H2857" s="28">
        <f t="shared" si="609"/>
        <v>132.56742857142854</v>
      </c>
      <c r="I2857" s="28">
        <f t="shared" si="610"/>
        <v>78.849230769230743</v>
      </c>
      <c r="J2857" s="28">
        <f t="shared" si="611"/>
        <v>315.60278021978041</v>
      </c>
      <c r="K2857" s="28">
        <f t="shared" si="612"/>
        <v>77.481208791208815</v>
      </c>
      <c r="L2857" s="28">
        <f t="shared" si="613"/>
        <v>6.656349567592164E-3</v>
      </c>
      <c r="M2857" s="28">
        <f t="shared" si="614"/>
        <v>330.4133626373627</v>
      </c>
      <c r="N2857" s="28">
        <f t="shared" si="615"/>
        <v>119.65840659340643</v>
      </c>
      <c r="O2857" s="28">
        <f t="shared" si="616"/>
        <v>44.390010989010989</v>
      </c>
      <c r="P2857" s="28">
        <f t="shared" si="617"/>
        <v>0</v>
      </c>
      <c r="R2857" s="24">
        <f t="shared" si="632"/>
        <v>1544.4512387671505</v>
      </c>
      <c r="T2857" s="5">
        <v>82</v>
      </c>
      <c r="V2857" s="20">
        <f t="shared" si="633"/>
        <v>1626.4512387671505</v>
      </c>
      <c r="W2857" s="59">
        <f t="shared" si="623"/>
        <v>42868</v>
      </c>
      <c r="X2857" s="28">
        <f t="shared" si="636"/>
        <v>151.39905833333341</v>
      </c>
      <c r="Y2857" s="28">
        <f t="shared" si="637"/>
        <v>338.18764999999991</v>
      </c>
      <c r="Z2857" s="28">
        <f t="shared" si="663"/>
        <v>329.06874999999974</v>
      </c>
      <c r="AA2857" s="28">
        <f t="shared" si="647"/>
        <v>321.86480833333314</v>
      </c>
      <c r="AB2857" s="28">
        <f t="shared" si="638"/>
        <v>202.36661666666666</v>
      </c>
      <c r="AC2857" s="28">
        <f t="shared" si="639"/>
        <v>35.93319166666668</v>
      </c>
      <c r="AD2857" s="28">
        <f t="shared" si="640"/>
        <v>96.176699999999983</v>
      </c>
      <c r="AE2857" s="28">
        <f t="shared" si="641"/>
        <v>0</v>
      </c>
      <c r="AF2857" s="28">
        <f t="shared" si="642"/>
        <v>13.055871666666661</v>
      </c>
      <c r="AG2857" s="28">
        <f t="shared" si="643"/>
        <v>8.5230499999999978</v>
      </c>
      <c r="AH2857" s="28">
        <f t="shared" si="644"/>
        <v>0</v>
      </c>
      <c r="AI2857" s="28"/>
      <c r="AL2857" s="24">
        <f t="shared" si="645"/>
        <v>1496.5756966666663</v>
      </c>
      <c r="AN2857" s="47">
        <v>315</v>
      </c>
      <c r="AP2857" s="20">
        <f t="shared" si="634"/>
        <v>1811.5756966666663</v>
      </c>
      <c r="AR2857" s="20">
        <f t="shared" si="601"/>
        <v>-185.12445789951585</v>
      </c>
    </row>
    <row r="2858" spans="1:44" x14ac:dyDescent="0.25">
      <c r="A2858" t="str">
        <f>VLOOKUP($B2858,'Cushing Balance'!$C$2:$E$500,3,TRUE)</f>
        <v>192017</v>
      </c>
      <c r="B2858" s="2">
        <v>42869</v>
      </c>
      <c r="C2858" s="32"/>
      <c r="D2858" s="36">
        <f t="shared" ref="D2858:E2858" si="678">AVERAGE(D2845:D2857)</f>
        <v>139.16694505494522</v>
      </c>
      <c r="E2858" s="28">
        <f t="shared" si="678"/>
        <v>108.94604395604414</v>
      </c>
      <c r="F2858" s="28">
        <f t="shared" si="608"/>
        <v>197.36916483516492</v>
      </c>
      <c r="G2858" s="28"/>
      <c r="H2858" s="28">
        <f t="shared" si="609"/>
        <v>132.56742857142854</v>
      </c>
      <c r="I2858" s="28">
        <f t="shared" si="610"/>
        <v>78.849230769230743</v>
      </c>
      <c r="J2858" s="28">
        <f t="shared" si="611"/>
        <v>315.60278021978041</v>
      </c>
      <c r="K2858" s="28">
        <f t="shared" si="612"/>
        <v>77.481208791208815</v>
      </c>
      <c r="L2858" s="28">
        <f t="shared" si="613"/>
        <v>6.656349567592164E-3</v>
      </c>
      <c r="M2858" s="28">
        <f t="shared" si="614"/>
        <v>330.4133626373627</v>
      </c>
      <c r="N2858" s="28">
        <f t="shared" si="615"/>
        <v>119.65840659340643</v>
      </c>
      <c r="O2858" s="28">
        <f t="shared" si="616"/>
        <v>44.390010989010989</v>
      </c>
      <c r="P2858" s="28">
        <f t="shared" si="617"/>
        <v>0</v>
      </c>
      <c r="R2858" s="24">
        <f t="shared" si="632"/>
        <v>1544.4512387671505</v>
      </c>
      <c r="T2858" s="5">
        <v>82</v>
      </c>
      <c r="V2858" s="20">
        <f t="shared" si="633"/>
        <v>1626.4512387671505</v>
      </c>
      <c r="W2858" s="59">
        <f t="shared" si="623"/>
        <v>42869</v>
      </c>
      <c r="X2858" s="28">
        <f t="shared" si="636"/>
        <v>151.39905833333341</v>
      </c>
      <c r="Y2858" s="28">
        <f t="shared" si="637"/>
        <v>338.18764999999991</v>
      </c>
      <c r="Z2858" s="28">
        <f t="shared" si="663"/>
        <v>329.06874999999974</v>
      </c>
      <c r="AA2858" s="28">
        <f t="shared" si="647"/>
        <v>321.86480833333314</v>
      </c>
      <c r="AB2858" s="28">
        <f t="shared" si="638"/>
        <v>202.36661666666666</v>
      </c>
      <c r="AC2858" s="28">
        <f t="shared" si="639"/>
        <v>35.93319166666668</v>
      </c>
      <c r="AD2858" s="28">
        <f t="shared" si="640"/>
        <v>96.176699999999983</v>
      </c>
      <c r="AE2858" s="28">
        <f t="shared" si="641"/>
        <v>0</v>
      </c>
      <c r="AF2858" s="28">
        <f t="shared" si="642"/>
        <v>13.055871666666661</v>
      </c>
      <c r="AG2858" s="28">
        <f t="shared" si="643"/>
        <v>8.5230499999999978</v>
      </c>
      <c r="AH2858" s="28">
        <f t="shared" si="644"/>
        <v>0</v>
      </c>
      <c r="AI2858" s="28"/>
      <c r="AL2858" s="24">
        <f t="shared" si="645"/>
        <v>1496.5756966666663</v>
      </c>
      <c r="AN2858" s="47">
        <v>315</v>
      </c>
      <c r="AP2858" s="20">
        <f t="shared" si="634"/>
        <v>1811.5756966666663</v>
      </c>
      <c r="AR2858" s="20">
        <f t="shared" si="601"/>
        <v>-185.12445789951585</v>
      </c>
    </row>
    <row r="2859" spans="1:44" x14ac:dyDescent="0.25">
      <c r="A2859" t="str">
        <f>VLOOKUP($B2859,'Cushing Balance'!$C$2:$E$500,3,TRUE)</f>
        <v>192017</v>
      </c>
      <c r="B2859" s="2">
        <v>42870</v>
      </c>
      <c r="C2859" s="32"/>
      <c r="D2859" s="36">
        <f t="shared" ref="D2859:E2859" si="679">AVERAGE(D2846:D2858)</f>
        <v>139.16694505494522</v>
      </c>
      <c r="E2859" s="28">
        <f t="shared" si="679"/>
        <v>108.94604395604414</v>
      </c>
      <c r="F2859" s="28">
        <f t="shared" si="608"/>
        <v>197.36916483516492</v>
      </c>
      <c r="G2859" s="28"/>
      <c r="H2859" s="28">
        <f t="shared" si="609"/>
        <v>132.56742857142854</v>
      </c>
      <c r="I2859" s="28">
        <f t="shared" si="610"/>
        <v>78.849230769230743</v>
      </c>
      <c r="J2859" s="28">
        <f t="shared" si="611"/>
        <v>315.60278021978041</v>
      </c>
      <c r="K2859" s="28">
        <f t="shared" si="612"/>
        <v>77.481208791208815</v>
      </c>
      <c r="L2859" s="28">
        <f t="shared" si="613"/>
        <v>6.656349567592164E-3</v>
      </c>
      <c r="M2859" s="28">
        <f t="shared" si="614"/>
        <v>330.4133626373627</v>
      </c>
      <c r="N2859" s="28">
        <f t="shared" si="615"/>
        <v>119.65840659340643</v>
      </c>
      <c r="O2859" s="28">
        <f t="shared" si="616"/>
        <v>44.390010989010989</v>
      </c>
      <c r="P2859" s="28">
        <f t="shared" si="617"/>
        <v>0</v>
      </c>
      <c r="R2859" s="24">
        <f t="shared" si="632"/>
        <v>1544.4512387671505</v>
      </c>
      <c r="T2859" s="5">
        <v>82</v>
      </c>
      <c r="V2859" s="20">
        <f t="shared" si="633"/>
        <v>1626.4512387671505</v>
      </c>
      <c r="W2859" s="59">
        <f t="shared" si="623"/>
        <v>42870</v>
      </c>
      <c r="X2859" s="28">
        <f t="shared" si="636"/>
        <v>151.39905833333341</v>
      </c>
      <c r="Y2859" s="28">
        <f t="shared" si="637"/>
        <v>338.18764999999991</v>
      </c>
      <c r="Z2859" s="28">
        <f t="shared" si="663"/>
        <v>329.06874999999974</v>
      </c>
      <c r="AA2859" s="28">
        <f t="shared" si="647"/>
        <v>321.86480833333314</v>
      </c>
      <c r="AB2859" s="28">
        <f t="shared" si="638"/>
        <v>202.36661666666666</v>
      </c>
      <c r="AC2859" s="28">
        <f t="shared" si="639"/>
        <v>35.93319166666668</v>
      </c>
      <c r="AD2859" s="28">
        <f t="shared" si="640"/>
        <v>96.176699999999983</v>
      </c>
      <c r="AE2859" s="28">
        <f t="shared" si="641"/>
        <v>0</v>
      </c>
      <c r="AF2859" s="28">
        <f t="shared" si="642"/>
        <v>13.055871666666661</v>
      </c>
      <c r="AG2859" s="28">
        <f t="shared" si="643"/>
        <v>8.5230499999999978</v>
      </c>
      <c r="AH2859" s="28">
        <f t="shared" si="644"/>
        <v>0</v>
      </c>
      <c r="AI2859" s="28"/>
      <c r="AL2859" s="24">
        <f t="shared" si="645"/>
        <v>1496.5756966666663</v>
      </c>
      <c r="AN2859" s="47">
        <v>315</v>
      </c>
      <c r="AP2859" s="20">
        <f t="shared" si="634"/>
        <v>1811.5756966666663</v>
      </c>
      <c r="AR2859" s="20">
        <f t="shared" si="601"/>
        <v>-185.12445789951585</v>
      </c>
    </row>
    <row r="2860" spans="1:44" x14ac:dyDescent="0.25">
      <c r="A2860" t="str">
        <f>VLOOKUP($B2860,'Cushing Balance'!$C$2:$E$500,3,TRUE)</f>
        <v>192017</v>
      </c>
      <c r="B2860" s="2">
        <v>42871</v>
      </c>
      <c r="C2860" s="32"/>
      <c r="D2860" s="36">
        <f t="shared" ref="D2860:E2860" si="680">AVERAGE(D2847:D2859)</f>
        <v>139.16694505494522</v>
      </c>
      <c r="E2860" s="28">
        <f t="shared" si="680"/>
        <v>108.94604395604414</v>
      </c>
      <c r="F2860" s="28">
        <f t="shared" si="608"/>
        <v>197.36916483516492</v>
      </c>
      <c r="G2860" s="28"/>
      <c r="H2860" s="28">
        <f t="shared" si="609"/>
        <v>132.56742857142854</v>
      </c>
      <c r="I2860" s="28">
        <f t="shared" si="610"/>
        <v>78.849230769230743</v>
      </c>
      <c r="J2860" s="28">
        <f t="shared" si="611"/>
        <v>315.60278021978041</v>
      </c>
      <c r="K2860" s="28">
        <f t="shared" si="612"/>
        <v>77.481208791208815</v>
      </c>
      <c r="L2860" s="28">
        <f t="shared" si="613"/>
        <v>6.656349567592164E-3</v>
      </c>
      <c r="M2860" s="28">
        <f t="shared" si="614"/>
        <v>330.4133626373627</v>
      </c>
      <c r="N2860" s="28">
        <f t="shared" si="615"/>
        <v>119.65840659340643</v>
      </c>
      <c r="O2860" s="28">
        <f t="shared" si="616"/>
        <v>44.390010989010989</v>
      </c>
      <c r="P2860" s="28">
        <f t="shared" si="617"/>
        <v>0</v>
      </c>
      <c r="R2860" s="24">
        <f t="shared" si="632"/>
        <v>1544.4512387671505</v>
      </c>
      <c r="T2860" s="5">
        <v>82</v>
      </c>
      <c r="V2860" s="20">
        <f t="shared" si="633"/>
        <v>1626.4512387671505</v>
      </c>
      <c r="W2860" s="59">
        <f t="shared" si="623"/>
        <v>42871</v>
      </c>
      <c r="X2860" s="28">
        <f t="shared" si="636"/>
        <v>151.39905833333341</v>
      </c>
      <c r="Y2860" s="28">
        <f t="shared" si="637"/>
        <v>338.18764999999991</v>
      </c>
      <c r="Z2860" s="28">
        <f t="shared" si="663"/>
        <v>329.06874999999974</v>
      </c>
      <c r="AA2860" s="28">
        <f t="shared" si="647"/>
        <v>321.86480833333314</v>
      </c>
      <c r="AB2860" s="28">
        <f t="shared" si="638"/>
        <v>202.36661666666666</v>
      </c>
      <c r="AC2860" s="28">
        <f t="shared" si="639"/>
        <v>35.93319166666668</v>
      </c>
      <c r="AD2860" s="28">
        <f t="shared" si="640"/>
        <v>96.176699999999983</v>
      </c>
      <c r="AE2860" s="28">
        <f t="shared" si="641"/>
        <v>0</v>
      </c>
      <c r="AF2860" s="28">
        <f t="shared" si="642"/>
        <v>13.055871666666661</v>
      </c>
      <c r="AG2860" s="28">
        <f t="shared" si="643"/>
        <v>8.5230499999999978</v>
      </c>
      <c r="AH2860" s="28">
        <f t="shared" si="644"/>
        <v>0</v>
      </c>
      <c r="AI2860" s="28"/>
      <c r="AL2860" s="24">
        <f t="shared" si="645"/>
        <v>1496.5756966666663</v>
      </c>
      <c r="AN2860" s="47">
        <v>315</v>
      </c>
      <c r="AP2860" s="20">
        <f t="shared" si="634"/>
        <v>1811.5756966666663</v>
      </c>
      <c r="AR2860" s="20">
        <f t="shared" si="601"/>
        <v>-185.12445789951585</v>
      </c>
    </row>
    <row r="2861" spans="1:44" x14ac:dyDescent="0.25">
      <c r="A2861" t="str">
        <f>VLOOKUP($B2861,'Cushing Balance'!$C$2:$E$500,3,TRUE)</f>
        <v>192017</v>
      </c>
      <c r="B2861" s="2">
        <v>42872</v>
      </c>
      <c r="C2861" s="32"/>
      <c r="D2861" s="36">
        <f t="shared" ref="D2861:E2861" si="681">AVERAGE(D2848:D2860)</f>
        <v>139.16694505494522</v>
      </c>
      <c r="E2861" s="28">
        <f t="shared" si="681"/>
        <v>108.94604395604414</v>
      </c>
      <c r="F2861" s="28">
        <f t="shared" si="608"/>
        <v>197.36916483516492</v>
      </c>
      <c r="G2861" s="28"/>
      <c r="H2861" s="28">
        <f t="shared" si="609"/>
        <v>132.56742857142854</v>
      </c>
      <c r="I2861" s="28">
        <f t="shared" si="610"/>
        <v>78.849230769230743</v>
      </c>
      <c r="J2861" s="28">
        <f t="shared" si="611"/>
        <v>315.60278021978041</v>
      </c>
      <c r="K2861" s="28">
        <f t="shared" si="612"/>
        <v>77.481208791208815</v>
      </c>
      <c r="L2861" s="28">
        <f t="shared" si="613"/>
        <v>6.656349567592164E-3</v>
      </c>
      <c r="M2861" s="28">
        <f t="shared" si="614"/>
        <v>330.4133626373627</v>
      </c>
      <c r="N2861" s="28">
        <f t="shared" si="615"/>
        <v>119.65840659340643</v>
      </c>
      <c r="O2861" s="28">
        <f t="shared" si="616"/>
        <v>44.390010989010989</v>
      </c>
      <c r="P2861" s="28">
        <f t="shared" si="617"/>
        <v>0</v>
      </c>
      <c r="R2861" s="24">
        <f t="shared" si="632"/>
        <v>1544.4512387671505</v>
      </c>
      <c r="T2861" s="5">
        <v>82</v>
      </c>
      <c r="V2861" s="20">
        <f t="shared" si="633"/>
        <v>1626.4512387671505</v>
      </c>
      <c r="W2861" s="59">
        <f t="shared" si="623"/>
        <v>42872</v>
      </c>
      <c r="X2861" s="28">
        <f t="shared" si="636"/>
        <v>151.39905833333341</v>
      </c>
      <c r="Y2861" s="28">
        <f t="shared" si="637"/>
        <v>338.18764999999991</v>
      </c>
      <c r="Z2861" s="28">
        <f t="shared" si="663"/>
        <v>329.06874999999974</v>
      </c>
      <c r="AA2861" s="28">
        <f t="shared" si="647"/>
        <v>321.86480833333314</v>
      </c>
      <c r="AB2861" s="28">
        <f t="shared" si="638"/>
        <v>202.36661666666666</v>
      </c>
      <c r="AC2861" s="28">
        <f t="shared" si="639"/>
        <v>35.93319166666668</v>
      </c>
      <c r="AD2861" s="28">
        <f t="shared" si="640"/>
        <v>96.176699999999983</v>
      </c>
      <c r="AE2861" s="28">
        <f t="shared" si="641"/>
        <v>0</v>
      </c>
      <c r="AF2861" s="28">
        <f t="shared" si="642"/>
        <v>13.055871666666661</v>
      </c>
      <c r="AG2861" s="28">
        <f t="shared" si="643"/>
        <v>8.5230499999999978</v>
      </c>
      <c r="AH2861" s="28">
        <f t="shared" si="644"/>
        <v>0</v>
      </c>
      <c r="AI2861" s="28"/>
      <c r="AL2861" s="24">
        <f t="shared" si="645"/>
        <v>1496.5756966666663</v>
      </c>
      <c r="AN2861" s="47">
        <v>315</v>
      </c>
      <c r="AP2861" s="20">
        <f t="shared" si="634"/>
        <v>1811.5756966666663</v>
      </c>
      <c r="AR2861" s="20">
        <f t="shared" si="601"/>
        <v>-185.12445789951585</v>
      </c>
    </row>
    <row r="2862" spans="1:44" x14ac:dyDescent="0.25">
      <c r="A2862" t="str">
        <f>VLOOKUP($B2862,'Cushing Balance'!$C$2:$E$500,3,TRUE)</f>
        <v>192017</v>
      </c>
      <c r="B2862" s="2">
        <v>42873</v>
      </c>
      <c r="C2862" s="32"/>
      <c r="D2862" s="36">
        <f t="shared" ref="D2862:E2862" si="682">AVERAGE(D2849:D2861)</f>
        <v>139.16694505494522</v>
      </c>
      <c r="E2862" s="28">
        <f t="shared" si="682"/>
        <v>108.94604395604414</v>
      </c>
      <c r="F2862" s="28">
        <f t="shared" si="608"/>
        <v>197.36916483516492</v>
      </c>
      <c r="G2862" s="28"/>
      <c r="H2862" s="28">
        <f t="shared" si="609"/>
        <v>132.56742857142854</v>
      </c>
      <c r="I2862" s="28">
        <f t="shared" si="610"/>
        <v>78.849230769230743</v>
      </c>
      <c r="J2862" s="28">
        <f t="shared" si="611"/>
        <v>315.60278021978041</v>
      </c>
      <c r="K2862" s="28">
        <f t="shared" si="612"/>
        <v>77.481208791208815</v>
      </c>
      <c r="L2862" s="28">
        <f t="shared" si="613"/>
        <v>6.656349567592164E-3</v>
      </c>
      <c r="M2862" s="28">
        <f t="shared" si="614"/>
        <v>330.4133626373627</v>
      </c>
      <c r="N2862" s="28">
        <f t="shared" si="615"/>
        <v>119.65840659340643</v>
      </c>
      <c r="O2862" s="28">
        <f t="shared" si="616"/>
        <v>44.390010989010989</v>
      </c>
      <c r="P2862" s="28">
        <f t="shared" si="617"/>
        <v>0</v>
      </c>
      <c r="R2862" s="24">
        <f t="shared" si="632"/>
        <v>1544.4512387671505</v>
      </c>
      <c r="T2862" s="5">
        <v>82</v>
      </c>
      <c r="V2862" s="20">
        <f t="shared" si="633"/>
        <v>1626.4512387671505</v>
      </c>
      <c r="W2862" s="59">
        <f t="shared" si="623"/>
        <v>42873</v>
      </c>
      <c r="X2862" s="28">
        <f t="shared" si="636"/>
        <v>151.39905833333341</v>
      </c>
      <c r="Y2862" s="28">
        <f t="shared" si="637"/>
        <v>338.18764999999991</v>
      </c>
      <c r="Z2862" s="28">
        <f t="shared" si="663"/>
        <v>329.06874999999974</v>
      </c>
      <c r="AA2862" s="28">
        <f t="shared" si="647"/>
        <v>321.86480833333314</v>
      </c>
      <c r="AB2862" s="28">
        <f t="shared" si="638"/>
        <v>202.36661666666666</v>
      </c>
      <c r="AC2862" s="28">
        <f t="shared" si="639"/>
        <v>35.93319166666668</v>
      </c>
      <c r="AD2862" s="28">
        <f t="shared" si="640"/>
        <v>96.176699999999983</v>
      </c>
      <c r="AE2862" s="28">
        <f t="shared" si="641"/>
        <v>0</v>
      </c>
      <c r="AF2862" s="28">
        <f t="shared" si="642"/>
        <v>13.055871666666661</v>
      </c>
      <c r="AG2862" s="28">
        <f t="shared" si="643"/>
        <v>8.5230499999999978</v>
      </c>
      <c r="AH2862" s="28">
        <f t="shared" si="644"/>
        <v>0</v>
      </c>
      <c r="AI2862" s="28"/>
      <c r="AL2862" s="24">
        <f t="shared" si="645"/>
        <v>1496.5756966666663</v>
      </c>
      <c r="AN2862" s="47">
        <v>315</v>
      </c>
      <c r="AP2862" s="20">
        <f t="shared" si="634"/>
        <v>1811.5756966666663</v>
      </c>
      <c r="AR2862" s="20">
        <f t="shared" si="601"/>
        <v>-185.12445789951585</v>
      </c>
    </row>
    <row r="2863" spans="1:44" x14ac:dyDescent="0.25">
      <c r="A2863" t="str">
        <f>VLOOKUP($B2863,'Cushing Balance'!$C$2:$E$500,3,TRUE)</f>
        <v>192017</v>
      </c>
      <c r="B2863" s="2">
        <v>42874</v>
      </c>
      <c r="C2863" s="32"/>
      <c r="D2863" s="36">
        <f t="shared" ref="D2863:E2863" si="683">AVERAGE(D2850:D2862)</f>
        <v>139.16694505494522</v>
      </c>
      <c r="E2863" s="28">
        <f t="shared" si="683"/>
        <v>108.94604395604414</v>
      </c>
      <c r="F2863" s="28">
        <f t="shared" si="608"/>
        <v>197.36916483516492</v>
      </c>
      <c r="G2863" s="28"/>
      <c r="H2863" s="28">
        <f t="shared" si="609"/>
        <v>132.56742857142854</v>
      </c>
      <c r="I2863" s="28">
        <f t="shared" si="610"/>
        <v>78.849230769230743</v>
      </c>
      <c r="J2863" s="28">
        <f t="shared" si="611"/>
        <v>315.60278021978041</v>
      </c>
      <c r="K2863" s="28">
        <f t="shared" si="612"/>
        <v>77.481208791208815</v>
      </c>
      <c r="L2863" s="28">
        <f t="shared" si="613"/>
        <v>6.656349567592164E-3</v>
      </c>
      <c r="M2863" s="28">
        <f t="shared" si="614"/>
        <v>330.4133626373627</v>
      </c>
      <c r="N2863" s="28">
        <f t="shared" si="615"/>
        <v>119.65840659340643</v>
      </c>
      <c r="O2863" s="28">
        <f t="shared" si="616"/>
        <v>44.390010989010989</v>
      </c>
      <c r="P2863" s="28">
        <f t="shared" si="617"/>
        <v>0</v>
      </c>
      <c r="R2863" s="24">
        <f t="shared" si="632"/>
        <v>1544.4512387671505</v>
      </c>
      <c r="T2863" s="5">
        <v>82</v>
      </c>
      <c r="V2863" s="20">
        <f t="shared" si="633"/>
        <v>1626.4512387671505</v>
      </c>
      <c r="W2863" s="59">
        <f t="shared" si="623"/>
        <v>42874</v>
      </c>
      <c r="X2863" s="28">
        <f t="shared" si="636"/>
        <v>151.39905833333341</v>
      </c>
      <c r="Y2863" s="28">
        <f t="shared" si="637"/>
        <v>338.18764999999991</v>
      </c>
      <c r="Z2863" s="28">
        <f t="shared" si="663"/>
        <v>329.06874999999974</v>
      </c>
      <c r="AA2863" s="28">
        <f t="shared" si="647"/>
        <v>321.86480833333314</v>
      </c>
      <c r="AB2863" s="28">
        <f t="shared" si="638"/>
        <v>202.36661666666666</v>
      </c>
      <c r="AC2863" s="28">
        <f t="shared" si="639"/>
        <v>35.93319166666668</v>
      </c>
      <c r="AD2863" s="28">
        <f t="shared" si="640"/>
        <v>96.176699999999983</v>
      </c>
      <c r="AE2863" s="28">
        <f t="shared" si="641"/>
        <v>0</v>
      </c>
      <c r="AF2863" s="28">
        <f t="shared" si="642"/>
        <v>13.055871666666661</v>
      </c>
      <c r="AG2863" s="28">
        <f t="shared" si="643"/>
        <v>8.5230499999999978</v>
      </c>
      <c r="AH2863" s="28">
        <f t="shared" si="644"/>
        <v>0</v>
      </c>
      <c r="AI2863" s="28"/>
      <c r="AL2863" s="24">
        <f t="shared" si="645"/>
        <v>1496.5756966666663</v>
      </c>
      <c r="AN2863" s="47">
        <v>315</v>
      </c>
      <c r="AP2863" s="20">
        <f t="shared" si="634"/>
        <v>1811.5756966666663</v>
      </c>
      <c r="AR2863" s="20">
        <f t="shared" si="601"/>
        <v>-185.12445789951585</v>
      </c>
    </row>
    <row r="2864" spans="1:44" x14ac:dyDescent="0.25">
      <c r="A2864" t="str">
        <f>VLOOKUP($B2864,'Cushing Balance'!$C$2:$E$500,3,TRUE)</f>
        <v>202017</v>
      </c>
      <c r="B2864" s="2">
        <v>42875</v>
      </c>
      <c r="C2864" s="32"/>
      <c r="D2864" s="36">
        <f t="shared" ref="D2864:E2864" si="684">AVERAGE(D2851:D2863)</f>
        <v>139.16694505494522</v>
      </c>
      <c r="E2864" s="28">
        <f t="shared" si="684"/>
        <v>108.94604395604414</v>
      </c>
      <c r="F2864" s="28">
        <f t="shared" si="608"/>
        <v>197.36916483516492</v>
      </c>
      <c r="G2864" s="28"/>
      <c r="H2864" s="28">
        <f t="shared" si="609"/>
        <v>132.56742857142854</v>
      </c>
      <c r="I2864" s="28">
        <f t="shared" si="610"/>
        <v>78.849230769230743</v>
      </c>
      <c r="J2864" s="28">
        <f t="shared" si="611"/>
        <v>315.60278021978041</v>
      </c>
      <c r="K2864" s="28">
        <f t="shared" si="612"/>
        <v>77.481208791208815</v>
      </c>
      <c r="L2864" s="28">
        <f t="shared" si="613"/>
        <v>6.656349567592164E-3</v>
      </c>
      <c r="M2864" s="28">
        <f t="shared" si="614"/>
        <v>330.4133626373627</v>
      </c>
      <c r="N2864" s="28">
        <f t="shared" si="615"/>
        <v>119.65840659340643</v>
      </c>
      <c r="O2864" s="28">
        <f t="shared" si="616"/>
        <v>44.390010989010989</v>
      </c>
      <c r="P2864" s="28">
        <f t="shared" si="617"/>
        <v>0</v>
      </c>
      <c r="R2864" s="24">
        <f t="shared" si="632"/>
        <v>1544.4512387671505</v>
      </c>
      <c r="T2864" s="5">
        <v>82</v>
      </c>
      <c r="V2864" s="20">
        <f t="shared" si="633"/>
        <v>1626.4512387671505</v>
      </c>
      <c r="W2864" s="59">
        <f t="shared" si="623"/>
        <v>42875</v>
      </c>
      <c r="X2864" s="28">
        <f t="shared" si="636"/>
        <v>151.39905833333341</v>
      </c>
      <c r="Y2864" s="28">
        <f t="shared" si="637"/>
        <v>338.18764999999991</v>
      </c>
      <c r="Z2864" s="28">
        <f t="shared" si="663"/>
        <v>329.06874999999974</v>
      </c>
      <c r="AA2864" s="28">
        <f t="shared" si="647"/>
        <v>321.86480833333314</v>
      </c>
      <c r="AB2864" s="28">
        <f t="shared" si="638"/>
        <v>202.36661666666666</v>
      </c>
      <c r="AC2864" s="28">
        <f t="shared" si="639"/>
        <v>35.93319166666668</v>
      </c>
      <c r="AD2864" s="28">
        <f t="shared" si="640"/>
        <v>96.176699999999983</v>
      </c>
      <c r="AE2864" s="28">
        <f t="shared" si="641"/>
        <v>0</v>
      </c>
      <c r="AF2864" s="28">
        <f t="shared" si="642"/>
        <v>13.055871666666661</v>
      </c>
      <c r="AG2864" s="28">
        <f t="shared" si="643"/>
        <v>8.5230499999999978</v>
      </c>
      <c r="AH2864" s="28">
        <f t="shared" si="644"/>
        <v>0</v>
      </c>
      <c r="AI2864" s="28"/>
      <c r="AL2864" s="24">
        <f t="shared" si="645"/>
        <v>1496.5756966666663</v>
      </c>
      <c r="AN2864" s="47">
        <v>315</v>
      </c>
      <c r="AP2864" s="20">
        <f t="shared" si="634"/>
        <v>1811.5756966666663</v>
      </c>
      <c r="AR2864" s="20">
        <f t="shared" si="601"/>
        <v>-185.12445789951585</v>
      </c>
    </row>
    <row r="2865" spans="1:44" x14ac:dyDescent="0.25">
      <c r="A2865" t="str">
        <f>VLOOKUP($B2865,'Cushing Balance'!$C$2:$E$500,3,TRUE)</f>
        <v>202017</v>
      </c>
      <c r="B2865" s="2">
        <v>42876</v>
      </c>
      <c r="C2865" s="32"/>
      <c r="D2865" s="36">
        <f t="shared" ref="D2865:E2865" si="685">AVERAGE(D2852:D2864)</f>
        <v>139.16694505494522</v>
      </c>
      <c r="E2865" s="28">
        <f t="shared" si="685"/>
        <v>108.94604395604414</v>
      </c>
      <c r="F2865" s="28">
        <f t="shared" si="608"/>
        <v>197.36916483516492</v>
      </c>
      <c r="G2865" s="28"/>
      <c r="H2865" s="28">
        <f t="shared" si="609"/>
        <v>132.56742857142854</v>
      </c>
      <c r="I2865" s="28">
        <f t="shared" si="610"/>
        <v>78.849230769230743</v>
      </c>
      <c r="J2865" s="28">
        <f t="shared" si="611"/>
        <v>315.60278021978041</v>
      </c>
      <c r="K2865" s="28">
        <f t="shared" si="612"/>
        <v>77.481208791208815</v>
      </c>
      <c r="L2865" s="28">
        <f t="shared" si="613"/>
        <v>6.656349567592164E-3</v>
      </c>
      <c r="M2865" s="28">
        <f t="shared" si="614"/>
        <v>330.4133626373627</v>
      </c>
      <c r="N2865" s="28">
        <f t="shared" si="615"/>
        <v>119.65840659340643</v>
      </c>
      <c r="O2865" s="28">
        <f t="shared" si="616"/>
        <v>44.390010989010989</v>
      </c>
      <c r="P2865" s="28">
        <f t="shared" si="617"/>
        <v>0</v>
      </c>
      <c r="R2865" s="24">
        <f t="shared" si="632"/>
        <v>1544.4512387671505</v>
      </c>
      <c r="T2865" s="5">
        <v>82</v>
      </c>
      <c r="V2865" s="20">
        <f t="shared" si="633"/>
        <v>1626.4512387671505</v>
      </c>
      <c r="W2865" s="59">
        <f t="shared" si="623"/>
        <v>42876</v>
      </c>
      <c r="X2865" s="28">
        <f t="shared" si="636"/>
        <v>151.39905833333341</v>
      </c>
      <c r="Y2865" s="28">
        <f t="shared" si="637"/>
        <v>338.18764999999991</v>
      </c>
      <c r="Z2865" s="28">
        <f t="shared" si="663"/>
        <v>329.06874999999974</v>
      </c>
      <c r="AA2865" s="28">
        <f t="shared" si="647"/>
        <v>321.86480833333314</v>
      </c>
      <c r="AB2865" s="28">
        <f t="shared" si="638"/>
        <v>202.36661666666666</v>
      </c>
      <c r="AC2865" s="28">
        <f t="shared" si="639"/>
        <v>35.93319166666668</v>
      </c>
      <c r="AD2865" s="28">
        <f t="shared" si="640"/>
        <v>96.176699999999983</v>
      </c>
      <c r="AE2865" s="28">
        <f t="shared" si="641"/>
        <v>0</v>
      </c>
      <c r="AF2865" s="28">
        <f t="shared" si="642"/>
        <v>13.055871666666661</v>
      </c>
      <c r="AG2865" s="28">
        <f t="shared" si="643"/>
        <v>8.5230499999999978</v>
      </c>
      <c r="AH2865" s="28">
        <f t="shared" si="644"/>
        <v>0</v>
      </c>
      <c r="AI2865" s="28"/>
      <c r="AL2865" s="24">
        <f t="shared" si="645"/>
        <v>1496.5756966666663</v>
      </c>
      <c r="AN2865" s="47">
        <v>315</v>
      </c>
      <c r="AP2865" s="20">
        <f t="shared" si="634"/>
        <v>1811.5756966666663</v>
      </c>
      <c r="AR2865" s="20">
        <f t="shared" si="601"/>
        <v>-185.12445789951585</v>
      </c>
    </row>
    <row r="2866" spans="1:44" x14ac:dyDescent="0.25">
      <c r="A2866" t="str">
        <f>VLOOKUP($B2866,'Cushing Balance'!$C$2:$E$500,3,TRUE)</f>
        <v>202017</v>
      </c>
      <c r="B2866" s="2">
        <v>42877</v>
      </c>
      <c r="C2866" s="32"/>
      <c r="D2866" s="36">
        <f t="shared" ref="D2866:E2866" si="686">AVERAGE(D2853:D2865)</f>
        <v>139.16694505494522</v>
      </c>
      <c r="E2866" s="28">
        <f t="shared" si="686"/>
        <v>108.94604395604414</v>
      </c>
      <c r="F2866" s="28">
        <f t="shared" si="608"/>
        <v>197.36916483516492</v>
      </c>
      <c r="G2866" s="28"/>
      <c r="H2866" s="28">
        <f t="shared" si="609"/>
        <v>132.56742857142854</v>
      </c>
      <c r="I2866" s="28">
        <f t="shared" si="610"/>
        <v>78.849230769230743</v>
      </c>
      <c r="J2866" s="28">
        <f t="shared" si="611"/>
        <v>315.60278021978041</v>
      </c>
      <c r="K2866" s="28">
        <f t="shared" si="612"/>
        <v>77.481208791208815</v>
      </c>
      <c r="L2866" s="28">
        <f t="shared" si="613"/>
        <v>6.656349567592164E-3</v>
      </c>
      <c r="M2866" s="28">
        <f t="shared" si="614"/>
        <v>330.4133626373627</v>
      </c>
      <c r="N2866" s="28">
        <f t="shared" si="615"/>
        <v>119.65840659340643</v>
      </c>
      <c r="O2866" s="28">
        <f t="shared" si="616"/>
        <v>44.390010989010989</v>
      </c>
      <c r="P2866" s="28">
        <f t="shared" si="617"/>
        <v>0</v>
      </c>
      <c r="R2866" s="24">
        <f t="shared" si="632"/>
        <v>1544.4512387671505</v>
      </c>
      <c r="T2866" s="5">
        <v>82</v>
      </c>
      <c r="V2866" s="20">
        <f t="shared" si="633"/>
        <v>1626.4512387671505</v>
      </c>
      <c r="W2866" s="59">
        <f t="shared" si="623"/>
        <v>42877</v>
      </c>
      <c r="X2866" s="28">
        <f t="shared" si="636"/>
        <v>151.39905833333341</v>
      </c>
      <c r="Y2866" s="28">
        <f t="shared" si="637"/>
        <v>338.18764999999991</v>
      </c>
      <c r="Z2866" s="28">
        <f t="shared" si="663"/>
        <v>329.06874999999974</v>
      </c>
      <c r="AA2866" s="28">
        <f t="shared" si="647"/>
        <v>321.86480833333314</v>
      </c>
      <c r="AB2866" s="28">
        <f t="shared" si="638"/>
        <v>202.36661666666666</v>
      </c>
      <c r="AC2866" s="28">
        <f t="shared" si="639"/>
        <v>35.93319166666668</v>
      </c>
      <c r="AD2866" s="28">
        <f t="shared" si="640"/>
        <v>96.176699999999983</v>
      </c>
      <c r="AE2866" s="28">
        <f t="shared" si="641"/>
        <v>0</v>
      </c>
      <c r="AF2866" s="28">
        <f t="shared" si="642"/>
        <v>13.055871666666661</v>
      </c>
      <c r="AG2866" s="28">
        <f t="shared" si="643"/>
        <v>8.5230499999999978</v>
      </c>
      <c r="AH2866" s="28">
        <f t="shared" si="644"/>
        <v>0</v>
      </c>
      <c r="AI2866" s="28"/>
      <c r="AL2866" s="24">
        <f t="shared" si="645"/>
        <v>1496.5756966666663</v>
      </c>
      <c r="AN2866" s="47">
        <v>315</v>
      </c>
      <c r="AP2866" s="20">
        <f t="shared" si="634"/>
        <v>1811.5756966666663</v>
      </c>
      <c r="AR2866" s="20">
        <f t="shared" si="601"/>
        <v>-185.12445789951585</v>
      </c>
    </row>
    <row r="2867" spans="1:44" x14ac:dyDescent="0.25">
      <c r="A2867" t="str">
        <f>VLOOKUP($B2867,'Cushing Balance'!$C$2:$E$500,3,TRUE)</f>
        <v>202017</v>
      </c>
      <c r="B2867" s="2">
        <v>42878</v>
      </c>
      <c r="C2867" s="32"/>
      <c r="D2867" s="36">
        <f t="shared" ref="D2867:E2867" si="687">AVERAGE(D2854:D2866)</f>
        <v>139.16694505494522</v>
      </c>
      <c r="E2867" s="28">
        <f t="shared" si="687"/>
        <v>108.94604395604414</v>
      </c>
      <c r="F2867" s="28">
        <f t="shared" si="608"/>
        <v>197.36916483516492</v>
      </c>
      <c r="G2867" s="28"/>
      <c r="H2867" s="28">
        <f t="shared" si="609"/>
        <v>132.56742857142854</v>
      </c>
      <c r="I2867" s="28">
        <f t="shared" si="610"/>
        <v>78.849230769230743</v>
      </c>
      <c r="J2867" s="28">
        <f t="shared" si="611"/>
        <v>315.60278021978041</v>
      </c>
      <c r="K2867" s="28">
        <f t="shared" si="612"/>
        <v>77.481208791208815</v>
      </c>
      <c r="L2867" s="28">
        <f t="shared" si="613"/>
        <v>6.656349567592164E-3</v>
      </c>
      <c r="M2867" s="28">
        <f t="shared" si="614"/>
        <v>330.4133626373627</v>
      </c>
      <c r="N2867" s="28">
        <f t="shared" si="615"/>
        <v>119.65840659340643</v>
      </c>
      <c r="O2867" s="28">
        <f t="shared" si="616"/>
        <v>44.390010989010989</v>
      </c>
      <c r="P2867" s="28">
        <f t="shared" si="617"/>
        <v>0</v>
      </c>
      <c r="R2867" s="24">
        <f t="shared" si="632"/>
        <v>1544.4512387671505</v>
      </c>
      <c r="T2867" s="5">
        <v>82</v>
      </c>
      <c r="V2867" s="20">
        <f t="shared" si="633"/>
        <v>1626.4512387671505</v>
      </c>
      <c r="W2867" s="59">
        <f t="shared" si="623"/>
        <v>42878</v>
      </c>
      <c r="X2867" s="28">
        <f t="shared" si="636"/>
        <v>151.39905833333341</v>
      </c>
      <c r="Y2867" s="28">
        <f t="shared" si="637"/>
        <v>338.18764999999991</v>
      </c>
      <c r="Z2867" s="28">
        <f t="shared" si="663"/>
        <v>329.06874999999974</v>
      </c>
      <c r="AA2867" s="28">
        <f t="shared" si="647"/>
        <v>321.86480833333314</v>
      </c>
      <c r="AB2867" s="28">
        <f t="shared" si="638"/>
        <v>202.36661666666666</v>
      </c>
      <c r="AC2867" s="28">
        <f t="shared" si="639"/>
        <v>35.93319166666668</v>
      </c>
      <c r="AD2867" s="28">
        <f t="shared" si="640"/>
        <v>96.176699999999983</v>
      </c>
      <c r="AE2867" s="28">
        <f t="shared" si="641"/>
        <v>0</v>
      </c>
      <c r="AF2867" s="28">
        <f t="shared" si="642"/>
        <v>13.055871666666661</v>
      </c>
      <c r="AG2867" s="28">
        <f t="shared" si="643"/>
        <v>8.5230499999999978</v>
      </c>
      <c r="AH2867" s="28">
        <f t="shared" si="644"/>
        <v>0</v>
      </c>
      <c r="AI2867" s="28"/>
      <c r="AL2867" s="24">
        <f t="shared" si="645"/>
        <v>1496.5756966666663</v>
      </c>
      <c r="AN2867" s="47">
        <v>315</v>
      </c>
      <c r="AP2867" s="20">
        <f t="shared" si="634"/>
        <v>1811.5756966666663</v>
      </c>
      <c r="AR2867" s="20">
        <f t="shared" si="601"/>
        <v>-185.12445789951585</v>
      </c>
    </row>
    <row r="2868" spans="1:44" x14ac:dyDescent="0.25">
      <c r="A2868" t="str">
        <f>VLOOKUP($B2868,'Cushing Balance'!$C$2:$E$500,3,TRUE)</f>
        <v>202017</v>
      </c>
      <c r="B2868" s="2">
        <v>42879</v>
      </c>
      <c r="C2868" s="32"/>
      <c r="D2868" s="36">
        <f t="shared" ref="D2868:E2868" si="688">AVERAGE(D2855:D2867)</f>
        <v>139.16694505494522</v>
      </c>
      <c r="E2868" s="28">
        <f t="shared" si="688"/>
        <v>108.94604395604414</v>
      </c>
      <c r="F2868" s="28">
        <f t="shared" si="608"/>
        <v>197.36916483516492</v>
      </c>
      <c r="G2868" s="28"/>
      <c r="H2868" s="28">
        <f t="shared" si="609"/>
        <v>132.56742857142854</v>
      </c>
      <c r="I2868" s="28">
        <f t="shared" si="610"/>
        <v>78.849230769230743</v>
      </c>
      <c r="J2868" s="28">
        <f t="shared" si="611"/>
        <v>315.60278021978041</v>
      </c>
      <c r="K2868" s="28">
        <f t="shared" si="612"/>
        <v>77.481208791208815</v>
      </c>
      <c r="L2868" s="28">
        <f t="shared" si="613"/>
        <v>6.656349567592164E-3</v>
      </c>
      <c r="M2868" s="28">
        <f t="shared" si="614"/>
        <v>330.4133626373627</v>
      </c>
      <c r="N2868" s="28">
        <f t="shared" si="615"/>
        <v>119.65840659340643</v>
      </c>
      <c r="O2868" s="28">
        <f t="shared" si="616"/>
        <v>44.390010989010989</v>
      </c>
      <c r="P2868" s="28">
        <f t="shared" si="617"/>
        <v>0</v>
      </c>
      <c r="R2868" s="24">
        <f t="shared" si="632"/>
        <v>1544.4512387671505</v>
      </c>
      <c r="T2868" s="5">
        <v>82</v>
      </c>
      <c r="V2868" s="20">
        <f t="shared" si="633"/>
        <v>1626.4512387671505</v>
      </c>
      <c r="W2868" s="59">
        <f t="shared" si="623"/>
        <v>42879</v>
      </c>
      <c r="X2868" s="28">
        <f t="shared" si="636"/>
        <v>151.39905833333341</v>
      </c>
      <c r="Y2868" s="28">
        <f t="shared" si="637"/>
        <v>338.18764999999991</v>
      </c>
      <c r="Z2868" s="28">
        <f t="shared" si="663"/>
        <v>329.06874999999974</v>
      </c>
      <c r="AA2868" s="28">
        <f t="shared" si="647"/>
        <v>321.86480833333314</v>
      </c>
      <c r="AB2868" s="28">
        <f t="shared" si="638"/>
        <v>202.36661666666666</v>
      </c>
      <c r="AC2868" s="28">
        <f t="shared" si="639"/>
        <v>35.93319166666668</v>
      </c>
      <c r="AD2868" s="28">
        <f t="shared" si="640"/>
        <v>96.176699999999983</v>
      </c>
      <c r="AE2868" s="28">
        <f t="shared" si="641"/>
        <v>0</v>
      </c>
      <c r="AF2868" s="28">
        <f t="shared" si="642"/>
        <v>13.055871666666661</v>
      </c>
      <c r="AG2868" s="28">
        <f t="shared" si="643"/>
        <v>8.5230499999999978</v>
      </c>
      <c r="AH2868" s="28">
        <f t="shared" si="644"/>
        <v>0</v>
      </c>
      <c r="AI2868" s="28"/>
      <c r="AL2868" s="24">
        <f t="shared" si="645"/>
        <v>1496.5756966666663</v>
      </c>
      <c r="AN2868" s="47">
        <v>315</v>
      </c>
      <c r="AP2868" s="20">
        <f t="shared" si="634"/>
        <v>1811.5756966666663</v>
      </c>
      <c r="AR2868" s="20">
        <f t="shared" si="601"/>
        <v>-185.12445789951585</v>
      </c>
    </row>
    <row r="2869" spans="1:44" x14ac:dyDescent="0.25">
      <c r="A2869" t="str">
        <f>VLOOKUP($B2869,'Cushing Balance'!$C$2:$E$500,3,TRUE)</f>
        <v>202017</v>
      </c>
      <c r="B2869" s="2">
        <v>42880</v>
      </c>
      <c r="C2869" s="32"/>
      <c r="D2869" s="36">
        <f t="shared" ref="D2869:E2869" si="689">AVERAGE(D2856:D2868)</f>
        <v>139.16694505494522</v>
      </c>
      <c r="E2869" s="28">
        <f t="shared" si="689"/>
        <v>108.94604395604414</v>
      </c>
      <c r="F2869" s="28">
        <f t="shared" si="608"/>
        <v>197.36916483516492</v>
      </c>
      <c r="G2869" s="28"/>
      <c r="H2869" s="28">
        <f t="shared" si="609"/>
        <v>132.56742857142854</v>
      </c>
      <c r="I2869" s="28">
        <f t="shared" si="610"/>
        <v>78.849230769230743</v>
      </c>
      <c r="J2869" s="28">
        <f t="shared" si="611"/>
        <v>315.60278021978041</v>
      </c>
      <c r="K2869" s="28">
        <f t="shared" si="612"/>
        <v>77.481208791208815</v>
      </c>
      <c r="L2869" s="28">
        <f t="shared" si="613"/>
        <v>6.656349567592164E-3</v>
      </c>
      <c r="M2869" s="28">
        <f t="shared" si="614"/>
        <v>330.4133626373627</v>
      </c>
      <c r="N2869" s="28">
        <f t="shared" si="615"/>
        <v>119.65840659340643</v>
      </c>
      <c r="O2869" s="28">
        <f t="shared" si="616"/>
        <v>44.390010989010989</v>
      </c>
      <c r="P2869" s="28">
        <f t="shared" si="617"/>
        <v>0</v>
      </c>
      <c r="R2869" s="24">
        <f t="shared" si="632"/>
        <v>1544.4512387671505</v>
      </c>
      <c r="T2869" s="5">
        <v>82</v>
      </c>
      <c r="V2869" s="20">
        <f t="shared" si="633"/>
        <v>1626.4512387671505</v>
      </c>
      <c r="W2869" s="59">
        <f t="shared" si="623"/>
        <v>42880</v>
      </c>
      <c r="X2869" s="28">
        <f t="shared" si="636"/>
        <v>151.39905833333341</v>
      </c>
      <c r="Y2869" s="28">
        <f t="shared" si="637"/>
        <v>338.18764999999991</v>
      </c>
      <c r="Z2869" s="28">
        <f t="shared" si="663"/>
        <v>329.06874999999974</v>
      </c>
      <c r="AA2869" s="28">
        <f t="shared" si="647"/>
        <v>321.86480833333314</v>
      </c>
      <c r="AB2869" s="28">
        <f t="shared" si="638"/>
        <v>202.36661666666666</v>
      </c>
      <c r="AC2869" s="28">
        <f t="shared" si="639"/>
        <v>35.93319166666668</v>
      </c>
      <c r="AD2869" s="28">
        <f t="shared" si="640"/>
        <v>96.176699999999983</v>
      </c>
      <c r="AE2869" s="28">
        <f t="shared" si="641"/>
        <v>0</v>
      </c>
      <c r="AF2869" s="28">
        <f t="shared" si="642"/>
        <v>13.055871666666661</v>
      </c>
      <c r="AG2869" s="28">
        <f t="shared" si="643"/>
        <v>8.5230499999999978</v>
      </c>
      <c r="AH2869" s="28">
        <f t="shared" si="644"/>
        <v>0</v>
      </c>
      <c r="AI2869" s="28"/>
      <c r="AL2869" s="24">
        <f t="shared" si="645"/>
        <v>1496.5756966666663</v>
      </c>
      <c r="AN2869" s="47">
        <v>315</v>
      </c>
      <c r="AP2869" s="20">
        <f t="shared" si="634"/>
        <v>1811.5756966666663</v>
      </c>
      <c r="AR2869" s="20">
        <f t="shared" si="601"/>
        <v>-185.12445789951585</v>
      </c>
    </row>
    <row r="2870" spans="1:44" x14ac:dyDescent="0.25">
      <c r="A2870" t="str">
        <f>VLOOKUP($B2870,'Cushing Balance'!$C$2:$E$500,3,TRUE)</f>
        <v>202017</v>
      </c>
      <c r="B2870" s="2">
        <v>42881</v>
      </c>
      <c r="C2870" s="32"/>
      <c r="D2870" s="36">
        <f t="shared" ref="D2870:E2870" si="690">AVERAGE(D2857:D2869)</f>
        <v>139.16694505494522</v>
      </c>
      <c r="E2870" s="28">
        <f t="shared" si="690"/>
        <v>108.94604395604414</v>
      </c>
      <c r="F2870" s="28">
        <f t="shared" si="608"/>
        <v>197.36916483516492</v>
      </c>
      <c r="G2870" s="28"/>
      <c r="H2870" s="28">
        <f t="shared" si="609"/>
        <v>132.56742857142854</v>
      </c>
      <c r="I2870" s="28">
        <f t="shared" si="610"/>
        <v>78.849230769230743</v>
      </c>
      <c r="J2870" s="28">
        <f t="shared" si="611"/>
        <v>315.60278021978041</v>
      </c>
      <c r="K2870" s="28">
        <f t="shared" si="612"/>
        <v>77.481208791208815</v>
      </c>
      <c r="L2870" s="28">
        <f t="shared" si="613"/>
        <v>6.656349567592164E-3</v>
      </c>
      <c r="M2870" s="28">
        <f t="shared" si="614"/>
        <v>330.4133626373627</v>
      </c>
      <c r="N2870" s="28">
        <f t="shared" si="615"/>
        <v>119.65840659340643</v>
      </c>
      <c r="O2870" s="28">
        <f t="shared" si="616"/>
        <v>44.390010989010989</v>
      </c>
      <c r="P2870" s="28">
        <f t="shared" si="617"/>
        <v>0</v>
      </c>
      <c r="R2870" s="24">
        <f t="shared" si="632"/>
        <v>1544.4512387671505</v>
      </c>
      <c r="T2870" s="5">
        <v>82</v>
      </c>
      <c r="V2870" s="20">
        <f t="shared" si="633"/>
        <v>1626.4512387671505</v>
      </c>
      <c r="W2870" s="59">
        <f t="shared" si="623"/>
        <v>42881</v>
      </c>
      <c r="X2870" s="28">
        <f t="shared" si="636"/>
        <v>151.39905833333341</v>
      </c>
      <c r="Y2870" s="28">
        <f t="shared" si="637"/>
        <v>338.18764999999991</v>
      </c>
      <c r="Z2870" s="28">
        <f t="shared" si="663"/>
        <v>329.06874999999974</v>
      </c>
      <c r="AA2870" s="28">
        <f t="shared" si="647"/>
        <v>321.86480833333314</v>
      </c>
      <c r="AB2870" s="28">
        <f t="shared" si="638"/>
        <v>202.36661666666666</v>
      </c>
      <c r="AC2870" s="28">
        <f t="shared" si="639"/>
        <v>35.93319166666668</v>
      </c>
      <c r="AD2870" s="28">
        <f t="shared" si="640"/>
        <v>96.176699999999983</v>
      </c>
      <c r="AE2870" s="28">
        <f t="shared" si="641"/>
        <v>0</v>
      </c>
      <c r="AF2870" s="28">
        <f t="shared" si="642"/>
        <v>13.055871666666661</v>
      </c>
      <c r="AG2870" s="28">
        <f t="shared" si="643"/>
        <v>8.5230499999999978</v>
      </c>
      <c r="AH2870" s="28">
        <f t="shared" si="644"/>
        <v>0</v>
      </c>
      <c r="AI2870" s="28"/>
      <c r="AL2870" s="24">
        <f t="shared" si="645"/>
        <v>1496.5756966666663</v>
      </c>
      <c r="AN2870" s="47">
        <v>315</v>
      </c>
      <c r="AP2870" s="20">
        <f t="shared" si="634"/>
        <v>1811.5756966666663</v>
      </c>
      <c r="AR2870" s="20">
        <f t="shared" si="601"/>
        <v>-185.12445789951585</v>
      </c>
    </row>
    <row r="2871" spans="1:44" x14ac:dyDescent="0.25">
      <c r="A2871" t="str">
        <f>VLOOKUP($B2871,'Cushing Balance'!$C$2:$E$500,3,TRUE)</f>
        <v>212017</v>
      </c>
      <c r="B2871" s="2">
        <v>42882</v>
      </c>
      <c r="C2871" s="32"/>
      <c r="D2871" s="36">
        <f t="shared" ref="D2871:E2871" si="691">AVERAGE(D2858:D2870)</f>
        <v>139.16694505494522</v>
      </c>
      <c r="E2871" s="28">
        <f t="shared" si="691"/>
        <v>108.94604395604414</v>
      </c>
      <c r="F2871" s="28">
        <f t="shared" si="608"/>
        <v>197.36916483516492</v>
      </c>
      <c r="G2871" s="28"/>
      <c r="H2871" s="28">
        <f t="shared" si="609"/>
        <v>132.56742857142854</v>
      </c>
      <c r="I2871" s="28">
        <f t="shared" si="610"/>
        <v>78.849230769230743</v>
      </c>
      <c r="J2871" s="28">
        <f t="shared" si="611"/>
        <v>315.60278021978041</v>
      </c>
      <c r="K2871" s="28">
        <f t="shared" si="612"/>
        <v>77.481208791208815</v>
      </c>
      <c r="L2871" s="28">
        <f t="shared" si="613"/>
        <v>6.656349567592164E-3</v>
      </c>
      <c r="M2871" s="28">
        <f t="shared" si="614"/>
        <v>330.4133626373627</v>
      </c>
      <c r="N2871" s="28">
        <f t="shared" si="615"/>
        <v>119.65840659340643</v>
      </c>
      <c r="O2871" s="28">
        <f t="shared" si="616"/>
        <v>44.390010989010989</v>
      </c>
      <c r="P2871" s="28">
        <f t="shared" si="617"/>
        <v>0</v>
      </c>
      <c r="R2871" s="24">
        <f t="shared" si="632"/>
        <v>1544.4512387671505</v>
      </c>
      <c r="T2871" s="5">
        <v>82</v>
      </c>
      <c r="V2871" s="20">
        <f t="shared" si="633"/>
        <v>1626.4512387671505</v>
      </c>
      <c r="W2871" s="59">
        <f t="shared" si="623"/>
        <v>42882</v>
      </c>
      <c r="X2871" s="28">
        <f t="shared" si="636"/>
        <v>151.39905833333341</v>
      </c>
      <c r="Y2871" s="28">
        <f t="shared" si="637"/>
        <v>338.18764999999991</v>
      </c>
      <c r="Z2871" s="28">
        <f t="shared" si="663"/>
        <v>329.06874999999974</v>
      </c>
      <c r="AA2871" s="28">
        <f t="shared" si="647"/>
        <v>321.86480833333314</v>
      </c>
      <c r="AB2871" s="28">
        <f t="shared" si="638"/>
        <v>202.36661666666666</v>
      </c>
      <c r="AC2871" s="28">
        <f t="shared" si="639"/>
        <v>35.93319166666668</v>
      </c>
      <c r="AD2871" s="28">
        <f t="shared" si="640"/>
        <v>96.176699999999983</v>
      </c>
      <c r="AE2871" s="28">
        <f t="shared" si="641"/>
        <v>0</v>
      </c>
      <c r="AF2871" s="28">
        <f t="shared" si="642"/>
        <v>13.055871666666661</v>
      </c>
      <c r="AG2871" s="28">
        <f t="shared" si="643"/>
        <v>8.5230499999999978</v>
      </c>
      <c r="AH2871" s="28">
        <f t="shared" si="644"/>
        <v>0</v>
      </c>
      <c r="AI2871" s="28"/>
      <c r="AL2871" s="24">
        <f t="shared" si="645"/>
        <v>1496.5756966666663</v>
      </c>
      <c r="AN2871" s="47">
        <v>315</v>
      </c>
      <c r="AP2871" s="20">
        <f t="shared" si="634"/>
        <v>1811.5756966666663</v>
      </c>
      <c r="AR2871" s="20">
        <f t="shared" ref="AR2871:AR2882" si="692">V2871-AP2871</f>
        <v>-185.12445789951585</v>
      </c>
    </row>
    <row r="2872" spans="1:44" x14ac:dyDescent="0.25">
      <c r="A2872" t="str">
        <f>VLOOKUP($B2872,'Cushing Balance'!$C$2:$E$500,3,TRUE)</f>
        <v>212017</v>
      </c>
      <c r="B2872" s="2">
        <v>42883</v>
      </c>
      <c r="C2872" s="32"/>
      <c r="D2872" s="36">
        <f t="shared" ref="D2872:E2872" si="693">AVERAGE(D2859:D2871)</f>
        <v>139.16694505494522</v>
      </c>
      <c r="E2872" s="28">
        <f t="shared" si="693"/>
        <v>108.94604395604414</v>
      </c>
      <c r="F2872" s="28">
        <f t="shared" si="608"/>
        <v>197.36916483516492</v>
      </c>
      <c r="G2872" s="28"/>
      <c r="H2872" s="28">
        <f t="shared" si="609"/>
        <v>132.56742857142854</v>
      </c>
      <c r="I2872" s="28">
        <f t="shared" si="610"/>
        <v>78.849230769230743</v>
      </c>
      <c r="J2872" s="28">
        <f t="shared" si="611"/>
        <v>315.60278021978041</v>
      </c>
      <c r="K2872" s="28">
        <f t="shared" si="612"/>
        <v>77.481208791208815</v>
      </c>
      <c r="L2872" s="28">
        <f t="shared" si="613"/>
        <v>6.656349567592164E-3</v>
      </c>
      <c r="M2872" s="28">
        <f t="shared" si="614"/>
        <v>330.4133626373627</v>
      </c>
      <c r="N2872" s="28">
        <f t="shared" si="615"/>
        <v>119.65840659340643</v>
      </c>
      <c r="O2872" s="28">
        <f t="shared" si="616"/>
        <v>44.390010989010989</v>
      </c>
      <c r="P2872" s="28">
        <f t="shared" si="617"/>
        <v>0</v>
      </c>
      <c r="R2872" s="24">
        <f t="shared" si="632"/>
        <v>1544.4512387671505</v>
      </c>
      <c r="T2872" s="5">
        <v>82</v>
      </c>
      <c r="V2872" s="20">
        <f t="shared" si="633"/>
        <v>1626.4512387671505</v>
      </c>
      <c r="W2872" s="59">
        <f t="shared" si="623"/>
        <v>42883</v>
      </c>
      <c r="X2872" s="28">
        <f t="shared" si="636"/>
        <v>151.39905833333341</v>
      </c>
      <c r="Y2872" s="28">
        <f t="shared" si="637"/>
        <v>338.18764999999991</v>
      </c>
      <c r="Z2872" s="28">
        <f t="shared" si="663"/>
        <v>329.06874999999974</v>
      </c>
      <c r="AA2872" s="28">
        <f t="shared" si="647"/>
        <v>321.86480833333314</v>
      </c>
      <c r="AB2872" s="28">
        <f t="shared" si="638"/>
        <v>202.36661666666666</v>
      </c>
      <c r="AC2872" s="28">
        <f t="shared" si="639"/>
        <v>35.93319166666668</v>
      </c>
      <c r="AD2872" s="28">
        <f t="shared" si="640"/>
        <v>96.176699999999983</v>
      </c>
      <c r="AE2872" s="28">
        <f t="shared" si="641"/>
        <v>0</v>
      </c>
      <c r="AF2872" s="28">
        <f t="shared" si="642"/>
        <v>13.055871666666661</v>
      </c>
      <c r="AG2872" s="28">
        <f t="shared" si="643"/>
        <v>8.5230499999999978</v>
      </c>
      <c r="AH2872" s="28">
        <f t="shared" si="644"/>
        <v>0</v>
      </c>
      <c r="AI2872" s="28"/>
      <c r="AL2872" s="24">
        <f t="shared" si="645"/>
        <v>1496.5756966666663</v>
      </c>
      <c r="AN2872" s="47">
        <v>315</v>
      </c>
      <c r="AP2872" s="20">
        <f t="shared" si="634"/>
        <v>1811.5756966666663</v>
      </c>
      <c r="AR2872" s="20">
        <f t="shared" si="692"/>
        <v>-185.12445789951585</v>
      </c>
    </row>
    <row r="2873" spans="1:44" x14ac:dyDescent="0.25">
      <c r="A2873" t="str">
        <f>VLOOKUP($B2873,'Cushing Balance'!$C$2:$E$500,3,TRUE)</f>
        <v>212017</v>
      </c>
      <c r="B2873" s="2">
        <v>42884</v>
      </c>
      <c r="C2873" s="32"/>
      <c r="D2873" s="36">
        <f t="shared" ref="D2873:E2873" si="694">AVERAGE(D2860:D2872)</f>
        <v>139.16694505494522</v>
      </c>
      <c r="E2873" s="28">
        <f t="shared" si="694"/>
        <v>108.94604395604414</v>
      </c>
      <c r="F2873" s="28">
        <f t="shared" si="608"/>
        <v>197.36916483516492</v>
      </c>
      <c r="G2873" s="28"/>
      <c r="H2873" s="28">
        <f t="shared" si="609"/>
        <v>132.56742857142854</v>
      </c>
      <c r="I2873" s="28">
        <f t="shared" si="610"/>
        <v>78.849230769230743</v>
      </c>
      <c r="J2873" s="28">
        <f t="shared" si="611"/>
        <v>315.60278021978041</v>
      </c>
      <c r="K2873" s="28">
        <f t="shared" si="612"/>
        <v>77.481208791208815</v>
      </c>
      <c r="L2873" s="28">
        <f t="shared" si="613"/>
        <v>6.656349567592164E-3</v>
      </c>
      <c r="M2873" s="28">
        <f t="shared" si="614"/>
        <v>330.4133626373627</v>
      </c>
      <c r="N2873" s="28">
        <f t="shared" si="615"/>
        <v>119.65840659340643</v>
      </c>
      <c r="O2873" s="28">
        <f t="shared" si="616"/>
        <v>44.390010989010989</v>
      </c>
      <c r="P2873" s="28">
        <f t="shared" si="617"/>
        <v>0</v>
      </c>
      <c r="R2873" s="24">
        <f t="shared" si="632"/>
        <v>1544.4512387671505</v>
      </c>
      <c r="T2873" s="5">
        <v>82</v>
      </c>
      <c r="V2873" s="20">
        <f t="shared" si="633"/>
        <v>1626.4512387671505</v>
      </c>
      <c r="W2873" s="59">
        <f t="shared" si="623"/>
        <v>42884</v>
      </c>
      <c r="X2873" s="28">
        <f t="shared" si="636"/>
        <v>151.39905833333341</v>
      </c>
      <c r="Y2873" s="28">
        <f t="shared" si="637"/>
        <v>338.18764999999991</v>
      </c>
      <c r="Z2873" s="28">
        <f t="shared" si="663"/>
        <v>329.06874999999974</v>
      </c>
      <c r="AA2873" s="28">
        <f t="shared" si="647"/>
        <v>321.86480833333314</v>
      </c>
      <c r="AB2873" s="28">
        <f t="shared" si="638"/>
        <v>202.36661666666666</v>
      </c>
      <c r="AC2873" s="28">
        <f t="shared" si="639"/>
        <v>35.93319166666668</v>
      </c>
      <c r="AD2873" s="28">
        <f t="shared" si="640"/>
        <v>96.176699999999983</v>
      </c>
      <c r="AE2873" s="28">
        <f t="shared" si="641"/>
        <v>0</v>
      </c>
      <c r="AF2873" s="28">
        <f t="shared" si="642"/>
        <v>13.055871666666661</v>
      </c>
      <c r="AG2873" s="28">
        <f t="shared" si="643"/>
        <v>8.5230499999999978</v>
      </c>
      <c r="AH2873" s="28">
        <f t="shared" si="644"/>
        <v>0</v>
      </c>
      <c r="AI2873" s="28"/>
      <c r="AL2873" s="24">
        <f t="shared" si="645"/>
        <v>1496.5756966666663</v>
      </c>
      <c r="AN2873" s="47">
        <v>315</v>
      </c>
      <c r="AP2873" s="20">
        <f t="shared" si="634"/>
        <v>1811.5756966666663</v>
      </c>
      <c r="AR2873" s="20">
        <f t="shared" si="692"/>
        <v>-185.12445789951585</v>
      </c>
    </row>
    <row r="2874" spans="1:44" x14ac:dyDescent="0.25">
      <c r="A2874" t="str">
        <f>VLOOKUP($B2874,'Cushing Balance'!$C$2:$E$500,3,TRUE)</f>
        <v>212017</v>
      </c>
      <c r="B2874" s="2">
        <v>42885</v>
      </c>
      <c r="C2874" s="32"/>
      <c r="D2874" s="36">
        <f t="shared" ref="D2874:E2874" si="695">AVERAGE(D2861:D2873)</f>
        <v>139.16694505494522</v>
      </c>
      <c r="E2874" s="28">
        <f t="shared" si="695"/>
        <v>108.94604395604414</v>
      </c>
      <c r="F2874" s="28">
        <f t="shared" si="608"/>
        <v>197.36916483516492</v>
      </c>
      <c r="G2874" s="28"/>
      <c r="H2874" s="28">
        <f t="shared" si="609"/>
        <v>132.56742857142854</v>
      </c>
      <c r="I2874" s="28">
        <f t="shared" si="610"/>
        <v>78.849230769230743</v>
      </c>
      <c r="J2874" s="28">
        <f t="shared" si="611"/>
        <v>315.60278021978041</v>
      </c>
      <c r="K2874" s="28">
        <f t="shared" si="612"/>
        <v>77.481208791208815</v>
      </c>
      <c r="L2874" s="28">
        <f t="shared" si="613"/>
        <v>6.656349567592164E-3</v>
      </c>
      <c r="M2874" s="28">
        <f t="shared" si="614"/>
        <v>330.4133626373627</v>
      </c>
      <c r="N2874" s="28">
        <f t="shared" si="615"/>
        <v>119.65840659340643</v>
      </c>
      <c r="O2874" s="28">
        <f t="shared" si="616"/>
        <v>44.390010989010989</v>
      </c>
      <c r="P2874" s="28">
        <f t="shared" si="617"/>
        <v>0</v>
      </c>
      <c r="R2874" s="24">
        <f t="shared" si="632"/>
        <v>1544.4512387671505</v>
      </c>
      <c r="T2874" s="5">
        <v>82</v>
      </c>
      <c r="V2874" s="20">
        <f t="shared" si="633"/>
        <v>1626.4512387671505</v>
      </c>
      <c r="W2874" s="59">
        <f t="shared" si="623"/>
        <v>42885</v>
      </c>
      <c r="X2874" s="28">
        <f t="shared" si="636"/>
        <v>151.39905833333341</v>
      </c>
      <c r="Y2874" s="28">
        <f t="shared" si="637"/>
        <v>338.18764999999991</v>
      </c>
      <c r="Z2874" s="28">
        <f t="shared" si="663"/>
        <v>329.06874999999974</v>
      </c>
      <c r="AA2874" s="28">
        <f t="shared" si="647"/>
        <v>321.86480833333314</v>
      </c>
      <c r="AB2874" s="28">
        <f t="shared" si="638"/>
        <v>202.36661666666666</v>
      </c>
      <c r="AC2874" s="28">
        <f t="shared" si="639"/>
        <v>35.93319166666668</v>
      </c>
      <c r="AD2874" s="28">
        <f t="shared" si="640"/>
        <v>96.176699999999983</v>
      </c>
      <c r="AE2874" s="28">
        <f t="shared" si="641"/>
        <v>0</v>
      </c>
      <c r="AF2874" s="28">
        <f t="shared" si="642"/>
        <v>13.055871666666661</v>
      </c>
      <c r="AG2874" s="28">
        <f t="shared" si="643"/>
        <v>8.5230499999999978</v>
      </c>
      <c r="AH2874" s="28">
        <f t="shared" si="644"/>
        <v>0</v>
      </c>
      <c r="AI2874" s="28"/>
      <c r="AL2874" s="24">
        <f t="shared" si="645"/>
        <v>1496.5756966666663</v>
      </c>
      <c r="AN2874" s="47">
        <v>315</v>
      </c>
      <c r="AP2874" s="20">
        <f t="shared" si="634"/>
        <v>1811.5756966666663</v>
      </c>
      <c r="AR2874" s="20">
        <f t="shared" si="692"/>
        <v>-185.12445789951585</v>
      </c>
    </row>
    <row r="2875" spans="1:44" x14ac:dyDescent="0.25">
      <c r="A2875" t="str">
        <f>VLOOKUP($B2875,'Cushing Balance'!$C$2:$E$500,3,TRUE)</f>
        <v>212017</v>
      </c>
      <c r="B2875" s="2">
        <v>42886</v>
      </c>
      <c r="C2875" s="32"/>
      <c r="D2875" s="36">
        <f t="shared" ref="D2875:E2875" si="696">AVERAGE(D2862:D2874)</f>
        <v>139.16694505494522</v>
      </c>
      <c r="E2875" s="28">
        <f t="shared" si="696"/>
        <v>108.94604395604414</v>
      </c>
      <c r="F2875" s="28">
        <f t="shared" si="608"/>
        <v>197.36916483516492</v>
      </c>
      <c r="G2875" s="28"/>
      <c r="H2875" s="28">
        <f t="shared" si="609"/>
        <v>132.56742857142854</v>
      </c>
      <c r="I2875" s="28">
        <f t="shared" si="610"/>
        <v>78.849230769230743</v>
      </c>
      <c r="J2875" s="28">
        <f t="shared" si="611"/>
        <v>315.60278021978041</v>
      </c>
      <c r="K2875" s="28">
        <f t="shared" si="612"/>
        <v>77.481208791208815</v>
      </c>
      <c r="L2875" s="28">
        <f t="shared" si="613"/>
        <v>6.656349567592164E-3</v>
      </c>
      <c r="M2875" s="28">
        <f t="shared" si="614"/>
        <v>330.4133626373627</v>
      </c>
      <c r="N2875" s="28">
        <f t="shared" si="615"/>
        <v>119.65840659340643</v>
      </c>
      <c r="O2875" s="28">
        <f t="shared" si="616"/>
        <v>44.390010989010989</v>
      </c>
      <c r="P2875" s="28">
        <f t="shared" si="617"/>
        <v>0</v>
      </c>
      <c r="R2875" s="24">
        <f t="shared" si="632"/>
        <v>1544.4512387671505</v>
      </c>
      <c r="T2875" s="5">
        <v>82</v>
      </c>
      <c r="V2875" s="20">
        <f t="shared" si="633"/>
        <v>1626.4512387671505</v>
      </c>
      <c r="W2875" s="59">
        <f t="shared" si="623"/>
        <v>42886</v>
      </c>
      <c r="X2875" s="28">
        <f t="shared" si="636"/>
        <v>151.39905833333341</v>
      </c>
      <c r="Y2875" s="28">
        <f t="shared" si="637"/>
        <v>338.18764999999991</v>
      </c>
      <c r="Z2875" s="28">
        <f t="shared" si="663"/>
        <v>329.06874999999974</v>
      </c>
      <c r="AA2875" s="28">
        <f t="shared" si="647"/>
        <v>321.86480833333314</v>
      </c>
      <c r="AB2875" s="28">
        <f t="shared" si="638"/>
        <v>202.36661666666666</v>
      </c>
      <c r="AC2875" s="28">
        <f t="shared" si="639"/>
        <v>35.93319166666668</v>
      </c>
      <c r="AD2875" s="28">
        <f t="shared" si="640"/>
        <v>96.176699999999983</v>
      </c>
      <c r="AE2875" s="28">
        <f t="shared" si="641"/>
        <v>0</v>
      </c>
      <c r="AF2875" s="28">
        <f t="shared" si="642"/>
        <v>13.055871666666661</v>
      </c>
      <c r="AG2875" s="28">
        <f t="shared" si="643"/>
        <v>8.5230499999999978</v>
      </c>
      <c r="AH2875" s="28">
        <f t="shared" si="644"/>
        <v>0</v>
      </c>
      <c r="AI2875" s="28"/>
      <c r="AL2875" s="24">
        <f t="shared" si="645"/>
        <v>1496.5756966666663</v>
      </c>
      <c r="AN2875" s="47">
        <v>315</v>
      </c>
      <c r="AP2875" s="20">
        <f t="shared" si="634"/>
        <v>1811.5756966666663</v>
      </c>
      <c r="AR2875" s="20">
        <f t="shared" si="692"/>
        <v>-185.12445789951585</v>
      </c>
    </row>
    <row r="2876" spans="1:44" x14ac:dyDescent="0.25">
      <c r="A2876" t="str">
        <f>VLOOKUP($B2876,'Cushing Balance'!$C$2:$E$500,3,TRUE)</f>
        <v>212017</v>
      </c>
      <c r="B2876" s="2">
        <v>42887</v>
      </c>
      <c r="C2876" s="32"/>
      <c r="D2876" s="36">
        <f t="shared" ref="D2876:E2876" si="697">AVERAGE(D2863:D2875)</f>
        <v>139.16694505494522</v>
      </c>
      <c r="E2876" s="28">
        <f t="shared" si="697"/>
        <v>108.94604395604414</v>
      </c>
      <c r="F2876" s="28">
        <f t="shared" si="608"/>
        <v>197.36916483516492</v>
      </c>
      <c r="G2876" s="28"/>
      <c r="H2876" s="28">
        <f t="shared" si="609"/>
        <v>132.56742857142854</v>
      </c>
      <c r="I2876" s="28">
        <f t="shared" si="610"/>
        <v>78.849230769230743</v>
      </c>
      <c r="J2876" s="28">
        <f t="shared" si="611"/>
        <v>315.60278021978041</v>
      </c>
      <c r="K2876" s="28">
        <f t="shared" si="612"/>
        <v>77.481208791208815</v>
      </c>
      <c r="L2876" s="28">
        <f t="shared" si="613"/>
        <v>6.656349567592164E-3</v>
      </c>
      <c r="M2876" s="28">
        <f t="shared" si="614"/>
        <v>330.4133626373627</v>
      </c>
      <c r="N2876" s="28">
        <f t="shared" si="615"/>
        <v>119.65840659340643</v>
      </c>
      <c r="O2876" s="28">
        <f t="shared" si="616"/>
        <v>44.390010989010989</v>
      </c>
      <c r="P2876" s="28">
        <f t="shared" si="617"/>
        <v>0</v>
      </c>
      <c r="R2876" s="24">
        <f t="shared" si="632"/>
        <v>1544.4512387671505</v>
      </c>
      <c r="T2876" s="5">
        <v>82</v>
      </c>
      <c r="V2876" s="20">
        <f t="shared" si="633"/>
        <v>1626.4512387671505</v>
      </c>
      <c r="W2876" s="59">
        <f t="shared" si="623"/>
        <v>42887</v>
      </c>
      <c r="X2876" s="28">
        <f t="shared" si="636"/>
        <v>151.39905833333341</v>
      </c>
      <c r="Y2876" s="28">
        <f t="shared" si="637"/>
        <v>338.18764999999991</v>
      </c>
      <c r="Z2876" s="28">
        <f t="shared" si="663"/>
        <v>329.06874999999974</v>
      </c>
      <c r="AA2876" s="28">
        <f t="shared" si="647"/>
        <v>321.86480833333314</v>
      </c>
      <c r="AB2876" s="28">
        <f t="shared" si="638"/>
        <v>202.36661666666666</v>
      </c>
      <c r="AC2876" s="28">
        <f t="shared" si="639"/>
        <v>35.93319166666668</v>
      </c>
      <c r="AD2876" s="28">
        <f t="shared" si="640"/>
        <v>96.176699999999983</v>
      </c>
      <c r="AE2876" s="28">
        <f t="shared" si="641"/>
        <v>0</v>
      </c>
      <c r="AF2876" s="28">
        <f t="shared" si="642"/>
        <v>13.055871666666661</v>
      </c>
      <c r="AG2876" s="28">
        <f t="shared" si="643"/>
        <v>8.5230499999999978</v>
      </c>
      <c r="AH2876" s="28">
        <f t="shared" si="644"/>
        <v>0</v>
      </c>
      <c r="AI2876" s="28"/>
      <c r="AL2876" s="24">
        <f t="shared" si="645"/>
        <v>1496.5756966666663</v>
      </c>
      <c r="AN2876" s="47">
        <v>315</v>
      </c>
      <c r="AP2876" s="20">
        <f t="shared" si="634"/>
        <v>1811.5756966666663</v>
      </c>
      <c r="AR2876" s="20">
        <f t="shared" si="692"/>
        <v>-185.12445789951585</v>
      </c>
    </row>
    <row r="2877" spans="1:44" x14ac:dyDescent="0.25">
      <c r="A2877" t="str">
        <f>VLOOKUP($B2877,'Cushing Balance'!$C$2:$E$500,3,TRUE)</f>
        <v>212017</v>
      </c>
      <c r="B2877" s="2">
        <v>42888</v>
      </c>
      <c r="C2877" s="32"/>
      <c r="D2877" s="36">
        <f t="shared" ref="D2877:E2877" si="698">AVERAGE(D2864:D2876)</f>
        <v>139.16694505494522</v>
      </c>
      <c r="E2877" s="28">
        <f t="shared" si="698"/>
        <v>108.94604395604414</v>
      </c>
      <c r="F2877" s="28">
        <f t="shared" ref="F2877:F2940" si="699">AVERAGE(F2864:F2876)</f>
        <v>197.36916483516492</v>
      </c>
      <c r="G2877" s="28"/>
      <c r="H2877" s="28">
        <f t="shared" ref="H2877:H2940" si="700">AVERAGE(H2864:H2876)</f>
        <v>132.56742857142854</v>
      </c>
      <c r="I2877" s="28">
        <f t="shared" ref="I2877:I2940" si="701">AVERAGE(I2864:I2876)</f>
        <v>78.849230769230743</v>
      </c>
      <c r="J2877" s="28">
        <f t="shared" ref="J2877:J2940" si="702">AVERAGE(J2864:J2876)</f>
        <v>315.60278021978041</v>
      </c>
      <c r="K2877" s="28">
        <f t="shared" ref="K2877:K2940" si="703">AVERAGE(K2864:K2876)</f>
        <v>77.481208791208815</v>
      </c>
      <c r="L2877" s="28">
        <f t="shared" ref="L2877:L2940" si="704">AVERAGE(L2864:L2876)</f>
        <v>6.656349567592164E-3</v>
      </c>
      <c r="M2877" s="28">
        <f t="shared" ref="M2877:M2940" si="705">AVERAGE(M2864:M2876)</f>
        <v>330.4133626373627</v>
      </c>
      <c r="N2877" s="28">
        <f t="shared" ref="N2877:N2940" si="706">AVERAGE(N2864:N2876)</f>
        <v>119.65840659340643</v>
      </c>
      <c r="O2877" s="28">
        <f t="shared" ref="O2877:O2940" si="707">AVERAGE(O2864:O2876)</f>
        <v>44.390010989010989</v>
      </c>
      <c r="P2877" s="28">
        <f t="shared" ref="P2877:P2940" si="708">AVERAGE(P2864:P2876)</f>
        <v>0</v>
      </c>
      <c r="R2877" s="24">
        <f t="shared" si="632"/>
        <v>1544.4512387671505</v>
      </c>
      <c r="T2877" s="5">
        <v>82</v>
      </c>
      <c r="V2877" s="20">
        <f t="shared" si="633"/>
        <v>1626.4512387671505</v>
      </c>
      <c r="W2877" s="59">
        <f t="shared" si="623"/>
        <v>42888</v>
      </c>
      <c r="X2877" s="28">
        <f t="shared" si="636"/>
        <v>151.39905833333341</v>
      </c>
      <c r="Y2877" s="28">
        <f t="shared" si="637"/>
        <v>338.18764999999991</v>
      </c>
      <c r="Z2877" s="28">
        <f t="shared" si="663"/>
        <v>329.06874999999974</v>
      </c>
      <c r="AA2877" s="28">
        <f t="shared" si="647"/>
        <v>321.86480833333314</v>
      </c>
      <c r="AB2877" s="28">
        <f t="shared" si="638"/>
        <v>202.36661666666666</v>
      </c>
      <c r="AC2877" s="28">
        <f t="shared" si="639"/>
        <v>35.93319166666668</v>
      </c>
      <c r="AD2877" s="28">
        <f t="shared" si="640"/>
        <v>96.176699999999983</v>
      </c>
      <c r="AE2877" s="28">
        <f t="shared" si="641"/>
        <v>0</v>
      </c>
      <c r="AF2877" s="28">
        <f t="shared" si="642"/>
        <v>13.055871666666661</v>
      </c>
      <c r="AG2877" s="28">
        <f t="shared" si="643"/>
        <v>8.5230499999999978</v>
      </c>
      <c r="AH2877" s="28">
        <f t="shared" si="644"/>
        <v>0</v>
      </c>
      <c r="AI2877" s="28"/>
      <c r="AL2877" s="24">
        <f t="shared" si="645"/>
        <v>1496.5756966666663</v>
      </c>
      <c r="AN2877" s="47">
        <v>315</v>
      </c>
      <c r="AP2877" s="20">
        <f t="shared" si="634"/>
        <v>1811.5756966666663</v>
      </c>
      <c r="AR2877" s="20">
        <f t="shared" si="692"/>
        <v>-185.12445789951585</v>
      </c>
    </row>
    <row r="2878" spans="1:44" x14ac:dyDescent="0.25">
      <c r="A2878" t="str">
        <f>VLOOKUP($B2878,'Cushing Balance'!$C$2:$E$500,3,TRUE)</f>
        <v>222017</v>
      </c>
      <c r="B2878" s="2">
        <v>42889</v>
      </c>
      <c r="C2878" s="32"/>
      <c r="D2878" s="36">
        <f t="shared" ref="D2878:E2878" si="709">AVERAGE(D2865:D2877)</f>
        <v>139.16694505494522</v>
      </c>
      <c r="E2878" s="28">
        <f t="shared" si="709"/>
        <v>108.94604395604414</v>
      </c>
      <c r="F2878" s="28">
        <f t="shared" si="699"/>
        <v>197.36916483516492</v>
      </c>
      <c r="G2878" s="28"/>
      <c r="H2878" s="28">
        <f t="shared" si="700"/>
        <v>132.56742857142854</v>
      </c>
      <c r="I2878" s="28">
        <f t="shared" si="701"/>
        <v>78.849230769230743</v>
      </c>
      <c r="J2878" s="28">
        <f t="shared" si="702"/>
        <v>315.60278021978041</v>
      </c>
      <c r="K2878" s="28">
        <f t="shared" si="703"/>
        <v>77.481208791208815</v>
      </c>
      <c r="L2878" s="28">
        <f t="shared" si="704"/>
        <v>6.656349567592164E-3</v>
      </c>
      <c r="M2878" s="28">
        <f t="shared" si="705"/>
        <v>330.4133626373627</v>
      </c>
      <c r="N2878" s="28">
        <f t="shared" si="706"/>
        <v>119.65840659340643</v>
      </c>
      <c r="O2878" s="28">
        <f t="shared" si="707"/>
        <v>44.390010989010989</v>
      </c>
      <c r="P2878" s="28">
        <f t="shared" si="708"/>
        <v>0</v>
      </c>
      <c r="R2878" s="24">
        <f t="shared" si="632"/>
        <v>1544.4512387671505</v>
      </c>
      <c r="T2878" s="5">
        <v>82</v>
      </c>
      <c r="V2878" s="20">
        <f t="shared" si="633"/>
        <v>1626.4512387671505</v>
      </c>
      <c r="W2878" s="59">
        <f t="shared" si="623"/>
        <v>42889</v>
      </c>
      <c r="X2878" s="28">
        <f t="shared" si="636"/>
        <v>151.39905833333341</v>
      </c>
      <c r="Y2878" s="28">
        <f t="shared" si="637"/>
        <v>338.18764999999991</v>
      </c>
      <c r="Z2878" s="28">
        <f t="shared" si="663"/>
        <v>329.06874999999974</v>
      </c>
      <c r="AA2878" s="28">
        <f t="shared" si="647"/>
        <v>321.86480833333314</v>
      </c>
      <c r="AB2878" s="28">
        <f t="shared" si="638"/>
        <v>202.36661666666666</v>
      </c>
      <c r="AC2878" s="28">
        <f t="shared" si="639"/>
        <v>35.93319166666668</v>
      </c>
      <c r="AD2878" s="28">
        <f t="shared" si="640"/>
        <v>96.176699999999983</v>
      </c>
      <c r="AE2878" s="28">
        <f t="shared" si="641"/>
        <v>0</v>
      </c>
      <c r="AF2878" s="28">
        <f t="shared" si="642"/>
        <v>13.055871666666661</v>
      </c>
      <c r="AG2878" s="28">
        <f t="shared" si="643"/>
        <v>8.5230499999999978</v>
      </c>
      <c r="AH2878" s="28">
        <f t="shared" si="644"/>
        <v>0</v>
      </c>
      <c r="AI2878" s="28"/>
      <c r="AL2878" s="24">
        <f t="shared" si="645"/>
        <v>1496.5756966666663</v>
      </c>
      <c r="AN2878" s="47">
        <v>315</v>
      </c>
      <c r="AP2878" s="20">
        <f t="shared" si="634"/>
        <v>1811.5756966666663</v>
      </c>
      <c r="AR2878" s="20">
        <f t="shared" si="692"/>
        <v>-185.12445789951585</v>
      </c>
    </row>
    <row r="2879" spans="1:44" x14ac:dyDescent="0.25">
      <c r="A2879" t="str">
        <f>VLOOKUP($B2879,'Cushing Balance'!$C$2:$E$500,3,TRUE)</f>
        <v>222017</v>
      </c>
      <c r="B2879" s="2">
        <v>42890</v>
      </c>
      <c r="C2879" s="32"/>
      <c r="D2879" s="36">
        <f t="shared" ref="D2879:E2879" si="710">AVERAGE(D2866:D2878)</f>
        <v>139.16694505494522</v>
      </c>
      <c r="E2879" s="28">
        <f t="shared" si="710"/>
        <v>108.94604395604414</v>
      </c>
      <c r="F2879" s="28">
        <f t="shared" si="699"/>
        <v>197.36916483516492</v>
      </c>
      <c r="G2879" s="28"/>
      <c r="H2879" s="28">
        <f t="shared" si="700"/>
        <v>132.56742857142854</v>
      </c>
      <c r="I2879" s="28">
        <f t="shared" si="701"/>
        <v>78.849230769230743</v>
      </c>
      <c r="J2879" s="28">
        <f t="shared" si="702"/>
        <v>315.60278021978041</v>
      </c>
      <c r="K2879" s="28">
        <f t="shared" si="703"/>
        <v>77.481208791208815</v>
      </c>
      <c r="L2879" s="28">
        <f t="shared" si="704"/>
        <v>6.656349567592164E-3</v>
      </c>
      <c r="M2879" s="28">
        <f t="shared" si="705"/>
        <v>330.4133626373627</v>
      </c>
      <c r="N2879" s="28">
        <f t="shared" si="706"/>
        <v>119.65840659340643</v>
      </c>
      <c r="O2879" s="28">
        <f t="shared" si="707"/>
        <v>44.390010989010989</v>
      </c>
      <c r="P2879" s="28">
        <f t="shared" si="708"/>
        <v>0</v>
      </c>
      <c r="R2879" s="24">
        <f t="shared" si="632"/>
        <v>1544.4512387671505</v>
      </c>
      <c r="T2879" s="5">
        <v>82</v>
      </c>
      <c r="V2879" s="20">
        <f t="shared" si="633"/>
        <v>1626.4512387671505</v>
      </c>
      <c r="W2879" s="59">
        <f t="shared" si="623"/>
        <v>42890</v>
      </c>
      <c r="X2879" s="28">
        <f t="shared" si="636"/>
        <v>151.39905833333341</v>
      </c>
      <c r="Y2879" s="28">
        <f t="shared" si="637"/>
        <v>338.18764999999991</v>
      </c>
      <c r="Z2879" s="28">
        <f t="shared" si="663"/>
        <v>329.06874999999974</v>
      </c>
      <c r="AA2879" s="28">
        <f t="shared" si="647"/>
        <v>321.86480833333314</v>
      </c>
      <c r="AB2879" s="28">
        <f t="shared" si="638"/>
        <v>202.36661666666666</v>
      </c>
      <c r="AC2879" s="28">
        <f t="shared" si="639"/>
        <v>35.93319166666668</v>
      </c>
      <c r="AD2879" s="28">
        <f t="shared" si="640"/>
        <v>96.176699999999983</v>
      </c>
      <c r="AE2879" s="28">
        <f t="shared" si="641"/>
        <v>0</v>
      </c>
      <c r="AF2879" s="28">
        <f t="shared" si="642"/>
        <v>13.055871666666661</v>
      </c>
      <c r="AG2879" s="28">
        <f t="shared" si="643"/>
        <v>8.5230499999999978</v>
      </c>
      <c r="AH2879" s="28">
        <f t="shared" si="644"/>
        <v>0</v>
      </c>
      <c r="AI2879" s="28"/>
      <c r="AL2879" s="24">
        <f t="shared" si="645"/>
        <v>1496.5756966666663</v>
      </c>
      <c r="AN2879" s="47">
        <v>315</v>
      </c>
      <c r="AP2879" s="20">
        <f t="shared" si="634"/>
        <v>1811.5756966666663</v>
      </c>
      <c r="AR2879" s="20">
        <f t="shared" si="692"/>
        <v>-185.12445789951585</v>
      </c>
    </row>
    <row r="2880" spans="1:44" x14ac:dyDescent="0.25">
      <c r="A2880" t="str">
        <f>VLOOKUP($B2880,'Cushing Balance'!$C$2:$E$500,3,TRUE)</f>
        <v>222017</v>
      </c>
      <c r="B2880" s="2">
        <v>42891</v>
      </c>
      <c r="C2880" s="32"/>
      <c r="D2880" s="36">
        <f t="shared" ref="D2880:E2880" si="711">AVERAGE(D2867:D2879)</f>
        <v>139.16694505494522</v>
      </c>
      <c r="E2880" s="28">
        <f t="shared" si="711"/>
        <v>108.94604395604414</v>
      </c>
      <c r="F2880" s="28">
        <f t="shared" si="699"/>
        <v>197.36916483516492</v>
      </c>
      <c r="G2880" s="28"/>
      <c r="H2880" s="28">
        <f t="shared" si="700"/>
        <v>132.56742857142854</v>
      </c>
      <c r="I2880" s="28">
        <f t="shared" si="701"/>
        <v>78.849230769230743</v>
      </c>
      <c r="J2880" s="28">
        <f t="shared" si="702"/>
        <v>315.60278021978041</v>
      </c>
      <c r="K2880" s="28">
        <f t="shared" si="703"/>
        <v>77.481208791208815</v>
      </c>
      <c r="L2880" s="28">
        <f t="shared" si="704"/>
        <v>6.656349567592164E-3</v>
      </c>
      <c r="M2880" s="28">
        <f t="shared" si="705"/>
        <v>330.4133626373627</v>
      </c>
      <c r="N2880" s="28">
        <f t="shared" si="706"/>
        <v>119.65840659340643</v>
      </c>
      <c r="O2880" s="28">
        <f t="shared" si="707"/>
        <v>44.390010989010989</v>
      </c>
      <c r="P2880" s="28">
        <f t="shared" si="708"/>
        <v>0</v>
      </c>
      <c r="R2880" s="24">
        <f t="shared" si="632"/>
        <v>1544.4512387671505</v>
      </c>
      <c r="T2880" s="5">
        <v>82</v>
      </c>
      <c r="V2880" s="20">
        <f t="shared" si="633"/>
        <v>1626.4512387671505</v>
      </c>
      <c r="W2880" s="59">
        <f t="shared" si="623"/>
        <v>42891</v>
      </c>
      <c r="X2880" s="28">
        <f t="shared" si="636"/>
        <v>151.39905833333341</v>
      </c>
      <c r="Y2880" s="28">
        <f t="shared" si="637"/>
        <v>338.18764999999991</v>
      </c>
      <c r="Z2880" s="28">
        <f t="shared" si="663"/>
        <v>329.06874999999974</v>
      </c>
      <c r="AA2880" s="28">
        <f t="shared" si="647"/>
        <v>321.86480833333314</v>
      </c>
      <c r="AB2880" s="28">
        <f t="shared" si="638"/>
        <v>202.36661666666666</v>
      </c>
      <c r="AC2880" s="28">
        <f t="shared" si="639"/>
        <v>35.93319166666668</v>
      </c>
      <c r="AD2880" s="28">
        <f t="shared" si="640"/>
        <v>96.176699999999983</v>
      </c>
      <c r="AE2880" s="28">
        <f t="shared" si="641"/>
        <v>0</v>
      </c>
      <c r="AF2880" s="28">
        <f t="shared" si="642"/>
        <v>13.055871666666661</v>
      </c>
      <c r="AG2880" s="28">
        <f t="shared" si="643"/>
        <v>8.5230499999999978</v>
      </c>
      <c r="AH2880" s="28">
        <f t="shared" si="644"/>
        <v>0</v>
      </c>
      <c r="AI2880" s="28"/>
      <c r="AL2880" s="24">
        <f t="shared" si="645"/>
        <v>1496.5756966666663</v>
      </c>
      <c r="AN2880" s="47">
        <v>315</v>
      </c>
      <c r="AP2880" s="20">
        <f t="shared" si="634"/>
        <v>1811.5756966666663</v>
      </c>
      <c r="AR2880" s="20">
        <f t="shared" si="692"/>
        <v>-185.12445789951585</v>
      </c>
    </row>
    <row r="2881" spans="1:44" x14ac:dyDescent="0.25">
      <c r="A2881" t="str">
        <f>VLOOKUP($B2881,'Cushing Balance'!$C$2:$E$500,3,TRUE)</f>
        <v>222017</v>
      </c>
      <c r="B2881" s="2">
        <v>42892</v>
      </c>
      <c r="C2881" s="32"/>
      <c r="D2881" s="36">
        <f t="shared" ref="D2881:E2881" si="712">AVERAGE(D2868:D2880)</f>
        <v>139.16694505494522</v>
      </c>
      <c r="E2881" s="28">
        <f t="shared" si="712"/>
        <v>108.94604395604414</v>
      </c>
      <c r="F2881" s="28">
        <f t="shared" si="699"/>
        <v>197.36916483516492</v>
      </c>
      <c r="G2881" s="28"/>
      <c r="H2881" s="28">
        <f t="shared" si="700"/>
        <v>132.56742857142854</v>
      </c>
      <c r="I2881" s="28">
        <f t="shared" si="701"/>
        <v>78.849230769230743</v>
      </c>
      <c r="J2881" s="28">
        <f t="shared" si="702"/>
        <v>315.60278021978041</v>
      </c>
      <c r="K2881" s="28">
        <f t="shared" si="703"/>
        <v>77.481208791208815</v>
      </c>
      <c r="L2881" s="28">
        <f t="shared" si="704"/>
        <v>6.656349567592164E-3</v>
      </c>
      <c r="M2881" s="28">
        <f t="shared" si="705"/>
        <v>330.4133626373627</v>
      </c>
      <c r="N2881" s="28">
        <f t="shared" si="706"/>
        <v>119.65840659340643</v>
      </c>
      <c r="O2881" s="28">
        <f t="shared" si="707"/>
        <v>44.390010989010989</v>
      </c>
      <c r="P2881" s="28">
        <f t="shared" si="708"/>
        <v>0</v>
      </c>
      <c r="R2881" s="24">
        <f t="shared" si="632"/>
        <v>1544.4512387671505</v>
      </c>
      <c r="T2881" s="5">
        <v>82</v>
      </c>
      <c r="V2881" s="20">
        <f t="shared" si="633"/>
        <v>1626.4512387671505</v>
      </c>
      <c r="W2881" s="59">
        <f t="shared" si="623"/>
        <v>42892</v>
      </c>
      <c r="X2881" s="28">
        <f t="shared" si="636"/>
        <v>151.39905833333341</v>
      </c>
      <c r="Y2881" s="28">
        <f t="shared" si="637"/>
        <v>338.18764999999991</v>
      </c>
      <c r="Z2881" s="28">
        <f t="shared" si="663"/>
        <v>329.06874999999974</v>
      </c>
      <c r="AA2881" s="28">
        <f t="shared" si="647"/>
        <v>321.86480833333314</v>
      </c>
      <c r="AB2881" s="28">
        <f t="shared" si="638"/>
        <v>202.36661666666666</v>
      </c>
      <c r="AC2881" s="28">
        <f t="shared" si="639"/>
        <v>35.93319166666668</v>
      </c>
      <c r="AD2881" s="28">
        <f t="shared" si="640"/>
        <v>96.176699999999983</v>
      </c>
      <c r="AE2881" s="28">
        <f t="shared" si="641"/>
        <v>0</v>
      </c>
      <c r="AF2881" s="28">
        <f t="shared" si="642"/>
        <v>13.055871666666661</v>
      </c>
      <c r="AG2881" s="28">
        <f t="shared" si="643"/>
        <v>8.5230499999999978</v>
      </c>
      <c r="AH2881" s="28">
        <f t="shared" si="644"/>
        <v>0</v>
      </c>
      <c r="AI2881" s="28"/>
      <c r="AL2881" s="24">
        <f t="shared" si="645"/>
        <v>1496.5756966666663</v>
      </c>
      <c r="AN2881" s="47">
        <v>315</v>
      </c>
      <c r="AP2881" s="20">
        <f t="shared" si="634"/>
        <v>1811.5756966666663</v>
      </c>
      <c r="AR2881" s="20">
        <f t="shared" si="692"/>
        <v>-185.12445789951585</v>
      </c>
    </row>
    <row r="2882" spans="1:44" x14ac:dyDescent="0.25">
      <c r="A2882" t="str">
        <f>VLOOKUP($B2882,'Cushing Balance'!$C$2:$E$500,3,TRUE)</f>
        <v>222017</v>
      </c>
      <c r="B2882" s="2">
        <v>42893</v>
      </c>
      <c r="C2882" s="32"/>
      <c r="D2882" s="36">
        <f t="shared" ref="D2882:E2882" si="713">AVERAGE(D2869:D2881)</f>
        <v>139.16694505494522</v>
      </c>
      <c r="E2882" s="28">
        <f t="shared" si="713"/>
        <v>108.94604395604414</v>
      </c>
      <c r="F2882" s="28">
        <f t="shared" si="699"/>
        <v>197.36916483516492</v>
      </c>
      <c r="G2882" s="28"/>
      <c r="H2882" s="28">
        <f t="shared" si="700"/>
        <v>132.56742857142854</v>
      </c>
      <c r="I2882" s="28">
        <f t="shared" si="701"/>
        <v>78.849230769230743</v>
      </c>
      <c r="J2882" s="28">
        <f t="shared" si="702"/>
        <v>315.60278021978041</v>
      </c>
      <c r="K2882" s="28">
        <f t="shared" si="703"/>
        <v>77.481208791208815</v>
      </c>
      <c r="L2882" s="28">
        <f t="shared" si="704"/>
        <v>6.656349567592164E-3</v>
      </c>
      <c r="M2882" s="28">
        <f t="shared" si="705"/>
        <v>330.4133626373627</v>
      </c>
      <c r="N2882" s="28">
        <f t="shared" si="706"/>
        <v>119.65840659340643</v>
      </c>
      <c r="O2882" s="28">
        <f t="shared" si="707"/>
        <v>44.390010989010989</v>
      </c>
      <c r="P2882" s="28">
        <f t="shared" si="708"/>
        <v>0</v>
      </c>
      <c r="R2882" s="24">
        <f t="shared" si="632"/>
        <v>1544.4512387671505</v>
      </c>
      <c r="T2882" s="5">
        <v>82</v>
      </c>
      <c r="V2882" s="20">
        <f t="shared" si="633"/>
        <v>1626.4512387671505</v>
      </c>
      <c r="W2882" s="59">
        <f t="shared" ref="W2882:W2945" si="714">B2882</f>
        <v>42893</v>
      </c>
      <c r="X2882" s="28">
        <f t="shared" si="636"/>
        <v>151.39905833333341</v>
      </c>
      <c r="Y2882" s="28">
        <f t="shared" si="637"/>
        <v>338.18764999999991</v>
      </c>
      <c r="Z2882" s="28">
        <f t="shared" si="663"/>
        <v>329.06874999999974</v>
      </c>
      <c r="AA2882" s="28">
        <f t="shared" si="647"/>
        <v>321.86480833333314</v>
      </c>
      <c r="AB2882" s="28">
        <f t="shared" si="638"/>
        <v>202.36661666666666</v>
      </c>
      <c r="AC2882" s="28">
        <f t="shared" si="639"/>
        <v>35.93319166666668</v>
      </c>
      <c r="AD2882" s="28">
        <f t="shared" si="640"/>
        <v>96.176699999999983</v>
      </c>
      <c r="AE2882" s="28">
        <f t="shared" si="641"/>
        <v>0</v>
      </c>
      <c r="AF2882" s="28">
        <f t="shared" si="642"/>
        <v>13.055871666666661</v>
      </c>
      <c r="AG2882" s="28">
        <f t="shared" si="643"/>
        <v>8.5230499999999978</v>
      </c>
      <c r="AH2882" s="28">
        <f t="shared" si="644"/>
        <v>0</v>
      </c>
      <c r="AI2882" s="28"/>
      <c r="AL2882" s="24">
        <f t="shared" si="645"/>
        <v>1496.5756966666663</v>
      </c>
      <c r="AN2882" s="47">
        <v>315</v>
      </c>
      <c r="AP2882" s="20">
        <f t="shared" si="634"/>
        <v>1811.5756966666663</v>
      </c>
      <c r="AR2882" s="20">
        <f t="shared" si="692"/>
        <v>-185.12445789951585</v>
      </c>
    </row>
    <row r="2883" spans="1:44" x14ac:dyDescent="0.25">
      <c r="A2883" t="str">
        <f>VLOOKUP($B2883,'Cushing Balance'!$C$2:$E$500,3,TRUE)</f>
        <v>222017</v>
      </c>
      <c r="B2883" s="2">
        <v>42894</v>
      </c>
      <c r="C2883" s="32"/>
      <c r="D2883" s="36">
        <f t="shared" ref="D2883:E2883" si="715">AVERAGE(D2870:D2882)</f>
        <v>139.16694505494522</v>
      </c>
      <c r="E2883" s="28">
        <f t="shared" si="715"/>
        <v>108.94604395604414</v>
      </c>
      <c r="F2883" s="28">
        <f t="shared" si="699"/>
        <v>197.36916483516492</v>
      </c>
      <c r="G2883" s="28"/>
      <c r="H2883" s="28">
        <f t="shared" si="700"/>
        <v>132.56742857142854</v>
      </c>
      <c r="I2883" s="28">
        <f t="shared" si="701"/>
        <v>78.849230769230743</v>
      </c>
      <c r="J2883" s="28">
        <f t="shared" si="702"/>
        <v>315.60278021978041</v>
      </c>
      <c r="K2883" s="28">
        <f t="shared" si="703"/>
        <v>77.481208791208815</v>
      </c>
      <c r="L2883" s="28">
        <f t="shared" si="704"/>
        <v>6.656349567592164E-3</v>
      </c>
      <c r="M2883" s="28">
        <f t="shared" si="705"/>
        <v>330.4133626373627</v>
      </c>
      <c r="N2883" s="28">
        <f t="shared" si="706"/>
        <v>119.65840659340643</v>
      </c>
      <c r="O2883" s="28">
        <f t="shared" si="707"/>
        <v>44.390010989010989</v>
      </c>
      <c r="P2883" s="28">
        <f t="shared" si="708"/>
        <v>0</v>
      </c>
      <c r="R2883" s="24">
        <f t="shared" si="632"/>
        <v>1544.4512387671505</v>
      </c>
      <c r="T2883" s="5">
        <v>82</v>
      </c>
      <c r="V2883" s="20">
        <f t="shared" si="633"/>
        <v>1626.4512387671505</v>
      </c>
      <c r="W2883" s="59">
        <f t="shared" si="714"/>
        <v>42894</v>
      </c>
      <c r="X2883" s="28">
        <f t="shared" si="636"/>
        <v>151.39905833333341</v>
      </c>
      <c r="Y2883" s="28">
        <f t="shared" si="637"/>
        <v>338.18764999999991</v>
      </c>
      <c r="Z2883" s="28">
        <f t="shared" si="663"/>
        <v>329.06874999999974</v>
      </c>
      <c r="AA2883" s="28">
        <f t="shared" si="647"/>
        <v>321.86480833333314</v>
      </c>
      <c r="AB2883" s="28">
        <f t="shared" si="638"/>
        <v>202.36661666666666</v>
      </c>
      <c r="AC2883" s="28">
        <f t="shared" si="639"/>
        <v>35.93319166666668</v>
      </c>
      <c r="AD2883" s="28">
        <f t="shared" si="640"/>
        <v>96.176699999999983</v>
      </c>
      <c r="AE2883" s="28">
        <f t="shared" si="641"/>
        <v>0</v>
      </c>
      <c r="AF2883" s="28">
        <f t="shared" si="642"/>
        <v>13.055871666666661</v>
      </c>
      <c r="AG2883" s="28">
        <f t="shared" si="643"/>
        <v>8.5230499999999978</v>
      </c>
      <c r="AH2883" s="28">
        <f t="shared" si="644"/>
        <v>0</v>
      </c>
      <c r="AI2883" s="28"/>
      <c r="AL2883" s="24">
        <f t="shared" si="645"/>
        <v>1496.5756966666663</v>
      </c>
      <c r="AN2883" s="47">
        <v>315</v>
      </c>
      <c r="AP2883" s="20">
        <f t="shared" si="634"/>
        <v>1811.5756966666663</v>
      </c>
      <c r="AR2883" s="20"/>
    </row>
    <row r="2884" spans="1:44" x14ac:dyDescent="0.25">
      <c r="A2884" t="str">
        <f>VLOOKUP($B2884,'Cushing Balance'!$C$2:$E$500,3,TRUE)</f>
        <v>222017</v>
      </c>
      <c r="B2884" s="2">
        <v>42895</v>
      </c>
      <c r="C2884" s="32"/>
      <c r="D2884" s="36">
        <f t="shared" ref="D2884:E2884" si="716">AVERAGE(D2871:D2883)</f>
        <v>139.16694505494522</v>
      </c>
      <c r="E2884" s="28">
        <f t="shared" si="716"/>
        <v>108.94604395604414</v>
      </c>
      <c r="F2884" s="28">
        <f t="shared" si="699"/>
        <v>197.36916483516492</v>
      </c>
      <c r="G2884" s="28"/>
      <c r="H2884" s="28">
        <f t="shared" si="700"/>
        <v>132.56742857142854</v>
      </c>
      <c r="I2884" s="28">
        <f t="shared" si="701"/>
        <v>78.849230769230743</v>
      </c>
      <c r="J2884" s="28">
        <f t="shared" si="702"/>
        <v>315.60278021978041</v>
      </c>
      <c r="K2884" s="28">
        <f t="shared" si="703"/>
        <v>77.481208791208815</v>
      </c>
      <c r="L2884" s="28">
        <f t="shared" si="704"/>
        <v>6.656349567592164E-3</v>
      </c>
      <c r="M2884" s="28">
        <f t="shared" si="705"/>
        <v>330.4133626373627</v>
      </c>
      <c r="N2884" s="28">
        <f t="shared" si="706"/>
        <v>119.65840659340643</v>
      </c>
      <c r="O2884" s="28">
        <f t="shared" si="707"/>
        <v>44.390010989010989</v>
      </c>
      <c r="P2884" s="28">
        <f t="shared" si="708"/>
        <v>0</v>
      </c>
      <c r="R2884" s="24">
        <f t="shared" si="632"/>
        <v>1544.4512387671505</v>
      </c>
      <c r="T2884" s="5">
        <v>82</v>
      </c>
      <c r="V2884" s="20">
        <f t="shared" si="633"/>
        <v>1626.4512387671505</v>
      </c>
      <c r="W2884" s="59">
        <f t="shared" si="714"/>
        <v>42895</v>
      </c>
      <c r="X2884" s="28">
        <f t="shared" si="636"/>
        <v>151.39905833333341</v>
      </c>
      <c r="Y2884" s="28">
        <f t="shared" si="637"/>
        <v>338.18764999999991</v>
      </c>
      <c r="Z2884" s="28">
        <f t="shared" si="663"/>
        <v>329.06874999999974</v>
      </c>
      <c r="AA2884" s="28">
        <f t="shared" si="647"/>
        <v>321.86480833333314</v>
      </c>
      <c r="AB2884" s="28">
        <f t="shared" si="638"/>
        <v>202.36661666666666</v>
      </c>
      <c r="AC2884" s="28">
        <f t="shared" si="639"/>
        <v>35.93319166666668</v>
      </c>
      <c r="AD2884" s="28">
        <f t="shared" si="640"/>
        <v>96.176699999999983</v>
      </c>
      <c r="AE2884" s="28">
        <f t="shared" si="641"/>
        <v>0</v>
      </c>
      <c r="AF2884" s="28">
        <f t="shared" si="642"/>
        <v>13.055871666666661</v>
      </c>
      <c r="AG2884" s="28">
        <f t="shared" si="643"/>
        <v>8.5230499999999978</v>
      </c>
      <c r="AH2884" s="28">
        <f t="shared" si="644"/>
        <v>0</v>
      </c>
      <c r="AI2884" s="28"/>
      <c r="AL2884" s="24">
        <f t="shared" si="645"/>
        <v>1496.5756966666663</v>
      </c>
      <c r="AN2884" s="47">
        <v>315</v>
      </c>
      <c r="AP2884" s="20">
        <f t="shared" si="634"/>
        <v>1811.5756966666663</v>
      </c>
      <c r="AR2884" s="20"/>
    </row>
    <row r="2885" spans="1:44" x14ac:dyDescent="0.25">
      <c r="A2885" t="str">
        <f>VLOOKUP($B2885,'Cushing Balance'!$C$2:$E$500,3,TRUE)</f>
        <v>232017</v>
      </c>
      <c r="B2885" s="2">
        <v>42896</v>
      </c>
      <c r="C2885" s="32"/>
      <c r="D2885" s="36">
        <f t="shared" ref="D2885:E2885" si="717">AVERAGE(D2872:D2884)</f>
        <v>139.16694505494522</v>
      </c>
      <c r="E2885" s="28">
        <f t="shared" si="717"/>
        <v>108.94604395604414</v>
      </c>
      <c r="F2885" s="28">
        <f t="shared" si="699"/>
        <v>197.36916483516492</v>
      </c>
      <c r="G2885" s="28"/>
      <c r="H2885" s="28">
        <f t="shared" si="700"/>
        <v>132.56742857142854</v>
      </c>
      <c r="I2885" s="28">
        <f t="shared" si="701"/>
        <v>78.849230769230743</v>
      </c>
      <c r="J2885" s="28">
        <f t="shared" si="702"/>
        <v>315.60278021978041</v>
      </c>
      <c r="K2885" s="28">
        <f t="shared" si="703"/>
        <v>77.481208791208815</v>
      </c>
      <c r="L2885" s="28">
        <f t="shared" si="704"/>
        <v>6.656349567592164E-3</v>
      </c>
      <c r="M2885" s="28">
        <f t="shared" si="705"/>
        <v>330.4133626373627</v>
      </c>
      <c r="N2885" s="28">
        <f t="shared" si="706"/>
        <v>119.65840659340643</v>
      </c>
      <c r="O2885" s="28">
        <f t="shared" si="707"/>
        <v>44.390010989010989</v>
      </c>
      <c r="P2885" s="28">
        <f t="shared" si="708"/>
        <v>0</v>
      </c>
      <c r="R2885" s="24">
        <f t="shared" si="632"/>
        <v>1544.4512387671505</v>
      </c>
      <c r="T2885" s="5">
        <v>82</v>
      </c>
      <c r="V2885" s="20">
        <f t="shared" si="633"/>
        <v>1626.4512387671505</v>
      </c>
      <c r="W2885" s="59">
        <f t="shared" si="714"/>
        <v>42896</v>
      </c>
      <c r="X2885" s="28">
        <f t="shared" si="636"/>
        <v>151.39905833333341</v>
      </c>
      <c r="Y2885" s="28">
        <f t="shared" si="637"/>
        <v>338.18764999999991</v>
      </c>
      <c r="Z2885" s="28">
        <f t="shared" si="663"/>
        <v>329.06874999999974</v>
      </c>
      <c r="AA2885" s="28">
        <f t="shared" si="647"/>
        <v>321.86480833333314</v>
      </c>
      <c r="AB2885" s="28">
        <f t="shared" si="638"/>
        <v>202.36661666666666</v>
      </c>
      <c r="AC2885" s="28">
        <f t="shared" si="639"/>
        <v>35.93319166666668</v>
      </c>
      <c r="AD2885" s="28">
        <f t="shared" si="640"/>
        <v>96.176699999999983</v>
      </c>
      <c r="AE2885" s="28">
        <f t="shared" si="641"/>
        <v>0</v>
      </c>
      <c r="AF2885" s="28">
        <f t="shared" si="642"/>
        <v>13.055871666666661</v>
      </c>
      <c r="AG2885" s="28">
        <f t="shared" si="643"/>
        <v>8.5230499999999978</v>
      </c>
      <c r="AH2885" s="28">
        <f t="shared" si="644"/>
        <v>0</v>
      </c>
      <c r="AI2885" s="28"/>
      <c r="AL2885" s="24">
        <f t="shared" si="645"/>
        <v>1496.5756966666663</v>
      </c>
      <c r="AN2885" s="47">
        <v>315</v>
      </c>
      <c r="AP2885" s="20">
        <f t="shared" si="634"/>
        <v>1811.5756966666663</v>
      </c>
      <c r="AR2885" s="20"/>
    </row>
    <row r="2886" spans="1:44" x14ac:dyDescent="0.25">
      <c r="A2886" t="str">
        <f>VLOOKUP($B2886,'Cushing Balance'!$C$2:$E$500,3,TRUE)</f>
        <v>232017</v>
      </c>
      <c r="B2886" s="2">
        <v>42897</v>
      </c>
      <c r="C2886" s="32"/>
      <c r="D2886" s="36">
        <f t="shared" ref="D2886:E2886" si="718">AVERAGE(D2873:D2885)</f>
        <v>139.16694505494522</v>
      </c>
      <c r="E2886" s="28">
        <f t="shared" si="718"/>
        <v>108.94604395604414</v>
      </c>
      <c r="F2886" s="28">
        <f t="shared" si="699"/>
        <v>197.36916483516492</v>
      </c>
      <c r="G2886" s="28"/>
      <c r="H2886" s="28">
        <f t="shared" si="700"/>
        <v>132.56742857142854</v>
      </c>
      <c r="I2886" s="28">
        <f t="shared" si="701"/>
        <v>78.849230769230743</v>
      </c>
      <c r="J2886" s="28">
        <f t="shared" si="702"/>
        <v>315.60278021978041</v>
      </c>
      <c r="K2886" s="28">
        <f t="shared" si="703"/>
        <v>77.481208791208815</v>
      </c>
      <c r="L2886" s="28">
        <f t="shared" si="704"/>
        <v>6.656349567592164E-3</v>
      </c>
      <c r="M2886" s="28">
        <f t="shared" si="705"/>
        <v>330.4133626373627</v>
      </c>
      <c r="N2886" s="28">
        <f t="shared" si="706"/>
        <v>119.65840659340643</v>
      </c>
      <c r="O2886" s="28">
        <f t="shared" si="707"/>
        <v>44.390010989010989</v>
      </c>
      <c r="P2886" s="28">
        <f t="shared" si="708"/>
        <v>0</v>
      </c>
      <c r="R2886" s="24">
        <f t="shared" si="632"/>
        <v>1544.4512387671505</v>
      </c>
      <c r="T2886" s="5">
        <v>82</v>
      </c>
      <c r="V2886" s="20">
        <f t="shared" si="633"/>
        <v>1626.4512387671505</v>
      </c>
      <c r="W2886" s="59">
        <f t="shared" si="714"/>
        <v>42897</v>
      </c>
      <c r="X2886" s="28">
        <f t="shared" si="636"/>
        <v>151.39905833333341</v>
      </c>
      <c r="Y2886" s="28">
        <f t="shared" si="637"/>
        <v>338.18764999999991</v>
      </c>
      <c r="Z2886" s="28">
        <f t="shared" si="663"/>
        <v>329.06874999999974</v>
      </c>
      <c r="AA2886" s="28">
        <f t="shared" si="647"/>
        <v>321.86480833333314</v>
      </c>
      <c r="AB2886" s="28">
        <f t="shared" si="638"/>
        <v>202.36661666666666</v>
      </c>
      <c r="AC2886" s="28">
        <f t="shared" si="639"/>
        <v>35.93319166666668</v>
      </c>
      <c r="AD2886" s="28">
        <f t="shared" si="640"/>
        <v>96.176699999999983</v>
      </c>
      <c r="AE2886" s="28">
        <f t="shared" si="641"/>
        <v>0</v>
      </c>
      <c r="AF2886" s="28">
        <f t="shared" si="642"/>
        <v>13.055871666666661</v>
      </c>
      <c r="AG2886" s="28">
        <f t="shared" si="643"/>
        <v>8.5230499999999978</v>
      </c>
      <c r="AH2886" s="28">
        <f t="shared" si="644"/>
        <v>0</v>
      </c>
      <c r="AI2886" s="28"/>
      <c r="AL2886" s="24">
        <f t="shared" si="645"/>
        <v>1496.5756966666663</v>
      </c>
      <c r="AN2886" s="47">
        <v>315</v>
      </c>
      <c r="AP2886" s="20">
        <f t="shared" si="634"/>
        <v>1811.5756966666663</v>
      </c>
      <c r="AR2886" s="20"/>
    </row>
    <row r="2887" spans="1:44" x14ac:dyDescent="0.25">
      <c r="A2887" t="str">
        <f>VLOOKUP($B2887,'Cushing Balance'!$C$2:$E$500,3,TRUE)</f>
        <v>232017</v>
      </c>
      <c r="B2887" s="2">
        <v>42898</v>
      </c>
      <c r="C2887" s="32"/>
      <c r="D2887" s="36">
        <f t="shared" ref="D2887:E2887" si="719">AVERAGE(D2874:D2886)</f>
        <v>139.16694505494522</v>
      </c>
      <c r="E2887" s="28">
        <f t="shared" si="719"/>
        <v>108.94604395604414</v>
      </c>
      <c r="F2887" s="28">
        <f t="shared" si="699"/>
        <v>197.36916483516492</v>
      </c>
      <c r="G2887" s="28"/>
      <c r="H2887" s="28">
        <f t="shared" si="700"/>
        <v>132.56742857142854</v>
      </c>
      <c r="I2887" s="28">
        <f t="shared" si="701"/>
        <v>78.849230769230743</v>
      </c>
      <c r="J2887" s="28">
        <f t="shared" si="702"/>
        <v>315.60278021978041</v>
      </c>
      <c r="K2887" s="28">
        <f t="shared" si="703"/>
        <v>77.481208791208815</v>
      </c>
      <c r="L2887" s="28">
        <f t="shared" si="704"/>
        <v>6.656349567592164E-3</v>
      </c>
      <c r="M2887" s="28">
        <f t="shared" si="705"/>
        <v>330.4133626373627</v>
      </c>
      <c r="N2887" s="28">
        <f t="shared" si="706"/>
        <v>119.65840659340643</v>
      </c>
      <c r="O2887" s="28">
        <f t="shared" si="707"/>
        <v>44.390010989010989</v>
      </c>
      <c r="P2887" s="28">
        <f t="shared" si="708"/>
        <v>0</v>
      </c>
      <c r="R2887" s="24">
        <f t="shared" si="632"/>
        <v>1544.4512387671505</v>
      </c>
      <c r="T2887" s="5">
        <v>82</v>
      </c>
      <c r="V2887" s="20">
        <f t="shared" si="633"/>
        <v>1626.4512387671505</v>
      </c>
      <c r="W2887" s="59">
        <f t="shared" si="714"/>
        <v>42898</v>
      </c>
      <c r="X2887" s="28">
        <f t="shared" si="636"/>
        <v>151.39905833333341</v>
      </c>
      <c r="Y2887" s="28">
        <f t="shared" si="637"/>
        <v>338.18764999999991</v>
      </c>
      <c r="Z2887" s="28">
        <f t="shared" si="663"/>
        <v>329.06874999999974</v>
      </c>
      <c r="AA2887" s="28">
        <f t="shared" si="647"/>
        <v>321.86480833333314</v>
      </c>
      <c r="AB2887" s="28">
        <f t="shared" si="638"/>
        <v>202.36661666666666</v>
      </c>
      <c r="AC2887" s="28">
        <f t="shared" si="639"/>
        <v>35.93319166666668</v>
      </c>
      <c r="AD2887" s="28">
        <f t="shared" si="640"/>
        <v>96.176699999999983</v>
      </c>
      <c r="AE2887" s="28">
        <f t="shared" si="641"/>
        <v>0</v>
      </c>
      <c r="AF2887" s="28">
        <f t="shared" si="642"/>
        <v>13.055871666666661</v>
      </c>
      <c r="AG2887" s="28">
        <f t="shared" si="643"/>
        <v>8.5230499999999978</v>
      </c>
      <c r="AH2887" s="28">
        <f t="shared" si="644"/>
        <v>0</v>
      </c>
      <c r="AI2887" s="28"/>
      <c r="AL2887" s="24">
        <f t="shared" si="645"/>
        <v>1496.5756966666663</v>
      </c>
      <c r="AN2887" s="47">
        <v>315</v>
      </c>
      <c r="AP2887" s="20">
        <f t="shared" si="634"/>
        <v>1811.5756966666663</v>
      </c>
      <c r="AR2887" s="20"/>
    </row>
    <row r="2888" spans="1:44" x14ac:dyDescent="0.25">
      <c r="A2888" t="str">
        <f>VLOOKUP($B2888,'Cushing Balance'!$C$2:$E$500,3,TRUE)</f>
        <v>232017</v>
      </c>
      <c r="B2888" s="2">
        <v>42899</v>
      </c>
      <c r="C2888" s="32"/>
      <c r="D2888" s="36">
        <f t="shared" ref="D2888:E2888" si="720">AVERAGE(D2875:D2887)</f>
        <v>139.16694505494522</v>
      </c>
      <c r="E2888" s="28">
        <f t="shared" si="720"/>
        <v>108.94604395604414</v>
      </c>
      <c r="F2888" s="28">
        <f t="shared" si="699"/>
        <v>197.36916483516492</v>
      </c>
      <c r="G2888" s="28"/>
      <c r="H2888" s="28">
        <f t="shared" si="700"/>
        <v>132.56742857142854</v>
      </c>
      <c r="I2888" s="28">
        <f t="shared" si="701"/>
        <v>78.849230769230743</v>
      </c>
      <c r="J2888" s="28">
        <f t="shared" si="702"/>
        <v>315.60278021978041</v>
      </c>
      <c r="K2888" s="28">
        <f t="shared" si="703"/>
        <v>77.481208791208815</v>
      </c>
      <c r="L2888" s="28">
        <f t="shared" si="704"/>
        <v>6.656349567592164E-3</v>
      </c>
      <c r="M2888" s="28">
        <f t="shared" si="705"/>
        <v>330.4133626373627</v>
      </c>
      <c r="N2888" s="28">
        <f t="shared" si="706"/>
        <v>119.65840659340643</v>
      </c>
      <c r="O2888" s="28">
        <f t="shared" si="707"/>
        <v>44.390010989010989</v>
      </c>
      <c r="P2888" s="28">
        <f t="shared" si="708"/>
        <v>0</v>
      </c>
      <c r="R2888" s="24">
        <f t="shared" si="632"/>
        <v>1544.4512387671505</v>
      </c>
      <c r="T2888" s="5">
        <v>82</v>
      </c>
      <c r="V2888" s="20">
        <f t="shared" si="633"/>
        <v>1626.4512387671505</v>
      </c>
      <c r="W2888" s="59">
        <f t="shared" si="714"/>
        <v>42899</v>
      </c>
      <c r="X2888" s="28">
        <f t="shared" si="636"/>
        <v>151.39905833333341</v>
      </c>
      <c r="Y2888" s="28">
        <f t="shared" si="637"/>
        <v>338.18764999999991</v>
      </c>
      <c r="Z2888" s="28">
        <f t="shared" si="663"/>
        <v>329.06874999999974</v>
      </c>
      <c r="AA2888" s="28">
        <f t="shared" si="647"/>
        <v>321.86480833333314</v>
      </c>
      <c r="AB2888" s="28">
        <f t="shared" si="638"/>
        <v>202.36661666666666</v>
      </c>
      <c r="AC2888" s="28">
        <f t="shared" si="639"/>
        <v>35.93319166666668</v>
      </c>
      <c r="AD2888" s="28">
        <f t="shared" si="640"/>
        <v>96.176699999999983</v>
      </c>
      <c r="AE2888" s="28">
        <f t="shared" si="641"/>
        <v>0</v>
      </c>
      <c r="AF2888" s="28">
        <f t="shared" si="642"/>
        <v>13.055871666666661</v>
      </c>
      <c r="AG2888" s="28">
        <f t="shared" si="643"/>
        <v>8.5230499999999978</v>
      </c>
      <c r="AH2888" s="28">
        <f t="shared" si="644"/>
        <v>0</v>
      </c>
      <c r="AI2888" s="28"/>
      <c r="AL2888" s="24">
        <f t="shared" si="645"/>
        <v>1496.5756966666663</v>
      </c>
      <c r="AN2888" s="47">
        <v>315</v>
      </c>
      <c r="AP2888" s="20">
        <f t="shared" si="634"/>
        <v>1811.5756966666663</v>
      </c>
      <c r="AR2888" s="20"/>
    </row>
    <row r="2889" spans="1:44" x14ac:dyDescent="0.25">
      <c r="A2889" t="str">
        <f>VLOOKUP($B2889,'Cushing Balance'!$C$2:$E$500,3,TRUE)</f>
        <v>232017</v>
      </c>
      <c r="B2889" s="2">
        <v>42900</v>
      </c>
      <c r="C2889" s="32"/>
      <c r="D2889" s="36">
        <f t="shared" ref="D2889:E2889" si="721">AVERAGE(D2876:D2888)</f>
        <v>139.16694505494522</v>
      </c>
      <c r="E2889" s="28">
        <f t="shared" si="721"/>
        <v>108.94604395604414</v>
      </c>
      <c r="F2889" s="28">
        <f t="shared" si="699"/>
        <v>197.36916483516492</v>
      </c>
      <c r="G2889" s="28"/>
      <c r="H2889" s="28">
        <f t="shared" si="700"/>
        <v>132.56742857142854</v>
      </c>
      <c r="I2889" s="28">
        <f t="shared" si="701"/>
        <v>78.849230769230743</v>
      </c>
      <c r="J2889" s="28">
        <f t="shared" si="702"/>
        <v>315.60278021978041</v>
      </c>
      <c r="K2889" s="28">
        <f t="shared" si="703"/>
        <v>77.481208791208815</v>
      </c>
      <c r="L2889" s="28">
        <f t="shared" si="704"/>
        <v>6.656349567592164E-3</v>
      </c>
      <c r="M2889" s="28">
        <f t="shared" si="705"/>
        <v>330.4133626373627</v>
      </c>
      <c r="N2889" s="28">
        <f t="shared" si="706"/>
        <v>119.65840659340643</v>
      </c>
      <c r="O2889" s="28">
        <f t="shared" si="707"/>
        <v>44.390010989010989</v>
      </c>
      <c r="P2889" s="28">
        <f t="shared" si="708"/>
        <v>0</v>
      </c>
      <c r="R2889" s="24">
        <f t="shared" si="632"/>
        <v>1544.4512387671505</v>
      </c>
      <c r="T2889" s="5">
        <v>82</v>
      </c>
      <c r="V2889" s="20">
        <f t="shared" si="633"/>
        <v>1626.4512387671505</v>
      </c>
      <c r="W2889" s="59">
        <f t="shared" si="714"/>
        <v>42900</v>
      </c>
      <c r="X2889" s="28">
        <f t="shared" si="636"/>
        <v>151.39905833333341</v>
      </c>
      <c r="Y2889" s="28">
        <f t="shared" si="637"/>
        <v>338.18764999999991</v>
      </c>
      <c r="Z2889" s="28">
        <f t="shared" si="663"/>
        <v>329.06874999999974</v>
      </c>
      <c r="AA2889" s="28">
        <f t="shared" si="647"/>
        <v>321.86480833333314</v>
      </c>
      <c r="AB2889" s="28">
        <f t="shared" si="638"/>
        <v>202.36661666666666</v>
      </c>
      <c r="AC2889" s="28">
        <f t="shared" si="639"/>
        <v>35.93319166666668</v>
      </c>
      <c r="AD2889" s="28">
        <f t="shared" si="640"/>
        <v>96.176699999999983</v>
      </c>
      <c r="AE2889" s="28">
        <f t="shared" si="641"/>
        <v>0</v>
      </c>
      <c r="AF2889" s="28">
        <f t="shared" si="642"/>
        <v>13.055871666666661</v>
      </c>
      <c r="AG2889" s="28">
        <f t="shared" si="643"/>
        <v>8.5230499999999978</v>
      </c>
      <c r="AH2889" s="28">
        <f t="shared" si="644"/>
        <v>0</v>
      </c>
      <c r="AI2889" s="28"/>
      <c r="AL2889" s="24">
        <f t="shared" si="645"/>
        <v>1496.5756966666663</v>
      </c>
      <c r="AN2889" s="47">
        <v>315</v>
      </c>
      <c r="AP2889" s="20">
        <f t="shared" si="634"/>
        <v>1811.5756966666663</v>
      </c>
      <c r="AR2889" s="20"/>
    </row>
    <row r="2890" spans="1:44" x14ac:dyDescent="0.25">
      <c r="A2890" t="str">
        <f>VLOOKUP($B2890,'Cushing Balance'!$C$2:$E$500,3,TRUE)</f>
        <v>232017</v>
      </c>
      <c r="B2890" s="2">
        <v>42901</v>
      </c>
      <c r="C2890" s="32"/>
      <c r="D2890" s="36">
        <f t="shared" ref="D2890:E2890" si="722">AVERAGE(D2877:D2889)</f>
        <v>139.16694505494522</v>
      </c>
      <c r="E2890" s="28">
        <f t="shared" si="722"/>
        <v>108.94604395604414</v>
      </c>
      <c r="F2890" s="28">
        <f t="shared" si="699"/>
        <v>197.36916483516492</v>
      </c>
      <c r="G2890" s="28"/>
      <c r="H2890" s="28">
        <f t="shared" si="700"/>
        <v>132.56742857142854</v>
      </c>
      <c r="I2890" s="28">
        <f t="shared" si="701"/>
        <v>78.849230769230743</v>
      </c>
      <c r="J2890" s="28">
        <f t="shared" si="702"/>
        <v>315.60278021978041</v>
      </c>
      <c r="K2890" s="28">
        <f t="shared" si="703"/>
        <v>77.481208791208815</v>
      </c>
      <c r="L2890" s="28">
        <f t="shared" si="704"/>
        <v>6.656349567592164E-3</v>
      </c>
      <c r="M2890" s="28">
        <f t="shared" si="705"/>
        <v>330.4133626373627</v>
      </c>
      <c r="N2890" s="28">
        <f t="shared" si="706"/>
        <v>119.65840659340643</v>
      </c>
      <c r="O2890" s="28">
        <f t="shared" si="707"/>
        <v>44.390010989010989</v>
      </c>
      <c r="P2890" s="28">
        <f t="shared" si="708"/>
        <v>0</v>
      </c>
      <c r="R2890" s="24">
        <f t="shared" ref="R2890:R2953" si="723">SUM(D2890:P2890)</f>
        <v>1544.4512387671505</v>
      </c>
      <c r="T2890" s="5">
        <v>82</v>
      </c>
      <c r="V2890" s="20">
        <f t="shared" ref="V2890:V2953" si="724">T2890+R2890</f>
        <v>1626.4512387671505</v>
      </c>
      <c r="W2890" s="59">
        <f t="shared" si="714"/>
        <v>42901</v>
      </c>
      <c r="X2890" s="28">
        <f t="shared" si="636"/>
        <v>151.39905833333341</v>
      </c>
      <c r="Y2890" s="28">
        <f t="shared" si="637"/>
        <v>338.18764999999991</v>
      </c>
      <c r="Z2890" s="28">
        <f t="shared" si="663"/>
        <v>329.06874999999974</v>
      </c>
      <c r="AA2890" s="28">
        <f t="shared" si="647"/>
        <v>321.86480833333314</v>
      </c>
      <c r="AB2890" s="28">
        <f t="shared" si="638"/>
        <v>202.36661666666666</v>
      </c>
      <c r="AC2890" s="28">
        <f t="shared" si="639"/>
        <v>35.93319166666668</v>
      </c>
      <c r="AD2890" s="28">
        <f t="shared" si="640"/>
        <v>96.176699999999983</v>
      </c>
      <c r="AE2890" s="28">
        <f t="shared" si="641"/>
        <v>0</v>
      </c>
      <c r="AF2890" s="28">
        <f t="shared" si="642"/>
        <v>13.055871666666661</v>
      </c>
      <c r="AG2890" s="28">
        <f t="shared" si="643"/>
        <v>8.5230499999999978</v>
      </c>
      <c r="AH2890" s="28">
        <f t="shared" si="644"/>
        <v>0</v>
      </c>
      <c r="AI2890" s="28"/>
      <c r="AL2890" s="24">
        <f t="shared" si="645"/>
        <v>1496.5756966666663</v>
      </c>
      <c r="AN2890" s="47">
        <v>315</v>
      </c>
      <c r="AP2890" s="20">
        <f t="shared" ref="AP2890:AP2953" si="725">AN2890+AL2890</f>
        <v>1811.5756966666663</v>
      </c>
      <c r="AR2890" s="20"/>
    </row>
    <row r="2891" spans="1:44" x14ac:dyDescent="0.25">
      <c r="A2891" t="str">
        <f>VLOOKUP($B2891,'Cushing Balance'!$C$2:$E$500,3,TRUE)</f>
        <v>232017</v>
      </c>
      <c r="B2891" s="2">
        <v>42902</v>
      </c>
      <c r="C2891" s="32"/>
      <c r="D2891" s="36">
        <f t="shared" ref="D2891:E2891" si="726">AVERAGE(D2878:D2890)</f>
        <v>139.16694505494522</v>
      </c>
      <c r="E2891" s="28">
        <f t="shared" si="726"/>
        <v>108.94604395604414</v>
      </c>
      <c r="F2891" s="28">
        <f t="shared" si="699"/>
        <v>197.36916483516492</v>
      </c>
      <c r="G2891" s="28"/>
      <c r="H2891" s="28">
        <f t="shared" si="700"/>
        <v>132.56742857142854</v>
      </c>
      <c r="I2891" s="28">
        <f t="shared" si="701"/>
        <v>78.849230769230743</v>
      </c>
      <c r="J2891" s="28">
        <f t="shared" si="702"/>
        <v>315.60278021978041</v>
      </c>
      <c r="K2891" s="28">
        <f t="shared" si="703"/>
        <v>77.481208791208815</v>
      </c>
      <c r="L2891" s="28">
        <f t="shared" si="704"/>
        <v>6.656349567592164E-3</v>
      </c>
      <c r="M2891" s="28">
        <f t="shared" si="705"/>
        <v>330.4133626373627</v>
      </c>
      <c r="N2891" s="28">
        <f t="shared" si="706"/>
        <v>119.65840659340643</v>
      </c>
      <c r="O2891" s="28">
        <f t="shared" si="707"/>
        <v>44.390010989010989</v>
      </c>
      <c r="P2891" s="28">
        <f t="shared" si="708"/>
        <v>0</v>
      </c>
      <c r="R2891" s="24">
        <f t="shared" si="723"/>
        <v>1544.4512387671505</v>
      </c>
      <c r="T2891" s="5">
        <v>82</v>
      </c>
      <c r="V2891" s="20">
        <f t="shared" si="724"/>
        <v>1626.4512387671505</v>
      </c>
      <c r="W2891" s="59">
        <f t="shared" si="714"/>
        <v>42902</v>
      </c>
      <c r="X2891" s="28">
        <f t="shared" ref="X2891:X2954" si="727">AVERAGE(X2876:X2890)</f>
        <v>151.39905833333341</v>
      </c>
      <c r="Y2891" s="28">
        <f t="shared" ref="Y2891:Y2954" si="728">AVERAGE(Y2876:Y2890)</f>
        <v>338.18764999999991</v>
      </c>
      <c r="Z2891" s="28">
        <f t="shared" si="663"/>
        <v>329.06874999999974</v>
      </c>
      <c r="AA2891" s="28">
        <f t="shared" si="647"/>
        <v>321.86480833333314</v>
      </c>
      <c r="AB2891" s="28">
        <f t="shared" ref="AB2891:AB2954" si="729">AVERAGE(AB2876:AB2890)</f>
        <v>202.36661666666666</v>
      </c>
      <c r="AC2891" s="28">
        <f t="shared" ref="AC2891:AC2954" si="730">AVERAGE(AC2876:AC2890)</f>
        <v>35.93319166666668</v>
      </c>
      <c r="AD2891" s="28">
        <f t="shared" ref="AD2891:AD2954" si="731">AVERAGE(AD2876:AD2890)</f>
        <v>96.176699999999983</v>
      </c>
      <c r="AE2891" s="28">
        <f t="shared" ref="AE2891:AE2954" si="732">AVERAGE(AE2876:AE2890)</f>
        <v>0</v>
      </c>
      <c r="AF2891" s="28">
        <f t="shared" ref="AF2891:AF2954" si="733">AVERAGE(AF2876:AF2890)</f>
        <v>13.055871666666661</v>
      </c>
      <c r="AG2891" s="28">
        <f t="shared" ref="AG2891:AG2954" si="734">AVERAGE(AG2876:AG2890)</f>
        <v>8.5230499999999978</v>
      </c>
      <c r="AH2891" s="28">
        <f t="shared" ref="AH2891:AH2954" si="735">AVERAGE(AH2876:AH2890)</f>
        <v>0</v>
      </c>
      <c r="AI2891" s="28"/>
      <c r="AL2891" s="24">
        <f t="shared" ref="AL2891:AL2954" si="736">SUM(X2891:AJ2891)</f>
        <v>1496.5756966666663</v>
      </c>
      <c r="AN2891" s="47">
        <v>315</v>
      </c>
      <c r="AP2891" s="20">
        <f t="shared" si="725"/>
        <v>1811.5756966666663</v>
      </c>
      <c r="AR2891" s="20"/>
    </row>
    <row r="2892" spans="1:44" x14ac:dyDescent="0.25">
      <c r="A2892" t="str">
        <f>VLOOKUP($B2892,'Cushing Balance'!$C$2:$E$500,3,TRUE)</f>
        <v>242017</v>
      </c>
      <c r="B2892" s="2">
        <v>42903</v>
      </c>
      <c r="C2892" s="32"/>
      <c r="D2892" s="36">
        <f t="shared" ref="D2892:E2892" si="737">AVERAGE(D2879:D2891)</f>
        <v>139.16694505494522</v>
      </c>
      <c r="E2892" s="28">
        <f t="shared" si="737"/>
        <v>108.94604395604414</v>
      </c>
      <c r="F2892" s="28">
        <f t="shared" si="699"/>
        <v>197.36916483516492</v>
      </c>
      <c r="G2892" s="28"/>
      <c r="H2892" s="28">
        <f t="shared" si="700"/>
        <v>132.56742857142854</v>
      </c>
      <c r="I2892" s="28">
        <f t="shared" si="701"/>
        <v>78.849230769230743</v>
      </c>
      <c r="J2892" s="28">
        <f t="shared" si="702"/>
        <v>315.60278021978041</v>
      </c>
      <c r="K2892" s="28">
        <f t="shared" si="703"/>
        <v>77.481208791208815</v>
      </c>
      <c r="L2892" s="28">
        <f t="shared" si="704"/>
        <v>6.656349567592164E-3</v>
      </c>
      <c r="M2892" s="28">
        <f t="shared" si="705"/>
        <v>330.4133626373627</v>
      </c>
      <c r="N2892" s="28">
        <f t="shared" si="706"/>
        <v>119.65840659340643</v>
      </c>
      <c r="O2892" s="28">
        <f t="shared" si="707"/>
        <v>44.390010989010989</v>
      </c>
      <c r="P2892" s="28">
        <f t="shared" si="708"/>
        <v>0</v>
      </c>
      <c r="R2892" s="24">
        <f t="shared" si="723"/>
        <v>1544.4512387671505</v>
      </c>
      <c r="T2892" s="5">
        <v>82</v>
      </c>
      <c r="V2892" s="20">
        <f t="shared" si="724"/>
        <v>1626.4512387671505</v>
      </c>
      <c r="W2892" s="59">
        <f t="shared" si="714"/>
        <v>42903</v>
      </c>
      <c r="X2892" s="28">
        <f t="shared" si="727"/>
        <v>151.39905833333341</v>
      </c>
      <c r="Y2892" s="28">
        <f t="shared" si="728"/>
        <v>338.18764999999991</v>
      </c>
      <c r="Z2892" s="28">
        <f t="shared" si="663"/>
        <v>329.06874999999974</v>
      </c>
      <c r="AA2892" s="28">
        <f t="shared" ref="AA2892:AA2955" si="738">AVERAGE(AA2877:AA2891)</f>
        <v>321.86480833333314</v>
      </c>
      <c r="AB2892" s="28">
        <f t="shared" si="729"/>
        <v>202.36661666666666</v>
      </c>
      <c r="AC2892" s="28">
        <f t="shared" si="730"/>
        <v>35.93319166666668</v>
      </c>
      <c r="AD2892" s="28">
        <f t="shared" si="731"/>
        <v>96.176699999999983</v>
      </c>
      <c r="AE2892" s="28">
        <f t="shared" si="732"/>
        <v>0</v>
      </c>
      <c r="AF2892" s="28">
        <f t="shared" si="733"/>
        <v>13.055871666666661</v>
      </c>
      <c r="AG2892" s="28">
        <f t="shared" si="734"/>
        <v>8.5230499999999978</v>
      </c>
      <c r="AH2892" s="28">
        <f t="shared" si="735"/>
        <v>0</v>
      </c>
      <c r="AI2892" s="28"/>
      <c r="AL2892" s="24">
        <f t="shared" si="736"/>
        <v>1496.5756966666663</v>
      </c>
      <c r="AN2892" s="47">
        <v>315</v>
      </c>
      <c r="AP2892" s="20">
        <f t="shared" si="725"/>
        <v>1811.5756966666663</v>
      </c>
      <c r="AR2892" s="20"/>
    </row>
    <row r="2893" spans="1:44" x14ac:dyDescent="0.25">
      <c r="A2893" t="str">
        <f>VLOOKUP($B2893,'Cushing Balance'!$C$2:$E$500,3,TRUE)</f>
        <v>242017</v>
      </c>
      <c r="B2893" s="2">
        <v>42904</v>
      </c>
      <c r="C2893" s="32"/>
      <c r="D2893" s="36">
        <f t="shared" ref="D2893:E2893" si="739">AVERAGE(D2880:D2892)</f>
        <v>139.16694505494522</v>
      </c>
      <c r="E2893" s="28">
        <f t="shared" si="739"/>
        <v>108.94604395604414</v>
      </c>
      <c r="F2893" s="28">
        <f t="shared" si="699"/>
        <v>197.36916483516492</v>
      </c>
      <c r="G2893" s="28"/>
      <c r="H2893" s="28">
        <f t="shared" si="700"/>
        <v>132.56742857142854</v>
      </c>
      <c r="I2893" s="28">
        <f t="shared" si="701"/>
        <v>78.849230769230743</v>
      </c>
      <c r="J2893" s="28">
        <f t="shared" si="702"/>
        <v>315.60278021978041</v>
      </c>
      <c r="K2893" s="28">
        <f t="shared" si="703"/>
        <v>77.481208791208815</v>
      </c>
      <c r="L2893" s="28">
        <f t="shared" si="704"/>
        <v>6.656349567592164E-3</v>
      </c>
      <c r="M2893" s="28">
        <f t="shared" si="705"/>
        <v>330.4133626373627</v>
      </c>
      <c r="N2893" s="28">
        <f t="shared" si="706"/>
        <v>119.65840659340643</v>
      </c>
      <c r="O2893" s="28">
        <f t="shared" si="707"/>
        <v>44.390010989010989</v>
      </c>
      <c r="P2893" s="28">
        <f t="shared" si="708"/>
        <v>0</v>
      </c>
      <c r="R2893" s="24">
        <f t="shared" si="723"/>
        <v>1544.4512387671505</v>
      </c>
      <c r="T2893" s="5">
        <v>82</v>
      </c>
      <c r="V2893" s="20">
        <f t="shared" si="724"/>
        <v>1626.4512387671505</v>
      </c>
      <c r="W2893" s="59">
        <f t="shared" si="714"/>
        <v>42904</v>
      </c>
      <c r="X2893" s="28">
        <f t="shared" si="727"/>
        <v>151.39905833333341</v>
      </c>
      <c r="Y2893" s="28">
        <f t="shared" si="728"/>
        <v>338.18764999999991</v>
      </c>
      <c r="Z2893" s="28">
        <f t="shared" si="663"/>
        <v>329.06874999999974</v>
      </c>
      <c r="AA2893" s="28">
        <f t="shared" si="738"/>
        <v>321.86480833333314</v>
      </c>
      <c r="AB2893" s="28">
        <f t="shared" si="729"/>
        <v>202.36661666666666</v>
      </c>
      <c r="AC2893" s="28">
        <f t="shared" si="730"/>
        <v>35.93319166666668</v>
      </c>
      <c r="AD2893" s="28">
        <f t="shared" si="731"/>
        <v>96.176699999999983</v>
      </c>
      <c r="AE2893" s="28">
        <f t="shared" si="732"/>
        <v>0</v>
      </c>
      <c r="AF2893" s="28">
        <f t="shared" si="733"/>
        <v>13.055871666666661</v>
      </c>
      <c r="AG2893" s="28">
        <f t="shared" si="734"/>
        <v>8.5230499999999978</v>
      </c>
      <c r="AH2893" s="28">
        <f t="shared" si="735"/>
        <v>0</v>
      </c>
      <c r="AI2893" s="28"/>
      <c r="AL2893" s="24">
        <f t="shared" si="736"/>
        <v>1496.5756966666663</v>
      </c>
      <c r="AN2893" s="47">
        <v>315</v>
      </c>
      <c r="AP2893" s="20">
        <f t="shared" si="725"/>
        <v>1811.5756966666663</v>
      </c>
      <c r="AR2893" s="20"/>
    </row>
    <row r="2894" spans="1:44" x14ac:dyDescent="0.25">
      <c r="A2894" t="str">
        <f>VLOOKUP($B2894,'Cushing Balance'!$C$2:$E$500,3,TRUE)</f>
        <v>242017</v>
      </c>
      <c r="B2894" s="2">
        <v>42905</v>
      </c>
      <c r="C2894" s="32"/>
      <c r="D2894" s="36">
        <f t="shared" ref="D2894:E2894" si="740">AVERAGE(D2881:D2893)</f>
        <v>139.16694505494522</v>
      </c>
      <c r="E2894" s="28">
        <f t="shared" si="740"/>
        <v>108.94604395604414</v>
      </c>
      <c r="F2894" s="28">
        <f t="shared" si="699"/>
        <v>197.36916483516492</v>
      </c>
      <c r="G2894" s="28"/>
      <c r="H2894" s="28">
        <f t="shared" si="700"/>
        <v>132.56742857142854</v>
      </c>
      <c r="I2894" s="28">
        <f t="shared" si="701"/>
        <v>78.849230769230743</v>
      </c>
      <c r="J2894" s="28">
        <f t="shared" si="702"/>
        <v>315.60278021978041</v>
      </c>
      <c r="K2894" s="28">
        <f t="shared" si="703"/>
        <v>77.481208791208815</v>
      </c>
      <c r="L2894" s="28">
        <f t="shared" si="704"/>
        <v>6.656349567592164E-3</v>
      </c>
      <c r="M2894" s="28">
        <f t="shared" si="705"/>
        <v>330.4133626373627</v>
      </c>
      <c r="N2894" s="28">
        <f t="shared" si="706"/>
        <v>119.65840659340643</v>
      </c>
      <c r="O2894" s="28">
        <f t="shared" si="707"/>
        <v>44.390010989010989</v>
      </c>
      <c r="P2894" s="28">
        <f t="shared" si="708"/>
        <v>0</v>
      </c>
      <c r="R2894" s="24">
        <f t="shared" si="723"/>
        <v>1544.4512387671505</v>
      </c>
      <c r="T2894" s="5">
        <v>82</v>
      </c>
      <c r="V2894" s="20">
        <f t="shared" si="724"/>
        <v>1626.4512387671505</v>
      </c>
      <c r="W2894" s="59">
        <f t="shared" si="714"/>
        <v>42905</v>
      </c>
      <c r="X2894" s="28">
        <f t="shared" si="727"/>
        <v>151.39905833333341</v>
      </c>
      <c r="Y2894" s="28">
        <f t="shared" si="728"/>
        <v>338.18764999999991</v>
      </c>
      <c r="Z2894" s="28">
        <f t="shared" si="663"/>
        <v>329.06874999999974</v>
      </c>
      <c r="AA2894" s="28">
        <f t="shared" si="738"/>
        <v>321.86480833333314</v>
      </c>
      <c r="AB2894" s="28">
        <f t="shared" si="729"/>
        <v>202.36661666666666</v>
      </c>
      <c r="AC2894" s="28">
        <f t="shared" si="730"/>
        <v>35.93319166666668</v>
      </c>
      <c r="AD2894" s="28">
        <f t="shared" si="731"/>
        <v>96.176699999999983</v>
      </c>
      <c r="AE2894" s="28">
        <f t="shared" si="732"/>
        <v>0</v>
      </c>
      <c r="AF2894" s="28">
        <f t="shared" si="733"/>
        <v>13.055871666666661</v>
      </c>
      <c r="AG2894" s="28">
        <f t="shared" si="734"/>
        <v>8.5230499999999978</v>
      </c>
      <c r="AH2894" s="28">
        <f t="shared" si="735"/>
        <v>0</v>
      </c>
      <c r="AI2894" s="28"/>
      <c r="AL2894" s="24">
        <f t="shared" si="736"/>
        <v>1496.5756966666663</v>
      </c>
      <c r="AN2894" s="47">
        <v>315</v>
      </c>
      <c r="AP2894" s="20">
        <f t="shared" si="725"/>
        <v>1811.5756966666663</v>
      </c>
      <c r="AR2894" s="20"/>
    </row>
    <row r="2895" spans="1:44" x14ac:dyDescent="0.25">
      <c r="A2895" t="str">
        <f>VLOOKUP($B2895,'Cushing Balance'!$C$2:$E$500,3,TRUE)</f>
        <v>242017</v>
      </c>
      <c r="B2895" s="2">
        <v>42906</v>
      </c>
      <c r="C2895" s="32"/>
      <c r="D2895" s="36">
        <f t="shared" ref="D2895:E2895" si="741">AVERAGE(D2882:D2894)</f>
        <v>139.16694505494522</v>
      </c>
      <c r="E2895" s="28">
        <f t="shared" si="741"/>
        <v>108.94604395604414</v>
      </c>
      <c r="F2895" s="28">
        <f t="shared" si="699"/>
        <v>197.36916483516492</v>
      </c>
      <c r="G2895" s="28"/>
      <c r="H2895" s="28">
        <f t="shared" si="700"/>
        <v>132.56742857142854</v>
      </c>
      <c r="I2895" s="28">
        <f t="shared" si="701"/>
        <v>78.849230769230743</v>
      </c>
      <c r="J2895" s="28">
        <f t="shared" si="702"/>
        <v>315.60278021978041</v>
      </c>
      <c r="K2895" s="28">
        <f t="shared" si="703"/>
        <v>77.481208791208815</v>
      </c>
      <c r="L2895" s="28">
        <f t="shared" si="704"/>
        <v>6.656349567592164E-3</v>
      </c>
      <c r="M2895" s="28">
        <f t="shared" si="705"/>
        <v>330.4133626373627</v>
      </c>
      <c r="N2895" s="28">
        <f t="shared" si="706"/>
        <v>119.65840659340643</v>
      </c>
      <c r="O2895" s="28">
        <f t="shared" si="707"/>
        <v>44.390010989010989</v>
      </c>
      <c r="P2895" s="28">
        <f t="shared" si="708"/>
        <v>0</v>
      </c>
      <c r="R2895" s="24">
        <f t="shared" si="723"/>
        <v>1544.4512387671505</v>
      </c>
      <c r="T2895" s="5">
        <v>82</v>
      </c>
      <c r="V2895" s="20">
        <f t="shared" si="724"/>
        <v>1626.4512387671505</v>
      </c>
      <c r="W2895" s="59">
        <f t="shared" si="714"/>
        <v>42906</v>
      </c>
      <c r="X2895" s="28">
        <f t="shared" si="727"/>
        <v>151.39905833333341</v>
      </c>
      <c r="Y2895" s="28">
        <f t="shared" si="728"/>
        <v>338.18764999999991</v>
      </c>
      <c r="Z2895" s="28">
        <f t="shared" si="663"/>
        <v>329.06874999999974</v>
      </c>
      <c r="AA2895" s="28">
        <f t="shared" si="738"/>
        <v>321.86480833333314</v>
      </c>
      <c r="AB2895" s="28">
        <f t="shared" si="729"/>
        <v>202.36661666666666</v>
      </c>
      <c r="AC2895" s="28">
        <f t="shared" si="730"/>
        <v>35.93319166666668</v>
      </c>
      <c r="AD2895" s="28">
        <f t="shared" si="731"/>
        <v>96.176699999999983</v>
      </c>
      <c r="AE2895" s="28">
        <f t="shared" si="732"/>
        <v>0</v>
      </c>
      <c r="AF2895" s="28">
        <f t="shared" si="733"/>
        <v>13.055871666666661</v>
      </c>
      <c r="AG2895" s="28">
        <f t="shared" si="734"/>
        <v>8.5230499999999978</v>
      </c>
      <c r="AH2895" s="28">
        <f t="shared" si="735"/>
        <v>0</v>
      </c>
      <c r="AI2895" s="28"/>
      <c r="AL2895" s="24">
        <f t="shared" si="736"/>
        <v>1496.5756966666663</v>
      </c>
      <c r="AN2895" s="47">
        <v>315</v>
      </c>
      <c r="AP2895" s="20">
        <f t="shared" si="725"/>
        <v>1811.5756966666663</v>
      </c>
      <c r="AR2895" s="20"/>
    </row>
    <row r="2896" spans="1:44" x14ac:dyDescent="0.25">
      <c r="A2896" t="str">
        <f>VLOOKUP($B2896,'Cushing Balance'!$C$2:$E$500,3,TRUE)</f>
        <v>242017</v>
      </c>
      <c r="B2896" s="2">
        <v>42907</v>
      </c>
      <c r="C2896" s="32"/>
      <c r="D2896" s="36">
        <f t="shared" ref="D2896:E2896" si="742">AVERAGE(D2883:D2895)</f>
        <v>139.16694505494522</v>
      </c>
      <c r="E2896" s="28">
        <f t="shared" si="742"/>
        <v>108.94604395604414</v>
      </c>
      <c r="F2896" s="28">
        <f t="shared" si="699"/>
        <v>197.36916483516492</v>
      </c>
      <c r="G2896" s="28"/>
      <c r="H2896" s="28">
        <f t="shared" si="700"/>
        <v>132.56742857142854</v>
      </c>
      <c r="I2896" s="28">
        <f t="shared" si="701"/>
        <v>78.849230769230743</v>
      </c>
      <c r="J2896" s="28">
        <f t="shared" si="702"/>
        <v>315.60278021978041</v>
      </c>
      <c r="K2896" s="28">
        <f t="shared" si="703"/>
        <v>77.481208791208815</v>
      </c>
      <c r="L2896" s="28">
        <f t="shared" si="704"/>
        <v>6.656349567592164E-3</v>
      </c>
      <c r="M2896" s="28">
        <f t="shared" si="705"/>
        <v>330.4133626373627</v>
      </c>
      <c r="N2896" s="28">
        <f t="shared" si="706"/>
        <v>119.65840659340643</v>
      </c>
      <c r="O2896" s="28">
        <f t="shared" si="707"/>
        <v>44.390010989010989</v>
      </c>
      <c r="P2896" s="28">
        <f t="shared" si="708"/>
        <v>0</v>
      </c>
      <c r="R2896" s="24">
        <f t="shared" si="723"/>
        <v>1544.4512387671505</v>
      </c>
      <c r="T2896" s="5">
        <v>82</v>
      </c>
      <c r="V2896" s="20">
        <f t="shared" si="724"/>
        <v>1626.4512387671505</v>
      </c>
      <c r="W2896" s="59">
        <f t="shared" si="714"/>
        <v>42907</v>
      </c>
      <c r="X2896" s="28">
        <f t="shared" si="727"/>
        <v>151.39905833333341</v>
      </c>
      <c r="Y2896" s="28">
        <f t="shared" si="728"/>
        <v>338.18764999999991</v>
      </c>
      <c r="Z2896" s="28">
        <f t="shared" si="663"/>
        <v>329.06874999999974</v>
      </c>
      <c r="AA2896" s="28">
        <f t="shared" si="738"/>
        <v>321.86480833333314</v>
      </c>
      <c r="AB2896" s="28">
        <f t="shared" si="729"/>
        <v>202.36661666666666</v>
      </c>
      <c r="AC2896" s="28">
        <f t="shared" si="730"/>
        <v>35.93319166666668</v>
      </c>
      <c r="AD2896" s="28">
        <f t="shared" si="731"/>
        <v>96.176699999999983</v>
      </c>
      <c r="AE2896" s="28">
        <f t="shared" si="732"/>
        <v>0</v>
      </c>
      <c r="AF2896" s="28">
        <f t="shared" si="733"/>
        <v>13.055871666666661</v>
      </c>
      <c r="AG2896" s="28">
        <f t="shared" si="734"/>
        <v>8.5230499999999978</v>
      </c>
      <c r="AH2896" s="28">
        <f t="shared" si="735"/>
        <v>0</v>
      </c>
      <c r="AI2896" s="28"/>
      <c r="AL2896" s="24">
        <f t="shared" si="736"/>
        <v>1496.5756966666663</v>
      </c>
      <c r="AN2896" s="47">
        <v>315</v>
      </c>
      <c r="AP2896" s="20">
        <f t="shared" si="725"/>
        <v>1811.5756966666663</v>
      </c>
      <c r="AR2896" s="20"/>
    </row>
    <row r="2897" spans="1:44" x14ac:dyDescent="0.25">
      <c r="A2897" t="str">
        <f>VLOOKUP($B2897,'Cushing Balance'!$C$2:$E$500,3,TRUE)</f>
        <v>242017</v>
      </c>
      <c r="B2897" s="2">
        <v>42908</v>
      </c>
      <c r="C2897" s="32"/>
      <c r="D2897" s="36">
        <f t="shared" ref="D2897:E2897" si="743">AVERAGE(D2884:D2896)</f>
        <v>139.16694505494522</v>
      </c>
      <c r="E2897" s="28">
        <f t="shared" si="743"/>
        <v>108.94604395604414</v>
      </c>
      <c r="F2897" s="28">
        <f t="shared" si="699"/>
        <v>197.36916483516492</v>
      </c>
      <c r="G2897" s="28"/>
      <c r="H2897" s="28">
        <f t="shared" si="700"/>
        <v>132.56742857142854</v>
      </c>
      <c r="I2897" s="28">
        <f t="shared" si="701"/>
        <v>78.849230769230743</v>
      </c>
      <c r="J2897" s="28">
        <f t="shared" si="702"/>
        <v>315.60278021978041</v>
      </c>
      <c r="K2897" s="28">
        <f t="shared" si="703"/>
        <v>77.481208791208815</v>
      </c>
      <c r="L2897" s="28">
        <f t="shared" si="704"/>
        <v>6.656349567592164E-3</v>
      </c>
      <c r="M2897" s="28">
        <f t="shared" si="705"/>
        <v>330.4133626373627</v>
      </c>
      <c r="N2897" s="28">
        <f t="shared" si="706"/>
        <v>119.65840659340643</v>
      </c>
      <c r="O2897" s="28">
        <f t="shared" si="707"/>
        <v>44.390010989010989</v>
      </c>
      <c r="P2897" s="28">
        <f t="shared" si="708"/>
        <v>0</v>
      </c>
      <c r="R2897" s="24">
        <f t="shared" si="723"/>
        <v>1544.4512387671505</v>
      </c>
      <c r="T2897" s="5">
        <v>82</v>
      </c>
      <c r="V2897" s="20">
        <f t="shared" si="724"/>
        <v>1626.4512387671505</v>
      </c>
      <c r="W2897" s="59">
        <f t="shared" si="714"/>
        <v>42908</v>
      </c>
      <c r="X2897" s="28">
        <f t="shared" si="727"/>
        <v>151.39905833333341</v>
      </c>
      <c r="Y2897" s="28">
        <f t="shared" si="728"/>
        <v>338.18764999999991</v>
      </c>
      <c r="Z2897" s="28">
        <f t="shared" si="663"/>
        <v>329.06874999999974</v>
      </c>
      <c r="AA2897" s="28">
        <f t="shared" si="738"/>
        <v>321.86480833333314</v>
      </c>
      <c r="AB2897" s="28">
        <f t="shared" si="729"/>
        <v>202.36661666666666</v>
      </c>
      <c r="AC2897" s="28">
        <f t="shared" si="730"/>
        <v>35.93319166666668</v>
      </c>
      <c r="AD2897" s="28">
        <f t="shared" si="731"/>
        <v>96.176699999999983</v>
      </c>
      <c r="AE2897" s="28">
        <f t="shared" si="732"/>
        <v>0</v>
      </c>
      <c r="AF2897" s="28">
        <f t="shared" si="733"/>
        <v>13.055871666666661</v>
      </c>
      <c r="AG2897" s="28">
        <f t="shared" si="734"/>
        <v>8.5230499999999978</v>
      </c>
      <c r="AH2897" s="28">
        <f t="shared" si="735"/>
        <v>0</v>
      </c>
      <c r="AI2897" s="28"/>
      <c r="AL2897" s="24">
        <f t="shared" si="736"/>
        <v>1496.5756966666663</v>
      </c>
      <c r="AN2897" s="47">
        <v>315</v>
      </c>
      <c r="AP2897" s="20">
        <f t="shared" si="725"/>
        <v>1811.5756966666663</v>
      </c>
      <c r="AR2897" s="20"/>
    </row>
    <row r="2898" spans="1:44" x14ac:dyDescent="0.25">
      <c r="A2898" t="str">
        <f>VLOOKUP($B2898,'Cushing Balance'!$C$2:$E$500,3,TRUE)</f>
        <v>242017</v>
      </c>
      <c r="B2898" s="2">
        <v>42909</v>
      </c>
      <c r="C2898" s="32"/>
      <c r="D2898" s="36">
        <f t="shared" ref="D2898:E2898" si="744">AVERAGE(D2885:D2897)</f>
        <v>139.16694505494522</v>
      </c>
      <c r="E2898" s="28">
        <f t="shared" si="744"/>
        <v>108.94604395604414</v>
      </c>
      <c r="F2898" s="28">
        <f t="shared" si="699"/>
        <v>197.36916483516492</v>
      </c>
      <c r="G2898" s="28"/>
      <c r="H2898" s="28">
        <f t="shared" si="700"/>
        <v>132.56742857142854</v>
      </c>
      <c r="I2898" s="28">
        <f t="shared" si="701"/>
        <v>78.849230769230743</v>
      </c>
      <c r="J2898" s="28">
        <f t="shared" si="702"/>
        <v>315.60278021978041</v>
      </c>
      <c r="K2898" s="28">
        <f t="shared" si="703"/>
        <v>77.481208791208815</v>
      </c>
      <c r="L2898" s="28">
        <f t="shared" si="704"/>
        <v>6.656349567592164E-3</v>
      </c>
      <c r="M2898" s="28">
        <f t="shared" si="705"/>
        <v>330.4133626373627</v>
      </c>
      <c r="N2898" s="28">
        <f t="shared" si="706"/>
        <v>119.65840659340643</v>
      </c>
      <c r="O2898" s="28">
        <f t="shared" si="707"/>
        <v>44.390010989010989</v>
      </c>
      <c r="P2898" s="28">
        <f t="shared" si="708"/>
        <v>0</v>
      </c>
      <c r="R2898" s="24">
        <f t="shared" si="723"/>
        <v>1544.4512387671505</v>
      </c>
      <c r="T2898" s="5">
        <v>82</v>
      </c>
      <c r="V2898" s="20">
        <f t="shared" si="724"/>
        <v>1626.4512387671505</v>
      </c>
      <c r="W2898" s="59">
        <f t="shared" si="714"/>
        <v>42909</v>
      </c>
      <c r="X2898" s="28">
        <f t="shared" si="727"/>
        <v>151.39905833333341</v>
      </c>
      <c r="Y2898" s="28">
        <f t="shared" si="728"/>
        <v>338.18764999999991</v>
      </c>
      <c r="Z2898" s="28">
        <f t="shared" si="663"/>
        <v>329.06874999999974</v>
      </c>
      <c r="AA2898" s="28">
        <f t="shared" si="738"/>
        <v>321.86480833333314</v>
      </c>
      <c r="AB2898" s="28">
        <f t="shared" si="729"/>
        <v>202.36661666666666</v>
      </c>
      <c r="AC2898" s="28">
        <f t="shared" si="730"/>
        <v>35.93319166666668</v>
      </c>
      <c r="AD2898" s="28">
        <f t="shared" si="731"/>
        <v>96.176699999999983</v>
      </c>
      <c r="AE2898" s="28">
        <f t="shared" si="732"/>
        <v>0</v>
      </c>
      <c r="AF2898" s="28">
        <f t="shared" si="733"/>
        <v>13.055871666666661</v>
      </c>
      <c r="AG2898" s="28">
        <f t="shared" si="734"/>
        <v>8.5230499999999978</v>
      </c>
      <c r="AH2898" s="28">
        <f t="shared" si="735"/>
        <v>0</v>
      </c>
      <c r="AI2898" s="28"/>
      <c r="AL2898" s="24">
        <f t="shared" si="736"/>
        <v>1496.5756966666663</v>
      </c>
      <c r="AN2898" s="47">
        <v>315</v>
      </c>
      <c r="AP2898" s="20">
        <f t="shared" si="725"/>
        <v>1811.5756966666663</v>
      </c>
      <c r="AR2898" s="20"/>
    </row>
    <row r="2899" spans="1:44" x14ac:dyDescent="0.25">
      <c r="A2899" t="str">
        <f>VLOOKUP($B2899,'Cushing Balance'!$C$2:$E$500,3,TRUE)</f>
        <v>252017</v>
      </c>
      <c r="B2899" s="2">
        <v>42910</v>
      </c>
      <c r="C2899" s="32"/>
      <c r="D2899" s="36">
        <f t="shared" ref="D2899:E2899" si="745">AVERAGE(D2886:D2898)</f>
        <v>139.16694505494522</v>
      </c>
      <c r="E2899" s="28">
        <f t="shared" si="745"/>
        <v>108.94604395604414</v>
      </c>
      <c r="F2899" s="28">
        <f t="shared" si="699"/>
        <v>197.36916483516492</v>
      </c>
      <c r="G2899" s="28"/>
      <c r="H2899" s="28">
        <f t="shared" si="700"/>
        <v>132.56742857142854</v>
      </c>
      <c r="I2899" s="28">
        <f t="shared" si="701"/>
        <v>78.849230769230743</v>
      </c>
      <c r="J2899" s="28">
        <f t="shared" si="702"/>
        <v>315.60278021978041</v>
      </c>
      <c r="K2899" s="28">
        <f t="shared" si="703"/>
        <v>77.481208791208815</v>
      </c>
      <c r="L2899" s="28">
        <f t="shared" si="704"/>
        <v>6.656349567592164E-3</v>
      </c>
      <c r="M2899" s="28">
        <f t="shared" si="705"/>
        <v>330.4133626373627</v>
      </c>
      <c r="N2899" s="28">
        <f t="shared" si="706"/>
        <v>119.65840659340643</v>
      </c>
      <c r="O2899" s="28">
        <f t="shared" si="707"/>
        <v>44.390010989010989</v>
      </c>
      <c r="P2899" s="28">
        <f t="shared" si="708"/>
        <v>0</v>
      </c>
      <c r="R2899" s="24">
        <f t="shared" si="723"/>
        <v>1544.4512387671505</v>
      </c>
      <c r="T2899" s="5">
        <v>82</v>
      </c>
      <c r="V2899" s="20">
        <f t="shared" si="724"/>
        <v>1626.4512387671505</v>
      </c>
      <c r="W2899" s="59">
        <f t="shared" si="714"/>
        <v>42910</v>
      </c>
      <c r="X2899" s="28">
        <f t="shared" si="727"/>
        <v>151.39905833333341</v>
      </c>
      <c r="Y2899" s="28">
        <f t="shared" si="728"/>
        <v>338.18764999999991</v>
      </c>
      <c r="Z2899" s="28">
        <f t="shared" si="663"/>
        <v>329.06874999999974</v>
      </c>
      <c r="AA2899" s="28">
        <f t="shared" si="738"/>
        <v>321.86480833333314</v>
      </c>
      <c r="AB2899" s="28">
        <f t="shared" si="729"/>
        <v>202.36661666666666</v>
      </c>
      <c r="AC2899" s="28">
        <f t="shared" si="730"/>
        <v>35.93319166666668</v>
      </c>
      <c r="AD2899" s="28">
        <f t="shared" si="731"/>
        <v>96.176699999999983</v>
      </c>
      <c r="AE2899" s="28">
        <f t="shared" si="732"/>
        <v>0</v>
      </c>
      <c r="AF2899" s="28">
        <f t="shared" si="733"/>
        <v>13.055871666666661</v>
      </c>
      <c r="AG2899" s="28">
        <f t="shared" si="734"/>
        <v>8.5230499999999978</v>
      </c>
      <c r="AH2899" s="28">
        <f t="shared" si="735"/>
        <v>0</v>
      </c>
      <c r="AI2899" s="28"/>
      <c r="AL2899" s="24">
        <f t="shared" si="736"/>
        <v>1496.5756966666663</v>
      </c>
      <c r="AN2899" s="47">
        <v>315</v>
      </c>
      <c r="AP2899" s="20">
        <f t="shared" si="725"/>
        <v>1811.5756966666663</v>
      </c>
      <c r="AR2899" s="20"/>
    </row>
    <row r="2900" spans="1:44" x14ac:dyDescent="0.25">
      <c r="A2900" t="str">
        <f>VLOOKUP($B2900,'Cushing Balance'!$C$2:$E$500,3,TRUE)</f>
        <v>252017</v>
      </c>
      <c r="B2900" s="2">
        <v>42911</v>
      </c>
      <c r="C2900" s="32"/>
      <c r="D2900" s="36">
        <f t="shared" ref="D2900:E2900" si="746">AVERAGE(D2887:D2899)</f>
        <v>139.16694505494522</v>
      </c>
      <c r="E2900" s="28">
        <f t="shared" si="746"/>
        <v>108.94604395604414</v>
      </c>
      <c r="F2900" s="28">
        <f t="shared" si="699"/>
        <v>197.36916483516492</v>
      </c>
      <c r="G2900" s="28"/>
      <c r="H2900" s="28">
        <f t="shared" si="700"/>
        <v>132.56742857142854</v>
      </c>
      <c r="I2900" s="28">
        <f t="shared" si="701"/>
        <v>78.849230769230743</v>
      </c>
      <c r="J2900" s="28">
        <f t="shared" si="702"/>
        <v>315.60278021978041</v>
      </c>
      <c r="K2900" s="28">
        <f t="shared" si="703"/>
        <v>77.481208791208815</v>
      </c>
      <c r="L2900" s="28">
        <f t="shared" si="704"/>
        <v>6.656349567592164E-3</v>
      </c>
      <c r="M2900" s="28">
        <f t="shared" si="705"/>
        <v>330.4133626373627</v>
      </c>
      <c r="N2900" s="28">
        <f t="shared" si="706"/>
        <v>119.65840659340643</v>
      </c>
      <c r="O2900" s="28">
        <f t="shared" si="707"/>
        <v>44.390010989010989</v>
      </c>
      <c r="P2900" s="28">
        <f t="shared" si="708"/>
        <v>0</v>
      </c>
      <c r="R2900" s="24">
        <f t="shared" si="723"/>
        <v>1544.4512387671505</v>
      </c>
      <c r="T2900" s="5">
        <v>82</v>
      </c>
      <c r="V2900" s="20">
        <f t="shared" si="724"/>
        <v>1626.4512387671505</v>
      </c>
      <c r="W2900" s="59">
        <f t="shared" si="714"/>
        <v>42911</v>
      </c>
      <c r="X2900" s="28">
        <f t="shared" si="727"/>
        <v>151.39905833333341</v>
      </c>
      <c r="Y2900" s="28">
        <f t="shared" si="728"/>
        <v>338.18764999999991</v>
      </c>
      <c r="Z2900" s="28">
        <f t="shared" si="663"/>
        <v>329.06874999999974</v>
      </c>
      <c r="AA2900" s="28">
        <f t="shared" si="738"/>
        <v>321.86480833333314</v>
      </c>
      <c r="AB2900" s="28">
        <f t="shared" si="729"/>
        <v>202.36661666666666</v>
      </c>
      <c r="AC2900" s="28">
        <f t="shared" si="730"/>
        <v>35.93319166666668</v>
      </c>
      <c r="AD2900" s="28">
        <f t="shared" si="731"/>
        <v>96.176699999999983</v>
      </c>
      <c r="AE2900" s="28">
        <f t="shared" si="732"/>
        <v>0</v>
      </c>
      <c r="AF2900" s="28">
        <f t="shared" si="733"/>
        <v>13.055871666666661</v>
      </c>
      <c r="AG2900" s="28">
        <f t="shared" si="734"/>
        <v>8.5230499999999978</v>
      </c>
      <c r="AH2900" s="28">
        <f t="shared" si="735"/>
        <v>0</v>
      </c>
      <c r="AI2900" s="28"/>
      <c r="AL2900" s="24">
        <f t="shared" si="736"/>
        <v>1496.5756966666663</v>
      </c>
      <c r="AN2900" s="47">
        <v>315</v>
      </c>
      <c r="AP2900" s="20">
        <f t="shared" si="725"/>
        <v>1811.5756966666663</v>
      </c>
      <c r="AR2900" s="20"/>
    </row>
    <row r="2901" spans="1:44" x14ac:dyDescent="0.25">
      <c r="A2901" t="str">
        <f>VLOOKUP($B2901,'Cushing Balance'!$C$2:$E$500,3,TRUE)</f>
        <v>252017</v>
      </c>
      <c r="B2901" s="2">
        <v>42912</v>
      </c>
      <c r="C2901" s="32"/>
      <c r="D2901" s="36">
        <f t="shared" ref="D2901:E2901" si="747">AVERAGE(D2888:D2900)</f>
        <v>139.16694505494522</v>
      </c>
      <c r="E2901" s="28">
        <f t="shared" si="747"/>
        <v>108.94604395604414</v>
      </c>
      <c r="F2901" s="28">
        <f t="shared" si="699"/>
        <v>197.36916483516492</v>
      </c>
      <c r="G2901" s="28"/>
      <c r="H2901" s="28">
        <f t="shared" si="700"/>
        <v>132.56742857142854</v>
      </c>
      <c r="I2901" s="28">
        <f t="shared" si="701"/>
        <v>78.849230769230743</v>
      </c>
      <c r="J2901" s="28">
        <f t="shared" si="702"/>
        <v>315.60278021978041</v>
      </c>
      <c r="K2901" s="28">
        <f t="shared" si="703"/>
        <v>77.481208791208815</v>
      </c>
      <c r="L2901" s="28">
        <f t="shared" si="704"/>
        <v>6.656349567592164E-3</v>
      </c>
      <c r="M2901" s="28">
        <f t="shared" si="705"/>
        <v>330.4133626373627</v>
      </c>
      <c r="N2901" s="28">
        <f t="shared" si="706"/>
        <v>119.65840659340643</v>
      </c>
      <c r="O2901" s="28">
        <f t="shared" si="707"/>
        <v>44.390010989010989</v>
      </c>
      <c r="P2901" s="28">
        <f t="shared" si="708"/>
        <v>0</v>
      </c>
      <c r="R2901" s="24">
        <f t="shared" si="723"/>
        <v>1544.4512387671505</v>
      </c>
      <c r="T2901" s="5">
        <v>82</v>
      </c>
      <c r="V2901" s="20">
        <f t="shared" si="724"/>
        <v>1626.4512387671505</v>
      </c>
      <c r="W2901" s="59">
        <f t="shared" si="714"/>
        <v>42912</v>
      </c>
      <c r="X2901" s="28">
        <f t="shared" si="727"/>
        <v>151.39905833333341</v>
      </c>
      <c r="Y2901" s="28">
        <f t="shared" si="728"/>
        <v>338.18764999999991</v>
      </c>
      <c r="Z2901" s="28">
        <f t="shared" si="663"/>
        <v>329.06874999999974</v>
      </c>
      <c r="AA2901" s="28">
        <f t="shared" si="738"/>
        <v>321.86480833333314</v>
      </c>
      <c r="AB2901" s="28">
        <f t="shared" si="729"/>
        <v>202.36661666666666</v>
      </c>
      <c r="AC2901" s="28">
        <f t="shared" si="730"/>
        <v>35.93319166666668</v>
      </c>
      <c r="AD2901" s="28">
        <f t="shared" si="731"/>
        <v>96.176699999999983</v>
      </c>
      <c r="AE2901" s="28">
        <f t="shared" si="732"/>
        <v>0</v>
      </c>
      <c r="AF2901" s="28">
        <f t="shared" si="733"/>
        <v>13.055871666666661</v>
      </c>
      <c r="AG2901" s="28">
        <f t="shared" si="734"/>
        <v>8.5230499999999978</v>
      </c>
      <c r="AH2901" s="28">
        <f t="shared" si="735"/>
        <v>0</v>
      </c>
      <c r="AI2901" s="28"/>
      <c r="AL2901" s="24">
        <f t="shared" si="736"/>
        <v>1496.5756966666663</v>
      </c>
      <c r="AN2901" s="47">
        <v>315</v>
      </c>
      <c r="AP2901" s="20">
        <f t="shared" si="725"/>
        <v>1811.5756966666663</v>
      </c>
      <c r="AR2901" s="20"/>
    </row>
    <row r="2902" spans="1:44" x14ac:dyDescent="0.25">
      <c r="A2902" t="str">
        <f>VLOOKUP($B2902,'Cushing Balance'!$C$2:$E$500,3,TRUE)</f>
        <v>252017</v>
      </c>
      <c r="B2902" s="2">
        <v>42913</v>
      </c>
      <c r="C2902" s="32"/>
      <c r="D2902" s="36">
        <f t="shared" ref="D2902:E2902" si="748">AVERAGE(D2889:D2901)</f>
        <v>139.16694505494522</v>
      </c>
      <c r="E2902" s="28">
        <f t="shared" si="748"/>
        <v>108.94604395604414</v>
      </c>
      <c r="F2902" s="28">
        <f t="shared" si="699"/>
        <v>197.36916483516492</v>
      </c>
      <c r="G2902" s="28"/>
      <c r="H2902" s="28">
        <f t="shared" si="700"/>
        <v>132.56742857142854</v>
      </c>
      <c r="I2902" s="28">
        <f t="shared" si="701"/>
        <v>78.849230769230743</v>
      </c>
      <c r="J2902" s="28">
        <f t="shared" si="702"/>
        <v>315.60278021978041</v>
      </c>
      <c r="K2902" s="28">
        <f t="shared" si="703"/>
        <v>77.481208791208815</v>
      </c>
      <c r="L2902" s="28">
        <f t="shared" si="704"/>
        <v>6.656349567592164E-3</v>
      </c>
      <c r="M2902" s="28">
        <f t="shared" si="705"/>
        <v>330.4133626373627</v>
      </c>
      <c r="N2902" s="28">
        <f t="shared" si="706"/>
        <v>119.65840659340643</v>
      </c>
      <c r="O2902" s="28">
        <f t="shared" si="707"/>
        <v>44.390010989010989</v>
      </c>
      <c r="P2902" s="28">
        <f t="shared" si="708"/>
        <v>0</v>
      </c>
      <c r="R2902" s="24">
        <f t="shared" si="723"/>
        <v>1544.4512387671505</v>
      </c>
      <c r="T2902" s="5">
        <v>82</v>
      </c>
      <c r="V2902" s="20">
        <f t="shared" si="724"/>
        <v>1626.4512387671505</v>
      </c>
      <c r="W2902" s="59">
        <f t="shared" si="714"/>
        <v>42913</v>
      </c>
      <c r="X2902" s="28">
        <f t="shared" si="727"/>
        <v>151.39905833333341</v>
      </c>
      <c r="Y2902" s="28">
        <f t="shared" si="728"/>
        <v>338.18764999999991</v>
      </c>
      <c r="Z2902" s="28">
        <f t="shared" si="663"/>
        <v>329.06874999999974</v>
      </c>
      <c r="AA2902" s="28">
        <f t="shared" si="738"/>
        <v>321.86480833333314</v>
      </c>
      <c r="AB2902" s="28">
        <f t="shared" si="729"/>
        <v>202.36661666666666</v>
      </c>
      <c r="AC2902" s="28">
        <f t="shared" si="730"/>
        <v>35.93319166666668</v>
      </c>
      <c r="AD2902" s="28">
        <f t="shared" si="731"/>
        <v>96.176699999999983</v>
      </c>
      <c r="AE2902" s="28">
        <f t="shared" si="732"/>
        <v>0</v>
      </c>
      <c r="AF2902" s="28">
        <f t="shared" si="733"/>
        <v>13.055871666666661</v>
      </c>
      <c r="AG2902" s="28">
        <f t="shared" si="734"/>
        <v>8.5230499999999978</v>
      </c>
      <c r="AH2902" s="28">
        <f t="shared" si="735"/>
        <v>0</v>
      </c>
      <c r="AI2902" s="28"/>
      <c r="AL2902" s="24">
        <f t="shared" si="736"/>
        <v>1496.5756966666663</v>
      </c>
      <c r="AN2902" s="47">
        <v>315</v>
      </c>
      <c r="AP2902" s="20">
        <f t="shared" si="725"/>
        <v>1811.5756966666663</v>
      </c>
      <c r="AR2902" s="20"/>
    </row>
    <row r="2903" spans="1:44" x14ac:dyDescent="0.25">
      <c r="A2903" t="str">
        <f>VLOOKUP($B2903,'Cushing Balance'!$C$2:$E$500,3,TRUE)</f>
        <v>252017</v>
      </c>
      <c r="B2903" s="2">
        <v>42914</v>
      </c>
      <c r="C2903" s="32"/>
      <c r="D2903" s="36">
        <f t="shared" ref="D2903:E2903" si="749">AVERAGE(D2890:D2902)</f>
        <v>139.16694505494522</v>
      </c>
      <c r="E2903" s="28">
        <f t="shared" si="749"/>
        <v>108.94604395604414</v>
      </c>
      <c r="F2903" s="28">
        <f t="shared" si="699"/>
        <v>197.36916483516492</v>
      </c>
      <c r="G2903" s="28"/>
      <c r="H2903" s="28">
        <f t="shared" si="700"/>
        <v>132.56742857142854</v>
      </c>
      <c r="I2903" s="28">
        <f t="shared" si="701"/>
        <v>78.849230769230743</v>
      </c>
      <c r="J2903" s="28">
        <f t="shared" si="702"/>
        <v>315.60278021978041</v>
      </c>
      <c r="K2903" s="28">
        <f t="shared" si="703"/>
        <v>77.481208791208815</v>
      </c>
      <c r="L2903" s="28">
        <f t="shared" si="704"/>
        <v>6.656349567592164E-3</v>
      </c>
      <c r="M2903" s="28">
        <f t="shared" si="705"/>
        <v>330.4133626373627</v>
      </c>
      <c r="N2903" s="28">
        <f t="shared" si="706"/>
        <v>119.65840659340643</v>
      </c>
      <c r="O2903" s="28">
        <f t="shared" si="707"/>
        <v>44.390010989010989</v>
      </c>
      <c r="P2903" s="28">
        <f t="shared" si="708"/>
        <v>0</v>
      </c>
      <c r="R2903" s="24">
        <f t="shared" si="723"/>
        <v>1544.4512387671505</v>
      </c>
      <c r="T2903" s="5">
        <v>82</v>
      </c>
      <c r="V2903" s="20">
        <f t="shared" si="724"/>
        <v>1626.4512387671505</v>
      </c>
      <c r="W2903" s="59">
        <f t="shared" si="714"/>
        <v>42914</v>
      </c>
      <c r="X2903" s="28">
        <f t="shared" si="727"/>
        <v>151.39905833333341</v>
      </c>
      <c r="Y2903" s="28">
        <f t="shared" si="728"/>
        <v>338.18764999999991</v>
      </c>
      <c r="Z2903" s="28">
        <f t="shared" si="663"/>
        <v>329.06874999999974</v>
      </c>
      <c r="AA2903" s="28">
        <f t="shared" si="738"/>
        <v>321.86480833333314</v>
      </c>
      <c r="AB2903" s="28">
        <f t="shared" si="729"/>
        <v>202.36661666666666</v>
      </c>
      <c r="AC2903" s="28">
        <f t="shared" si="730"/>
        <v>35.93319166666668</v>
      </c>
      <c r="AD2903" s="28">
        <f t="shared" si="731"/>
        <v>96.176699999999983</v>
      </c>
      <c r="AE2903" s="28">
        <f t="shared" si="732"/>
        <v>0</v>
      </c>
      <c r="AF2903" s="28">
        <f t="shared" si="733"/>
        <v>13.055871666666661</v>
      </c>
      <c r="AG2903" s="28">
        <f t="shared" si="734"/>
        <v>8.5230499999999978</v>
      </c>
      <c r="AH2903" s="28">
        <f t="shared" si="735"/>
        <v>0</v>
      </c>
      <c r="AI2903" s="28"/>
      <c r="AL2903" s="24">
        <f t="shared" si="736"/>
        <v>1496.5756966666663</v>
      </c>
      <c r="AN2903" s="47">
        <v>315</v>
      </c>
      <c r="AP2903" s="20">
        <f t="shared" si="725"/>
        <v>1811.5756966666663</v>
      </c>
      <c r="AR2903" s="20"/>
    </row>
    <row r="2904" spans="1:44" x14ac:dyDescent="0.25">
      <c r="A2904" t="str">
        <f>VLOOKUP($B2904,'Cushing Balance'!$C$2:$E$500,3,TRUE)</f>
        <v>252017</v>
      </c>
      <c r="B2904" s="2">
        <v>42915</v>
      </c>
      <c r="C2904" s="32"/>
      <c r="D2904" s="36">
        <f t="shared" ref="D2904:E2904" si="750">AVERAGE(D2891:D2903)</f>
        <v>139.16694505494522</v>
      </c>
      <c r="E2904" s="28">
        <f t="shared" si="750"/>
        <v>108.94604395604414</v>
      </c>
      <c r="F2904" s="28">
        <f t="shared" si="699"/>
        <v>197.36916483516492</v>
      </c>
      <c r="G2904" s="28"/>
      <c r="H2904" s="28">
        <f t="shared" si="700"/>
        <v>132.56742857142854</v>
      </c>
      <c r="I2904" s="28">
        <f t="shared" si="701"/>
        <v>78.849230769230743</v>
      </c>
      <c r="J2904" s="28">
        <f t="shared" si="702"/>
        <v>315.60278021978041</v>
      </c>
      <c r="K2904" s="28">
        <f t="shared" si="703"/>
        <v>77.481208791208815</v>
      </c>
      <c r="L2904" s="28">
        <f t="shared" si="704"/>
        <v>6.656349567592164E-3</v>
      </c>
      <c r="M2904" s="28">
        <f t="shared" si="705"/>
        <v>330.4133626373627</v>
      </c>
      <c r="N2904" s="28">
        <f t="shared" si="706"/>
        <v>119.65840659340643</v>
      </c>
      <c r="O2904" s="28">
        <f t="shared" si="707"/>
        <v>44.390010989010989</v>
      </c>
      <c r="P2904" s="28">
        <f t="shared" si="708"/>
        <v>0</v>
      </c>
      <c r="R2904" s="24">
        <f t="shared" si="723"/>
        <v>1544.4512387671505</v>
      </c>
      <c r="T2904" s="5">
        <v>82</v>
      </c>
      <c r="V2904" s="20">
        <f t="shared" si="724"/>
        <v>1626.4512387671505</v>
      </c>
      <c r="W2904" s="59">
        <f t="shared" si="714"/>
        <v>42915</v>
      </c>
      <c r="X2904" s="28">
        <f t="shared" si="727"/>
        <v>151.39905833333341</v>
      </c>
      <c r="Y2904" s="28">
        <f t="shared" si="728"/>
        <v>338.18764999999991</v>
      </c>
      <c r="Z2904" s="28">
        <f t="shared" si="663"/>
        <v>329.06874999999974</v>
      </c>
      <c r="AA2904" s="28">
        <f t="shared" si="738"/>
        <v>321.86480833333314</v>
      </c>
      <c r="AB2904" s="28">
        <f t="shared" si="729"/>
        <v>202.36661666666666</v>
      </c>
      <c r="AC2904" s="28">
        <f t="shared" si="730"/>
        <v>35.93319166666668</v>
      </c>
      <c r="AD2904" s="28">
        <f t="shared" si="731"/>
        <v>96.176699999999983</v>
      </c>
      <c r="AE2904" s="28">
        <f t="shared" si="732"/>
        <v>0</v>
      </c>
      <c r="AF2904" s="28">
        <f t="shared" si="733"/>
        <v>13.055871666666661</v>
      </c>
      <c r="AG2904" s="28">
        <f t="shared" si="734"/>
        <v>8.5230499999999978</v>
      </c>
      <c r="AH2904" s="28">
        <f t="shared" si="735"/>
        <v>0</v>
      </c>
      <c r="AI2904" s="28"/>
      <c r="AL2904" s="24">
        <f t="shared" si="736"/>
        <v>1496.5756966666663</v>
      </c>
      <c r="AN2904" s="47">
        <v>315</v>
      </c>
      <c r="AP2904" s="20">
        <f t="shared" si="725"/>
        <v>1811.5756966666663</v>
      </c>
      <c r="AR2904" s="20"/>
    </row>
    <row r="2905" spans="1:44" x14ac:dyDescent="0.25">
      <c r="A2905" t="str">
        <f>VLOOKUP($B2905,'Cushing Balance'!$C$2:$E$500,3,TRUE)</f>
        <v>252017</v>
      </c>
      <c r="B2905" s="2">
        <v>42916</v>
      </c>
      <c r="C2905" s="32"/>
      <c r="D2905" s="36">
        <f t="shared" ref="D2905:E2905" si="751">AVERAGE(D2892:D2904)</f>
        <v>139.16694505494522</v>
      </c>
      <c r="E2905" s="28">
        <f t="shared" si="751"/>
        <v>108.94604395604414</v>
      </c>
      <c r="F2905" s="28">
        <f t="shared" si="699"/>
        <v>197.36916483516492</v>
      </c>
      <c r="G2905" s="28"/>
      <c r="H2905" s="28">
        <f t="shared" si="700"/>
        <v>132.56742857142854</v>
      </c>
      <c r="I2905" s="28">
        <f t="shared" si="701"/>
        <v>78.849230769230743</v>
      </c>
      <c r="J2905" s="28">
        <f t="shared" si="702"/>
        <v>315.60278021978041</v>
      </c>
      <c r="K2905" s="28">
        <f t="shared" si="703"/>
        <v>77.481208791208815</v>
      </c>
      <c r="L2905" s="28">
        <f t="shared" si="704"/>
        <v>6.656349567592164E-3</v>
      </c>
      <c r="M2905" s="28">
        <f t="shared" si="705"/>
        <v>330.4133626373627</v>
      </c>
      <c r="N2905" s="28">
        <f t="shared" si="706"/>
        <v>119.65840659340643</v>
      </c>
      <c r="O2905" s="28">
        <f t="shared" si="707"/>
        <v>44.390010989010989</v>
      </c>
      <c r="P2905" s="28">
        <f t="shared" si="708"/>
        <v>0</v>
      </c>
      <c r="R2905" s="24">
        <f t="shared" si="723"/>
        <v>1544.4512387671505</v>
      </c>
      <c r="T2905" s="5">
        <v>82</v>
      </c>
      <c r="V2905" s="20">
        <f t="shared" si="724"/>
        <v>1626.4512387671505</v>
      </c>
      <c r="W2905" s="59">
        <f t="shared" si="714"/>
        <v>42916</v>
      </c>
      <c r="X2905" s="28">
        <f t="shared" si="727"/>
        <v>151.39905833333341</v>
      </c>
      <c r="Y2905" s="28">
        <f t="shared" si="728"/>
        <v>338.18764999999991</v>
      </c>
      <c r="Z2905" s="28">
        <f t="shared" si="663"/>
        <v>329.06874999999974</v>
      </c>
      <c r="AA2905" s="28">
        <f t="shared" si="738"/>
        <v>321.86480833333314</v>
      </c>
      <c r="AB2905" s="28">
        <f t="shared" si="729"/>
        <v>202.36661666666666</v>
      </c>
      <c r="AC2905" s="28">
        <f t="shared" si="730"/>
        <v>35.93319166666668</v>
      </c>
      <c r="AD2905" s="28">
        <f t="shared" si="731"/>
        <v>96.176699999999983</v>
      </c>
      <c r="AE2905" s="28">
        <f t="shared" si="732"/>
        <v>0</v>
      </c>
      <c r="AF2905" s="28">
        <f t="shared" si="733"/>
        <v>13.055871666666661</v>
      </c>
      <c r="AG2905" s="28">
        <f t="shared" si="734"/>
        <v>8.5230499999999978</v>
      </c>
      <c r="AH2905" s="28">
        <f t="shared" si="735"/>
        <v>0</v>
      </c>
      <c r="AI2905" s="28"/>
      <c r="AL2905" s="24">
        <f t="shared" si="736"/>
        <v>1496.5756966666663</v>
      </c>
      <c r="AN2905" s="47">
        <v>315</v>
      </c>
      <c r="AP2905" s="20">
        <f t="shared" si="725"/>
        <v>1811.5756966666663</v>
      </c>
      <c r="AR2905" s="20"/>
    </row>
    <row r="2906" spans="1:44" x14ac:dyDescent="0.25">
      <c r="A2906" t="str">
        <f>VLOOKUP($B2906,'Cushing Balance'!$C$2:$E$500,3,TRUE)</f>
        <v>262017</v>
      </c>
      <c r="B2906" s="2">
        <v>42917</v>
      </c>
      <c r="C2906" s="32"/>
      <c r="D2906" s="36">
        <f t="shared" ref="D2906:E2906" si="752">AVERAGE(D2893:D2905)</f>
        <v>139.16694505494522</v>
      </c>
      <c r="E2906" s="28">
        <f t="shared" si="752"/>
        <v>108.94604395604414</v>
      </c>
      <c r="F2906" s="28">
        <f t="shared" si="699"/>
        <v>197.36916483516492</v>
      </c>
      <c r="G2906" s="28"/>
      <c r="H2906" s="28">
        <f t="shared" si="700"/>
        <v>132.56742857142854</v>
      </c>
      <c r="I2906" s="28">
        <f t="shared" si="701"/>
        <v>78.849230769230743</v>
      </c>
      <c r="J2906" s="28">
        <f t="shared" si="702"/>
        <v>315.60278021978041</v>
      </c>
      <c r="K2906" s="28">
        <f t="shared" si="703"/>
        <v>77.481208791208815</v>
      </c>
      <c r="L2906" s="28">
        <f t="shared" si="704"/>
        <v>6.656349567592164E-3</v>
      </c>
      <c r="M2906" s="28">
        <f t="shared" si="705"/>
        <v>330.4133626373627</v>
      </c>
      <c r="N2906" s="28">
        <f t="shared" si="706"/>
        <v>119.65840659340643</v>
      </c>
      <c r="O2906" s="28">
        <f t="shared" si="707"/>
        <v>44.390010989010989</v>
      </c>
      <c r="P2906" s="28">
        <f t="shared" si="708"/>
        <v>0</v>
      </c>
      <c r="R2906" s="24">
        <f t="shared" si="723"/>
        <v>1544.4512387671505</v>
      </c>
      <c r="T2906" s="5">
        <v>82</v>
      </c>
      <c r="V2906" s="20">
        <f t="shared" si="724"/>
        <v>1626.4512387671505</v>
      </c>
      <c r="W2906" s="59">
        <f t="shared" si="714"/>
        <v>42917</v>
      </c>
      <c r="X2906" s="28">
        <f t="shared" si="727"/>
        <v>151.39905833333341</v>
      </c>
      <c r="Y2906" s="28">
        <f t="shared" si="728"/>
        <v>338.18764999999991</v>
      </c>
      <c r="Z2906" s="28">
        <f t="shared" si="663"/>
        <v>329.06874999999974</v>
      </c>
      <c r="AA2906" s="28">
        <f t="shared" si="738"/>
        <v>321.86480833333314</v>
      </c>
      <c r="AB2906" s="28">
        <f t="shared" si="729"/>
        <v>202.36661666666666</v>
      </c>
      <c r="AC2906" s="28">
        <f t="shared" si="730"/>
        <v>35.93319166666668</v>
      </c>
      <c r="AD2906" s="28">
        <f t="shared" si="731"/>
        <v>96.176699999999983</v>
      </c>
      <c r="AE2906" s="28">
        <f t="shared" si="732"/>
        <v>0</v>
      </c>
      <c r="AF2906" s="28">
        <f t="shared" si="733"/>
        <v>13.055871666666661</v>
      </c>
      <c r="AG2906" s="28">
        <f t="shared" si="734"/>
        <v>8.5230499999999978</v>
      </c>
      <c r="AH2906" s="28">
        <f t="shared" si="735"/>
        <v>0</v>
      </c>
      <c r="AI2906" s="28"/>
      <c r="AL2906" s="24">
        <f t="shared" si="736"/>
        <v>1496.5756966666663</v>
      </c>
      <c r="AN2906" s="47">
        <v>315</v>
      </c>
      <c r="AP2906" s="20">
        <f t="shared" si="725"/>
        <v>1811.5756966666663</v>
      </c>
      <c r="AR2906" s="20"/>
    </row>
    <row r="2907" spans="1:44" x14ac:dyDescent="0.25">
      <c r="A2907" t="str">
        <f>VLOOKUP($B2907,'Cushing Balance'!$C$2:$E$500,3,TRUE)</f>
        <v>262017</v>
      </c>
      <c r="B2907" s="2">
        <v>42918</v>
      </c>
      <c r="C2907" s="32"/>
      <c r="D2907" s="36">
        <f t="shared" ref="D2907:E2907" si="753">AVERAGE(D2894:D2906)</f>
        <v>139.16694505494522</v>
      </c>
      <c r="E2907" s="28">
        <f t="shared" si="753"/>
        <v>108.94604395604414</v>
      </c>
      <c r="F2907" s="28">
        <f t="shared" si="699"/>
        <v>197.36916483516492</v>
      </c>
      <c r="G2907" s="28"/>
      <c r="H2907" s="28">
        <f t="shared" si="700"/>
        <v>132.56742857142854</v>
      </c>
      <c r="I2907" s="28">
        <f t="shared" si="701"/>
        <v>78.849230769230743</v>
      </c>
      <c r="J2907" s="28">
        <f t="shared" si="702"/>
        <v>315.60278021978041</v>
      </c>
      <c r="K2907" s="28">
        <f t="shared" si="703"/>
        <v>77.481208791208815</v>
      </c>
      <c r="L2907" s="28">
        <f t="shared" si="704"/>
        <v>6.656349567592164E-3</v>
      </c>
      <c r="M2907" s="28">
        <f t="shared" si="705"/>
        <v>330.4133626373627</v>
      </c>
      <c r="N2907" s="28">
        <f t="shared" si="706"/>
        <v>119.65840659340643</v>
      </c>
      <c r="O2907" s="28">
        <f t="shared" si="707"/>
        <v>44.390010989010989</v>
      </c>
      <c r="P2907" s="28">
        <f t="shared" si="708"/>
        <v>0</v>
      </c>
      <c r="R2907" s="24">
        <f t="shared" si="723"/>
        <v>1544.4512387671505</v>
      </c>
      <c r="T2907" s="5">
        <v>82</v>
      </c>
      <c r="V2907" s="20">
        <f t="shared" si="724"/>
        <v>1626.4512387671505</v>
      </c>
      <c r="W2907" s="59">
        <f t="shared" si="714"/>
        <v>42918</v>
      </c>
      <c r="X2907" s="28">
        <f t="shared" si="727"/>
        <v>151.39905833333341</v>
      </c>
      <c r="Y2907" s="28">
        <f t="shared" si="728"/>
        <v>338.18764999999991</v>
      </c>
      <c r="Z2907" s="28">
        <f t="shared" ref="Z2907:Z2970" si="754">AVERAGE(Z2892:Z2906)</f>
        <v>329.06874999999974</v>
      </c>
      <c r="AA2907" s="28">
        <f t="shared" si="738"/>
        <v>321.86480833333314</v>
      </c>
      <c r="AB2907" s="28">
        <f t="shared" si="729"/>
        <v>202.36661666666666</v>
      </c>
      <c r="AC2907" s="28">
        <f t="shared" si="730"/>
        <v>35.93319166666668</v>
      </c>
      <c r="AD2907" s="28">
        <f t="shared" si="731"/>
        <v>96.176699999999983</v>
      </c>
      <c r="AE2907" s="28">
        <f t="shared" si="732"/>
        <v>0</v>
      </c>
      <c r="AF2907" s="28">
        <f t="shared" si="733"/>
        <v>13.055871666666661</v>
      </c>
      <c r="AG2907" s="28">
        <f t="shared" si="734"/>
        <v>8.5230499999999978</v>
      </c>
      <c r="AH2907" s="28">
        <f t="shared" si="735"/>
        <v>0</v>
      </c>
      <c r="AI2907" s="28"/>
      <c r="AL2907" s="24">
        <f t="shared" si="736"/>
        <v>1496.5756966666663</v>
      </c>
      <c r="AN2907" s="47">
        <v>315</v>
      </c>
      <c r="AP2907" s="20">
        <f t="shared" si="725"/>
        <v>1811.5756966666663</v>
      </c>
      <c r="AR2907" s="20"/>
    </row>
    <row r="2908" spans="1:44" x14ac:dyDescent="0.25">
      <c r="A2908" t="str">
        <f>VLOOKUP($B2908,'Cushing Balance'!$C$2:$E$500,3,TRUE)</f>
        <v>262017</v>
      </c>
      <c r="B2908" s="2">
        <v>42919</v>
      </c>
      <c r="C2908" s="32"/>
      <c r="D2908" s="36">
        <f t="shared" ref="D2908:E2908" si="755">AVERAGE(D2895:D2907)</f>
        <v>139.16694505494522</v>
      </c>
      <c r="E2908" s="28">
        <f t="shared" si="755"/>
        <v>108.94604395604414</v>
      </c>
      <c r="F2908" s="28">
        <f t="shared" si="699"/>
        <v>197.36916483516492</v>
      </c>
      <c r="G2908" s="28"/>
      <c r="H2908" s="28">
        <f t="shared" si="700"/>
        <v>132.56742857142854</v>
      </c>
      <c r="I2908" s="28">
        <f t="shared" si="701"/>
        <v>78.849230769230743</v>
      </c>
      <c r="J2908" s="28">
        <f t="shared" si="702"/>
        <v>315.60278021978041</v>
      </c>
      <c r="K2908" s="28">
        <f t="shared" si="703"/>
        <v>77.481208791208815</v>
      </c>
      <c r="L2908" s="28">
        <f t="shared" si="704"/>
        <v>6.656349567592164E-3</v>
      </c>
      <c r="M2908" s="28">
        <f t="shared" si="705"/>
        <v>330.4133626373627</v>
      </c>
      <c r="N2908" s="28">
        <f t="shared" si="706"/>
        <v>119.65840659340643</v>
      </c>
      <c r="O2908" s="28">
        <f t="shared" si="707"/>
        <v>44.390010989010989</v>
      </c>
      <c r="P2908" s="28">
        <f t="shared" si="708"/>
        <v>0</v>
      </c>
      <c r="R2908" s="24">
        <f t="shared" si="723"/>
        <v>1544.4512387671505</v>
      </c>
      <c r="T2908" s="5">
        <v>82</v>
      </c>
      <c r="V2908" s="20">
        <f t="shared" si="724"/>
        <v>1626.4512387671505</v>
      </c>
      <c r="W2908" s="59">
        <f t="shared" si="714"/>
        <v>42919</v>
      </c>
      <c r="X2908" s="28">
        <f t="shared" si="727"/>
        <v>151.39905833333341</v>
      </c>
      <c r="Y2908" s="28">
        <f t="shared" si="728"/>
        <v>338.18764999999991</v>
      </c>
      <c r="Z2908" s="28">
        <f t="shared" si="754"/>
        <v>329.06874999999974</v>
      </c>
      <c r="AA2908" s="28">
        <f t="shared" si="738"/>
        <v>321.86480833333314</v>
      </c>
      <c r="AB2908" s="28">
        <f t="shared" si="729"/>
        <v>202.36661666666666</v>
      </c>
      <c r="AC2908" s="28">
        <f t="shared" si="730"/>
        <v>35.93319166666668</v>
      </c>
      <c r="AD2908" s="28">
        <f t="shared" si="731"/>
        <v>96.176699999999983</v>
      </c>
      <c r="AE2908" s="28">
        <f t="shared" si="732"/>
        <v>0</v>
      </c>
      <c r="AF2908" s="28">
        <f t="shared" si="733"/>
        <v>13.055871666666661</v>
      </c>
      <c r="AG2908" s="28">
        <f t="shared" si="734"/>
        <v>8.5230499999999978</v>
      </c>
      <c r="AH2908" s="28">
        <f t="shared" si="735"/>
        <v>0</v>
      </c>
      <c r="AI2908" s="28"/>
      <c r="AL2908" s="24">
        <f t="shared" si="736"/>
        <v>1496.5756966666663</v>
      </c>
      <c r="AN2908" s="47">
        <v>315</v>
      </c>
      <c r="AP2908" s="20">
        <f t="shared" si="725"/>
        <v>1811.5756966666663</v>
      </c>
      <c r="AR2908" s="20"/>
    </row>
    <row r="2909" spans="1:44" x14ac:dyDescent="0.25">
      <c r="A2909" t="str">
        <f>VLOOKUP($B2909,'Cushing Balance'!$C$2:$E$500,3,TRUE)</f>
        <v>262017</v>
      </c>
      <c r="B2909" s="2">
        <v>42920</v>
      </c>
      <c r="C2909" s="32"/>
      <c r="D2909" s="36">
        <f t="shared" ref="D2909:E2909" si="756">AVERAGE(D2896:D2908)</f>
        <v>139.16694505494522</v>
      </c>
      <c r="E2909" s="28">
        <f t="shared" si="756"/>
        <v>108.94604395604414</v>
      </c>
      <c r="F2909" s="28">
        <f t="shared" si="699"/>
        <v>197.36916483516492</v>
      </c>
      <c r="G2909" s="28"/>
      <c r="H2909" s="28">
        <f t="shared" si="700"/>
        <v>132.56742857142854</v>
      </c>
      <c r="I2909" s="28">
        <f t="shared" si="701"/>
        <v>78.849230769230743</v>
      </c>
      <c r="J2909" s="28">
        <f t="shared" si="702"/>
        <v>315.60278021978041</v>
      </c>
      <c r="K2909" s="28">
        <f t="shared" si="703"/>
        <v>77.481208791208815</v>
      </c>
      <c r="L2909" s="28">
        <f t="shared" si="704"/>
        <v>6.656349567592164E-3</v>
      </c>
      <c r="M2909" s="28">
        <f t="shared" si="705"/>
        <v>330.4133626373627</v>
      </c>
      <c r="N2909" s="28">
        <f t="shared" si="706"/>
        <v>119.65840659340643</v>
      </c>
      <c r="O2909" s="28">
        <f t="shared" si="707"/>
        <v>44.390010989010989</v>
      </c>
      <c r="P2909" s="28">
        <f t="shared" si="708"/>
        <v>0</v>
      </c>
      <c r="R2909" s="24">
        <f t="shared" si="723"/>
        <v>1544.4512387671505</v>
      </c>
      <c r="T2909" s="5">
        <v>82</v>
      </c>
      <c r="V2909" s="20">
        <f t="shared" si="724"/>
        <v>1626.4512387671505</v>
      </c>
      <c r="W2909" s="59">
        <f t="shared" si="714"/>
        <v>42920</v>
      </c>
      <c r="X2909" s="28">
        <f t="shared" si="727"/>
        <v>151.39905833333341</v>
      </c>
      <c r="Y2909" s="28">
        <f t="shared" si="728"/>
        <v>338.18764999999991</v>
      </c>
      <c r="Z2909" s="28">
        <f t="shared" si="754"/>
        <v>329.06874999999974</v>
      </c>
      <c r="AA2909" s="28">
        <f t="shared" si="738"/>
        <v>321.86480833333314</v>
      </c>
      <c r="AB2909" s="28">
        <f t="shared" si="729"/>
        <v>202.36661666666666</v>
      </c>
      <c r="AC2909" s="28">
        <f t="shared" si="730"/>
        <v>35.93319166666668</v>
      </c>
      <c r="AD2909" s="28">
        <f t="shared" si="731"/>
        <v>96.176699999999983</v>
      </c>
      <c r="AE2909" s="28">
        <f t="shared" si="732"/>
        <v>0</v>
      </c>
      <c r="AF2909" s="28">
        <f t="shared" si="733"/>
        <v>13.055871666666661</v>
      </c>
      <c r="AG2909" s="28">
        <f t="shared" si="734"/>
        <v>8.5230499999999978</v>
      </c>
      <c r="AH2909" s="28">
        <f t="shared" si="735"/>
        <v>0</v>
      </c>
      <c r="AI2909" s="28"/>
      <c r="AL2909" s="24">
        <f t="shared" si="736"/>
        <v>1496.5756966666663</v>
      </c>
      <c r="AN2909" s="47">
        <v>315</v>
      </c>
      <c r="AP2909" s="20">
        <f t="shared" si="725"/>
        <v>1811.5756966666663</v>
      </c>
      <c r="AR2909" s="20"/>
    </row>
    <row r="2910" spans="1:44" x14ac:dyDescent="0.25">
      <c r="A2910" t="str">
        <f>VLOOKUP($B2910,'Cushing Balance'!$C$2:$E$500,3,TRUE)</f>
        <v>262017</v>
      </c>
      <c r="B2910" s="2">
        <v>42921</v>
      </c>
      <c r="C2910" s="32"/>
      <c r="D2910" s="36">
        <f t="shared" ref="D2910:E2910" si="757">AVERAGE(D2897:D2909)</f>
        <v>139.16694505494522</v>
      </c>
      <c r="E2910" s="28">
        <f t="shared" si="757"/>
        <v>108.94604395604414</v>
      </c>
      <c r="F2910" s="28">
        <f t="shared" si="699"/>
        <v>197.36916483516492</v>
      </c>
      <c r="G2910" s="28"/>
      <c r="H2910" s="28">
        <f t="shared" si="700"/>
        <v>132.56742857142854</v>
      </c>
      <c r="I2910" s="28">
        <f t="shared" si="701"/>
        <v>78.849230769230743</v>
      </c>
      <c r="J2910" s="28">
        <f t="shared" si="702"/>
        <v>315.60278021978041</v>
      </c>
      <c r="K2910" s="28">
        <f t="shared" si="703"/>
        <v>77.481208791208815</v>
      </c>
      <c r="L2910" s="28">
        <f t="shared" si="704"/>
        <v>6.656349567592164E-3</v>
      </c>
      <c r="M2910" s="28">
        <f t="shared" si="705"/>
        <v>330.4133626373627</v>
      </c>
      <c r="N2910" s="28">
        <f t="shared" si="706"/>
        <v>119.65840659340643</v>
      </c>
      <c r="O2910" s="28">
        <f t="shared" si="707"/>
        <v>44.390010989010989</v>
      </c>
      <c r="P2910" s="28">
        <f t="shared" si="708"/>
        <v>0</v>
      </c>
      <c r="R2910" s="24">
        <f t="shared" si="723"/>
        <v>1544.4512387671505</v>
      </c>
      <c r="T2910" s="5">
        <v>82</v>
      </c>
      <c r="V2910" s="20">
        <f t="shared" si="724"/>
        <v>1626.4512387671505</v>
      </c>
      <c r="W2910" s="59">
        <f t="shared" si="714"/>
        <v>42921</v>
      </c>
      <c r="X2910" s="28">
        <f t="shared" si="727"/>
        <v>151.39905833333341</v>
      </c>
      <c r="Y2910" s="28">
        <f t="shared" si="728"/>
        <v>338.18764999999991</v>
      </c>
      <c r="Z2910" s="28">
        <f t="shared" si="754"/>
        <v>329.06874999999974</v>
      </c>
      <c r="AA2910" s="28">
        <f t="shared" si="738"/>
        <v>321.86480833333314</v>
      </c>
      <c r="AB2910" s="28">
        <f t="shared" si="729"/>
        <v>202.36661666666666</v>
      </c>
      <c r="AC2910" s="28">
        <f t="shared" si="730"/>
        <v>35.93319166666668</v>
      </c>
      <c r="AD2910" s="28">
        <f t="shared" si="731"/>
        <v>96.176699999999983</v>
      </c>
      <c r="AE2910" s="28">
        <f t="shared" si="732"/>
        <v>0</v>
      </c>
      <c r="AF2910" s="28">
        <f t="shared" si="733"/>
        <v>13.055871666666661</v>
      </c>
      <c r="AG2910" s="28">
        <f t="shared" si="734"/>
        <v>8.5230499999999978</v>
      </c>
      <c r="AH2910" s="28">
        <f t="shared" si="735"/>
        <v>0</v>
      </c>
      <c r="AI2910" s="28"/>
      <c r="AL2910" s="24">
        <f t="shared" si="736"/>
        <v>1496.5756966666663</v>
      </c>
      <c r="AN2910" s="47">
        <v>315</v>
      </c>
      <c r="AP2910" s="20">
        <f t="shared" si="725"/>
        <v>1811.5756966666663</v>
      </c>
      <c r="AR2910" s="20"/>
    </row>
    <row r="2911" spans="1:44" x14ac:dyDescent="0.25">
      <c r="A2911" t="str">
        <f>VLOOKUP($B2911,'Cushing Balance'!$C$2:$E$500,3,TRUE)</f>
        <v>262017</v>
      </c>
      <c r="B2911" s="2">
        <v>42922</v>
      </c>
      <c r="C2911" s="32"/>
      <c r="D2911" s="36">
        <f t="shared" ref="D2911:E2911" si="758">AVERAGE(D2898:D2910)</f>
        <v>139.16694505494522</v>
      </c>
      <c r="E2911" s="28">
        <f t="shared" si="758"/>
        <v>108.94604395604414</v>
      </c>
      <c r="F2911" s="28">
        <f t="shared" si="699"/>
        <v>197.36916483516492</v>
      </c>
      <c r="G2911" s="28"/>
      <c r="H2911" s="28">
        <f t="shared" si="700"/>
        <v>132.56742857142854</v>
      </c>
      <c r="I2911" s="28">
        <f t="shared" si="701"/>
        <v>78.849230769230743</v>
      </c>
      <c r="J2911" s="28">
        <f t="shared" si="702"/>
        <v>315.60278021978041</v>
      </c>
      <c r="K2911" s="28">
        <f t="shared" si="703"/>
        <v>77.481208791208815</v>
      </c>
      <c r="L2911" s="28">
        <f t="shared" si="704"/>
        <v>6.656349567592164E-3</v>
      </c>
      <c r="M2911" s="28">
        <f t="shared" si="705"/>
        <v>330.4133626373627</v>
      </c>
      <c r="N2911" s="28">
        <f t="shared" si="706"/>
        <v>119.65840659340643</v>
      </c>
      <c r="O2911" s="28">
        <f t="shared" si="707"/>
        <v>44.390010989010989</v>
      </c>
      <c r="P2911" s="28">
        <f t="shared" si="708"/>
        <v>0</v>
      </c>
      <c r="R2911" s="24">
        <f t="shared" si="723"/>
        <v>1544.4512387671505</v>
      </c>
      <c r="T2911" s="5">
        <v>82</v>
      </c>
      <c r="V2911" s="20">
        <f t="shared" si="724"/>
        <v>1626.4512387671505</v>
      </c>
      <c r="W2911" s="59">
        <f t="shared" si="714"/>
        <v>42922</v>
      </c>
      <c r="X2911" s="28">
        <f t="shared" si="727"/>
        <v>151.39905833333341</v>
      </c>
      <c r="Y2911" s="28">
        <f t="shared" si="728"/>
        <v>338.18764999999991</v>
      </c>
      <c r="Z2911" s="28">
        <f t="shared" si="754"/>
        <v>329.06874999999974</v>
      </c>
      <c r="AA2911" s="28">
        <f t="shared" si="738"/>
        <v>321.86480833333314</v>
      </c>
      <c r="AB2911" s="28">
        <f t="shared" si="729"/>
        <v>202.36661666666666</v>
      </c>
      <c r="AC2911" s="28">
        <f t="shared" si="730"/>
        <v>35.93319166666668</v>
      </c>
      <c r="AD2911" s="28">
        <f t="shared" si="731"/>
        <v>96.176699999999983</v>
      </c>
      <c r="AE2911" s="28">
        <f t="shared" si="732"/>
        <v>0</v>
      </c>
      <c r="AF2911" s="28">
        <f t="shared" si="733"/>
        <v>13.055871666666661</v>
      </c>
      <c r="AG2911" s="28">
        <f t="shared" si="734"/>
        <v>8.5230499999999978</v>
      </c>
      <c r="AH2911" s="28">
        <f t="shared" si="735"/>
        <v>0</v>
      </c>
      <c r="AI2911" s="28"/>
      <c r="AL2911" s="24">
        <f t="shared" si="736"/>
        <v>1496.5756966666663</v>
      </c>
      <c r="AN2911" s="47">
        <v>315</v>
      </c>
      <c r="AP2911" s="20">
        <f t="shared" si="725"/>
        <v>1811.5756966666663</v>
      </c>
      <c r="AR2911" s="20"/>
    </row>
    <row r="2912" spans="1:44" x14ac:dyDescent="0.25">
      <c r="A2912" t="str">
        <f>VLOOKUP($B2912,'Cushing Balance'!$C$2:$E$500,3,TRUE)</f>
        <v>262017</v>
      </c>
      <c r="B2912" s="2">
        <v>42923</v>
      </c>
      <c r="C2912" s="32"/>
      <c r="D2912" s="36">
        <f t="shared" ref="D2912:E2912" si="759">AVERAGE(D2899:D2911)</f>
        <v>139.16694505494522</v>
      </c>
      <c r="E2912" s="28">
        <f t="shared" si="759"/>
        <v>108.94604395604414</v>
      </c>
      <c r="F2912" s="28">
        <f t="shared" si="699"/>
        <v>197.36916483516492</v>
      </c>
      <c r="G2912" s="28"/>
      <c r="H2912" s="28">
        <f t="shared" si="700"/>
        <v>132.56742857142854</v>
      </c>
      <c r="I2912" s="28">
        <f t="shared" si="701"/>
        <v>78.849230769230743</v>
      </c>
      <c r="J2912" s="28">
        <f t="shared" si="702"/>
        <v>315.60278021978041</v>
      </c>
      <c r="K2912" s="28">
        <f t="shared" si="703"/>
        <v>77.481208791208815</v>
      </c>
      <c r="L2912" s="28">
        <f t="shared" si="704"/>
        <v>6.656349567592164E-3</v>
      </c>
      <c r="M2912" s="28">
        <f t="shared" si="705"/>
        <v>330.4133626373627</v>
      </c>
      <c r="N2912" s="28">
        <f t="shared" si="706"/>
        <v>119.65840659340643</v>
      </c>
      <c r="O2912" s="28">
        <f t="shared" si="707"/>
        <v>44.390010989010989</v>
      </c>
      <c r="P2912" s="28">
        <f t="shared" si="708"/>
        <v>0</v>
      </c>
      <c r="R2912" s="24">
        <f t="shared" si="723"/>
        <v>1544.4512387671505</v>
      </c>
      <c r="T2912" s="5">
        <v>82</v>
      </c>
      <c r="V2912" s="20">
        <f t="shared" si="724"/>
        <v>1626.4512387671505</v>
      </c>
      <c r="W2912" s="59">
        <f t="shared" si="714"/>
        <v>42923</v>
      </c>
      <c r="X2912" s="28">
        <f t="shared" si="727"/>
        <v>151.39905833333341</v>
      </c>
      <c r="Y2912" s="28">
        <f t="shared" si="728"/>
        <v>338.18764999999991</v>
      </c>
      <c r="Z2912" s="28">
        <f t="shared" si="754"/>
        <v>329.06874999999974</v>
      </c>
      <c r="AA2912" s="28">
        <f t="shared" si="738"/>
        <v>321.86480833333314</v>
      </c>
      <c r="AB2912" s="28">
        <f t="shared" si="729"/>
        <v>202.36661666666666</v>
      </c>
      <c r="AC2912" s="28">
        <f t="shared" si="730"/>
        <v>35.93319166666668</v>
      </c>
      <c r="AD2912" s="28">
        <f t="shared" si="731"/>
        <v>96.176699999999983</v>
      </c>
      <c r="AE2912" s="28">
        <f t="shared" si="732"/>
        <v>0</v>
      </c>
      <c r="AF2912" s="28">
        <f t="shared" si="733"/>
        <v>13.055871666666661</v>
      </c>
      <c r="AG2912" s="28">
        <f t="shared" si="734"/>
        <v>8.5230499999999978</v>
      </c>
      <c r="AH2912" s="28">
        <f t="shared" si="735"/>
        <v>0</v>
      </c>
      <c r="AI2912" s="28"/>
      <c r="AL2912" s="24">
        <f t="shared" si="736"/>
        <v>1496.5756966666663</v>
      </c>
      <c r="AN2912" s="47">
        <v>315</v>
      </c>
      <c r="AP2912" s="20">
        <f t="shared" si="725"/>
        <v>1811.5756966666663</v>
      </c>
      <c r="AR2912" s="20"/>
    </row>
    <row r="2913" spans="1:44" x14ac:dyDescent="0.25">
      <c r="A2913" t="str">
        <f>VLOOKUP($B2913,'Cushing Balance'!$C$2:$E$500,3,TRUE)</f>
        <v>272017</v>
      </c>
      <c r="B2913" s="2">
        <v>42924</v>
      </c>
      <c r="C2913" s="32"/>
      <c r="D2913" s="36">
        <f t="shared" ref="D2913:E2913" si="760">AVERAGE(D2900:D2912)</f>
        <v>139.16694505494522</v>
      </c>
      <c r="E2913" s="28">
        <f t="shared" si="760"/>
        <v>108.94604395604414</v>
      </c>
      <c r="F2913" s="28">
        <f t="shared" si="699"/>
        <v>197.36916483516492</v>
      </c>
      <c r="G2913" s="28"/>
      <c r="H2913" s="28">
        <f t="shared" si="700"/>
        <v>132.56742857142854</v>
      </c>
      <c r="I2913" s="28">
        <f t="shared" si="701"/>
        <v>78.849230769230743</v>
      </c>
      <c r="J2913" s="28">
        <f t="shared" si="702"/>
        <v>315.60278021978041</v>
      </c>
      <c r="K2913" s="28">
        <f t="shared" si="703"/>
        <v>77.481208791208815</v>
      </c>
      <c r="L2913" s="28">
        <f t="shared" si="704"/>
        <v>6.656349567592164E-3</v>
      </c>
      <c r="M2913" s="28">
        <f t="shared" si="705"/>
        <v>330.4133626373627</v>
      </c>
      <c r="N2913" s="28">
        <f t="shared" si="706"/>
        <v>119.65840659340643</v>
      </c>
      <c r="O2913" s="28">
        <f t="shared" si="707"/>
        <v>44.390010989010989</v>
      </c>
      <c r="P2913" s="28">
        <f t="shared" si="708"/>
        <v>0</v>
      </c>
      <c r="R2913" s="24">
        <f t="shared" si="723"/>
        <v>1544.4512387671505</v>
      </c>
      <c r="T2913" s="5">
        <v>82</v>
      </c>
      <c r="V2913" s="20">
        <f t="shared" si="724"/>
        <v>1626.4512387671505</v>
      </c>
      <c r="W2913" s="59">
        <f t="shared" si="714"/>
        <v>42924</v>
      </c>
      <c r="X2913" s="28">
        <f t="shared" si="727"/>
        <v>151.39905833333341</v>
      </c>
      <c r="Y2913" s="28">
        <f t="shared" si="728"/>
        <v>338.18764999999991</v>
      </c>
      <c r="Z2913" s="28">
        <f t="shared" si="754"/>
        <v>329.06874999999974</v>
      </c>
      <c r="AA2913" s="28">
        <f t="shared" si="738"/>
        <v>321.86480833333314</v>
      </c>
      <c r="AB2913" s="28">
        <f t="shared" si="729"/>
        <v>202.36661666666666</v>
      </c>
      <c r="AC2913" s="28">
        <f t="shared" si="730"/>
        <v>35.93319166666668</v>
      </c>
      <c r="AD2913" s="28">
        <f t="shared" si="731"/>
        <v>96.176699999999983</v>
      </c>
      <c r="AE2913" s="28">
        <f t="shared" si="732"/>
        <v>0</v>
      </c>
      <c r="AF2913" s="28">
        <f t="shared" si="733"/>
        <v>13.055871666666661</v>
      </c>
      <c r="AG2913" s="28">
        <f t="shared" si="734"/>
        <v>8.5230499999999978</v>
      </c>
      <c r="AH2913" s="28">
        <f t="shared" si="735"/>
        <v>0</v>
      </c>
      <c r="AI2913" s="28"/>
      <c r="AL2913" s="24">
        <f t="shared" si="736"/>
        <v>1496.5756966666663</v>
      </c>
      <c r="AN2913" s="47">
        <v>315</v>
      </c>
      <c r="AP2913" s="20">
        <f t="shared" si="725"/>
        <v>1811.5756966666663</v>
      </c>
      <c r="AR2913" s="20"/>
    </row>
    <row r="2914" spans="1:44" x14ac:dyDescent="0.25">
      <c r="A2914" t="str">
        <f>VLOOKUP($B2914,'Cushing Balance'!$C$2:$E$500,3,TRUE)</f>
        <v>272017</v>
      </c>
      <c r="B2914" s="2">
        <v>42925</v>
      </c>
      <c r="C2914" s="32"/>
      <c r="D2914" s="36">
        <f t="shared" ref="D2914:E2914" si="761">AVERAGE(D2901:D2913)</f>
        <v>139.16694505494522</v>
      </c>
      <c r="E2914" s="28">
        <f t="shared" si="761"/>
        <v>108.94604395604414</v>
      </c>
      <c r="F2914" s="28">
        <f t="shared" si="699"/>
        <v>197.36916483516492</v>
      </c>
      <c r="G2914" s="28"/>
      <c r="H2914" s="28">
        <f t="shared" si="700"/>
        <v>132.56742857142854</v>
      </c>
      <c r="I2914" s="28">
        <f t="shared" si="701"/>
        <v>78.849230769230743</v>
      </c>
      <c r="J2914" s="28">
        <f t="shared" si="702"/>
        <v>315.60278021978041</v>
      </c>
      <c r="K2914" s="28">
        <f t="shared" si="703"/>
        <v>77.481208791208815</v>
      </c>
      <c r="L2914" s="28">
        <f t="shared" si="704"/>
        <v>6.656349567592164E-3</v>
      </c>
      <c r="M2914" s="28">
        <f t="shared" si="705"/>
        <v>330.4133626373627</v>
      </c>
      <c r="N2914" s="28">
        <f t="shared" si="706"/>
        <v>119.65840659340643</v>
      </c>
      <c r="O2914" s="28">
        <f t="shared" si="707"/>
        <v>44.390010989010989</v>
      </c>
      <c r="P2914" s="28">
        <f t="shared" si="708"/>
        <v>0</v>
      </c>
      <c r="R2914" s="24">
        <f t="shared" si="723"/>
        <v>1544.4512387671505</v>
      </c>
      <c r="T2914" s="5">
        <v>82</v>
      </c>
      <c r="V2914" s="20">
        <f t="shared" si="724"/>
        <v>1626.4512387671505</v>
      </c>
      <c r="W2914" s="59">
        <f t="shared" si="714"/>
        <v>42925</v>
      </c>
      <c r="X2914" s="28">
        <f t="shared" si="727"/>
        <v>151.39905833333341</v>
      </c>
      <c r="Y2914" s="28">
        <f t="shared" si="728"/>
        <v>338.18764999999991</v>
      </c>
      <c r="Z2914" s="28">
        <f t="shared" si="754"/>
        <v>329.06874999999974</v>
      </c>
      <c r="AA2914" s="28">
        <f t="shared" si="738"/>
        <v>321.86480833333314</v>
      </c>
      <c r="AB2914" s="28">
        <f t="shared" si="729"/>
        <v>202.36661666666666</v>
      </c>
      <c r="AC2914" s="28">
        <f t="shared" si="730"/>
        <v>35.93319166666668</v>
      </c>
      <c r="AD2914" s="28">
        <f t="shared" si="731"/>
        <v>96.176699999999983</v>
      </c>
      <c r="AE2914" s="28">
        <f t="shared" si="732"/>
        <v>0</v>
      </c>
      <c r="AF2914" s="28">
        <f t="shared" si="733"/>
        <v>13.055871666666661</v>
      </c>
      <c r="AG2914" s="28">
        <f t="shared" si="734"/>
        <v>8.5230499999999978</v>
      </c>
      <c r="AH2914" s="28">
        <f t="shared" si="735"/>
        <v>0</v>
      </c>
      <c r="AI2914" s="28"/>
      <c r="AL2914" s="24">
        <f t="shared" si="736"/>
        <v>1496.5756966666663</v>
      </c>
      <c r="AN2914" s="47">
        <v>315</v>
      </c>
      <c r="AP2914" s="20">
        <f t="shared" si="725"/>
        <v>1811.5756966666663</v>
      </c>
      <c r="AR2914" s="20"/>
    </row>
    <row r="2915" spans="1:44" x14ac:dyDescent="0.25">
      <c r="A2915" t="str">
        <f>VLOOKUP($B2915,'Cushing Balance'!$C$2:$E$500,3,TRUE)</f>
        <v>272017</v>
      </c>
      <c r="B2915" s="2">
        <v>42926</v>
      </c>
      <c r="C2915" s="32"/>
      <c r="D2915" s="36">
        <f t="shared" ref="D2915:E2915" si="762">AVERAGE(D2902:D2914)</f>
        <v>139.16694505494522</v>
      </c>
      <c r="E2915" s="28">
        <f t="shared" si="762"/>
        <v>108.94604395604414</v>
      </c>
      <c r="F2915" s="28">
        <f t="shared" si="699"/>
        <v>197.36916483516492</v>
      </c>
      <c r="G2915" s="28"/>
      <c r="H2915" s="28">
        <f t="shared" si="700"/>
        <v>132.56742857142854</v>
      </c>
      <c r="I2915" s="28">
        <f t="shared" si="701"/>
        <v>78.849230769230743</v>
      </c>
      <c r="J2915" s="28">
        <f t="shared" si="702"/>
        <v>315.60278021978041</v>
      </c>
      <c r="K2915" s="28">
        <f t="shared" si="703"/>
        <v>77.481208791208815</v>
      </c>
      <c r="L2915" s="28">
        <f t="shared" si="704"/>
        <v>6.656349567592164E-3</v>
      </c>
      <c r="M2915" s="28">
        <f t="shared" si="705"/>
        <v>330.4133626373627</v>
      </c>
      <c r="N2915" s="28">
        <f t="shared" si="706"/>
        <v>119.65840659340643</v>
      </c>
      <c r="O2915" s="28">
        <f t="shared" si="707"/>
        <v>44.390010989010989</v>
      </c>
      <c r="P2915" s="28">
        <f t="shared" si="708"/>
        <v>0</v>
      </c>
      <c r="R2915" s="24">
        <f t="shared" si="723"/>
        <v>1544.4512387671505</v>
      </c>
      <c r="T2915" s="5">
        <v>82</v>
      </c>
      <c r="V2915" s="20">
        <f t="shared" si="724"/>
        <v>1626.4512387671505</v>
      </c>
      <c r="W2915" s="59">
        <f t="shared" si="714"/>
        <v>42926</v>
      </c>
      <c r="X2915" s="28">
        <f t="shared" si="727"/>
        <v>151.39905833333341</v>
      </c>
      <c r="Y2915" s="28">
        <f t="shared" si="728"/>
        <v>338.18764999999991</v>
      </c>
      <c r="Z2915" s="28">
        <f t="shared" si="754"/>
        <v>329.06874999999974</v>
      </c>
      <c r="AA2915" s="28">
        <f t="shared" si="738"/>
        <v>321.86480833333314</v>
      </c>
      <c r="AB2915" s="28">
        <f t="shared" si="729"/>
        <v>202.36661666666666</v>
      </c>
      <c r="AC2915" s="28">
        <f t="shared" si="730"/>
        <v>35.93319166666668</v>
      </c>
      <c r="AD2915" s="28">
        <f t="shared" si="731"/>
        <v>96.176699999999983</v>
      </c>
      <c r="AE2915" s="28">
        <f t="shared" si="732"/>
        <v>0</v>
      </c>
      <c r="AF2915" s="28">
        <f t="shared" si="733"/>
        <v>13.055871666666661</v>
      </c>
      <c r="AG2915" s="28">
        <f t="shared" si="734"/>
        <v>8.5230499999999978</v>
      </c>
      <c r="AH2915" s="28">
        <f t="shared" si="735"/>
        <v>0</v>
      </c>
      <c r="AI2915" s="28"/>
      <c r="AL2915" s="24">
        <f t="shared" si="736"/>
        <v>1496.5756966666663</v>
      </c>
      <c r="AN2915" s="47">
        <v>315</v>
      </c>
      <c r="AP2915" s="20">
        <f t="shared" si="725"/>
        <v>1811.5756966666663</v>
      </c>
      <c r="AR2915" s="20"/>
    </row>
    <row r="2916" spans="1:44" x14ac:dyDescent="0.25">
      <c r="A2916" t="str">
        <f>VLOOKUP($B2916,'Cushing Balance'!$C$2:$E$500,3,TRUE)</f>
        <v>272017</v>
      </c>
      <c r="B2916" s="2">
        <v>42927</v>
      </c>
      <c r="C2916" s="32"/>
      <c r="D2916" s="36">
        <f t="shared" ref="D2916:E2916" si="763">AVERAGE(D2903:D2915)</f>
        <v>139.16694505494522</v>
      </c>
      <c r="E2916" s="28">
        <f t="shared" si="763"/>
        <v>108.94604395604414</v>
      </c>
      <c r="F2916" s="28">
        <f t="shared" si="699"/>
        <v>197.36916483516492</v>
      </c>
      <c r="G2916" s="28"/>
      <c r="H2916" s="28">
        <f t="shared" si="700"/>
        <v>132.56742857142854</v>
      </c>
      <c r="I2916" s="28">
        <f t="shared" si="701"/>
        <v>78.849230769230743</v>
      </c>
      <c r="J2916" s="28">
        <f t="shared" si="702"/>
        <v>315.60278021978041</v>
      </c>
      <c r="K2916" s="28">
        <f t="shared" si="703"/>
        <v>77.481208791208815</v>
      </c>
      <c r="L2916" s="28">
        <f t="shared" si="704"/>
        <v>6.656349567592164E-3</v>
      </c>
      <c r="M2916" s="28">
        <f t="shared" si="705"/>
        <v>330.4133626373627</v>
      </c>
      <c r="N2916" s="28">
        <f t="shared" si="706"/>
        <v>119.65840659340643</v>
      </c>
      <c r="O2916" s="28">
        <f t="shared" si="707"/>
        <v>44.390010989010989</v>
      </c>
      <c r="P2916" s="28">
        <f t="shared" si="708"/>
        <v>0</v>
      </c>
      <c r="R2916" s="24">
        <f t="shared" si="723"/>
        <v>1544.4512387671505</v>
      </c>
      <c r="T2916" s="5">
        <v>82</v>
      </c>
      <c r="V2916" s="20">
        <f t="shared" si="724"/>
        <v>1626.4512387671505</v>
      </c>
      <c r="W2916" s="59">
        <f t="shared" si="714"/>
        <v>42927</v>
      </c>
      <c r="X2916" s="28">
        <f t="shared" si="727"/>
        <v>151.39905833333341</v>
      </c>
      <c r="Y2916" s="28">
        <f t="shared" si="728"/>
        <v>338.18764999999991</v>
      </c>
      <c r="Z2916" s="28">
        <f t="shared" si="754"/>
        <v>329.06874999999974</v>
      </c>
      <c r="AA2916" s="28">
        <f t="shared" si="738"/>
        <v>321.86480833333314</v>
      </c>
      <c r="AB2916" s="28">
        <f t="shared" si="729"/>
        <v>202.36661666666666</v>
      </c>
      <c r="AC2916" s="28">
        <f t="shared" si="730"/>
        <v>35.93319166666668</v>
      </c>
      <c r="AD2916" s="28">
        <f t="shared" si="731"/>
        <v>96.176699999999983</v>
      </c>
      <c r="AE2916" s="28">
        <f t="shared" si="732"/>
        <v>0</v>
      </c>
      <c r="AF2916" s="28">
        <f t="shared" si="733"/>
        <v>13.055871666666661</v>
      </c>
      <c r="AG2916" s="28">
        <f t="shared" si="734"/>
        <v>8.5230499999999978</v>
      </c>
      <c r="AH2916" s="28">
        <f t="shared" si="735"/>
        <v>0</v>
      </c>
      <c r="AI2916" s="28"/>
      <c r="AL2916" s="24">
        <f t="shared" si="736"/>
        <v>1496.5756966666663</v>
      </c>
      <c r="AN2916" s="47">
        <v>315</v>
      </c>
      <c r="AP2916" s="20">
        <f t="shared" si="725"/>
        <v>1811.5756966666663</v>
      </c>
      <c r="AR2916" s="20"/>
    </row>
    <row r="2917" spans="1:44" x14ac:dyDescent="0.25">
      <c r="A2917" t="str">
        <f>VLOOKUP($B2917,'Cushing Balance'!$C$2:$E$500,3,TRUE)</f>
        <v>272017</v>
      </c>
      <c r="B2917" s="2">
        <v>42928</v>
      </c>
      <c r="C2917" s="32"/>
      <c r="D2917" s="36">
        <f t="shared" ref="D2917:E2917" si="764">AVERAGE(D2904:D2916)</f>
        <v>139.16694505494522</v>
      </c>
      <c r="E2917" s="28">
        <f t="shared" si="764"/>
        <v>108.94604395604414</v>
      </c>
      <c r="F2917" s="28">
        <f t="shared" si="699"/>
        <v>197.36916483516492</v>
      </c>
      <c r="G2917" s="28"/>
      <c r="H2917" s="28">
        <f t="shared" si="700"/>
        <v>132.56742857142854</v>
      </c>
      <c r="I2917" s="28">
        <f t="shared" si="701"/>
        <v>78.849230769230743</v>
      </c>
      <c r="J2917" s="28">
        <f t="shared" si="702"/>
        <v>315.60278021978041</v>
      </c>
      <c r="K2917" s="28">
        <f t="shared" si="703"/>
        <v>77.481208791208815</v>
      </c>
      <c r="L2917" s="28">
        <f t="shared" si="704"/>
        <v>6.656349567592164E-3</v>
      </c>
      <c r="M2917" s="28">
        <f t="shared" si="705"/>
        <v>330.4133626373627</v>
      </c>
      <c r="N2917" s="28">
        <f t="shared" si="706"/>
        <v>119.65840659340643</v>
      </c>
      <c r="O2917" s="28">
        <f t="shared" si="707"/>
        <v>44.390010989010989</v>
      </c>
      <c r="P2917" s="28">
        <f t="shared" si="708"/>
        <v>0</v>
      </c>
      <c r="R2917" s="24">
        <f t="shared" si="723"/>
        <v>1544.4512387671505</v>
      </c>
      <c r="T2917" s="5">
        <v>82</v>
      </c>
      <c r="V2917" s="20">
        <f t="shared" si="724"/>
        <v>1626.4512387671505</v>
      </c>
      <c r="W2917" s="59">
        <f t="shared" si="714"/>
        <v>42928</v>
      </c>
      <c r="X2917" s="28">
        <f t="shared" si="727"/>
        <v>151.39905833333341</v>
      </c>
      <c r="Y2917" s="28">
        <f t="shared" si="728"/>
        <v>338.18764999999991</v>
      </c>
      <c r="Z2917" s="28">
        <f t="shared" si="754"/>
        <v>329.06874999999974</v>
      </c>
      <c r="AA2917" s="28">
        <f t="shared" si="738"/>
        <v>321.86480833333314</v>
      </c>
      <c r="AB2917" s="28">
        <f t="shared" si="729"/>
        <v>202.36661666666666</v>
      </c>
      <c r="AC2917" s="28">
        <f t="shared" si="730"/>
        <v>35.93319166666668</v>
      </c>
      <c r="AD2917" s="28">
        <f t="shared" si="731"/>
        <v>96.176699999999983</v>
      </c>
      <c r="AE2917" s="28">
        <f t="shared" si="732"/>
        <v>0</v>
      </c>
      <c r="AF2917" s="28">
        <f t="shared" si="733"/>
        <v>13.055871666666661</v>
      </c>
      <c r="AG2917" s="28">
        <f t="shared" si="734"/>
        <v>8.5230499999999978</v>
      </c>
      <c r="AH2917" s="28">
        <f t="shared" si="735"/>
        <v>0</v>
      </c>
      <c r="AI2917" s="28"/>
      <c r="AL2917" s="24">
        <f t="shared" si="736"/>
        <v>1496.5756966666663</v>
      </c>
      <c r="AN2917" s="47">
        <v>315</v>
      </c>
      <c r="AP2917" s="20">
        <f t="shared" si="725"/>
        <v>1811.5756966666663</v>
      </c>
      <c r="AR2917" s="20"/>
    </row>
    <row r="2918" spans="1:44" x14ac:dyDescent="0.25">
      <c r="A2918" t="str">
        <f>VLOOKUP($B2918,'Cushing Balance'!$C$2:$E$500,3,TRUE)</f>
        <v>272017</v>
      </c>
      <c r="B2918" s="2">
        <v>42929</v>
      </c>
      <c r="C2918" s="32"/>
      <c r="D2918" s="36">
        <f t="shared" ref="D2918:E2918" si="765">AVERAGE(D2905:D2917)</f>
        <v>139.16694505494522</v>
      </c>
      <c r="E2918" s="28">
        <f t="shared" si="765"/>
        <v>108.94604395604414</v>
      </c>
      <c r="F2918" s="28">
        <f t="shared" si="699"/>
        <v>197.36916483516492</v>
      </c>
      <c r="G2918" s="28"/>
      <c r="H2918" s="28">
        <f t="shared" si="700"/>
        <v>132.56742857142854</v>
      </c>
      <c r="I2918" s="28">
        <f t="shared" si="701"/>
        <v>78.849230769230743</v>
      </c>
      <c r="J2918" s="28">
        <f t="shared" si="702"/>
        <v>315.60278021978041</v>
      </c>
      <c r="K2918" s="28">
        <f t="shared" si="703"/>
        <v>77.481208791208815</v>
      </c>
      <c r="L2918" s="28">
        <f t="shared" si="704"/>
        <v>6.656349567592164E-3</v>
      </c>
      <c r="M2918" s="28">
        <f t="shared" si="705"/>
        <v>330.4133626373627</v>
      </c>
      <c r="N2918" s="28">
        <f t="shared" si="706"/>
        <v>119.65840659340643</v>
      </c>
      <c r="O2918" s="28">
        <f t="shared" si="707"/>
        <v>44.390010989010989</v>
      </c>
      <c r="P2918" s="28">
        <f t="shared" si="708"/>
        <v>0</v>
      </c>
      <c r="R2918" s="24">
        <f t="shared" si="723"/>
        <v>1544.4512387671505</v>
      </c>
      <c r="T2918" s="5">
        <v>82</v>
      </c>
      <c r="V2918" s="20">
        <f t="shared" si="724"/>
        <v>1626.4512387671505</v>
      </c>
      <c r="W2918" s="59">
        <f t="shared" si="714"/>
        <v>42929</v>
      </c>
      <c r="X2918" s="28">
        <f t="shared" si="727"/>
        <v>151.39905833333341</v>
      </c>
      <c r="Y2918" s="28">
        <f t="shared" si="728"/>
        <v>338.18764999999991</v>
      </c>
      <c r="Z2918" s="28">
        <f t="shared" si="754"/>
        <v>329.06874999999974</v>
      </c>
      <c r="AA2918" s="28">
        <f t="shared" si="738"/>
        <v>321.86480833333314</v>
      </c>
      <c r="AB2918" s="28">
        <f t="shared" si="729"/>
        <v>202.36661666666666</v>
      </c>
      <c r="AC2918" s="28">
        <f t="shared" si="730"/>
        <v>35.93319166666668</v>
      </c>
      <c r="AD2918" s="28">
        <f t="shared" si="731"/>
        <v>96.176699999999983</v>
      </c>
      <c r="AE2918" s="28">
        <f t="shared" si="732"/>
        <v>0</v>
      </c>
      <c r="AF2918" s="28">
        <f t="shared" si="733"/>
        <v>13.055871666666661</v>
      </c>
      <c r="AG2918" s="28">
        <f t="shared" si="734"/>
        <v>8.5230499999999978</v>
      </c>
      <c r="AH2918" s="28">
        <f t="shared" si="735"/>
        <v>0</v>
      </c>
      <c r="AI2918" s="28"/>
      <c r="AL2918" s="24">
        <f t="shared" si="736"/>
        <v>1496.5756966666663</v>
      </c>
      <c r="AN2918" s="47">
        <v>315</v>
      </c>
      <c r="AP2918" s="20">
        <f t="shared" si="725"/>
        <v>1811.5756966666663</v>
      </c>
      <c r="AR2918" s="20"/>
    </row>
    <row r="2919" spans="1:44" x14ac:dyDescent="0.25">
      <c r="A2919" t="str">
        <f>VLOOKUP($B2919,'Cushing Balance'!$C$2:$E$500,3,TRUE)</f>
        <v>272017</v>
      </c>
      <c r="B2919" s="2">
        <v>42930</v>
      </c>
      <c r="C2919" s="32"/>
      <c r="D2919" s="36">
        <f t="shared" ref="D2919:E2919" si="766">AVERAGE(D2906:D2918)</f>
        <v>139.16694505494522</v>
      </c>
      <c r="E2919" s="28">
        <f t="shared" si="766"/>
        <v>108.94604395604414</v>
      </c>
      <c r="F2919" s="28">
        <f t="shared" si="699"/>
        <v>197.36916483516492</v>
      </c>
      <c r="G2919" s="28"/>
      <c r="H2919" s="28">
        <f t="shared" si="700"/>
        <v>132.56742857142854</v>
      </c>
      <c r="I2919" s="28">
        <f t="shared" si="701"/>
        <v>78.849230769230743</v>
      </c>
      <c r="J2919" s="28">
        <f t="shared" si="702"/>
        <v>315.60278021978041</v>
      </c>
      <c r="K2919" s="28">
        <f t="shared" si="703"/>
        <v>77.481208791208815</v>
      </c>
      <c r="L2919" s="28">
        <f t="shared" si="704"/>
        <v>6.656349567592164E-3</v>
      </c>
      <c r="M2919" s="28">
        <f t="shared" si="705"/>
        <v>330.4133626373627</v>
      </c>
      <c r="N2919" s="28">
        <f t="shared" si="706"/>
        <v>119.65840659340643</v>
      </c>
      <c r="O2919" s="28">
        <f t="shared" si="707"/>
        <v>44.390010989010989</v>
      </c>
      <c r="P2919" s="28">
        <f t="shared" si="708"/>
        <v>0</v>
      </c>
      <c r="R2919" s="24">
        <f t="shared" si="723"/>
        <v>1544.4512387671505</v>
      </c>
      <c r="T2919" s="5">
        <v>82</v>
      </c>
      <c r="V2919" s="20">
        <f t="shared" si="724"/>
        <v>1626.4512387671505</v>
      </c>
      <c r="W2919" s="59">
        <f t="shared" si="714"/>
        <v>42930</v>
      </c>
      <c r="X2919" s="28">
        <f t="shared" si="727"/>
        <v>151.39905833333341</v>
      </c>
      <c r="Y2919" s="28">
        <f t="shared" si="728"/>
        <v>338.18764999999991</v>
      </c>
      <c r="Z2919" s="28">
        <f t="shared" si="754"/>
        <v>329.06874999999974</v>
      </c>
      <c r="AA2919" s="28">
        <f t="shared" si="738"/>
        <v>321.86480833333314</v>
      </c>
      <c r="AB2919" s="28">
        <f t="shared" si="729"/>
        <v>202.36661666666666</v>
      </c>
      <c r="AC2919" s="28">
        <f t="shared" si="730"/>
        <v>35.93319166666668</v>
      </c>
      <c r="AD2919" s="28">
        <f t="shared" si="731"/>
        <v>96.176699999999983</v>
      </c>
      <c r="AE2919" s="28">
        <f t="shared" si="732"/>
        <v>0</v>
      </c>
      <c r="AF2919" s="28">
        <f t="shared" si="733"/>
        <v>13.055871666666661</v>
      </c>
      <c r="AG2919" s="28">
        <f t="shared" si="734"/>
        <v>8.5230499999999978</v>
      </c>
      <c r="AH2919" s="28">
        <f t="shared" si="735"/>
        <v>0</v>
      </c>
      <c r="AI2919" s="28"/>
      <c r="AL2919" s="24">
        <f t="shared" si="736"/>
        <v>1496.5756966666663</v>
      </c>
      <c r="AN2919" s="47">
        <v>315</v>
      </c>
      <c r="AP2919" s="20">
        <f t="shared" si="725"/>
        <v>1811.5756966666663</v>
      </c>
      <c r="AR2919" s="20"/>
    </row>
    <row r="2920" spans="1:44" x14ac:dyDescent="0.25">
      <c r="A2920" t="str">
        <f>VLOOKUP($B2920,'Cushing Balance'!$C$2:$E$500,3,TRUE)</f>
        <v>282017</v>
      </c>
      <c r="B2920" s="2">
        <v>42931</v>
      </c>
      <c r="C2920" s="32"/>
      <c r="D2920" s="36">
        <f t="shared" ref="D2920:E2920" si="767">AVERAGE(D2907:D2919)</f>
        <v>139.16694505494522</v>
      </c>
      <c r="E2920" s="28">
        <f t="shared" si="767"/>
        <v>108.94604395604414</v>
      </c>
      <c r="F2920" s="28">
        <f t="shared" si="699"/>
        <v>197.36916483516492</v>
      </c>
      <c r="G2920" s="28"/>
      <c r="H2920" s="28">
        <f t="shared" si="700"/>
        <v>132.56742857142854</v>
      </c>
      <c r="I2920" s="28">
        <f t="shared" si="701"/>
        <v>78.849230769230743</v>
      </c>
      <c r="J2920" s="28">
        <f t="shared" si="702"/>
        <v>315.60278021978041</v>
      </c>
      <c r="K2920" s="28">
        <f t="shared" si="703"/>
        <v>77.481208791208815</v>
      </c>
      <c r="L2920" s="28">
        <f t="shared" si="704"/>
        <v>6.656349567592164E-3</v>
      </c>
      <c r="M2920" s="28">
        <f t="shared" si="705"/>
        <v>330.4133626373627</v>
      </c>
      <c r="N2920" s="28">
        <f t="shared" si="706"/>
        <v>119.65840659340643</v>
      </c>
      <c r="O2920" s="28">
        <f t="shared" si="707"/>
        <v>44.390010989010989</v>
      </c>
      <c r="P2920" s="28">
        <f t="shared" si="708"/>
        <v>0</v>
      </c>
      <c r="R2920" s="24">
        <f t="shared" si="723"/>
        <v>1544.4512387671505</v>
      </c>
      <c r="T2920" s="5">
        <v>82</v>
      </c>
      <c r="V2920" s="20">
        <f t="shared" si="724"/>
        <v>1626.4512387671505</v>
      </c>
      <c r="W2920" s="59">
        <f t="shared" si="714"/>
        <v>42931</v>
      </c>
      <c r="X2920" s="28">
        <f t="shared" si="727"/>
        <v>151.39905833333341</v>
      </c>
      <c r="Y2920" s="28">
        <f t="shared" si="728"/>
        <v>338.18764999999991</v>
      </c>
      <c r="Z2920" s="28">
        <f t="shared" si="754"/>
        <v>329.06874999999974</v>
      </c>
      <c r="AA2920" s="28">
        <f t="shared" si="738"/>
        <v>321.86480833333314</v>
      </c>
      <c r="AB2920" s="28">
        <f t="shared" si="729"/>
        <v>202.36661666666666</v>
      </c>
      <c r="AC2920" s="28">
        <f t="shared" si="730"/>
        <v>35.93319166666668</v>
      </c>
      <c r="AD2920" s="28">
        <f t="shared" si="731"/>
        <v>96.176699999999983</v>
      </c>
      <c r="AE2920" s="28">
        <f t="shared" si="732"/>
        <v>0</v>
      </c>
      <c r="AF2920" s="28">
        <f t="shared" si="733"/>
        <v>13.055871666666661</v>
      </c>
      <c r="AG2920" s="28">
        <f t="shared" si="734"/>
        <v>8.5230499999999978</v>
      </c>
      <c r="AH2920" s="28">
        <f t="shared" si="735"/>
        <v>0</v>
      </c>
      <c r="AI2920" s="28"/>
      <c r="AL2920" s="24">
        <f t="shared" si="736"/>
        <v>1496.5756966666663</v>
      </c>
      <c r="AN2920" s="47">
        <v>315</v>
      </c>
      <c r="AP2920" s="20">
        <f t="shared" si="725"/>
        <v>1811.5756966666663</v>
      </c>
      <c r="AR2920" s="20"/>
    </row>
    <row r="2921" spans="1:44" x14ac:dyDescent="0.25">
      <c r="A2921" t="str">
        <f>VLOOKUP($B2921,'Cushing Balance'!$C$2:$E$500,3,TRUE)</f>
        <v>282017</v>
      </c>
      <c r="B2921" s="2">
        <v>42932</v>
      </c>
      <c r="C2921" s="32"/>
      <c r="D2921" s="36">
        <f t="shared" ref="D2921:E2921" si="768">AVERAGE(D2908:D2920)</f>
        <v>139.16694505494522</v>
      </c>
      <c r="E2921" s="28">
        <f t="shared" si="768"/>
        <v>108.94604395604414</v>
      </c>
      <c r="F2921" s="28">
        <f t="shared" si="699"/>
        <v>197.36916483516492</v>
      </c>
      <c r="G2921" s="28"/>
      <c r="H2921" s="28">
        <f t="shared" si="700"/>
        <v>132.56742857142854</v>
      </c>
      <c r="I2921" s="28">
        <f t="shared" si="701"/>
        <v>78.849230769230743</v>
      </c>
      <c r="J2921" s="28">
        <f t="shared" si="702"/>
        <v>315.60278021978041</v>
      </c>
      <c r="K2921" s="28">
        <f t="shared" si="703"/>
        <v>77.481208791208815</v>
      </c>
      <c r="L2921" s="28">
        <f t="shared" si="704"/>
        <v>6.656349567592164E-3</v>
      </c>
      <c r="M2921" s="28">
        <f t="shared" si="705"/>
        <v>330.4133626373627</v>
      </c>
      <c r="N2921" s="28">
        <f t="shared" si="706"/>
        <v>119.65840659340643</v>
      </c>
      <c r="O2921" s="28">
        <f t="shared" si="707"/>
        <v>44.390010989010989</v>
      </c>
      <c r="P2921" s="28">
        <f t="shared" si="708"/>
        <v>0</v>
      </c>
      <c r="R2921" s="24">
        <f t="shared" si="723"/>
        <v>1544.4512387671505</v>
      </c>
      <c r="T2921" s="5">
        <v>82</v>
      </c>
      <c r="V2921" s="20">
        <f t="shared" si="724"/>
        <v>1626.4512387671505</v>
      </c>
      <c r="W2921" s="59">
        <f t="shared" si="714"/>
        <v>42932</v>
      </c>
      <c r="X2921" s="28">
        <f t="shared" si="727"/>
        <v>151.39905833333341</v>
      </c>
      <c r="Y2921" s="28">
        <f t="shared" si="728"/>
        <v>338.18764999999991</v>
      </c>
      <c r="Z2921" s="28">
        <f t="shared" si="754"/>
        <v>329.06874999999974</v>
      </c>
      <c r="AA2921" s="28">
        <f t="shared" si="738"/>
        <v>321.86480833333314</v>
      </c>
      <c r="AB2921" s="28">
        <f t="shared" si="729"/>
        <v>202.36661666666666</v>
      </c>
      <c r="AC2921" s="28">
        <f t="shared" si="730"/>
        <v>35.93319166666668</v>
      </c>
      <c r="AD2921" s="28">
        <f t="shared" si="731"/>
        <v>96.176699999999983</v>
      </c>
      <c r="AE2921" s="28">
        <f t="shared" si="732"/>
        <v>0</v>
      </c>
      <c r="AF2921" s="28">
        <f t="shared" si="733"/>
        <v>13.055871666666661</v>
      </c>
      <c r="AG2921" s="28">
        <f t="shared" si="734"/>
        <v>8.5230499999999978</v>
      </c>
      <c r="AH2921" s="28">
        <f t="shared" si="735"/>
        <v>0</v>
      </c>
      <c r="AI2921" s="28"/>
      <c r="AL2921" s="24">
        <f t="shared" si="736"/>
        <v>1496.5756966666663</v>
      </c>
      <c r="AN2921" s="47">
        <v>315</v>
      </c>
      <c r="AP2921" s="20">
        <f t="shared" si="725"/>
        <v>1811.5756966666663</v>
      </c>
      <c r="AR2921" s="20"/>
    </row>
    <row r="2922" spans="1:44" x14ac:dyDescent="0.25">
      <c r="A2922" t="str">
        <f>VLOOKUP($B2922,'Cushing Balance'!$C$2:$E$500,3,TRUE)</f>
        <v>282017</v>
      </c>
      <c r="B2922" s="2">
        <v>42933</v>
      </c>
      <c r="C2922" s="32"/>
      <c r="D2922" s="36">
        <f t="shared" ref="D2922:E2922" si="769">AVERAGE(D2909:D2921)</f>
        <v>139.16694505494522</v>
      </c>
      <c r="E2922" s="28">
        <f t="shared" si="769"/>
        <v>108.94604395604414</v>
      </c>
      <c r="F2922" s="28">
        <f t="shared" si="699"/>
        <v>197.36916483516492</v>
      </c>
      <c r="G2922" s="28"/>
      <c r="H2922" s="28">
        <f t="shared" si="700"/>
        <v>132.56742857142854</v>
      </c>
      <c r="I2922" s="28">
        <f t="shared" si="701"/>
        <v>78.849230769230743</v>
      </c>
      <c r="J2922" s="28">
        <f t="shared" si="702"/>
        <v>315.60278021978041</v>
      </c>
      <c r="K2922" s="28">
        <f t="shared" si="703"/>
        <v>77.481208791208815</v>
      </c>
      <c r="L2922" s="28">
        <f t="shared" si="704"/>
        <v>6.656349567592164E-3</v>
      </c>
      <c r="M2922" s="28">
        <f t="shared" si="705"/>
        <v>330.4133626373627</v>
      </c>
      <c r="N2922" s="28">
        <f t="shared" si="706"/>
        <v>119.65840659340643</v>
      </c>
      <c r="O2922" s="28">
        <f t="shared" si="707"/>
        <v>44.390010989010989</v>
      </c>
      <c r="P2922" s="28">
        <f t="shared" si="708"/>
        <v>0</v>
      </c>
      <c r="R2922" s="24">
        <f t="shared" si="723"/>
        <v>1544.4512387671505</v>
      </c>
      <c r="T2922" s="5">
        <v>82</v>
      </c>
      <c r="V2922" s="20">
        <f t="shared" si="724"/>
        <v>1626.4512387671505</v>
      </c>
      <c r="W2922" s="59">
        <f t="shared" si="714"/>
        <v>42933</v>
      </c>
      <c r="X2922" s="28">
        <f t="shared" si="727"/>
        <v>151.39905833333341</v>
      </c>
      <c r="Y2922" s="28">
        <f t="shared" si="728"/>
        <v>338.18764999999991</v>
      </c>
      <c r="Z2922" s="28">
        <f t="shared" si="754"/>
        <v>329.06874999999974</v>
      </c>
      <c r="AA2922" s="28">
        <f t="shared" si="738"/>
        <v>321.86480833333314</v>
      </c>
      <c r="AB2922" s="28">
        <f t="shared" si="729"/>
        <v>202.36661666666666</v>
      </c>
      <c r="AC2922" s="28">
        <f t="shared" si="730"/>
        <v>35.93319166666668</v>
      </c>
      <c r="AD2922" s="28">
        <f t="shared" si="731"/>
        <v>96.176699999999983</v>
      </c>
      <c r="AE2922" s="28">
        <f t="shared" si="732"/>
        <v>0</v>
      </c>
      <c r="AF2922" s="28">
        <f t="shared" si="733"/>
        <v>13.055871666666661</v>
      </c>
      <c r="AG2922" s="28">
        <f t="shared" si="734"/>
        <v>8.5230499999999978</v>
      </c>
      <c r="AH2922" s="28">
        <f t="shared" si="735"/>
        <v>0</v>
      </c>
      <c r="AI2922" s="28"/>
      <c r="AL2922" s="24">
        <f t="shared" si="736"/>
        <v>1496.5756966666663</v>
      </c>
      <c r="AN2922" s="47">
        <v>315</v>
      </c>
      <c r="AP2922" s="20">
        <f t="shared" si="725"/>
        <v>1811.5756966666663</v>
      </c>
      <c r="AR2922" s="20"/>
    </row>
    <row r="2923" spans="1:44" x14ac:dyDescent="0.25">
      <c r="A2923" t="str">
        <f>VLOOKUP($B2923,'Cushing Balance'!$C$2:$E$500,3,TRUE)</f>
        <v>282017</v>
      </c>
      <c r="B2923" s="2">
        <v>42934</v>
      </c>
      <c r="C2923" s="32"/>
      <c r="D2923" s="36">
        <f t="shared" ref="D2923:E2923" si="770">AVERAGE(D2910:D2922)</f>
        <v>139.16694505494522</v>
      </c>
      <c r="E2923" s="28">
        <f t="shared" si="770"/>
        <v>108.94604395604414</v>
      </c>
      <c r="F2923" s="28">
        <f t="shared" si="699"/>
        <v>197.36916483516492</v>
      </c>
      <c r="G2923" s="28"/>
      <c r="H2923" s="28">
        <f t="shared" si="700"/>
        <v>132.56742857142854</v>
      </c>
      <c r="I2923" s="28">
        <f t="shared" si="701"/>
        <v>78.849230769230743</v>
      </c>
      <c r="J2923" s="28">
        <f t="shared" si="702"/>
        <v>315.60278021978041</v>
      </c>
      <c r="K2923" s="28">
        <f t="shared" si="703"/>
        <v>77.481208791208815</v>
      </c>
      <c r="L2923" s="28">
        <f t="shared" si="704"/>
        <v>6.656349567592164E-3</v>
      </c>
      <c r="M2923" s="28">
        <f t="shared" si="705"/>
        <v>330.4133626373627</v>
      </c>
      <c r="N2923" s="28">
        <f t="shared" si="706"/>
        <v>119.65840659340643</v>
      </c>
      <c r="O2923" s="28">
        <f t="shared" si="707"/>
        <v>44.390010989010989</v>
      </c>
      <c r="P2923" s="28">
        <f t="shared" si="708"/>
        <v>0</v>
      </c>
      <c r="R2923" s="24">
        <f t="shared" si="723"/>
        <v>1544.4512387671505</v>
      </c>
      <c r="T2923" s="5">
        <v>82</v>
      </c>
      <c r="V2923" s="20">
        <f t="shared" si="724"/>
        <v>1626.4512387671505</v>
      </c>
      <c r="W2923" s="59">
        <f t="shared" si="714"/>
        <v>42934</v>
      </c>
      <c r="X2923" s="28">
        <f t="shared" si="727"/>
        <v>151.39905833333341</v>
      </c>
      <c r="Y2923" s="28">
        <f t="shared" si="728"/>
        <v>338.18764999999991</v>
      </c>
      <c r="Z2923" s="28">
        <f t="shared" si="754"/>
        <v>329.06874999999974</v>
      </c>
      <c r="AA2923" s="28">
        <f t="shared" si="738"/>
        <v>321.86480833333314</v>
      </c>
      <c r="AB2923" s="28">
        <f t="shared" si="729"/>
        <v>202.36661666666666</v>
      </c>
      <c r="AC2923" s="28">
        <f t="shared" si="730"/>
        <v>35.93319166666668</v>
      </c>
      <c r="AD2923" s="28">
        <f t="shared" si="731"/>
        <v>96.176699999999983</v>
      </c>
      <c r="AE2923" s="28">
        <f t="shared" si="732"/>
        <v>0</v>
      </c>
      <c r="AF2923" s="28">
        <f t="shared" si="733"/>
        <v>13.055871666666661</v>
      </c>
      <c r="AG2923" s="28">
        <f t="shared" si="734"/>
        <v>8.5230499999999978</v>
      </c>
      <c r="AH2923" s="28">
        <f t="shared" si="735"/>
        <v>0</v>
      </c>
      <c r="AI2923" s="28"/>
      <c r="AL2923" s="24">
        <f t="shared" si="736"/>
        <v>1496.5756966666663</v>
      </c>
      <c r="AN2923" s="47">
        <v>315</v>
      </c>
      <c r="AP2923" s="20">
        <f t="shared" si="725"/>
        <v>1811.5756966666663</v>
      </c>
      <c r="AR2923" s="20"/>
    </row>
    <row r="2924" spans="1:44" x14ac:dyDescent="0.25">
      <c r="A2924" t="str">
        <f>VLOOKUP($B2924,'Cushing Balance'!$C$2:$E$500,3,TRUE)</f>
        <v>282017</v>
      </c>
      <c r="B2924" s="2">
        <v>42935</v>
      </c>
      <c r="C2924" s="32"/>
      <c r="D2924" s="36">
        <f t="shared" ref="D2924:E2924" si="771">AVERAGE(D2911:D2923)</f>
        <v>139.16694505494522</v>
      </c>
      <c r="E2924" s="28">
        <f t="shared" si="771"/>
        <v>108.94604395604414</v>
      </c>
      <c r="F2924" s="28">
        <f t="shared" si="699"/>
        <v>197.36916483516492</v>
      </c>
      <c r="G2924" s="28"/>
      <c r="H2924" s="28">
        <f t="shared" si="700"/>
        <v>132.56742857142854</v>
      </c>
      <c r="I2924" s="28">
        <f t="shared" si="701"/>
        <v>78.849230769230743</v>
      </c>
      <c r="J2924" s="28">
        <f t="shared" si="702"/>
        <v>315.60278021978041</v>
      </c>
      <c r="K2924" s="28">
        <f t="shared" si="703"/>
        <v>77.481208791208815</v>
      </c>
      <c r="L2924" s="28">
        <f t="shared" si="704"/>
        <v>6.656349567592164E-3</v>
      </c>
      <c r="M2924" s="28">
        <f t="shared" si="705"/>
        <v>330.4133626373627</v>
      </c>
      <c r="N2924" s="28">
        <f t="shared" si="706"/>
        <v>119.65840659340643</v>
      </c>
      <c r="O2924" s="28">
        <f t="shared" si="707"/>
        <v>44.390010989010989</v>
      </c>
      <c r="P2924" s="28">
        <f t="shared" si="708"/>
        <v>0</v>
      </c>
      <c r="R2924" s="24">
        <f t="shared" si="723"/>
        <v>1544.4512387671505</v>
      </c>
      <c r="T2924" s="5">
        <v>82</v>
      </c>
      <c r="V2924" s="20">
        <f t="shared" si="724"/>
        <v>1626.4512387671505</v>
      </c>
      <c r="W2924" s="59">
        <f t="shared" si="714"/>
        <v>42935</v>
      </c>
      <c r="X2924" s="28">
        <f t="shared" si="727"/>
        <v>151.39905833333341</v>
      </c>
      <c r="Y2924" s="28">
        <f t="shared" si="728"/>
        <v>338.18764999999991</v>
      </c>
      <c r="Z2924" s="28">
        <f t="shared" si="754"/>
        <v>329.06874999999974</v>
      </c>
      <c r="AA2924" s="28">
        <f t="shared" si="738"/>
        <v>321.86480833333314</v>
      </c>
      <c r="AB2924" s="28">
        <f t="shared" si="729"/>
        <v>202.36661666666666</v>
      </c>
      <c r="AC2924" s="28">
        <f t="shared" si="730"/>
        <v>35.93319166666668</v>
      </c>
      <c r="AD2924" s="28">
        <f t="shared" si="731"/>
        <v>96.176699999999983</v>
      </c>
      <c r="AE2924" s="28">
        <f t="shared" si="732"/>
        <v>0</v>
      </c>
      <c r="AF2924" s="28">
        <f t="shared" si="733"/>
        <v>13.055871666666661</v>
      </c>
      <c r="AG2924" s="28">
        <f t="shared" si="734"/>
        <v>8.5230499999999978</v>
      </c>
      <c r="AH2924" s="28">
        <f t="shared" si="735"/>
        <v>0</v>
      </c>
      <c r="AI2924" s="28"/>
      <c r="AL2924" s="24">
        <f t="shared" si="736"/>
        <v>1496.5756966666663</v>
      </c>
      <c r="AN2924" s="47">
        <v>315</v>
      </c>
      <c r="AP2924" s="20">
        <f t="shared" si="725"/>
        <v>1811.5756966666663</v>
      </c>
      <c r="AR2924" s="20"/>
    </row>
    <row r="2925" spans="1:44" x14ac:dyDescent="0.25">
      <c r="A2925" t="str">
        <f>VLOOKUP($B2925,'Cushing Balance'!$C$2:$E$500,3,TRUE)</f>
        <v>282017</v>
      </c>
      <c r="B2925" s="2">
        <v>42936</v>
      </c>
      <c r="C2925" s="32"/>
      <c r="D2925" s="36">
        <f t="shared" ref="D2925:E2925" si="772">AVERAGE(D2912:D2924)</f>
        <v>139.16694505494522</v>
      </c>
      <c r="E2925" s="28">
        <f t="shared" si="772"/>
        <v>108.94604395604414</v>
      </c>
      <c r="F2925" s="28">
        <f t="shared" si="699"/>
        <v>197.36916483516492</v>
      </c>
      <c r="G2925" s="28"/>
      <c r="H2925" s="28">
        <f t="shared" si="700"/>
        <v>132.56742857142854</v>
      </c>
      <c r="I2925" s="28">
        <f t="shared" si="701"/>
        <v>78.849230769230743</v>
      </c>
      <c r="J2925" s="28">
        <f t="shared" si="702"/>
        <v>315.60278021978041</v>
      </c>
      <c r="K2925" s="28">
        <f t="shared" si="703"/>
        <v>77.481208791208815</v>
      </c>
      <c r="L2925" s="28">
        <f t="shared" si="704"/>
        <v>6.656349567592164E-3</v>
      </c>
      <c r="M2925" s="28">
        <f t="shared" si="705"/>
        <v>330.4133626373627</v>
      </c>
      <c r="N2925" s="28">
        <f t="shared" si="706"/>
        <v>119.65840659340643</v>
      </c>
      <c r="O2925" s="28">
        <f t="shared" si="707"/>
        <v>44.390010989010989</v>
      </c>
      <c r="P2925" s="28">
        <f t="shared" si="708"/>
        <v>0</v>
      </c>
      <c r="R2925" s="24">
        <f t="shared" si="723"/>
        <v>1544.4512387671505</v>
      </c>
      <c r="T2925" s="5"/>
      <c r="V2925" s="20">
        <f t="shared" si="724"/>
        <v>1544.4512387671505</v>
      </c>
      <c r="W2925" s="59">
        <f t="shared" si="714"/>
        <v>42936</v>
      </c>
      <c r="X2925" s="28">
        <f t="shared" si="727"/>
        <v>151.39905833333341</v>
      </c>
      <c r="Y2925" s="28">
        <f t="shared" si="728"/>
        <v>338.18764999999991</v>
      </c>
      <c r="Z2925" s="28">
        <f t="shared" si="754"/>
        <v>329.06874999999974</v>
      </c>
      <c r="AA2925" s="28">
        <f t="shared" si="738"/>
        <v>321.86480833333314</v>
      </c>
      <c r="AB2925" s="28">
        <f t="shared" si="729"/>
        <v>202.36661666666666</v>
      </c>
      <c r="AC2925" s="28">
        <f t="shared" si="730"/>
        <v>35.93319166666668</v>
      </c>
      <c r="AD2925" s="28">
        <f t="shared" si="731"/>
        <v>96.176699999999983</v>
      </c>
      <c r="AE2925" s="28">
        <f t="shared" si="732"/>
        <v>0</v>
      </c>
      <c r="AF2925" s="28">
        <f t="shared" si="733"/>
        <v>13.055871666666661</v>
      </c>
      <c r="AG2925" s="28">
        <f t="shared" si="734"/>
        <v>8.5230499999999978</v>
      </c>
      <c r="AH2925" s="28">
        <f t="shared" si="735"/>
        <v>0</v>
      </c>
      <c r="AI2925" s="28"/>
      <c r="AL2925" s="24">
        <f t="shared" si="736"/>
        <v>1496.5756966666663</v>
      </c>
      <c r="AN2925" s="47">
        <v>315</v>
      </c>
      <c r="AP2925" s="20">
        <f t="shared" si="725"/>
        <v>1811.5756966666663</v>
      </c>
      <c r="AR2925" s="20"/>
    </row>
    <row r="2926" spans="1:44" x14ac:dyDescent="0.25">
      <c r="A2926" t="str">
        <f>VLOOKUP($B2926,'Cushing Balance'!$C$2:$E$500,3,TRUE)</f>
        <v>282017</v>
      </c>
      <c r="B2926" s="2">
        <v>42937</v>
      </c>
      <c r="C2926" s="32"/>
      <c r="D2926" s="36">
        <f t="shared" ref="D2926:E2926" si="773">AVERAGE(D2913:D2925)</f>
        <v>139.16694505494522</v>
      </c>
      <c r="E2926" s="28">
        <f t="shared" si="773"/>
        <v>108.94604395604414</v>
      </c>
      <c r="F2926" s="28">
        <f t="shared" si="699"/>
        <v>197.36916483516492</v>
      </c>
      <c r="G2926" s="28"/>
      <c r="H2926" s="28">
        <f t="shared" si="700"/>
        <v>132.56742857142854</v>
      </c>
      <c r="I2926" s="28">
        <f t="shared" si="701"/>
        <v>78.849230769230743</v>
      </c>
      <c r="J2926" s="28">
        <f t="shared" si="702"/>
        <v>315.60278021978041</v>
      </c>
      <c r="K2926" s="28">
        <f t="shared" si="703"/>
        <v>77.481208791208815</v>
      </c>
      <c r="L2926" s="28">
        <f t="shared" si="704"/>
        <v>6.656349567592164E-3</v>
      </c>
      <c r="M2926" s="28">
        <f t="shared" si="705"/>
        <v>330.4133626373627</v>
      </c>
      <c r="N2926" s="28">
        <f t="shared" si="706"/>
        <v>119.65840659340643</v>
      </c>
      <c r="O2926" s="28">
        <f t="shared" si="707"/>
        <v>44.390010989010989</v>
      </c>
      <c r="P2926" s="28">
        <f t="shared" si="708"/>
        <v>0</v>
      </c>
      <c r="R2926" s="24">
        <f t="shared" si="723"/>
        <v>1544.4512387671505</v>
      </c>
      <c r="T2926" s="5"/>
      <c r="V2926" s="20">
        <f t="shared" si="724"/>
        <v>1544.4512387671505</v>
      </c>
      <c r="W2926" s="59">
        <f t="shared" si="714"/>
        <v>42937</v>
      </c>
      <c r="X2926" s="28">
        <f t="shared" si="727"/>
        <v>151.39905833333341</v>
      </c>
      <c r="Y2926" s="28">
        <f t="shared" si="728"/>
        <v>338.18764999999991</v>
      </c>
      <c r="Z2926" s="28">
        <f t="shared" si="754"/>
        <v>329.06874999999974</v>
      </c>
      <c r="AA2926" s="28">
        <f t="shared" si="738"/>
        <v>321.86480833333314</v>
      </c>
      <c r="AB2926" s="28">
        <f t="shared" si="729"/>
        <v>202.36661666666666</v>
      </c>
      <c r="AC2926" s="28">
        <f t="shared" si="730"/>
        <v>35.93319166666668</v>
      </c>
      <c r="AD2926" s="28">
        <f t="shared" si="731"/>
        <v>96.176699999999983</v>
      </c>
      <c r="AE2926" s="28">
        <f t="shared" si="732"/>
        <v>0</v>
      </c>
      <c r="AF2926" s="28">
        <f t="shared" si="733"/>
        <v>13.055871666666661</v>
      </c>
      <c r="AG2926" s="28">
        <f t="shared" si="734"/>
        <v>8.5230499999999978</v>
      </c>
      <c r="AH2926" s="28">
        <f t="shared" si="735"/>
        <v>0</v>
      </c>
      <c r="AI2926" s="28"/>
      <c r="AL2926" s="24">
        <f t="shared" si="736"/>
        <v>1496.5756966666663</v>
      </c>
      <c r="AN2926" s="47">
        <v>315</v>
      </c>
      <c r="AP2926" s="20">
        <f t="shared" si="725"/>
        <v>1811.5756966666663</v>
      </c>
      <c r="AR2926" s="20"/>
    </row>
    <row r="2927" spans="1:44" x14ac:dyDescent="0.25">
      <c r="A2927" t="str">
        <f>VLOOKUP($B2927,'Cushing Balance'!$C$2:$E$500,3,TRUE)</f>
        <v>292017</v>
      </c>
      <c r="B2927" s="2">
        <v>42938</v>
      </c>
      <c r="C2927" s="32"/>
      <c r="D2927" s="36">
        <f t="shared" ref="D2927:E2927" si="774">AVERAGE(D2914:D2926)</f>
        <v>139.16694505494522</v>
      </c>
      <c r="E2927" s="28">
        <f t="shared" si="774"/>
        <v>108.94604395604414</v>
      </c>
      <c r="F2927" s="28">
        <f t="shared" si="699"/>
        <v>197.36916483516492</v>
      </c>
      <c r="G2927" s="28"/>
      <c r="H2927" s="28">
        <f t="shared" si="700"/>
        <v>132.56742857142854</v>
      </c>
      <c r="I2927" s="28">
        <f t="shared" si="701"/>
        <v>78.849230769230743</v>
      </c>
      <c r="J2927" s="28">
        <f t="shared" si="702"/>
        <v>315.60278021978041</v>
      </c>
      <c r="K2927" s="28">
        <f t="shared" si="703"/>
        <v>77.481208791208815</v>
      </c>
      <c r="L2927" s="28">
        <f t="shared" si="704"/>
        <v>6.656349567592164E-3</v>
      </c>
      <c r="M2927" s="28">
        <f t="shared" si="705"/>
        <v>330.4133626373627</v>
      </c>
      <c r="N2927" s="28">
        <f t="shared" si="706"/>
        <v>119.65840659340643</v>
      </c>
      <c r="O2927" s="28">
        <f t="shared" si="707"/>
        <v>44.390010989010989</v>
      </c>
      <c r="P2927" s="28">
        <f t="shared" si="708"/>
        <v>0</v>
      </c>
      <c r="R2927" s="24">
        <f t="shared" si="723"/>
        <v>1544.4512387671505</v>
      </c>
      <c r="T2927" s="5"/>
      <c r="V2927" s="20">
        <f t="shared" si="724"/>
        <v>1544.4512387671505</v>
      </c>
      <c r="W2927" s="59">
        <f t="shared" si="714"/>
        <v>42938</v>
      </c>
      <c r="X2927" s="28">
        <f t="shared" si="727"/>
        <v>151.39905833333341</v>
      </c>
      <c r="Y2927" s="28">
        <f t="shared" si="728"/>
        <v>338.18764999999991</v>
      </c>
      <c r="Z2927" s="28">
        <f t="shared" si="754"/>
        <v>329.06874999999974</v>
      </c>
      <c r="AA2927" s="28">
        <f t="shared" si="738"/>
        <v>321.86480833333314</v>
      </c>
      <c r="AB2927" s="28">
        <f t="shared" si="729"/>
        <v>202.36661666666666</v>
      </c>
      <c r="AC2927" s="28">
        <f t="shared" si="730"/>
        <v>35.93319166666668</v>
      </c>
      <c r="AD2927" s="28">
        <f t="shared" si="731"/>
        <v>96.176699999999983</v>
      </c>
      <c r="AE2927" s="28">
        <f t="shared" si="732"/>
        <v>0</v>
      </c>
      <c r="AF2927" s="28">
        <f t="shared" si="733"/>
        <v>13.055871666666661</v>
      </c>
      <c r="AG2927" s="28">
        <f t="shared" si="734"/>
        <v>8.5230499999999978</v>
      </c>
      <c r="AH2927" s="28">
        <f t="shared" si="735"/>
        <v>0</v>
      </c>
      <c r="AI2927" s="28"/>
      <c r="AL2927" s="24">
        <f t="shared" si="736"/>
        <v>1496.5756966666663</v>
      </c>
      <c r="AN2927" s="47">
        <v>315</v>
      </c>
      <c r="AP2927" s="20">
        <f t="shared" si="725"/>
        <v>1811.5756966666663</v>
      </c>
      <c r="AR2927" s="20"/>
    </row>
    <row r="2928" spans="1:44" x14ac:dyDescent="0.25">
      <c r="A2928" t="str">
        <f>VLOOKUP($B2928,'Cushing Balance'!$C$2:$E$500,3,TRUE)</f>
        <v>292017</v>
      </c>
      <c r="B2928" s="2">
        <v>42939</v>
      </c>
      <c r="C2928" s="32"/>
      <c r="D2928" s="36">
        <f t="shared" ref="D2928:E2928" si="775">AVERAGE(D2915:D2927)</f>
        <v>139.16694505494522</v>
      </c>
      <c r="E2928" s="28">
        <f t="shared" si="775"/>
        <v>108.94604395604414</v>
      </c>
      <c r="F2928" s="28">
        <f t="shared" si="699"/>
        <v>197.36916483516492</v>
      </c>
      <c r="G2928" s="28"/>
      <c r="H2928" s="28">
        <f t="shared" si="700"/>
        <v>132.56742857142854</v>
      </c>
      <c r="I2928" s="28">
        <f t="shared" si="701"/>
        <v>78.849230769230743</v>
      </c>
      <c r="J2928" s="28">
        <f t="shared" si="702"/>
        <v>315.60278021978041</v>
      </c>
      <c r="K2928" s="28">
        <f t="shared" si="703"/>
        <v>77.481208791208815</v>
      </c>
      <c r="L2928" s="28">
        <f t="shared" si="704"/>
        <v>6.656349567592164E-3</v>
      </c>
      <c r="M2928" s="28">
        <f t="shared" si="705"/>
        <v>330.4133626373627</v>
      </c>
      <c r="N2928" s="28">
        <f t="shared" si="706"/>
        <v>119.65840659340643</v>
      </c>
      <c r="O2928" s="28">
        <f t="shared" si="707"/>
        <v>44.390010989010989</v>
      </c>
      <c r="P2928" s="28">
        <f t="shared" si="708"/>
        <v>0</v>
      </c>
      <c r="R2928" s="24">
        <f t="shared" si="723"/>
        <v>1544.4512387671505</v>
      </c>
      <c r="T2928" s="5"/>
      <c r="V2928" s="20">
        <f t="shared" si="724"/>
        <v>1544.4512387671505</v>
      </c>
      <c r="W2928" s="59">
        <f t="shared" si="714"/>
        <v>42939</v>
      </c>
      <c r="X2928" s="28">
        <f t="shared" si="727"/>
        <v>151.39905833333341</v>
      </c>
      <c r="Y2928" s="28">
        <f t="shared" si="728"/>
        <v>338.18764999999991</v>
      </c>
      <c r="Z2928" s="28">
        <f t="shared" si="754"/>
        <v>329.06874999999974</v>
      </c>
      <c r="AA2928" s="28">
        <f t="shared" si="738"/>
        <v>321.86480833333314</v>
      </c>
      <c r="AB2928" s="28">
        <f t="shared" si="729"/>
        <v>202.36661666666666</v>
      </c>
      <c r="AC2928" s="28">
        <f t="shared" si="730"/>
        <v>35.93319166666668</v>
      </c>
      <c r="AD2928" s="28">
        <f t="shared" si="731"/>
        <v>96.176699999999983</v>
      </c>
      <c r="AE2928" s="28">
        <f t="shared" si="732"/>
        <v>0</v>
      </c>
      <c r="AF2928" s="28">
        <f t="shared" si="733"/>
        <v>13.055871666666661</v>
      </c>
      <c r="AG2928" s="28">
        <f t="shared" si="734"/>
        <v>8.5230499999999978</v>
      </c>
      <c r="AH2928" s="28">
        <f t="shared" si="735"/>
        <v>0</v>
      </c>
      <c r="AI2928" s="28"/>
      <c r="AL2928" s="24">
        <f t="shared" si="736"/>
        <v>1496.5756966666663</v>
      </c>
      <c r="AN2928" s="47">
        <v>315</v>
      </c>
      <c r="AP2928" s="20">
        <f t="shared" si="725"/>
        <v>1811.5756966666663</v>
      </c>
      <c r="AR2928" s="20"/>
    </row>
    <row r="2929" spans="1:44" x14ac:dyDescent="0.25">
      <c r="A2929" t="str">
        <f>VLOOKUP($B2929,'Cushing Balance'!$C$2:$E$500,3,TRUE)</f>
        <v>292017</v>
      </c>
      <c r="B2929" s="2">
        <v>42940</v>
      </c>
      <c r="C2929" s="32"/>
      <c r="D2929" s="36">
        <f t="shared" ref="D2929:E2929" si="776">AVERAGE(D2916:D2928)</f>
        <v>139.16694505494522</v>
      </c>
      <c r="E2929" s="28">
        <f t="shared" si="776"/>
        <v>108.94604395604414</v>
      </c>
      <c r="F2929" s="28">
        <f t="shared" si="699"/>
        <v>197.36916483516492</v>
      </c>
      <c r="G2929" s="28"/>
      <c r="H2929" s="28">
        <f t="shared" si="700"/>
        <v>132.56742857142854</v>
      </c>
      <c r="I2929" s="28">
        <f t="shared" si="701"/>
        <v>78.849230769230743</v>
      </c>
      <c r="J2929" s="28">
        <f t="shared" si="702"/>
        <v>315.60278021978041</v>
      </c>
      <c r="K2929" s="28">
        <f t="shared" si="703"/>
        <v>77.481208791208815</v>
      </c>
      <c r="L2929" s="28">
        <f t="shared" si="704"/>
        <v>6.656349567592164E-3</v>
      </c>
      <c r="M2929" s="28">
        <f t="shared" si="705"/>
        <v>330.4133626373627</v>
      </c>
      <c r="N2929" s="28">
        <f t="shared" si="706"/>
        <v>119.65840659340643</v>
      </c>
      <c r="O2929" s="28">
        <f t="shared" si="707"/>
        <v>44.390010989010989</v>
      </c>
      <c r="P2929" s="28">
        <f t="shared" si="708"/>
        <v>0</v>
      </c>
      <c r="R2929" s="24">
        <f t="shared" si="723"/>
        <v>1544.4512387671505</v>
      </c>
      <c r="T2929" s="5"/>
      <c r="V2929" s="20">
        <f t="shared" si="724"/>
        <v>1544.4512387671505</v>
      </c>
      <c r="W2929" s="59">
        <f t="shared" si="714"/>
        <v>42940</v>
      </c>
      <c r="X2929" s="28">
        <f t="shared" si="727"/>
        <v>151.39905833333341</v>
      </c>
      <c r="Y2929" s="28">
        <f t="shared" si="728"/>
        <v>338.18764999999991</v>
      </c>
      <c r="Z2929" s="28">
        <f t="shared" si="754"/>
        <v>329.06874999999974</v>
      </c>
      <c r="AA2929" s="28">
        <f t="shared" si="738"/>
        <v>321.86480833333314</v>
      </c>
      <c r="AB2929" s="28">
        <f t="shared" si="729"/>
        <v>202.36661666666666</v>
      </c>
      <c r="AC2929" s="28">
        <f t="shared" si="730"/>
        <v>35.93319166666668</v>
      </c>
      <c r="AD2929" s="28">
        <f t="shared" si="731"/>
        <v>96.176699999999983</v>
      </c>
      <c r="AE2929" s="28">
        <f t="shared" si="732"/>
        <v>0</v>
      </c>
      <c r="AF2929" s="28">
        <f t="shared" si="733"/>
        <v>13.055871666666661</v>
      </c>
      <c r="AG2929" s="28">
        <f t="shared" si="734"/>
        <v>8.5230499999999978</v>
      </c>
      <c r="AH2929" s="28">
        <f t="shared" si="735"/>
        <v>0</v>
      </c>
      <c r="AI2929" s="28"/>
      <c r="AL2929" s="24">
        <f t="shared" si="736"/>
        <v>1496.5756966666663</v>
      </c>
      <c r="AN2929" s="47">
        <v>315</v>
      </c>
      <c r="AP2929" s="20">
        <f t="shared" si="725"/>
        <v>1811.5756966666663</v>
      </c>
      <c r="AR2929" s="20"/>
    </row>
    <row r="2930" spans="1:44" x14ac:dyDescent="0.25">
      <c r="A2930" t="str">
        <f>VLOOKUP($B2930,'Cushing Balance'!$C$2:$E$500,3,TRUE)</f>
        <v>292017</v>
      </c>
      <c r="B2930" s="2">
        <v>42941</v>
      </c>
      <c r="C2930" s="32"/>
      <c r="D2930" s="36">
        <f t="shared" ref="D2930:E2930" si="777">AVERAGE(D2917:D2929)</f>
        <v>139.16694505494522</v>
      </c>
      <c r="E2930" s="28">
        <f t="shared" si="777"/>
        <v>108.94604395604414</v>
      </c>
      <c r="F2930" s="28">
        <f t="shared" si="699"/>
        <v>197.36916483516492</v>
      </c>
      <c r="G2930" s="28"/>
      <c r="H2930" s="28">
        <f t="shared" si="700"/>
        <v>132.56742857142854</v>
      </c>
      <c r="I2930" s="28">
        <f t="shared" si="701"/>
        <v>78.849230769230743</v>
      </c>
      <c r="J2930" s="28">
        <f t="shared" si="702"/>
        <v>315.60278021978041</v>
      </c>
      <c r="K2930" s="28">
        <f t="shared" si="703"/>
        <v>77.481208791208815</v>
      </c>
      <c r="L2930" s="28">
        <f t="shared" si="704"/>
        <v>6.656349567592164E-3</v>
      </c>
      <c r="M2930" s="28">
        <f t="shared" si="705"/>
        <v>330.4133626373627</v>
      </c>
      <c r="N2930" s="28">
        <f t="shared" si="706"/>
        <v>119.65840659340643</v>
      </c>
      <c r="O2930" s="28">
        <f t="shared" si="707"/>
        <v>44.390010989010989</v>
      </c>
      <c r="P2930" s="28">
        <f t="shared" si="708"/>
        <v>0</v>
      </c>
      <c r="R2930" s="24">
        <f t="shared" si="723"/>
        <v>1544.4512387671505</v>
      </c>
      <c r="T2930" s="5"/>
      <c r="V2930" s="20">
        <f t="shared" si="724"/>
        <v>1544.4512387671505</v>
      </c>
      <c r="W2930" s="59">
        <f t="shared" si="714"/>
        <v>42941</v>
      </c>
      <c r="X2930" s="28">
        <f t="shared" si="727"/>
        <v>151.39905833333341</v>
      </c>
      <c r="Y2930" s="28">
        <f t="shared" si="728"/>
        <v>338.18764999999991</v>
      </c>
      <c r="Z2930" s="28">
        <f t="shared" si="754"/>
        <v>329.06874999999974</v>
      </c>
      <c r="AA2930" s="28">
        <f t="shared" si="738"/>
        <v>321.86480833333314</v>
      </c>
      <c r="AB2930" s="28">
        <f t="shared" si="729"/>
        <v>202.36661666666666</v>
      </c>
      <c r="AC2930" s="28">
        <f t="shared" si="730"/>
        <v>35.93319166666668</v>
      </c>
      <c r="AD2930" s="28">
        <f t="shared" si="731"/>
        <v>96.176699999999983</v>
      </c>
      <c r="AE2930" s="28">
        <f t="shared" si="732"/>
        <v>0</v>
      </c>
      <c r="AF2930" s="28">
        <f t="shared" si="733"/>
        <v>13.055871666666661</v>
      </c>
      <c r="AG2930" s="28">
        <f t="shared" si="734"/>
        <v>8.5230499999999978</v>
      </c>
      <c r="AH2930" s="28">
        <f t="shared" si="735"/>
        <v>0</v>
      </c>
      <c r="AI2930" s="28"/>
      <c r="AL2930" s="24">
        <f t="shared" si="736"/>
        <v>1496.5756966666663</v>
      </c>
      <c r="AN2930" s="47">
        <v>315</v>
      </c>
      <c r="AP2930" s="20">
        <f t="shared" si="725"/>
        <v>1811.5756966666663</v>
      </c>
      <c r="AR2930" s="20"/>
    </row>
    <row r="2931" spans="1:44" x14ac:dyDescent="0.25">
      <c r="A2931" t="str">
        <f>VLOOKUP($B2931,'Cushing Balance'!$C$2:$E$500,3,TRUE)</f>
        <v>292017</v>
      </c>
      <c r="B2931" s="2">
        <v>42942</v>
      </c>
      <c r="C2931" s="32"/>
      <c r="D2931" s="36">
        <f t="shared" ref="D2931:E2931" si="778">AVERAGE(D2918:D2930)</f>
        <v>139.16694505494522</v>
      </c>
      <c r="E2931" s="28">
        <f t="shared" si="778"/>
        <v>108.94604395604414</v>
      </c>
      <c r="F2931" s="28">
        <f t="shared" si="699"/>
        <v>197.36916483516492</v>
      </c>
      <c r="G2931" s="28"/>
      <c r="H2931" s="28">
        <f t="shared" si="700"/>
        <v>132.56742857142854</v>
      </c>
      <c r="I2931" s="28">
        <f t="shared" si="701"/>
        <v>78.849230769230743</v>
      </c>
      <c r="J2931" s="28">
        <f t="shared" si="702"/>
        <v>315.60278021978041</v>
      </c>
      <c r="K2931" s="28">
        <f t="shared" si="703"/>
        <v>77.481208791208815</v>
      </c>
      <c r="L2931" s="28">
        <f t="shared" si="704"/>
        <v>6.656349567592164E-3</v>
      </c>
      <c r="M2931" s="28">
        <f t="shared" si="705"/>
        <v>330.4133626373627</v>
      </c>
      <c r="N2931" s="28">
        <f t="shared" si="706"/>
        <v>119.65840659340643</v>
      </c>
      <c r="O2931" s="28">
        <f t="shared" si="707"/>
        <v>44.390010989010989</v>
      </c>
      <c r="P2931" s="28">
        <f t="shared" si="708"/>
        <v>0</v>
      </c>
      <c r="R2931" s="24">
        <f t="shared" si="723"/>
        <v>1544.4512387671505</v>
      </c>
      <c r="T2931" s="5"/>
      <c r="V2931" s="20">
        <f t="shared" si="724"/>
        <v>1544.4512387671505</v>
      </c>
      <c r="W2931" s="59">
        <f t="shared" si="714"/>
        <v>42942</v>
      </c>
      <c r="X2931" s="28">
        <f t="shared" si="727"/>
        <v>151.39905833333341</v>
      </c>
      <c r="Y2931" s="28">
        <f t="shared" si="728"/>
        <v>338.18764999999991</v>
      </c>
      <c r="Z2931" s="28">
        <f t="shared" si="754"/>
        <v>329.06874999999974</v>
      </c>
      <c r="AA2931" s="28">
        <f t="shared" si="738"/>
        <v>321.86480833333314</v>
      </c>
      <c r="AB2931" s="28">
        <f t="shared" si="729"/>
        <v>202.36661666666666</v>
      </c>
      <c r="AC2931" s="28">
        <f t="shared" si="730"/>
        <v>35.93319166666668</v>
      </c>
      <c r="AD2931" s="28">
        <f t="shared" si="731"/>
        <v>96.176699999999983</v>
      </c>
      <c r="AE2931" s="28">
        <f t="shared" si="732"/>
        <v>0</v>
      </c>
      <c r="AF2931" s="28">
        <f t="shared" si="733"/>
        <v>13.055871666666661</v>
      </c>
      <c r="AG2931" s="28">
        <f t="shared" si="734"/>
        <v>8.5230499999999978</v>
      </c>
      <c r="AH2931" s="28">
        <f t="shared" si="735"/>
        <v>0</v>
      </c>
      <c r="AI2931" s="28"/>
      <c r="AL2931" s="24">
        <f t="shared" si="736"/>
        <v>1496.5756966666663</v>
      </c>
      <c r="AN2931" s="47">
        <v>315</v>
      </c>
      <c r="AP2931" s="20">
        <f t="shared" si="725"/>
        <v>1811.5756966666663</v>
      </c>
      <c r="AR2931" s="20"/>
    </row>
    <row r="2932" spans="1:44" x14ac:dyDescent="0.25">
      <c r="A2932" t="str">
        <f>VLOOKUP($B2932,'Cushing Balance'!$C$2:$E$500,3,TRUE)</f>
        <v>292017</v>
      </c>
      <c r="B2932" s="2">
        <v>42943</v>
      </c>
      <c r="C2932" s="32"/>
      <c r="D2932" s="36">
        <f t="shared" ref="D2932:E2932" si="779">AVERAGE(D2919:D2931)</f>
        <v>139.16694505494522</v>
      </c>
      <c r="E2932" s="28">
        <f t="shared" si="779"/>
        <v>108.94604395604414</v>
      </c>
      <c r="F2932" s="28">
        <f t="shared" si="699"/>
        <v>197.36916483516492</v>
      </c>
      <c r="G2932" s="28"/>
      <c r="H2932" s="28">
        <f t="shared" si="700"/>
        <v>132.56742857142854</v>
      </c>
      <c r="I2932" s="28">
        <f t="shared" si="701"/>
        <v>78.849230769230743</v>
      </c>
      <c r="J2932" s="28">
        <f t="shared" si="702"/>
        <v>315.60278021978041</v>
      </c>
      <c r="K2932" s="28">
        <f t="shared" si="703"/>
        <v>77.481208791208815</v>
      </c>
      <c r="L2932" s="28">
        <f t="shared" si="704"/>
        <v>6.656349567592164E-3</v>
      </c>
      <c r="M2932" s="28">
        <f t="shared" si="705"/>
        <v>330.4133626373627</v>
      </c>
      <c r="N2932" s="28">
        <f t="shared" si="706"/>
        <v>119.65840659340643</v>
      </c>
      <c r="O2932" s="28">
        <f t="shared" si="707"/>
        <v>44.390010989010989</v>
      </c>
      <c r="P2932" s="28">
        <f t="shared" si="708"/>
        <v>0</v>
      </c>
      <c r="R2932" s="24">
        <f t="shared" si="723"/>
        <v>1544.4512387671505</v>
      </c>
      <c r="T2932" s="5"/>
      <c r="V2932" s="20">
        <f t="shared" si="724"/>
        <v>1544.4512387671505</v>
      </c>
      <c r="W2932" s="59">
        <f t="shared" si="714"/>
        <v>42943</v>
      </c>
      <c r="X2932" s="28">
        <f t="shared" si="727"/>
        <v>151.39905833333341</v>
      </c>
      <c r="Y2932" s="28">
        <f t="shared" si="728"/>
        <v>338.18764999999991</v>
      </c>
      <c r="Z2932" s="28">
        <f t="shared" si="754"/>
        <v>329.06874999999974</v>
      </c>
      <c r="AA2932" s="28">
        <f t="shared" si="738"/>
        <v>321.86480833333314</v>
      </c>
      <c r="AB2932" s="28">
        <f t="shared" si="729"/>
        <v>202.36661666666666</v>
      </c>
      <c r="AC2932" s="28">
        <f t="shared" si="730"/>
        <v>35.93319166666668</v>
      </c>
      <c r="AD2932" s="28">
        <f t="shared" si="731"/>
        <v>96.176699999999983</v>
      </c>
      <c r="AE2932" s="28">
        <f t="shared" si="732"/>
        <v>0</v>
      </c>
      <c r="AF2932" s="28">
        <f t="shared" si="733"/>
        <v>13.055871666666661</v>
      </c>
      <c r="AG2932" s="28">
        <f t="shared" si="734"/>
        <v>8.5230499999999978</v>
      </c>
      <c r="AH2932" s="28">
        <f t="shared" si="735"/>
        <v>0</v>
      </c>
      <c r="AI2932" s="28"/>
      <c r="AL2932" s="24">
        <f t="shared" si="736"/>
        <v>1496.5756966666663</v>
      </c>
      <c r="AN2932" s="47">
        <v>315</v>
      </c>
      <c r="AP2932" s="20">
        <f t="shared" si="725"/>
        <v>1811.5756966666663</v>
      </c>
      <c r="AR2932" s="20"/>
    </row>
    <row r="2933" spans="1:44" x14ac:dyDescent="0.25">
      <c r="A2933" t="str">
        <f>VLOOKUP($B2933,'Cushing Balance'!$C$2:$E$500,3,TRUE)</f>
        <v>292017</v>
      </c>
      <c r="B2933" s="2">
        <v>42944</v>
      </c>
      <c r="C2933" s="32"/>
      <c r="D2933" s="36">
        <f t="shared" ref="D2933:E2933" si="780">AVERAGE(D2920:D2932)</f>
        <v>139.16694505494522</v>
      </c>
      <c r="E2933" s="28">
        <f t="shared" si="780"/>
        <v>108.94604395604414</v>
      </c>
      <c r="F2933" s="28">
        <f t="shared" si="699"/>
        <v>197.36916483516492</v>
      </c>
      <c r="G2933" s="28"/>
      <c r="H2933" s="28">
        <f t="shared" si="700"/>
        <v>132.56742857142854</v>
      </c>
      <c r="I2933" s="28">
        <f t="shared" si="701"/>
        <v>78.849230769230743</v>
      </c>
      <c r="J2933" s="28">
        <f t="shared" si="702"/>
        <v>315.60278021978041</v>
      </c>
      <c r="K2933" s="28">
        <f t="shared" si="703"/>
        <v>77.481208791208815</v>
      </c>
      <c r="L2933" s="28">
        <f t="shared" si="704"/>
        <v>6.656349567592164E-3</v>
      </c>
      <c r="M2933" s="28">
        <f t="shared" si="705"/>
        <v>330.4133626373627</v>
      </c>
      <c r="N2933" s="28">
        <f t="shared" si="706"/>
        <v>119.65840659340643</v>
      </c>
      <c r="O2933" s="28">
        <f t="shared" si="707"/>
        <v>44.390010989010989</v>
      </c>
      <c r="P2933" s="28">
        <f t="shared" si="708"/>
        <v>0</v>
      </c>
      <c r="R2933" s="24">
        <f t="shared" si="723"/>
        <v>1544.4512387671505</v>
      </c>
      <c r="T2933" s="5"/>
      <c r="V2933" s="20">
        <f t="shared" si="724"/>
        <v>1544.4512387671505</v>
      </c>
      <c r="W2933" s="59">
        <f t="shared" si="714"/>
        <v>42944</v>
      </c>
      <c r="X2933" s="28">
        <f t="shared" si="727"/>
        <v>151.39905833333341</v>
      </c>
      <c r="Y2933" s="28">
        <f t="shared" si="728"/>
        <v>338.18764999999991</v>
      </c>
      <c r="Z2933" s="28">
        <f t="shared" si="754"/>
        <v>329.06874999999974</v>
      </c>
      <c r="AA2933" s="28">
        <f t="shared" si="738"/>
        <v>321.86480833333314</v>
      </c>
      <c r="AB2933" s="28">
        <f t="shared" si="729"/>
        <v>202.36661666666666</v>
      </c>
      <c r="AC2933" s="28">
        <f t="shared" si="730"/>
        <v>35.93319166666668</v>
      </c>
      <c r="AD2933" s="28">
        <f t="shared" si="731"/>
        <v>96.176699999999983</v>
      </c>
      <c r="AE2933" s="28">
        <f t="shared" si="732"/>
        <v>0</v>
      </c>
      <c r="AF2933" s="28">
        <f t="shared" si="733"/>
        <v>13.055871666666661</v>
      </c>
      <c r="AG2933" s="28">
        <f t="shared" si="734"/>
        <v>8.5230499999999978</v>
      </c>
      <c r="AH2933" s="28">
        <f t="shared" si="735"/>
        <v>0</v>
      </c>
      <c r="AI2933" s="28"/>
      <c r="AL2933" s="24">
        <f t="shared" si="736"/>
        <v>1496.5756966666663</v>
      </c>
      <c r="AN2933" s="47">
        <v>315</v>
      </c>
      <c r="AP2933" s="20">
        <f t="shared" si="725"/>
        <v>1811.5756966666663</v>
      </c>
      <c r="AR2933" s="20"/>
    </row>
    <row r="2934" spans="1:44" x14ac:dyDescent="0.25">
      <c r="A2934" t="str">
        <f>VLOOKUP($B2934,'Cushing Balance'!$C$2:$E$500,3,TRUE)</f>
        <v>302017</v>
      </c>
      <c r="B2934" s="2">
        <v>42945</v>
      </c>
      <c r="C2934" s="32"/>
      <c r="D2934" s="36">
        <f t="shared" ref="D2934:E2934" si="781">AVERAGE(D2921:D2933)</f>
        <v>139.16694505494522</v>
      </c>
      <c r="E2934" s="28">
        <f t="shared" si="781"/>
        <v>108.94604395604414</v>
      </c>
      <c r="F2934" s="28">
        <f t="shared" si="699"/>
        <v>197.36916483516492</v>
      </c>
      <c r="G2934" s="28"/>
      <c r="H2934" s="28">
        <f t="shared" si="700"/>
        <v>132.56742857142854</v>
      </c>
      <c r="I2934" s="28">
        <f t="shared" si="701"/>
        <v>78.849230769230743</v>
      </c>
      <c r="J2934" s="28">
        <f t="shared" si="702"/>
        <v>315.60278021978041</v>
      </c>
      <c r="K2934" s="28">
        <f t="shared" si="703"/>
        <v>77.481208791208815</v>
      </c>
      <c r="L2934" s="28">
        <f t="shared" si="704"/>
        <v>6.656349567592164E-3</v>
      </c>
      <c r="M2934" s="28">
        <f t="shared" si="705"/>
        <v>330.4133626373627</v>
      </c>
      <c r="N2934" s="28">
        <f t="shared" si="706"/>
        <v>119.65840659340643</v>
      </c>
      <c r="O2934" s="28">
        <f t="shared" si="707"/>
        <v>44.390010989010989</v>
      </c>
      <c r="P2934" s="28">
        <f t="shared" si="708"/>
        <v>0</v>
      </c>
      <c r="R2934" s="24">
        <f t="shared" si="723"/>
        <v>1544.4512387671505</v>
      </c>
      <c r="T2934" s="5"/>
      <c r="V2934" s="20">
        <f t="shared" si="724"/>
        <v>1544.4512387671505</v>
      </c>
      <c r="W2934" s="59">
        <f t="shared" si="714"/>
        <v>42945</v>
      </c>
      <c r="X2934" s="28">
        <f t="shared" si="727"/>
        <v>151.39905833333341</v>
      </c>
      <c r="Y2934" s="28">
        <f t="shared" si="728"/>
        <v>338.18764999999991</v>
      </c>
      <c r="Z2934" s="28">
        <f t="shared" si="754"/>
        <v>329.06874999999974</v>
      </c>
      <c r="AA2934" s="28">
        <f t="shared" si="738"/>
        <v>321.86480833333314</v>
      </c>
      <c r="AB2934" s="28">
        <f t="shared" si="729"/>
        <v>202.36661666666666</v>
      </c>
      <c r="AC2934" s="28">
        <f t="shared" si="730"/>
        <v>35.93319166666668</v>
      </c>
      <c r="AD2934" s="28">
        <f t="shared" si="731"/>
        <v>96.176699999999983</v>
      </c>
      <c r="AE2934" s="28">
        <f t="shared" si="732"/>
        <v>0</v>
      </c>
      <c r="AF2934" s="28">
        <f t="shared" si="733"/>
        <v>13.055871666666661</v>
      </c>
      <c r="AG2934" s="28">
        <f t="shared" si="734"/>
        <v>8.5230499999999978</v>
      </c>
      <c r="AH2934" s="28">
        <f t="shared" si="735"/>
        <v>0</v>
      </c>
      <c r="AI2934" s="28"/>
      <c r="AL2934" s="24">
        <f t="shared" si="736"/>
        <v>1496.5756966666663</v>
      </c>
      <c r="AN2934" s="47">
        <v>315</v>
      </c>
      <c r="AP2934" s="20">
        <f t="shared" si="725"/>
        <v>1811.5756966666663</v>
      </c>
      <c r="AR2934" s="20"/>
    </row>
    <row r="2935" spans="1:44" x14ac:dyDescent="0.25">
      <c r="A2935" t="str">
        <f>VLOOKUP($B2935,'Cushing Balance'!$C$2:$E$500,3,TRUE)</f>
        <v>302017</v>
      </c>
      <c r="B2935" s="2">
        <v>42946</v>
      </c>
      <c r="C2935" s="32"/>
      <c r="D2935" s="36">
        <f t="shared" ref="D2935:E2935" si="782">AVERAGE(D2922:D2934)</f>
        <v>139.16694505494522</v>
      </c>
      <c r="E2935" s="28">
        <f t="shared" si="782"/>
        <v>108.94604395604414</v>
      </c>
      <c r="F2935" s="28">
        <f t="shared" si="699"/>
        <v>197.36916483516492</v>
      </c>
      <c r="G2935" s="28"/>
      <c r="H2935" s="28">
        <f t="shared" si="700"/>
        <v>132.56742857142854</v>
      </c>
      <c r="I2935" s="28">
        <f t="shared" si="701"/>
        <v>78.849230769230743</v>
      </c>
      <c r="J2935" s="28">
        <f t="shared" si="702"/>
        <v>315.60278021978041</v>
      </c>
      <c r="K2935" s="28">
        <f t="shared" si="703"/>
        <v>77.481208791208815</v>
      </c>
      <c r="L2935" s="28">
        <f t="shared" si="704"/>
        <v>6.656349567592164E-3</v>
      </c>
      <c r="M2935" s="28">
        <f t="shared" si="705"/>
        <v>330.4133626373627</v>
      </c>
      <c r="N2935" s="28">
        <f t="shared" si="706"/>
        <v>119.65840659340643</v>
      </c>
      <c r="O2935" s="28">
        <f t="shared" si="707"/>
        <v>44.390010989010989</v>
      </c>
      <c r="P2935" s="28">
        <f t="shared" si="708"/>
        <v>0</v>
      </c>
      <c r="R2935" s="24">
        <f t="shared" si="723"/>
        <v>1544.4512387671505</v>
      </c>
      <c r="T2935" s="5"/>
      <c r="V2935" s="20">
        <f t="shared" si="724"/>
        <v>1544.4512387671505</v>
      </c>
      <c r="W2935" s="59">
        <f t="shared" si="714"/>
        <v>42946</v>
      </c>
      <c r="X2935" s="28">
        <f t="shared" si="727"/>
        <v>151.39905833333341</v>
      </c>
      <c r="Y2935" s="28">
        <f t="shared" si="728"/>
        <v>338.18764999999991</v>
      </c>
      <c r="Z2935" s="28">
        <f t="shared" si="754"/>
        <v>329.06874999999974</v>
      </c>
      <c r="AA2935" s="28">
        <f t="shared" si="738"/>
        <v>321.86480833333314</v>
      </c>
      <c r="AB2935" s="28">
        <f t="shared" si="729"/>
        <v>202.36661666666666</v>
      </c>
      <c r="AC2935" s="28">
        <f t="shared" si="730"/>
        <v>35.93319166666668</v>
      </c>
      <c r="AD2935" s="28">
        <f t="shared" si="731"/>
        <v>96.176699999999983</v>
      </c>
      <c r="AE2935" s="28">
        <f t="shared" si="732"/>
        <v>0</v>
      </c>
      <c r="AF2935" s="28">
        <f t="shared" si="733"/>
        <v>13.055871666666661</v>
      </c>
      <c r="AG2935" s="28">
        <f t="shared" si="734"/>
        <v>8.5230499999999978</v>
      </c>
      <c r="AH2935" s="28">
        <f t="shared" si="735"/>
        <v>0</v>
      </c>
      <c r="AI2935" s="28"/>
      <c r="AL2935" s="24">
        <f t="shared" si="736"/>
        <v>1496.5756966666663</v>
      </c>
      <c r="AN2935" s="47">
        <v>315</v>
      </c>
      <c r="AP2935" s="20">
        <f t="shared" si="725"/>
        <v>1811.5756966666663</v>
      </c>
      <c r="AR2935" s="20"/>
    </row>
    <row r="2936" spans="1:44" x14ac:dyDescent="0.25">
      <c r="A2936" t="str">
        <f>VLOOKUP($B2936,'Cushing Balance'!$C$2:$E$500,3,TRUE)</f>
        <v>302017</v>
      </c>
      <c r="B2936" s="2">
        <v>42947</v>
      </c>
      <c r="C2936" s="32"/>
      <c r="D2936" s="36">
        <f t="shared" ref="D2936:E2936" si="783">AVERAGE(D2923:D2935)</f>
        <v>139.16694505494522</v>
      </c>
      <c r="E2936" s="28">
        <f t="shared" si="783"/>
        <v>108.94604395604414</v>
      </c>
      <c r="F2936" s="28">
        <f t="shared" si="699"/>
        <v>197.36916483516492</v>
      </c>
      <c r="G2936" s="28"/>
      <c r="H2936" s="28">
        <f t="shared" si="700"/>
        <v>132.56742857142854</v>
      </c>
      <c r="I2936" s="28">
        <f t="shared" si="701"/>
        <v>78.849230769230743</v>
      </c>
      <c r="J2936" s="28">
        <f t="shared" si="702"/>
        <v>315.60278021978041</v>
      </c>
      <c r="K2936" s="28">
        <f t="shared" si="703"/>
        <v>77.481208791208815</v>
      </c>
      <c r="L2936" s="28">
        <f t="shared" si="704"/>
        <v>6.656349567592164E-3</v>
      </c>
      <c r="M2936" s="28">
        <f t="shared" si="705"/>
        <v>330.4133626373627</v>
      </c>
      <c r="N2936" s="28">
        <f t="shared" si="706"/>
        <v>119.65840659340643</v>
      </c>
      <c r="O2936" s="28">
        <f t="shared" si="707"/>
        <v>44.390010989010989</v>
      </c>
      <c r="P2936" s="28">
        <f t="shared" si="708"/>
        <v>0</v>
      </c>
      <c r="R2936" s="24">
        <f t="shared" si="723"/>
        <v>1544.4512387671505</v>
      </c>
      <c r="T2936" s="5"/>
      <c r="V2936" s="20">
        <f t="shared" si="724"/>
        <v>1544.4512387671505</v>
      </c>
      <c r="W2936" s="59">
        <f t="shared" si="714"/>
        <v>42947</v>
      </c>
      <c r="X2936" s="28">
        <f t="shared" si="727"/>
        <v>151.39905833333341</v>
      </c>
      <c r="Y2936" s="28">
        <f t="shared" si="728"/>
        <v>338.18764999999991</v>
      </c>
      <c r="Z2936" s="28">
        <f t="shared" si="754"/>
        <v>329.06874999999974</v>
      </c>
      <c r="AA2936" s="28">
        <f t="shared" si="738"/>
        <v>321.86480833333314</v>
      </c>
      <c r="AB2936" s="28">
        <f t="shared" si="729"/>
        <v>202.36661666666666</v>
      </c>
      <c r="AC2936" s="28">
        <f t="shared" si="730"/>
        <v>35.93319166666668</v>
      </c>
      <c r="AD2936" s="28">
        <f t="shared" si="731"/>
        <v>96.176699999999983</v>
      </c>
      <c r="AE2936" s="28">
        <f t="shared" si="732"/>
        <v>0</v>
      </c>
      <c r="AF2936" s="28">
        <f t="shared" si="733"/>
        <v>13.055871666666661</v>
      </c>
      <c r="AG2936" s="28">
        <f t="shared" si="734"/>
        <v>8.5230499999999978</v>
      </c>
      <c r="AH2936" s="28">
        <f t="shared" si="735"/>
        <v>0</v>
      </c>
      <c r="AI2936" s="28"/>
      <c r="AL2936" s="24">
        <f t="shared" si="736"/>
        <v>1496.5756966666663</v>
      </c>
      <c r="AN2936" s="47">
        <v>315</v>
      </c>
      <c r="AP2936" s="20">
        <f t="shared" si="725"/>
        <v>1811.5756966666663</v>
      </c>
      <c r="AR2936" s="20"/>
    </row>
    <row r="2937" spans="1:44" x14ac:dyDescent="0.25">
      <c r="A2937" t="str">
        <f>VLOOKUP($B2937,'Cushing Balance'!$C$2:$E$500,3,TRUE)</f>
        <v>302017</v>
      </c>
      <c r="B2937" s="2">
        <v>42948</v>
      </c>
      <c r="C2937" s="32"/>
      <c r="D2937" s="36">
        <f t="shared" ref="D2937:E2937" si="784">AVERAGE(D2924:D2936)</f>
        <v>139.16694505494522</v>
      </c>
      <c r="E2937" s="28">
        <f t="shared" si="784"/>
        <v>108.94604395604414</v>
      </c>
      <c r="F2937" s="28">
        <f t="shared" si="699"/>
        <v>197.36916483516492</v>
      </c>
      <c r="G2937" s="28"/>
      <c r="H2937" s="28">
        <f t="shared" si="700"/>
        <v>132.56742857142854</v>
      </c>
      <c r="I2937" s="28">
        <f t="shared" si="701"/>
        <v>78.849230769230743</v>
      </c>
      <c r="J2937" s="28">
        <f t="shared" si="702"/>
        <v>315.60278021978041</v>
      </c>
      <c r="K2937" s="28">
        <f t="shared" si="703"/>
        <v>77.481208791208815</v>
      </c>
      <c r="L2937" s="28">
        <f t="shared" si="704"/>
        <v>6.656349567592164E-3</v>
      </c>
      <c r="M2937" s="28">
        <f t="shared" si="705"/>
        <v>330.4133626373627</v>
      </c>
      <c r="N2937" s="28">
        <f t="shared" si="706"/>
        <v>119.65840659340643</v>
      </c>
      <c r="O2937" s="28">
        <f t="shared" si="707"/>
        <v>44.390010989010989</v>
      </c>
      <c r="P2937" s="28">
        <f t="shared" si="708"/>
        <v>0</v>
      </c>
      <c r="R2937" s="24">
        <f t="shared" si="723"/>
        <v>1544.4512387671505</v>
      </c>
      <c r="T2937" s="5"/>
      <c r="V2937" s="20">
        <f t="shared" si="724"/>
        <v>1544.4512387671505</v>
      </c>
      <c r="W2937" s="59">
        <f t="shared" si="714"/>
        <v>42948</v>
      </c>
      <c r="X2937" s="28">
        <f t="shared" si="727"/>
        <v>151.39905833333341</v>
      </c>
      <c r="Y2937" s="28">
        <f t="shared" si="728"/>
        <v>338.18764999999991</v>
      </c>
      <c r="Z2937" s="28">
        <f t="shared" si="754"/>
        <v>329.06874999999974</v>
      </c>
      <c r="AA2937" s="28">
        <f t="shared" si="738"/>
        <v>321.86480833333314</v>
      </c>
      <c r="AB2937" s="28">
        <f t="shared" si="729"/>
        <v>202.36661666666666</v>
      </c>
      <c r="AC2937" s="28">
        <f t="shared" si="730"/>
        <v>35.93319166666668</v>
      </c>
      <c r="AD2937" s="28">
        <f t="shared" si="731"/>
        <v>96.176699999999983</v>
      </c>
      <c r="AE2937" s="28">
        <f t="shared" si="732"/>
        <v>0</v>
      </c>
      <c r="AF2937" s="28">
        <f t="shared" si="733"/>
        <v>13.055871666666661</v>
      </c>
      <c r="AG2937" s="28">
        <f t="shared" si="734"/>
        <v>8.5230499999999978</v>
      </c>
      <c r="AH2937" s="28">
        <f t="shared" si="735"/>
        <v>0</v>
      </c>
      <c r="AI2937" s="28"/>
      <c r="AL2937" s="24">
        <f t="shared" si="736"/>
        <v>1496.5756966666663</v>
      </c>
      <c r="AN2937" s="47">
        <v>315</v>
      </c>
      <c r="AP2937" s="20">
        <f t="shared" si="725"/>
        <v>1811.5756966666663</v>
      </c>
      <c r="AR2937" s="20"/>
    </row>
    <row r="2938" spans="1:44" x14ac:dyDescent="0.25">
      <c r="A2938" t="str">
        <f>VLOOKUP($B2938,'Cushing Balance'!$C$2:$E$500,3,TRUE)</f>
        <v>302017</v>
      </c>
      <c r="B2938" s="2">
        <v>42949</v>
      </c>
      <c r="C2938" s="32"/>
      <c r="D2938" s="36">
        <f t="shared" ref="D2938:E2938" si="785">AVERAGE(D2925:D2937)</f>
        <v>139.16694505494522</v>
      </c>
      <c r="E2938" s="28">
        <f t="shared" si="785"/>
        <v>108.94604395604414</v>
      </c>
      <c r="F2938" s="28">
        <f t="shared" si="699"/>
        <v>197.36916483516492</v>
      </c>
      <c r="G2938" s="28"/>
      <c r="H2938" s="28">
        <f t="shared" si="700"/>
        <v>132.56742857142854</v>
      </c>
      <c r="I2938" s="28">
        <f t="shared" si="701"/>
        <v>78.849230769230743</v>
      </c>
      <c r="J2938" s="28">
        <f t="shared" si="702"/>
        <v>315.60278021978041</v>
      </c>
      <c r="K2938" s="28">
        <f t="shared" si="703"/>
        <v>77.481208791208815</v>
      </c>
      <c r="L2938" s="28">
        <f t="shared" si="704"/>
        <v>6.656349567592164E-3</v>
      </c>
      <c r="M2938" s="28">
        <f t="shared" si="705"/>
        <v>330.4133626373627</v>
      </c>
      <c r="N2938" s="28">
        <f t="shared" si="706"/>
        <v>119.65840659340643</v>
      </c>
      <c r="O2938" s="28">
        <f t="shared" si="707"/>
        <v>44.390010989010989</v>
      </c>
      <c r="P2938" s="28">
        <f t="shared" si="708"/>
        <v>0</v>
      </c>
      <c r="R2938" s="24">
        <f t="shared" si="723"/>
        <v>1544.4512387671505</v>
      </c>
      <c r="T2938" s="5"/>
      <c r="V2938" s="20">
        <f t="shared" si="724"/>
        <v>1544.4512387671505</v>
      </c>
      <c r="W2938" s="59">
        <f t="shared" si="714"/>
        <v>42949</v>
      </c>
      <c r="X2938" s="28">
        <f t="shared" si="727"/>
        <v>151.39905833333341</v>
      </c>
      <c r="Y2938" s="28">
        <f t="shared" si="728"/>
        <v>338.18764999999991</v>
      </c>
      <c r="Z2938" s="28">
        <f t="shared" si="754"/>
        <v>329.06874999999974</v>
      </c>
      <c r="AA2938" s="28">
        <f t="shared" si="738"/>
        <v>321.86480833333314</v>
      </c>
      <c r="AB2938" s="28">
        <f t="shared" si="729"/>
        <v>202.36661666666666</v>
      </c>
      <c r="AC2938" s="28">
        <f t="shared" si="730"/>
        <v>35.93319166666668</v>
      </c>
      <c r="AD2938" s="28">
        <f t="shared" si="731"/>
        <v>96.176699999999983</v>
      </c>
      <c r="AE2938" s="28">
        <f t="shared" si="732"/>
        <v>0</v>
      </c>
      <c r="AF2938" s="28">
        <f t="shared" si="733"/>
        <v>13.055871666666661</v>
      </c>
      <c r="AG2938" s="28">
        <f t="shared" si="734"/>
        <v>8.5230499999999978</v>
      </c>
      <c r="AH2938" s="28">
        <f t="shared" si="735"/>
        <v>0</v>
      </c>
      <c r="AI2938" s="28"/>
      <c r="AL2938" s="24">
        <f t="shared" si="736"/>
        <v>1496.5756966666663</v>
      </c>
      <c r="AN2938" s="47">
        <v>315</v>
      </c>
      <c r="AP2938" s="20">
        <f t="shared" si="725"/>
        <v>1811.5756966666663</v>
      </c>
      <c r="AR2938" s="20"/>
    </row>
    <row r="2939" spans="1:44" x14ac:dyDescent="0.25">
      <c r="A2939" t="str">
        <f>VLOOKUP($B2939,'Cushing Balance'!$C$2:$E$500,3,TRUE)</f>
        <v>302017</v>
      </c>
      <c r="B2939" s="2">
        <v>42950</v>
      </c>
      <c r="C2939" s="32"/>
      <c r="D2939" s="36">
        <f t="shared" ref="D2939:E2939" si="786">AVERAGE(D2926:D2938)</f>
        <v>139.16694505494522</v>
      </c>
      <c r="E2939" s="28">
        <f t="shared" si="786"/>
        <v>108.94604395604414</v>
      </c>
      <c r="F2939" s="28">
        <f t="shared" si="699"/>
        <v>197.36916483516492</v>
      </c>
      <c r="G2939" s="28"/>
      <c r="H2939" s="28">
        <f t="shared" si="700"/>
        <v>132.56742857142854</v>
      </c>
      <c r="I2939" s="28">
        <f t="shared" si="701"/>
        <v>78.849230769230743</v>
      </c>
      <c r="J2939" s="28">
        <f t="shared" si="702"/>
        <v>315.60278021978041</v>
      </c>
      <c r="K2939" s="28">
        <f t="shared" si="703"/>
        <v>77.481208791208815</v>
      </c>
      <c r="L2939" s="28">
        <f t="shared" si="704"/>
        <v>6.656349567592164E-3</v>
      </c>
      <c r="M2939" s="28">
        <f t="shared" si="705"/>
        <v>330.4133626373627</v>
      </c>
      <c r="N2939" s="28">
        <f t="shared" si="706"/>
        <v>119.65840659340643</v>
      </c>
      <c r="O2939" s="28">
        <f t="shared" si="707"/>
        <v>44.390010989010989</v>
      </c>
      <c r="P2939" s="28">
        <f t="shared" si="708"/>
        <v>0</v>
      </c>
      <c r="R2939" s="24">
        <f t="shared" si="723"/>
        <v>1544.4512387671505</v>
      </c>
      <c r="T2939" s="5"/>
      <c r="V2939" s="20">
        <f t="shared" si="724"/>
        <v>1544.4512387671505</v>
      </c>
      <c r="W2939" s="59">
        <f t="shared" si="714"/>
        <v>42950</v>
      </c>
      <c r="X2939" s="28">
        <f t="shared" si="727"/>
        <v>151.39905833333341</v>
      </c>
      <c r="Y2939" s="28">
        <f t="shared" si="728"/>
        <v>338.18764999999991</v>
      </c>
      <c r="Z2939" s="28">
        <f t="shared" si="754"/>
        <v>329.06874999999974</v>
      </c>
      <c r="AA2939" s="28">
        <f t="shared" si="738"/>
        <v>321.86480833333314</v>
      </c>
      <c r="AB2939" s="28">
        <f t="shared" si="729"/>
        <v>202.36661666666666</v>
      </c>
      <c r="AC2939" s="28">
        <f t="shared" si="730"/>
        <v>35.93319166666668</v>
      </c>
      <c r="AD2939" s="28">
        <f t="shared" si="731"/>
        <v>96.176699999999983</v>
      </c>
      <c r="AE2939" s="28">
        <f t="shared" si="732"/>
        <v>0</v>
      </c>
      <c r="AF2939" s="28">
        <f t="shared" si="733"/>
        <v>13.055871666666661</v>
      </c>
      <c r="AG2939" s="28">
        <f t="shared" si="734"/>
        <v>8.5230499999999978</v>
      </c>
      <c r="AH2939" s="28">
        <f t="shared" si="735"/>
        <v>0</v>
      </c>
      <c r="AI2939" s="28"/>
      <c r="AL2939" s="24">
        <f t="shared" si="736"/>
        <v>1496.5756966666663</v>
      </c>
      <c r="AN2939" s="47">
        <v>315</v>
      </c>
      <c r="AP2939" s="20">
        <f t="shared" si="725"/>
        <v>1811.5756966666663</v>
      </c>
      <c r="AR2939" s="20"/>
    </row>
    <row r="2940" spans="1:44" x14ac:dyDescent="0.25">
      <c r="A2940" t="str">
        <f>VLOOKUP($B2940,'Cushing Balance'!$C$2:$E$500,3,TRUE)</f>
        <v>302017</v>
      </c>
      <c r="B2940" s="2">
        <v>42951</v>
      </c>
      <c r="C2940" s="32"/>
      <c r="D2940" s="36">
        <f t="shared" ref="D2940:E2940" si="787">AVERAGE(D2927:D2939)</f>
        <v>139.16694505494522</v>
      </c>
      <c r="E2940" s="28">
        <f t="shared" si="787"/>
        <v>108.94604395604414</v>
      </c>
      <c r="F2940" s="28">
        <f t="shared" si="699"/>
        <v>197.36916483516492</v>
      </c>
      <c r="G2940" s="28"/>
      <c r="H2940" s="28">
        <f t="shared" si="700"/>
        <v>132.56742857142854</v>
      </c>
      <c r="I2940" s="28">
        <f t="shared" si="701"/>
        <v>78.849230769230743</v>
      </c>
      <c r="J2940" s="28">
        <f t="shared" si="702"/>
        <v>315.60278021978041</v>
      </c>
      <c r="K2940" s="28">
        <f t="shared" si="703"/>
        <v>77.481208791208815</v>
      </c>
      <c r="L2940" s="28">
        <f t="shared" si="704"/>
        <v>6.656349567592164E-3</v>
      </c>
      <c r="M2940" s="28">
        <f t="shared" si="705"/>
        <v>330.4133626373627</v>
      </c>
      <c r="N2940" s="28">
        <f t="shared" si="706"/>
        <v>119.65840659340643</v>
      </c>
      <c r="O2940" s="28">
        <f t="shared" si="707"/>
        <v>44.390010989010989</v>
      </c>
      <c r="P2940" s="28">
        <f t="shared" si="708"/>
        <v>0</v>
      </c>
      <c r="R2940" s="24">
        <f t="shared" si="723"/>
        <v>1544.4512387671505</v>
      </c>
      <c r="T2940" s="5"/>
      <c r="V2940" s="20">
        <f t="shared" si="724"/>
        <v>1544.4512387671505</v>
      </c>
      <c r="W2940" s="59">
        <f t="shared" si="714"/>
        <v>42951</v>
      </c>
      <c r="X2940" s="28">
        <f t="shared" si="727"/>
        <v>151.39905833333341</v>
      </c>
      <c r="Y2940" s="28">
        <f t="shared" si="728"/>
        <v>338.18764999999991</v>
      </c>
      <c r="Z2940" s="28">
        <f t="shared" si="754"/>
        <v>329.06874999999974</v>
      </c>
      <c r="AA2940" s="28">
        <f t="shared" si="738"/>
        <v>321.86480833333314</v>
      </c>
      <c r="AB2940" s="28">
        <f t="shared" si="729"/>
        <v>202.36661666666666</v>
      </c>
      <c r="AC2940" s="28">
        <f t="shared" si="730"/>
        <v>35.93319166666668</v>
      </c>
      <c r="AD2940" s="28">
        <f t="shared" si="731"/>
        <v>96.176699999999983</v>
      </c>
      <c r="AE2940" s="28">
        <f t="shared" si="732"/>
        <v>0</v>
      </c>
      <c r="AF2940" s="28">
        <f t="shared" si="733"/>
        <v>13.055871666666661</v>
      </c>
      <c r="AG2940" s="28">
        <f t="shared" si="734"/>
        <v>8.5230499999999978</v>
      </c>
      <c r="AH2940" s="28">
        <f t="shared" si="735"/>
        <v>0</v>
      </c>
      <c r="AI2940" s="28"/>
      <c r="AL2940" s="24">
        <f t="shared" si="736"/>
        <v>1496.5756966666663</v>
      </c>
      <c r="AN2940" s="47">
        <v>315</v>
      </c>
      <c r="AP2940" s="20">
        <f t="shared" si="725"/>
        <v>1811.5756966666663</v>
      </c>
      <c r="AR2940" s="20"/>
    </row>
    <row r="2941" spans="1:44" x14ac:dyDescent="0.25">
      <c r="A2941" t="str">
        <f>VLOOKUP($B2941,'Cushing Balance'!$C$2:$E$500,3,TRUE)</f>
        <v>312017</v>
      </c>
      <c r="B2941" s="2">
        <v>42952</v>
      </c>
      <c r="C2941" s="32"/>
      <c r="D2941" s="36">
        <f t="shared" ref="D2941:E2941" si="788">AVERAGE(D2928:D2940)</f>
        <v>139.16694505494522</v>
      </c>
      <c r="E2941" s="28">
        <f t="shared" si="788"/>
        <v>108.94604395604414</v>
      </c>
      <c r="F2941" s="28">
        <f t="shared" ref="F2941:F2945" si="789">AVERAGE(F2928:F2940)</f>
        <v>197.36916483516492</v>
      </c>
      <c r="G2941" s="28"/>
      <c r="H2941" s="28">
        <f t="shared" ref="H2941:H2945" si="790">AVERAGE(H2928:H2940)</f>
        <v>132.56742857142854</v>
      </c>
      <c r="I2941" s="28">
        <f t="shared" ref="I2941:I2945" si="791">AVERAGE(I2928:I2940)</f>
        <v>78.849230769230743</v>
      </c>
      <c r="J2941" s="28">
        <f t="shared" ref="J2941:J2945" si="792">AVERAGE(J2928:J2940)</f>
        <v>315.60278021978041</v>
      </c>
      <c r="K2941" s="28">
        <f t="shared" ref="K2941:K2945" si="793">AVERAGE(K2928:K2940)</f>
        <v>77.481208791208815</v>
      </c>
      <c r="L2941" s="28">
        <f t="shared" ref="L2941:L2945" si="794">AVERAGE(L2928:L2940)</f>
        <v>6.656349567592164E-3</v>
      </c>
      <c r="M2941" s="28">
        <f t="shared" ref="M2941:M2945" si="795">AVERAGE(M2928:M2940)</f>
        <v>330.4133626373627</v>
      </c>
      <c r="N2941" s="28">
        <f t="shared" ref="N2941:N2945" si="796">AVERAGE(N2928:N2940)</f>
        <v>119.65840659340643</v>
      </c>
      <c r="O2941" s="28">
        <f t="shared" ref="O2941:O2945" si="797">AVERAGE(O2928:O2940)</f>
        <v>44.390010989010989</v>
      </c>
      <c r="P2941" s="28">
        <f t="shared" ref="P2941:P2945" si="798">AVERAGE(P2928:P2940)</f>
        <v>0</v>
      </c>
      <c r="R2941" s="24">
        <f t="shared" si="723"/>
        <v>1544.4512387671505</v>
      </c>
      <c r="T2941" s="5"/>
      <c r="V2941" s="20">
        <f t="shared" si="724"/>
        <v>1544.4512387671505</v>
      </c>
      <c r="W2941" s="59">
        <f t="shared" si="714"/>
        <v>42952</v>
      </c>
      <c r="X2941" s="28">
        <f t="shared" si="727"/>
        <v>151.39905833333341</v>
      </c>
      <c r="Y2941" s="28">
        <f t="shared" si="728"/>
        <v>338.18764999999991</v>
      </c>
      <c r="Z2941" s="28">
        <f t="shared" si="754"/>
        <v>329.06874999999974</v>
      </c>
      <c r="AA2941" s="28">
        <f t="shared" si="738"/>
        <v>321.86480833333314</v>
      </c>
      <c r="AB2941" s="28">
        <f t="shared" si="729"/>
        <v>202.36661666666666</v>
      </c>
      <c r="AC2941" s="28">
        <f t="shared" si="730"/>
        <v>35.93319166666668</v>
      </c>
      <c r="AD2941" s="28">
        <f t="shared" si="731"/>
        <v>96.176699999999983</v>
      </c>
      <c r="AE2941" s="28">
        <f t="shared" si="732"/>
        <v>0</v>
      </c>
      <c r="AF2941" s="28">
        <f t="shared" si="733"/>
        <v>13.055871666666661</v>
      </c>
      <c r="AG2941" s="28">
        <f t="shared" si="734"/>
        <v>8.5230499999999978</v>
      </c>
      <c r="AH2941" s="28">
        <f t="shared" si="735"/>
        <v>0</v>
      </c>
      <c r="AI2941" s="28"/>
      <c r="AL2941" s="24">
        <f t="shared" si="736"/>
        <v>1496.5756966666663</v>
      </c>
      <c r="AN2941" s="47">
        <v>315</v>
      </c>
      <c r="AP2941" s="20">
        <f t="shared" si="725"/>
        <v>1811.5756966666663</v>
      </c>
      <c r="AR2941" s="20"/>
    </row>
    <row r="2942" spans="1:44" x14ac:dyDescent="0.25">
      <c r="A2942" t="str">
        <f>VLOOKUP($B2942,'Cushing Balance'!$C$2:$E$500,3,TRUE)</f>
        <v>312017</v>
      </c>
      <c r="B2942" s="2">
        <v>42953</v>
      </c>
      <c r="C2942" s="32"/>
      <c r="D2942" s="36">
        <f t="shared" ref="D2942:E2942" si="799">AVERAGE(D2929:D2941)</f>
        <v>139.16694505494522</v>
      </c>
      <c r="E2942" s="28">
        <f t="shared" si="799"/>
        <v>108.94604395604414</v>
      </c>
      <c r="F2942" s="28">
        <f t="shared" si="789"/>
        <v>197.36916483516492</v>
      </c>
      <c r="G2942" s="28"/>
      <c r="H2942" s="28">
        <f t="shared" si="790"/>
        <v>132.56742857142854</v>
      </c>
      <c r="I2942" s="28">
        <f t="shared" si="791"/>
        <v>78.849230769230743</v>
      </c>
      <c r="J2942" s="28">
        <f t="shared" si="792"/>
        <v>315.60278021978041</v>
      </c>
      <c r="K2942" s="28">
        <f t="shared" si="793"/>
        <v>77.481208791208815</v>
      </c>
      <c r="L2942" s="28">
        <f t="shared" si="794"/>
        <v>6.656349567592164E-3</v>
      </c>
      <c r="M2942" s="28">
        <f t="shared" si="795"/>
        <v>330.4133626373627</v>
      </c>
      <c r="N2942" s="28">
        <f t="shared" si="796"/>
        <v>119.65840659340643</v>
      </c>
      <c r="O2942" s="28">
        <f t="shared" si="797"/>
        <v>44.390010989010989</v>
      </c>
      <c r="P2942" s="28">
        <f t="shared" si="798"/>
        <v>0</v>
      </c>
      <c r="R2942" s="24">
        <f t="shared" si="723"/>
        <v>1544.4512387671505</v>
      </c>
      <c r="T2942" s="5"/>
      <c r="V2942" s="20">
        <f t="shared" si="724"/>
        <v>1544.4512387671505</v>
      </c>
      <c r="W2942" s="59">
        <f t="shared" si="714"/>
        <v>42953</v>
      </c>
      <c r="X2942" s="28">
        <f t="shared" si="727"/>
        <v>151.39905833333341</v>
      </c>
      <c r="Y2942" s="28">
        <f t="shared" si="728"/>
        <v>338.18764999999991</v>
      </c>
      <c r="Z2942" s="28">
        <f t="shared" si="754"/>
        <v>329.06874999999974</v>
      </c>
      <c r="AA2942" s="28">
        <f t="shared" si="738"/>
        <v>321.86480833333314</v>
      </c>
      <c r="AB2942" s="28">
        <f t="shared" si="729"/>
        <v>202.36661666666666</v>
      </c>
      <c r="AC2942" s="28">
        <f t="shared" si="730"/>
        <v>35.93319166666668</v>
      </c>
      <c r="AD2942" s="28">
        <f t="shared" si="731"/>
        <v>96.176699999999983</v>
      </c>
      <c r="AE2942" s="28">
        <f t="shared" si="732"/>
        <v>0</v>
      </c>
      <c r="AF2942" s="28">
        <f t="shared" si="733"/>
        <v>13.055871666666661</v>
      </c>
      <c r="AG2942" s="28">
        <f t="shared" si="734"/>
        <v>8.5230499999999978</v>
      </c>
      <c r="AH2942" s="28">
        <f t="shared" si="735"/>
        <v>0</v>
      </c>
      <c r="AI2942" s="28"/>
      <c r="AL2942" s="24">
        <f t="shared" si="736"/>
        <v>1496.5756966666663</v>
      </c>
      <c r="AN2942" s="47">
        <v>315</v>
      </c>
      <c r="AP2942" s="20">
        <f t="shared" si="725"/>
        <v>1811.5756966666663</v>
      </c>
      <c r="AR2942" s="20"/>
    </row>
    <row r="2943" spans="1:44" x14ac:dyDescent="0.25">
      <c r="A2943" t="str">
        <f>VLOOKUP($B2943,'Cushing Balance'!$C$2:$E$500,3,TRUE)</f>
        <v>312017</v>
      </c>
      <c r="B2943" s="2">
        <v>42954</v>
      </c>
      <c r="C2943" s="32"/>
      <c r="D2943" s="36">
        <f t="shared" ref="D2943:E2943" si="800">AVERAGE(D2930:D2942)</f>
        <v>139.16694505494522</v>
      </c>
      <c r="E2943" s="28">
        <f t="shared" si="800"/>
        <v>108.94604395604414</v>
      </c>
      <c r="F2943" s="28">
        <f t="shared" si="789"/>
        <v>197.36916483516492</v>
      </c>
      <c r="G2943" s="28"/>
      <c r="H2943" s="28">
        <f t="shared" si="790"/>
        <v>132.56742857142854</v>
      </c>
      <c r="I2943" s="28">
        <f t="shared" si="791"/>
        <v>78.849230769230743</v>
      </c>
      <c r="J2943" s="28">
        <f t="shared" si="792"/>
        <v>315.60278021978041</v>
      </c>
      <c r="K2943" s="28">
        <f t="shared" si="793"/>
        <v>77.481208791208815</v>
      </c>
      <c r="L2943" s="28">
        <f t="shared" si="794"/>
        <v>6.656349567592164E-3</v>
      </c>
      <c r="M2943" s="28">
        <f t="shared" si="795"/>
        <v>330.4133626373627</v>
      </c>
      <c r="N2943" s="28">
        <f t="shared" si="796"/>
        <v>119.65840659340643</v>
      </c>
      <c r="O2943" s="28">
        <f t="shared" si="797"/>
        <v>44.390010989010989</v>
      </c>
      <c r="P2943" s="28">
        <f t="shared" si="798"/>
        <v>0</v>
      </c>
      <c r="R2943" s="24">
        <f t="shared" si="723"/>
        <v>1544.4512387671505</v>
      </c>
      <c r="T2943" s="5"/>
      <c r="V2943" s="20">
        <f t="shared" si="724"/>
        <v>1544.4512387671505</v>
      </c>
      <c r="W2943" s="59">
        <f t="shared" si="714"/>
        <v>42954</v>
      </c>
      <c r="X2943" s="28">
        <f t="shared" si="727"/>
        <v>151.39905833333341</v>
      </c>
      <c r="Y2943" s="28">
        <f t="shared" si="728"/>
        <v>338.18764999999991</v>
      </c>
      <c r="Z2943" s="28">
        <f t="shared" si="754"/>
        <v>329.06874999999974</v>
      </c>
      <c r="AA2943" s="28">
        <f t="shared" si="738"/>
        <v>321.86480833333314</v>
      </c>
      <c r="AB2943" s="28">
        <f t="shared" si="729"/>
        <v>202.36661666666666</v>
      </c>
      <c r="AC2943" s="28">
        <f t="shared" si="730"/>
        <v>35.93319166666668</v>
      </c>
      <c r="AD2943" s="28">
        <f t="shared" si="731"/>
        <v>96.176699999999983</v>
      </c>
      <c r="AE2943" s="28">
        <f t="shared" si="732"/>
        <v>0</v>
      </c>
      <c r="AF2943" s="28">
        <f t="shared" si="733"/>
        <v>13.055871666666661</v>
      </c>
      <c r="AG2943" s="28">
        <f t="shared" si="734"/>
        <v>8.5230499999999978</v>
      </c>
      <c r="AH2943" s="28">
        <f t="shared" si="735"/>
        <v>0</v>
      </c>
      <c r="AI2943" s="28"/>
      <c r="AL2943" s="24">
        <f t="shared" si="736"/>
        <v>1496.5756966666663</v>
      </c>
      <c r="AN2943" s="47">
        <v>315</v>
      </c>
      <c r="AP2943" s="20">
        <f t="shared" si="725"/>
        <v>1811.5756966666663</v>
      </c>
      <c r="AR2943" s="20"/>
    </row>
    <row r="2944" spans="1:44" x14ac:dyDescent="0.25">
      <c r="A2944" t="str">
        <f>VLOOKUP($B2944,'Cushing Balance'!$C$2:$E$500,3,TRUE)</f>
        <v>312017</v>
      </c>
      <c r="B2944" s="2">
        <v>42955</v>
      </c>
      <c r="C2944" s="32"/>
      <c r="D2944" s="36">
        <f t="shared" ref="D2944:E2944" si="801">AVERAGE(D2931:D2943)</f>
        <v>139.16694505494522</v>
      </c>
      <c r="E2944" s="28">
        <f t="shared" si="801"/>
        <v>108.94604395604414</v>
      </c>
      <c r="F2944" s="28">
        <f t="shared" si="789"/>
        <v>197.36916483516492</v>
      </c>
      <c r="G2944" s="28"/>
      <c r="H2944" s="28">
        <f t="shared" si="790"/>
        <v>132.56742857142854</v>
      </c>
      <c r="I2944" s="28">
        <f t="shared" si="791"/>
        <v>78.849230769230743</v>
      </c>
      <c r="J2944" s="28">
        <f t="shared" si="792"/>
        <v>315.60278021978041</v>
      </c>
      <c r="K2944" s="28">
        <f t="shared" si="793"/>
        <v>77.481208791208815</v>
      </c>
      <c r="L2944" s="28">
        <f t="shared" si="794"/>
        <v>6.656349567592164E-3</v>
      </c>
      <c r="M2944" s="28">
        <f t="shared" si="795"/>
        <v>330.4133626373627</v>
      </c>
      <c r="N2944" s="28">
        <f t="shared" si="796"/>
        <v>119.65840659340643</v>
      </c>
      <c r="O2944" s="28">
        <f t="shared" si="797"/>
        <v>44.390010989010989</v>
      </c>
      <c r="P2944" s="28">
        <f t="shared" si="798"/>
        <v>0</v>
      </c>
      <c r="R2944" s="24">
        <f t="shared" si="723"/>
        <v>1544.4512387671505</v>
      </c>
      <c r="T2944" s="5"/>
      <c r="V2944" s="20">
        <f t="shared" si="724"/>
        <v>1544.4512387671505</v>
      </c>
      <c r="W2944" s="59">
        <f t="shared" si="714"/>
        <v>42955</v>
      </c>
      <c r="X2944" s="28">
        <f t="shared" si="727"/>
        <v>151.39905833333341</v>
      </c>
      <c r="Y2944" s="28">
        <f t="shared" si="728"/>
        <v>338.18764999999991</v>
      </c>
      <c r="Z2944" s="28">
        <f t="shared" si="754"/>
        <v>329.06874999999974</v>
      </c>
      <c r="AA2944" s="28">
        <f t="shared" si="738"/>
        <v>321.86480833333314</v>
      </c>
      <c r="AB2944" s="28">
        <f t="shared" si="729"/>
        <v>202.36661666666666</v>
      </c>
      <c r="AC2944" s="28">
        <f t="shared" si="730"/>
        <v>35.93319166666668</v>
      </c>
      <c r="AD2944" s="28">
        <f t="shared" si="731"/>
        <v>96.176699999999983</v>
      </c>
      <c r="AE2944" s="28">
        <f t="shared" si="732"/>
        <v>0</v>
      </c>
      <c r="AF2944" s="28">
        <f t="shared" si="733"/>
        <v>13.055871666666661</v>
      </c>
      <c r="AG2944" s="28">
        <f t="shared" si="734"/>
        <v>8.5230499999999978</v>
      </c>
      <c r="AH2944" s="28">
        <f t="shared" si="735"/>
        <v>0</v>
      </c>
      <c r="AI2944" s="28"/>
      <c r="AL2944" s="24">
        <f t="shared" si="736"/>
        <v>1496.5756966666663</v>
      </c>
      <c r="AN2944" s="47">
        <v>315</v>
      </c>
      <c r="AP2944" s="20">
        <f t="shared" si="725"/>
        <v>1811.5756966666663</v>
      </c>
      <c r="AR2944" s="20"/>
    </row>
    <row r="2945" spans="1:44" x14ac:dyDescent="0.25">
      <c r="A2945" t="str">
        <f>VLOOKUP($B2945,'Cushing Balance'!$C$2:$E$500,3,TRUE)</f>
        <v>312017</v>
      </c>
      <c r="B2945" s="2">
        <v>42956</v>
      </c>
      <c r="C2945" s="32"/>
      <c r="D2945" s="36">
        <f t="shared" ref="D2945:E2945" si="802">AVERAGE(D2932:D2944)</f>
        <v>139.16694505494522</v>
      </c>
      <c r="E2945" s="28">
        <f t="shared" si="802"/>
        <v>108.94604395604414</v>
      </c>
      <c r="F2945" s="28">
        <f t="shared" si="789"/>
        <v>197.36916483516492</v>
      </c>
      <c r="G2945" s="28"/>
      <c r="H2945" s="28">
        <f t="shared" si="790"/>
        <v>132.56742857142854</v>
      </c>
      <c r="I2945" s="28">
        <f t="shared" si="791"/>
        <v>78.849230769230743</v>
      </c>
      <c r="J2945" s="28">
        <f t="shared" si="792"/>
        <v>315.60278021978041</v>
      </c>
      <c r="K2945" s="28">
        <f t="shared" si="793"/>
        <v>77.481208791208815</v>
      </c>
      <c r="L2945" s="28">
        <f t="shared" si="794"/>
        <v>6.656349567592164E-3</v>
      </c>
      <c r="M2945" s="28">
        <f t="shared" si="795"/>
        <v>330.4133626373627</v>
      </c>
      <c r="N2945" s="28">
        <f t="shared" si="796"/>
        <v>119.65840659340643</v>
      </c>
      <c r="O2945" s="28">
        <f t="shared" si="797"/>
        <v>44.390010989010989</v>
      </c>
      <c r="P2945" s="28">
        <f t="shared" si="798"/>
        <v>0</v>
      </c>
      <c r="R2945" s="24">
        <f t="shared" si="723"/>
        <v>1544.4512387671505</v>
      </c>
      <c r="T2945" s="5"/>
      <c r="V2945" s="20">
        <f t="shared" si="724"/>
        <v>1544.4512387671505</v>
      </c>
      <c r="W2945" s="59">
        <f t="shared" si="714"/>
        <v>42956</v>
      </c>
      <c r="X2945" s="28">
        <f t="shared" si="727"/>
        <v>151.39905833333341</v>
      </c>
      <c r="Y2945" s="28">
        <f t="shared" si="728"/>
        <v>338.18764999999991</v>
      </c>
      <c r="Z2945" s="28">
        <f t="shared" si="754"/>
        <v>329.06874999999974</v>
      </c>
      <c r="AA2945" s="28">
        <f t="shared" si="738"/>
        <v>321.86480833333314</v>
      </c>
      <c r="AB2945" s="28">
        <f t="shared" si="729"/>
        <v>202.36661666666666</v>
      </c>
      <c r="AC2945" s="28">
        <f t="shared" si="730"/>
        <v>35.93319166666668</v>
      </c>
      <c r="AD2945" s="28">
        <f t="shared" si="731"/>
        <v>96.176699999999983</v>
      </c>
      <c r="AE2945" s="28">
        <f t="shared" si="732"/>
        <v>0</v>
      </c>
      <c r="AF2945" s="28">
        <f t="shared" si="733"/>
        <v>13.055871666666661</v>
      </c>
      <c r="AG2945" s="28">
        <f t="shared" si="734"/>
        <v>8.5230499999999978</v>
      </c>
      <c r="AH2945" s="28">
        <f t="shared" si="735"/>
        <v>0</v>
      </c>
      <c r="AI2945" s="28"/>
      <c r="AL2945" s="24">
        <f t="shared" si="736"/>
        <v>1496.5756966666663</v>
      </c>
      <c r="AN2945" s="47">
        <v>315</v>
      </c>
      <c r="AP2945" s="20">
        <f t="shared" si="725"/>
        <v>1811.5756966666663</v>
      </c>
      <c r="AR2945" s="20"/>
    </row>
    <row r="2946" spans="1:44" x14ac:dyDescent="0.25">
      <c r="A2946" t="str">
        <f>VLOOKUP($B2946,'Cushing Balance'!$C$2:$E$500,3,TRUE)</f>
        <v>312017</v>
      </c>
      <c r="B2946" s="2">
        <v>42957</v>
      </c>
      <c r="C2946" s="32"/>
      <c r="D2946" s="36">
        <f t="shared" ref="D2946:D2979" si="803">AVERAGE(D2938:D2945)</f>
        <v>139.16694505494522</v>
      </c>
      <c r="E2946" s="28">
        <f t="shared" ref="E2946:E2979" si="804">AVERAGE(E2938:E2945)</f>
        <v>108.94604395604414</v>
      </c>
      <c r="F2946" s="28">
        <f t="shared" ref="F2946:F2979" si="805">AVERAGE(F2938:F2945)</f>
        <v>197.3691648351649</v>
      </c>
      <c r="G2946" s="28"/>
      <c r="H2946" s="28">
        <f t="shared" ref="H2946:P2946" si="806">AVERAGE(H2940:H2945)</f>
        <v>132.56742857142854</v>
      </c>
      <c r="I2946" s="28">
        <f t="shared" si="806"/>
        <v>78.849230769230743</v>
      </c>
      <c r="J2946" s="28">
        <f t="shared" si="806"/>
        <v>315.60278021978041</v>
      </c>
      <c r="K2946" s="28">
        <f t="shared" si="806"/>
        <v>77.481208791208815</v>
      </c>
      <c r="L2946" s="28">
        <f t="shared" si="806"/>
        <v>6.656349567592164E-3</v>
      </c>
      <c r="M2946" s="28">
        <f t="shared" si="806"/>
        <v>330.4133626373627</v>
      </c>
      <c r="N2946" s="28">
        <f t="shared" si="806"/>
        <v>119.65840659340643</v>
      </c>
      <c r="O2946" s="28">
        <f t="shared" si="806"/>
        <v>44.390010989010989</v>
      </c>
      <c r="P2946" s="28">
        <f t="shared" si="806"/>
        <v>0</v>
      </c>
      <c r="R2946" s="24">
        <f t="shared" si="723"/>
        <v>1544.4512387671505</v>
      </c>
      <c r="T2946" s="5"/>
      <c r="V2946" s="20">
        <f t="shared" si="724"/>
        <v>1544.4512387671505</v>
      </c>
      <c r="W2946" s="59">
        <f t="shared" ref="W2946:W3009" si="807">B2946</f>
        <v>42957</v>
      </c>
      <c r="X2946" s="28">
        <f t="shared" si="727"/>
        <v>151.39905833333341</v>
      </c>
      <c r="Y2946" s="28">
        <f t="shared" si="728"/>
        <v>338.18764999999991</v>
      </c>
      <c r="Z2946" s="28">
        <f t="shared" si="754"/>
        <v>329.06874999999974</v>
      </c>
      <c r="AA2946" s="28">
        <f t="shared" si="738"/>
        <v>321.86480833333314</v>
      </c>
      <c r="AB2946" s="28">
        <f t="shared" si="729"/>
        <v>202.36661666666666</v>
      </c>
      <c r="AC2946" s="28">
        <f t="shared" si="730"/>
        <v>35.93319166666668</v>
      </c>
      <c r="AD2946" s="28">
        <f t="shared" si="731"/>
        <v>96.176699999999983</v>
      </c>
      <c r="AE2946" s="28">
        <f t="shared" si="732"/>
        <v>0</v>
      </c>
      <c r="AF2946" s="28">
        <f t="shared" si="733"/>
        <v>13.055871666666661</v>
      </c>
      <c r="AG2946" s="28">
        <f t="shared" si="734"/>
        <v>8.5230499999999978</v>
      </c>
      <c r="AH2946" s="28">
        <f t="shared" si="735"/>
        <v>0</v>
      </c>
      <c r="AI2946" s="28"/>
      <c r="AL2946" s="24">
        <f t="shared" si="736"/>
        <v>1496.5756966666663</v>
      </c>
      <c r="AN2946" s="47">
        <v>315</v>
      </c>
      <c r="AP2946" s="20">
        <f t="shared" si="725"/>
        <v>1811.5756966666663</v>
      </c>
      <c r="AR2946" s="20"/>
    </row>
    <row r="2947" spans="1:44" x14ac:dyDescent="0.25">
      <c r="A2947" t="str">
        <f>VLOOKUP($B2947,'Cushing Balance'!$C$2:$E$500,3,TRUE)</f>
        <v>312017</v>
      </c>
      <c r="B2947" s="2">
        <v>42958</v>
      </c>
      <c r="C2947" s="32"/>
      <c r="D2947" s="36">
        <f t="shared" si="803"/>
        <v>139.16694505494522</v>
      </c>
      <c r="E2947" s="28">
        <f t="shared" si="804"/>
        <v>108.94604395604414</v>
      </c>
      <c r="F2947" s="28">
        <f t="shared" si="805"/>
        <v>197.3691648351649</v>
      </c>
      <c r="G2947" s="28"/>
      <c r="H2947" s="28">
        <f t="shared" ref="H2947:P2947" si="808">AVERAGE(H2941:H2946)</f>
        <v>132.56742857142854</v>
      </c>
      <c r="I2947" s="28">
        <f t="shared" si="808"/>
        <v>78.849230769230743</v>
      </c>
      <c r="J2947" s="28">
        <f t="shared" si="808"/>
        <v>315.60278021978041</v>
      </c>
      <c r="K2947" s="28">
        <f t="shared" si="808"/>
        <v>77.481208791208815</v>
      </c>
      <c r="L2947" s="28">
        <f t="shared" si="808"/>
        <v>6.656349567592164E-3</v>
      </c>
      <c r="M2947" s="28">
        <f t="shared" si="808"/>
        <v>330.4133626373627</v>
      </c>
      <c r="N2947" s="28">
        <f t="shared" si="808"/>
        <v>119.65840659340643</v>
      </c>
      <c r="O2947" s="28">
        <f t="shared" si="808"/>
        <v>44.390010989010989</v>
      </c>
      <c r="P2947" s="28">
        <f t="shared" si="808"/>
        <v>0</v>
      </c>
      <c r="R2947" s="24">
        <f t="shared" si="723"/>
        <v>1544.4512387671505</v>
      </c>
      <c r="T2947" s="5"/>
      <c r="V2947" s="20">
        <f t="shared" si="724"/>
        <v>1544.4512387671505</v>
      </c>
      <c r="W2947" s="59">
        <f t="shared" si="807"/>
        <v>42958</v>
      </c>
      <c r="X2947" s="28">
        <f t="shared" si="727"/>
        <v>151.39905833333341</v>
      </c>
      <c r="Y2947" s="28">
        <f t="shared" si="728"/>
        <v>338.18764999999991</v>
      </c>
      <c r="Z2947" s="28">
        <f t="shared" si="754"/>
        <v>329.06874999999974</v>
      </c>
      <c r="AA2947" s="28">
        <f t="shared" si="738"/>
        <v>321.86480833333314</v>
      </c>
      <c r="AB2947" s="28">
        <f t="shared" si="729"/>
        <v>202.36661666666666</v>
      </c>
      <c r="AC2947" s="28">
        <f t="shared" si="730"/>
        <v>35.93319166666668</v>
      </c>
      <c r="AD2947" s="28">
        <f t="shared" si="731"/>
        <v>96.176699999999983</v>
      </c>
      <c r="AE2947" s="28">
        <f t="shared" si="732"/>
        <v>0</v>
      </c>
      <c r="AF2947" s="28">
        <f t="shared" si="733"/>
        <v>13.055871666666661</v>
      </c>
      <c r="AG2947" s="28">
        <f t="shared" si="734"/>
        <v>8.5230499999999978</v>
      </c>
      <c r="AH2947" s="28">
        <f t="shared" si="735"/>
        <v>0</v>
      </c>
      <c r="AI2947" s="28"/>
      <c r="AL2947" s="24">
        <f t="shared" si="736"/>
        <v>1496.5756966666663</v>
      </c>
      <c r="AN2947" s="47">
        <v>315</v>
      </c>
      <c r="AP2947" s="20">
        <f t="shared" si="725"/>
        <v>1811.5756966666663</v>
      </c>
      <c r="AR2947" s="20"/>
    </row>
    <row r="2948" spans="1:44" x14ac:dyDescent="0.25">
      <c r="A2948" t="str">
        <f>VLOOKUP($B2948,'Cushing Balance'!$C$2:$E$500,3,TRUE)</f>
        <v>322017</v>
      </c>
      <c r="B2948" s="2">
        <v>42959</v>
      </c>
      <c r="C2948" s="32"/>
      <c r="D2948" s="36">
        <f t="shared" si="803"/>
        <v>139.16694505494522</v>
      </c>
      <c r="E2948" s="28">
        <f t="shared" si="804"/>
        <v>108.94604395604414</v>
      </c>
      <c r="F2948" s="28">
        <f t="shared" si="805"/>
        <v>197.3691648351649</v>
      </c>
      <c r="G2948" s="28"/>
      <c r="H2948" s="28">
        <f t="shared" ref="H2948:P2948" si="809">AVERAGE(H2942:H2947)</f>
        <v>132.56742857142854</v>
      </c>
      <c r="I2948" s="28">
        <f t="shared" si="809"/>
        <v>78.849230769230743</v>
      </c>
      <c r="J2948" s="28">
        <f t="shared" si="809"/>
        <v>315.60278021978041</v>
      </c>
      <c r="K2948" s="28">
        <f t="shared" si="809"/>
        <v>77.481208791208815</v>
      </c>
      <c r="L2948" s="28">
        <f t="shared" si="809"/>
        <v>6.656349567592164E-3</v>
      </c>
      <c r="M2948" s="28">
        <f t="shared" si="809"/>
        <v>330.4133626373627</v>
      </c>
      <c r="N2948" s="28">
        <f t="shared" si="809"/>
        <v>119.65840659340643</v>
      </c>
      <c r="O2948" s="28">
        <f t="shared" si="809"/>
        <v>44.390010989010989</v>
      </c>
      <c r="P2948" s="28">
        <f t="shared" si="809"/>
        <v>0</v>
      </c>
      <c r="R2948" s="24">
        <f t="shared" si="723"/>
        <v>1544.4512387671505</v>
      </c>
      <c r="T2948" s="5"/>
      <c r="V2948" s="20">
        <f t="shared" si="724"/>
        <v>1544.4512387671505</v>
      </c>
      <c r="W2948" s="59">
        <f t="shared" si="807"/>
        <v>42959</v>
      </c>
      <c r="X2948" s="28">
        <f t="shared" si="727"/>
        <v>151.39905833333341</v>
      </c>
      <c r="Y2948" s="28">
        <f t="shared" si="728"/>
        <v>338.18764999999991</v>
      </c>
      <c r="Z2948" s="28">
        <f t="shared" si="754"/>
        <v>329.06874999999974</v>
      </c>
      <c r="AA2948" s="28">
        <f t="shared" si="738"/>
        <v>321.86480833333314</v>
      </c>
      <c r="AB2948" s="28">
        <f t="shared" si="729"/>
        <v>202.36661666666666</v>
      </c>
      <c r="AC2948" s="28">
        <f t="shared" si="730"/>
        <v>35.93319166666668</v>
      </c>
      <c r="AD2948" s="28">
        <f t="shared" si="731"/>
        <v>96.176699999999983</v>
      </c>
      <c r="AE2948" s="28">
        <f t="shared" si="732"/>
        <v>0</v>
      </c>
      <c r="AF2948" s="28">
        <f t="shared" si="733"/>
        <v>13.055871666666661</v>
      </c>
      <c r="AG2948" s="28">
        <f t="shared" si="734"/>
        <v>8.5230499999999978</v>
      </c>
      <c r="AH2948" s="28">
        <f t="shared" si="735"/>
        <v>0</v>
      </c>
      <c r="AI2948" s="28"/>
      <c r="AL2948" s="24">
        <f t="shared" si="736"/>
        <v>1496.5756966666663</v>
      </c>
      <c r="AN2948" s="47">
        <v>315</v>
      </c>
      <c r="AP2948" s="20">
        <f t="shared" si="725"/>
        <v>1811.5756966666663</v>
      </c>
      <c r="AR2948" s="20"/>
    </row>
    <row r="2949" spans="1:44" x14ac:dyDescent="0.25">
      <c r="A2949" t="str">
        <f>VLOOKUP($B2949,'Cushing Balance'!$C$2:$E$500,3,TRUE)</f>
        <v>322017</v>
      </c>
      <c r="B2949" s="2">
        <v>42960</v>
      </c>
      <c r="C2949" s="32"/>
      <c r="D2949" s="36">
        <f t="shared" si="803"/>
        <v>139.16694505494522</v>
      </c>
      <c r="E2949" s="28">
        <f t="shared" si="804"/>
        <v>108.94604395604414</v>
      </c>
      <c r="F2949" s="28">
        <f t="shared" si="805"/>
        <v>197.3691648351649</v>
      </c>
      <c r="G2949" s="28"/>
      <c r="H2949" s="28">
        <f t="shared" ref="H2949:P2949" si="810">AVERAGE(H2943:H2948)</f>
        <v>132.56742857142854</v>
      </c>
      <c r="I2949" s="28">
        <f t="shared" si="810"/>
        <v>78.849230769230743</v>
      </c>
      <c r="J2949" s="28">
        <f t="shared" si="810"/>
        <v>315.60278021978041</v>
      </c>
      <c r="K2949" s="28">
        <f t="shared" si="810"/>
        <v>77.481208791208815</v>
      </c>
      <c r="L2949" s="28">
        <f t="shared" si="810"/>
        <v>6.656349567592164E-3</v>
      </c>
      <c r="M2949" s="28">
        <f t="shared" si="810"/>
        <v>330.4133626373627</v>
      </c>
      <c r="N2949" s="28">
        <f t="shared" si="810"/>
        <v>119.65840659340643</v>
      </c>
      <c r="O2949" s="28">
        <f t="shared" si="810"/>
        <v>44.390010989010989</v>
      </c>
      <c r="P2949" s="28">
        <f t="shared" si="810"/>
        <v>0</v>
      </c>
      <c r="R2949" s="24">
        <f t="shared" si="723"/>
        <v>1544.4512387671505</v>
      </c>
      <c r="T2949" s="5"/>
      <c r="V2949" s="20">
        <f t="shared" si="724"/>
        <v>1544.4512387671505</v>
      </c>
      <c r="W2949" s="59">
        <f t="shared" si="807"/>
        <v>42960</v>
      </c>
      <c r="X2949" s="28">
        <f t="shared" si="727"/>
        <v>151.39905833333341</v>
      </c>
      <c r="Y2949" s="28">
        <f t="shared" si="728"/>
        <v>338.18764999999991</v>
      </c>
      <c r="Z2949" s="28">
        <f t="shared" si="754"/>
        <v>329.06874999999974</v>
      </c>
      <c r="AA2949" s="28">
        <f t="shared" si="738"/>
        <v>321.86480833333314</v>
      </c>
      <c r="AB2949" s="28">
        <f t="shared" si="729"/>
        <v>202.36661666666666</v>
      </c>
      <c r="AC2949" s="28">
        <f t="shared" si="730"/>
        <v>35.93319166666668</v>
      </c>
      <c r="AD2949" s="28">
        <f t="shared" si="731"/>
        <v>96.176699999999983</v>
      </c>
      <c r="AE2949" s="28">
        <f t="shared" si="732"/>
        <v>0</v>
      </c>
      <c r="AF2949" s="28">
        <f t="shared" si="733"/>
        <v>13.055871666666661</v>
      </c>
      <c r="AG2949" s="28">
        <f t="shared" si="734"/>
        <v>8.5230499999999978</v>
      </c>
      <c r="AH2949" s="28">
        <f t="shared" si="735"/>
        <v>0</v>
      </c>
      <c r="AI2949" s="28"/>
      <c r="AL2949" s="24">
        <f t="shared" si="736"/>
        <v>1496.5756966666663</v>
      </c>
      <c r="AN2949" s="47">
        <v>315</v>
      </c>
      <c r="AP2949" s="20">
        <f t="shared" si="725"/>
        <v>1811.5756966666663</v>
      </c>
      <c r="AR2949" s="20"/>
    </row>
    <row r="2950" spans="1:44" x14ac:dyDescent="0.25">
      <c r="A2950" t="str">
        <f>VLOOKUP($B2950,'Cushing Balance'!$C$2:$E$500,3,TRUE)</f>
        <v>322017</v>
      </c>
      <c r="B2950" s="2">
        <v>42961</v>
      </c>
      <c r="C2950" s="32"/>
      <c r="D2950" s="36">
        <f t="shared" si="803"/>
        <v>139.16694505494522</v>
      </c>
      <c r="E2950" s="28">
        <f t="shared" si="804"/>
        <v>108.94604395604414</v>
      </c>
      <c r="F2950" s="28">
        <f t="shared" si="805"/>
        <v>197.3691648351649</v>
      </c>
      <c r="G2950" s="28"/>
      <c r="H2950" s="28">
        <f t="shared" ref="H2950:P2950" si="811">AVERAGE(H2944:H2949)</f>
        <v>132.56742857142854</v>
      </c>
      <c r="I2950" s="28">
        <f t="shared" si="811"/>
        <v>78.849230769230743</v>
      </c>
      <c r="J2950" s="28">
        <f t="shared" si="811"/>
        <v>315.60278021978041</v>
      </c>
      <c r="K2950" s="28">
        <f t="shared" si="811"/>
        <v>77.481208791208815</v>
      </c>
      <c r="L2950" s="28">
        <f t="shared" si="811"/>
        <v>6.656349567592164E-3</v>
      </c>
      <c r="M2950" s="28">
        <f t="shared" si="811"/>
        <v>330.4133626373627</v>
      </c>
      <c r="N2950" s="28">
        <f t="shared" si="811"/>
        <v>119.65840659340643</v>
      </c>
      <c r="O2950" s="28">
        <f t="shared" si="811"/>
        <v>44.390010989010989</v>
      </c>
      <c r="P2950" s="28">
        <f t="shared" si="811"/>
        <v>0</v>
      </c>
      <c r="R2950" s="24">
        <f t="shared" si="723"/>
        <v>1544.4512387671505</v>
      </c>
      <c r="T2950" s="5"/>
      <c r="V2950" s="20">
        <f t="shared" si="724"/>
        <v>1544.4512387671505</v>
      </c>
      <c r="W2950" s="59">
        <f t="shared" si="807"/>
        <v>42961</v>
      </c>
      <c r="X2950" s="28">
        <f t="shared" si="727"/>
        <v>151.39905833333341</v>
      </c>
      <c r="Y2950" s="28">
        <f t="shared" si="728"/>
        <v>338.18764999999991</v>
      </c>
      <c r="Z2950" s="28">
        <f t="shared" si="754"/>
        <v>329.06874999999974</v>
      </c>
      <c r="AA2950" s="28">
        <f t="shared" si="738"/>
        <v>321.86480833333314</v>
      </c>
      <c r="AB2950" s="28">
        <f t="shared" si="729"/>
        <v>202.36661666666666</v>
      </c>
      <c r="AC2950" s="28">
        <f t="shared" si="730"/>
        <v>35.93319166666668</v>
      </c>
      <c r="AD2950" s="28">
        <f t="shared" si="731"/>
        <v>96.176699999999983</v>
      </c>
      <c r="AE2950" s="28">
        <f t="shared" si="732"/>
        <v>0</v>
      </c>
      <c r="AF2950" s="28">
        <f t="shared" si="733"/>
        <v>13.055871666666661</v>
      </c>
      <c r="AG2950" s="28">
        <f t="shared" si="734"/>
        <v>8.5230499999999978</v>
      </c>
      <c r="AH2950" s="28">
        <f t="shared" si="735"/>
        <v>0</v>
      </c>
      <c r="AI2950" s="28"/>
      <c r="AL2950" s="24">
        <f t="shared" si="736"/>
        <v>1496.5756966666663</v>
      </c>
      <c r="AN2950" s="47">
        <v>315</v>
      </c>
      <c r="AP2950" s="20">
        <f t="shared" si="725"/>
        <v>1811.5756966666663</v>
      </c>
      <c r="AR2950" s="20"/>
    </row>
    <row r="2951" spans="1:44" x14ac:dyDescent="0.25">
      <c r="A2951" t="str">
        <f>VLOOKUP($B2951,'Cushing Balance'!$C$2:$E$500,3,TRUE)</f>
        <v>322017</v>
      </c>
      <c r="B2951" s="2">
        <v>42962</v>
      </c>
      <c r="C2951" s="32"/>
      <c r="D2951" s="36">
        <f t="shared" si="803"/>
        <v>139.16694505494522</v>
      </c>
      <c r="E2951" s="28">
        <f t="shared" si="804"/>
        <v>108.94604395604414</v>
      </c>
      <c r="F2951" s="28">
        <f t="shared" si="805"/>
        <v>197.36916483516487</v>
      </c>
      <c r="G2951" s="28"/>
      <c r="H2951" s="28">
        <f t="shared" ref="H2951:P2951" si="812">AVERAGE(H2945:H2950)</f>
        <v>132.56742857142854</v>
      </c>
      <c r="I2951" s="28">
        <f t="shared" si="812"/>
        <v>78.849230769230743</v>
      </c>
      <c r="J2951" s="28">
        <f t="shared" si="812"/>
        <v>315.60278021978041</v>
      </c>
      <c r="K2951" s="28">
        <f t="shared" si="812"/>
        <v>77.481208791208815</v>
      </c>
      <c r="L2951" s="28">
        <f t="shared" si="812"/>
        <v>6.656349567592164E-3</v>
      </c>
      <c r="M2951" s="28">
        <f t="shared" si="812"/>
        <v>330.4133626373627</v>
      </c>
      <c r="N2951" s="28">
        <f t="shared" si="812"/>
        <v>119.65840659340643</v>
      </c>
      <c r="O2951" s="28">
        <f t="shared" si="812"/>
        <v>44.390010989010989</v>
      </c>
      <c r="P2951" s="28">
        <f t="shared" si="812"/>
        <v>0</v>
      </c>
      <c r="R2951" s="24">
        <f t="shared" si="723"/>
        <v>1544.4512387671505</v>
      </c>
      <c r="T2951" s="5"/>
      <c r="V2951" s="20">
        <f t="shared" si="724"/>
        <v>1544.4512387671505</v>
      </c>
      <c r="W2951" s="59">
        <f t="shared" si="807"/>
        <v>42962</v>
      </c>
      <c r="X2951" s="28">
        <f t="shared" si="727"/>
        <v>151.39905833333341</v>
      </c>
      <c r="Y2951" s="28">
        <f t="shared" si="728"/>
        <v>338.18764999999991</v>
      </c>
      <c r="Z2951" s="28">
        <f t="shared" si="754"/>
        <v>329.06874999999974</v>
      </c>
      <c r="AA2951" s="28">
        <f t="shared" si="738"/>
        <v>321.86480833333314</v>
      </c>
      <c r="AB2951" s="28">
        <f t="shared" si="729"/>
        <v>202.36661666666666</v>
      </c>
      <c r="AC2951" s="28">
        <f t="shared" si="730"/>
        <v>35.93319166666668</v>
      </c>
      <c r="AD2951" s="28">
        <f t="shared" si="731"/>
        <v>96.176699999999983</v>
      </c>
      <c r="AE2951" s="28">
        <f t="shared" si="732"/>
        <v>0</v>
      </c>
      <c r="AF2951" s="28">
        <f t="shared" si="733"/>
        <v>13.055871666666661</v>
      </c>
      <c r="AG2951" s="28">
        <f t="shared" si="734"/>
        <v>8.5230499999999978</v>
      </c>
      <c r="AH2951" s="28">
        <f t="shared" si="735"/>
        <v>0</v>
      </c>
      <c r="AI2951" s="28"/>
      <c r="AL2951" s="24">
        <f t="shared" si="736"/>
        <v>1496.5756966666663</v>
      </c>
      <c r="AN2951" s="47">
        <v>315</v>
      </c>
      <c r="AP2951" s="20">
        <f t="shared" si="725"/>
        <v>1811.5756966666663</v>
      </c>
      <c r="AR2951" s="20"/>
    </row>
    <row r="2952" spans="1:44" x14ac:dyDescent="0.25">
      <c r="A2952" t="str">
        <f>VLOOKUP($B2952,'Cushing Balance'!$C$2:$E$500,3,TRUE)</f>
        <v>322017</v>
      </c>
      <c r="B2952" s="2">
        <v>42963</v>
      </c>
      <c r="C2952" s="32"/>
      <c r="D2952" s="36">
        <f t="shared" si="803"/>
        <v>139.16694505494522</v>
      </c>
      <c r="E2952" s="28">
        <f t="shared" si="804"/>
        <v>108.94604395604414</v>
      </c>
      <c r="F2952" s="28">
        <f t="shared" si="805"/>
        <v>197.36916483516487</v>
      </c>
      <c r="G2952" s="28"/>
      <c r="H2952" s="28">
        <f t="shared" ref="H2952:P2952" si="813">AVERAGE(H2946:H2951)</f>
        <v>132.56742857142854</v>
      </c>
      <c r="I2952" s="28">
        <f t="shared" si="813"/>
        <v>78.849230769230743</v>
      </c>
      <c r="J2952" s="28">
        <f t="shared" si="813"/>
        <v>315.60278021978041</v>
      </c>
      <c r="K2952" s="28">
        <f t="shared" si="813"/>
        <v>77.481208791208815</v>
      </c>
      <c r="L2952" s="28">
        <f t="shared" si="813"/>
        <v>6.656349567592164E-3</v>
      </c>
      <c r="M2952" s="28">
        <f t="shared" si="813"/>
        <v>330.4133626373627</v>
      </c>
      <c r="N2952" s="28">
        <f t="shared" si="813"/>
        <v>119.65840659340643</v>
      </c>
      <c r="O2952" s="28">
        <f t="shared" si="813"/>
        <v>44.390010989010989</v>
      </c>
      <c r="P2952" s="28">
        <f t="shared" si="813"/>
        <v>0</v>
      </c>
      <c r="R2952" s="24">
        <f t="shared" si="723"/>
        <v>1544.4512387671505</v>
      </c>
      <c r="T2952" s="5"/>
      <c r="V2952" s="20">
        <f t="shared" si="724"/>
        <v>1544.4512387671505</v>
      </c>
      <c r="W2952" s="59">
        <f t="shared" si="807"/>
        <v>42963</v>
      </c>
      <c r="X2952" s="28">
        <f t="shared" si="727"/>
        <v>151.39905833333341</v>
      </c>
      <c r="Y2952" s="28">
        <f t="shared" si="728"/>
        <v>338.18764999999991</v>
      </c>
      <c r="Z2952" s="28">
        <f t="shared" si="754"/>
        <v>329.06874999999974</v>
      </c>
      <c r="AA2952" s="28">
        <f t="shared" si="738"/>
        <v>321.86480833333314</v>
      </c>
      <c r="AB2952" s="28">
        <f t="shared" si="729"/>
        <v>202.36661666666666</v>
      </c>
      <c r="AC2952" s="28">
        <f t="shared" si="730"/>
        <v>35.93319166666668</v>
      </c>
      <c r="AD2952" s="28">
        <f t="shared" si="731"/>
        <v>96.176699999999983</v>
      </c>
      <c r="AE2952" s="28">
        <f t="shared" si="732"/>
        <v>0</v>
      </c>
      <c r="AF2952" s="28">
        <f t="shared" si="733"/>
        <v>13.055871666666661</v>
      </c>
      <c r="AG2952" s="28">
        <f t="shared" si="734"/>
        <v>8.5230499999999978</v>
      </c>
      <c r="AH2952" s="28">
        <f t="shared" si="735"/>
        <v>0</v>
      </c>
      <c r="AI2952" s="28"/>
      <c r="AL2952" s="24">
        <f t="shared" si="736"/>
        <v>1496.5756966666663</v>
      </c>
      <c r="AN2952" s="47">
        <v>315</v>
      </c>
      <c r="AP2952" s="20">
        <f t="shared" si="725"/>
        <v>1811.5756966666663</v>
      </c>
      <c r="AR2952" s="20"/>
    </row>
    <row r="2953" spans="1:44" x14ac:dyDescent="0.25">
      <c r="A2953" t="str">
        <f>VLOOKUP($B2953,'Cushing Balance'!$C$2:$E$500,3,TRUE)</f>
        <v>322017</v>
      </c>
      <c r="B2953" s="2">
        <v>42964</v>
      </c>
      <c r="C2953" s="32"/>
      <c r="D2953" s="36">
        <f t="shared" si="803"/>
        <v>139.16694505494522</v>
      </c>
      <c r="E2953" s="28">
        <f t="shared" si="804"/>
        <v>108.94604395604414</v>
      </c>
      <c r="F2953" s="28">
        <f t="shared" si="805"/>
        <v>197.36916483516487</v>
      </c>
      <c r="G2953" s="28"/>
      <c r="H2953" s="28">
        <f t="shared" ref="H2953:P2953" si="814">AVERAGE(H2947:H2952)</f>
        <v>132.56742857142854</v>
      </c>
      <c r="I2953" s="28">
        <f t="shared" si="814"/>
        <v>78.849230769230743</v>
      </c>
      <c r="J2953" s="28">
        <f t="shared" si="814"/>
        <v>315.60278021978041</v>
      </c>
      <c r="K2953" s="28">
        <f t="shared" si="814"/>
        <v>77.481208791208815</v>
      </c>
      <c r="L2953" s="28">
        <f t="shared" si="814"/>
        <v>6.656349567592164E-3</v>
      </c>
      <c r="M2953" s="28">
        <f t="shared" si="814"/>
        <v>330.4133626373627</v>
      </c>
      <c r="N2953" s="28">
        <f t="shared" si="814"/>
        <v>119.65840659340643</v>
      </c>
      <c r="O2953" s="28">
        <f t="shared" si="814"/>
        <v>44.390010989010989</v>
      </c>
      <c r="P2953" s="28">
        <f t="shared" si="814"/>
        <v>0</v>
      </c>
      <c r="R2953" s="24">
        <f t="shared" si="723"/>
        <v>1544.4512387671505</v>
      </c>
      <c r="T2953" s="5"/>
      <c r="V2953" s="20">
        <f t="shared" si="724"/>
        <v>1544.4512387671505</v>
      </c>
      <c r="W2953" s="59">
        <f t="shared" si="807"/>
        <v>42964</v>
      </c>
      <c r="X2953" s="28">
        <f t="shared" si="727"/>
        <v>151.39905833333341</v>
      </c>
      <c r="Y2953" s="28">
        <f t="shared" si="728"/>
        <v>338.18764999999991</v>
      </c>
      <c r="Z2953" s="28">
        <f t="shared" si="754"/>
        <v>329.06874999999974</v>
      </c>
      <c r="AA2953" s="28">
        <f t="shared" si="738"/>
        <v>321.86480833333314</v>
      </c>
      <c r="AB2953" s="28">
        <f t="shared" si="729"/>
        <v>202.36661666666666</v>
      </c>
      <c r="AC2953" s="28">
        <f t="shared" si="730"/>
        <v>35.93319166666668</v>
      </c>
      <c r="AD2953" s="28">
        <f t="shared" si="731"/>
        <v>96.176699999999983</v>
      </c>
      <c r="AE2953" s="28">
        <f t="shared" si="732"/>
        <v>0</v>
      </c>
      <c r="AF2953" s="28">
        <f t="shared" si="733"/>
        <v>13.055871666666661</v>
      </c>
      <c r="AG2953" s="28">
        <f t="shared" si="734"/>
        <v>8.5230499999999978</v>
      </c>
      <c r="AH2953" s="28">
        <f t="shared" si="735"/>
        <v>0</v>
      </c>
      <c r="AI2953" s="28"/>
      <c r="AL2953" s="24">
        <f t="shared" si="736"/>
        <v>1496.5756966666663</v>
      </c>
      <c r="AN2953" s="47">
        <v>315</v>
      </c>
      <c r="AP2953" s="20">
        <f t="shared" si="725"/>
        <v>1811.5756966666663</v>
      </c>
      <c r="AR2953" s="20"/>
    </row>
    <row r="2954" spans="1:44" x14ac:dyDescent="0.25">
      <c r="A2954" t="str">
        <f>VLOOKUP($B2954,'Cushing Balance'!$C$2:$E$500,3,TRUE)</f>
        <v>322017</v>
      </c>
      <c r="B2954" s="2">
        <v>42965</v>
      </c>
      <c r="C2954" s="32"/>
      <c r="D2954" s="36">
        <f t="shared" si="803"/>
        <v>139.16694505494522</v>
      </c>
      <c r="E2954" s="28">
        <f t="shared" si="804"/>
        <v>108.94604395604414</v>
      </c>
      <c r="F2954" s="28">
        <f t="shared" si="805"/>
        <v>197.36916483516487</v>
      </c>
      <c r="G2954" s="28"/>
      <c r="H2954" s="28">
        <f t="shared" ref="H2954:P2954" si="815">AVERAGE(H2948:H2953)</f>
        <v>132.56742857142854</v>
      </c>
      <c r="I2954" s="28">
        <f t="shared" si="815"/>
        <v>78.849230769230743</v>
      </c>
      <c r="J2954" s="28">
        <f t="shared" si="815"/>
        <v>315.60278021978041</v>
      </c>
      <c r="K2954" s="28">
        <f t="shared" si="815"/>
        <v>77.481208791208815</v>
      </c>
      <c r="L2954" s="28">
        <f t="shared" si="815"/>
        <v>6.656349567592164E-3</v>
      </c>
      <c r="M2954" s="28">
        <f t="shared" si="815"/>
        <v>330.4133626373627</v>
      </c>
      <c r="N2954" s="28">
        <f t="shared" si="815"/>
        <v>119.65840659340643</v>
      </c>
      <c r="O2954" s="28">
        <f t="shared" si="815"/>
        <v>44.390010989010989</v>
      </c>
      <c r="P2954" s="28">
        <f t="shared" si="815"/>
        <v>0</v>
      </c>
      <c r="R2954" s="24">
        <f t="shared" ref="R2954:R3017" si="816">SUM(D2954:P2954)</f>
        <v>1544.4512387671505</v>
      </c>
      <c r="T2954" s="5"/>
      <c r="V2954" s="20">
        <f t="shared" ref="V2954:V3017" si="817">T2954+R2954</f>
        <v>1544.4512387671505</v>
      </c>
      <c r="W2954" s="59">
        <f t="shared" si="807"/>
        <v>42965</v>
      </c>
      <c r="X2954" s="28">
        <f t="shared" si="727"/>
        <v>151.39905833333341</v>
      </c>
      <c r="Y2954" s="28">
        <f t="shared" si="728"/>
        <v>338.18764999999991</v>
      </c>
      <c r="Z2954" s="28">
        <f t="shared" si="754"/>
        <v>329.06874999999974</v>
      </c>
      <c r="AA2954" s="28">
        <f t="shared" si="738"/>
        <v>321.86480833333314</v>
      </c>
      <c r="AB2954" s="28">
        <f t="shared" si="729"/>
        <v>202.36661666666666</v>
      </c>
      <c r="AC2954" s="28">
        <f t="shared" si="730"/>
        <v>35.93319166666668</v>
      </c>
      <c r="AD2954" s="28">
        <f t="shared" si="731"/>
        <v>96.176699999999983</v>
      </c>
      <c r="AE2954" s="28">
        <f t="shared" si="732"/>
        <v>0</v>
      </c>
      <c r="AF2954" s="28">
        <f t="shared" si="733"/>
        <v>13.055871666666661</v>
      </c>
      <c r="AG2954" s="28">
        <f t="shared" si="734"/>
        <v>8.5230499999999978</v>
      </c>
      <c r="AH2954" s="28">
        <f t="shared" si="735"/>
        <v>0</v>
      </c>
      <c r="AI2954" s="28"/>
      <c r="AL2954" s="24">
        <f t="shared" si="736"/>
        <v>1496.5756966666663</v>
      </c>
      <c r="AN2954" s="47">
        <v>315</v>
      </c>
      <c r="AP2954" s="20">
        <f t="shared" ref="AP2954:AP3017" si="818">AN2954+AL2954</f>
        <v>1811.5756966666663</v>
      </c>
      <c r="AR2954" s="20"/>
    </row>
    <row r="2955" spans="1:44" x14ac:dyDescent="0.25">
      <c r="A2955" t="str">
        <f>VLOOKUP($B2955,'Cushing Balance'!$C$2:$E$500,3,TRUE)</f>
        <v>332017</v>
      </c>
      <c r="B2955" s="2">
        <v>42966</v>
      </c>
      <c r="C2955" s="32"/>
      <c r="D2955" s="36">
        <f t="shared" si="803"/>
        <v>139.16694505494522</v>
      </c>
      <c r="E2955" s="28">
        <f t="shared" si="804"/>
        <v>108.94604395604414</v>
      </c>
      <c r="F2955" s="28">
        <f t="shared" si="805"/>
        <v>197.36916483516487</v>
      </c>
      <c r="G2955" s="28"/>
      <c r="H2955" s="28">
        <f t="shared" ref="H2955:P2955" si="819">AVERAGE(H2949:H2954)</f>
        <v>132.56742857142854</v>
      </c>
      <c r="I2955" s="28">
        <f t="shared" si="819"/>
        <v>78.849230769230743</v>
      </c>
      <c r="J2955" s="28">
        <f t="shared" si="819"/>
        <v>315.60278021978041</v>
      </c>
      <c r="K2955" s="28">
        <f t="shared" si="819"/>
        <v>77.481208791208815</v>
      </c>
      <c r="L2955" s="28">
        <f t="shared" si="819"/>
        <v>6.656349567592164E-3</v>
      </c>
      <c r="M2955" s="28">
        <f t="shared" si="819"/>
        <v>330.4133626373627</v>
      </c>
      <c r="N2955" s="28">
        <f t="shared" si="819"/>
        <v>119.65840659340643</v>
      </c>
      <c r="O2955" s="28">
        <f t="shared" si="819"/>
        <v>44.390010989010989</v>
      </c>
      <c r="P2955" s="28">
        <f t="shared" si="819"/>
        <v>0</v>
      </c>
      <c r="R2955" s="24">
        <f t="shared" si="816"/>
        <v>1544.4512387671505</v>
      </c>
      <c r="T2955" s="5"/>
      <c r="V2955" s="20">
        <f t="shared" si="817"/>
        <v>1544.4512387671505</v>
      </c>
      <c r="W2955" s="59">
        <f t="shared" si="807"/>
        <v>42966</v>
      </c>
      <c r="X2955" s="28">
        <f t="shared" ref="X2955:X3018" si="820">AVERAGE(X2940:X2954)</f>
        <v>151.39905833333341</v>
      </c>
      <c r="Y2955" s="28">
        <f t="shared" ref="Y2955:Y3018" si="821">AVERAGE(Y2940:Y2954)</f>
        <v>338.18764999999991</v>
      </c>
      <c r="Z2955" s="28">
        <f t="shared" si="754"/>
        <v>329.06874999999974</v>
      </c>
      <c r="AA2955" s="28">
        <f t="shared" si="738"/>
        <v>321.86480833333314</v>
      </c>
      <c r="AB2955" s="28">
        <f t="shared" ref="AB2955:AB3018" si="822">AVERAGE(AB2940:AB2954)</f>
        <v>202.36661666666666</v>
      </c>
      <c r="AC2955" s="28">
        <f t="shared" ref="AC2955:AC3018" si="823">AVERAGE(AC2940:AC2954)</f>
        <v>35.93319166666668</v>
      </c>
      <c r="AD2955" s="28">
        <f t="shared" ref="AD2955:AD3018" si="824">AVERAGE(AD2940:AD2954)</f>
        <v>96.176699999999983</v>
      </c>
      <c r="AE2955" s="28">
        <f t="shared" ref="AE2955:AE3018" si="825">AVERAGE(AE2940:AE2954)</f>
        <v>0</v>
      </c>
      <c r="AF2955" s="28">
        <f t="shared" ref="AF2955:AF3018" si="826">AVERAGE(AF2940:AF2954)</f>
        <v>13.055871666666661</v>
      </c>
      <c r="AG2955" s="28">
        <f t="shared" ref="AG2955:AG3018" si="827">AVERAGE(AG2940:AG2954)</f>
        <v>8.5230499999999978</v>
      </c>
      <c r="AH2955" s="28">
        <f t="shared" ref="AH2955:AH3018" si="828">AVERAGE(AH2940:AH2954)</f>
        <v>0</v>
      </c>
      <c r="AI2955" s="28"/>
      <c r="AL2955" s="24">
        <f t="shared" ref="AL2955:AL3018" si="829">SUM(X2955:AJ2955)</f>
        <v>1496.5756966666663</v>
      </c>
      <c r="AN2955" s="47">
        <v>315</v>
      </c>
      <c r="AP2955" s="20">
        <f t="shared" si="818"/>
        <v>1811.5756966666663</v>
      </c>
      <c r="AR2955" s="20"/>
    </row>
    <row r="2956" spans="1:44" x14ac:dyDescent="0.25">
      <c r="A2956" t="str">
        <f>VLOOKUP($B2956,'Cushing Balance'!$C$2:$E$500,3,TRUE)</f>
        <v>332017</v>
      </c>
      <c r="B2956" s="2">
        <v>42967</v>
      </c>
      <c r="C2956" s="32"/>
      <c r="D2956" s="36">
        <f t="shared" si="803"/>
        <v>139.16694505494522</v>
      </c>
      <c r="E2956" s="28">
        <f t="shared" si="804"/>
        <v>108.94604395604414</v>
      </c>
      <c r="F2956" s="28">
        <f t="shared" si="805"/>
        <v>197.36916483516487</v>
      </c>
      <c r="G2956" s="28"/>
      <c r="H2956" s="28">
        <f t="shared" ref="H2956:P2956" si="830">AVERAGE(H2950:H2955)</f>
        <v>132.56742857142854</v>
      </c>
      <c r="I2956" s="28">
        <f t="shared" si="830"/>
        <v>78.849230769230743</v>
      </c>
      <c r="J2956" s="28">
        <f t="shared" si="830"/>
        <v>315.60278021978041</v>
      </c>
      <c r="K2956" s="28">
        <f t="shared" si="830"/>
        <v>77.481208791208815</v>
      </c>
      <c r="L2956" s="28">
        <f t="shared" si="830"/>
        <v>6.656349567592164E-3</v>
      </c>
      <c r="M2956" s="28">
        <f t="shared" si="830"/>
        <v>330.4133626373627</v>
      </c>
      <c r="N2956" s="28">
        <f t="shared" si="830"/>
        <v>119.65840659340643</v>
      </c>
      <c r="O2956" s="28">
        <f t="shared" si="830"/>
        <v>44.390010989010989</v>
      </c>
      <c r="P2956" s="28">
        <f t="shared" si="830"/>
        <v>0</v>
      </c>
      <c r="R2956" s="24">
        <f t="shared" si="816"/>
        <v>1544.4512387671505</v>
      </c>
      <c r="T2956" s="5"/>
      <c r="V2956" s="20">
        <f t="shared" si="817"/>
        <v>1544.4512387671505</v>
      </c>
      <c r="W2956" s="59">
        <f t="shared" si="807"/>
        <v>42967</v>
      </c>
      <c r="X2956" s="28">
        <f t="shared" si="820"/>
        <v>151.39905833333341</v>
      </c>
      <c r="Y2956" s="28">
        <f t="shared" si="821"/>
        <v>338.18764999999991</v>
      </c>
      <c r="Z2956" s="28">
        <f t="shared" si="754"/>
        <v>329.06874999999974</v>
      </c>
      <c r="AA2956" s="28">
        <f t="shared" ref="AA2956:AA3019" si="831">AVERAGE(AA2941:AA2955)</f>
        <v>321.86480833333314</v>
      </c>
      <c r="AB2956" s="28">
        <f t="shared" si="822"/>
        <v>202.36661666666666</v>
      </c>
      <c r="AC2956" s="28">
        <f t="shared" si="823"/>
        <v>35.93319166666668</v>
      </c>
      <c r="AD2956" s="28">
        <f t="shared" si="824"/>
        <v>96.176699999999983</v>
      </c>
      <c r="AE2956" s="28">
        <f t="shared" si="825"/>
        <v>0</v>
      </c>
      <c r="AF2956" s="28">
        <f t="shared" si="826"/>
        <v>13.055871666666661</v>
      </c>
      <c r="AG2956" s="28">
        <f t="shared" si="827"/>
        <v>8.5230499999999978</v>
      </c>
      <c r="AH2956" s="28">
        <f t="shared" si="828"/>
        <v>0</v>
      </c>
      <c r="AI2956" s="28"/>
      <c r="AL2956" s="24">
        <f t="shared" si="829"/>
        <v>1496.5756966666663</v>
      </c>
      <c r="AN2956" s="47">
        <v>315</v>
      </c>
      <c r="AP2956" s="20">
        <f t="shared" si="818"/>
        <v>1811.5756966666663</v>
      </c>
      <c r="AR2956" s="20"/>
    </row>
    <row r="2957" spans="1:44" x14ac:dyDescent="0.25">
      <c r="A2957" t="str">
        <f>VLOOKUP($B2957,'Cushing Balance'!$C$2:$E$500,3,TRUE)</f>
        <v>332017</v>
      </c>
      <c r="B2957" s="2">
        <v>42968</v>
      </c>
      <c r="C2957" s="32"/>
      <c r="D2957" s="36">
        <f t="shared" si="803"/>
        <v>139.16694505494522</v>
      </c>
      <c r="E2957" s="28">
        <f t="shared" si="804"/>
        <v>108.94604395604414</v>
      </c>
      <c r="F2957" s="28">
        <f t="shared" si="805"/>
        <v>197.36916483516487</v>
      </c>
      <c r="G2957" s="28"/>
      <c r="H2957" s="28">
        <f t="shared" ref="H2957:P2957" si="832">AVERAGE(H2951:H2956)</f>
        <v>132.56742857142854</v>
      </c>
      <c r="I2957" s="28">
        <f t="shared" si="832"/>
        <v>78.849230769230743</v>
      </c>
      <c r="J2957" s="28">
        <f t="shared" si="832"/>
        <v>315.60278021978041</v>
      </c>
      <c r="K2957" s="28">
        <f t="shared" si="832"/>
        <v>77.481208791208815</v>
      </c>
      <c r="L2957" s="28">
        <f t="shared" si="832"/>
        <v>6.656349567592164E-3</v>
      </c>
      <c r="M2957" s="28">
        <f t="shared" si="832"/>
        <v>330.4133626373627</v>
      </c>
      <c r="N2957" s="28">
        <f t="shared" si="832"/>
        <v>119.65840659340643</v>
      </c>
      <c r="O2957" s="28">
        <f t="shared" si="832"/>
        <v>44.390010989010989</v>
      </c>
      <c r="P2957" s="28">
        <f t="shared" si="832"/>
        <v>0</v>
      </c>
      <c r="R2957" s="24">
        <f t="shared" si="816"/>
        <v>1544.4512387671505</v>
      </c>
      <c r="T2957" s="5"/>
      <c r="V2957" s="20">
        <f t="shared" si="817"/>
        <v>1544.4512387671505</v>
      </c>
      <c r="W2957" s="59">
        <f t="shared" si="807"/>
        <v>42968</v>
      </c>
      <c r="X2957" s="28">
        <f t="shared" si="820"/>
        <v>151.39905833333341</v>
      </c>
      <c r="Y2957" s="28">
        <f t="shared" si="821"/>
        <v>338.18764999999991</v>
      </c>
      <c r="Z2957" s="28">
        <f t="shared" si="754"/>
        <v>329.06874999999974</v>
      </c>
      <c r="AA2957" s="28">
        <f t="shared" si="831"/>
        <v>321.86480833333314</v>
      </c>
      <c r="AB2957" s="28">
        <f t="shared" si="822"/>
        <v>202.36661666666666</v>
      </c>
      <c r="AC2957" s="28">
        <f t="shared" si="823"/>
        <v>35.93319166666668</v>
      </c>
      <c r="AD2957" s="28">
        <f t="shared" si="824"/>
        <v>96.176699999999983</v>
      </c>
      <c r="AE2957" s="28">
        <f t="shared" si="825"/>
        <v>0</v>
      </c>
      <c r="AF2957" s="28">
        <f t="shared" si="826"/>
        <v>13.055871666666661</v>
      </c>
      <c r="AG2957" s="28">
        <f t="shared" si="827"/>
        <v>8.5230499999999978</v>
      </c>
      <c r="AH2957" s="28">
        <f t="shared" si="828"/>
        <v>0</v>
      </c>
      <c r="AI2957" s="28"/>
      <c r="AL2957" s="24">
        <f t="shared" si="829"/>
        <v>1496.5756966666663</v>
      </c>
      <c r="AN2957" s="47">
        <v>315</v>
      </c>
      <c r="AP2957" s="20">
        <f t="shared" si="818"/>
        <v>1811.5756966666663</v>
      </c>
      <c r="AR2957" s="20"/>
    </row>
    <row r="2958" spans="1:44" x14ac:dyDescent="0.25">
      <c r="A2958" t="str">
        <f>VLOOKUP($B2958,'Cushing Balance'!$C$2:$E$500,3,TRUE)</f>
        <v>332017</v>
      </c>
      <c r="B2958" s="2">
        <v>42969</v>
      </c>
      <c r="C2958" s="32"/>
      <c r="D2958" s="36">
        <f t="shared" si="803"/>
        <v>139.16694505494522</v>
      </c>
      <c r="E2958" s="28">
        <f t="shared" si="804"/>
        <v>108.94604395604414</v>
      </c>
      <c r="F2958" s="28">
        <f t="shared" si="805"/>
        <v>197.36916483516487</v>
      </c>
      <c r="G2958" s="28"/>
      <c r="H2958" s="28">
        <f t="shared" ref="H2958:P2958" si="833">AVERAGE(H2952:H2957)</f>
        <v>132.56742857142854</v>
      </c>
      <c r="I2958" s="28">
        <f t="shared" si="833"/>
        <v>78.849230769230743</v>
      </c>
      <c r="J2958" s="28">
        <f t="shared" si="833"/>
        <v>315.60278021978041</v>
      </c>
      <c r="K2958" s="28">
        <f t="shared" si="833"/>
        <v>77.481208791208815</v>
      </c>
      <c r="L2958" s="28">
        <f t="shared" si="833"/>
        <v>6.656349567592164E-3</v>
      </c>
      <c r="M2958" s="28">
        <f t="shared" si="833"/>
        <v>330.4133626373627</v>
      </c>
      <c r="N2958" s="28">
        <f t="shared" si="833"/>
        <v>119.65840659340643</v>
      </c>
      <c r="O2958" s="28">
        <f t="shared" si="833"/>
        <v>44.390010989010989</v>
      </c>
      <c r="P2958" s="28">
        <f t="shared" si="833"/>
        <v>0</v>
      </c>
      <c r="R2958" s="24">
        <f t="shared" si="816"/>
        <v>1544.4512387671505</v>
      </c>
      <c r="T2958" s="5"/>
      <c r="V2958" s="20">
        <f t="shared" si="817"/>
        <v>1544.4512387671505</v>
      </c>
      <c r="W2958" s="59">
        <f t="shared" si="807"/>
        <v>42969</v>
      </c>
      <c r="X2958" s="28">
        <f t="shared" si="820"/>
        <v>151.39905833333341</v>
      </c>
      <c r="Y2958" s="28">
        <f t="shared" si="821"/>
        <v>338.18764999999991</v>
      </c>
      <c r="Z2958" s="28">
        <f t="shared" si="754"/>
        <v>329.06874999999974</v>
      </c>
      <c r="AA2958" s="28">
        <f t="shared" si="831"/>
        <v>321.86480833333314</v>
      </c>
      <c r="AB2958" s="28">
        <f t="shared" si="822"/>
        <v>202.36661666666666</v>
      </c>
      <c r="AC2958" s="28">
        <f t="shared" si="823"/>
        <v>35.93319166666668</v>
      </c>
      <c r="AD2958" s="28">
        <f t="shared" si="824"/>
        <v>96.176699999999983</v>
      </c>
      <c r="AE2958" s="28">
        <f t="shared" si="825"/>
        <v>0</v>
      </c>
      <c r="AF2958" s="28">
        <f t="shared" si="826"/>
        <v>13.055871666666661</v>
      </c>
      <c r="AG2958" s="28">
        <f t="shared" si="827"/>
        <v>8.5230499999999978</v>
      </c>
      <c r="AH2958" s="28">
        <f t="shared" si="828"/>
        <v>0</v>
      </c>
      <c r="AI2958" s="28"/>
      <c r="AL2958" s="24">
        <f t="shared" si="829"/>
        <v>1496.5756966666663</v>
      </c>
      <c r="AN2958" s="47">
        <v>315</v>
      </c>
      <c r="AP2958" s="20">
        <f t="shared" si="818"/>
        <v>1811.5756966666663</v>
      </c>
      <c r="AR2958" s="20"/>
    </row>
    <row r="2959" spans="1:44" x14ac:dyDescent="0.25">
      <c r="A2959" t="str">
        <f>VLOOKUP($B2959,'Cushing Balance'!$C$2:$E$500,3,TRUE)</f>
        <v>332017</v>
      </c>
      <c r="B2959" s="2">
        <v>42970</v>
      </c>
      <c r="C2959" s="32"/>
      <c r="D2959" s="36">
        <f t="shared" si="803"/>
        <v>139.16694505494522</v>
      </c>
      <c r="E2959" s="28">
        <f t="shared" si="804"/>
        <v>108.94604395604414</v>
      </c>
      <c r="F2959" s="28">
        <f t="shared" si="805"/>
        <v>197.36916483516487</v>
      </c>
      <c r="G2959" s="28"/>
      <c r="H2959" s="28">
        <f t="shared" ref="H2959:P2959" si="834">AVERAGE(H2953:H2958)</f>
        <v>132.56742857142854</v>
      </c>
      <c r="I2959" s="28">
        <f t="shared" si="834"/>
        <v>78.849230769230743</v>
      </c>
      <c r="J2959" s="28">
        <f t="shared" si="834"/>
        <v>315.60278021978041</v>
      </c>
      <c r="K2959" s="28">
        <f t="shared" si="834"/>
        <v>77.481208791208815</v>
      </c>
      <c r="L2959" s="28">
        <f t="shared" si="834"/>
        <v>6.656349567592164E-3</v>
      </c>
      <c r="M2959" s="28">
        <f t="shared" si="834"/>
        <v>330.4133626373627</v>
      </c>
      <c r="N2959" s="28">
        <f t="shared" si="834"/>
        <v>119.65840659340643</v>
      </c>
      <c r="O2959" s="28">
        <f t="shared" si="834"/>
        <v>44.390010989010989</v>
      </c>
      <c r="P2959" s="28">
        <f t="shared" si="834"/>
        <v>0</v>
      </c>
      <c r="R2959" s="24">
        <f t="shared" si="816"/>
        <v>1544.4512387671505</v>
      </c>
      <c r="T2959" s="5"/>
      <c r="V2959" s="20">
        <f t="shared" si="817"/>
        <v>1544.4512387671505</v>
      </c>
      <c r="W2959" s="59">
        <f t="shared" si="807"/>
        <v>42970</v>
      </c>
      <c r="X2959" s="28">
        <f t="shared" si="820"/>
        <v>151.39905833333341</v>
      </c>
      <c r="Y2959" s="28">
        <f t="shared" si="821"/>
        <v>338.18764999999991</v>
      </c>
      <c r="Z2959" s="28">
        <f t="shared" si="754"/>
        <v>329.06874999999974</v>
      </c>
      <c r="AA2959" s="28">
        <f t="shared" si="831"/>
        <v>321.86480833333314</v>
      </c>
      <c r="AB2959" s="28">
        <f t="shared" si="822"/>
        <v>202.36661666666666</v>
      </c>
      <c r="AC2959" s="28">
        <f t="shared" si="823"/>
        <v>35.93319166666668</v>
      </c>
      <c r="AD2959" s="28">
        <f t="shared" si="824"/>
        <v>96.176699999999983</v>
      </c>
      <c r="AE2959" s="28">
        <f t="shared" si="825"/>
        <v>0</v>
      </c>
      <c r="AF2959" s="28">
        <f t="shared" si="826"/>
        <v>13.055871666666661</v>
      </c>
      <c r="AG2959" s="28">
        <f t="shared" si="827"/>
        <v>8.5230499999999978</v>
      </c>
      <c r="AH2959" s="28">
        <f t="shared" si="828"/>
        <v>0</v>
      </c>
      <c r="AI2959" s="28"/>
      <c r="AL2959" s="24">
        <f t="shared" si="829"/>
        <v>1496.5756966666663</v>
      </c>
      <c r="AN2959" s="47">
        <v>315</v>
      </c>
      <c r="AP2959" s="20">
        <f t="shared" si="818"/>
        <v>1811.5756966666663</v>
      </c>
      <c r="AR2959" s="20"/>
    </row>
    <row r="2960" spans="1:44" x14ac:dyDescent="0.25">
      <c r="A2960" t="str">
        <f>VLOOKUP($B2960,'Cushing Balance'!$C$2:$E$500,3,TRUE)</f>
        <v>332017</v>
      </c>
      <c r="B2960" s="2">
        <v>42971</v>
      </c>
      <c r="C2960" s="32"/>
      <c r="D2960" s="36">
        <f t="shared" si="803"/>
        <v>139.16694505494522</v>
      </c>
      <c r="E2960" s="28">
        <f t="shared" si="804"/>
        <v>108.94604395604414</v>
      </c>
      <c r="F2960" s="28">
        <f t="shared" si="805"/>
        <v>197.36916483516487</v>
      </c>
      <c r="G2960" s="28"/>
      <c r="H2960" s="28">
        <f t="shared" ref="H2960:P2960" si="835">AVERAGE(H2954:H2959)</f>
        <v>132.56742857142854</v>
      </c>
      <c r="I2960" s="28">
        <f t="shared" si="835"/>
        <v>78.849230769230743</v>
      </c>
      <c r="J2960" s="28">
        <f t="shared" si="835"/>
        <v>315.60278021978041</v>
      </c>
      <c r="K2960" s="28">
        <f t="shared" si="835"/>
        <v>77.481208791208815</v>
      </c>
      <c r="L2960" s="28">
        <f t="shared" si="835"/>
        <v>6.656349567592164E-3</v>
      </c>
      <c r="M2960" s="28">
        <f t="shared" si="835"/>
        <v>330.4133626373627</v>
      </c>
      <c r="N2960" s="28">
        <f t="shared" si="835"/>
        <v>119.65840659340643</v>
      </c>
      <c r="O2960" s="28">
        <f t="shared" si="835"/>
        <v>44.390010989010989</v>
      </c>
      <c r="P2960" s="28">
        <f t="shared" si="835"/>
        <v>0</v>
      </c>
      <c r="R2960" s="24">
        <f t="shared" si="816"/>
        <v>1544.4512387671505</v>
      </c>
      <c r="T2960" s="5"/>
      <c r="V2960" s="20">
        <f t="shared" si="817"/>
        <v>1544.4512387671505</v>
      </c>
      <c r="W2960" s="59">
        <f t="shared" si="807"/>
        <v>42971</v>
      </c>
      <c r="X2960" s="28">
        <f t="shared" si="820"/>
        <v>151.39905833333341</v>
      </c>
      <c r="Y2960" s="28">
        <f t="shared" si="821"/>
        <v>338.18764999999991</v>
      </c>
      <c r="Z2960" s="28">
        <f t="shared" si="754"/>
        <v>329.06874999999974</v>
      </c>
      <c r="AA2960" s="28">
        <f t="shared" si="831"/>
        <v>321.86480833333314</v>
      </c>
      <c r="AB2960" s="28">
        <f t="shared" si="822"/>
        <v>202.36661666666666</v>
      </c>
      <c r="AC2960" s="28">
        <f t="shared" si="823"/>
        <v>35.93319166666668</v>
      </c>
      <c r="AD2960" s="28">
        <f t="shared" si="824"/>
        <v>96.176699999999983</v>
      </c>
      <c r="AE2960" s="28">
        <f t="shared" si="825"/>
        <v>0</v>
      </c>
      <c r="AF2960" s="28">
        <f t="shared" si="826"/>
        <v>13.055871666666661</v>
      </c>
      <c r="AG2960" s="28">
        <f t="shared" si="827"/>
        <v>8.5230499999999978</v>
      </c>
      <c r="AH2960" s="28">
        <f t="shared" si="828"/>
        <v>0</v>
      </c>
      <c r="AI2960" s="28"/>
      <c r="AL2960" s="24">
        <f t="shared" si="829"/>
        <v>1496.5756966666663</v>
      </c>
      <c r="AN2960" s="47">
        <v>315</v>
      </c>
      <c r="AP2960" s="20">
        <f t="shared" si="818"/>
        <v>1811.5756966666663</v>
      </c>
      <c r="AR2960" s="20"/>
    </row>
    <row r="2961" spans="1:44" x14ac:dyDescent="0.25">
      <c r="A2961" t="str">
        <f>VLOOKUP($B2961,'Cushing Balance'!$C$2:$E$500,3,TRUE)</f>
        <v>332017</v>
      </c>
      <c r="B2961" s="2">
        <v>42972</v>
      </c>
      <c r="C2961" s="32"/>
      <c r="D2961" s="36">
        <f t="shared" si="803"/>
        <v>139.16694505494522</v>
      </c>
      <c r="E2961" s="28">
        <f t="shared" si="804"/>
        <v>108.94604395604414</v>
      </c>
      <c r="F2961" s="28">
        <f t="shared" si="805"/>
        <v>197.36916483516487</v>
      </c>
      <c r="G2961" s="28"/>
      <c r="H2961" s="28">
        <f t="shared" ref="H2961:P2961" si="836">AVERAGE(H2955:H2960)</f>
        <v>132.56742857142854</v>
      </c>
      <c r="I2961" s="28">
        <f t="shared" si="836"/>
        <v>78.849230769230743</v>
      </c>
      <c r="J2961" s="28">
        <f t="shared" si="836"/>
        <v>315.60278021978041</v>
      </c>
      <c r="K2961" s="28">
        <f t="shared" si="836"/>
        <v>77.481208791208815</v>
      </c>
      <c r="L2961" s="28">
        <f t="shared" si="836"/>
        <v>6.656349567592164E-3</v>
      </c>
      <c r="M2961" s="28">
        <f t="shared" si="836"/>
        <v>330.4133626373627</v>
      </c>
      <c r="N2961" s="28">
        <f t="shared" si="836"/>
        <v>119.65840659340643</v>
      </c>
      <c r="O2961" s="28">
        <f t="shared" si="836"/>
        <v>44.390010989010989</v>
      </c>
      <c r="P2961" s="28">
        <f t="shared" si="836"/>
        <v>0</v>
      </c>
      <c r="R2961" s="24">
        <f t="shared" si="816"/>
        <v>1544.4512387671505</v>
      </c>
      <c r="T2961" s="5"/>
      <c r="V2961" s="20">
        <f t="shared" si="817"/>
        <v>1544.4512387671505</v>
      </c>
      <c r="W2961" s="59">
        <f t="shared" si="807"/>
        <v>42972</v>
      </c>
      <c r="X2961" s="28">
        <f t="shared" si="820"/>
        <v>151.39905833333341</v>
      </c>
      <c r="Y2961" s="28">
        <f t="shared" si="821"/>
        <v>338.18764999999991</v>
      </c>
      <c r="Z2961" s="28">
        <f t="shared" si="754"/>
        <v>329.06874999999974</v>
      </c>
      <c r="AA2961" s="28">
        <f t="shared" si="831"/>
        <v>321.86480833333314</v>
      </c>
      <c r="AB2961" s="28">
        <f t="shared" si="822"/>
        <v>202.36661666666666</v>
      </c>
      <c r="AC2961" s="28">
        <f t="shared" si="823"/>
        <v>35.93319166666668</v>
      </c>
      <c r="AD2961" s="28">
        <f t="shared" si="824"/>
        <v>96.176699999999983</v>
      </c>
      <c r="AE2961" s="28">
        <f t="shared" si="825"/>
        <v>0</v>
      </c>
      <c r="AF2961" s="28">
        <f t="shared" si="826"/>
        <v>13.055871666666661</v>
      </c>
      <c r="AG2961" s="28">
        <f t="shared" si="827"/>
        <v>8.5230499999999978</v>
      </c>
      <c r="AH2961" s="28">
        <f t="shared" si="828"/>
        <v>0</v>
      </c>
      <c r="AI2961" s="28"/>
      <c r="AL2961" s="24">
        <f t="shared" si="829"/>
        <v>1496.5756966666663</v>
      </c>
      <c r="AN2961" s="47">
        <v>315</v>
      </c>
      <c r="AP2961" s="20">
        <f t="shared" si="818"/>
        <v>1811.5756966666663</v>
      </c>
      <c r="AR2961" s="20"/>
    </row>
    <row r="2962" spans="1:44" x14ac:dyDescent="0.25">
      <c r="A2962" t="str">
        <f>VLOOKUP($B2962,'Cushing Balance'!$C$2:$E$500,3,TRUE)</f>
        <v>342017</v>
      </c>
      <c r="B2962" s="2">
        <v>42973</v>
      </c>
      <c r="C2962" s="32"/>
      <c r="D2962" s="36">
        <f t="shared" si="803"/>
        <v>139.16694505494522</v>
      </c>
      <c r="E2962" s="28">
        <f t="shared" si="804"/>
        <v>108.94604395604414</v>
      </c>
      <c r="F2962" s="28">
        <f t="shared" si="805"/>
        <v>197.36916483516487</v>
      </c>
      <c r="G2962" s="28"/>
      <c r="H2962" s="28">
        <f t="shared" ref="H2962:P2962" si="837">AVERAGE(H2956:H2961)</f>
        <v>132.56742857142854</v>
      </c>
      <c r="I2962" s="28">
        <f t="shared" si="837"/>
        <v>78.849230769230743</v>
      </c>
      <c r="J2962" s="28">
        <f t="shared" si="837"/>
        <v>315.60278021978041</v>
      </c>
      <c r="K2962" s="28">
        <f t="shared" si="837"/>
        <v>77.481208791208815</v>
      </c>
      <c r="L2962" s="28">
        <f t="shared" si="837"/>
        <v>6.656349567592164E-3</v>
      </c>
      <c r="M2962" s="28">
        <f t="shared" si="837"/>
        <v>330.4133626373627</v>
      </c>
      <c r="N2962" s="28">
        <f t="shared" si="837"/>
        <v>119.65840659340643</v>
      </c>
      <c r="O2962" s="28">
        <f t="shared" si="837"/>
        <v>44.390010989010989</v>
      </c>
      <c r="P2962" s="28">
        <f t="shared" si="837"/>
        <v>0</v>
      </c>
      <c r="R2962" s="24">
        <f t="shared" si="816"/>
        <v>1544.4512387671505</v>
      </c>
      <c r="T2962" s="5"/>
      <c r="V2962" s="20">
        <f t="shared" si="817"/>
        <v>1544.4512387671505</v>
      </c>
      <c r="W2962" s="59">
        <f t="shared" si="807"/>
        <v>42973</v>
      </c>
      <c r="X2962" s="28">
        <f t="shared" si="820"/>
        <v>151.39905833333341</v>
      </c>
      <c r="Y2962" s="28">
        <f t="shared" si="821"/>
        <v>338.18764999999991</v>
      </c>
      <c r="Z2962" s="28">
        <f t="shared" si="754"/>
        <v>329.06874999999974</v>
      </c>
      <c r="AA2962" s="28">
        <f t="shared" si="831"/>
        <v>321.86480833333314</v>
      </c>
      <c r="AB2962" s="28">
        <f t="shared" si="822"/>
        <v>202.36661666666666</v>
      </c>
      <c r="AC2962" s="28">
        <f t="shared" si="823"/>
        <v>35.93319166666668</v>
      </c>
      <c r="AD2962" s="28">
        <f t="shared" si="824"/>
        <v>96.176699999999983</v>
      </c>
      <c r="AE2962" s="28">
        <f t="shared" si="825"/>
        <v>0</v>
      </c>
      <c r="AF2962" s="28">
        <f t="shared" si="826"/>
        <v>13.055871666666661</v>
      </c>
      <c r="AG2962" s="28">
        <f t="shared" si="827"/>
        <v>8.5230499999999978</v>
      </c>
      <c r="AH2962" s="28">
        <f t="shared" si="828"/>
        <v>0</v>
      </c>
      <c r="AI2962" s="28"/>
      <c r="AL2962" s="24">
        <f t="shared" si="829"/>
        <v>1496.5756966666663</v>
      </c>
      <c r="AN2962" s="47">
        <v>315</v>
      </c>
      <c r="AP2962" s="20">
        <f t="shared" si="818"/>
        <v>1811.5756966666663</v>
      </c>
      <c r="AR2962" s="20"/>
    </row>
    <row r="2963" spans="1:44" x14ac:dyDescent="0.25">
      <c r="A2963" t="str">
        <f>VLOOKUP($B2963,'Cushing Balance'!$C$2:$E$500,3,TRUE)</f>
        <v>342017</v>
      </c>
      <c r="B2963" s="2">
        <v>42974</v>
      </c>
      <c r="C2963" s="32"/>
      <c r="D2963" s="36">
        <f t="shared" si="803"/>
        <v>139.16694505494522</v>
      </c>
      <c r="E2963" s="28">
        <f t="shared" si="804"/>
        <v>108.94604395604414</v>
      </c>
      <c r="F2963" s="28">
        <f t="shared" si="805"/>
        <v>197.36916483516487</v>
      </c>
      <c r="G2963" s="28"/>
      <c r="H2963" s="28">
        <f t="shared" ref="H2963:P2963" si="838">AVERAGE(H2957:H2962)</f>
        <v>132.56742857142854</v>
      </c>
      <c r="I2963" s="28">
        <f t="shared" si="838"/>
        <v>78.849230769230743</v>
      </c>
      <c r="J2963" s="28">
        <f t="shared" si="838"/>
        <v>315.60278021978041</v>
      </c>
      <c r="K2963" s="28">
        <f t="shared" si="838"/>
        <v>77.481208791208815</v>
      </c>
      <c r="L2963" s="28">
        <f t="shared" si="838"/>
        <v>6.656349567592164E-3</v>
      </c>
      <c r="M2963" s="28">
        <f t="shared" si="838"/>
        <v>330.4133626373627</v>
      </c>
      <c r="N2963" s="28">
        <f t="shared" si="838"/>
        <v>119.65840659340643</v>
      </c>
      <c r="O2963" s="28">
        <f t="shared" si="838"/>
        <v>44.390010989010989</v>
      </c>
      <c r="P2963" s="28">
        <f t="shared" si="838"/>
        <v>0</v>
      </c>
      <c r="R2963" s="24">
        <f t="shared" si="816"/>
        <v>1544.4512387671505</v>
      </c>
      <c r="T2963" s="5"/>
      <c r="V2963" s="20">
        <f t="shared" si="817"/>
        <v>1544.4512387671505</v>
      </c>
      <c r="W2963" s="59">
        <f t="shared" si="807"/>
        <v>42974</v>
      </c>
      <c r="X2963" s="28">
        <f t="shared" si="820"/>
        <v>151.39905833333341</v>
      </c>
      <c r="Y2963" s="28">
        <f t="shared" si="821"/>
        <v>338.18764999999991</v>
      </c>
      <c r="Z2963" s="28">
        <f t="shared" si="754"/>
        <v>329.06874999999974</v>
      </c>
      <c r="AA2963" s="28">
        <f t="shared" si="831"/>
        <v>321.86480833333314</v>
      </c>
      <c r="AB2963" s="28">
        <f t="shared" si="822"/>
        <v>202.36661666666666</v>
      </c>
      <c r="AC2963" s="28">
        <f t="shared" si="823"/>
        <v>35.93319166666668</v>
      </c>
      <c r="AD2963" s="28">
        <f t="shared" si="824"/>
        <v>96.176699999999983</v>
      </c>
      <c r="AE2963" s="28">
        <f t="shared" si="825"/>
        <v>0</v>
      </c>
      <c r="AF2963" s="28">
        <f t="shared" si="826"/>
        <v>13.055871666666661</v>
      </c>
      <c r="AG2963" s="28">
        <f t="shared" si="827"/>
        <v>8.5230499999999978</v>
      </c>
      <c r="AH2963" s="28">
        <f t="shared" si="828"/>
        <v>0</v>
      </c>
      <c r="AI2963" s="28"/>
      <c r="AL2963" s="24">
        <f t="shared" si="829"/>
        <v>1496.5756966666663</v>
      </c>
      <c r="AN2963" s="47">
        <v>315</v>
      </c>
      <c r="AP2963" s="20">
        <f t="shared" si="818"/>
        <v>1811.5756966666663</v>
      </c>
      <c r="AR2963" s="20"/>
    </row>
    <row r="2964" spans="1:44" x14ac:dyDescent="0.25">
      <c r="A2964" t="str">
        <f>VLOOKUP($B2964,'Cushing Balance'!$C$2:$E$500,3,TRUE)</f>
        <v>342017</v>
      </c>
      <c r="B2964" s="2">
        <v>42975</v>
      </c>
      <c r="C2964" s="32"/>
      <c r="D2964" s="36">
        <f t="shared" si="803"/>
        <v>139.16694505494522</v>
      </c>
      <c r="E2964" s="28">
        <f t="shared" si="804"/>
        <v>108.94604395604414</v>
      </c>
      <c r="F2964" s="28">
        <f t="shared" si="805"/>
        <v>197.36916483516487</v>
      </c>
      <c r="G2964" s="28"/>
      <c r="H2964" s="28">
        <f t="shared" ref="H2964:P2964" si="839">AVERAGE(H2958:H2963)</f>
        <v>132.56742857142854</v>
      </c>
      <c r="I2964" s="28">
        <f t="shared" si="839"/>
        <v>78.849230769230743</v>
      </c>
      <c r="J2964" s="28">
        <f t="shared" si="839"/>
        <v>315.60278021978041</v>
      </c>
      <c r="K2964" s="28">
        <f t="shared" si="839"/>
        <v>77.481208791208815</v>
      </c>
      <c r="L2964" s="28">
        <f t="shared" si="839"/>
        <v>6.656349567592164E-3</v>
      </c>
      <c r="M2964" s="28">
        <f t="shared" si="839"/>
        <v>330.4133626373627</v>
      </c>
      <c r="N2964" s="28">
        <f t="shared" si="839"/>
        <v>119.65840659340643</v>
      </c>
      <c r="O2964" s="28">
        <f t="shared" si="839"/>
        <v>44.390010989010989</v>
      </c>
      <c r="P2964" s="28">
        <f t="shared" si="839"/>
        <v>0</v>
      </c>
      <c r="R2964" s="24">
        <f t="shared" si="816"/>
        <v>1544.4512387671505</v>
      </c>
      <c r="T2964" s="5"/>
      <c r="V2964" s="20">
        <f t="shared" si="817"/>
        <v>1544.4512387671505</v>
      </c>
      <c r="W2964" s="59">
        <f t="shared" si="807"/>
        <v>42975</v>
      </c>
      <c r="X2964" s="28">
        <f t="shared" si="820"/>
        <v>151.39905833333341</v>
      </c>
      <c r="Y2964" s="28">
        <f t="shared" si="821"/>
        <v>338.18764999999991</v>
      </c>
      <c r="Z2964" s="28">
        <f t="shared" si="754"/>
        <v>329.06874999999974</v>
      </c>
      <c r="AA2964" s="28">
        <f t="shared" si="831"/>
        <v>321.86480833333314</v>
      </c>
      <c r="AB2964" s="28">
        <f t="shared" si="822"/>
        <v>202.36661666666666</v>
      </c>
      <c r="AC2964" s="28">
        <f t="shared" si="823"/>
        <v>35.93319166666668</v>
      </c>
      <c r="AD2964" s="28">
        <f t="shared" si="824"/>
        <v>96.176699999999983</v>
      </c>
      <c r="AE2964" s="28">
        <f t="shared" si="825"/>
        <v>0</v>
      </c>
      <c r="AF2964" s="28">
        <f t="shared" si="826"/>
        <v>13.055871666666661</v>
      </c>
      <c r="AG2964" s="28">
        <f t="shared" si="827"/>
        <v>8.5230499999999978</v>
      </c>
      <c r="AH2964" s="28">
        <f t="shared" si="828"/>
        <v>0</v>
      </c>
      <c r="AI2964" s="28"/>
      <c r="AL2964" s="24">
        <f t="shared" si="829"/>
        <v>1496.5756966666663</v>
      </c>
      <c r="AN2964" s="47">
        <v>315</v>
      </c>
      <c r="AP2964" s="20">
        <f t="shared" si="818"/>
        <v>1811.5756966666663</v>
      </c>
      <c r="AR2964" s="20"/>
    </row>
    <row r="2965" spans="1:44" x14ac:dyDescent="0.25">
      <c r="A2965" t="str">
        <f>VLOOKUP($B2965,'Cushing Balance'!$C$2:$E$500,3,TRUE)</f>
        <v>342017</v>
      </c>
      <c r="B2965" s="2">
        <v>42976</v>
      </c>
      <c r="C2965" s="32"/>
      <c r="D2965" s="36">
        <f t="shared" si="803"/>
        <v>139.16694505494522</v>
      </c>
      <c r="E2965" s="28">
        <f t="shared" si="804"/>
        <v>108.94604395604414</v>
      </c>
      <c r="F2965" s="28">
        <f t="shared" si="805"/>
        <v>197.36916483516487</v>
      </c>
      <c r="G2965" s="28"/>
      <c r="H2965" s="28">
        <f t="shared" ref="H2965:P2965" si="840">AVERAGE(H2959:H2964)</f>
        <v>132.56742857142854</v>
      </c>
      <c r="I2965" s="28">
        <f t="shared" si="840"/>
        <v>78.849230769230743</v>
      </c>
      <c r="J2965" s="28">
        <f t="shared" si="840"/>
        <v>315.60278021978041</v>
      </c>
      <c r="K2965" s="28">
        <f t="shared" si="840"/>
        <v>77.481208791208815</v>
      </c>
      <c r="L2965" s="28">
        <f t="shared" si="840"/>
        <v>6.656349567592164E-3</v>
      </c>
      <c r="M2965" s="28">
        <f t="shared" si="840"/>
        <v>330.4133626373627</v>
      </c>
      <c r="N2965" s="28">
        <f t="shared" si="840"/>
        <v>119.65840659340643</v>
      </c>
      <c r="O2965" s="28">
        <f t="shared" si="840"/>
        <v>44.390010989010989</v>
      </c>
      <c r="P2965" s="28">
        <f t="shared" si="840"/>
        <v>0</v>
      </c>
      <c r="R2965" s="24">
        <f t="shared" si="816"/>
        <v>1544.4512387671505</v>
      </c>
      <c r="T2965" s="5"/>
      <c r="V2965" s="20">
        <f t="shared" si="817"/>
        <v>1544.4512387671505</v>
      </c>
      <c r="W2965" s="59">
        <f t="shared" si="807"/>
        <v>42976</v>
      </c>
      <c r="X2965" s="28">
        <f t="shared" si="820"/>
        <v>151.39905833333341</v>
      </c>
      <c r="Y2965" s="28">
        <f t="shared" si="821"/>
        <v>338.18764999999991</v>
      </c>
      <c r="Z2965" s="28">
        <f t="shared" si="754"/>
        <v>329.06874999999974</v>
      </c>
      <c r="AA2965" s="28">
        <f t="shared" si="831"/>
        <v>321.86480833333314</v>
      </c>
      <c r="AB2965" s="28">
        <f t="shared" si="822"/>
        <v>202.36661666666666</v>
      </c>
      <c r="AC2965" s="28">
        <f t="shared" si="823"/>
        <v>35.93319166666668</v>
      </c>
      <c r="AD2965" s="28">
        <f t="shared" si="824"/>
        <v>96.176699999999983</v>
      </c>
      <c r="AE2965" s="28">
        <f t="shared" si="825"/>
        <v>0</v>
      </c>
      <c r="AF2965" s="28">
        <f t="shared" si="826"/>
        <v>13.055871666666661</v>
      </c>
      <c r="AG2965" s="28">
        <f t="shared" si="827"/>
        <v>8.5230499999999978</v>
      </c>
      <c r="AH2965" s="28">
        <f t="shared" si="828"/>
        <v>0</v>
      </c>
      <c r="AI2965" s="28"/>
      <c r="AL2965" s="24">
        <f t="shared" si="829"/>
        <v>1496.5756966666663</v>
      </c>
      <c r="AN2965" s="47">
        <v>315</v>
      </c>
      <c r="AP2965" s="20">
        <f t="shared" si="818"/>
        <v>1811.5756966666663</v>
      </c>
      <c r="AR2965" s="20"/>
    </row>
    <row r="2966" spans="1:44" x14ac:dyDescent="0.25">
      <c r="A2966" t="str">
        <f>VLOOKUP($B2966,'Cushing Balance'!$C$2:$E$500,3,TRUE)</f>
        <v>342017</v>
      </c>
      <c r="B2966" s="2">
        <v>42977</v>
      </c>
      <c r="C2966" s="32"/>
      <c r="D2966" s="36">
        <f t="shared" si="803"/>
        <v>139.16694505494522</v>
      </c>
      <c r="E2966" s="28">
        <f t="shared" si="804"/>
        <v>108.94604395604414</v>
      </c>
      <c r="F2966" s="28">
        <f t="shared" si="805"/>
        <v>197.36916483516487</v>
      </c>
      <c r="G2966" s="28"/>
      <c r="H2966" s="28">
        <f t="shared" ref="H2966:P2966" si="841">AVERAGE(H2960:H2965)</f>
        <v>132.56742857142854</v>
      </c>
      <c r="I2966" s="28">
        <f t="shared" si="841"/>
        <v>78.849230769230743</v>
      </c>
      <c r="J2966" s="28">
        <f t="shared" si="841"/>
        <v>315.60278021978041</v>
      </c>
      <c r="K2966" s="28">
        <f t="shared" si="841"/>
        <v>77.481208791208815</v>
      </c>
      <c r="L2966" s="28">
        <f t="shared" si="841"/>
        <v>6.656349567592164E-3</v>
      </c>
      <c r="M2966" s="28">
        <f t="shared" si="841"/>
        <v>330.4133626373627</v>
      </c>
      <c r="N2966" s="28">
        <f t="shared" si="841"/>
        <v>119.65840659340643</v>
      </c>
      <c r="O2966" s="28">
        <f t="shared" si="841"/>
        <v>44.390010989010989</v>
      </c>
      <c r="P2966" s="28">
        <f t="shared" si="841"/>
        <v>0</v>
      </c>
      <c r="R2966" s="24">
        <f t="shared" si="816"/>
        <v>1544.4512387671505</v>
      </c>
      <c r="T2966" s="5"/>
      <c r="V2966" s="20">
        <f t="shared" si="817"/>
        <v>1544.4512387671505</v>
      </c>
      <c r="W2966" s="59">
        <f t="shared" si="807"/>
        <v>42977</v>
      </c>
      <c r="X2966" s="28">
        <f t="shared" si="820"/>
        <v>151.39905833333341</v>
      </c>
      <c r="Y2966" s="28">
        <f t="shared" si="821"/>
        <v>338.18764999999991</v>
      </c>
      <c r="Z2966" s="28">
        <f t="shared" si="754"/>
        <v>329.06874999999974</v>
      </c>
      <c r="AA2966" s="28">
        <f t="shared" si="831"/>
        <v>321.86480833333314</v>
      </c>
      <c r="AB2966" s="28">
        <f t="shared" si="822"/>
        <v>202.36661666666666</v>
      </c>
      <c r="AC2966" s="28">
        <f t="shared" si="823"/>
        <v>35.93319166666668</v>
      </c>
      <c r="AD2966" s="28">
        <f t="shared" si="824"/>
        <v>96.176699999999983</v>
      </c>
      <c r="AE2966" s="28">
        <f t="shared" si="825"/>
        <v>0</v>
      </c>
      <c r="AF2966" s="28">
        <f t="shared" si="826"/>
        <v>13.055871666666661</v>
      </c>
      <c r="AG2966" s="28">
        <f t="shared" si="827"/>
        <v>8.5230499999999978</v>
      </c>
      <c r="AH2966" s="28">
        <f t="shared" si="828"/>
        <v>0</v>
      </c>
      <c r="AI2966" s="28"/>
      <c r="AL2966" s="24">
        <f t="shared" si="829"/>
        <v>1496.5756966666663</v>
      </c>
      <c r="AN2966" s="47">
        <v>315</v>
      </c>
      <c r="AP2966" s="20">
        <f t="shared" si="818"/>
        <v>1811.5756966666663</v>
      </c>
      <c r="AR2966" s="20"/>
    </row>
    <row r="2967" spans="1:44" x14ac:dyDescent="0.25">
      <c r="A2967" t="str">
        <f>VLOOKUP($B2967,'Cushing Balance'!$C$2:$E$500,3,TRUE)</f>
        <v>342017</v>
      </c>
      <c r="B2967" s="2">
        <v>42978</v>
      </c>
      <c r="C2967" s="32"/>
      <c r="D2967" s="36">
        <f t="shared" si="803"/>
        <v>139.16694505494522</v>
      </c>
      <c r="E2967" s="28">
        <f t="shared" si="804"/>
        <v>108.94604395604414</v>
      </c>
      <c r="F2967" s="28">
        <f t="shared" si="805"/>
        <v>197.36916483516487</v>
      </c>
      <c r="G2967" s="28"/>
      <c r="H2967" s="28">
        <f t="shared" ref="H2967:P2967" si="842">AVERAGE(H2961:H2966)</f>
        <v>132.56742857142854</v>
      </c>
      <c r="I2967" s="28">
        <f t="shared" si="842"/>
        <v>78.849230769230743</v>
      </c>
      <c r="J2967" s="28">
        <f t="shared" si="842"/>
        <v>315.60278021978041</v>
      </c>
      <c r="K2967" s="28">
        <f t="shared" si="842"/>
        <v>77.481208791208815</v>
      </c>
      <c r="L2967" s="28">
        <f t="shared" si="842"/>
        <v>6.656349567592164E-3</v>
      </c>
      <c r="M2967" s="28">
        <f t="shared" si="842"/>
        <v>330.4133626373627</v>
      </c>
      <c r="N2967" s="28">
        <f t="shared" si="842"/>
        <v>119.65840659340643</v>
      </c>
      <c r="O2967" s="28">
        <f t="shared" si="842"/>
        <v>44.390010989010989</v>
      </c>
      <c r="P2967" s="28">
        <f t="shared" si="842"/>
        <v>0</v>
      </c>
      <c r="R2967" s="24">
        <f t="shared" si="816"/>
        <v>1544.4512387671505</v>
      </c>
      <c r="T2967" s="5"/>
      <c r="V2967" s="20">
        <f t="shared" si="817"/>
        <v>1544.4512387671505</v>
      </c>
      <c r="W2967" s="59">
        <f t="shared" si="807"/>
        <v>42978</v>
      </c>
      <c r="X2967" s="28">
        <f t="shared" si="820"/>
        <v>151.39905833333341</v>
      </c>
      <c r="Y2967" s="28">
        <f t="shared" si="821"/>
        <v>338.18764999999991</v>
      </c>
      <c r="Z2967" s="28">
        <f t="shared" si="754"/>
        <v>329.06874999999974</v>
      </c>
      <c r="AA2967" s="28">
        <f t="shared" si="831"/>
        <v>321.86480833333314</v>
      </c>
      <c r="AB2967" s="28">
        <f t="shared" si="822"/>
        <v>202.36661666666666</v>
      </c>
      <c r="AC2967" s="28">
        <f t="shared" si="823"/>
        <v>35.93319166666668</v>
      </c>
      <c r="AD2967" s="28">
        <f t="shared" si="824"/>
        <v>96.176699999999983</v>
      </c>
      <c r="AE2967" s="28">
        <f t="shared" si="825"/>
        <v>0</v>
      </c>
      <c r="AF2967" s="28">
        <f t="shared" si="826"/>
        <v>13.055871666666661</v>
      </c>
      <c r="AG2967" s="28">
        <f t="shared" si="827"/>
        <v>8.5230499999999978</v>
      </c>
      <c r="AH2967" s="28">
        <f t="shared" si="828"/>
        <v>0</v>
      </c>
      <c r="AI2967" s="28"/>
      <c r="AL2967" s="24">
        <f t="shared" si="829"/>
        <v>1496.5756966666663</v>
      </c>
      <c r="AN2967" s="47">
        <v>315</v>
      </c>
      <c r="AP2967" s="20">
        <f t="shared" si="818"/>
        <v>1811.5756966666663</v>
      </c>
      <c r="AR2967" s="20"/>
    </row>
    <row r="2968" spans="1:44" x14ac:dyDescent="0.25">
      <c r="A2968" t="str">
        <f>VLOOKUP($B2968,'Cushing Balance'!$C$2:$E$500,3,TRUE)</f>
        <v>342017</v>
      </c>
      <c r="B2968" s="2">
        <v>42979</v>
      </c>
      <c r="C2968" s="32"/>
      <c r="D2968" s="36">
        <f t="shared" si="803"/>
        <v>139.16694505494522</v>
      </c>
      <c r="E2968" s="28">
        <f t="shared" si="804"/>
        <v>108.94604395604414</v>
      </c>
      <c r="F2968" s="28">
        <f t="shared" si="805"/>
        <v>197.36916483516487</v>
      </c>
      <c r="G2968" s="28"/>
      <c r="H2968" s="28">
        <f t="shared" ref="H2968:P2968" si="843">AVERAGE(H2962:H2967)</f>
        <v>132.56742857142854</v>
      </c>
      <c r="I2968" s="28">
        <f t="shared" si="843"/>
        <v>78.849230769230743</v>
      </c>
      <c r="J2968" s="28">
        <f t="shared" si="843"/>
        <v>315.60278021978041</v>
      </c>
      <c r="K2968" s="28">
        <f t="shared" si="843"/>
        <v>77.481208791208815</v>
      </c>
      <c r="L2968" s="28">
        <f t="shared" si="843"/>
        <v>6.656349567592164E-3</v>
      </c>
      <c r="M2968" s="28">
        <f t="shared" si="843"/>
        <v>330.4133626373627</v>
      </c>
      <c r="N2968" s="28">
        <f t="shared" si="843"/>
        <v>119.65840659340643</v>
      </c>
      <c r="O2968" s="28">
        <f t="shared" si="843"/>
        <v>44.390010989010989</v>
      </c>
      <c r="P2968" s="28">
        <f t="shared" si="843"/>
        <v>0</v>
      </c>
      <c r="R2968" s="24">
        <f t="shared" si="816"/>
        <v>1544.4512387671505</v>
      </c>
      <c r="T2968" s="5"/>
      <c r="V2968" s="20">
        <f t="shared" si="817"/>
        <v>1544.4512387671505</v>
      </c>
      <c r="W2968" s="59">
        <f t="shared" si="807"/>
        <v>42979</v>
      </c>
      <c r="X2968" s="28">
        <f t="shared" si="820"/>
        <v>151.39905833333341</v>
      </c>
      <c r="Y2968" s="28">
        <f t="shared" si="821"/>
        <v>338.18764999999991</v>
      </c>
      <c r="Z2968" s="28">
        <f t="shared" si="754"/>
        <v>329.06874999999974</v>
      </c>
      <c r="AA2968" s="28">
        <f t="shared" si="831"/>
        <v>321.86480833333314</v>
      </c>
      <c r="AB2968" s="28">
        <f t="shared" si="822"/>
        <v>202.36661666666666</v>
      </c>
      <c r="AC2968" s="28">
        <f t="shared" si="823"/>
        <v>35.93319166666668</v>
      </c>
      <c r="AD2968" s="28">
        <f t="shared" si="824"/>
        <v>96.176699999999983</v>
      </c>
      <c r="AE2968" s="28">
        <f t="shared" si="825"/>
        <v>0</v>
      </c>
      <c r="AF2968" s="28">
        <f t="shared" si="826"/>
        <v>13.055871666666661</v>
      </c>
      <c r="AG2968" s="28">
        <f t="shared" si="827"/>
        <v>8.5230499999999978</v>
      </c>
      <c r="AH2968" s="28">
        <f t="shared" si="828"/>
        <v>0</v>
      </c>
      <c r="AI2968" s="28"/>
      <c r="AL2968" s="24">
        <f t="shared" si="829"/>
        <v>1496.5756966666663</v>
      </c>
      <c r="AN2968" s="47">
        <v>315</v>
      </c>
      <c r="AP2968" s="20">
        <f t="shared" si="818"/>
        <v>1811.5756966666663</v>
      </c>
      <c r="AR2968" s="20"/>
    </row>
    <row r="2969" spans="1:44" x14ac:dyDescent="0.25">
      <c r="A2969" t="str">
        <f>VLOOKUP($B2969,'Cushing Balance'!$C$2:$E$500,3,TRUE)</f>
        <v>352017</v>
      </c>
      <c r="B2969" s="2">
        <v>42980</v>
      </c>
      <c r="C2969" s="32"/>
      <c r="D2969" s="36">
        <f t="shared" si="803"/>
        <v>139.16694505494522</v>
      </c>
      <c r="E2969" s="28">
        <f t="shared" si="804"/>
        <v>108.94604395604414</v>
      </c>
      <c r="F2969" s="28">
        <f t="shared" si="805"/>
        <v>197.36916483516487</v>
      </c>
      <c r="G2969" s="28"/>
      <c r="H2969" s="28">
        <f t="shared" ref="H2969:P2969" si="844">AVERAGE(H2963:H2968)</f>
        <v>132.56742857142854</v>
      </c>
      <c r="I2969" s="28">
        <f t="shared" si="844"/>
        <v>78.849230769230743</v>
      </c>
      <c r="J2969" s="28">
        <f t="shared" si="844"/>
        <v>315.60278021978041</v>
      </c>
      <c r="K2969" s="28">
        <f t="shared" si="844"/>
        <v>77.481208791208815</v>
      </c>
      <c r="L2969" s="28">
        <f t="shared" si="844"/>
        <v>6.656349567592164E-3</v>
      </c>
      <c r="M2969" s="28">
        <f t="shared" si="844"/>
        <v>330.4133626373627</v>
      </c>
      <c r="N2969" s="28">
        <f t="shared" si="844"/>
        <v>119.65840659340643</v>
      </c>
      <c r="O2969" s="28">
        <f t="shared" si="844"/>
        <v>44.390010989010989</v>
      </c>
      <c r="P2969" s="28">
        <f t="shared" si="844"/>
        <v>0</v>
      </c>
      <c r="R2969" s="24">
        <f t="shared" si="816"/>
        <v>1544.4512387671505</v>
      </c>
      <c r="T2969" s="5"/>
      <c r="V2969" s="20">
        <f t="shared" si="817"/>
        <v>1544.4512387671505</v>
      </c>
      <c r="W2969" s="59">
        <f t="shared" si="807"/>
        <v>42980</v>
      </c>
      <c r="X2969" s="28">
        <f t="shared" si="820"/>
        <v>151.39905833333341</v>
      </c>
      <c r="Y2969" s="28">
        <f t="shared" si="821"/>
        <v>338.18764999999991</v>
      </c>
      <c r="Z2969" s="28">
        <f t="shared" si="754"/>
        <v>329.06874999999974</v>
      </c>
      <c r="AA2969" s="28">
        <f t="shared" si="831"/>
        <v>321.86480833333314</v>
      </c>
      <c r="AB2969" s="28">
        <f t="shared" si="822"/>
        <v>202.36661666666666</v>
      </c>
      <c r="AC2969" s="28">
        <f t="shared" si="823"/>
        <v>35.93319166666668</v>
      </c>
      <c r="AD2969" s="28">
        <f t="shared" si="824"/>
        <v>96.176699999999983</v>
      </c>
      <c r="AE2969" s="28">
        <f t="shared" si="825"/>
        <v>0</v>
      </c>
      <c r="AF2969" s="28">
        <f t="shared" si="826"/>
        <v>13.055871666666661</v>
      </c>
      <c r="AG2969" s="28">
        <f t="shared" si="827"/>
        <v>8.5230499999999978</v>
      </c>
      <c r="AH2969" s="28">
        <f t="shared" si="828"/>
        <v>0</v>
      </c>
      <c r="AI2969" s="28"/>
      <c r="AL2969" s="24">
        <f t="shared" si="829"/>
        <v>1496.5756966666663</v>
      </c>
      <c r="AN2969" s="47">
        <v>315</v>
      </c>
      <c r="AP2969" s="20">
        <f t="shared" si="818"/>
        <v>1811.5756966666663</v>
      </c>
      <c r="AR2969" s="20"/>
    </row>
    <row r="2970" spans="1:44" x14ac:dyDescent="0.25">
      <c r="A2970" t="str">
        <f>VLOOKUP($B2970,'Cushing Balance'!$C$2:$E$500,3,TRUE)</f>
        <v>352017</v>
      </c>
      <c r="B2970" s="2">
        <v>42981</v>
      </c>
      <c r="C2970" s="32"/>
      <c r="D2970" s="36">
        <f t="shared" si="803"/>
        <v>139.16694505494522</v>
      </c>
      <c r="E2970" s="28">
        <f t="shared" si="804"/>
        <v>108.94604395604414</v>
      </c>
      <c r="F2970" s="28">
        <f t="shared" si="805"/>
        <v>197.36916483516487</v>
      </c>
      <c r="G2970" s="28"/>
      <c r="H2970" s="28">
        <f t="shared" ref="H2970:P2970" si="845">AVERAGE(H2964:H2969)</f>
        <v>132.56742857142854</v>
      </c>
      <c r="I2970" s="28">
        <f t="shared" si="845"/>
        <v>78.849230769230743</v>
      </c>
      <c r="J2970" s="28">
        <f t="shared" si="845"/>
        <v>315.60278021978041</v>
      </c>
      <c r="K2970" s="28">
        <f t="shared" si="845"/>
        <v>77.481208791208815</v>
      </c>
      <c r="L2970" s="28">
        <f t="shared" si="845"/>
        <v>6.656349567592164E-3</v>
      </c>
      <c r="M2970" s="28">
        <f t="shared" si="845"/>
        <v>330.4133626373627</v>
      </c>
      <c r="N2970" s="28">
        <f t="shared" si="845"/>
        <v>119.65840659340643</v>
      </c>
      <c r="O2970" s="28">
        <f t="shared" si="845"/>
        <v>44.390010989010989</v>
      </c>
      <c r="P2970" s="28">
        <f t="shared" si="845"/>
        <v>0</v>
      </c>
      <c r="R2970" s="24">
        <f t="shared" si="816"/>
        <v>1544.4512387671505</v>
      </c>
      <c r="T2970" s="5"/>
      <c r="V2970" s="20">
        <f t="shared" si="817"/>
        <v>1544.4512387671505</v>
      </c>
      <c r="W2970" s="59">
        <f t="shared" si="807"/>
        <v>42981</v>
      </c>
      <c r="X2970" s="28">
        <f t="shared" si="820"/>
        <v>151.39905833333341</v>
      </c>
      <c r="Y2970" s="28">
        <f t="shared" si="821"/>
        <v>338.18764999999991</v>
      </c>
      <c r="Z2970" s="28">
        <f t="shared" si="754"/>
        <v>329.06874999999974</v>
      </c>
      <c r="AA2970" s="28">
        <f t="shared" si="831"/>
        <v>321.86480833333314</v>
      </c>
      <c r="AB2970" s="28">
        <f t="shared" si="822"/>
        <v>202.36661666666666</v>
      </c>
      <c r="AC2970" s="28">
        <f t="shared" si="823"/>
        <v>35.93319166666668</v>
      </c>
      <c r="AD2970" s="28">
        <f t="shared" si="824"/>
        <v>96.176699999999983</v>
      </c>
      <c r="AE2970" s="28">
        <f t="shared" si="825"/>
        <v>0</v>
      </c>
      <c r="AF2970" s="28">
        <f t="shared" si="826"/>
        <v>13.055871666666661</v>
      </c>
      <c r="AG2970" s="28">
        <f t="shared" si="827"/>
        <v>8.5230499999999978</v>
      </c>
      <c r="AH2970" s="28">
        <f t="shared" si="828"/>
        <v>0</v>
      </c>
      <c r="AI2970" s="28"/>
      <c r="AL2970" s="24">
        <f t="shared" si="829"/>
        <v>1496.5756966666663</v>
      </c>
      <c r="AN2970" s="47">
        <v>315</v>
      </c>
      <c r="AP2970" s="20">
        <f t="shared" si="818"/>
        <v>1811.5756966666663</v>
      </c>
      <c r="AR2970" s="20"/>
    </row>
    <row r="2971" spans="1:44" x14ac:dyDescent="0.25">
      <c r="A2971" t="str">
        <f>VLOOKUP($B2971,'Cushing Balance'!$C$2:$E$500,3,TRUE)</f>
        <v>352017</v>
      </c>
      <c r="B2971" s="2">
        <v>42982</v>
      </c>
      <c r="C2971" s="32"/>
      <c r="D2971" s="36">
        <f t="shared" si="803"/>
        <v>139.16694505494522</v>
      </c>
      <c r="E2971" s="28">
        <f t="shared" si="804"/>
        <v>108.94604395604414</v>
      </c>
      <c r="F2971" s="28">
        <f t="shared" si="805"/>
        <v>197.36916483516487</v>
      </c>
      <c r="G2971" s="28"/>
      <c r="H2971" s="28">
        <f t="shared" ref="H2971:P2971" si="846">AVERAGE(H2965:H2970)</f>
        <v>132.56742857142854</v>
      </c>
      <c r="I2971" s="28">
        <f t="shared" si="846"/>
        <v>78.849230769230743</v>
      </c>
      <c r="J2971" s="28">
        <f t="shared" si="846"/>
        <v>315.60278021978041</v>
      </c>
      <c r="K2971" s="28">
        <f t="shared" si="846"/>
        <v>77.481208791208815</v>
      </c>
      <c r="L2971" s="28">
        <f t="shared" si="846"/>
        <v>6.656349567592164E-3</v>
      </c>
      <c r="M2971" s="28">
        <f t="shared" si="846"/>
        <v>330.4133626373627</v>
      </c>
      <c r="N2971" s="28">
        <f t="shared" si="846"/>
        <v>119.65840659340643</v>
      </c>
      <c r="O2971" s="28">
        <f t="shared" si="846"/>
        <v>44.390010989010989</v>
      </c>
      <c r="P2971" s="28">
        <f t="shared" si="846"/>
        <v>0</v>
      </c>
      <c r="R2971" s="24">
        <f t="shared" si="816"/>
        <v>1544.4512387671505</v>
      </c>
      <c r="T2971" s="5"/>
      <c r="V2971" s="20">
        <f t="shared" si="817"/>
        <v>1544.4512387671505</v>
      </c>
      <c r="W2971" s="59">
        <f t="shared" si="807"/>
        <v>42982</v>
      </c>
      <c r="X2971" s="28">
        <f t="shared" si="820"/>
        <v>151.39905833333341</v>
      </c>
      <c r="Y2971" s="28">
        <f t="shared" si="821"/>
        <v>338.18764999999991</v>
      </c>
      <c r="Z2971" s="28">
        <f t="shared" ref="Z2971:Z3034" si="847">AVERAGE(Z2956:Z2970)</f>
        <v>329.06874999999974</v>
      </c>
      <c r="AA2971" s="28">
        <f t="shared" si="831"/>
        <v>321.86480833333314</v>
      </c>
      <c r="AB2971" s="28">
        <f t="shared" si="822"/>
        <v>202.36661666666666</v>
      </c>
      <c r="AC2971" s="28">
        <f t="shared" si="823"/>
        <v>35.93319166666668</v>
      </c>
      <c r="AD2971" s="28">
        <f t="shared" si="824"/>
        <v>96.176699999999983</v>
      </c>
      <c r="AE2971" s="28">
        <f t="shared" si="825"/>
        <v>0</v>
      </c>
      <c r="AF2971" s="28">
        <f t="shared" si="826"/>
        <v>13.055871666666661</v>
      </c>
      <c r="AG2971" s="28">
        <f t="shared" si="827"/>
        <v>8.5230499999999978</v>
      </c>
      <c r="AH2971" s="28">
        <f t="shared" si="828"/>
        <v>0</v>
      </c>
      <c r="AI2971" s="28"/>
      <c r="AL2971" s="24">
        <f t="shared" si="829"/>
        <v>1496.5756966666663</v>
      </c>
      <c r="AN2971" s="47">
        <v>315</v>
      </c>
      <c r="AP2971" s="20">
        <f t="shared" si="818"/>
        <v>1811.5756966666663</v>
      </c>
      <c r="AR2971" s="20"/>
    </row>
    <row r="2972" spans="1:44" x14ac:dyDescent="0.25">
      <c r="A2972" t="str">
        <f>VLOOKUP($B2972,'Cushing Balance'!$C$2:$E$500,3,TRUE)</f>
        <v>352017</v>
      </c>
      <c r="B2972" s="2">
        <v>42983</v>
      </c>
      <c r="C2972" s="32"/>
      <c r="D2972" s="36">
        <f t="shared" si="803"/>
        <v>139.16694505494522</v>
      </c>
      <c r="E2972" s="28">
        <f t="shared" si="804"/>
        <v>108.94604395604414</v>
      </c>
      <c r="F2972" s="28">
        <f t="shared" si="805"/>
        <v>197.36916483516487</v>
      </c>
      <c r="G2972" s="28"/>
      <c r="H2972" s="28">
        <f t="shared" ref="H2972:P2972" si="848">AVERAGE(H2966:H2971)</f>
        <v>132.56742857142854</v>
      </c>
      <c r="I2972" s="28">
        <f t="shared" si="848"/>
        <v>78.849230769230743</v>
      </c>
      <c r="J2972" s="28">
        <f t="shared" si="848"/>
        <v>315.60278021978041</v>
      </c>
      <c r="K2972" s="28">
        <f t="shared" si="848"/>
        <v>77.481208791208815</v>
      </c>
      <c r="L2972" s="28">
        <f t="shared" si="848"/>
        <v>6.656349567592164E-3</v>
      </c>
      <c r="M2972" s="28">
        <f t="shared" si="848"/>
        <v>330.4133626373627</v>
      </c>
      <c r="N2972" s="28">
        <f t="shared" si="848"/>
        <v>119.65840659340643</v>
      </c>
      <c r="O2972" s="28">
        <f t="shared" si="848"/>
        <v>44.390010989010989</v>
      </c>
      <c r="P2972" s="28">
        <f t="shared" si="848"/>
        <v>0</v>
      </c>
      <c r="R2972" s="24">
        <f t="shared" si="816"/>
        <v>1544.4512387671505</v>
      </c>
      <c r="T2972" s="5"/>
      <c r="V2972" s="20">
        <f t="shared" si="817"/>
        <v>1544.4512387671505</v>
      </c>
      <c r="W2972" s="59">
        <f t="shared" si="807"/>
        <v>42983</v>
      </c>
      <c r="X2972" s="28">
        <f t="shared" si="820"/>
        <v>151.39905833333341</v>
      </c>
      <c r="Y2972" s="28">
        <f t="shared" si="821"/>
        <v>338.18764999999991</v>
      </c>
      <c r="Z2972" s="28">
        <f t="shared" si="847"/>
        <v>329.06874999999974</v>
      </c>
      <c r="AA2972" s="28">
        <f t="shared" si="831"/>
        <v>321.86480833333314</v>
      </c>
      <c r="AB2972" s="28">
        <f t="shared" si="822"/>
        <v>202.36661666666666</v>
      </c>
      <c r="AC2972" s="28">
        <f t="shared" si="823"/>
        <v>35.93319166666668</v>
      </c>
      <c r="AD2972" s="28">
        <f t="shared" si="824"/>
        <v>96.176699999999983</v>
      </c>
      <c r="AE2972" s="28">
        <f t="shared" si="825"/>
        <v>0</v>
      </c>
      <c r="AF2972" s="28">
        <f t="shared" si="826"/>
        <v>13.055871666666661</v>
      </c>
      <c r="AG2972" s="28">
        <f t="shared" si="827"/>
        <v>8.5230499999999978</v>
      </c>
      <c r="AH2972" s="28">
        <f t="shared" si="828"/>
        <v>0</v>
      </c>
      <c r="AI2972" s="28"/>
      <c r="AL2972" s="24">
        <f t="shared" si="829"/>
        <v>1496.5756966666663</v>
      </c>
      <c r="AN2972" s="47">
        <v>315</v>
      </c>
      <c r="AP2972" s="20">
        <f t="shared" si="818"/>
        <v>1811.5756966666663</v>
      </c>
      <c r="AR2972" s="20"/>
    </row>
    <row r="2973" spans="1:44" x14ac:dyDescent="0.25">
      <c r="A2973" t="str">
        <f>VLOOKUP($B2973,'Cushing Balance'!$C$2:$E$500,3,TRUE)</f>
        <v>352017</v>
      </c>
      <c r="B2973" s="2">
        <v>42984</v>
      </c>
      <c r="C2973" s="32"/>
      <c r="D2973" s="36">
        <f t="shared" si="803"/>
        <v>139.16694505494522</v>
      </c>
      <c r="E2973" s="28">
        <f t="shared" si="804"/>
        <v>108.94604395604414</v>
      </c>
      <c r="F2973" s="28">
        <f t="shared" si="805"/>
        <v>197.36916483516487</v>
      </c>
      <c r="G2973" s="28"/>
      <c r="H2973" s="28">
        <f t="shared" ref="H2973:P2973" si="849">AVERAGE(H2967:H2972)</f>
        <v>132.56742857142854</v>
      </c>
      <c r="I2973" s="28">
        <f t="shared" si="849"/>
        <v>78.849230769230743</v>
      </c>
      <c r="J2973" s="28">
        <f t="shared" si="849"/>
        <v>315.60278021978041</v>
      </c>
      <c r="K2973" s="28">
        <f t="shared" si="849"/>
        <v>77.481208791208815</v>
      </c>
      <c r="L2973" s="28">
        <f t="shared" si="849"/>
        <v>6.656349567592164E-3</v>
      </c>
      <c r="M2973" s="28">
        <f t="shared" si="849"/>
        <v>330.4133626373627</v>
      </c>
      <c r="N2973" s="28">
        <f t="shared" si="849"/>
        <v>119.65840659340643</v>
      </c>
      <c r="O2973" s="28">
        <f t="shared" si="849"/>
        <v>44.390010989010989</v>
      </c>
      <c r="P2973" s="28">
        <f t="shared" si="849"/>
        <v>0</v>
      </c>
      <c r="R2973" s="24">
        <f t="shared" si="816"/>
        <v>1544.4512387671505</v>
      </c>
      <c r="T2973" s="5"/>
      <c r="V2973" s="20">
        <f t="shared" si="817"/>
        <v>1544.4512387671505</v>
      </c>
      <c r="W2973" s="59">
        <f t="shared" si="807"/>
        <v>42984</v>
      </c>
      <c r="X2973" s="28">
        <f t="shared" si="820"/>
        <v>151.39905833333341</v>
      </c>
      <c r="Y2973" s="28">
        <f t="shared" si="821"/>
        <v>338.18764999999991</v>
      </c>
      <c r="Z2973" s="28">
        <f t="shared" si="847"/>
        <v>329.06874999999974</v>
      </c>
      <c r="AA2973" s="28">
        <f t="shared" si="831"/>
        <v>321.86480833333314</v>
      </c>
      <c r="AB2973" s="28">
        <f t="shared" si="822"/>
        <v>202.36661666666666</v>
      </c>
      <c r="AC2973" s="28">
        <f t="shared" si="823"/>
        <v>35.93319166666668</v>
      </c>
      <c r="AD2973" s="28">
        <f t="shared" si="824"/>
        <v>96.176699999999983</v>
      </c>
      <c r="AE2973" s="28">
        <f t="shared" si="825"/>
        <v>0</v>
      </c>
      <c r="AF2973" s="28">
        <f t="shared" si="826"/>
        <v>13.055871666666661</v>
      </c>
      <c r="AG2973" s="28">
        <f t="shared" si="827"/>
        <v>8.5230499999999978</v>
      </c>
      <c r="AH2973" s="28">
        <f t="shared" si="828"/>
        <v>0</v>
      </c>
      <c r="AI2973" s="28"/>
      <c r="AL2973" s="24">
        <f t="shared" si="829"/>
        <v>1496.5756966666663</v>
      </c>
      <c r="AN2973" s="47">
        <v>315</v>
      </c>
      <c r="AP2973" s="20">
        <f t="shared" si="818"/>
        <v>1811.5756966666663</v>
      </c>
      <c r="AR2973" s="20"/>
    </row>
    <row r="2974" spans="1:44" x14ac:dyDescent="0.25">
      <c r="A2974" t="str">
        <f>VLOOKUP($B2974,'Cushing Balance'!$C$2:$E$500,3,TRUE)</f>
        <v>352017</v>
      </c>
      <c r="B2974" s="2">
        <v>42985</v>
      </c>
      <c r="C2974" s="32"/>
      <c r="D2974" s="36">
        <f t="shared" si="803"/>
        <v>139.16694505494522</v>
      </c>
      <c r="E2974" s="28">
        <f t="shared" si="804"/>
        <v>108.94604395604414</v>
      </c>
      <c r="F2974" s="28">
        <f t="shared" si="805"/>
        <v>197.36916483516487</v>
      </c>
      <c r="G2974" s="28"/>
      <c r="H2974" s="28">
        <f t="shared" ref="H2974:P2974" si="850">AVERAGE(H2968:H2973)</f>
        <v>132.56742857142854</v>
      </c>
      <c r="I2974" s="28">
        <f t="shared" si="850"/>
        <v>78.849230769230743</v>
      </c>
      <c r="J2974" s="28">
        <f t="shared" si="850"/>
        <v>315.60278021978041</v>
      </c>
      <c r="K2974" s="28">
        <f t="shared" si="850"/>
        <v>77.481208791208815</v>
      </c>
      <c r="L2974" s="28">
        <f t="shared" si="850"/>
        <v>6.656349567592164E-3</v>
      </c>
      <c r="M2974" s="28">
        <f t="shared" si="850"/>
        <v>330.4133626373627</v>
      </c>
      <c r="N2974" s="28">
        <f t="shared" si="850"/>
        <v>119.65840659340643</v>
      </c>
      <c r="O2974" s="28">
        <f t="shared" si="850"/>
        <v>44.390010989010989</v>
      </c>
      <c r="P2974" s="28">
        <f t="shared" si="850"/>
        <v>0</v>
      </c>
      <c r="R2974" s="24">
        <f t="shared" si="816"/>
        <v>1544.4512387671505</v>
      </c>
      <c r="T2974" s="5"/>
      <c r="V2974" s="20">
        <f t="shared" si="817"/>
        <v>1544.4512387671505</v>
      </c>
      <c r="W2974" s="59">
        <f t="shared" si="807"/>
        <v>42985</v>
      </c>
      <c r="X2974" s="28">
        <f t="shared" si="820"/>
        <v>151.39905833333341</v>
      </c>
      <c r="Y2974" s="28">
        <f t="shared" si="821"/>
        <v>338.18764999999991</v>
      </c>
      <c r="Z2974" s="28">
        <f t="shared" si="847"/>
        <v>329.06874999999974</v>
      </c>
      <c r="AA2974" s="28">
        <f t="shared" si="831"/>
        <v>321.86480833333314</v>
      </c>
      <c r="AB2974" s="28">
        <f t="shared" si="822"/>
        <v>202.36661666666666</v>
      </c>
      <c r="AC2974" s="28">
        <f t="shared" si="823"/>
        <v>35.93319166666668</v>
      </c>
      <c r="AD2974" s="28">
        <f t="shared" si="824"/>
        <v>96.176699999999983</v>
      </c>
      <c r="AE2974" s="28">
        <f t="shared" si="825"/>
        <v>0</v>
      </c>
      <c r="AF2974" s="28">
        <f t="shared" si="826"/>
        <v>13.055871666666661</v>
      </c>
      <c r="AG2974" s="28">
        <f t="shared" si="827"/>
        <v>8.5230499999999978</v>
      </c>
      <c r="AH2974" s="28">
        <f t="shared" si="828"/>
        <v>0</v>
      </c>
      <c r="AI2974" s="28"/>
      <c r="AL2974" s="24">
        <f t="shared" si="829"/>
        <v>1496.5756966666663</v>
      </c>
      <c r="AN2974" s="47">
        <v>315</v>
      </c>
      <c r="AP2974" s="20">
        <f t="shared" si="818"/>
        <v>1811.5756966666663</v>
      </c>
      <c r="AR2974" s="20"/>
    </row>
    <row r="2975" spans="1:44" x14ac:dyDescent="0.25">
      <c r="A2975" t="str">
        <f>VLOOKUP($B2975,'Cushing Balance'!$C$2:$E$500,3,TRUE)</f>
        <v>352017</v>
      </c>
      <c r="B2975" s="2">
        <v>42986</v>
      </c>
      <c r="C2975" s="32"/>
      <c r="D2975" s="36">
        <f t="shared" si="803"/>
        <v>139.16694505494522</v>
      </c>
      <c r="E2975" s="28">
        <f t="shared" si="804"/>
        <v>108.94604395604414</v>
      </c>
      <c r="F2975" s="28">
        <f t="shared" si="805"/>
        <v>197.36916483516487</v>
      </c>
      <c r="G2975" s="28"/>
      <c r="H2975" s="28">
        <f t="shared" ref="H2975:P2975" si="851">AVERAGE(H2969:H2974)</f>
        <v>132.56742857142854</v>
      </c>
      <c r="I2975" s="28">
        <f t="shared" si="851"/>
        <v>78.849230769230743</v>
      </c>
      <c r="J2975" s="28">
        <f t="shared" si="851"/>
        <v>315.60278021978041</v>
      </c>
      <c r="K2975" s="28">
        <f t="shared" si="851"/>
        <v>77.481208791208815</v>
      </c>
      <c r="L2975" s="28">
        <f t="shared" si="851"/>
        <v>6.656349567592164E-3</v>
      </c>
      <c r="M2975" s="28">
        <f t="shared" si="851"/>
        <v>330.4133626373627</v>
      </c>
      <c r="N2975" s="28">
        <f t="shared" si="851"/>
        <v>119.65840659340643</v>
      </c>
      <c r="O2975" s="28">
        <f t="shared" si="851"/>
        <v>44.390010989010989</v>
      </c>
      <c r="P2975" s="28">
        <f t="shared" si="851"/>
        <v>0</v>
      </c>
      <c r="R2975" s="24">
        <f t="shared" si="816"/>
        <v>1544.4512387671505</v>
      </c>
      <c r="T2975" s="5"/>
      <c r="V2975" s="20">
        <f t="shared" si="817"/>
        <v>1544.4512387671505</v>
      </c>
      <c r="W2975" s="59">
        <f t="shared" si="807"/>
        <v>42986</v>
      </c>
      <c r="X2975" s="28">
        <f t="shared" si="820"/>
        <v>151.39905833333341</v>
      </c>
      <c r="Y2975" s="28">
        <f t="shared" si="821"/>
        <v>338.18764999999991</v>
      </c>
      <c r="Z2975" s="28">
        <f t="shared" si="847"/>
        <v>329.06874999999974</v>
      </c>
      <c r="AA2975" s="28">
        <f t="shared" si="831"/>
        <v>321.86480833333314</v>
      </c>
      <c r="AB2975" s="28">
        <f t="shared" si="822"/>
        <v>202.36661666666666</v>
      </c>
      <c r="AC2975" s="28">
        <f t="shared" si="823"/>
        <v>35.93319166666668</v>
      </c>
      <c r="AD2975" s="28">
        <f t="shared" si="824"/>
        <v>96.176699999999983</v>
      </c>
      <c r="AE2975" s="28">
        <f t="shared" si="825"/>
        <v>0</v>
      </c>
      <c r="AF2975" s="28">
        <f t="shared" si="826"/>
        <v>13.055871666666661</v>
      </c>
      <c r="AG2975" s="28">
        <f t="shared" si="827"/>
        <v>8.5230499999999978</v>
      </c>
      <c r="AH2975" s="28">
        <f t="shared" si="828"/>
        <v>0</v>
      </c>
      <c r="AI2975" s="28"/>
      <c r="AL2975" s="24">
        <f t="shared" si="829"/>
        <v>1496.5756966666663</v>
      </c>
      <c r="AN2975" s="47">
        <v>315</v>
      </c>
      <c r="AP2975" s="20">
        <f t="shared" si="818"/>
        <v>1811.5756966666663</v>
      </c>
      <c r="AR2975" s="20"/>
    </row>
    <row r="2976" spans="1:44" x14ac:dyDescent="0.25">
      <c r="A2976" t="str">
        <f>VLOOKUP($B2976,'Cushing Balance'!$C$2:$E$500,3,TRUE)</f>
        <v>362017</v>
      </c>
      <c r="B2976" s="2">
        <v>42987</v>
      </c>
      <c r="C2976" s="32"/>
      <c r="D2976" s="36">
        <f t="shared" si="803"/>
        <v>139.16694505494522</v>
      </c>
      <c r="E2976" s="28">
        <f t="shared" si="804"/>
        <v>108.94604395604414</v>
      </c>
      <c r="F2976" s="28">
        <f t="shared" si="805"/>
        <v>197.36916483516487</v>
      </c>
      <c r="G2976" s="28"/>
      <c r="H2976" s="28">
        <f t="shared" ref="H2976:P2976" si="852">AVERAGE(H2970:H2975)</f>
        <v>132.56742857142854</v>
      </c>
      <c r="I2976" s="28">
        <f t="shared" si="852"/>
        <v>78.849230769230743</v>
      </c>
      <c r="J2976" s="28">
        <f t="shared" si="852"/>
        <v>315.60278021978041</v>
      </c>
      <c r="K2976" s="28">
        <f t="shared" si="852"/>
        <v>77.481208791208815</v>
      </c>
      <c r="L2976" s="28">
        <f t="shared" si="852"/>
        <v>6.656349567592164E-3</v>
      </c>
      <c r="M2976" s="28">
        <f t="shared" si="852"/>
        <v>330.4133626373627</v>
      </c>
      <c r="N2976" s="28">
        <f t="shared" si="852"/>
        <v>119.65840659340643</v>
      </c>
      <c r="O2976" s="28">
        <f t="shared" si="852"/>
        <v>44.390010989010989</v>
      </c>
      <c r="P2976" s="28">
        <f t="shared" si="852"/>
        <v>0</v>
      </c>
      <c r="R2976" s="24">
        <f t="shared" si="816"/>
        <v>1544.4512387671505</v>
      </c>
      <c r="T2976" s="5"/>
      <c r="V2976" s="20">
        <f t="shared" si="817"/>
        <v>1544.4512387671505</v>
      </c>
      <c r="W2976" s="59">
        <f t="shared" si="807"/>
        <v>42987</v>
      </c>
      <c r="X2976" s="28">
        <f t="shared" si="820"/>
        <v>151.39905833333341</v>
      </c>
      <c r="Y2976" s="28">
        <f t="shared" si="821"/>
        <v>338.18764999999991</v>
      </c>
      <c r="Z2976" s="28">
        <f t="shared" si="847"/>
        <v>329.06874999999974</v>
      </c>
      <c r="AA2976" s="28">
        <f t="shared" si="831"/>
        <v>321.86480833333314</v>
      </c>
      <c r="AB2976" s="28">
        <f t="shared" si="822"/>
        <v>202.36661666666666</v>
      </c>
      <c r="AC2976" s="28">
        <f t="shared" si="823"/>
        <v>35.93319166666668</v>
      </c>
      <c r="AD2976" s="28">
        <f t="shared" si="824"/>
        <v>96.176699999999983</v>
      </c>
      <c r="AE2976" s="28">
        <f t="shared" si="825"/>
        <v>0</v>
      </c>
      <c r="AF2976" s="28">
        <f t="shared" si="826"/>
        <v>13.055871666666661</v>
      </c>
      <c r="AG2976" s="28">
        <f t="shared" si="827"/>
        <v>8.5230499999999978</v>
      </c>
      <c r="AH2976" s="28">
        <f t="shared" si="828"/>
        <v>0</v>
      </c>
      <c r="AI2976" s="28"/>
      <c r="AL2976" s="24">
        <f t="shared" si="829"/>
        <v>1496.5756966666663</v>
      </c>
      <c r="AN2976" s="47">
        <v>315</v>
      </c>
      <c r="AP2976" s="20">
        <f t="shared" si="818"/>
        <v>1811.5756966666663</v>
      </c>
      <c r="AR2976" s="20"/>
    </row>
    <row r="2977" spans="1:44" x14ac:dyDescent="0.25">
      <c r="A2977" t="str">
        <f>VLOOKUP($B2977,'Cushing Balance'!$C$2:$E$500,3,TRUE)</f>
        <v>362017</v>
      </c>
      <c r="B2977" s="2">
        <v>42988</v>
      </c>
      <c r="C2977" s="32"/>
      <c r="D2977" s="36">
        <f t="shared" si="803"/>
        <v>139.16694505494522</v>
      </c>
      <c r="E2977" s="28">
        <f t="shared" si="804"/>
        <v>108.94604395604414</v>
      </c>
      <c r="F2977" s="28">
        <f t="shared" si="805"/>
        <v>197.36916483516487</v>
      </c>
      <c r="G2977" s="28"/>
      <c r="H2977" s="28">
        <f t="shared" ref="H2977:P2977" si="853">AVERAGE(H2971:H2976)</f>
        <v>132.56742857142854</v>
      </c>
      <c r="I2977" s="28">
        <f t="shared" si="853"/>
        <v>78.849230769230743</v>
      </c>
      <c r="J2977" s="28">
        <f t="shared" si="853"/>
        <v>315.60278021978041</v>
      </c>
      <c r="K2977" s="28">
        <f t="shared" si="853"/>
        <v>77.481208791208815</v>
      </c>
      <c r="L2977" s="28">
        <f t="shared" si="853"/>
        <v>6.656349567592164E-3</v>
      </c>
      <c r="M2977" s="28">
        <f t="shared" si="853"/>
        <v>330.4133626373627</v>
      </c>
      <c r="N2977" s="28">
        <f t="shared" si="853"/>
        <v>119.65840659340643</v>
      </c>
      <c r="O2977" s="28">
        <f t="shared" si="853"/>
        <v>44.390010989010989</v>
      </c>
      <c r="P2977" s="28">
        <f t="shared" si="853"/>
        <v>0</v>
      </c>
      <c r="R2977" s="24">
        <f t="shared" si="816"/>
        <v>1544.4512387671505</v>
      </c>
      <c r="T2977" s="5"/>
      <c r="V2977" s="20">
        <f t="shared" si="817"/>
        <v>1544.4512387671505</v>
      </c>
      <c r="W2977" s="59">
        <f t="shared" si="807"/>
        <v>42988</v>
      </c>
      <c r="X2977" s="28">
        <f t="shared" si="820"/>
        <v>151.39905833333341</v>
      </c>
      <c r="Y2977" s="28">
        <f t="shared" si="821"/>
        <v>338.18764999999991</v>
      </c>
      <c r="Z2977" s="28">
        <f t="shared" si="847"/>
        <v>329.06874999999974</v>
      </c>
      <c r="AA2977" s="28">
        <f t="shared" si="831"/>
        <v>321.86480833333314</v>
      </c>
      <c r="AB2977" s="28">
        <f t="shared" si="822"/>
        <v>202.36661666666666</v>
      </c>
      <c r="AC2977" s="28">
        <f t="shared" si="823"/>
        <v>35.93319166666668</v>
      </c>
      <c r="AD2977" s="28">
        <f t="shared" si="824"/>
        <v>96.176699999999983</v>
      </c>
      <c r="AE2977" s="28">
        <f t="shared" si="825"/>
        <v>0</v>
      </c>
      <c r="AF2977" s="28">
        <f t="shared" si="826"/>
        <v>13.055871666666661</v>
      </c>
      <c r="AG2977" s="28">
        <f t="shared" si="827"/>
        <v>8.5230499999999978</v>
      </c>
      <c r="AH2977" s="28">
        <f t="shared" si="828"/>
        <v>0</v>
      </c>
      <c r="AI2977" s="28"/>
      <c r="AL2977" s="24">
        <f t="shared" si="829"/>
        <v>1496.5756966666663</v>
      </c>
      <c r="AN2977" s="47">
        <v>315</v>
      </c>
      <c r="AP2977" s="20">
        <f t="shared" si="818"/>
        <v>1811.5756966666663</v>
      </c>
      <c r="AR2977" s="20"/>
    </row>
    <row r="2978" spans="1:44" x14ac:dyDescent="0.25">
      <c r="A2978" t="str">
        <f>VLOOKUP($B2978,'Cushing Balance'!$C$2:$E$500,3,TRUE)</f>
        <v>362017</v>
      </c>
      <c r="B2978" s="2">
        <v>42989</v>
      </c>
      <c r="C2978" s="32"/>
      <c r="D2978" s="36">
        <f t="shared" si="803"/>
        <v>139.16694505494522</v>
      </c>
      <c r="E2978" s="28">
        <f t="shared" si="804"/>
        <v>108.94604395604414</v>
      </c>
      <c r="F2978" s="28">
        <f t="shared" si="805"/>
        <v>197.36916483516487</v>
      </c>
      <c r="G2978" s="28"/>
      <c r="H2978" s="28">
        <f t="shared" ref="H2978:P2978" si="854">AVERAGE(H2972:H2977)</f>
        <v>132.56742857142854</v>
      </c>
      <c r="I2978" s="28">
        <f t="shared" si="854"/>
        <v>78.849230769230743</v>
      </c>
      <c r="J2978" s="28">
        <f t="shared" si="854"/>
        <v>315.60278021978041</v>
      </c>
      <c r="K2978" s="28">
        <f t="shared" si="854"/>
        <v>77.481208791208815</v>
      </c>
      <c r="L2978" s="28">
        <f t="shared" si="854"/>
        <v>6.656349567592164E-3</v>
      </c>
      <c r="M2978" s="28">
        <f t="shared" si="854"/>
        <v>330.4133626373627</v>
      </c>
      <c r="N2978" s="28">
        <f t="shared" si="854"/>
        <v>119.65840659340643</v>
      </c>
      <c r="O2978" s="28">
        <f t="shared" si="854"/>
        <v>44.390010989010989</v>
      </c>
      <c r="P2978" s="28">
        <f t="shared" si="854"/>
        <v>0</v>
      </c>
      <c r="R2978" s="24">
        <f t="shared" si="816"/>
        <v>1544.4512387671505</v>
      </c>
      <c r="T2978" s="5"/>
      <c r="V2978" s="20">
        <f t="shared" si="817"/>
        <v>1544.4512387671505</v>
      </c>
      <c r="W2978" s="59">
        <f t="shared" si="807"/>
        <v>42989</v>
      </c>
      <c r="X2978" s="28">
        <f t="shared" si="820"/>
        <v>151.39905833333341</v>
      </c>
      <c r="Y2978" s="28">
        <f t="shared" si="821"/>
        <v>338.18764999999991</v>
      </c>
      <c r="Z2978" s="28">
        <f t="shared" si="847"/>
        <v>329.06874999999974</v>
      </c>
      <c r="AA2978" s="28">
        <f t="shared" si="831"/>
        <v>321.86480833333314</v>
      </c>
      <c r="AB2978" s="28">
        <f t="shared" si="822"/>
        <v>202.36661666666666</v>
      </c>
      <c r="AC2978" s="28">
        <f t="shared" si="823"/>
        <v>35.93319166666668</v>
      </c>
      <c r="AD2978" s="28">
        <f t="shared" si="824"/>
        <v>96.176699999999983</v>
      </c>
      <c r="AE2978" s="28">
        <f t="shared" si="825"/>
        <v>0</v>
      </c>
      <c r="AF2978" s="28">
        <f t="shared" si="826"/>
        <v>13.055871666666661</v>
      </c>
      <c r="AG2978" s="28">
        <f t="shared" si="827"/>
        <v>8.5230499999999978</v>
      </c>
      <c r="AH2978" s="28">
        <f t="shared" si="828"/>
        <v>0</v>
      </c>
      <c r="AI2978" s="28"/>
      <c r="AL2978" s="24">
        <f t="shared" si="829"/>
        <v>1496.5756966666663</v>
      </c>
      <c r="AN2978" s="47">
        <v>315</v>
      </c>
      <c r="AP2978" s="20">
        <f t="shared" si="818"/>
        <v>1811.5756966666663</v>
      </c>
      <c r="AR2978" s="20"/>
    </row>
    <row r="2979" spans="1:44" x14ac:dyDescent="0.25">
      <c r="A2979" t="str">
        <f>VLOOKUP($B2979,'Cushing Balance'!$C$2:$E$500,3,TRUE)</f>
        <v>362017</v>
      </c>
      <c r="B2979" s="2">
        <v>42990</v>
      </c>
      <c r="C2979" s="32"/>
      <c r="D2979" s="36">
        <f t="shared" si="803"/>
        <v>139.16694505494522</v>
      </c>
      <c r="E2979" s="28">
        <f t="shared" si="804"/>
        <v>108.94604395604414</v>
      </c>
      <c r="F2979" s="28">
        <f t="shared" si="805"/>
        <v>197.36916483516487</v>
      </c>
      <c r="G2979" s="28"/>
      <c r="H2979" s="28">
        <f t="shared" ref="H2979:P2979" si="855">AVERAGE(H2973:H2978)</f>
        <v>132.56742857142854</v>
      </c>
      <c r="I2979" s="28">
        <f t="shared" si="855"/>
        <v>78.849230769230743</v>
      </c>
      <c r="J2979" s="28">
        <f t="shared" si="855"/>
        <v>315.60278021978041</v>
      </c>
      <c r="K2979" s="28">
        <f t="shared" si="855"/>
        <v>77.481208791208815</v>
      </c>
      <c r="L2979" s="28">
        <f t="shared" si="855"/>
        <v>6.656349567592164E-3</v>
      </c>
      <c r="M2979" s="28">
        <f t="shared" si="855"/>
        <v>330.4133626373627</v>
      </c>
      <c r="N2979" s="28">
        <f t="shared" si="855"/>
        <v>119.65840659340643</v>
      </c>
      <c r="O2979" s="28">
        <f t="shared" si="855"/>
        <v>44.390010989010989</v>
      </c>
      <c r="P2979" s="28">
        <f t="shared" si="855"/>
        <v>0</v>
      </c>
      <c r="R2979" s="24">
        <f t="shared" si="816"/>
        <v>1544.4512387671505</v>
      </c>
      <c r="T2979" s="5"/>
      <c r="V2979" s="20">
        <f t="shared" si="817"/>
        <v>1544.4512387671505</v>
      </c>
      <c r="W2979" s="59">
        <f t="shared" si="807"/>
        <v>42990</v>
      </c>
      <c r="X2979" s="28">
        <f t="shared" si="820"/>
        <v>151.39905833333341</v>
      </c>
      <c r="Y2979" s="28">
        <f t="shared" si="821"/>
        <v>338.18764999999991</v>
      </c>
      <c r="Z2979" s="28">
        <f t="shared" si="847"/>
        <v>329.06874999999974</v>
      </c>
      <c r="AA2979" s="28">
        <f t="shared" si="831"/>
        <v>321.86480833333314</v>
      </c>
      <c r="AB2979" s="28">
        <f t="shared" si="822"/>
        <v>202.36661666666666</v>
      </c>
      <c r="AC2979" s="28">
        <f t="shared" si="823"/>
        <v>35.93319166666668</v>
      </c>
      <c r="AD2979" s="28">
        <f t="shared" si="824"/>
        <v>96.176699999999983</v>
      </c>
      <c r="AE2979" s="28">
        <f t="shared" si="825"/>
        <v>0</v>
      </c>
      <c r="AF2979" s="28">
        <f t="shared" si="826"/>
        <v>13.055871666666661</v>
      </c>
      <c r="AG2979" s="28">
        <f t="shared" si="827"/>
        <v>8.5230499999999978</v>
      </c>
      <c r="AH2979" s="28">
        <f t="shared" si="828"/>
        <v>0</v>
      </c>
      <c r="AI2979" s="28"/>
      <c r="AL2979" s="24">
        <f t="shared" si="829"/>
        <v>1496.5756966666663</v>
      </c>
      <c r="AN2979" s="47">
        <v>315</v>
      </c>
      <c r="AP2979" s="20">
        <f t="shared" si="818"/>
        <v>1811.5756966666663</v>
      </c>
      <c r="AR2979" s="20"/>
    </row>
    <row r="2980" spans="1:44" x14ac:dyDescent="0.25">
      <c r="A2980" t="str">
        <f>VLOOKUP($B2980,'Cushing Balance'!$C$2:$E$500,3,TRUE)</f>
        <v>362017</v>
      </c>
      <c r="B2980" s="2">
        <v>42991</v>
      </c>
      <c r="C2980" s="32"/>
      <c r="D2980" s="36">
        <f t="shared" ref="D2980:D3043" si="856">AVERAGE(D2972:D2979)</f>
        <v>139.16694505494522</v>
      </c>
      <c r="E2980" s="28">
        <f t="shared" ref="E2980:E3043" si="857">AVERAGE(E2972:E2979)</f>
        <v>108.94604395604414</v>
      </c>
      <c r="F2980" s="28">
        <f t="shared" ref="F2980:F3043" si="858">AVERAGE(F2972:F2979)</f>
        <v>197.36916483516487</v>
      </c>
      <c r="G2980" s="28"/>
      <c r="H2980" s="28">
        <f t="shared" ref="H2980:P2980" si="859">AVERAGE(H2974:H2979)</f>
        <v>132.56742857142854</v>
      </c>
      <c r="I2980" s="28">
        <f t="shared" si="859"/>
        <v>78.849230769230743</v>
      </c>
      <c r="J2980" s="28">
        <f t="shared" si="859"/>
        <v>315.60278021978041</v>
      </c>
      <c r="K2980" s="28">
        <f t="shared" si="859"/>
        <v>77.481208791208815</v>
      </c>
      <c r="L2980" s="28">
        <f t="shared" si="859"/>
        <v>6.656349567592164E-3</v>
      </c>
      <c r="M2980" s="28">
        <f t="shared" si="859"/>
        <v>330.4133626373627</v>
      </c>
      <c r="N2980" s="28">
        <f t="shared" si="859"/>
        <v>119.65840659340643</v>
      </c>
      <c r="O2980" s="28">
        <f t="shared" si="859"/>
        <v>44.390010989010989</v>
      </c>
      <c r="P2980" s="28">
        <f t="shared" si="859"/>
        <v>0</v>
      </c>
      <c r="R2980" s="24">
        <f t="shared" si="816"/>
        <v>1544.4512387671505</v>
      </c>
      <c r="T2980" s="5"/>
      <c r="V2980" s="20">
        <f t="shared" si="817"/>
        <v>1544.4512387671505</v>
      </c>
      <c r="W2980" s="59">
        <f t="shared" si="807"/>
        <v>42991</v>
      </c>
      <c r="X2980" s="28">
        <f t="shared" si="820"/>
        <v>151.39905833333341</v>
      </c>
      <c r="Y2980" s="28">
        <f t="shared" si="821"/>
        <v>338.18764999999991</v>
      </c>
      <c r="Z2980" s="28">
        <f t="shared" si="847"/>
        <v>329.06874999999974</v>
      </c>
      <c r="AA2980" s="28">
        <f t="shared" si="831"/>
        <v>321.86480833333314</v>
      </c>
      <c r="AB2980" s="28">
        <f t="shared" si="822"/>
        <v>202.36661666666666</v>
      </c>
      <c r="AC2980" s="28">
        <f t="shared" si="823"/>
        <v>35.93319166666668</v>
      </c>
      <c r="AD2980" s="28">
        <f t="shared" si="824"/>
        <v>96.176699999999983</v>
      </c>
      <c r="AE2980" s="28">
        <f t="shared" si="825"/>
        <v>0</v>
      </c>
      <c r="AF2980" s="28">
        <f t="shared" si="826"/>
        <v>13.055871666666661</v>
      </c>
      <c r="AG2980" s="28">
        <f t="shared" si="827"/>
        <v>8.5230499999999978</v>
      </c>
      <c r="AH2980" s="28">
        <f t="shared" si="828"/>
        <v>0</v>
      </c>
      <c r="AI2980" s="28"/>
      <c r="AL2980" s="24">
        <f t="shared" si="829"/>
        <v>1496.5756966666663</v>
      </c>
      <c r="AN2980" s="47">
        <v>315</v>
      </c>
      <c r="AP2980" s="20">
        <f t="shared" si="818"/>
        <v>1811.5756966666663</v>
      </c>
      <c r="AR2980" s="20"/>
    </row>
    <row r="2981" spans="1:44" x14ac:dyDescent="0.25">
      <c r="A2981" t="str">
        <f>VLOOKUP($B2981,'Cushing Balance'!$C$2:$E$500,3,TRUE)</f>
        <v>362017</v>
      </c>
      <c r="B2981" s="2">
        <v>42992</v>
      </c>
      <c r="C2981" s="32"/>
      <c r="D2981" s="36">
        <f t="shared" si="856"/>
        <v>139.16694505494522</v>
      </c>
      <c r="E2981" s="28">
        <f t="shared" si="857"/>
        <v>108.94604395604414</v>
      </c>
      <c r="F2981" s="28">
        <f t="shared" si="858"/>
        <v>197.36916483516487</v>
      </c>
      <c r="G2981" s="28"/>
      <c r="H2981" s="28">
        <f t="shared" ref="H2981:P2981" si="860">AVERAGE(H2975:H2980)</f>
        <v>132.56742857142854</v>
      </c>
      <c r="I2981" s="28">
        <f t="shared" si="860"/>
        <v>78.849230769230743</v>
      </c>
      <c r="J2981" s="28">
        <f t="shared" si="860"/>
        <v>315.60278021978041</v>
      </c>
      <c r="K2981" s="28">
        <f t="shared" si="860"/>
        <v>77.481208791208815</v>
      </c>
      <c r="L2981" s="28">
        <f t="shared" si="860"/>
        <v>6.656349567592164E-3</v>
      </c>
      <c r="M2981" s="28">
        <f t="shared" si="860"/>
        <v>330.4133626373627</v>
      </c>
      <c r="N2981" s="28">
        <f t="shared" si="860"/>
        <v>119.65840659340643</v>
      </c>
      <c r="O2981" s="28">
        <f t="shared" si="860"/>
        <v>44.390010989010989</v>
      </c>
      <c r="P2981" s="28">
        <f t="shared" si="860"/>
        <v>0</v>
      </c>
      <c r="R2981" s="24">
        <f t="shared" si="816"/>
        <v>1544.4512387671505</v>
      </c>
      <c r="T2981" s="5"/>
      <c r="V2981" s="20">
        <f t="shared" si="817"/>
        <v>1544.4512387671505</v>
      </c>
      <c r="W2981" s="59">
        <f t="shared" si="807"/>
        <v>42992</v>
      </c>
      <c r="X2981" s="28">
        <f t="shared" si="820"/>
        <v>151.39905833333341</v>
      </c>
      <c r="Y2981" s="28">
        <f t="shared" si="821"/>
        <v>338.18764999999991</v>
      </c>
      <c r="Z2981" s="28">
        <f t="shared" si="847"/>
        <v>329.06874999999974</v>
      </c>
      <c r="AA2981" s="28">
        <f t="shared" si="831"/>
        <v>321.86480833333314</v>
      </c>
      <c r="AB2981" s="28">
        <f t="shared" si="822"/>
        <v>202.36661666666666</v>
      </c>
      <c r="AC2981" s="28">
        <f t="shared" si="823"/>
        <v>35.93319166666668</v>
      </c>
      <c r="AD2981" s="28">
        <f t="shared" si="824"/>
        <v>96.176699999999983</v>
      </c>
      <c r="AE2981" s="28">
        <f t="shared" si="825"/>
        <v>0</v>
      </c>
      <c r="AF2981" s="28">
        <f t="shared" si="826"/>
        <v>13.055871666666661</v>
      </c>
      <c r="AG2981" s="28">
        <f t="shared" si="827"/>
        <v>8.5230499999999978</v>
      </c>
      <c r="AH2981" s="28">
        <f t="shared" si="828"/>
        <v>0</v>
      </c>
      <c r="AI2981" s="28"/>
      <c r="AL2981" s="24">
        <f t="shared" si="829"/>
        <v>1496.5756966666663</v>
      </c>
      <c r="AN2981" s="47">
        <v>315</v>
      </c>
      <c r="AP2981" s="20">
        <f t="shared" si="818"/>
        <v>1811.5756966666663</v>
      </c>
      <c r="AR2981" s="20"/>
    </row>
    <row r="2982" spans="1:44" x14ac:dyDescent="0.25">
      <c r="A2982" t="str">
        <f>VLOOKUP($B2982,'Cushing Balance'!$C$2:$E$500,3,TRUE)</f>
        <v>362017</v>
      </c>
      <c r="B2982" s="2">
        <v>42993</v>
      </c>
      <c r="C2982" s="32"/>
      <c r="D2982" s="36">
        <f t="shared" si="856"/>
        <v>139.16694505494522</v>
      </c>
      <c r="E2982" s="28">
        <f t="shared" si="857"/>
        <v>108.94604395604414</v>
      </c>
      <c r="F2982" s="28">
        <f t="shared" si="858"/>
        <v>197.36916483516487</v>
      </c>
      <c r="G2982" s="28"/>
      <c r="H2982" s="28">
        <f t="shared" ref="H2982:P2982" si="861">AVERAGE(H2976:H2981)</f>
        <v>132.56742857142854</v>
      </c>
      <c r="I2982" s="28">
        <f t="shared" si="861"/>
        <v>78.849230769230743</v>
      </c>
      <c r="J2982" s="28">
        <f t="shared" si="861"/>
        <v>315.60278021978041</v>
      </c>
      <c r="K2982" s="28">
        <f t="shared" si="861"/>
        <v>77.481208791208815</v>
      </c>
      <c r="L2982" s="28">
        <f t="shared" si="861"/>
        <v>6.656349567592164E-3</v>
      </c>
      <c r="M2982" s="28">
        <f t="shared" si="861"/>
        <v>330.4133626373627</v>
      </c>
      <c r="N2982" s="28">
        <f t="shared" si="861"/>
        <v>119.65840659340643</v>
      </c>
      <c r="O2982" s="28">
        <f t="shared" si="861"/>
        <v>44.390010989010989</v>
      </c>
      <c r="P2982" s="28">
        <f t="shared" si="861"/>
        <v>0</v>
      </c>
      <c r="R2982" s="24">
        <f t="shared" si="816"/>
        <v>1544.4512387671505</v>
      </c>
      <c r="T2982" s="5"/>
      <c r="V2982" s="20">
        <f t="shared" si="817"/>
        <v>1544.4512387671505</v>
      </c>
      <c r="W2982" s="59">
        <f t="shared" si="807"/>
        <v>42993</v>
      </c>
      <c r="X2982" s="28">
        <f t="shared" si="820"/>
        <v>151.39905833333341</v>
      </c>
      <c r="Y2982" s="28">
        <f t="shared" si="821"/>
        <v>338.18764999999991</v>
      </c>
      <c r="Z2982" s="28">
        <f t="shared" si="847"/>
        <v>329.06874999999974</v>
      </c>
      <c r="AA2982" s="28">
        <f t="shared" si="831"/>
        <v>321.86480833333314</v>
      </c>
      <c r="AB2982" s="28">
        <f t="shared" si="822"/>
        <v>202.36661666666666</v>
      </c>
      <c r="AC2982" s="28">
        <f t="shared" si="823"/>
        <v>35.93319166666668</v>
      </c>
      <c r="AD2982" s="28">
        <f t="shared" si="824"/>
        <v>96.176699999999983</v>
      </c>
      <c r="AE2982" s="28">
        <f t="shared" si="825"/>
        <v>0</v>
      </c>
      <c r="AF2982" s="28">
        <f t="shared" si="826"/>
        <v>13.055871666666661</v>
      </c>
      <c r="AG2982" s="28">
        <f t="shared" si="827"/>
        <v>8.5230499999999978</v>
      </c>
      <c r="AH2982" s="28">
        <f t="shared" si="828"/>
        <v>0</v>
      </c>
      <c r="AI2982" s="28"/>
      <c r="AL2982" s="24">
        <f t="shared" si="829"/>
        <v>1496.5756966666663</v>
      </c>
      <c r="AN2982" s="47">
        <v>315</v>
      </c>
      <c r="AP2982" s="20">
        <f t="shared" si="818"/>
        <v>1811.5756966666663</v>
      </c>
      <c r="AR2982" s="20"/>
    </row>
    <row r="2983" spans="1:44" x14ac:dyDescent="0.25">
      <c r="A2983" t="str">
        <f>VLOOKUP($B2983,'Cushing Balance'!$C$2:$E$500,3,TRUE)</f>
        <v>372017</v>
      </c>
      <c r="B2983" s="2">
        <v>42994</v>
      </c>
      <c r="C2983" s="32"/>
      <c r="D2983" s="36">
        <f t="shared" si="856"/>
        <v>139.16694505494522</v>
      </c>
      <c r="E2983" s="28">
        <f t="shared" si="857"/>
        <v>108.94604395604414</v>
      </c>
      <c r="F2983" s="28">
        <f t="shared" si="858"/>
        <v>197.36916483516487</v>
      </c>
      <c r="G2983" s="28"/>
      <c r="H2983" s="28">
        <f t="shared" ref="H2983:P2983" si="862">AVERAGE(H2977:H2982)</f>
        <v>132.56742857142854</v>
      </c>
      <c r="I2983" s="28">
        <f t="shared" si="862"/>
        <v>78.849230769230743</v>
      </c>
      <c r="J2983" s="28">
        <f t="shared" si="862"/>
        <v>315.60278021978041</v>
      </c>
      <c r="K2983" s="28">
        <f t="shared" si="862"/>
        <v>77.481208791208815</v>
      </c>
      <c r="L2983" s="28">
        <f t="shared" si="862"/>
        <v>6.656349567592164E-3</v>
      </c>
      <c r="M2983" s="28">
        <f t="shared" si="862"/>
        <v>330.4133626373627</v>
      </c>
      <c r="N2983" s="28">
        <f t="shared" si="862"/>
        <v>119.65840659340643</v>
      </c>
      <c r="O2983" s="28">
        <f t="shared" si="862"/>
        <v>44.390010989010989</v>
      </c>
      <c r="P2983" s="28">
        <f t="shared" si="862"/>
        <v>0</v>
      </c>
      <c r="R2983" s="24">
        <f t="shared" si="816"/>
        <v>1544.4512387671505</v>
      </c>
      <c r="T2983" s="5"/>
      <c r="V2983" s="20">
        <f t="shared" si="817"/>
        <v>1544.4512387671505</v>
      </c>
      <c r="W2983" s="59">
        <f t="shared" si="807"/>
        <v>42994</v>
      </c>
      <c r="X2983" s="28">
        <f t="shared" si="820"/>
        <v>151.39905833333341</v>
      </c>
      <c r="Y2983" s="28">
        <f t="shared" si="821"/>
        <v>338.18764999999991</v>
      </c>
      <c r="Z2983" s="28">
        <f t="shared" si="847"/>
        <v>329.06874999999974</v>
      </c>
      <c r="AA2983" s="28">
        <f t="shared" si="831"/>
        <v>321.86480833333314</v>
      </c>
      <c r="AB2983" s="28">
        <f t="shared" si="822"/>
        <v>202.36661666666666</v>
      </c>
      <c r="AC2983" s="28">
        <f t="shared" si="823"/>
        <v>35.93319166666668</v>
      </c>
      <c r="AD2983" s="28">
        <f t="shared" si="824"/>
        <v>96.176699999999983</v>
      </c>
      <c r="AE2983" s="28">
        <f t="shared" si="825"/>
        <v>0</v>
      </c>
      <c r="AF2983" s="28">
        <f t="shared" si="826"/>
        <v>13.055871666666661</v>
      </c>
      <c r="AG2983" s="28">
        <f t="shared" si="827"/>
        <v>8.5230499999999978</v>
      </c>
      <c r="AH2983" s="28">
        <f t="shared" si="828"/>
        <v>0</v>
      </c>
      <c r="AI2983" s="28"/>
      <c r="AL2983" s="24">
        <f t="shared" si="829"/>
        <v>1496.5756966666663</v>
      </c>
      <c r="AN2983" s="47">
        <v>315</v>
      </c>
      <c r="AP2983" s="20">
        <f t="shared" si="818"/>
        <v>1811.5756966666663</v>
      </c>
      <c r="AR2983" s="20"/>
    </row>
    <row r="2984" spans="1:44" x14ac:dyDescent="0.25">
      <c r="A2984" t="str">
        <f>VLOOKUP($B2984,'Cushing Balance'!$C$2:$E$500,3,TRUE)</f>
        <v>372017</v>
      </c>
      <c r="B2984" s="2">
        <v>42995</v>
      </c>
      <c r="C2984" s="32"/>
      <c r="D2984" s="36">
        <f t="shared" si="856"/>
        <v>139.16694505494522</v>
      </c>
      <c r="E2984" s="28">
        <f t="shared" si="857"/>
        <v>108.94604395604414</v>
      </c>
      <c r="F2984" s="28">
        <f t="shared" si="858"/>
        <v>197.36916483516487</v>
      </c>
      <c r="G2984" s="28"/>
      <c r="H2984" s="28">
        <f t="shared" ref="H2984:P2984" si="863">AVERAGE(H2978:H2983)</f>
        <v>132.56742857142854</v>
      </c>
      <c r="I2984" s="28">
        <f t="shared" si="863"/>
        <v>78.849230769230743</v>
      </c>
      <c r="J2984" s="28">
        <f t="shared" si="863"/>
        <v>315.60278021978041</v>
      </c>
      <c r="K2984" s="28">
        <f t="shared" si="863"/>
        <v>77.481208791208815</v>
      </c>
      <c r="L2984" s="28">
        <f t="shared" si="863"/>
        <v>6.656349567592164E-3</v>
      </c>
      <c r="M2984" s="28">
        <f t="shared" si="863"/>
        <v>330.4133626373627</v>
      </c>
      <c r="N2984" s="28">
        <f t="shared" si="863"/>
        <v>119.65840659340643</v>
      </c>
      <c r="O2984" s="28">
        <f t="shared" si="863"/>
        <v>44.390010989010989</v>
      </c>
      <c r="P2984" s="28">
        <f t="shared" si="863"/>
        <v>0</v>
      </c>
      <c r="R2984" s="24">
        <f t="shared" si="816"/>
        <v>1544.4512387671505</v>
      </c>
      <c r="T2984" s="5"/>
      <c r="V2984" s="20">
        <f t="shared" si="817"/>
        <v>1544.4512387671505</v>
      </c>
      <c r="W2984" s="59">
        <f t="shared" si="807"/>
        <v>42995</v>
      </c>
      <c r="X2984" s="28">
        <f t="shared" si="820"/>
        <v>151.39905833333341</v>
      </c>
      <c r="Y2984" s="28">
        <f t="shared" si="821"/>
        <v>338.18764999999991</v>
      </c>
      <c r="Z2984" s="28">
        <f t="shared" si="847"/>
        <v>329.06874999999974</v>
      </c>
      <c r="AA2984" s="28">
        <f t="shared" si="831"/>
        <v>321.86480833333314</v>
      </c>
      <c r="AB2984" s="28">
        <f t="shared" si="822"/>
        <v>202.36661666666666</v>
      </c>
      <c r="AC2984" s="28">
        <f t="shared" si="823"/>
        <v>35.93319166666668</v>
      </c>
      <c r="AD2984" s="28">
        <f t="shared" si="824"/>
        <v>96.176699999999983</v>
      </c>
      <c r="AE2984" s="28">
        <f t="shared" si="825"/>
        <v>0</v>
      </c>
      <c r="AF2984" s="28">
        <f t="shared" si="826"/>
        <v>13.055871666666661</v>
      </c>
      <c r="AG2984" s="28">
        <f t="shared" si="827"/>
        <v>8.5230499999999978</v>
      </c>
      <c r="AH2984" s="28">
        <f t="shared" si="828"/>
        <v>0</v>
      </c>
      <c r="AI2984" s="28"/>
      <c r="AL2984" s="24">
        <f t="shared" si="829"/>
        <v>1496.5756966666663</v>
      </c>
      <c r="AN2984" s="47">
        <v>315</v>
      </c>
      <c r="AP2984" s="20">
        <f t="shared" si="818"/>
        <v>1811.5756966666663</v>
      </c>
      <c r="AR2984" s="20"/>
    </row>
    <row r="2985" spans="1:44" x14ac:dyDescent="0.25">
      <c r="A2985" t="str">
        <f>VLOOKUP($B2985,'Cushing Balance'!$C$2:$E$500,3,TRUE)</f>
        <v>372017</v>
      </c>
      <c r="B2985" s="2">
        <v>42996</v>
      </c>
      <c r="C2985" s="32"/>
      <c r="D2985" s="36">
        <f t="shared" si="856"/>
        <v>139.16694505494522</v>
      </c>
      <c r="E2985" s="28">
        <f t="shared" si="857"/>
        <v>108.94604395604414</v>
      </c>
      <c r="F2985" s="28">
        <f t="shared" si="858"/>
        <v>197.36916483516487</v>
      </c>
      <c r="G2985" s="28"/>
      <c r="H2985" s="28">
        <f t="shared" ref="H2985:P2985" si="864">AVERAGE(H2979:H2984)</f>
        <v>132.56742857142854</v>
      </c>
      <c r="I2985" s="28">
        <f t="shared" si="864"/>
        <v>78.849230769230743</v>
      </c>
      <c r="J2985" s="28">
        <f t="shared" si="864"/>
        <v>315.60278021978041</v>
      </c>
      <c r="K2985" s="28">
        <f t="shared" si="864"/>
        <v>77.481208791208815</v>
      </c>
      <c r="L2985" s="28">
        <f t="shared" si="864"/>
        <v>6.656349567592164E-3</v>
      </c>
      <c r="M2985" s="28">
        <f t="shared" si="864"/>
        <v>330.4133626373627</v>
      </c>
      <c r="N2985" s="28">
        <f t="shared" si="864"/>
        <v>119.65840659340643</v>
      </c>
      <c r="O2985" s="28">
        <f t="shared" si="864"/>
        <v>44.390010989010989</v>
      </c>
      <c r="P2985" s="28">
        <f t="shared" si="864"/>
        <v>0</v>
      </c>
      <c r="R2985" s="24">
        <f t="shared" si="816"/>
        <v>1544.4512387671505</v>
      </c>
      <c r="T2985" s="5"/>
      <c r="V2985" s="20">
        <f t="shared" si="817"/>
        <v>1544.4512387671505</v>
      </c>
      <c r="W2985" s="59">
        <f t="shared" si="807"/>
        <v>42996</v>
      </c>
      <c r="X2985" s="28">
        <f t="shared" si="820"/>
        <v>151.39905833333341</v>
      </c>
      <c r="Y2985" s="28">
        <f t="shared" si="821"/>
        <v>338.18764999999991</v>
      </c>
      <c r="Z2985" s="28">
        <f t="shared" si="847"/>
        <v>329.06874999999974</v>
      </c>
      <c r="AA2985" s="28">
        <f t="shared" si="831"/>
        <v>321.86480833333314</v>
      </c>
      <c r="AB2985" s="28">
        <f t="shared" si="822"/>
        <v>202.36661666666666</v>
      </c>
      <c r="AC2985" s="28">
        <f t="shared" si="823"/>
        <v>35.93319166666668</v>
      </c>
      <c r="AD2985" s="28">
        <f t="shared" si="824"/>
        <v>96.176699999999983</v>
      </c>
      <c r="AE2985" s="28">
        <f t="shared" si="825"/>
        <v>0</v>
      </c>
      <c r="AF2985" s="28">
        <f t="shared" si="826"/>
        <v>13.055871666666661</v>
      </c>
      <c r="AG2985" s="28">
        <f t="shared" si="827"/>
        <v>8.5230499999999978</v>
      </c>
      <c r="AH2985" s="28">
        <f t="shared" si="828"/>
        <v>0</v>
      </c>
      <c r="AI2985" s="28"/>
      <c r="AL2985" s="24">
        <f t="shared" si="829"/>
        <v>1496.5756966666663</v>
      </c>
      <c r="AN2985" s="47">
        <v>315</v>
      </c>
      <c r="AP2985" s="20">
        <f t="shared" si="818"/>
        <v>1811.5756966666663</v>
      </c>
      <c r="AR2985" s="20"/>
    </row>
    <row r="2986" spans="1:44" x14ac:dyDescent="0.25">
      <c r="A2986" t="str">
        <f>VLOOKUP($B2986,'Cushing Balance'!$C$2:$E$500,3,TRUE)</f>
        <v>372017</v>
      </c>
      <c r="B2986" s="2">
        <v>42997</v>
      </c>
      <c r="C2986" s="32"/>
      <c r="D2986" s="36">
        <f t="shared" si="856"/>
        <v>139.16694505494522</v>
      </c>
      <c r="E2986" s="28">
        <f t="shared" si="857"/>
        <v>108.94604395604414</v>
      </c>
      <c r="F2986" s="28">
        <f t="shared" si="858"/>
        <v>197.36916483516487</v>
      </c>
      <c r="G2986" s="28"/>
      <c r="H2986" s="28">
        <f t="shared" ref="H2986:P2986" si="865">AVERAGE(H2980:H2985)</f>
        <v>132.56742857142854</v>
      </c>
      <c r="I2986" s="28">
        <f t="shared" si="865"/>
        <v>78.849230769230743</v>
      </c>
      <c r="J2986" s="28">
        <f t="shared" si="865"/>
        <v>315.60278021978041</v>
      </c>
      <c r="K2986" s="28">
        <f t="shared" si="865"/>
        <v>77.481208791208815</v>
      </c>
      <c r="L2986" s="28">
        <f t="shared" si="865"/>
        <v>6.656349567592164E-3</v>
      </c>
      <c r="M2986" s="28">
        <f t="shared" si="865"/>
        <v>330.4133626373627</v>
      </c>
      <c r="N2986" s="28">
        <f t="shared" si="865"/>
        <v>119.65840659340643</v>
      </c>
      <c r="O2986" s="28">
        <f t="shared" si="865"/>
        <v>44.390010989010989</v>
      </c>
      <c r="P2986" s="28">
        <f t="shared" si="865"/>
        <v>0</v>
      </c>
      <c r="R2986" s="24">
        <f t="shared" si="816"/>
        <v>1544.4512387671505</v>
      </c>
      <c r="T2986" s="5"/>
      <c r="V2986" s="20">
        <f t="shared" si="817"/>
        <v>1544.4512387671505</v>
      </c>
      <c r="W2986" s="59">
        <f t="shared" si="807"/>
        <v>42997</v>
      </c>
      <c r="X2986" s="28">
        <f t="shared" si="820"/>
        <v>151.39905833333341</v>
      </c>
      <c r="Y2986" s="28">
        <f t="shared" si="821"/>
        <v>338.18764999999991</v>
      </c>
      <c r="Z2986" s="28">
        <f t="shared" si="847"/>
        <v>329.06874999999974</v>
      </c>
      <c r="AA2986" s="28">
        <f t="shared" si="831"/>
        <v>321.86480833333314</v>
      </c>
      <c r="AB2986" s="28">
        <f t="shared" si="822"/>
        <v>202.36661666666666</v>
      </c>
      <c r="AC2986" s="28">
        <f t="shared" si="823"/>
        <v>35.93319166666668</v>
      </c>
      <c r="AD2986" s="28">
        <f t="shared" si="824"/>
        <v>96.176699999999983</v>
      </c>
      <c r="AE2986" s="28">
        <f t="shared" si="825"/>
        <v>0</v>
      </c>
      <c r="AF2986" s="28">
        <f t="shared" si="826"/>
        <v>13.055871666666661</v>
      </c>
      <c r="AG2986" s="28">
        <f t="shared" si="827"/>
        <v>8.5230499999999978</v>
      </c>
      <c r="AH2986" s="28">
        <f t="shared" si="828"/>
        <v>0</v>
      </c>
      <c r="AI2986" s="28"/>
      <c r="AL2986" s="24">
        <f t="shared" si="829"/>
        <v>1496.5756966666663</v>
      </c>
      <c r="AN2986" s="47">
        <v>315</v>
      </c>
      <c r="AP2986" s="20">
        <f t="shared" si="818"/>
        <v>1811.5756966666663</v>
      </c>
      <c r="AR2986" s="20"/>
    </row>
    <row r="2987" spans="1:44" x14ac:dyDescent="0.25">
      <c r="A2987" t="str">
        <f>VLOOKUP($B2987,'Cushing Balance'!$C$2:$E$500,3,TRUE)</f>
        <v>372017</v>
      </c>
      <c r="B2987" s="2">
        <v>42998</v>
      </c>
      <c r="C2987" s="32"/>
      <c r="D2987" s="36">
        <f t="shared" si="856"/>
        <v>139.16694505494522</v>
      </c>
      <c r="E2987" s="28">
        <f t="shared" si="857"/>
        <v>108.94604395604414</v>
      </c>
      <c r="F2987" s="28">
        <f t="shared" si="858"/>
        <v>197.36916483516487</v>
      </c>
      <c r="G2987" s="28"/>
      <c r="H2987" s="28">
        <f t="shared" ref="H2987:P2987" si="866">AVERAGE(H2981:H2986)</f>
        <v>132.56742857142854</v>
      </c>
      <c r="I2987" s="28">
        <f t="shared" si="866"/>
        <v>78.849230769230743</v>
      </c>
      <c r="J2987" s="28">
        <f t="shared" si="866"/>
        <v>315.60278021978041</v>
      </c>
      <c r="K2987" s="28">
        <f t="shared" si="866"/>
        <v>77.481208791208815</v>
      </c>
      <c r="L2987" s="28">
        <f t="shared" si="866"/>
        <v>6.656349567592164E-3</v>
      </c>
      <c r="M2987" s="28">
        <f t="shared" si="866"/>
        <v>330.4133626373627</v>
      </c>
      <c r="N2987" s="28">
        <f t="shared" si="866"/>
        <v>119.65840659340643</v>
      </c>
      <c r="O2987" s="28">
        <f t="shared" si="866"/>
        <v>44.390010989010989</v>
      </c>
      <c r="P2987" s="28">
        <f t="shared" si="866"/>
        <v>0</v>
      </c>
      <c r="R2987" s="24">
        <f t="shared" si="816"/>
        <v>1544.4512387671505</v>
      </c>
      <c r="T2987" s="5"/>
      <c r="V2987" s="20">
        <f t="shared" si="817"/>
        <v>1544.4512387671505</v>
      </c>
      <c r="W2987" s="59">
        <f t="shared" si="807"/>
        <v>42998</v>
      </c>
      <c r="X2987" s="28">
        <f t="shared" si="820"/>
        <v>151.39905833333341</v>
      </c>
      <c r="Y2987" s="28">
        <f t="shared" si="821"/>
        <v>338.18764999999991</v>
      </c>
      <c r="Z2987" s="28">
        <f t="shared" si="847"/>
        <v>329.06874999999974</v>
      </c>
      <c r="AA2987" s="28">
        <f t="shared" si="831"/>
        <v>321.86480833333314</v>
      </c>
      <c r="AB2987" s="28">
        <f t="shared" si="822"/>
        <v>202.36661666666666</v>
      </c>
      <c r="AC2987" s="28">
        <f t="shared" si="823"/>
        <v>35.93319166666668</v>
      </c>
      <c r="AD2987" s="28">
        <f t="shared" si="824"/>
        <v>96.176699999999983</v>
      </c>
      <c r="AE2987" s="28">
        <f t="shared" si="825"/>
        <v>0</v>
      </c>
      <c r="AF2987" s="28">
        <f t="shared" si="826"/>
        <v>13.055871666666661</v>
      </c>
      <c r="AG2987" s="28">
        <f t="shared" si="827"/>
        <v>8.5230499999999978</v>
      </c>
      <c r="AH2987" s="28">
        <f t="shared" si="828"/>
        <v>0</v>
      </c>
      <c r="AI2987" s="28"/>
      <c r="AL2987" s="24">
        <f t="shared" si="829"/>
        <v>1496.5756966666663</v>
      </c>
      <c r="AN2987" s="47">
        <v>315</v>
      </c>
      <c r="AP2987" s="20">
        <f t="shared" si="818"/>
        <v>1811.5756966666663</v>
      </c>
      <c r="AR2987" s="20"/>
    </row>
    <row r="2988" spans="1:44" x14ac:dyDescent="0.25">
      <c r="A2988" t="str">
        <f>VLOOKUP($B2988,'Cushing Balance'!$C$2:$E$500,3,TRUE)</f>
        <v>372017</v>
      </c>
      <c r="B2988" s="2">
        <v>42999</v>
      </c>
      <c r="C2988" s="32"/>
      <c r="D2988" s="36">
        <f t="shared" si="856"/>
        <v>139.16694505494522</v>
      </c>
      <c r="E2988" s="28">
        <f t="shared" si="857"/>
        <v>108.94604395604414</v>
      </c>
      <c r="F2988" s="28">
        <f t="shared" si="858"/>
        <v>197.36916483516487</v>
      </c>
      <c r="G2988" s="28"/>
      <c r="H2988" s="28">
        <f t="shared" ref="H2988:P2988" si="867">AVERAGE(H2982:H2987)</f>
        <v>132.56742857142854</v>
      </c>
      <c r="I2988" s="28">
        <f t="shared" si="867"/>
        <v>78.849230769230743</v>
      </c>
      <c r="J2988" s="28">
        <f t="shared" si="867"/>
        <v>315.60278021978041</v>
      </c>
      <c r="K2988" s="28">
        <f t="shared" si="867"/>
        <v>77.481208791208815</v>
      </c>
      <c r="L2988" s="28">
        <f t="shared" si="867"/>
        <v>6.656349567592164E-3</v>
      </c>
      <c r="M2988" s="28">
        <f t="shared" si="867"/>
        <v>330.4133626373627</v>
      </c>
      <c r="N2988" s="28">
        <f t="shared" si="867"/>
        <v>119.65840659340643</v>
      </c>
      <c r="O2988" s="28">
        <f t="shared" si="867"/>
        <v>44.390010989010989</v>
      </c>
      <c r="P2988" s="28">
        <f t="shared" si="867"/>
        <v>0</v>
      </c>
      <c r="R2988" s="24">
        <f t="shared" si="816"/>
        <v>1544.4512387671505</v>
      </c>
      <c r="T2988" s="5"/>
      <c r="V2988" s="20">
        <f t="shared" si="817"/>
        <v>1544.4512387671505</v>
      </c>
      <c r="W2988" s="59">
        <f t="shared" si="807"/>
        <v>42999</v>
      </c>
      <c r="X2988" s="28">
        <f t="shared" si="820"/>
        <v>151.39905833333341</v>
      </c>
      <c r="Y2988" s="28">
        <f t="shared" si="821"/>
        <v>338.18764999999991</v>
      </c>
      <c r="Z2988" s="28">
        <f t="shared" si="847"/>
        <v>329.06874999999974</v>
      </c>
      <c r="AA2988" s="28">
        <f t="shared" si="831"/>
        <v>321.86480833333314</v>
      </c>
      <c r="AB2988" s="28">
        <f t="shared" si="822"/>
        <v>202.36661666666666</v>
      </c>
      <c r="AC2988" s="28">
        <f t="shared" si="823"/>
        <v>35.93319166666668</v>
      </c>
      <c r="AD2988" s="28">
        <f t="shared" si="824"/>
        <v>96.176699999999983</v>
      </c>
      <c r="AE2988" s="28">
        <f t="shared" si="825"/>
        <v>0</v>
      </c>
      <c r="AF2988" s="28">
        <f t="shared" si="826"/>
        <v>13.055871666666661</v>
      </c>
      <c r="AG2988" s="28">
        <f t="shared" si="827"/>
        <v>8.5230499999999978</v>
      </c>
      <c r="AH2988" s="28">
        <f t="shared" si="828"/>
        <v>0</v>
      </c>
      <c r="AI2988" s="28"/>
      <c r="AL2988" s="24">
        <f t="shared" si="829"/>
        <v>1496.5756966666663</v>
      </c>
      <c r="AN2988" s="47">
        <v>315</v>
      </c>
      <c r="AP2988" s="20">
        <f t="shared" si="818"/>
        <v>1811.5756966666663</v>
      </c>
      <c r="AR2988" s="20"/>
    </row>
    <row r="2989" spans="1:44" x14ac:dyDescent="0.25">
      <c r="A2989" t="str">
        <f>VLOOKUP($B2989,'Cushing Balance'!$C$2:$E$500,3,TRUE)</f>
        <v>372017</v>
      </c>
      <c r="B2989" s="2">
        <v>43000</v>
      </c>
      <c r="C2989" s="32"/>
      <c r="D2989" s="36">
        <f t="shared" si="856"/>
        <v>139.16694505494522</v>
      </c>
      <c r="E2989" s="28">
        <f t="shared" si="857"/>
        <v>108.94604395604414</v>
      </c>
      <c r="F2989" s="28">
        <f t="shared" si="858"/>
        <v>197.36916483516487</v>
      </c>
      <c r="G2989" s="28"/>
      <c r="H2989" s="28">
        <f t="shared" ref="H2989:P2989" si="868">AVERAGE(H2983:H2988)</f>
        <v>132.56742857142854</v>
      </c>
      <c r="I2989" s="28">
        <f t="shared" si="868"/>
        <v>78.849230769230743</v>
      </c>
      <c r="J2989" s="28">
        <f t="shared" si="868"/>
        <v>315.60278021978041</v>
      </c>
      <c r="K2989" s="28">
        <f t="shared" si="868"/>
        <v>77.481208791208815</v>
      </c>
      <c r="L2989" s="28">
        <f t="shared" si="868"/>
        <v>6.656349567592164E-3</v>
      </c>
      <c r="M2989" s="28">
        <f t="shared" si="868"/>
        <v>330.4133626373627</v>
      </c>
      <c r="N2989" s="28">
        <f t="shared" si="868"/>
        <v>119.65840659340643</v>
      </c>
      <c r="O2989" s="28">
        <f t="shared" si="868"/>
        <v>44.390010989010989</v>
      </c>
      <c r="P2989" s="28">
        <f t="shared" si="868"/>
        <v>0</v>
      </c>
      <c r="R2989" s="24">
        <f t="shared" si="816"/>
        <v>1544.4512387671505</v>
      </c>
      <c r="T2989" s="5"/>
      <c r="V2989" s="20">
        <f t="shared" si="817"/>
        <v>1544.4512387671505</v>
      </c>
      <c r="W2989" s="59">
        <f t="shared" si="807"/>
        <v>43000</v>
      </c>
      <c r="X2989" s="28">
        <f t="shared" si="820"/>
        <v>151.39905833333341</v>
      </c>
      <c r="Y2989" s="28">
        <f t="shared" si="821"/>
        <v>338.18764999999991</v>
      </c>
      <c r="Z2989" s="28">
        <f t="shared" si="847"/>
        <v>329.06874999999974</v>
      </c>
      <c r="AA2989" s="28">
        <f t="shared" si="831"/>
        <v>321.86480833333314</v>
      </c>
      <c r="AB2989" s="28">
        <f t="shared" si="822"/>
        <v>202.36661666666666</v>
      </c>
      <c r="AC2989" s="28">
        <f t="shared" si="823"/>
        <v>35.93319166666668</v>
      </c>
      <c r="AD2989" s="28">
        <f t="shared" si="824"/>
        <v>96.176699999999983</v>
      </c>
      <c r="AE2989" s="28">
        <f t="shared" si="825"/>
        <v>0</v>
      </c>
      <c r="AF2989" s="28">
        <f t="shared" si="826"/>
        <v>13.055871666666661</v>
      </c>
      <c r="AG2989" s="28">
        <f t="shared" si="827"/>
        <v>8.5230499999999978</v>
      </c>
      <c r="AH2989" s="28">
        <f t="shared" si="828"/>
        <v>0</v>
      </c>
      <c r="AI2989" s="28"/>
      <c r="AL2989" s="24">
        <f t="shared" si="829"/>
        <v>1496.5756966666663</v>
      </c>
      <c r="AN2989" s="47">
        <v>315</v>
      </c>
      <c r="AP2989" s="20">
        <f t="shared" si="818"/>
        <v>1811.5756966666663</v>
      </c>
      <c r="AR2989" s="20"/>
    </row>
    <row r="2990" spans="1:44" x14ac:dyDescent="0.25">
      <c r="A2990" t="str">
        <f>VLOOKUP($B2990,'Cushing Balance'!$C$2:$E$500,3,TRUE)</f>
        <v>382017</v>
      </c>
      <c r="B2990" s="2">
        <v>43001</v>
      </c>
      <c r="C2990" s="32"/>
      <c r="D2990" s="36">
        <f t="shared" si="856"/>
        <v>139.16694505494522</v>
      </c>
      <c r="E2990" s="28">
        <f t="shared" si="857"/>
        <v>108.94604395604414</v>
      </c>
      <c r="F2990" s="28">
        <f t="shared" si="858"/>
        <v>197.36916483516487</v>
      </c>
      <c r="G2990" s="28"/>
      <c r="H2990" s="28">
        <f t="shared" ref="H2990:P2990" si="869">AVERAGE(H2984:H2989)</f>
        <v>132.56742857142854</v>
      </c>
      <c r="I2990" s="28">
        <f t="shared" si="869"/>
        <v>78.849230769230743</v>
      </c>
      <c r="J2990" s="28">
        <f t="shared" si="869"/>
        <v>315.60278021978041</v>
      </c>
      <c r="K2990" s="28">
        <f t="shared" si="869"/>
        <v>77.481208791208815</v>
      </c>
      <c r="L2990" s="28">
        <f t="shared" si="869"/>
        <v>6.656349567592164E-3</v>
      </c>
      <c r="M2990" s="28">
        <f t="shared" si="869"/>
        <v>330.4133626373627</v>
      </c>
      <c r="N2990" s="28">
        <f t="shared" si="869"/>
        <v>119.65840659340643</v>
      </c>
      <c r="O2990" s="28">
        <f t="shared" si="869"/>
        <v>44.390010989010989</v>
      </c>
      <c r="P2990" s="28">
        <f t="shared" si="869"/>
        <v>0</v>
      </c>
      <c r="R2990" s="24">
        <f t="shared" si="816"/>
        <v>1544.4512387671505</v>
      </c>
      <c r="T2990" s="5"/>
      <c r="V2990" s="20">
        <f t="shared" si="817"/>
        <v>1544.4512387671505</v>
      </c>
      <c r="W2990" s="59">
        <f t="shared" si="807"/>
        <v>43001</v>
      </c>
      <c r="X2990" s="28">
        <f t="shared" si="820"/>
        <v>151.39905833333341</v>
      </c>
      <c r="Y2990" s="28">
        <f t="shared" si="821"/>
        <v>338.18764999999991</v>
      </c>
      <c r="Z2990" s="28">
        <f t="shared" si="847"/>
        <v>329.06874999999974</v>
      </c>
      <c r="AA2990" s="28">
        <f t="shared" si="831"/>
        <v>321.86480833333314</v>
      </c>
      <c r="AB2990" s="28">
        <f t="shared" si="822"/>
        <v>202.36661666666666</v>
      </c>
      <c r="AC2990" s="28">
        <f t="shared" si="823"/>
        <v>35.93319166666668</v>
      </c>
      <c r="AD2990" s="28">
        <f t="shared" si="824"/>
        <v>96.176699999999983</v>
      </c>
      <c r="AE2990" s="28">
        <f t="shared" si="825"/>
        <v>0</v>
      </c>
      <c r="AF2990" s="28">
        <f t="shared" si="826"/>
        <v>13.055871666666661</v>
      </c>
      <c r="AG2990" s="28">
        <f t="shared" si="827"/>
        <v>8.5230499999999978</v>
      </c>
      <c r="AH2990" s="28">
        <f t="shared" si="828"/>
        <v>0</v>
      </c>
      <c r="AI2990" s="28"/>
      <c r="AL2990" s="24">
        <f t="shared" si="829"/>
        <v>1496.5756966666663</v>
      </c>
      <c r="AN2990" s="47">
        <v>315</v>
      </c>
      <c r="AP2990" s="20">
        <f t="shared" si="818"/>
        <v>1811.5756966666663</v>
      </c>
      <c r="AR2990" s="20"/>
    </row>
    <row r="2991" spans="1:44" x14ac:dyDescent="0.25">
      <c r="A2991" t="str">
        <f>VLOOKUP($B2991,'Cushing Balance'!$C$2:$E$500,3,TRUE)</f>
        <v>382017</v>
      </c>
      <c r="B2991" s="2">
        <v>43002</v>
      </c>
      <c r="C2991" s="32"/>
      <c r="D2991" s="36">
        <f t="shared" si="856"/>
        <v>139.16694505494522</v>
      </c>
      <c r="E2991" s="28">
        <f t="shared" si="857"/>
        <v>108.94604395604414</v>
      </c>
      <c r="F2991" s="28">
        <f t="shared" si="858"/>
        <v>197.36916483516487</v>
      </c>
      <c r="G2991" s="28"/>
      <c r="H2991" s="28">
        <f t="shared" ref="H2991:P2991" si="870">AVERAGE(H2985:H2990)</f>
        <v>132.56742857142854</v>
      </c>
      <c r="I2991" s="28">
        <f t="shared" si="870"/>
        <v>78.849230769230743</v>
      </c>
      <c r="J2991" s="28">
        <f t="shared" si="870"/>
        <v>315.60278021978041</v>
      </c>
      <c r="K2991" s="28">
        <f t="shared" si="870"/>
        <v>77.481208791208815</v>
      </c>
      <c r="L2991" s="28">
        <f t="shared" si="870"/>
        <v>6.656349567592164E-3</v>
      </c>
      <c r="M2991" s="28">
        <f t="shared" si="870"/>
        <v>330.4133626373627</v>
      </c>
      <c r="N2991" s="28">
        <f t="shared" si="870"/>
        <v>119.65840659340643</v>
      </c>
      <c r="O2991" s="28">
        <f t="shared" si="870"/>
        <v>44.390010989010989</v>
      </c>
      <c r="P2991" s="28">
        <f t="shared" si="870"/>
        <v>0</v>
      </c>
      <c r="R2991" s="24">
        <f t="shared" si="816"/>
        <v>1544.4512387671505</v>
      </c>
      <c r="T2991" s="5"/>
      <c r="V2991" s="20">
        <f t="shared" si="817"/>
        <v>1544.4512387671505</v>
      </c>
      <c r="W2991" s="59">
        <f t="shared" si="807"/>
        <v>43002</v>
      </c>
      <c r="X2991" s="28">
        <f t="shared" si="820"/>
        <v>151.39905833333341</v>
      </c>
      <c r="Y2991" s="28">
        <f t="shared" si="821"/>
        <v>338.18764999999991</v>
      </c>
      <c r="Z2991" s="28">
        <f t="shared" si="847"/>
        <v>329.06874999999974</v>
      </c>
      <c r="AA2991" s="28">
        <f t="shared" si="831"/>
        <v>321.86480833333314</v>
      </c>
      <c r="AB2991" s="28">
        <f t="shared" si="822"/>
        <v>202.36661666666666</v>
      </c>
      <c r="AC2991" s="28">
        <f t="shared" si="823"/>
        <v>35.93319166666668</v>
      </c>
      <c r="AD2991" s="28">
        <f t="shared" si="824"/>
        <v>96.176699999999983</v>
      </c>
      <c r="AE2991" s="28">
        <f t="shared" si="825"/>
        <v>0</v>
      </c>
      <c r="AF2991" s="28">
        <f t="shared" si="826"/>
        <v>13.055871666666661</v>
      </c>
      <c r="AG2991" s="28">
        <f t="shared" si="827"/>
        <v>8.5230499999999978</v>
      </c>
      <c r="AH2991" s="28">
        <f t="shared" si="828"/>
        <v>0</v>
      </c>
      <c r="AI2991" s="28"/>
      <c r="AL2991" s="24">
        <f t="shared" si="829"/>
        <v>1496.5756966666663</v>
      </c>
      <c r="AN2991" s="47">
        <v>315</v>
      </c>
      <c r="AP2991" s="20">
        <f t="shared" si="818"/>
        <v>1811.5756966666663</v>
      </c>
      <c r="AR2991" s="20"/>
    </row>
    <row r="2992" spans="1:44" x14ac:dyDescent="0.25">
      <c r="A2992" t="str">
        <f>VLOOKUP($B2992,'Cushing Balance'!$C$2:$E$500,3,TRUE)</f>
        <v>382017</v>
      </c>
      <c r="B2992" s="2">
        <v>43003</v>
      </c>
      <c r="C2992" s="32"/>
      <c r="D2992" s="36">
        <f t="shared" si="856"/>
        <v>139.16694505494522</v>
      </c>
      <c r="E2992" s="28">
        <f t="shared" si="857"/>
        <v>108.94604395604414</v>
      </c>
      <c r="F2992" s="28">
        <f t="shared" si="858"/>
        <v>197.36916483516487</v>
      </c>
      <c r="G2992" s="28"/>
      <c r="H2992" s="28">
        <f t="shared" ref="H2992:P2992" si="871">AVERAGE(H2986:H2991)</f>
        <v>132.56742857142854</v>
      </c>
      <c r="I2992" s="28">
        <f t="shared" si="871"/>
        <v>78.849230769230743</v>
      </c>
      <c r="J2992" s="28">
        <f t="shared" si="871"/>
        <v>315.60278021978041</v>
      </c>
      <c r="K2992" s="28">
        <f t="shared" si="871"/>
        <v>77.481208791208815</v>
      </c>
      <c r="L2992" s="28">
        <f t="shared" si="871"/>
        <v>6.656349567592164E-3</v>
      </c>
      <c r="M2992" s="28">
        <f t="shared" si="871"/>
        <v>330.4133626373627</v>
      </c>
      <c r="N2992" s="28">
        <f t="shared" si="871"/>
        <v>119.65840659340643</v>
      </c>
      <c r="O2992" s="28">
        <f t="shared" si="871"/>
        <v>44.390010989010989</v>
      </c>
      <c r="P2992" s="28">
        <f t="shared" si="871"/>
        <v>0</v>
      </c>
      <c r="R2992" s="24">
        <f t="shared" si="816"/>
        <v>1544.4512387671505</v>
      </c>
      <c r="T2992" s="5"/>
      <c r="V2992" s="20">
        <f t="shared" si="817"/>
        <v>1544.4512387671505</v>
      </c>
      <c r="W2992" s="59">
        <f t="shared" si="807"/>
        <v>43003</v>
      </c>
      <c r="X2992" s="28">
        <f t="shared" si="820"/>
        <v>151.39905833333341</v>
      </c>
      <c r="Y2992" s="28">
        <f t="shared" si="821"/>
        <v>338.18764999999991</v>
      </c>
      <c r="Z2992" s="28">
        <f t="shared" si="847"/>
        <v>329.06874999999974</v>
      </c>
      <c r="AA2992" s="28">
        <f t="shared" si="831"/>
        <v>321.86480833333314</v>
      </c>
      <c r="AB2992" s="28">
        <f t="shared" si="822"/>
        <v>202.36661666666666</v>
      </c>
      <c r="AC2992" s="28">
        <f t="shared" si="823"/>
        <v>35.93319166666668</v>
      </c>
      <c r="AD2992" s="28">
        <f t="shared" si="824"/>
        <v>96.176699999999983</v>
      </c>
      <c r="AE2992" s="28">
        <f t="shared" si="825"/>
        <v>0</v>
      </c>
      <c r="AF2992" s="28">
        <f t="shared" si="826"/>
        <v>13.055871666666661</v>
      </c>
      <c r="AG2992" s="28">
        <f t="shared" si="827"/>
        <v>8.5230499999999978</v>
      </c>
      <c r="AH2992" s="28">
        <f t="shared" si="828"/>
        <v>0</v>
      </c>
      <c r="AI2992" s="28"/>
      <c r="AL2992" s="24">
        <f t="shared" si="829"/>
        <v>1496.5756966666663</v>
      </c>
      <c r="AN2992" s="47">
        <v>315</v>
      </c>
      <c r="AP2992" s="20">
        <f t="shared" si="818"/>
        <v>1811.5756966666663</v>
      </c>
      <c r="AR2992" s="20"/>
    </row>
    <row r="2993" spans="1:44" x14ac:dyDescent="0.25">
      <c r="A2993" t="str">
        <f>VLOOKUP($B2993,'Cushing Balance'!$C$2:$E$500,3,TRUE)</f>
        <v>382017</v>
      </c>
      <c r="B2993" s="2">
        <v>43004</v>
      </c>
      <c r="C2993" s="32"/>
      <c r="D2993" s="36">
        <f t="shared" si="856"/>
        <v>139.16694505494522</v>
      </c>
      <c r="E2993" s="28">
        <f t="shared" si="857"/>
        <v>108.94604395604414</v>
      </c>
      <c r="F2993" s="28">
        <f t="shared" si="858"/>
        <v>197.36916483516487</v>
      </c>
      <c r="G2993" s="28"/>
      <c r="H2993" s="28">
        <f t="shared" ref="H2993:P2993" si="872">AVERAGE(H2987:H2992)</f>
        <v>132.56742857142854</v>
      </c>
      <c r="I2993" s="28">
        <f t="shared" si="872"/>
        <v>78.849230769230743</v>
      </c>
      <c r="J2993" s="28">
        <f t="shared" si="872"/>
        <v>315.60278021978041</v>
      </c>
      <c r="K2993" s="28">
        <f t="shared" si="872"/>
        <v>77.481208791208815</v>
      </c>
      <c r="L2993" s="28">
        <f t="shared" si="872"/>
        <v>6.656349567592164E-3</v>
      </c>
      <c r="M2993" s="28">
        <f t="shared" si="872"/>
        <v>330.4133626373627</v>
      </c>
      <c r="N2993" s="28">
        <f t="shared" si="872"/>
        <v>119.65840659340643</v>
      </c>
      <c r="O2993" s="28">
        <f t="shared" si="872"/>
        <v>44.390010989010989</v>
      </c>
      <c r="P2993" s="28">
        <f t="shared" si="872"/>
        <v>0</v>
      </c>
      <c r="R2993" s="24">
        <f t="shared" si="816"/>
        <v>1544.4512387671505</v>
      </c>
      <c r="T2993" s="5"/>
      <c r="V2993" s="20">
        <f t="shared" si="817"/>
        <v>1544.4512387671505</v>
      </c>
      <c r="W2993" s="59">
        <f t="shared" si="807"/>
        <v>43004</v>
      </c>
      <c r="X2993" s="28">
        <f t="shared" si="820"/>
        <v>151.39905833333341</v>
      </c>
      <c r="Y2993" s="28">
        <f t="shared" si="821"/>
        <v>338.18764999999991</v>
      </c>
      <c r="Z2993" s="28">
        <f t="shared" si="847"/>
        <v>329.06874999999974</v>
      </c>
      <c r="AA2993" s="28">
        <f t="shared" si="831"/>
        <v>321.86480833333314</v>
      </c>
      <c r="AB2993" s="28">
        <f t="shared" si="822"/>
        <v>202.36661666666666</v>
      </c>
      <c r="AC2993" s="28">
        <f t="shared" si="823"/>
        <v>35.93319166666668</v>
      </c>
      <c r="AD2993" s="28">
        <f t="shared" si="824"/>
        <v>96.176699999999983</v>
      </c>
      <c r="AE2993" s="28">
        <f t="shared" si="825"/>
        <v>0</v>
      </c>
      <c r="AF2993" s="28">
        <f t="shared" si="826"/>
        <v>13.055871666666661</v>
      </c>
      <c r="AG2993" s="28">
        <f t="shared" si="827"/>
        <v>8.5230499999999978</v>
      </c>
      <c r="AH2993" s="28">
        <f t="shared" si="828"/>
        <v>0</v>
      </c>
      <c r="AI2993" s="28"/>
      <c r="AL2993" s="24">
        <f t="shared" si="829"/>
        <v>1496.5756966666663</v>
      </c>
      <c r="AN2993" s="47">
        <v>315</v>
      </c>
      <c r="AP2993" s="20">
        <f t="shared" si="818"/>
        <v>1811.5756966666663</v>
      </c>
      <c r="AR2993" s="20"/>
    </row>
    <row r="2994" spans="1:44" x14ac:dyDescent="0.25">
      <c r="A2994" t="str">
        <f>VLOOKUP($B2994,'Cushing Balance'!$C$2:$E$500,3,TRUE)</f>
        <v>382017</v>
      </c>
      <c r="B2994" s="2">
        <v>43005</v>
      </c>
      <c r="C2994" s="32"/>
      <c r="D2994" s="36">
        <f t="shared" si="856"/>
        <v>139.16694505494522</v>
      </c>
      <c r="E2994" s="28">
        <f t="shared" si="857"/>
        <v>108.94604395604414</v>
      </c>
      <c r="F2994" s="28">
        <f t="shared" si="858"/>
        <v>197.36916483516487</v>
      </c>
      <c r="G2994" s="28"/>
      <c r="H2994" s="28">
        <f t="shared" ref="H2994:P2994" si="873">AVERAGE(H2988:H2993)</f>
        <v>132.56742857142854</v>
      </c>
      <c r="I2994" s="28">
        <f t="shared" si="873"/>
        <v>78.849230769230743</v>
      </c>
      <c r="J2994" s="28">
        <f t="shared" si="873"/>
        <v>315.60278021978041</v>
      </c>
      <c r="K2994" s="28">
        <f t="shared" si="873"/>
        <v>77.481208791208815</v>
      </c>
      <c r="L2994" s="28">
        <f t="shared" si="873"/>
        <v>6.656349567592164E-3</v>
      </c>
      <c r="M2994" s="28">
        <f t="shared" si="873"/>
        <v>330.4133626373627</v>
      </c>
      <c r="N2994" s="28">
        <f t="shared" si="873"/>
        <v>119.65840659340643</v>
      </c>
      <c r="O2994" s="28">
        <f t="shared" si="873"/>
        <v>44.390010989010989</v>
      </c>
      <c r="P2994" s="28">
        <f t="shared" si="873"/>
        <v>0</v>
      </c>
      <c r="R2994" s="24">
        <f t="shared" si="816"/>
        <v>1544.4512387671505</v>
      </c>
      <c r="T2994" s="5"/>
      <c r="V2994" s="20">
        <f t="shared" si="817"/>
        <v>1544.4512387671505</v>
      </c>
      <c r="W2994" s="59">
        <f t="shared" si="807"/>
        <v>43005</v>
      </c>
      <c r="X2994" s="28">
        <f t="shared" si="820"/>
        <v>151.39905833333341</v>
      </c>
      <c r="Y2994" s="28">
        <f t="shared" si="821"/>
        <v>338.18764999999991</v>
      </c>
      <c r="Z2994" s="28">
        <f t="shared" si="847"/>
        <v>329.06874999999974</v>
      </c>
      <c r="AA2994" s="28">
        <f t="shared" si="831"/>
        <v>321.86480833333314</v>
      </c>
      <c r="AB2994" s="28">
        <f t="shared" si="822"/>
        <v>202.36661666666666</v>
      </c>
      <c r="AC2994" s="28">
        <f t="shared" si="823"/>
        <v>35.93319166666668</v>
      </c>
      <c r="AD2994" s="28">
        <f t="shared" si="824"/>
        <v>96.176699999999983</v>
      </c>
      <c r="AE2994" s="28">
        <f t="shared" si="825"/>
        <v>0</v>
      </c>
      <c r="AF2994" s="28">
        <f t="shared" si="826"/>
        <v>13.055871666666661</v>
      </c>
      <c r="AG2994" s="28">
        <f t="shared" si="827"/>
        <v>8.5230499999999978</v>
      </c>
      <c r="AH2994" s="28">
        <f t="shared" si="828"/>
        <v>0</v>
      </c>
      <c r="AI2994" s="28"/>
      <c r="AL2994" s="24">
        <f t="shared" si="829"/>
        <v>1496.5756966666663</v>
      </c>
      <c r="AN2994" s="47">
        <v>315</v>
      </c>
      <c r="AP2994" s="20">
        <f t="shared" si="818"/>
        <v>1811.5756966666663</v>
      </c>
      <c r="AR2994" s="20"/>
    </row>
    <row r="2995" spans="1:44" x14ac:dyDescent="0.25">
      <c r="A2995" t="str">
        <f>VLOOKUP($B2995,'Cushing Balance'!$C$2:$E$500,3,TRUE)</f>
        <v>382017</v>
      </c>
      <c r="B2995" s="2">
        <v>43006</v>
      </c>
      <c r="C2995" s="32"/>
      <c r="D2995" s="36">
        <f t="shared" si="856"/>
        <v>139.16694505494522</v>
      </c>
      <c r="E2995" s="28">
        <f t="shared" si="857"/>
        <v>108.94604395604414</v>
      </c>
      <c r="F2995" s="28">
        <f t="shared" si="858"/>
        <v>197.36916483516487</v>
      </c>
      <c r="G2995" s="28"/>
      <c r="H2995" s="28">
        <f t="shared" ref="H2995:P2995" si="874">AVERAGE(H2989:H2994)</f>
        <v>132.56742857142854</v>
      </c>
      <c r="I2995" s="28">
        <f t="shared" si="874"/>
        <v>78.849230769230743</v>
      </c>
      <c r="J2995" s="28">
        <f t="shared" si="874"/>
        <v>315.60278021978041</v>
      </c>
      <c r="K2995" s="28">
        <f t="shared" si="874"/>
        <v>77.481208791208815</v>
      </c>
      <c r="L2995" s="28">
        <f t="shared" si="874"/>
        <v>6.656349567592164E-3</v>
      </c>
      <c r="M2995" s="28">
        <f t="shared" si="874"/>
        <v>330.4133626373627</v>
      </c>
      <c r="N2995" s="28">
        <f t="shared" si="874"/>
        <v>119.65840659340643</v>
      </c>
      <c r="O2995" s="28">
        <f t="shared" si="874"/>
        <v>44.390010989010989</v>
      </c>
      <c r="P2995" s="28">
        <f t="shared" si="874"/>
        <v>0</v>
      </c>
      <c r="R2995" s="24">
        <f t="shared" si="816"/>
        <v>1544.4512387671505</v>
      </c>
      <c r="T2995" s="5"/>
      <c r="V2995" s="20">
        <f t="shared" si="817"/>
        <v>1544.4512387671505</v>
      </c>
      <c r="W2995" s="59">
        <f t="shared" si="807"/>
        <v>43006</v>
      </c>
      <c r="X2995" s="28">
        <f t="shared" si="820"/>
        <v>151.39905833333341</v>
      </c>
      <c r="Y2995" s="28">
        <f t="shared" si="821"/>
        <v>338.18764999999991</v>
      </c>
      <c r="Z2995" s="28">
        <f t="shared" si="847"/>
        <v>329.06874999999974</v>
      </c>
      <c r="AA2995" s="28">
        <f t="shared" si="831"/>
        <v>321.86480833333314</v>
      </c>
      <c r="AB2995" s="28">
        <f t="shared" si="822"/>
        <v>202.36661666666666</v>
      </c>
      <c r="AC2995" s="28">
        <f t="shared" si="823"/>
        <v>35.93319166666668</v>
      </c>
      <c r="AD2995" s="28">
        <f t="shared" si="824"/>
        <v>96.176699999999983</v>
      </c>
      <c r="AE2995" s="28">
        <f t="shared" si="825"/>
        <v>0</v>
      </c>
      <c r="AF2995" s="28">
        <f t="shared" si="826"/>
        <v>13.055871666666661</v>
      </c>
      <c r="AG2995" s="28">
        <f t="shared" si="827"/>
        <v>8.5230499999999978</v>
      </c>
      <c r="AH2995" s="28">
        <f t="shared" si="828"/>
        <v>0</v>
      </c>
      <c r="AI2995" s="28"/>
      <c r="AL2995" s="24">
        <f t="shared" si="829"/>
        <v>1496.5756966666663</v>
      </c>
      <c r="AN2995" s="47">
        <v>315</v>
      </c>
      <c r="AP2995" s="20">
        <f t="shared" si="818"/>
        <v>1811.5756966666663</v>
      </c>
      <c r="AR2995" s="20"/>
    </row>
    <row r="2996" spans="1:44" x14ac:dyDescent="0.25">
      <c r="A2996" t="str">
        <f>VLOOKUP($B2996,'Cushing Balance'!$C$2:$E$500,3,TRUE)</f>
        <v>382017</v>
      </c>
      <c r="B2996" s="2">
        <v>43007</v>
      </c>
      <c r="C2996" s="32"/>
      <c r="D2996" s="36">
        <f t="shared" si="856"/>
        <v>139.16694505494522</v>
      </c>
      <c r="E2996" s="28">
        <f t="shared" si="857"/>
        <v>108.94604395604414</v>
      </c>
      <c r="F2996" s="28">
        <f t="shared" si="858"/>
        <v>197.36916483516487</v>
      </c>
      <c r="G2996" s="28"/>
      <c r="H2996" s="28">
        <f t="shared" ref="H2996:P2996" si="875">AVERAGE(H2990:H2995)</f>
        <v>132.56742857142854</v>
      </c>
      <c r="I2996" s="28">
        <f t="shared" si="875"/>
        <v>78.849230769230743</v>
      </c>
      <c r="J2996" s="28">
        <f t="shared" si="875"/>
        <v>315.60278021978041</v>
      </c>
      <c r="K2996" s="28">
        <f t="shared" si="875"/>
        <v>77.481208791208815</v>
      </c>
      <c r="L2996" s="28">
        <f t="shared" si="875"/>
        <v>6.656349567592164E-3</v>
      </c>
      <c r="M2996" s="28">
        <f t="shared" si="875"/>
        <v>330.4133626373627</v>
      </c>
      <c r="N2996" s="28">
        <f t="shared" si="875"/>
        <v>119.65840659340643</v>
      </c>
      <c r="O2996" s="28">
        <f t="shared" si="875"/>
        <v>44.390010989010989</v>
      </c>
      <c r="P2996" s="28">
        <f t="shared" si="875"/>
        <v>0</v>
      </c>
      <c r="R2996" s="24">
        <f t="shared" si="816"/>
        <v>1544.4512387671505</v>
      </c>
      <c r="T2996" s="5"/>
      <c r="V2996" s="20">
        <f t="shared" si="817"/>
        <v>1544.4512387671505</v>
      </c>
      <c r="W2996" s="59">
        <f t="shared" si="807"/>
        <v>43007</v>
      </c>
      <c r="X2996" s="28">
        <f t="shared" si="820"/>
        <v>151.39905833333341</v>
      </c>
      <c r="Y2996" s="28">
        <f t="shared" si="821"/>
        <v>338.18764999999991</v>
      </c>
      <c r="Z2996" s="28">
        <f t="shared" si="847"/>
        <v>329.06874999999974</v>
      </c>
      <c r="AA2996" s="28">
        <f t="shared" si="831"/>
        <v>321.86480833333314</v>
      </c>
      <c r="AB2996" s="28">
        <f t="shared" si="822"/>
        <v>202.36661666666666</v>
      </c>
      <c r="AC2996" s="28">
        <f t="shared" si="823"/>
        <v>35.93319166666668</v>
      </c>
      <c r="AD2996" s="28">
        <f t="shared" si="824"/>
        <v>96.176699999999983</v>
      </c>
      <c r="AE2996" s="28">
        <f t="shared" si="825"/>
        <v>0</v>
      </c>
      <c r="AF2996" s="28">
        <f t="shared" si="826"/>
        <v>13.055871666666661</v>
      </c>
      <c r="AG2996" s="28">
        <f t="shared" si="827"/>
        <v>8.5230499999999978</v>
      </c>
      <c r="AH2996" s="28">
        <f t="shared" si="828"/>
        <v>0</v>
      </c>
      <c r="AI2996" s="28"/>
      <c r="AL2996" s="24">
        <f t="shared" si="829"/>
        <v>1496.5756966666663</v>
      </c>
      <c r="AN2996" s="47">
        <v>315</v>
      </c>
      <c r="AP2996" s="20">
        <f t="shared" si="818"/>
        <v>1811.5756966666663</v>
      </c>
      <c r="AR2996" s="20"/>
    </row>
    <row r="2997" spans="1:44" x14ac:dyDescent="0.25">
      <c r="A2997" t="str">
        <f>VLOOKUP($B2997,'Cushing Balance'!$C$2:$E$500,3,TRUE)</f>
        <v>392017</v>
      </c>
      <c r="B2997" s="2">
        <v>43008</v>
      </c>
      <c r="C2997" s="32"/>
      <c r="D2997" s="36">
        <f t="shared" si="856"/>
        <v>139.16694505494522</v>
      </c>
      <c r="E2997" s="28">
        <f t="shared" si="857"/>
        <v>108.94604395604414</v>
      </c>
      <c r="F2997" s="28">
        <f t="shared" si="858"/>
        <v>197.36916483516487</v>
      </c>
      <c r="G2997" s="28"/>
      <c r="H2997" s="28">
        <f t="shared" ref="H2997:P2997" si="876">AVERAGE(H2991:H2996)</f>
        <v>132.56742857142854</v>
      </c>
      <c r="I2997" s="28">
        <f t="shared" si="876"/>
        <v>78.849230769230743</v>
      </c>
      <c r="J2997" s="28">
        <f t="shared" si="876"/>
        <v>315.60278021978041</v>
      </c>
      <c r="K2997" s="28">
        <f t="shared" si="876"/>
        <v>77.481208791208815</v>
      </c>
      <c r="L2997" s="28">
        <f t="shared" si="876"/>
        <v>6.656349567592164E-3</v>
      </c>
      <c r="M2997" s="28">
        <f t="shared" si="876"/>
        <v>330.4133626373627</v>
      </c>
      <c r="N2997" s="28">
        <f t="shared" si="876"/>
        <v>119.65840659340643</v>
      </c>
      <c r="O2997" s="28">
        <f t="shared" si="876"/>
        <v>44.390010989010989</v>
      </c>
      <c r="P2997" s="28">
        <f t="shared" si="876"/>
        <v>0</v>
      </c>
      <c r="R2997" s="24">
        <f t="shared" si="816"/>
        <v>1544.4512387671505</v>
      </c>
      <c r="T2997" s="5"/>
      <c r="V2997" s="20">
        <f t="shared" si="817"/>
        <v>1544.4512387671505</v>
      </c>
      <c r="W2997" s="59">
        <f t="shared" si="807"/>
        <v>43008</v>
      </c>
      <c r="X2997" s="28">
        <f t="shared" si="820"/>
        <v>151.39905833333341</v>
      </c>
      <c r="Y2997" s="28">
        <f t="shared" si="821"/>
        <v>338.18764999999991</v>
      </c>
      <c r="Z2997" s="28">
        <f t="shared" si="847"/>
        <v>329.06874999999974</v>
      </c>
      <c r="AA2997" s="28">
        <f t="shared" si="831"/>
        <v>321.86480833333314</v>
      </c>
      <c r="AB2997" s="28">
        <f t="shared" si="822"/>
        <v>202.36661666666666</v>
      </c>
      <c r="AC2997" s="28">
        <f t="shared" si="823"/>
        <v>35.93319166666668</v>
      </c>
      <c r="AD2997" s="28">
        <f t="shared" si="824"/>
        <v>96.176699999999983</v>
      </c>
      <c r="AE2997" s="28">
        <f t="shared" si="825"/>
        <v>0</v>
      </c>
      <c r="AF2997" s="28">
        <f t="shared" si="826"/>
        <v>13.055871666666661</v>
      </c>
      <c r="AG2997" s="28">
        <f t="shared" si="827"/>
        <v>8.5230499999999978</v>
      </c>
      <c r="AH2997" s="28">
        <f t="shared" si="828"/>
        <v>0</v>
      </c>
      <c r="AI2997" s="28"/>
      <c r="AL2997" s="24">
        <f t="shared" si="829"/>
        <v>1496.5756966666663</v>
      </c>
      <c r="AN2997" s="47">
        <v>315</v>
      </c>
      <c r="AP2997" s="20">
        <f t="shared" si="818"/>
        <v>1811.5756966666663</v>
      </c>
      <c r="AR2997" s="20"/>
    </row>
    <row r="2998" spans="1:44" x14ac:dyDescent="0.25">
      <c r="A2998" t="str">
        <f>VLOOKUP($B2998,'Cushing Balance'!$C$2:$E$500,3,TRUE)</f>
        <v>392017</v>
      </c>
      <c r="B2998" s="2">
        <v>43009</v>
      </c>
      <c r="C2998" s="32"/>
      <c r="D2998" s="36">
        <f t="shared" si="856"/>
        <v>139.16694505494522</v>
      </c>
      <c r="E2998" s="28">
        <f t="shared" si="857"/>
        <v>108.94604395604414</v>
      </c>
      <c r="F2998" s="28">
        <f t="shared" si="858"/>
        <v>197.36916483516487</v>
      </c>
      <c r="G2998" s="28"/>
      <c r="H2998" s="28">
        <f t="shared" ref="H2998:P2998" si="877">AVERAGE(H2992:H2997)</f>
        <v>132.56742857142854</v>
      </c>
      <c r="I2998" s="28">
        <f t="shared" si="877"/>
        <v>78.849230769230743</v>
      </c>
      <c r="J2998" s="28">
        <f t="shared" si="877"/>
        <v>315.60278021978041</v>
      </c>
      <c r="K2998" s="28">
        <f t="shared" si="877"/>
        <v>77.481208791208815</v>
      </c>
      <c r="L2998" s="28">
        <f t="shared" si="877"/>
        <v>6.656349567592164E-3</v>
      </c>
      <c r="M2998" s="28">
        <f t="shared" si="877"/>
        <v>330.4133626373627</v>
      </c>
      <c r="N2998" s="28">
        <f t="shared" si="877"/>
        <v>119.65840659340643</v>
      </c>
      <c r="O2998" s="28">
        <f t="shared" si="877"/>
        <v>44.390010989010989</v>
      </c>
      <c r="P2998" s="28">
        <f t="shared" si="877"/>
        <v>0</v>
      </c>
      <c r="R2998" s="24">
        <f t="shared" si="816"/>
        <v>1544.4512387671505</v>
      </c>
      <c r="T2998" s="5"/>
      <c r="V2998" s="20">
        <f t="shared" si="817"/>
        <v>1544.4512387671505</v>
      </c>
      <c r="W2998" s="59">
        <f t="shared" si="807"/>
        <v>43009</v>
      </c>
      <c r="X2998" s="28">
        <f t="shared" si="820"/>
        <v>151.39905833333341</v>
      </c>
      <c r="Y2998" s="28">
        <f t="shared" si="821"/>
        <v>338.18764999999991</v>
      </c>
      <c r="Z2998" s="28">
        <f t="shared" si="847"/>
        <v>329.06874999999974</v>
      </c>
      <c r="AA2998" s="28">
        <f t="shared" si="831"/>
        <v>321.86480833333314</v>
      </c>
      <c r="AB2998" s="28">
        <f t="shared" si="822"/>
        <v>202.36661666666666</v>
      </c>
      <c r="AC2998" s="28">
        <f t="shared" si="823"/>
        <v>35.93319166666668</v>
      </c>
      <c r="AD2998" s="28">
        <f t="shared" si="824"/>
        <v>96.176699999999983</v>
      </c>
      <c r="AE2998" s="28">
        <f t="shared" si="825"/>
        <v>0</v>
      </c>
      <c r="AF2998" s="28">
        <f t="shared" si="826"/>
        <v>13.055871666666661</v>
      </c>
      <c r="AG2998" s="28">
        <f t="shared" si="827"/>
        <v>8.5230499999999978</v>
      </c>
      <c r="AH2998" s="28">
        <f t="shared" si="828"/>
        <v>0</v>
      </c>
      <c r="AI2998" s="28"/>
      <c r="AL2998" s="24">
        <f t="shared" si="829"/>
        <v>1496.5756966666663</v>
      </c>
      <c r="AN2998" s="47">
        <v>315</v>
      </c>
      <c r="AP2998" s="20">
        <f t="shared" si="818"/>
        <v>1811.5756966666663</v>
      </c>
      <c r="AR2998" s="20"/>
    </row>
    <row r="2999" spans="1:44" x14ac:dyDescent="0.25">
      <c r="A2999" t="str">
        <f>VLOOKUP($B2999,'Cushing Balance'!$C$2:$E$500,3,TRUE)</f>
        <v>392017</v>
      </c>
      <c r="B2999" s="2">
        <v>43010</v>
      </c>
      <c r="C2999" s="32"/>
      <c r="D2999" s="36">
        <f t="shared" si="856"/>
        <v>139.16694505494522</v>
      </c>
      <c r="E2999" s="28">
        <f t="shared" si="857"/>
        <v>108.94604395604414</v>
      </c>
      <c r="F2999" s="28">
        <f t="shared" si="858"/>
        <v>197.36916483516487</v>
      </c>
      <c r="G2999" s="28"/>
      <c r="H2999" s="28">
        <f t="shared" ref="H2999:P2999" si="878">AVERAGE(H2993:H2998)</f>
        <v>132.56742857142854</v>
      </c>
      <c r="I2999" s="28">
        <f t="shared" si="878"/>
        <v>78.849230769230743</v>
      </c>
      <c r="J2999" s="28">
        <f t="shared" si="878"/>
        <v>315.60278021978041</v>
      </c>
      <c r="K2999" s="28">
        <f t="shared" si="878"/>
        <v>77.481208791208815</v>
      </c>
      <c r="L2999" s="28">
        <f t="shared" si="878"/>
        <v>6.656349567592164E-3</v>
      </c>
      <c r="M2999" s="28">
        <f t="shared" si="878"/>
        <v>330.4133626373627</v>
      </c>
      <c r="N2999" s="28">
        <f t="shared" si="878"/>
        <v>119.65840659340643</v>
      </c>
      <c r="O2999" s="28">
        <f t="shared" si="878"/>
        <v>44.390010989010989</v>
      </c>
      <c r="P2999" s="28">
        <f t="shared" si="878"/>
        <v>0</v>
      </c>
      <c r="R2999" s="24">
        <f t="shared" si="816"/>
        <v>1544.4512387671505</v>
      </c>
      <c r="T2999" s="5"/>
      <c r="V2999" s="20">
        <f t="shared" si="817"/>
        <v>1544.4512387671505</v>
      </c>
      <c r="W2999" s="59">
        <f t="shared" si="807"/>
        <v>43010</v>
      </c>
      <c r="X2999" s="28">
        <f t="shared" si="820"/>
        <v>151.39905833333341</v>
      </c>
      <c r="Y2999" s="28">
        <f t="shared" si="821"/>
        <v>338.18764999999991</v>
      </c>
      <c r="Z2999" s="28">
        <f t="shared" si="847"/>
        <v>329.06874999999974</v>
      </c>
      <c r="AA2999" s="28">
        <f t="shared" si="831"/>
        <v>321.86480833333314</v>
      </c>
      <c r="AB2999" s="28">
        <f t="shared" si="822"/>
        <v>202.36661666666666</v>
      </c>
      <c r="AC2999" s="28">
        <f t="shared" si="823"/>
        <v>35.93319166666668</v>
      </c>
      <c r="AD2999" s="28">
        <f t="shared" si="824"/>
        <v>96.176699999999983</v>
      </c>
      <c r="AE2999" s="28">
        <f t="shared" si="825"/>
        <v>0</v>
      </c>
      <c r="AF2999" s="28">
        <f t="shared" si="826"/>
        <v>13.055871666666661</v>
      </c>
      <c r="AG2999" s="28">
        <f t="shared" si="827"/>
        <v>8.5230499999999978</v>
      </c>
      <c r="AH2999" s="28">
        <f t="shared" si="828"/>
        <v>0</v>
      </c>
      <c r="AI2999" s="28"/>
      <c r="AL2999" s="24">
        <f t="shared" si="829"/>
        <v>1496.5756966666663</v>
      </c>
      <c r="AN2999" s="47">
        <v>315</v>
      </c>
      <c r="AP2999" s="20">
        <f t="shared" si="818"/>
        <v>1811.5756966666663</v>
      </c>
      <c r="AR2999" s="20"/>
    </row>
    <row r="3000" spans="1:44" x14ac:dyDescent="0.25">
      <c r="A3000" t="str">
        <f>VLOOKUP($B3000,'Cushing Balance'!$C$2:$E$500,3,TRUE)</f>
        <v>392017</v>
      </c>
      <c r="B3000" s="2">
        <v>43011</v>
      </c>
      <c r="C3000" s="32"/>
      <c r="D3000" s="36">
        <f t="shared" si="856"/>
        <v>139.16694505494522</v>
      </c>
      <c r="E3000" s="28">
        <f t="shared" si="857"/>
        <v>108.94604395604414</v>
      </c>
      <c r="F3000" s="28">
        <f t="shared" si="858"/>
        <v>197.36916483516487</v>
      </c>
      <c r="G3000" s="28"/>
      <c r="H3000" s="28">
        <f t="shared" ref="H3000:P3000" si="879">AVERAGE(H2994:H2999)</f>
        <v>132.56742857142854</v>
      </c>
      <c r="I3000" s="28">
        <f t="shared" si="879"/>
        <v>78.849230769230743</v>
      </c>
      <c r="J3000" s="28">
        <f t="shared" si="879"/>
        <v>315.60278021978041</v>
      </c>
      <c r="K3000" s="28">
        <f t="shared" si="879"/>
        <v>77.481208791208815</v>
      </c>
      <c r="L3000" s="28">
        <f t="shared" si="879"/>
        <v>6.656349567592164E-3</v>
      </c>
      <c r="M3000" s="28">
        <f t="shared" si="879"/>
        <v>330.4133626373627</v>
      </c>
      <c r="N3000" s="28">
        <f t="shared" si="879"/>
        <v>119.65840659340643</v>
      </c>
      <c r="O3000" s="28">
        <f t="shared" si="879"/>
        <v>44.390010989010989</v>
      </c>
      <c r="P3000" s="28">
        <f t="shared" si="879"/>
        <v>0</v>
      </c>
      <c r="R3000" s="24">
        <f t="shared" si="816"/>
        <v>1544.4512387671505</v>
      </c>
      <c r="T3000" s="5"/>
      <c r="V3000" s="20">
        <f t="shared" si="817"/>
        <v>1544.4512387671505</v>
      </c>
      <c r="W3000" s="59">
        <f t="shared" si="807"/>
        <v>43011</v>
      </c>
      <c r="X3000" s="28">
        <f t="shared" si="820"/>
        <v>151.39905833333341</v>
      </c>
      <c r="Y3000" s="28">
        <f t="shared" si="821"/>
        <v>338.18764999999991</v>
      </c>
      <c r="Z3000" s="28">
        <f t="shared" si="847"/>
        <v>329.06874999999974</v>
      </c>
      <c r="AA3000" s="28">
        <f t="shared" si="831"/>
        <v>321.86480833333314</v>
      </c>
      <c r="AB3000" s="28">
        <f t="shared" si="822"/>
        <v>202.36661666666666</v>
      </c>
      <c r="AC3000" s="28">
        <f t="shared" si="823"/>
        <v>35.93319166666668</v>
      </c>
      <c r="AD3000" s="28">
        <f t="shared" si="824"/>
        <v>96.176699999999983</v>
      </c>
      <c r="AE3000" s="28">
        <f t="shared" si="825"/>
        <v>0</v>
      </c>
      <c r="AF3000" s="28">
        <f t="shared" si="826"/>
        <v>13.055871666666661</v>
      </c>
      <c r="AG3000" s="28">
        <f t="shared" si="827"/>
        <v>8.5230499999999978</v>
      </c>
      <c r="AH3000" s="28">
        <f t="shared" si="828"/>
        <v>0</v>
      </c>
      <c r="AI3000" s="28"/>
      <c r="AL3000" s="24">
        <f t="shared" si="829"/>
        <v>1496.5756966666663</v>
      </c>
      <c r="AN3000" s="47">
        <v>315</v>
      </c>
      <c r="AP3000" s="20">
        <f t="shared" si="818"/>
        <v>1811.5756966666663</v>
      </c>
      <c r="AR3000" s="20"/>
    </row>
    <row r="3001" spans="1:44" x14ac:dyDescent="0.25">
      <c r="A3001" t="str">
        <f>VLOOKUP($B3001,'Cushing Balance'!$C$2:$E$500,3,TRUE)</f>
        <v>392017</v>
      </c>
      <c r="B3001" s="2">
        <v>43012</v>
      </c>
      <c r="C3001" s="32"/>
      <c r="D3001" s="36">
        <f t="shared" si="856"/>
        <v>139.16694505494522</v>
      </c>
      <c r="E3001" s="28">
        <f t="shared" si="857"/>
        <v>108.94604395604414</v>
      </c>
      <c r="F3001" s="28">
        <f t="shared" si="858"/>
        <v>197.36916483516487</v>
      </c>
      <c r="G3001" s="28"/>
      <c r="H3001" s="28">
        <f t="shared" ref="H3001:P3001" si="880">AVERAGE(H2995:H3000)</f>
        <v>132.56742857142854</v>
      </c>
      <c r="I3001" s="28">
        <f t="shared" si="880"/>
        <v>78.849230769230743</v>
      </c>
      <c r="J3001" s="28">
        <f t="shared" si="880"/>
        <v>315.60278021978041</v>
      </c>
      <c r="K3001" s="28">
        <f t="shared" si="880"/>
        <v>77.481208791208815</v>
      </c>
      <c r="L3001" s="28">
        <f t="shared" si="880"/>
        <v>6.656349567592164E-3</v>
      </c>
      <c r="M3001" s="28">
        <f t="shared" si="880"/>
        <v>330.4133626373627</v>
      </c>
      <c r="N3001" s="28">
        <f t="shared" si="880"/>
        <v>119.65840659340643</v>
      </c>
      <c r="O3001" s="28">
        <f t="shared" si="880"/>
        <v>44.390010989010989</v>
      </c>
      <c r="P3001" s="28">
        <f t="shared" si="880"/>
        <v>0</v>
      </c>
      <c r="R3001" s="24">
        <f t="shared" si="816"/>
        <v>1544.4512387671505</v>
      </c>
      <c r="T3001" s="5"/>
      <c r="V3001" s="20">
        <f t="shared" si="817"/>
        <v>1544.4512387671505</v>
      </c>
      <c r="W3001" s="59">
        <f t="shared" si="807"/>
        <v>43012</v>
      </c>
      <c r="X3001" s="28">
        <f t="shared" si="820"/>
        <v>151.39905833333341</v>
      </c>
      <c r="Y3001" s="28">
        <f t="shared" si="821"/>
        <v>338.18764999999991</v>
      </c>
      <c r="Z3001" s="28">
        <f t="shared" si="847"/>
        <v>329.06874999999974</v>
      </c>
      <c r="AA3001" s="28">
        <f t="shared" si="831"/>
        <v>321.86480833333314</v>
      </c>
      <c r="AB3001" s="28">
        <f t="shared" si="822"/>
        <v>202.36661666666666</v>
      </c>
      <c r="AC3001" s="28">
        <f t="shared" si="823"/>
        <v>35.93319166666668</v>
      </c>
      <c r="AD3001" s="28">
        <f t="shared" si="824"/>
        <v>96.176699999999983</v>
      </c>
      <c r="AE3001" s="28">
        <f t="shared" si="825"/>
        <v>0</v>
      </c>
      <c r="AF3001" s="28">
        <f t="shared" si="826"/>
        <v>13.055871666666661</v>
      </c>
      <c r="AG3001" s="28">
        <f t="shared" si="827"/>
        <v>8.5230499999999978</v>
      </c>
      <c r="AH3001" s="28">
        <f t="shared" si="828"/>
        <v>0</v>
      </c>
      <c r="AI3001" s="28"/>
      <c r="AL3001" s="24">
        <f t="shared" si="829"/>
        <v>1496.5756966666663</v>
      </c>
      <c r="AN3001" s="47">
        <v>315</v>
      </c>
      <c r="AP3001" s="20">
        <f t="shared" si="818"/>
        <v>1811.5756966666663</v>
      </c>
      <c r="AR3001" s="20"/>
    </row>
    <row r="3002" spans="1:44" x14ac:dyDescent="0.25">
      <c r="A3002" t="str">
        <f>VLOOKUP($B3002,'Cushing Balance'!$C$2:$E$500,3,TRUE)</f>
        <v>392017</v>
      </c>
      <c r="B3002" s="2">
        <v>43013</v>
      </c>
      <c r="C3002" s="32"/>
      <c r="D3002" s="36">
        <f t="shared" si="856"/>
        <v>139.16694505494522</v>
      </c>
      <c r="E3002" s="28">
        <f t="shared" si="857"/>
        <v>108.94604395604414</v>
      </c>
      <c r="F3002" s="28">
        <f t="shared" si="858"/>
        <v>197.36916483516487</v>
      </c>
      <c r="G3002" s="28"/>
      <c r="H3002" s="28">
        <f t="shared" ref="H3002:P3002" si="881">AVERAGE(H2996:H3001)</f>
        <v>132.56742857142854</v>
      </c>
      <c r="I3002" s="28">
        <f t="shared" si="881"/>
        <v>78.849230769230743</v>
      </c>
      <c r="J3002" s="28">
        <f t="shared" si="881"/>
        <v>315.60278021978041</v>
      </c>
      <c r="K3002" s="28">
        <f t="shared" si="881"/>
        <v>77.481208791208815</v>
      </c>
      <c r="L3002" s="28">
        <f t="shared" si="881"/>
        <v>6.656349567592164E-3</v>
      </c>
      <c r="M3002" s="28">
        <f t="shared" si="881"/>
        <v>330.4133626373627</v>
      </c>
      <c r="N3002" s="28">
        <f t="shared" si="881"/>
        <v>119.65840659340643</v>
      </c>
      <c r="O3002" s="28">
        <f t="shared" si="881"/>
        <v>44.390010989010989</v>
      </c>
      <c r="P3002" s="28">
        <f t="shared" si="881"/>
        <v>0</v>
      </c>
      <c r="R3002" s="24">
        <f t="shared" si="816"/>
        <v>1544.4512387671505</v>
      </c>
      <c r="T3002" s="5"/>
      <c r="V3002" s="20">
        <f t="shared" si="817"/>
        <v>1544.4512387671505</v>
      </c>
      <c r="W3002" s="59">
        <f t="shared" si="807"/>
        <v>43013</v>
      </c>
      <c r="X3002" s="28">
        <f t="shared" si="820"/>
        <v>151.39905833333341</v>
      </c>
      <c r="Y3002" s="28">
        <f t="shared" si="821"/>
        <v>338.18764999999991</v>
      </c>
      <c r="Z3002" s="28">
        <f t="shared" si="847"/>
        <v>329.06874999999974</v>
      </c>
      <c r="AA3002" s="28">
        <f t="shared" si="831"/>
        <v>321.86480833333314</v>
      </c>
      <c r="AB3002" s="28">
        <f t="shared" si="822"/>
        <v>202.36661666666666</v>
      </c>
      <c r="AC3002" s="28">
        <f t="shared" si="823"/>
        <v>35.93319166666668</v>
      </c>
      <c r="AD3002" s="28">
        <f t="shared" si="824"/>
        <v>96.176699999999983</v>
      </c>
      <c r="AE3002" s="28">
        <f t="shared" si="825"/>
        <v>0</v>
      </c>
      <c r="AF3002" s="28">
        <f t="shared" si="826"/>
        <v>13.055871666666661</v>
      </c>
      <c r="AG3002" s="28">
        <f t="shared" si="827"/>
        <v>8.5230499999999978</v>
      </c>
      <c r="AH3002" s="28">
        <f t="shared" si="828"/>
        <v>0</v>
      </c>
      <c r="AI3002" s="28"/>
      <c r="AL3002" s="24">
        <f t="shared" si="829"/>
        <v>1496.5756966666663</v>
      </c>
      <c r="AN3002" s="47">
        <v>315</v>
      </c>
      <c r="AP3002" s="20">
        <f t="shared" si="818"/>
        <v>1811.5756966666663</v>
      </c>
      <c r="AR3002" s="20"/>
    </row>
    <row r="3003" spans="1:44" x14ac:dyDescent="0.25">
      <c r="A3003" t="str">
        <f>VLOOKUP($B3003,'Cushing Balance'!$C$2:$E$500,3,TRUE)</f>
        <v>392017</v>
      </c>
      <c r="B3003" s="2">
        <v>43014</v>
      </c>
      <c r="C3003" s="32"/>
      <c r="D3003" s="36">
        <f t="shared" si="856"/>
        <v>139.16694505494522</v>
      </c>
      <c r="E3003" s="28">
        <f t="shared" si="857"/>
        <v>108.94604395604414</v>
      </c>
      <c r="F3003" s="28">
        <f t="shared" si="858"/>
        <v>197.36916483516487</v>
      </c>
      <c r="G3003" s="28"/>
      <c r="H3003" s="28">
        <f t="shared" ref="H3003:P3003" si="882">AVERAGE(H2997:H3002)</f>
        <v>132.56742857142854</v>
      </c>
      <c r="I3003" s="28">
        <f t="shared" si="882"/>
        <v>78.849230769230743</v>
      </c>
      <c r="J3003" s="28">
        <f t="shared" si="882"/>
        <v>315.60278021978041</v>
      </c>
      <c r="K3003" s="28">
        <f t="shared" si="882"/>
        <v>77.481208791208815</v>
      </c>
      <c r="L3003" s="28">
        <f t="shared" si="882"/>
        <v>6.656349567592164E-3</v>
      </c>
      <c r="M3003" s="28">
        <f t="shared" si="882"/>
        <v>330.4133626373627</v>
      </c>
      <c r="N3003" s="28">
        <f t="shared" si="882"/>
        <v>119.65840659340643</v>
      </c>
      <c r="O3003" s="28">
        <f t="shared" si="882"/>
        <v>44.390010989010989</v>
      </c>
      <c r="P3003" s="28">
        <f t="shared" si="882"/>
        <v>0</v>
      </c>
      <c r="R3003" s="24">
        <f t="shared" si="816"/>
        <v>1544.4512387671505</v>
      </c>
      <c r="T3003" s="5"/>
      <c r="V3003" s="20">
        <f t="shared" si="817"/>
        <v>1544.4512387671505</v>
      </c>
      <c r="W3003" s="59">
        <f t="shared" si="807"/>
        <v>43014</v>
      </c>
      <c r="X3003" s="28">
        <f t="shared" si="820"/>
        <v>151.39905833333341</v>
      </c>
      <c r="Y3003" s="28">
        <f t="shared" si="821"/>
        <v>338.18764999999991</v>
      </c>
      <c r="Z3003" s="28">
        <f t="shared" si="847"/>
        <v>329.06874999999974</v>
      </c>
      <c r="AA3003" s="28">
        <f t="shared" si="831"/>
        <v>321.86480833333314</v>
      </c>
      <c r="AB3003" s="28">
        <f t="shared" si="822"/>
        <v>202.36661666666666</v>
      </c>
      <c r="AC3003" s="28">
        <f t="shared" si="823"/>
        <v>35.93319166666668</v>
      </c>
      <c r="AD3003" s="28">
        <f t="shared" si="824"/>
        <v>96.176699999999983</v>
      </c>
      <c r="AE3003" s="28">
        <f t="shared" si="825"/>
        <v>0</v>
      </c>
      <c r="AF3003" s="28">
        <f t="shared" si="826"/>
        <v>13.055871666666661</v>
      </c>
      <c r="AG3003" s="28">
        <f t="shared" si="827"/>
        <v>8.5230499999999978</v>
      </c>
      <c r="AH3003" s="28">
        <f t="shared" si="828"/>
        <v>0</v>
      </c>
      <c r="AI3003" s="28"/>
      <c r="AL3003" s="24">
        <f t="shared" si="829"/>
        <v>1496.5756966666663</v>
      </c>
      <c r="AN3003" s="47">
        <v>315</v>
      </c>
      <c r="AP3003" s="20">
        <f t="shared" si="818"/>
        <v>1811.5756966666663</v>
      </c>
      <c r="AR3003" s="20"/>
    </row>
    <row r="3004" spans="1:44" x14ac:dyDescent="0.25">
      <c r="A3004" t="str">
        <f>VLOOKUP($B3004,'Cushing Balance'!$C$2:$E$500,3,TRUE)</f>
        <v>402017</v>
      </c>
      <c r="B3004" s="2">
        <v>43015</v>
      </c>
      <c r="C3004" s="32"/>
      <c r="D3004" s="36">
        <f t="shared" si="856"/>
        <v>139.16694505494522</v>
      </c>
      <c r="E3004" s="28">
        <f t="shared" si="857"/>
        <v>108.94604395604414</v>
      </c>
      <c r="F3004" s="28">
        <f t="shared" si="858"/>
        <v>197.36916483516487</v>
      </c>
      <c r="G3004" s="28"/>
      <c r="H3004" s="28">
        <f t="shared" ref="H3004:P3004" si="883">AVERAGE(H2998:H3003)</f>
        <v>132.56742857142854</v>
      </c>
      <c r="I3004" s="28">
        <f t="shared" si="883"/>
        <v>78.849230769230743</v>
      </c>
      <c r="J3004" s="28">
        <f t="shared" si="883"/>
        <v>315.60278021978041</v>
      </c>
      <c r="K3004" s="28">
        <f t="shared" si="883"/>
        <v>77.481208791208815</v>
      </c>
      <c r="L3004" s="28">
        <f t="shared" si="883"/>
        <v>6.656349567592164E-3</v>
      </c>
      <c r="M3004" s="28">
        <f t="shared" si="883"/>
        <v>330.4133626373627</v>
      </c>
      <c r="N3004" s="28">
        <f t="shared" si="883"/>
        <v>119.65840659340643</v>
      </c>
      <c r="O3004" s="28">
        <f t="shared" si="883"/>
        <v>44.390010989010989</v>
      </c>
      <c r="P3004" s="28">
        <f t="shared" si="883"/>
        <v>0</v>
      </c>
      <c r="R3004" s="24">
        <f t="shared" si="816"/>
        <v>1544.4512387671505</v>
      </c>
      <c r="T3004" s="5"/>
      <c r="V3004" s="20">
        <f t="shared" si="817"/>
        <v>1544.4512387671505</v>
      </c>
      <c r="W3004" s="59">
        <f t="shared" si="807"/>
        <v>43015</v>
      </c>
      <c r="X3004" s="28">
        <f t="shared" si="820"/>
        <v>151.39905833333341</v>
      </c>
      <c r="Y3004" s="28">
        <f t="shared" si="821"/>
        <v>338.18764999999991</v>
      </c>
      <c r="Z3004" s="28">
        <f t="shared" si="847"/>
        <v>329.06874999999974</v>
      </c>
      <c r="AA3004" s="28">
        <f t="shared" si="831"/>
        <v>321.86480833333314</v>
      </c>
      <c r="AB3004" s="28">
        <f t="shared" si="822"/>
        <v>202.36661666666666</v>
      </c>
      <c r="AC3004" s="28">
        <f t="shared" si="823"/>
        <v>35.93319166666668</v>
      </c>
      <c r="AD3004" s="28">
        <f t="shared" si="824"/>
        <v>96.176699999999983</v>
      </c>
      <c r="AE3004" s="28">
        <f t="shared" si="825"/>
        <v>0</v>
      </c>
      <c r="AF3004" s="28">
        <f t="shared" si="826"/>
        <v>13.055871666666661</v>
      </c>
      <c r="AG3004" s="28">
        <f t="shared" si="827"/>
        <v>8.5230499999999978</v>
      </c>
      <c r="AH3004" s="28">
        <f t="shared" si="828"/>
        <v>0</v>
      </c>
      <c r="AI3004" s="28"/>
      <c r="AL3004" s="24">
        <f t="shared" si="829"/>
        <v>1496.5756966666663</v>
      </c>
      <c r="AN3004" s="47">
        <v>315</v>
      </c>
      <c r="AP3004" s="20">
        <f t="shared" si="818"/>
        <v>1811.5756966666663</v>
      </c>
      <c r="AR3004" s="20"/>
    </row>
    <row r="3005" spans="1:44" x14ac:dyDescent="0.25">
      <c r="A3005" t="str">
        <f>VLOOKUP($B3005,'Cushing Balance'!$C$2:$E$500,3,TRUE)</f>
        <v>402017</v>
      </c>
      <c r="B3005" s="2">
        <v>43016</v>
      </c>
      <c r="C3005" s="32"/>
      <c r="D3005" s="36">
        <f t="shared" si="856"/>
        <v>139.16694505494522</v>
      </c>
      <c r="E3005" s="28">
        <f t="shared" si="857"/>
        <v>108.94604395604414</v>
      </c>
      <c r="F3005" s="28">
        <f t="shared" si="858"/>
        <v>197.36916483516487</v>
      </c>
      <c r="G3005" s="28"/>
      <c r="H3005" s="28">
        <f t="shared" ref="H3005:P3005" si="884">AVERAGE(H2999:H3004)</f>
        <v>132.56742857142854</v>
      </c>
      <c r="I3005" s="28">
        <f t="shared" si="884"/>
        <v>78.849230769230743</v>
      </c>
      <c r="J3005" s="28">
        <f t="shared" si="884"/>
        <v>315.60278021978041</v>
      </c>
      <c r="K3005" s="28">
        <f t="shared" si="884"/>
        <v>77.481208791208815</v>
      </c>
      <c r="L3005" s="28">
        <f t="shared" si="884"/>
        <v>6.656349567592164E-3</v>
      </c>
      <c r="M3005" s="28">
        <f t="shared" si="884"/>
        <v>330.4133626373627</v>
      </c>
      <c r="N3005" s="28">
        <f t="shared" si="884"/>
        <v>119.65840659340643</v>
      </c>
      <c r="O3005" s="28">
        <f t="shared" si="884"/>
        <v>44.390010989010989</v>
      </c>
      <c r="P3005" s="28">
        <f t="shared" si="884"/>
        <v>0</v>
      </c>
      <c r="R3005" s="24">
        <f t="shared" si="816"/>
        <v>1544.4512387671505</v>
      </c>
      <c r="T3005" s="5"/>
      <c r="V3005" s="20">
        <f t="shared" si="817"/>
        <v>1544.4512387671505</v>
      </c>
      <c r="W3005" s="59">
        <f t="shared" si="807"/>
        <v>43016</v>
      </c>
      <c r="X3005" s="28">
        <f t="shared" si="820"/>
        <v>151.39905833333341</v>
      </c>
      <c r="Y3005" s="28">
        <f t="shared" si="821"/>
        <v>338.18764999999991</v>
      </c>
      <c r="Z3005" s="28">
        <f t="shared" si="847"/>
        <v>329.06874999999974</v>
      </c>
      <c r="AA3005" s="28">
        <f t="shared" si="831"/>
        <v>321.86480833333314</v>
      </c>
      <c r="AB3005" s="28">
        <f t="shared" si="822"/>
        <v>202.36661666666666</v>
      </c>
      <c r="AC3005" s="28">
        <f t="shared" si="823"/>
        <v>35.93319166666668</v>
      </c>
      <c r="AD3005" s="28">
        <f t="shared" si="824"/>
        <v>96.176699999999983</v>
      </c>
      <c r="AE3005" s="28">
        <f t="shared" si="825"/>
        <v>0</v>
      </c>
      <c r="AF3005" s="28">
        <f t="shared" si="826"/>
        <v>13.055871666666661</v>
      </c>
      <c r="AG3005" s="28">
        <f t="shared" si="827"/>
        <v>8.5230499999999978</v>
      </c>
      <c r="AH3005" s="28">
        <f t="shared" si="828"/>
        <v>0</v>
      </c>
      <c r="AI3005" s="28"/>
      <c r="AL3005" s="24">
        <f t="shared" si="829"/>
        <v>1496.5756966666663</v>
      </c>
      <c r="AN3005" s="47">
        <v>315</v>
      </c>
      <c r="AP3005" s="20">
        <f t="shared" si="818"/>
        <v>1811.5756966666663</v>
      </c>
      <c r="AR3005" s="20"/>
    </row>
    <row r="3006" spans="1:44" x14ac:dyDescent="0.25">
      <c r="A3006" t="str">
        <f>VLOOKUP($B3006,'Cushing Balance'!$C$2:$E$500,3,TRUE)</f>
        <v>402017</v>
      </c>
      <c r="B3006" s="2">
        <v>43017</v>
      </c>
      <c r="C3006" s="32"/>
      <c r="D3006" s="36">
        <f t="shared" si="856"/>
        <v>139.16694505494522</v>
      </c>
      <c r="E3006" s="28">
        <f t="shared" si="857"/>
        <v>108.94604395604414</v>
      </c>
      <c r="F3006" s="28">
        <f t="shared" si="858"/>
        <v>197.36916483516487</v>
      </c>
      <c r="G3006" s="28"/>
      <c r="H3006" s="28">
        <f t="shared" ref="H3006:P3006" si="885">AVERAGE(H3000:H3005)</f>
        <v>132.56742857142854</v>
      </c>
      <c r="I3006" s="28">
        <f t="shared" si="885"/>
        <v>78.849230769230743</v>
      </c>
      <c r="J3006" s="28">
        <f t="shared" si="885"/>
        <v>315.60278021978041</v>
      </c>
      <c r="K3006" s="28">
        <f t="shared" si="885"/>
        <v>77.481208791208815</v>
      </c>
      <c r="L3006" s="28">
        <f t="shared" si="885"/>
        <v>6.656349567592164E-3</v>
      </c>
      <c r="M3006" s="28">
        <f t="shared" si="885"/>
        <v>330.4133626373627</v>
      </c>
      <c r="N3006" s="28">
        <f t="shared" si="885"/>
        <v>119.65840659340643</v>
      </c>
      <c r="O3006" s="28">
        <f t="shared" si="885"/>
        <v>44.390010989010989</v>
      </c>
      <c r="P3006" s="28">
        <f t="shared" si="885"/>
        <v>0</v>
      </c>
      <c r="R3006" s="24">
        <f t="shared" si="816"/>
        <v>1544.4512387671505</v>
      </c>
      <c r="T3006" s="5"/>
      <c r="V3006" s="20">
        <f t="shared" si="817"/>
        <v>1544.4512387671505</v>
      </c>
      <c r="W3006" s="59">
        <f t="shared" si="807"/>
        <v>43017</v>
      </c>
      <c r="X3006" s="28">
        <f t="shared" si="820"/>
        <v>151.39905833333341</v>
      </c>
      <c r="Y3006" s="28">
        <f t="shared" si="821"/>
        <v>338.18764999999991</v>
      </c>
      <c r="Z3006" s="28">
        <f t="shared" si="847"/>
        <v>329.06874999999974</v>
      </c>
      <c r="AA3006" s="28">
        <f t="shared" si="831"/>
        <v>321.86480833333314</v>
      </c>
      <c r="AB3006" s="28">
        <f t="shared" si="822"/>
        <v>202.36661666666666</v>
      </c>
      <c r="AC3006" s="28">
        <f t="shared" si="823"/>
        <v>35.93319166666668</v>
      </c>
      <c r="AD3006" s="28">
        <f t="shared" si="824"/>
        <v>96.176699999999983</v>
      </c>
      <c r="AE3006" s="28">
        <f t="shared" si="825"/>
        <v>0</v>
      </c>
      <c r="AF3006" s="28">
        <f t="shared" si="826"/>
        <v>13.055871666666661</v>
      </c>
      <c r="AG3006" s="28">
        <f t="shared" si="827"/>
        <v>8.5230499999999978</v>
      </c>
      <c r="AH3006" s="28">
        <f t="shared" si="828"/>
        <v>0</v>
      </c>
      <c r="AI3006" s="28"/>
      <c r="AL3006" s="24">
        <f t="shared" si="829"/>
        <v>1496.5756966666663</v>
      </c>
      <c r="AN3006" s="47">
        <v>315</v>
      </c>
      <c r="AP3006" s="20">
        <f t="shared" si="818"/>
        <v>1811.5756966666663</v>
      </c>
      <c r="AR3006" s="20"/>
    </row>
    <row r="3007" spans="1:44" x14ac:dyDescent="0.25">
      <c r="A3007" t="str">
        <f>VLOOKUP($B3007,'Cushing Balance'!$C$2:$E$500,3,TRUE)</f>
        <v>402017</v>
      </c>
      <c r="B3007" s="2">
        <v>43018</v>
      </c>
      <c r="C3007" s="32"/>
      <c r="D3007" s="36">
        <f t="shared" si="856"/>
        <v>139.16694505494522</v>
      </c>
      <c r="E3007" s="28">
        <f t="shared" si="857"/>
        <v>108.94604395604414</v>
      </c>
      <c r="F3007" s="28">
        <f t="shared" si="858"/>
        <v>197.36916483516487</v>
      </c>
      <c r="G3007" s="28"/>
      <c r="H3007" s="28">
        <f t="shared" ref="H3007:P3007" si="886">AVERAGE(H3001:H3006)</f>
        <v>132.56742857142854</v>
      </c>
      <c r="I3007" s="28">
        <f t="shared" si="886"/>
        <v>78.849230769230743</v>
      </c>
      <c r="J3007" s="28">
        <f t="shared" si="886"/>
        <v>315.60278021978041</v>
      </c>
      <c r="K3007" s="28">
        <f t="shared" si="886"/>
        <v>77.481208791208815</v>
      </c>
      <c r="L3007" s="28">
        <f t="shared" si="886"/>
        <v>6.656349567592164E-3</v>
      </c>
      <c r="M3007" s="28">
        <f t="shared" si="886"/>
        <v>330.4133626373627</v>
      </c>
      <c r="N3007" s="28">
        <f t="shared" si="886"/>
        <v>119.65840659340643</v>
      </c>
      <c r="O3007" s="28">
        <f t="shared" si="886"/>
        <v>44.390010989010989</v>
      </c>
      <c r="P3007" s="28">
        <f t="shared" si="886"/>
        <v>0</v>
      </c>
      <c r="R3007" s="24">
        <f t="shared" si="816"/>
        <v>1544.4512387671505</v>
      </c>
      <c r="T3007" s="5"/>
      <c r="V3007" s="20">
        <f t="shared" si="817"/>
        <v>1544.4512387671505</v>
      </c>
      <c r="W3007" s="59">
        <f t="shared" si="807"/>
        <v>43018</v>
      </c>
      <c r="X3007" s="28">
        <f t="shared" si="820"/>
        <v>151.39905833333341</v>
      </c>
      <c r="Y3007" s="28">
        <f t="shared" si="821"/>
        <v>338.18764999999991</v>
      </c>
      <c r="Z3007" s="28">
        <f t="shared" si="847"/>
        <v>329.06874999999974</v>
      </c>
      <c r="AA3007" s="28">
        <f t="shared" si="831"/>
        <v>321.86480833333314</v>
      </c>
      <c r="AB3007" s="28">
        <f t="shared" si="822"/>
        <v>202.36661666666666</v>
      </c>
      <c r="AC3007" s="28">
        <f t="shared" si="823"/>
        <v>35.93319166666668</v>
      </c>
      <c r="AD3007" s="28">
        <f t="shared" si="824"/>
        <v>96.176699999999983</v>
      </c>
      <c r="AE3007" s="28">
        <f t="shared" si="825"/>
        <v>0</v>
      </c>
      <c r="AF3007" s="28">
        <f t="shared" si="826"/>
        <v>13.055871666666661</v>
      </c>
      <c r="AG3007" s="28">
        <f t="shared" si="827"/>
        <v>8.5230499999999978</v>
      </c>
      <c r="AH3007" s="28">
        <f t="shared" si="828"/>
        <v>0</v>
      </c>
      <c r="AI3007" s="28"/>
      <c r="AL3007" s="24">
        <f t="shared" si="829"/>
        <v>1496.5756966666663</v>
      </c>
      <c r="AN3007" s="47">
        <v>315</v>
      </c>
      <c r="AP3007" s="20">
        <f t="shared" si="818"/>
        <v>1811.5756966666663</v>
      </c>
      <c r="AR3007" s="20"/>
    </row>
    <row r="3008" spans="1:44" x14ac:dyDescent="0.25">
      <c r="A3008" t="str">
        <f>VLOOKUP($B3008,'Cushing Balance'!$C$2:$E$500,3,TRUE)</f>
        <v>402017</v>
      </c>
      <c r="B3008" s="2">
        <v>43019</v>
      </c>
      <c r="C3008" s="32"/>
      <c r="D3008" s="36">
        <f t="shared" si="856"/>
        <v>139.16694505494522</v>
      </c>
      <c r="E3008" s="28">
        <f t="shared" si="857"/>
        <v>108.94604395604414</v>
      </c>
      <c r="F3008" s="28">
        <f t="shared" si="858"/>
        <v>197.36916483516487</v>
      </c>
      <c r="G3008" s="28"/>
      <c r="H3008" s="28">
        <f t="shared" ref="H3008:P3008" si="887">AVERAGE(H3002:H3007)</f>
        <v>132.56742857142854</v>
      </c>
      <c r="I3008" s="28">
        <f t="shared" si="887"/>
        <v>78.849230769230743</v>
      </c>
      <c r="J3008" s="28">
        <f t="shared" si="887"/>
        <v>315.60278021978041</v>
      </c>
      <c r="K3008" s="28">
        <f t="shared" si="887"/>
        <v>77.481208791208815</v>
      </c>
      <c r="L3008" s="28">
        <f t="shared" si="887"/>
        <v>6.656349567592164E-3</v>
      </c>
      <c r="M3008" s="28">
        <f t="shared" si="887"/>
        <v>330.4133626373627</v>
      </c>
      <c r="N3008" s="28">
        <f t="shared" si="887"/>
        <v>119.65840659340643</v>
      </c>
      <c r="O3008" s="28">
        <f t="shared" si="887"/>
        <v>44.390010989010989</v>
      </c>
      <c r="P3008" s="28">
        <f t="shared" si="887"/>
        <v>0</v>
      </c>
      <c r="R3008" s="24">
        <f t="shared" si="816"/>
        <v>1544.4512387671505</v>
      </c>
      <c r="T3008" s="5"/>
      <c r="V3008" s="20">
        <f t="shared" si="817"/>
        <v>1544.4512387671505</v>
      </c>
      <c r="W3008" s="59">
        <f t="shared" si="807"/>
        <v>43019</v>
      </c>
      <c r="X3008" s="28">
        <f t="shared" si="820"/>
        <v>151.39905833333341</v>
      </c>
      <c r="Y3008" s="28">
        <f t="shared" si="821"/>
        <v>338.18764999999991</v>
      </c>
      <c r="Z3008" s="28">
        <f t="shared" si="847"/>
        <v>329.06874999999974</v>
      </c>
      <c r="AA3008" s="28">
        <f t="shared" si="831"/>
        <v>321.86480833333314</v>
      </c>
      <c r="AB3008" s="28">
        <f t="shared" si="822"/>
        <v>202.36661666666666</v>
      </c>
      <c r="AC3008" s="28">
        <f t="shared" si="823"/>
        <v>35.93319166666668</v>
      </c>
      <c r="AD3008" s="28">
        <f t="shared" si="824"/>
        <v>96.176699999999983</v>
      </c>
      <c r="AE3008" s="28">
        <f t="shared" si="825"/>
        <v>0</v>
      </c>
      <c r="AF3008" s="28">
        <f t="shared" si="826"/>
        <v>13.055871666666661</v>
      </c>
      <c r="AG3008" s="28">
        <f t="shared" si="827"/>
        <v>8.5230499999999978</v>
      </c>
      <c r="AH3008" s="28">
        <f t="shared" si="828"/>
        <v>0</v>
      </c>
      <c r="AI3008" s="28"/>
      <c r="AL3008" s="24">
        <f t="shared" si="829"/>
        <v>1496.5756966666663</v>
      </c>
      <c r="AN3008" s="47">
        <v>315</v>
      </c>
      <c r="AP3008" s="20">
        <f t="shared" si="818"/>
        <v>1811.5756966666663</v>
      </c>
      <c r="AR3008" s="20"/>
    </row>
    <row r="3009" spans="1:44" x14ac:dyDescent="0.25">
      <c r="A3009" t="str">
        <f>VLOOKUP($B3009,'Cushing Balance'!$C$2:$E$500,3,TRUE)</f>
        <v>402017</v>
      </c>
      <c r="B3009" s="2">
        <v>43020</v>
      </c>
      <c r="C3009" s="32"/>
      <c r="D3009" s="36">
        <f t="shared" si="856"/>
        <v>139.16694505494522</v>
      </c>
      <c r="E3009" s="28">
        <f t="shared" si="857"/>
        <v>108.94604395604414</v>
      </c>
      <c r="F3009" s="28">
        <f t="shared" si="858"/>
        <v>197.36916483516487</v>
      </c>
      <c r="G3009" s="28"/>
      <c r="H3009" s="28">
        <f t="shared" ref="H3009:P3009" si="888">AVERAGE(H3003:H3008)</f>
        <v>132.56742857142854</v>
      </c>
      <c r="I3009" s="28">
        <f t="shared" si="888"/>
        <v>78.849230769230743</v>
      </c>
      <c r="J3009" s="28">
        <f t="shared" si="888"/>
        <v>315.60278021978041</v>
      </c>
      <c r="K3009" s="28">
        <f t="shared" si="888"/>
        <v>77.481208791208815</v>
      </c>
      <c r="L3009" s="28">
        <f t="shared" si="888"/>
        <v>6.656349567592164E-3</v>
      </c>
      <c r="M3009" s="28">
        <f t="shared" si="888"/>
        <v>330.4133626373627</v>
      </c>
      <c r="N3009" s="28">
        <f t="shared" si="888"/>
        <v>119.65840659340643</v>
      </c>
      <c r="O3009" s="28">
        <f t="shared" si="888"/>
        <v>44.390010989010989</v>
      </c>
      <c r="P3009" s="28">
        <f t="shared" si="888"/>
        <v>0</v>
      </c>
      <c r="R3009" s="24">
        <f t="shared" si="816"/>
        <v>1544.4512387671505</v>
      </c>
      <c r="T3009" s="5"/>
      <c r="V3009" s="20">
        <f t="shared" si="817"/>
        <v>1544.4512387671505</v>
      </c>
      <c r="W3009" s="59">
        <f t="shared" si="807"/>
        <v>43020</v>
      </c>
      <c r="X3009" s="28">
        <f t="shared" si="820"/>
        <v>151.39905833333341</v>
      </c>
      <c r="Y3009" s="28">
        <f t="shared" si="821"/>
        <v>338.18764999999991</v>
      </c>
      <c r="Z3009" s="28">
        <f t="shared" si="847"/>
        <v>329.06874999999974</v>
      </c>
      <c r="AA3009" s="28">
        <f t="shared" si="831"/>
        <v>321.86480833333314</v>
      </c>
      <c r="AB3009" s="28">
        <f t="shared" si="822"/>
        <v>202.36661666666666</v>
      </c>
      <c r="AC3009" s="28">
        <f t="shared" si="823"/>
        <v>35.93319166666668</v>
      </c>
      <c r="AD3009" s="28">
        <f t="shared" si="824"/>
        <v>96.176699999999983</v>
      </c>
      <c r="AE3009" s="28">
        <f t="shared" si="825"/>
        <v>0</v>
      </c>
      <c r="AF3009" s="28">
        <f t="shared" si="826"/>
        <v>13.055871666666661</v>
      </c>
      <c r="AG3009" s="28">
        <f t="shared" si="827"/>
        <v>8.5230499999999978</v>
      </c>
      <c r="AH3009" s="28">
        <f t="shared" si="828"/>
        <v>0</v>
      </c>
      <c r="AI3009" s="28"/>
      <c r="AL3009" s="24">
        <f t="shared" si="829"/>
        <v>1496.5756966666663</v>
      </c>
      <c r="AN3009" s="47">
        <v>315</v>
      </c>
      <c r="AP3009" s="20">
        <f t="shared" si="818"/>
        <v>1811.5756966666663</v>
      </c>
      <c r="AR3009" s="20"/>
    </row>
    <row r="3010" spans="1:44" x14ac:dyDescent="0.25">
      <c r="A3010" t="str">
        <f>VLOOKUP($B3010,'Cushing Balance'!$C$2:$E$500,3,TRUE)</f>
        <v>402017</v>
      </c>
      <c r="B3010" s="2">
        <v>43021</v>
      </c>
      <c r="C3010" s="32"/>
      <c r="D3010" s="36">
        <f t="shared" si="856"/>
        <v>139.16694505494522</v>
      </c>
      <c r="E3010" s="28">
        <f t="shared" si="857"/>
        <v>108.94604395604414</v>
      </c>
      <c r="F3010" s="28">
        <f t="shared" si="858"/>
        <v>197.36916483516487</v>
      </c>
      <c r="G3010" s="28"/>
      <c r="H3010" s="28">
        <f t="shared" ref="H3010:P3010" si="889">AVERAGE(H3004:H3009)</f>
        <v>132.56742857142854</v>
      </c>
      <c r="I3010" s="28">
        <f t="shared" si="889"/>
        <v>78.849230769230743</v>
      </c>
      <c r="J3010" s="28">
        <f t="shared" si="889"/>
        <v>315.60278021978041</v>
      </c>
      <c r="K3010" s="28">
        <f t="shared" si="889"/>
        <v>77.481208791208815</v>
      </c>
      <c r="L3010" s="28">
        <f t="shared" si="889"/>
        <v>6.656349567592164E-3</v>
      </c>
      <c r="M3010" s="28">
        <f t="shared" si="889"/>
        <v>330.4133626373627</v>
      </c>
      <c r="N3010" s="28">
        <f t="shared" si="889"/>
        <v>119.65840659340643</v>
      </c>
      <c r="O3010" s="28">
        <f t="shared" si="889"/>
        <v>44.390010989010989</v>
      </c>
      <c r="P3010" s="28">
        <f t="shared" si="889"/>
        <v>0</v>
      </c>
      <c r="R3010" s="24">
        <f t="shared" si="816"/>
        <v>1544.4512387671505</v>
      </c>
      <c r="T3010" s="5"/>
      <c r="V3010" s="20">
        <f t="shared" si="817"/>
        <v>1544.4512387671505</v>
      </c>
      <c r="W3010" s="59">
        <f t="shared" ref="W3010:W3073" si="890">B3010</f>
        <v>43021</v>
      </c>
      <c r="X3010" s="28">
        <f t="shared" si="820"/>
        <v>151.39905833333341</v>
      </c>
      <c r="Y3010" s="28">
        <f t="shared" si="821"/>
        <v>338.18764999999991</v>
      </c>
      <c r="Z3010" s="28">
        <f t="shared" si="847"/>
        <v>329.06874999999974</v>
      </c>
      <c r="AA3010" s="28">
        <f t="shared" si="831"/>
        <v>321.86480833333314</v>
      </c>
      <c r="AB3010" s="28">
        <f t="shared" si="822"/>
        <v>202.36661666666666</v>
      </c>
      <c r="AC3010" s="28">
        <f t="shared" si="823"/>
        <v>35.93319166666668</v>
      </c>
      <c r="AD3010" s="28">
        <f t="shared" si="824"/>
        <v>96.176699999999983</v>
      </c>
      <c r="AE3010" s="28">
        <f t="shared" si="825"/>
        <v>0</v>
      </c>
      <c r="AF3010" s="28">
        <f t="shared" si="826"/>
        <v>13.055871666666661</v>
      </c>
      <c r="AG3010" s="28">
        <f t="shared" si="827"/>
        <v>8.5230499999999978</v>
      </c>
      <c r="AH3010" s="28">
        <f t="shared" si="828"/>
        <v>0</v>
      </c>
      <c r="AI3010" s="28"/>
      <c r="AL3010" s="24">
        <f t="shared" si="829"/>
        <v>1496.5756966666663</v>
      </c>
      <c r="AN3010" s="47">
        <v>315</v>
      </c>
      <c r="AP3010" s="20">
        <f t="shared" si="818"/>
        <v>1811.5756966666663</v>
      </c>
      <c r="AR3010" s="20"/>
    </row>
    <row r="3011" spans="1:44" x14ac:dyDescent="0.25">
      <c r="A3011" t="str">
        <f>VLOOKUP($B3011,'Cushing Balance'!$C$2:$E$500,3,TRUE)</f>
        <v>412017</v>
      </c>
      <c r="B3011" s="2">
        <v>43022</v>
      </c>
      <c r="C3011" s="32"/>
      <c r="D3011" s="36">
        <f t="shared" si="856"/>
        <v>139.16694505494522</v>
      </c>
      <c r="E3011" s="28">
        <f t="shared" si="857"/>
        <v>108.94604395604414</v>
      </c>
      <c r="F3011" s="28">
        <f t="shared" si="858"/>
        <v>197.36916483516487</v>
      </c>
      <c r="G3011" s="28"/>
      <c r="H3011" s="28">
        <f t="shared" ref="H3011:P3011" si="891">AVERAGE(H3005:H3010)</f>
        <v>132.56742857142854</v>
      </c>
      <c r="I3011" s="28">
        <f t="shared" si="891"/>
        <v>78.849230769230743</v>
      </c>
      <c r="J3011" s="28">
        <f t="shared" si="891"/>
        <v>315.60278021978041</v>
      </c>
      <c r="K3011" s="28">
        <f t="shared" si="891"/>
        <v>77.481208791208815</v>
      </c>
      <c r="L3011" s="28">
        <f t="shared" si="891"/>
        <v>6.656349567592164E-3</v>
      </c>
      <c r="M3011" s="28">
        <f t="shared" si="891"/>
        <v>330.4133626373627</v>
      </c>
      <c r="N3011" s="28">
        <f t="shared" si="891"/>
        <v>119.65840659340643</v>
      </c>
      <c r="O3011" s="28">
        <f t="shared" si="891"/>
        <v>44.390010989010989</v>
      </c>
      <c r="P3011" s="28">
        <f t="shared" si="891"/>
        <v>0</v>
      </c>
      <c r="R3011" s="24">
        <f t="shared" si="816"/>
        <v>1544.4512387671505</v>
      </c>
      <c r="T3011" s="5"/>
      <c r="V3011" s="20">
        <f t="shared" si="817"/>
        <v>1544.4512387671505</v>
      </c>
      <c r="W3011" s="59">
        <f t="shared" si="890"/>
        <v>43022</v>
      </c>
      <c r="X3011" s="28">
        <f t="shared" si="820"/>
        <v>151.39905833333341</v>
      </c>
      <c r="Y3011" s="28">
        <f t="shared" si="821"/>
        <v>338.18764999999991</v>
      </c>
      <c r="Z3011" s="28">
        <f t="shared" si="847"/>
        <v>329.06874999999974</v>
      </c>
      <c r="AA3011" s="28">
        <f t="shared" si="831"/>
        <v>321.86480833333314</v>
      </c>
      <c r="AB3011" s="28">
        <f t="shared" si="822"/>
        <v>202.36661666666666</v>
      </c>
      <c r="AC3011" s="28">
        <f t="shared" si="823"/>
        <v>35.93319166666668</v>
      </c>
      <c r="AD3011" s="28">
        <f t="shared" si="824"/>
        <v>96.176699999999983</v>
      </c>
      <c r="AE3011" s="28">
        <f t="shared" si="825"/>
        <v>0</v>
      </c>
      <c r="AF3011" s="28">
        <f t="shared" si="826"/>
        <v>13.055871666666661</v>
      </c>
      <c r="AG3011" s="28">
        <f t="shared" si="827"/>
        <v>8.5230499999999978</v>
      </c>
      <c r="AH3011" s="28">
        <f t="shared" si="828"/>
        <v>0</v>
      </c>
      <c r="AI3011" s="28"/>
      <c r="AL3011" s="24">
        <f t="shared" si="829"/>
        <v>1496.5756966666663</v>
      </c>
      <c r="AN3011" s="47">
        <v>315</v>
      </c>
      <c r="AP3011" s="20">
        <f t="shared" si="818"/>
        <v>1811.5756966666663</v>
      </c>
      <c r="AR3011" s="20"/>
    </row>
    <row r="3012" spans="1:44" x14ac:dyDescent="0.25">
      <c r="A3012" t="str">
        <f>VLOOKUP($B3012,'Cushing Balance'!$C$2:$E$500,3,TRUE)</f>
        <v>412017</v>
      </c>
      <c r="B3012" s="2">
        <v>43023</v>
      </c>
      <c r="C3012" s="32"/>
      <c r="D3012" s="36">
        <f t="shared" si="856"/>
        <v>139.16694505494522</v>
      </c>
      <c r="E3012" s="28">
        <f t="shared" si="857"/>
        <v>108.94604395604414</v>
      </c>
      <c r="F3012" s="28">
        <f t="shared" si="858"/>
        <v>197.36916483516487</v>
      </c>
      <c r="G3012" s="28"/>
      <c r="H3012" s="28">
        <f t="shared" ref="H3012:P3012" si="892">AVERAGE(H3006:H3011)</f>
        <v>132.56742857142854</v>
      </c>
      <c r="I3012" s="28">
        <f t="shared" si="892"/>
        <v>78.849230769230743</v>
      </c>
      <c r="J3012" s="28">
        <f t="shared" si="892"/>
        <v>315.60278021978041</v>
      </c>
      <c r="K3012" s="28">
        <f t="shared" si="892"/>
        <v>77.481208791208815</v>
      </c>
      <c r="L3012" s="28">
        <f t="shared" si="892"/>
        <v>6.656349567592164E-3</v>
      </c>
      <c r="M3012" s="28">
        <f t="shared" si="892"/>
        <v>330.4133626373627</v>
      </c>
      <c r="N3012" s="28">
        <f t="shared" si="892"/>
        <v>119.65840659340643</v>
      </c>
      <c r="O3012" s="28">
        <f t="shared" si="892"/>
        <v>44.390010989010989</v>
      </c>
      <c r="P3012" s="28">
        <f t="shared" si="892"/>
        <v>0</v>
      </c>
      <c r="R3012" s="24">
        <f t="shared" si="816"/>
        <v>1544.4512387671505</v>
      </c>
      <c r="T3012" s="5"/>
      <c r="V3012" s="20">
        <f t="shared" si="817"/>
        <v>1544.4512387671505</v>
      </c>
      <c r="W3012" s="59">
        <f t="shared" si="890"/>
        <v>43023</v>
      </c>
      <c r="X3012" s="28">
        <f t="shared" si="820"/>
        <v>151.39905833333341</v>
      </c>
      <c r="Y3012" s="28">
        <f t="shared" si="821"/>
        <v>338.18764999999991</v>
      </c>
      <c r="Z3012" s="28">
        <f t="shared" si="847"/>
        <v>329.06874999999974</v>
      </c>
      <c r="AA3012" s="28">
        <f t="shared" si="831"/>
        <v>321.86480833333314</v>
      </c>
      <c r="AB3012" s="28">
        <f t="shared" si="822"/>
        <v>202.36661666666666</v>
      </c>
      <c r="AC3012" s="28">
        <f t="shared" si="823"/>
        <v>35.93319166666668</v>
      </c>
      <c r="AD3012" s="28">
        <f t="shared" si="824"/>
        <v>96.176699999999983</v>
      </c>
      <c r="AE3012" s="28">
        <f t="shared" si="825"/>
        <v>0</v>
      </c>
      <c r="AF3012" s="28">
        <f t="shared" si="826"/>
        <v>13.055871666666661</v>
      </c>
      <c r="AG3012" s="28">
        <f t="shared" si="827"/>
        <v>8.5230499999999978</v>
      </c>
      <c r="AH3012" s="28">
        <f t="shared" si="828"/>
        <v>0</v>
      </c>
      <c r="AI3012" s="28"/>
      <c r="AL3012" s="24">
        <f t="shared" si="829"/>
        <v>1496.5756966666663</v>
      </c>
      <c r="AN3012" s="47">
        <v>315</v>
      </c>
      <c r="AP3012" s="20">
        <f t="shared" si="818"/>
        <v>1811.5756966666663</v>
      </c>
      <c r="AR3012" s="20"/>
    </row>
    <row r="3013" spans="1:44" x14ac:dyDescent="0.25">
      <c r="A3013" t="str">
        <f>VLOOKUP($B3013,'Cushing Balance'!$C$2:$E$500,3,TRUE)</f>
        <v>412017</v>
      </c>
      <c r="B3013" s="2">
        <v>43024</v>
      </c>
      <c r="C3013" s="32"/>
      <c r="D3013" s="36">
        <f t="shared" si="856"/>
        <v>139.16694505494522</v>
      </c>
      <c r="E3013" s="28">
        <f t="shared" si="857"/>
        <v>108.94604395604414</v>
      </c>
      <c r="F3013" s="28">
        <f t="shared" si="858"/>
        <v>197.36916483516487</v>
      </c>
      <c r="G3013" s="28"/>
      <c r="H3013" s="28">
        <f t="shared" ref="H3013:P3013" si="893">AVERAGE(H3007:H3012)</f>
        <v>132.56742857142854</v>
      </c>
      <c r="I3013" s="28">
        <f t="shared" si="893"/>
        <v>78.849230769230743</v>
      </c>
      <c r="J3013" s="28">
        <f t="shared" si="893"/>
        <v>315.60278021978041</v>
      </c>
      <c r="K3013" s="28">
        <f t="shared" si="893"/>
        <v>77.481208791208815</v>
      </c>
      <c r="L3013" s="28">
        <f t="shared" si="893"/>
        <v>6.656349567592164E-3</v>
      </c>
      <c r="M3013" s="28">
        <f t="shared" si="893"/>
        <v>330.4133626373627</v>
      </c>
      <c r="N3013" s="28">
        <f t="shared" si="893"/>
        <v>119.65840659340643</v>
      </c>
      <c r="O3013" s="28">
        <f t="shared" si="893"/>
        <v>44.390010989010989</v>
      </c>
      <c r="P3013" s="28">
        <f t="shared" si="893"/>
        <v>0</v>
      </c>
      <c r="R3013" s="24">
        <f t="shared" si="816"/>
        <v>1544.4512387671505</v>
      </c>
      <c r="T3013" s="5"/>
      <c r="V3013" s="20">
        <f t="shared" si="817"/>
        <v>1544.4512387671505</v>
      </c>
      <c r="W3013" s="59">
        <f t="shared" si="890"/>
        <v>43024</v>
      </c>
      <c r="X3013" s="28">
        <f t="shared" si="820"/>
        <v>151.39905833333341</v>
      </c>
      <c r="Y3013" s="28">
        <f t="shared" si="821"/>
        <v>338.18764999999991</v>
      </c>
      <c r="Z3013" s="28">
        <f t="shared" si="847"/>
        <v>329.06874999999974</v>
      </c>
      <c r="AA3013" s="28">
        <f t="shared" si="831"/>
        <v>321.86480833333314</v>
      </c>
      <c r="AB3013" s="28">
        <f t="shared" si="822"/>
        <v>202.36661666666666</v>
      </c>
      <c r="AC3013" s="28">
        <f t="shared" si="823"/>
        <v>35.93319166666668</v>
      </c>
      <c r="AD3013" s="28">
        <f t="shared" si="824"/>
        <v>96.176699999999983</v>
      </c>
      <c r="AE3013" s="28">
        <f t="shared" si="825"/>
        <v>0</v>
      </c>
      <c r="AF3013" s="28">
        <f t="shared" si="826"/>
        <v>13.055871666666661</v>
      </c>
      <c r="AG3013" s="28">
        <f t="shared" si="827"/>
        <v>8.5230499999999978</v>
      </c>
      <c r="AH3013" s="28">
        <f t="shared" si="828"/>
        <v>0</v>
      </c>
      <c r="AI3013" s="28"/>
      <c r="AL3013" s="24">
        <f t="shared" si="829"/>
        <v>1496.5756966666663</v>
      </c>
      <c r="AN3013" s="47">
        <v>315</v>
      </c>
      <c r="AP3013" s="20">
        <f t="shared" si="818"/>
        <v>1811.5756966666663</v>
      </c>
      <c r="AR3013" s="20"/>
    </row>
    <row r="3014" spans="1:44" x14ac:dyDescent="0.25">
      <c r="A3014" t="str">
        <f>VLOOKUP($B3014,'Cushing Balance'!$C$2:$E$500,3,TRUE)</f>
        <v>412017</v>
      </c>
      <c r="B3014" s="2">
        <v>43025</v>
      </c>
      <c r="C3014" s="32"/>
      <c r="D3014" s="36">
        <f t="shared" si="856"/>
        <v>139.16694505494522</v>
      </c>
      <c r="E3014" s="28">
        <f t="shared" si="857"/>
        <v>108.94604395604414</v>
      </c>
      <c r="F3014" s="28">
        <f t="shared" si="858"/>
        <v>197.36916483516487</v>
      </c>
      <c r="G3014" s="28"/>
      <c r="H3014" s="28">
        <f t="shared" ref="H3014:P3014" si="894">AVERAGE(H3008:H3013)</f>
        <v>132.56742857142854</v>
      </c>
      <c r="I3014" s="28">
        <f t="shared" si="894"/>
        <v>78.849230769230743</v>
      </c>
      <c r="J3014" s="28">
        <f t="shared" si="894"/>
        <v>315.60278021978041</v>
      </c>
      <c r="K3014" s="28">
        <f t="shared" si="894"/>
        <v>77.481208791208815</v>
      </c>
      <c r="L3014" s="28">
        <f t="shared" si="894"/>
        <v>6.656349567592164E-3</v>
      </c>
      <c r="M3014" s="28">
        <f t="shared" si="894"/>
        <v>330.4133626373627</v>
      </c>
      <c r="N3014" s="28">
        <f t="shared" si="894"/>
        <v>119.65840659340643</v>
      </c>
      <c r="O3014" s="28">
        <f t="shared" si="894"/>
        <v>44.390010989010989</v>
      </c>
      <c r="P3014" s="28">
        <f t="shared" si="894"/>
        <v>0</v>
      </c>
      <c r="R3014" s="24">
        <f t="shared" si="816"/>
        <v>1544.4512387671505</v>
      </c>
      <c r="T3014" s="5"/>
      <c r="V3014" s="20">
        <f t="shared" si="817"/>
        <v>1544.4512387671505</v>
      </c>
      <c r="W3014" s="59">
        <f t="shared" si="890"/>
        <v>43025</v>
      </c>
      <c r="X3014" s="28">
        <f t="shared" si="820"/>
        <v>151.39905833333341</v>
      </c>
      <c r="Y3014" s="28">
        <f t="shared" si="821"/>
        <v>338.18764999999991</v>
      </c>
      <c r="Z3014" s="28">
        <f t="shared" si="847"/>
        <v>329.06874999999974</v>
      </c>
      <c r="AA3014" s="28">
        <f t="shared" si="831"/>
        <v>321.86480833333314</v>
      </c>
      <c r="AB3014" s="28">
        <f t="shared" si="822"/>
        <v>202.36661666666666</v>
      </c>
      <c r="AC3014" s="28">
        <f t="shared" si="823"/>
        <v>35.93319166666668</v>
      </c>
      <c r="AD3014" s="28">
        <f t="shared" si="824"/>
        <v>96.176699999999983</v>
      </c>
      <c r="AE3014" s="28">
        <f t="shared" si="825"/>
        <v>0</v>
      </c>
      <c r="AF3014" s="28">
        <f t="shared" si="826"/>
        <v>13.055871666666661</v>
      </c>
      <c r="AG3014" s="28">
        <f t="shared" si="827"/>
        <v>8.5230499999999978</v>
      </c>
      <c r="AH3014" s="28">
        <f t="shared" si="828"/>
        <v>0</v>
      </c>
      <c r="AI3014" s="28"/>
      <c r="AL3014" s="24">
        <f t="shared" si="829"/>
        <v>1496.5756966666663</v>
      </c>
      <c r="AN3014" s="47">
        <v>315</v>
      </c>
      <c r="AP3014" s="20">
        <f t="shared" si="818"/>
        <v>1811.5756966666663</v>
      </c>
      <c r="AR3014" s="20"/>
    </row>
    <row r="3015" spans="1:44" x14ac:dyDescent="0.25">
      <c r="A3015" t="str">
        <f>VLOOKUP($B3015,'Cushing Balance'!$C$2:$E$500,3,TRUE)</f>
        <v>412017</v>
      </c>
      <c r="B3015" s="2">
        <v>43026</v>
      </c>
      <c r="C3015" s="32"/>
      <c r="D3015" s="36">
        <f t="shared" si="856"/>
        <v>139.16694505494522</v>
      </c>
      <c r="E3015" s="28">
        <f t="shared" si="857"/>
        <v>108.94604395604414</v>
      </c>
      <c r="F3015" s="28">
        <f t="shared" si="858"/>
        <v>197.36916483516487</v>
      </c>
      <c r="G3015" s="28"/>
      <c r="H3015" s="28">
        <f t="shared" ref="H3015:P3015" si="895">AVERAGE(H3009:H3014)</f>
        <v>132.56742857142854</v>
      </c>
      <c r="I3015" s="28">
        <f t="shared" si="895"/>
        <v>78.849230769230743</v>
      </c>
      <c r="J3015" s="28">
        <f t="shared" si="895"/>
        <v>315.60278021978041</v>
      </c>
      <c r="K3015" s="28">
        <f t="shared" si="895"/>
        <v>77.481208791208815</v>
      </c>
      <c r="L3015" s="28">
        <f t="shared" si="895"/>
        <v>6.656349567592164E-3</v>
      </c>
      <c r="M3015" s="28">
        <f t="shared" si="895"/>
        <v>330.4133626373627</v>
      </c>
      <c r="N3015" s="28">
        <f t="shared" si="895"/>
        <v>119.65840659340643</v>
      </c>
      <c r="O3015" s="28">
        <f t="shared" si="895"/>
        <v>44.390010989010989</v>
      </c>
      <c r="P3015" s="28">
        <f t="shared" si="895"/>
        <v>0</v>
      </c>
      <c r="R3015" s="24">
        <f t="shared" si="816"/>
        <v>1544.4512387671505</v>
      </c>
      <c r="T3015" s="5"/>
      <c r="V3015" s="20">
        <f t="shared" si="817"/>
        <v>1544.4512387671505</v>
      </c>
      <c r="W3015" s="59">
        <f t="shared" si="890"/>
        <v>43026</v>
      </c>
      <c r="X3015" s="28">
        <f t="shared" si="820"/>
        <v>151.39905833333341</v>
      </c>
      <c r="Y3015" s="28">
        <f t="shared" si="821"/>
        <v>338.18764999999991</v>
      </c>
      <c r="Z3015" s="28">
        <f t="shared" si="847"/>
        <v>329.06874999999974</v>
      </c>
      <c r="AA3015" s="28">
        <f t="shared" si="831"/>
        <v>321.86480833333314</v>
      </c>
      <c r="AB3015" s="28">
        <f t="shared" si="822"/>
        <v>202.36661666666666</v>
      </c>
      <c r="AC3015" s="28">
        <f t="shared" si="823"/>
        <v>35.93319166666668</v>
      </c>
      <c r="AD3015" s="28">
        <f t="shared" si="824"/>
        <v>96.176699999999983</v>
      </c>
      <c r="AE3015" s="28">
        <f t="shared" si="825"/>
        <v>0</v>
      </c>
      <c r="AF3015" s="28">
        <f t="shared" si="826"/>
        <v>13.055871666666661</v>
      </c>
      <c r="AG3015" s="28">
        <f t="shared" si="827"/>
        <v>8.5230499999999978</v>
      </c>
      <c r="AH3015" s="28">
        <f t="shared" si="828"/>
        <v>0</v>
      </c>
      <c r="AI3015" s="28"/>
      <c r="AL3015" s="24">
        <f t="shared" si="829"/>
        <v>1496.5756966666663</v>
      </c>
      <c r="AN3015" s="47">
        <v>315</v>
      </c>
      <c r="AP3015" s="20">
        <f t="shared" si="818"/>
        <v>1811.5756966666663</v>
      </c>
      <c r="AR3015" s="20"/>
    </row>
    <row r="3016" spans="1:44" x14ac:dyDescent="0.25">
      <c r="A3016" t="str">
        <f>VLOOKUP($B3016,'Cushing Balance'!$C$2:$E$500,3,TRUE)</f>
        <v>412017</v>
      </c>
      <c r="B3016" s="2">
        <v>43027</v>
      </c>
      <c r="C3016" s="32"/>
      <c r="D3016" s="36">
        <f t="shared" si="856"/>
        <v>139.16694505494522</v>
      </c>
      <c r="E3016" s="28">
        <f t="shared" si="857"/>
        <v>108.94604395604414</v>
      </c>
      <c r="F3016" s="28">
        <f t="shared" si="858"/>
        <v>197.36916483516487</v>
      </c>
      <c r="G3016" s="28"/>
      <c r="H3016" s="28">
        <f t="shared" ref="H3016:P3016" si="896">AVERAGE(H3010:H3015)</f>
        <v>132.56742857142854</v>
      </c>
      <c r="I3016" s="28">
        <f t="shared" si="896"/>
        <v>78.849230769230743</v>
      </c>
      <c r="J3016" s="28">
        <f t="shared" si="896"/>
        <v>315.60278021978041</v>
      </c>
      <c r="K3016" s="28">
        <f t="shared" si="896"/>
        <v>77.481208791208815</v>
      </c>
      <c r="L3016" s="28">
        <f t="shared" si="896"/>
        <v>6.656349567592164E-3</v>
      </c>
      <c r="M3016" s="28">
        <f t="shared" si="896"/>
        <v>330.4133626373627</v>
      </c>
      <c r="N3016" s="28">
        <f t="shared" si="896"/>
        <v>119.65840659340643</v>
      </c>
      <c r="O3016" s="28">
        <f t="shared" si="896"/>
        <v>44.390010989010989</v>
      </c>
      <c r="P3016" s="28">
        <f t="shared" si="896"/>
        <v>0</v>
      </c>
      <c r="R3016" s="24">
        <f t="shared" si="816"/>
        <v>1544.4512387671505</v>
      </c>
      <c r="T3016" s="5"/>
      <c r="V3016" s="20">
        <f t="shared" si="817"/>
        <v>1544.4512387671505</v>
      </c>
      <c r="W3016" s="59">
        <f t="shared" si="890"/>
        <v>43027</v>
      </c>
      <c r="X3016" s="28">
        <f t="shared" si="820"/>
        <v>151.39905833333341</v>
      </c>
      <c r="Y3016" s="28">
        <f t="shared" si="821"/>
        <v>338.18764999999991</v>
      </c>
      <c r="Z3016" s="28">
        <f t="shared" si="847"/>
        <v>329.06874999999974</v>
      </c>
      <c r="AA3016" s="28">
        <f t="shared" si="831"/>
        <v>321.86480833333314</v>
      </c>
      <c r="AB3016" s="28">
        <f t="shared" si="822"/>
        <v>202.36661666666666</v>
      </c>
      <c r="AC3016" s="28">
        <f t="shared" si="823"/>
        <v>35.93319166666668</v>
      </c>
      <c r="AD3016" s="28">
        <f t="shared" si="824"/>
        <v>96.176699999999983</v>
      </c>
      <c r="AE3016" s="28">
        <f t="shared" si="825"/>
        <v>0</v>
      </c>
      <c r="AF3016" s="28">
        <f t="shared" si="826"/>
        <v>13.055871666666661</v>
      </c>
      <c r="AG3016" s="28">
        <f t="shared" si="827"/>
        <v>8.5230499999999978</v>
      </c>
      <c r="AH3016" s="28">
        <f t="shared" si="828"/>
        <v>0</v>
      </c>
      <c r="AI3016" s="28"/>
      <c r="AL3016" s="24">
        <f t="shared" si="829"/>
        <v>1496.5756966666663</v>
      </c>
      <c r="AN3016" s="47">
        <v>315</v>
      </c>
      <c r="AP3016" s="20">
        <f t="shared" si="818"/>
        <v>1811.5756966666663</v>
      </c>
      <c r="AR3016" s="20"/>
    </row>
    <row r="3017" spans="1:44" x14ac:dyDescent="0.25">
      <c r="A3017" t="str">
        <f>VLOOKUP($B3017,'Cushing Balance'!$C$2:$E$500,3,TRUE)</f>
        <v>412017</v>
      </c>
      <c r="B3017" s="2">
        <v>43028</v>
      </c>
      <c r="C3017" s="32"/>
      <c r="D3017" s="36">
        <f t="shared" si="856"/>
        <v>139.16694505494522</v>
      </c>
      <c r="E3017" s="28">
        <f t="shared" si="857"/>
        <v>108.94604395604414</v>
      </c>
      <c r="F3017" s="28">
        <f t="shared" si="858"/>
        <v>197.36916483516487</v>
      </c>
      <c r="G3017" s="28"/>
      <c r="H3017" s="28">
        <f t="shared" ref="H3017:P3017" si="897">AVERAGE(H3011:H3016)</f>
        <v>132.56742857142854</v>
      </c>
      <c r="I3017" s="28">
        <f t="shared" si="897"/>
        <v>78.849230769230743</v>
      </c>
      <c r="J3017" s="28">
        <f t="shared" si="897"/>
        <v>315.60278021978041</v>
      </c>
      <c r="K3017" s="28">
        <f t="shared" si="897"/>
        <v>77.481208791208815</v>
      </c>
      <c r="L3017" s="28">
        <f t="shared" si="897"/>
        <v>6.656349567592164E-3</v>
      </c>
      <c r="M3017" s="28">
        <f t="shared" si="897"/>
        <v>330.4133626373627</v>
      </c>
      <c r="N3017" s="28">
        <f t="shared" si="897"/>
        <v>119.65840659340643</v>
      </c>
      <c r="O3017" s="28">
        <f t="shared" si="897"/>
        <v>44.390010989010989</v>
      </c>
      <c r="P3017" s="28">
        <f t="shared" si="897"/>
        <v>0</v>
      </c>
      <c r="R3017" s="24">
        <f t="shared" si="816"/>
        <v>1544.4512387671505</v>
      </c>
      <c r="T3017" s="5"/>
      <c r="V3017" s="20">
        <f t="shared" si="817"/>
        <v>1544.4512387671505</v>
      </c>
      <c r="W3017" s="59">
        <f t="shared" si="890"/>
        <v>43028</v>
      </c>
      <c r="X3017" s="28">
        <f t="shared" si="820"/>
        <v>151.39905833333341</v>
      </c>
      <c r="Y3017" s="28">
        <f t="shared" si="821"/>
        <v>338.18764999999991</v>
      </c>
      <c r="Z3017" s="28">
        <f t="shared" si="847"/>
        <v>329.06874999999974</v>
      </c>
      <c r="AA3017" s="28">
        <f t="shared" si="831"/>
        <v>321.86480833333314</v>
      </c>
      <c r="AB3017" s="28">
        <f t="shared" si="822"/>
        <v>202.36661666666666</v>
      </c>
      <c r="AC3017" s="28">
        <f t="shared" si="823"/>
        <v>35.93319166666668</v>
      </c>
      <c r="AD3017" s="28">
        <f t="shared" si="824"/>
        <v>96.176699999999983</v>
      </c>
      <c r="AE3017" s="28">
        <f t="shared" si="825"/>
        <v>0</v>
      </c>
      <c r="AF3017" s="28">
        <f t="shared" si="826"/>
        <v>13.055871666666661</v>
      </c>
      <c r="AG3017" s="28">
        <f t="shared" si="827"/>
        <v>8.5230499999999978</v>
      </c>
      <c r="AH3017" s="28">
        <f t="shared" si="828"/>
        <v>0</v>
      </c>
      <c r="AI3017" s="28"/>
      <c r="AL3017" s="24">
        <f t="shared" si="829"/>
        <v>1496.5756966666663</v>
      </c>
      <c r="AN3017" s="47">
        <v>315</v>
      </c>
      <c r="AP3017" s="20">
        <f t="shared" si="818"/>
        <v>1811.5756966666663</v>
      </c>
      <c r="AR3017" s="20"/>
    </row>
    <row r="3018" spans="1:44" x14ac:dyDescent="0.25">
      <c r="A3018" t="str">
        <f>VLOOKUP($B3018,'Cushing Balance'!$C$2:$E$500,3,TRUE)</f>
        <v>422017</v>
      </c>
      <c r="B3018" s="2">
        <v>43029</v>
      </c>
      <c r="C3018" s="32"/>
      <c r="D3018" s="36">
        <f t="shared" si="856"/>
        <v>139.16694505494522</v>
      </c>
      <c r="E3018" s="28">
        <f t="shared" si="857"/>
        <v>108.94604395604414</v>
      </c>
      <c r="F3018" s="28">
        <f t="shared" si="858"/>
        <v>197.36916483516487</v>
      </c>
      <c r="G3018" s="28"/>
      <c r="H3018" s="28">
        <f t="shared" ref="H3018:P3018" si="898">AVERAGE(H3012:H3017)</f>
        <v>132.56742857142854</v>
      </c>
      <c r="I3018" s="28">
        <f t="shared" si="898"/>
        <v>78.849230769230743</v>
      </c>
      <c r="J3018" s="28">
        <f t="shared" si="898"/>
        <v>315.60278021978041</v>
      </c>
      <c r="K3018" s="28">
        <f t="shared" si="898"/>
        <v>77.481208791208815</v>
      </c>
      <c r="L3018" s="28">
        <f t="shared" si="898"/>
        <v>6.656349567592164E-3</v>
      </c>
      <c r="M3018" s="28">
        <f t="shared" si="898"/>
        <v>330.4133626373627</v>
      </c>
      <c r="N3018" s="28">
        <f t="shared" si="898"/>
        <v>119.65840659340643</v>
      </c>
      <c r="O3018" s="28">
        <f t="shared" si="898"/>
        <v>44.390010989010989</v>
      </c>
      <c r="P3018" s="28">
        <f t="shared" si="898"/>
        <v>0</v>
      </c>
      <c r="R3018" s="24">
        <f t="shared" ref="R3018:R3081" si="899">SUM(D3018:P3018)</f>
        <v>1544.4512387671505</v>
      </c>
      <c r="T3018" s="5"/>
      <c r="V3018" s="20">
        <f t="shared" ref="V3018:V3081" si="900">T3018+R3018</f>
        <v>1544.4512387671505</v>
      </c>
      <c r="W3018" s="59">
        <f t="shared" si="890"/>
        <v>43029</v>
      </c>
      <c r="X3018" s="28">
        <f t="shared" si="820"/>
        <v>151.39905833333341</v>
      </c>
      <c r="Y3018" s="28">
        <f t="shared" si="821"/>
        <v>338.18764999999991</v>
      </c>
      <c r="Z3018" s="28">
        <f t="shared" si="847"/>
        <v>329.06874999999974</v>
      </c>
      <c r="AA3018" s="28">
        <f t="shared" si="831"/>
        <v>321.86480833333314</v>
      </c>
      <c r="AB3018" s="28">
        <f t="shared" si="822"/>
        <v>202.36661666666666</v>
      </c>
      <c r="AC3018" s="28">
        <f t="shared" si="823"/>
        <v>35.93319166666668</v>
      </c>
      <c r="AD3018" s="28">
        <f t="shared" si="824"/>
        <v>96.176699999999983</v>
      </c>
      <c r="AE3018" s="28">
        <f t="shared" si="825"/>
        <v>0</v>
      </c>
      <c r="AF3018" s="28">
        <f t="shared" si="826"/>
        <v>13.055871666666661</v>
      </c>
      <c r="AG3018" s="28">
        <f t="shared" si="827"/>
        <v>8.5230499999999978</v>
      </c>
      <c r="AH3018" s="28">
        <f t="shared" si="828"/>
        <v>0</v>
      </c>
      <c r="AI3018" s="28"/>
      <c r="AL3018" s="24">
        <f t="shared" si="829"/>
        <v>1496.5756966666663</v>
      </c>
      <c r="AN3018" s="47">
        <v>315</v>
      </c>
      <c r="AP3018" s="20">
        <f t="shared" ref="AP3018:AP3081" si="901">AN3018+AL3018</f>
        <v>1811.5756966666663</v>
      </c>
      <c r="AR3018" s="20"/>
    </row>
    <row r="3019" spans="1:44" x14ac:dyDescent="0.25">
      <c r="A3019" t="str">
        <f>VLOOKUP($B3019,'Cushing Balance'!$C$2:$E$500,3,TRUE)</f>
        <v>422017</v>
      </c>
      <c r="B3019" s="2">
        <v>43030</v>
      </c>
      <c r="C3019" s="32"/>
      <c r="D3019" s="36">
        <f t="shared" si="856"/>
        <v>139.16694505494522</v>
      </c>
      <c r="E3019" s="28">
        <f t="shared" si="857"/>
        <v>108.94604395604414</v>
      </c>
      <c r="F3019" s="28">
        <f t="shared" si="858"/>
        <v>197.36916483516487</v>
      </c>
      <c r="G3019" s="28"/>
      <c r="H3019" s="28">
        <f t="shared" ref="H3019:P3019" si="902">AVERAGE(H3013:H3018)</f>
        <v>132.56742857142854</v>
      </c>
      <c r="I3019" s="28">
        <f t="shared" si="902"/>
        <v>78.849230769230743</v>
      </c>
      <c r="J3019" s="28">
        <f t="shared" si="902"/>
        <v>315.60278021978041</v>
      </c>
      <c r="K3019" s="28">
        <f t="shared" si="902"/>
        <v>77.481208791208815</v>
      </c>
      <c r="L3019" s="28">
        <f t="shared" si="902"/>
        <v>6.656349567592164E-3</v>
      </c>
      <c r="M3019" s="28">
        <f t="shared" si="902"/>
        <v>330.4133626373627</v>
      </c>
      <c r="N3019" s="28">
        <f t="shared" si="902"/>
        <v>119.65840659340643</v>
      </c>
      <c r="O3019" s="28">
        <f t="shared" si="902"/>
        <v>44.390010989010989</v>
      </c>
      <c r="P3019" s="28">
        <f t="shared" si="902"/>
        <v>0</v>
      </c>
      <c r="R3019" s="24">
        <f t="shared" si="899"/>
        <v>1544.4512387671505</v>
      </c>
      <c r="T3019" s="5"/>
      <c r="V3019" s="20">
        <f t="shared" si="900"/>
        <v>1544.4512387671505</v>
      </c>
      <c r="W3019" s="59">
        <f t="shared" si="890"/>
        <v>43030</v>
      </c>
      <c r="X3019" s="28">
        <f t="shared" ref="X3019:X3082" si="903">AVERAGE(X3004:X3018)</f>
        <v>151.39905833333341</v>
      </c>
      <c r="Y3019" s="28">
        <f t="shared" ref="Y3019:Y3082" si="904">AVERAGE(Y3004:Y3018)</f>
        <v>338.18764999999991</v>
      </c>
      <c r="Z3019" s="28">
        <f t="shared" si="847"/>
        <v>329.06874999999974</v>
      </c>
      <c r="AA3019" s="28">
        <f t="shared" si="831"/>
        <v>321.86480833333314</v>
      </c>
      <c r="AB3019" s="28">
        <f t="shared" ref="AB3019:AB3082" si="905">AVERAGE(AB3004:AB3018)</f>
        <v>202.36661666666666</v>
      </c>
      <c r="AC3019" s="28">
        <f t="shared" ref="AC3019:AC3082" si="906">AVERAGE(AC3004:AC3018)</f>
        <v>35.93319166666668</v>
      </c>
      <c r="AD3019" s="28">
        <f t="shared" ref="AD3019:AD3082" si="907">AVERAGE(AD3004:AD3018)</f>
        <v>96.176699999999983</v>
      </c>
      <c r="AE3019" s="28">
        <f t="shared" ref="AE3019:AE3082" si="908">AVERAGE(AE3004:AE3018)</f>
        <v>0</v>
      </c>
      <c r="AF3019" s="28">
        <f t="shared" ref="AF3019:AF3082" si="909">AVERAGE(AF3004:AF3018)</f>
        <v>13.055871666666661</v>
      </c>
      <c r="AG3019" s="28">
        <f t="shared" ref="AG3019:AG3082" si="910">AVERAGE(AG3004:AG3018)</f>
        <v>8.5230499999999978</v>
      </c>
      <c r="AH3019" s="28">
        <f t="shared" ref="AH3019:AH3082" si="911">AVERAGE(AH3004:AH3018)</f>
        <v>0</v>
      </c>
      <c r="AI3019" s="28"/>
      <c r="AL3019" s="24">
        <f t="shared" ref="AL3019:AL3082" si="912">SUM(X3019:AJ3019)</f>
        <v>1496.5756966666663</v>
      </c>
      <c r="AN3019" s="47">
        <v>315</v>
      </c>
      <c r="AP3019" s="20">
        <f t="shared" si="901"/>
        <v>1811.5756966666663</v>
      </c>
      <c r="AR3019" s="20"/>
    </row>
    <row r="3020" spans="1:44" x14ac:dyDescent="0.25">
      <c r="A3020" t="str">
        <f>VLOOKUP($B3020,'Cushing Balance'!$C$2:$E$500,3,TRUE)</f>
        <v>422017</v>
      </c>
      <c r="B3020" s="2">
        <v>43031</v>
      </c>
      <c r="C3020" s="32"/>
      <c r="D3020" s="36">
        <f t="shared" si="856"/>
        <v>139.16694505494522</v>
      </c>
      <c r="E3020" s="28">
        <f t="shared" si="857"/>
        <v>108.94604395604414</v>
      </c>
      <c r="F3020" s="28">
        <f t="shared" si="858"/>
        <v>197.36916483516487</v>
      </c>
      <c r="G3020" s="28"/>
      <c r="H3020" s="28">
        <f t="shared" ref="H3020:P3020" si="913">AVERAGE(H3014:H3019)</f>
        <v>132.56742857142854</v>
      </c>
      <c r="I3020" s="28">
        <f t="shared" si="913"/>
        <v>78.849230769230743</v>
      </c>
      <c r="J3020" s="28">
        <f t="shared" si="913"/>
        <v>315.60278021978041</v>
      </c>
      <c r="K3020" s="28">
        <f t="shared" si="913"/>
        <v>77.481208791208815</v>
      </c>
      <c r="L3020" s="28">
        <f t="shared" si="913"/>
        <v>6.656349567592164E-3</v>
      </c>
      <c r="M3020" s="28">
        <f t="shared" si="913"/>
        <v>330.4133626373627</v>
      </c>
      <c r="N3020" s="28">
        <f t="shared" si="913"/>
        <v>119.65840659340643</v>
      </c>
      <c r="O3020" s="28">
        <f t="shared" si="913"/>
        <v>44.390010989010989</v>
      </c>
      <c r="P3020" s="28">
        <f t="shared" si="913"/>
        <v>0</v>
      </c>
      <c r="R3020" s="24">
        <f t="shared" si="899"/>
        <v>1544.4512387671505</v>
      </c>
      <c r="T3020" s="5"/>
      <c r="V3020" s="20">
        <f t="shared" si="900"/>
        <v>1544.4512387671505</v>
      </c>
      <c r="W3020" s="59">
        <f t="shared" si="890"/>
        <v>43031</v>
      </c>
      <c r="X3020" s="28">
        <f t="shared" si="903"/>
        <v>151.39905833333341</v>
      </c>
      <c r="Y3020" s="28">
        <f t="shared" si="904"/>
        <v>338.18764999999991</v>
      </c>
      <c r="Z3020" s="28">
        <f t="shared" si="847"/>
        <v>329.06874999999974</v>
      </c>
      <c r="AA3020" s="28">
        <f t="shared" ref="AA3020:AA3083" si="914">AVERAGE(AA3005:AA3019)</f>
        <v>321.86480833333314</v>
      </c>
      <c r="AB3020" s="28">
        <f t="shared" si="905"/>
        <v>202.36661666666666</v>
      </c>
      <c r="AC3020" s="28">
        <f t="shared" si="906"/>
        <v>35.93319166666668</v>
      </c>
      <c r="AD3020" s="28">
        <f t="shared" si="907"/>
        <v>96.176699999999983</v>
      </c>
      <c r="AE3020" s="28">
        <f t="shared" si="908"/>
        <v>0</v>
      </c>
      <c r="AF3020" s="28">
        <f t="shared" si="909"/>
        <v>13.055871666666661</v>
      </c>
      <c r="AG3020" s="28">
        <f t="shared" si="910"/>
        <v>8.5230499999999978</v>
      </c>
      <c r="AH3020" s="28">
        <f t="shared" si="911"/>
        <v>0</v>
      </c>
      <c r="AI3020" s="28"/>
      <c r="AL3020" s="24">
        <f t="shared" si="912"/>
        <v>1496.5756966666663</v>
      </c>
      <c r="AN3020" s="47">
        <v>315</v>
      </c>
      <c r="AP3020" s="20">
        <f t="shared" si="901"/>
        <v>1811.5756966666663</v>
      </c>
      <c r="AR3020" s="20"/>
    </row>
    <row r="3021" spans="1:44" x14ac:dyDescent="0.25">
      <c r="A3021" t="str">
        <f>VLOOKUP($B3021,'Cushing Balance'!$C$2:$E$500,3,TRUE)</f>
        <v>422017</v>
      </c>
      <c r="B3021" s="2">
        <v>43032</v>
      </c>
      <c r="C3021" s="32"/>
      <c r="D3021" s="36">
        <f t="shared" si="856"/>
        <v>139.16694505494522</v>
      </c>
      <c r="E3021" s="28">
        <f t="shared" si="857"/>
        <v>108.94604395604414</v>
      </c>
      <c r="F3021" s="28">
        <f t="shared" si="858"/>
        <v>197.36916483516487</v>
      </c>
      <c r="G3021" s="28"/>
      <c r="H3021" s="28">
        <f t="shared" ref="H3021:P3021" si="915">AVERAGE(H3015:H3020)</f>
        <v>132.56742857142854</v>
      </c>
      <c r="I3021" s="28">
        <f t="shared" si="915"/>
        <v>78.849230769230743</v>
      </c>
      <c r="J3021" s="28">
        <f t="shared" si="915"/>
        <v>315.60278021978041</v>
      </c>
      <c r="K3021" s="28">
        <f t="shared" si="915"/>
        <v>77.481208791208815</v>
      </c>
      <c r="L3021" s="28">
        <f t="shared" si="915"/>
        <v>6.656349567592164E-3</v>
      </c>
      <c r="M3021" s="28">
        <f t="shared" si="915"/>
        <v>330.4133626373627</v>
      </c>
      <c r="N3021" s="28">
        <f t="shared" si="915"/>
        <v>119.65840659340643</v>
      </c>
      <c r="O3021" s="28">
        <f t="shared" si="915"/>
        <v>44.390010989010989</v>
      </c>
      <c r="P3021" s="28">
        <f t="shared" si="915"/>
        <v>0</v>
      </c>
      <c r="R3021" s="24">
        <f t="shared" si="899"/>
        <v>1544.4512387671505</v>
      </c>
      <c r="T3021" s="5"/>
      <c r="V3021" s="20">
        <f t="shared" si="900"/>
        <v>1544.4512387671505</v>
      </c>
      <c r="W3021" s="59">
        <f t="shared" si="890"/>
        <v>43032</v>
      </c>
      <c r="X3021" s="28">
        <f t="shared" si="903"/>
        <v>151.39905833333341</v>
      </c>
      <c r="Y3021" s="28">
        <f t="shared" si="904"/>
        <v>338.18764999999991</v>
      </c>
      <c r="Z3021" s="28">
        <f t="shared" si="847"/>
        <v>329.06874999999974</v>
      </c>
      <c r="AA3021" s="28">
        <f t="shared" si="914"/>
        <v>321.86480833333314</v>
      </c>
      <c r="AB3021" s="28">
        <f t="shared" si="905"/>
        <v>202.36661666666666</v>
      </c>
      <c r="AC3021" s="28">
        <f t="shared" si="906"/>
        <v>35.93319166666668</v>
      </c>
      <c r="AD3021" s="28">
        <f t="shared" si="907"/>
        <v>96.176699999999983</v>
      </c>
      <c r="AE3021" s="28">
        <f t="shared" si="908"/>
        <v>0</v>
      </c>
      <c r="AF3021" s="28">
        <f t="shared" si="909"/>
        <v>13.055871666666661</v>
      </c>
      <c r="AG3021" s="28">
        <f t="shared" si="910"/>
        <v>8.5230499999999978</v>
      </c>
      <c r="AH3021" s="28">
        <f t="shared" si="911"/>
        <v>0</v>
      </c>
      <c r="AI3021" s="28"/>
      <c r="AL3021" s="24">
        <f t="shared" si="912"/>
        <v>1496.5756966666663</v>
      </c>
      <c r="AN3021" s="47">
        <v>315</v>
      </c>
      <c r="AP3021" s="20">
        <f t="shared" si="901"/>
        <v>1811.5756966666663</v>
      </c>
      <c r="AR3021" s="20"/>
    </row>
    <row r="3022" spans="1:44" x14ac:dyDescent="0.25">
      <c r="A3022" t="str">
        <f>VLOOKUP($B3022,'Cushing Balance'!$C$2:$E$500,3,TRUE)</f>
        <v>422017</v>
      </c>
      <c r="B3022" s="2">
        <v>43033</v>
      </c>
      <c r="C3022" s="32"/>
      <c r="D3022" s="36">
        <f t="shared" si="856"/>
        <v>139.16694505494522</v>
      </c>
      <c r="E3022" s="28">
        <f t="shared" si="857"/>
        <v>108.94604395604414</v>
      </c>
      <c r="F3022" s="28">
        <f t="shared" si="858"/>
        <v>197.36916483516487</v>
      </c>
      <c r="G3022" s="28"/>
      <c r="H3022" s="28">
        <f t="shared" ref="H3022:P3022" si="916">AVERAGE(H3016:H3021)</f>
        <v>132.56742857142854</v>
      </c>
      <c r="I3022" s="28">
        <f t="shared" si="916"/>
        <v>78.849230769230743</v>
      </c>
      <c r="J3022" s="28">
        <f t="shared" si="916"/>
        <v>315.60278021978041</v>
      </c>
      <c r="K3022" s="28">
        <f t="shared" si="916"/>
        <v>77.481208791208815</v>
      </c>
      <c r="L3022" s="28">
        <f t="shared" si="916"/>
        <v>6.656349567592164E-3</v>
      </c>
      <c r="M3022" s="28">
        <f t="shared" si="916"/>
        <v>330.4133626373627</v>
      </c>
      <c r="N3022" s="28">
        <f t="shared" si="916"/>
        <v>119.65840659340643</v>
      </c>
      <c r="O3022" s="28">
        <f t="shared" si="916"/>
        <v>44.390010989010989</v>
      </c>
      <c r="P3022" s="28">
        <f t="shared" si="916"/>
        <v>0</v>
      </c>
      <c r="R3022" s="24">
        <f t="shared" si="899"/>
        <v>1544.4512387671505</v>
      </c>
      <c r="T3022" s="5"/>
      <c r="V3022" s="20">
        <f t="shared" si="900"/>
        <v>1544.4512387671505</v>
      </c>
      <c r="W3022" s="59">
        <f t="shared" si="890"/>
        <v>43033</v>
      </c>
      <c r="X3022" s="28">
        <f t="shared" si="903"/>
        <v>151.39905833333341</v>
      </c>
      <c r="Y3022" s="28">
        <f t="shared" si="904"/>
        <v>338.18764999999991</v>
      </c>
      <c r="Z3022" s="28">
        <f t="shared" si="847"/>
        <v>329.06874999999974</v>
      </c>
      <c r="AA3022" s="28">
        <f t="shared" si="914"/>
        <v>321.86480833333314</v>
      </c>
      <c r="AB3022" s="28">
        <f t="shared" si="905"/>
        <v>202.36661666666666</v>
      </c>
      <c r="AC3022" s="28">
        <f t="shared" si="906"/>
        <v>35.93319166666668</v>
      </c>
      <c r="AD3022" s="28">
        <f t="shared" si="907"/>
        <v>96.176699999999983</v>
      </c>
      <c r="AE3022" s="28">
        <f t="shared" si="908"/>
        <v>0</v>
      </c>
      <c r="AF3022" s="28">
        <f t="shared" si="909"/>
        <v>13.055871666666661</v>
      </c>
      <c r="AG3022" s="28">
        <f t="shared" si="910"/>
        <v>8.5230499999999978</v>
      </c>
      <c r="AH3022" s="28">
        <f t="shared" si="911"/>
        <v>0</v>
      </c>
      <c r="AI3022" s="28"/>
      <c r="AL3022" s="24">
        <f t="shared" si="912"/>
        <v>1496.5756966666663</v>
      </c>
      <c r="AN3022" s="47">
        <v>315</v>
      </c>
      <c r="AP3022" s="20">
        <f t="shared" si="901"/>
        <v>1811.5756966666663</v>
      </c>
      <c r="AR3022" s="20"/>
    </row>
    <row r="3023" spans="1:44" x14ac:dyDescent="0.25">
      <c r="A3023" t="str">
        <f>VLOOKUP($B3023,'Cushing Balance'!$C$2:$E$500,3,TRUE)</f>
        <v>422017</v>
      </c>
      <c r="B3023" s="2">
        <v>43034</v>
      </c>
      <c r="C3023" s="32"/>
      <c r="D3023" s="36">
        <f t="shared" si="856"/>
        <v>139.16694505494522</v>
      </c>
      <c r="E3023" s="28">
        <f t="shared" si="857"/>
        <v>108.94604395604414</v>
      </c>
      <c r="F3023" s="28">
        <f t="shared" si="858"/>
        <v>197.36916483516487</v>
      </c>
      <c r="G3023" s="28"/>
      <c r="H3023" s="28">
        <f t="shared" ref="H3023:P3023" si="917">AVERAGE(H3017:H3022)</f>
        <v>132.56742857142854</v>
      </c>
      <c r="I3023" s="28">
        <f t="shared" si="917"/>
        <v>78.849230769230743</v>
      </c>
      <c r="J3023" s="28">
        <f t="shared" si="917"/>
        <v>315.60278021978041</v>
      </c>
      <c r="K3023" s="28">
        <f t="shared" si="917"/>
        <v>77.481208791208815</v>
      </c>
      <c r="L3023" s="28">
        <f t="shared" si="917"/>
        <v>6.656349567592164E-3</v>
      </c>
      <c r="M3023" s="28">
        <f t="shared" si="917"/>
        <v>330.4133626373627</v>
      </c>
      <c r="N3023" s="28">
        <f t="shared" si="917"/>
        <v>119.65840659340643</v>
      </c>
      <c r="O3023" s="28">
        <f t="shared" si="917"/>
        <v>44.390010989010989</v>
      </c>
      <c r="P3023" s="28">
        <f t="shared" si="917"/>
        <v>0</v>
      </c>
      <c r="R3023" s="24">
        <f t="shared" si="899"/>
        <v>1544.4512387671505</v>
      </c>
      <c r="T3023" s="5"/>
      <c r="V3023" s="20">
        <f t="shared" si="900"/>
        <v>1544.4512387671505</v>
      </c>
      <c r="W3023" s="59">
        <f t="shared" si="890"/>
        <v>43034</v>
      </c>
      <c r="X3023" s="28">
        <f t="shared" si="903"/>
        <v>151.39905833333341</v>
      </c>
      <c r="Y3023" s="28">
        <f t="shared" si="904"/>
        <v>338.18764999999991</v>
      </c>
      <c r="Z3023" s="28">
        <f t="shared" si="847"/>
        <v>329.06874999999974</v>
      </c>
      <c r="AA3023" s="28">
        <f t="shared" si="914"/>
        <v>321.86480833333314</v>
      </c>
      <c r="AB3023" s="28">
        <f t="shared" si="905"/>
        <v>202.36661666666666</v>
      </c>
      <c r="AC3023" s="28">
        <f t="shared" si="906"/>
        <v>35.93319166666668</v>
      </c>
      <c r="AD3023" s="28">
        <f t="shared" si="907"/>
        <v>96.176699999999983</v>
      </c>
      <c r="AE3023" s="28">
        <f t="shared" si="908"/>
        <v>0</v>
      </c>
      <c r="AF3023" s="28">
        <f t="shared" si="909"/>
        <v>13.055871666666661</v>
      </c>
      <c r="AG3023" s="28">
        <f t="shared" si="910"/>
        <v>8.5230499999999978</v>
      </c>
      <c r="AH3023" s="28">
        <f t="shared" si="911"/>
        <v>0</v>
      </c>
      <c r="AI3023" s="28"/>
      <c r="AL3023" s="24">
        <f t="shared" si="912"/>
        <v>1496.5756966666663</v>
      </c>
      <c r="AN3023" s="47">
        <v>315</v>
      </c>
      <c r="AP3023" s="20">
        <f t="shared" si="901"/>
        <v>1811.5756966666663</v>
      </c>
      <c r="AR3023" s="20"/>
    </row>
    <row r="3024" spans="1:44" x14ac:dyDescent="0.25">
      <c r="A3024" t="str">
        <f>VLOOKUP($B3024,'Cushing Balance'!$C$2:$E$500,3,TRUE)</f>
        <v>422017</v>
      </c>
      <c r="B3024" s="2">
        <v>43035</v>
      </c>
      <c r="C3024" s="32"/>
      <c r="D3024" s="36">
        <f t="shared" si="856"/>
        <v>139.16694505494522</v>
      </c>
      <c r="E3024" s="28">
        <f t="shared" si="857"/>
        <v>108.94604395604414</v>
      </c>
      <c r="F3024" s="28">
        <f t="shared" si="858"/>
        <v>197.36916483516487</v>
      </c>
      <c r="G3024" s="28"/>
      <c r="H3024" s="28">
        <f t="shared" ref="H3024:P3024" si="918">AVERAGE(H3018:H3023)</f>
        <v>132.56742857142854</v>
      </c>
      <c r="I3024" s="28">
        <f t="shared" si="918"/>
        <v>78.849230769230743</v>
      </c>
      <c r="J3024" s="28">
        <f t="shared" si="918"/>
        <v>315.60278021978041</v>
      </c>
      <c r="K3024" s="28">
        <f t="shared" si="918"/>
        <v>77.481208791208815</v>
      </c>
      <c r="L3024" s="28">
        <f t="shared" si="918"/>
        <v>6.656349567592164E-3</v>
      </c>
      <c r="M3024" s="28">
        <f t="shared" si="918"/>
        <v>330.4133626373627</v>
      </c>
      <c r="N3024" s="28">
        <f t="shared" si="918"/>
        <v>119.65840659340643</v>
      </c>
      <c r="O3024" s="28">
        <f t="shared" si="918"/>
        <v>44.390010989010989</v>
      </c>
      <c r="P3024" s="28">
        <f t="shared" si="918"/>
        <v>0</v>
      </c>
      <c r="R3024" s="24">
        <f t="shared" si="899"/>
        <v>1544.4512387671505</v>
      </c>
      <c r="T3024" s="5"/>
      <c r="V3024" s="20">
        <f t="shared" si="900"/>
        <v>1544.4512387671505</v>
      </c>
      <c r="W3024" s="59">
        <f t="shared" si="890"/>
        <v>43035</v>
      </c>
      <c r="X3024" s="28">
        <f t="shared" si="903"/>
        <v>151.39905833333341</v>
      </c>
      <c r="Y3024" s="28">
        <f t="shared" si="904"/>
        <v>338.18764999999991</v>
      </c>
      <c r="Z3024" s="28">
        <f t="shared" si="847"/>
        <v>329.06874999999974</v>
      </c>
      <c r="AA3024" s="28">
        <f t="shared" si="914"/>
        <v>321.86480833333314</v>
      </c>
      <c r="AB3024" s="28">
        <f t="shared" si="905"/>
        <v>202.36661666666666</v>
      </c>
      <c r="AC3024" s="28">
        <f t="shared" si="906"/>
        <v>35.93319166666668</v>
      </c>
      <c r="AD3024" s="28">
        <f t="shared" si="907"/>
        <v>96.176699999999983</v>
      </c>
      <c r="AE3024" s="28">
        <f t="shared" si="908"/>
        <v>0</v>
      </c>
      <c r="AF3024" s="28">
        <f t="shared" si="909"/>
        <v>13.055871666666661</v>
      </c>
      <c r="AG3024" s="28">
        <f t="shared" si="910"/>
        <v>8.5230499999999978</v>
      </c>
      <c r="AH3024" s="28">
        <f t="shared" si="911"/>
        <v>0</v>
      </c>
      <c r="AI3024" s="28"/>
      <c r="AL3024" s="24">
        <f t="shared" si="912"/>
        <v>1496.5756966666663</v>
      </c>
      <c r="AN3024" s="47">
        <v>315</v>
      </c>
      <c r="AP3024" s="20">
        <f t="shared" si="901"/>
        <v>1811.5756966666663</v>
      </c>
      <c r="AR3024" s="20"/>
    </row>
    <row r="3025" spans="1:44" x14ac:dyDescent="0.25">
      <c r="A3025" t="str">
        <f>VLOOKUP($B3025,'Cushing Balance'!$C$2:$E$500,3,TRUE)</f>
        <v>432017</v>
      </c>
      <c r="B3025" s="2">
        <v>43036</v>
      </c>
      <c r="C3025" s="32"/>
      <c r="D3025" s="36">
        <f t="shared" si="856"/>
        <v>139.16694505494522</v>
      </c>
      <c r="E3025" s="28">
        <f t="shared" si="857"/>
        <v>108.94604395604414</v>
      </c>
      <c r="F3025" s="28">
        <f t="shared" si="858"/>
        <v>197.36916483516487</v>
      </c>
      <c r="G3025" s="28"/>
      <c r="H3025" s="28">
        <f t="shared" ref="H3025:P3025" si="919">AVERAGE(H3019:H3024)</f>
        <v>132.56742857142854</v>
      </c>
      <c r="I3025" s="28">
        <f t="shared" si="919"/>
        <v>78.849230769230743</v>
      </c>
      <c r="J3025" s="28">
        <f t="shared" si="919"/>
        <v>315.60278021978041</v>
      </c>
      <c r="K3025" s="28">
        <f t="shared" si="919"/>
        <v>77.481208791208815</v>
      </c>
      <c r="L3025" s="28">
        <f t="shared" si="919"/>
        <v>6.656349567592164E-3</v>
      </c>
      <c r="M3025" s="28">
        <f t="shared" si="919"/>
        <v>330.4133626373627</v>
      </c>
      <c r="N3025" s="28">
        <f t="shared" si="919"/>
        <v>119.65840659340643</v>
      </c>
      <c r="O3025" s="28">
        <f t="shared" si="919"/>
        <v>44.390010989010989</v>
      </c>
      <c r="P3025" s="28">
        <f t="shared" si="919"/>
        <v>0</v>
      </c>
      <c r="R3025" s="24">
        <f t="shared" si="899"/>
        <v>1544.4512387671505</v>
      </c>
      <c r="T3025" s="5"/>
      <c r="V3025" s="20">
        <f t="shared" si="900"/>
        <v>1544.4512387671505</v>
      </c>
      <c r="W3025" s="59">
        <f t="shared" si="890"/>
        <v>43036</v>
      </c>
      <c r="X3025" s="28">
        <f t="shared" si="903"/>
        <v>151.39905833333341</v>
      </c>
      <c r="Y3025" s="28">
        <f t="shared" si="904"/>
        <v>338.18764999999991</v>
      </c>
      <c r="Z3025" s="28">
        <f t="shared" si="847"/>
        <v>329.06874999999974</v>
      </c>
      <c r="AA3025" s="28">
        <f t="shared" si="914"/>
        <v>321.86480833333314</v>
      </c>
      <c r="AB3025" s="28">
        <f t="shared" si="905"/>
        <v>202.36661666666666</v>
      </c>
      <c r="AC3025" s="28">
        <f t="shared" si="906"/>
        <v>35.93319166666668</v>
      </c>
      <c r="AD3025" s="28">
        <f t="shared" si="907"/>
        <v>96.176699999999983</v>
      </c>
      <c r="AE3025" s="28">
        <f t="shared" si="908"/>
        <v>0</v>
      </c>
      <c r="AF3025" s="28">
        <f t="shared" si="909"/>
        <v>13.055871666666661</v>
      </c>
      <c r="AG3025" s="28">
        <f t="shared" si="910"/>
        <v>8.5230499999999978</v>
      </c>
      <c r="AH3025" s="28">
        <f t="shared" si="911"/>
        <v>0</v>
      </c>
      <c r="AI3025" s="28"/>
      <c r="AL3025" s="24">
        <f t="shared" si="912"/>
        <v>1496.5756966666663</v>
      </c>
      <c r="AN3025" s="47">
        <v>315</v>
      </c>
      <c r="AP3025" s="20">
        <f t="shared" si="901"/>
        <v>1811.5756966666663</v>
      </c>
      <c r="AR3025" s="20"/>
    </row>
    <row r="3026" spans="1:44" x14ac:dyDescent="0.25">
      <c r="A3026" t="str">
        <f>VLOOKUP($B3026,'Cushing Balance'!$C$2:$E$500,3,TRUE)</f>
        <v>432017</v>
      </c>
      <c r="B3026" s="2">
        <v>43037</v>
      </c>
      <c r="C3026" s="32"/>
      <c r="D3026" s="36">
        <f t="shared" si="856"/>
        <v>139.16694505494522</v>
      </c>
      <c r="E3026" s="28">
        <f t="shared" si="857"/>
        <v>108.94604395604414</v>
      </c>
      <c r="F3026" s="28">
        <f t="shared" si="858"/>
        <v>197.36916483516487</v>
      </c>
      <c r="G3026" s="28"/>
      <c r="H3026" s="28">
        <f t="shared" ref="H3026:P3026" si="920">AVERAGE(H3020:H3025)</f>
        <v>132.56742857142854</v>
      </c>
      <c r="I3026" s="28">
        <f t="shared" si="920"/>
        <v>78.849230769230743</v>
      </c>
      <c r="J3026" s="28">
        <f t="shared" si="920"/>
        <v>315.60278021978041</v>
      </c>
      <c r="K3026" s="28">
        <f t="shared" si="920"/>
        <v>77.481208791208815</v>
      </c>
      <c r="L3026" s="28">
        <f t="shared" si="920"/>
        <v>6.656349567592164E-3</v>
      </c>
      <c r="M3026" s="28">
        <f t="shared" si="920"/>
        <v>330.4133626373627</v>
      </c>
      <c r="N3026" s="28">
        <f t="shared" si="920"/>
        <v>119.65840659340643</v>
      </c>
      <c r="O3026" s="28">
        <f t="shared" si="920"/>
        <v>44.390010989010989</v>
      </c>
      <c r="P3026" s="28">
        <f t="shared" si="920"/>
        <v>0</v>
      </c>
      <c r="R3026" s="24">
        <f t="shared" si="899"/>
        <v>1544.4512387671505</v>
      </c>
      <c r="T3026" s="5"/>
      <c r="V3026" s="20">
        <f t="shared" si="900"/>
        <v>1544.4512387671505</v>
      </c>
      <c r="W3026" s="59">
        <f t="shared" si="890"/>
        <v>43037</v>
      </c>
      <c r="X3026" s="28">
        <f t="shared" si="903"/>
        <v>151.39905833333341</v>
      </c>
      <c r="Y3026" s="28">
        <f t="shared" si="904"/>
        <v>338.18764999999991</v>
      </c>
      <c r="Z3026" s="28">
        <f t="shared" si="847"/>
        <v>329.06874999999974</v>
      </c>
      <c r="AA3026" s="28">
        <f t="shared" si="914"/>
        <v>321.86480833333314</v>
      </c>
      <c r="AB3026" s="28">
        <f t="shared" si="905"/>
        <v>202.36661666666666</v>
      </c>
      <c r="AC3026" s="28">
        <f t="shared" si="906"/>
        <v>35.93319166666668</v>
      </c>
      <c r="AD3026" s="28">
        <f t="shared" si="907"/>
        <v>96.176699999999983</v>
      </c>
      <c r="AE3026" s="28">
        <f t="shared" si="908"/>
        <v>0</v>
      </c>
      <c r="AF3026" s="28">
        <f t="shared" si="909"/>
        <v>13.055871666666661</v>
      </c>
      <c r="AG3026" s="28">
        <f t="shared" si="910"/>
        <v>8.5230499999999978</v>
      </c>
      <c r="AH3026" s="28">
        <f t="shared" si="911"/>
        <v>0</v>
      </c>
      <c r="AI3026" s="28"/>
      <c r="AL3026" s="24">
        <f t="shared" si="912"/>
        <v>1496.5756966666663</v>
      </c>
      <c r="AN3026" s="47">
        <v>315</v>
      </c>
      <c r="AP3026" s="20">
        <f t="shared" si="901"/>
        <v>1811.5756966666663</v>
      </c>
      <c r="AR3026" s="20"/>
    </row>
    <row r="3027" spans="1:44" x14ac:dyDescent="0.25">
      <c r="A3027" t="str">
        <f>VLOOKUP($B3027,'Cushing Balance'!$C$2:$E$500,3,TRUE)</f>
        <v>432017</v>
      </c>
      <c r="B3027" s="2">
        <v>43038</v>
      </c>
      <c r="C3027" s="32"/>
      <c r="D3027" s="36">
        <f t="shared" si="856"/>
        <v>139.16694505494522</v>
      </c>
      <c r="E3027" s="28">
        <f t="shared" si="857"/>
        <v>108.94604395604414</v>
      </c>
      <c r="F3027" s="28">
        <f t="shared" si="858"/>
        <v>197.36916483516487</v>
      </c>
      <c r="G3027" s="28"/>
      <c r="H3027" s="28">
        <f t="shared" ref="H3027:P3027" si="921">AVERAGE(H3021:H3026)</f>
        <v>132.56742857142854</v>
      </c>
      <c r="I3027" s="28">
        <f t="shared" si="921"/>
        <v>78.849230769230743</v>
      </c>
      <c r="J3027" s="28">
        <f t="shared" si="921"/>
        <v>315.60278021978041</v>
      </c>
      <c r="K3027" s="28">
        <f t="shared" si="921"/>
        <v>77.481208791208815</v>
      </c>
      <c r="L3027" s="28">
        <f t="shared" si="921"/>
        <v>6.656349567592164E-3</v>
      </c>
      <c r="M3027" s="28">
        <f t="shared" si="921"/>
        <v>330.4133626373627</v>
      </c>
      <c r="N3027" s="28">
        <f t="shared" si="921"/>
        <v>119.65840659340643</v>
      </c>
      <c r="O3027" s="28">
        <f t="shared" si="921"/>
        <v>44.390010989010989</v>
      </c>
      <c r="P3027" s="28">
        <f t="shared" si="921"/>
        <v>0</v>
      </c>
      <c r="R3027" s="24">
        <f t="shared" si="899"/>
        <v>1544.4512387671505</v>
      </c>
      <c r="T3027" s="5"/>
      <c r="V3027" s="20">
        <f t="shared" si="900"/>
        <v>1544.4512387671505</v>
      </c>
      <c r="W3027" s="59">
        <f t="shared" si="890"/>
        <v>43038</v>
      </c>
      <c r="X3027" s="28">
        <f t="shared" si="903"/>
        <v>151.39905833333341</v>
      </c>
      <c r="Y3027" s="28">
        <f t="shared" si="904"/>
        <v>338.18764999999991</v>
      </c>
      <c r="Z3027" s="28">
        <f t="shared" si="847"/>
        <v>329.06874999999974</v>
      </c>
      <c r="AA3027" s="28">
        <f t="shared" si="914"/>
        <v>321.86480833333314</v>
      </c>
      <c r="AB3027" s="28">
        <f t="shared" si="905"/>
        <v>202.36661666666666</v>
      </c>
      <c r="AC3027" s="28">
        <f t="shared" si="906"/>
        <v>35.93319166666668</v>
      </c>
      <c r="AD3027" s="28">
        <f t="shared" si="907"/>
        <v>96.176699999999983</v>
      </c>
      <c r="AE3027" s="28">
        <f t="shared" si="908"/>
        <v>0</v>
      </c>
      <c r="AF3027" s="28">
        <f t="shared" si="909"/>
        <v>13.055871666666661</v>
      </c>
      <c r="AG3027" s="28">
        <f t="shared" si="910"/>
        <v>8.5230499999999978</v>
      </c>
      <c r="AH3027" s="28">
        <f t="shared" si="911"/>
        <v>0</v>
      </c>
      <c r="AI3027" s="28"/>
      <c r="AL3027" s="24">
        <f t="shared" si="912"/>
        <v>1496.5756966666663</v>
      </c>
      <c r="AN3027" s="47">
        <v>315</v>
      </c>
      <c r="AP3027" s="20">
        <f t="shared" si="901"/>
        <v>1811.5756966666663</v>
      </c>
      <c r="AR3027" s="20"/>
    </row>
    <row r="3028" spans="1:44" x14ac:dyDescent="0.25">
      <c r="A3028" t="str">
        <f>VLOOKUP($B3028,'Cushing Balance'!$C$2:$E$500,3,TRUE)</f>
        <v>432017</v>
      </c>
      <c r="B3028" s="2">
        <v>43039</v>
      </c>
      <c r="C3028" s="32"/>
      <c r="D3028" s="36">
        <f t="shared" si="856"/>
        <v>139.16694505494522</v>
      </c>
      <c r="E3028" s="28">
        <f t="shared" si="857"/>
        <v>108.94604395604414</v>
      </c>
      <c r="F3028" s="28">
        <f t="shared" si="858"/>
        <v>197.36916483516487</v>
      </c>
      <c r="G3028" s="28"/>
      <c r="H3028" s="28">
        <f t="shared" ref="H3028:P3028" si="922">AVERAGE(H3022:H3027)</f>
        <v>132.56742857142854</v>
      </c>
      <c r="I3028" s="28">
        <f t="shared" si="922"/>
        <v>78.849230769230743</v>
      </c>
      <c r="J3028" s="28">
        <f t="shared" si="922"/>
        <v>315.60278021978041</v>
      </c>
      <c r="K3028" s="28">
        <f t="shared" si="922"/>
        <v>77.481208791208815</v>
      </c>
      <c r="L3028" s="28">
        <f t="shared" si="922"/>
        <v>6.656349567592164E-3</v>
      </c>
      <c r="M3028" s="28">
        <f t="shared" si="922"/>
        <v>330.4133626373627</v>
      </c>
      <c r="N3028" s="28">
        <f t="shared" si="922"/>
        <v>119.65840659340643</v>
      </c>
      <c r="O3028" s="28">
        <f t="shared" si="922"/>
        <v>44.390010989010989</v>
      </c>
      <c r="P3028" s="28">
        <f t="shared" si="922"/>
        <v>0</v>
      </c>
      <c r="R3028" s="24">
        <f t="shared" si="899"/>
        <v>1544.4512387671505</v>
      </c>
      <c r="T3028" s="5"/>
      <c r="V3028" s="20">
        <f t="shared" si="900"/>
        <v>1544.4512387671505</v>
      </c>
      <c r="W3028" s="59">
        <f t="shared" si="890"/>
        <v>43039</v>
      </c>
      <c r="X3028" s="28">
        <f t="shared" si="903"/>
        <v>151.39905833333341</v>
      </c>
      <c r="Y3028" s="28">
        <f t="shared" si="904"/>
        <v>338.18764999999991</v>
      </c>
      <c r="Z3028" s="28">
        <f t="shared" si="847"/>
        <v>329.06874999999974</v>
      </c>
      <c r="AA3028" s="28">
        <f t="shared" si="914"/>
        <v>321.86480833333314</v>
      </c>
      <c r="AB3028" s="28">
        <f t="shared" si="905"/>
        <v>202.36661666666666</v>
      </c>
      <c r="AC3028" s="28">
        <f t="shared" si="906"/>
        <v>35.93319166666668</v>
      </c>
      <c r="AD3028" s="28">
        <f t="shared" si="907"/>
        <v>96.176699999999983</v>
      </c>
      <c r="AE3028" s="28">
        <f t="shared" si="908"/>
        <v>0</v>
      </c>
      <c r="AF3028" s="28">
        <f t="shared" si="909"/>
        <v>13.055871666666661</v>
      </c>
      <c r="AG3028" s="28">
        <f t="shared" si="910"/>
        <v>8.5230499999999978</v>
      </c>
      <c r="AH3028" s="28">
        <f t="shared" si="911"/>
        <v>0</v>
      </c>
      <c r="AI3028" s="28"/>
      <c r="AL3028" s="24">
        <f t="shared" si="912"/>
        <v>1496.5756966666663</v>
      </c>
      <c r="AN3028" s="47">
        <v>315</v>
      </c>
      <c r="AP3028" s="20">
        <f t="shared" si="901"/>
        <v>1811.5756966666663</v>
      </c>
      <c r="AR3028" s="20"/>
    </row>
    <row r="3029" spans="1:44" x14ac:dyDescent="0.25">
      <c r="A3029" t="str">
        <f>VLOOKUP($B3029,'Cushing Balance'!$C$2:$E$500,3,TRUE)</f>
        <v>432017</v>
      </c>
      <c r="B3029" s="2">
        <v>43040</v>
      </c>
      <c r="C3029" s="32"/>
      <c r="D3029" s="36">
        <f t="shared" si="856"/>
        <v>139.16694505494522</v>
      </c>
      <c r="E3029" s="28">
        <f t="shared" si="857"/>
        <v>108.94604395604414</v>
      </c>
      <c r="F3029" s="28">
        <f t="shared" si="858"/>
        <v>197.36916483516487</v>
      </c>
      <c r="G3029" s="28"/>
      <c r="H3029" s="28">
        <f t="shared" ref="H3029:P3029" si="923">AVERAGE(H3023:H3028)</f>
        <v>132.56742857142854</v>
      </c>
      <c r="I3029" s="28">
        <f t="shared" si="923"/>
        <v>78.849230769230743</v>
      </c>
      <c r="J3029" s="28">
        <f t="shared" si="923"/>
        <v>315.60278021978041</v>
      </c>
      <c r="K3029" s="28">
        <f t="shared" si="923"/>
        <v>77.481208791208815</v>
      </c>
      <c r="L3029" s="28">
        <f t="shared" si="923"/>
        <v>6.656349567592164E-3</v>
      </c>
      <c r="M3029" s="28">
        <f t="shared" si="923"/>
        <v>330.4133626373627</v>
      </c>
      <c r="N3029" s="28">
        <f t="shared" si="923"/>
        <v>119.65840659340643</v>
      </c>
      <c r="O3029" s="28">
        <f t="shared" si="923"/>
        <v>44.390010989010989</v>
      </c>
      <c r="P3029" s="28">
        <f t="shared" si="923"/>
        <v>0</v>
      </c>
      <c r="R3029" s="24">
        <f t="shared" si="899"/>
        <v>1544.4512387671505</v>
      </c>
      <c r="T3029" s="5"/>
      <c r="V3029" s="20">
        <f t="shared" si="900"/>
        <v>1544.4512387671505</v>
      </c>
      <c r="W3029" s="59">
        <f t="shared" si="890"/>
        <v>43040</v>
      </c>
      <c r="X3029" s="28">
        <f t="shared" si="903"/>
        <v>151.39905833333341</v>
      </c>
      <c r="Y3029" s="28">
        <f t="shared" si="904"/>
        <v>338.18764999999991</v>
      </c>
      <c r="Z3029" s="28">
        <f t="shared" si="847"/>
        <v>329.06874999999974</v>
      </c>
      <c r="AA3029" s="28">
        <f t="shared" si="914"/>
        <v>321.86480833333314</v>
      </c>
      <c r="AB3029" s="28">
        <f t="shared" si="905"/>
        <v>202.36661666666666</v>
      </c>
      <c r="AC3029" s="28">
        <f t="shared" si="906"/>
        <v>35.93319166666668</v>
      </c>
      <c r="AD3029" s="28">
        <f t="shared" si="907"/>
        <v>96.176699999999983</v>
      </c>
      <c r="AE3029" s="28">
        <f t="shared" si="908"/>
        <v>0</v>
      </c>
      <c r="AF3029" s="28">
        <f t="shared" si="909"/>
        <v>13.055871666666661</v>
      </c>
      <c r="AG3029" s="28">
        <f t="shared" si="910"/>
        <v>8.5230499999999978</v>
      </c>
      <c r="AH3029" s="28">
        <f t="shared" si="911"/>
        <v>0</v>
      </c>
      <c r="AI3029" s="28"/>
      <c r="AL3029" s="24">
        <f t="shared" si="912"/>
        <v>1496.5756966666663</v>
      </c>
      <c r="AN3029" s="47">
        <v>315</v>
      </c>
      <c r="AP3029" s="20">
        <f t="shared" si="901"/>
        <v>1811.5756966666663</v>
      </c>
      <c r="AR3029" s="20"/>
    </row>
    <row r="3030" spans="1:44" x14ac:dyDescent="0.25">
      <c r="A3030" t="str">
        <f>VLOOKUP($B3030,'Cushing Balance'!$C$2:$E$500,3,TRUE)</f>
        <v>432017</v>
      </c>
      <c r="B3030" s="2">
        <v>43041</v>
      </c>
      <c r="C3030" s="32"/>
      <c r="D3030" s="36">
        <f t="shared" si="856"/>
        <v>139.16694505494522</v>
      </c>
      <c r="E3030" s="28">
        <f t="shared" si="857"/>
        <v>108.94604395604414</v>
      </c>
      <c r="F3030" s="28">
        <f t="shared" si="858"/>
        <v>197.36916483516487</v>
      </c>
      <c r="G3030" s="28"/>
      <c r="H3030" s="28">
        <f t="shared" ref="H3030:P3030" si="924">AVERAGE(H3024:H3029)</f>
        <v>132.56742857142854</v>
      </c>
      <c r="I3030" s="28">
        <f t="shared" si="924"/>
        <v>78.849230769230743</v>
      </c>
      <c r="J3030" s="28">
        <f t="shared" si="924"/>
        <v>315.60278021978041</v>
      </c>
      <c r="K3030" s="28">
        <f t="shared" si="924"/>
        <v>77.481208791208815</v>
      </c>
      <c r="L3030" s="28">
        <f t="shared" si="924"/>
        <v>6.656349567592164E-3</v>
      </c>
      <c r="M3030" s="28">
        <f t="shared" si="924"/>
        <v>330.4133626373627</v>
      </c>
      <c r="N3030" s="28">
        <f t="shared" si="924"/>
        <v>119.65840659340643</v>
      </c>
      <c r="O3030" s="28">
        <f t="shared" si="924"/>
        <v>44.390010989010989</v>
      </c>
      <c r="P3030" s="28">
        <f t="shared" si="924"/>
        <v>0</v>
      </c>
      <c r="R3030" s="24">
        <f t="shared" si="899"/>
        <v>1544.4512387671505</v>
      </c>
      <c r="T3030" s="5"/>
      <c r="V3030" s="20">
        <f t="shared" si="900"/>
        <v>1544.4512387671505</v>
      </c>
      <c r="W3030" s="59">
        <f t="shared" si="890"/>
        <v>43041</v>
      </c>
      <c r="X3030" s="28">
        <f t="shared" si="903"/>
        <v>151.39905833333341</v>
      </c>
      <c r="Y3030" s="28">
        <f t="shared" si="904"/>
        <v>338.18764999999991</v>
      </c>
      <c r="Z3030" s="28">
        <f t="shared" si="847"/>
        <v>329.06874999999974</v>
      </c>
      <c r="AA3030" s="28">
        <f t="shared" si="914"/>
        <v>321.86480833333314</v>
      </c>
      <c r="AB3030" s="28">
        <f t="shared" si="905"/>
        <v>202.36661666666666</v>
      </c>
      <c r="AC3030" s="28">
        <f t="shared" si="906"/>
        <v>35.93319166666668</v>
      </c>
      <c r="AD3030" s="28">
        <f t="shared" si="907"/>
        <v>96.176699999999983</v>
      </c>
      <c r="AE3030" s="28">
        <f t="shared" si="908"/>
        <v>0</v>
      </c>
      <c r="AF3030" s="28">
        <f t="shared" si="909"/>
        <v>13.055871666666661</v>
      </c>
      <c r="AG3030" s="28">
        <f t="shared" si="910"/>
        <v>8.5230499999999978</v>
      </c>
      <c r="AH3030" s="28">
        <f t="shared" si="911"/>
        <v>0</v>
      </c>
      <c r="AI3030" s="28"/>
      <c r="AL3030" s="24">
        <f t="shared" si="912"/>
        <v>1496.5756966666663</v>
      </c>
      <c r="AN3030" s="47">
        <v>315</v>
      </c>
      <c r="AP3030" s="20">
        <f t="shared" si="901"/>
        <v>1811.5756966666663</v>
      </c>
      <c r="AR3030" s="20"/>
    </row>
    <row r="3031" spans="1:44" x14ac:dyDescent="0.25">
      <c r="A3031" t="str">
        <f>VLOOKUP($B3031,'Cushing Balance'!$C$2:$E$500,3,TRUE)</f>
        <v>432017</v>
      </c>
      <c r="B3031" s="2">
        <v>43042</v>
      </c>
      <c r="C3031" s="32"/>
      <c r="D3031" s="36">
        <f t="shared" si="856"/>
        <v>139.16694505494522</v>
      </c>
      <c r="E3031" s="28">
        <f t="shared" si="857"/>
        <v>108.94604395604414</v>
      </c>
      <c r="F3031" s="28">
        <f t="shared" si="858"/>
        <v>197.36916483516487</v>
      </c>
      <c r="G3031" s="28"/>
      <c r="H3031" s="28">
        <f t="shared" ref="H3031:P3031" si="925">AVERAGE(H3025:H3030)</f>
        <v>132.56742857142854</v>
      </c>
      <c r="I3031" s="28">
        <f t="shared" si="925"/>
        <v>78.849230769230743</v>
      </c>
      <c r="J3031" s="28">
        <f t="shared" si="925"/>
        <v>315.60278021978041</v>
      </c>
      <c r="K3031" s="28">
        <f t="shared" si="925"/>
        <v>77.481208791208815</v>
      </c>
      <c r="L3031" s="28">
        <f t="shared" si="925"/>
        <v>6.656349567592164E-3</v>
      </c>
      <c r="M3031" s="28">
        <f t="shared" si="925"/>
        <v>330.4133626373627</v>
      </c>
      <c r="N3031" s="28">
        <f t="shared" si="925"/>
        <v>119.65840659340643</v>
      </c>
      <c r="O3031" s="28">
        <f t="shared" si="925"/>
        <v>44.390010989010989</v>
      </c>
      <c r="P3031" s="28">
        <f t="shared" si="925"/>
        <v>0</v>
      </c>
      <c r="R3031" s="24">
        <f t="shared" si="899"/>
        <v>1544.4512387671505</v>
      </c>
      <c r="T3031" s="5">
        <v>564.89584545991454</v>
      </c>
      <c r="V3031" s="20">
        <f t="shared" si="900"/>
        <v>2109.3470842270649</v>
      </c>
      <c r="W3031" s="59">
        <f t="shared" si="890"/>
        <v>43042</v>
      </c>
      <c r="X3031" s="28">
        <f t="shared" si="903"/>
        <v>151.39905833333341</v>
      </c>
      <c r="Y3031" s="28">
        <f t="shared" si="904"/>
        <v>338.18764999999991</v>
      </c>
      <c r="Z3031" s="28">
        <f t="shared" si="847"/>
        <v>329.06874999999974</v>
      </c>
      <c r="AA3031" s="28">
        <f t="shared" si="914"/>
        <v>321.86480833333314</v>
      </c>
      <c r="AB3031" s="28">
        <f t="shared" si="905"/>
        <v>202.36661666666666</v>
      </c>
      <c r="AC3031" s="28">
        <f t="shared" si="906"/>
        <v>35.93319166666668</v>
      </c>
      <c r="AD3031" s="28">
        <f t="shared" si="907"/>
        <v>96.176699999999983</v>
      </c>
      <c r="AE3031" s="28">
        <f t="shared" si="908"/>
        <v>0</v>
      </c>
      <c r="AF3031" s="28">
        <f t="shared" si="909"/>
        <v>13.055871666666661</v>
      </c>
      <c r="AG3031" s="28">
        <f t="shared" si="910"/>
        <v>8.5230499999999978</v>
      </c>
      <c r="AH3031" s="28">
        <f t="shared" si="911"/>
        <v>0</v>
      </c>
      <c r="AI3031" s="28"/>
      <c r="AL3031" s="24">
        <f t="shared" si="912"/>
        <v>1496.5756966666663</v>
      </c>
      <c r="AN3031" s="47">
        <v>315</v>
      </c>
      <c r="AP3031" s="20">
        <f t="shared" si="901"/>
        <v>1811.5756966666663</v>
      </c>
      <c r="AR3031" s="20"/>
    </row>
    <row r="3032" spans="1:44" x14ac:dyDescent="0.25">
      <c r="A3032" t="str">
        <f>VLOOKUP($B3032,'Cushing Balance'!$C$2:$E$500,3,TRUE)</f>
        <v>442017</v>
      </c>
      <c r="B3032" s="2">
        <v>43043</v>
      </c>
      <c r="C3032" s="32"/>
      <c r="D3032" s="36">
        <f t="shared" si="856"/>
        <v>139.16694505494522</v>
      </c>
      <c r="E3032" s="28">
        <f t="shared" si="857"/>
        <v>108.94604395604414</v>
      </c>
      <c r="F3032" s="28">
        <f t="shared" si="858"/>
        <v>197.36916483516487</v>
      </c>
      <c r="G3032" s="28"/>
      <c r="H3032" s="28">
        <f t="shared" ref="H3032:P3032" si="926">AVERAGE(H3026:H3031)</f>
        <v>132.56742857142854</v>
      </c>
      <c r="I3032" s="28">
        <f t="shared" si="926"/>
        <v>78.849230769230743</v>
      </c>
      <c r="J3032" s="28">
        <f t="shared" si="926"/>
        <v>315.60278021978041</v>
      </c>
      <c r="K3032" s="28">
        <f t="shared" si="926"/>
        <v>77.481208791208815</v>
      </c>
      <c r="L3032" s="28">
        <f t="shared" si="926"/>
        <v>6.656349567592164E-3</v>
      </c>
      <c r="M3032" s="28">
        <f t="shared" si="926"/>
        <v>330.4133626373627</v>
      </c>
      <c r="N3032" s="28">
        <f t="shared" si="926"/>
        <v>119.65840659340643</v>
      </c>
      <c r="O3032" s="28">
        <f t="shared" si="926"/>
        <v>44.390010989010989</v>
      </c>
      <c r="P3032" s="28">
        <f t="shared" si="926"/>
        <v>0</v>
      </c>
      <c r="R3032" s="24">
        <f t="shared" si="899"/>
        <v>1544.4512387671505</v>
      </c>
      <c r="T3032" s="5">
        <v>564.89584545991454</v>
      </c>
      <c r="V3032" s="20">
        <f t="shared" si="900"/>
        <v>2109.3470842270649</v>
      </c>
      <c r="W3032" s="59">
        <f t="shared" si="890"/>
        <v>43043</v>
      </c>
      <c r="X3032" s="28">
        <f t="shared" si="903"/>
        <v>151.39905833333341</v>
      </c>
      <c r="Y3032" s="28">
        <f t="shared" si="904"/>
        <v>338.18764999999991</v>
      </c>
      <c r="Z3032" s="28">
        <f t="shared" si="847"/>
        <v>329.06874999999974</v>
      </c>
      <c r="AA3032" s="28">
        <f t="shared" si="914"/>
        <v>321.86480833333314</v>
      </c>
      <c r="AB3032" s="28">
        <f t="shared" si="905"/>
        <v>202.36661666666666</v>
      </c>
      <c r="AC3032" s="28">
        <f t="shared" si="906"/>
        <v>35.93319166666668</v>
      </c>
      <c r="AD3032" s="28">
        <f t="shared" si="907"/>
        <v>96.176699999999983</v>
      </c>
      <c r="AE3032" s="28">
        <f t="shared" si="908"/>
        <v>0</v>
      </c>
      <c r="AF3032" s="28">
        <f t="shared" si="909"/>
        <v>13.055871666666661</v>
      </c>
      <c r="AG3032" s="28">
        <f t="shared" si="910"/>
        <v>8.5230499999999978</v>
      </c>
      <c r="AH3032" s="28">
        <f t="shared" si="911"/>
        <v>0</v>
      </c>
      <c r="AI3032" s="28"/>
      <c r="AL3032" s="24">
        <f t="shared" si="912"/>
        <v>1496.5756966666663</v>
      </c>
      <c r="AN3032" s="47">
        <v>315</v>
      </c>
      <c r="AP3032" s="20">
        <f t="shared" si="901"/>
        <v>1811.5756966666663</v>
      </c>
      <c r="AR3032" s="20"/>
    </row>
    <row r="3033" spans="1:44" x14ac:dyDescent="0.25">
      <c r="A3033" t="str">
        <f>VLOOKUP($B3033,'Cushing Balance'!$C$2:$E$500,3,TRUE)</f>
        <v>442017</v>
      </c>
      <c r="B3033" s="2">
        <v>43044</v>
      </c>
      <c r="C3033" s="32"/>
      <c r="D3033" s="36">
        <f t="shared" si="856"/>
        <v>139.16694505494522</v>
      </c>
      <c r="E3033" s="28">
        <f t="shared" si="857"/>
        <v>108.94604395604414</v>
      </c>
      <c r="F3033" s="28">
        <f t="shared" si="858"/>
        <v>197.36916483516487</v>
      </c>
      <c r="G3033" s="28"/>
      <c r="H3033" s="28">
        <f t="shared" ref="H3033:P3033" si="927">AVERAGE(H3027:H3032)</f>
        <v>132.56742857142854</v>
      </c>
      <c r="I3033" s="28">
        <f t="shared" si="927"/>
        <v>78.849230769230743</v>
      </c>
      <c r="J3033" s="28">
        <f t="shared" si="927"/>
        <v>315.60278021978041</v>
      </c>
      <c r="K3033" s="28">
        <f t="shared" si="927"/>
        <v>77.481208791208815</v>
      </c>
      <c r="L3033" s="28">
        <f t="shared" si="927"/>
        <v>6.656349567592164E-3</v>
      </c>
      <c r="M3033" s="28">
        <f t="shared" si="927"/>
        <v>330.4133626373627</v>
      </c>
      <c r="N3033" s="28">
        <f t="shared" si="927"/>
        <v>119.65840659340643</v>
      </c>
      <c r="O3033" s="28">
        <f t="shared" si="927"/>
        <v>44.390010989010989</v>
      </c>
      <c r="P3033" s="28">
        <f t="shared" si="927"/>
        <v>0</v>
      </c>
      <c r="R3033" s="24">
        <f t="shared" si="899"/>
        <v>1544.4512387671505</v>
      </c>
      <c r="T3033" s="5">
        <v>564.89584545991454</v>
      </c>
      <c r="V3033" s="20">
        <f t="shared" si="900"/>
        <v>2109.3470842270649</v>
      </c>
      <c r="W3033" s="59">
        <f t="shared" si="890"/>
        <v>43044</v>
      </c>
      <c r="X3033" s="28">
        <f t="shared" si="903"/>
        <v>151.39905833333341</v>
      </c>
      <c r="Y3033" s="28">
        <f t="shared" si="904"/>
        <v>338.18764999999991</v>
      </c>
      <c r="Z3033" s="28">
        <f t="shared" si="847"/>
        <v>329.06874999999974</v>
      </c>
      <c r="AA3033" s="28">
        <f t="shared" si="914"/>
        <v>321.86480833333314</v>
      </c>
      <c r="AB3033" s="28">
        <f t="shared" si="905"/>
        <v>202.36661666666666</v>
      </c>
      <c r="AC3033" s="28">
        <f t="shared" si="906"/>
        <v>35.93319166666668</v>
      </c>
      <c r="AD3033" s="28">
        <f t="shared" si="907"/>
        <v>96.176699999999983</v>
      </c>
      <c r="AE3033" s="28">
        <f t="shared" si="908"/>
        <v>0</v>
      </c>
      <c r="AF3033" s="28">
        <f t="shared" si="909"/>
        <v>13.055871666666661</v>
      </c>
      <c r="AG3033" s="28">
        <f t="shared" si="910"/>
        <v>8.5230499999999978</v>
      </c>
      <c r="AH3033" s="28">
        <f t="shared" si="911"/>
        <v>0</v>
      </c>
      <c r="AI3033" s="28"/>
      <c r="AL3033" s="24">
        <f t="shared" si="912"/>
        <v>1496.5756966666663</v>
      </c>
      <c r="AN3033" s="47">
        <v>315</v>
      </c>
      <c r="AP3033" s="20">
        <f t="shared" si="901"/>
        <v>1811.5756966666663</v>
      </c>
      <c r="AR3033" s="20"/>
    </row>
    <row r="3034" spans="1:44" x14ac:dyDescent="0.25">
      <c r="A3034" t="str">
        <f>VLOOKUP($B3034,'Cushing Balance'!$C$2:$E$500,3,TRUE)</f>
        <v>442017</v>
      </c>
      <c r="B3034" s="2">
        <v>43045</v>
      </c>
      <c r="C3034" s="32"/>
      <c r="D3034" s="36">
        <f t="shared" si="856"/>
        <v>139.16694505494522</v>
      </c>
      <c r="E3034" s="28">
        <f t="shared" si="857"/>
        <v>108.94604395604414</v>
      </c>
      <c r="F3034" s="28">
        <f t="shared" si="858"/>
        <v>197.36916483516487</v>
      </c>
      <c r="G3034" s="28"/>
      <c r="H3034" s="28">
        <f t="shared" ref="H3034:P3034" si="928">AVERAGE(H3028:H3033)</f>
        <v>132.56742857142854</v>
      </c>
      <c r="I3034" s="28">
        <f t="shared" si="928"/>
        <v>78.849230769230743</v>
      </c>
      <c r="J3034" s="28">
        <f t="shared" si="928"/>
        <v>315.60278021978041</v>
      </c>
      <c r="K3034" s="28">
        <f t="shared" si="928"/>
        <v>77.481208791208815</v>
      </c>
      <c r="L3034" s="28">
        <f t="shared" si="928"/>
        <v>6.656349567592164E-3</v>
      </c>
      <c r="M3034" s="28">
        <f t="shared" si="928"/>
        <v>330.4133626373627</v>
      </c>
      <c r="N3034" s="28">
        <f t="shared" si="928"/>
        <v>119.65840659340643</v>
      </c>
      <c r="O3034" s="28">
        <f t="shared" si="928"/>
        <v>44.390010989010989</v>
      </c>
      <c r="P3034" s="28">
        <f t="shared" si="928"/>
        <v>0</v>
      </c>
      <c r="R3034" s="24">
        <f t="shared" si="899"/>
        <v>1544.4512387671505</v>
      </c>
      <c r="T3034" s="5">
        <v>564.89584545991454</v>
      </c>
      <c r="V3034" s="20">
        <f t="shared" si="900"/>
        <v>2109.3470842270649</v>
      </c>
      <c r="W3034" s="59">
        <f t="shared" si="890"/>
        <v>43045</v>
      </c>
      <c r="X3034" s="28">
        <f t="shared" si="903"/>
        <v>151.39905833333341</v>
      </c>
      <c r="Y3034" s="28">
        <f t="shared" si="904"/>
        <v>338.18764999999991</v>
      </c>
      <c r="Z3034" s="28">
        <f t="shared" si="847"/>
        <v>329.06874999999974</v>
      </c>
      <c r="AA3034" s="28">
        <f t="shared" si="914"/>
        <v>321.86480833333314</v>
      </c>
      <c r="AB3034" s="28">
        <f t="shared" si="905"/>
        <v>202.36661666666666</v>
      </c>
      <c r="AC3034" s="28">
        <f t="shared" si="906"/>
        <v>35.93319166666668</v>
      </c>
      <c r="AD3034" s="28">
        <f t="shared" si="907"/>
        <v>96.176699999999983</v>
      </c>
      <c r="AE3034" s="28">
        <f t="shared" si="908"/>
        <v>0</v>
      </c>
      <c r="AF3034" s="28">
        <f t="shared" si="909"/>
        <v>13.055871666666661</v>
      </c>
      <c r="AG3034" s="28">
        <f t="shared" si="910"/>
        <v>8.5230499999999978</v>
      </c>
      <c r="AH3034" s="28">
        <f t="shared" si="911"/>
        <v>0</v>
      </c>
      <c r="AI3034" s="28"/>
      <c r="AL3034" s="24">
        <f t="shared" si="912"/>
        <v>1496.5756966666663</v>
      </c>
      <c r="AN3034" s="47">
        <v>315</v>
      </c>
      <c r="AP3034" s="20">
        <f t="shared" si="901"/>
        <v>1811.5756966666663</v>
      </c>
      <c r="AR3034" s="20"/>
    </row>
    <row r="3035" spans="1:44" x14ac:dyDescent="0.25">
      <c r="A3035" t="str">
        <f>VLOOKUP($B3035,'Cushing Balance'!$C$2:$E$500,3,TRUE)</f>
        <v>442017</v>
      </c>
      <c r="B3035" s="2">
        <v>43046</v>
      </c>
      <c r="C3035" s="32"/>
      <c r="D3035" s="36">
        <f t="shared" si="856"/>
        <v>139.16694505494522</v>
      </c>
      <c r="E3035" s="28">
        <f t="shared" si="857"/>
        <v>108.94604395604414</v>
      </c>
      <c r="F3035" s="28">
        <f t="shared" si="858"/>
        <v>197.36916483516487</v>
      </c>
      <c r="G3035" s="28"/>
      <c r="H3035" s="28">
        <f t="shared" ref="H3035:P3035" si="929">AVERAGE(H3029:H3034)</f>
        <v>132.56742857142854</v>
      </c>
      <c r="I3035" s="28">
        <f t="shared" si="929"/>
        <v>78.849230769230743</v>
      </c>
      <c r="J3035" s="28">
        <f t="shared" si="929"/>
        <v>315.60278021978041</v>
      </c>
      <c r="K3035" s="28">
        <f t="shared" si="929"/>
        <v>77.481208791208815</v>
      </c>
      <c r="L3035" s="28">
        <f t="shared" si="929"/>
        <v>6.656349567592164E-3</v>
      </c>
      <c r="M3035" s="28">
        <f t="shared" si="929"/>
        <v>330.4133626373627</v>
      </c>
      <c r="N3035" s="28">
        <f t="shared" si="929"/>
        <v>119.65840659340643</v>
      </c>
      <c r="O3035" s="28">
        <f t="shared" si="929"/>
        <v>44.390010989010989</v>
      </c>
      <c r="P3035" s="28">
        <f t="shared" si="929"/>
        <v>0</v>
      </c>
      <c r="R3035" s="24">
        <f t="shared" si="899"/>
        <v>1544.4512387671505</v>
      </c>
      <c r="T3035" s="5">
        <v>564.89584545991454</v>
      </c>
      <c r="V3035" s="20">
        <f t="shared" si="900"/>
        <v>2109.3470842270649</v>
      </c>
      <c r="W3035" s="59">
        <f t="shared" si="890"/>
        <v>43046</v>
      </c>
      <c r="X3035" s="28">
        <f t="shared" si="903"/>
        <v>151.39905833333341</v>
      </c>
      <c r="Y3035" s="28">
        <f t="shared" si="904"/>
        <v>338.18764999999991</v>
      </c>
      <c r="Z3035" s="28">
        <f t="shared" ref="Z3035:Z3098" si="930">AVERAGE(Z3020:Z3034)</f>
        <v>329.06874999999974</v>
      </c>
      <c r="AA3035" s="28">
        <f t="shared" si="914"/>
        <v>321.86480833333314</v>
      </c>
      <c r="AB3035" s="28">
        <f t="shared" si="905"/>
        <v>202.36661666666666</v>
      </c>
      <c r="AC3035" s="28">
        <f t="shared" si="906"/>
        <v>35.93319166666668</v>
      </c>
      <c r="AD3035" s="28">
        <f t="shared" si="907"/>
        <v>96.176699999999983</v>
      </c>
      <c r="AE3035" s="28">
        <f t="shared" si="908"/>
        <v>0</v>
      </c>
      <c r="AF3035" s="28">
        <f t="shared" si="909"/>
        <v>13.055871666666661</v>
      </c>
      <c r="AG3035" s="28">
        <f t="shared" si="910"/>
        <v>8.5230499999999978</v>
      </c>
      <c r="AH3035" s="28">
        <f t="shared" si="911"/>
        <v>0</v>
      </c>
      <c r="AI3035" s="28"/>
      <c r="AL3035" s="24">
        <f t="shared" si="912"/>
        <v>1496.5756966666663</v>
      </c>
      <c r="AN3035" s="47">
        <v>315</v>
      </c>
      <c r="AP3035" s="20">
        <f t="shared" si="901"/>
        <v>1811.5756966666663</v>
      </c>
      <c r="AR3035" s="20"/>
    </row>
    <row r="3036" spans="1:44" x14ac:dyDescent="0.25">
      <c r="A3036" t="str">
        <f>VLOOKUP($B3036,'Cushing Balance'!$C$2:$E$500,3,TRUE)</f>
        <v>442017</v>
      </c>
      <c r="B3036" s="2">
        <v>43047</v>
      </c>
      <c r="C3036" s="32"/>
      <c r="D3036" s="36">
        <f t="shared" si="856"/>
        <v>139.16694505494522</v>
      </c>
      <c r="E3036" s="28">
        <f t="shared" si="857"/>
        <v>108.94604395604414</v>
      </c>
      <c r="F3036" s="28">
        <f t="shared" si="858"/>
        <v>197.36916483516487</v>
      </c>
      <c r="G3036" s="28"/>
      <c r="H3036" s="28">
        <f t="shared" ref="H3036:P3036" si="931">AVERAGE(H3030:H3035)</f>
        <v>132.56742857142854</v>
      </c>
      <c r="I3036" s="28">
        <f t="shared" si="931"/>
        <v>78.849230769230743</v>
      </c>
      <c r="J3036" s="28">
        <f t="shared" si="931"/>
        <v>315.60278021978041</v>
      </c>
      <c r="K3036" s="28">
        <f t="shared" si="931"/>
        <v>77.481208791208815</v>
      </c>
      <c r="L3036" s="28">
        <f t="shared" si="931"/>
        <v>6.656349567592164E-3</v>
      </c>
      <c r="M3036" s="28">
        <f t="shared" si="931"/>
        <v>330.4133626373627</v>
      </c>
      <c r="N3036" s="28">
        <f t="shared" si="931"/>
        <v>119.65840659340643</v>
      </c>
      <c r="O3036" s="28">
        <f t="shared" si="931"/>
        <v>44.390010989010989</v>
      </c>
      <c r="P3036" s="28">
        <f t="shared" si="931"/>
        <v>0</v>
      </c>
      <c r="R3036" s="24">
        <f t="shared" si="899"/>
        <v>1544.4512387671505</v>
      </c>
      <c r="T3036" s="5">
        <v>564.89584545991454</v>
      </c>
      <c r="V3036" s="20">
        <f t="shared" si="900"/>
        <v>2109.3470842270649</v>
      </c>
      <c r="W3036" s="59">
        <f t="shared" si="890"/>
        <v>43047</v>
      </c>
      <c r="X3036" s="28">
        <f t="shared" si="903"/>
        <v>151.39905833333341</v>
      </c>
      <c r="Y3036" s="28">
        <f t="shared" si="904"/>
        <v>338.18764999999991</v>
      </c>
      <c r="Z3036" s="28">
        <f t="shared" si="930"/>
        <v>329.06874999999974</v>
      </c>
      <c r="AA3036" s="28">
        <f t="shared" si="914"/>
        <v>321.86480833333314</v>
      </c>
      <c r="AB3036" s="28">
        <f t="shared" si="905"/>
        <v>202.36661666666666</v>
      </c>
      <c r="AC3036" s="28">
        <f t="shared" si="906"/>
        <v>35.93319166666668</v>
      </c>
      <c r="AD3036" s="28">
        <f t="shared" si="907"/>
        <v>96.176699999999983</v>
      </c>
      <c r="AE3036" s="28">
        <f t="shared" si="908"/>
        <v>0</v>
      </c>
      <c r="AF3036" s="28">
        <f t="shared" si="909"/>
        <v>13.055871666666661</v>
      </c>
      <c r="AG3036" s="28">
        <f t="shared" si="910"/>
        <v>8.5230499999999978</v>
      </c>
      <c r="AH3036" s="28">
        <f t="shared" si="911"/>
        <v>0</v>
      </c>
      <c r="AI3036" s="28"/>
      <c r="AL3036" s="24">
        <f t="shared" si="912"/>
        <v>1496.5756966666663</v>
      </c>
      <c r="AN3036" s="47">
        <v>315</v>
      </c>
      <c r="AP3036" s="20">
        <f t="shared" si="901"/>
        <v>1811.5756966666663</v>
      </c>
      <c r="AR3036" s="20"/>
    </row>
    <row r="3037" spans="1:44" x14ac:dyDescent="0.25">
      <c r="A3037" t="str">
        <f>VLOOKUP($B3037,'Cushing Balance'!$C$2:$E$500,3,TRUE)</f>
        <v>442017</v>
      </c>
      <c r="B3037" s="2">
        <v>43048</v>
      </c>
      <c r="C3037" s="32"/>
      <c r="D3037" s="36">
        <f t="shared" si="856"/>
        <v>139.16694505494522</v>
      </c>
      <c r="E3037" s="28">
        <f t="shared" si="857"/>
        <v>108.94604395604414</v>
      </c>
      <c r="F3037" s="28">
        <f t="shared" si="858"/>
        <v>197.36916483516487</v>
      </c>
      <c r="G3037" s="28"/>
      <c r="H3037" s="28">
        <f t="shared" ref="H3037:P3037" si="932">AVERAGE(H3031:H3036)</f>
        <v>132.56742857142854</v>
      </c>
      <c r="I3037" s="28">
        <f t="shared" si="932"/>
        <v>78.849230769230743</v>
      </c>
      <c r="J3037" s="28">
        <f t="shared" si="932"/>
        <v>315.60278021978041</v>
      </c>
      <c r="K3037" s="28">
        <f t="shared" si="932"/>
        <v>77.481208791208815</v>
      </c>
      <c r="L3037" s="28">
        <f t="shared" si="932"/>
        <v>6.656349567592164E-3</v>
      </c>
      <c r="M3037" s="28">
        <f t="shared" si="932"/>
        <v>330.4133626373627</v>
      </c>
      <c r="N3037" s="28">
        <f t="shared" si="932"/>
        <v>119.65840659340643</v>
      </c>
      <c r="O3037" s="28">
        <f t="shared" si="932"/>
        <v>44.390010989010989</v>
      </c>
      <c r="P3037" s="28">
        <f t="shared" si="932"/>
        <v>0</v>
      </c>
      <c r="R3037" s="24">
        <f t="shared" si="899"/>
        <v>1544.4512387671505</v>
      </c>
      <c r="T3037" s="5">
        <v>564.89584545991454</v>
      </c>
      <c r="V3037" s="20">
        <f t="shared" si="900"/>
        <v>2109.3470842270649</v>
      </c>
      <c r="W3037" s="59">
        <f t="shared" si="890"/>
        <v>43048</v>
      </c>
      <c r="X3037" s="28">
        <f t="shared" si="903"/>
        <v>151.39905833333341</v>
      </c>
      <c r="Y3037" s="28">
        <f t="shared" si="904"/>
        <v>338.18764999999991</v>
      </c>
      <c r="Z3037" s="28">
        <f t="shared" si="930"/>
        <v>329.06874999999974</v>
      </c>
      <c r="AA3037" s="28">
        <f t="shared" si="914"/>
        <v>321.86480833333314</v>
      </c>
      <c r="AB3037" s="28">
        <f t="shared" si="905"/>
        <v>202.36661666666666</v>
      </c>
      <c r="AC3037" s="28">
        <f t="shared" si="906"/>
        <v>35.93319166666668</v>
      </c>
      <c r="AD3037" s="28">
        <f t="shared" si="907"/>
        <v>96.176699999999983</v>
      </c>
      <c r="AE3037" s="28">
        <f t="shared" si="908"/>
        <v>0</v>
      </c>
      <c r="AF3037" s="28">
        <f t="shared" si="909"/>
        <v>13.055871666666661</v>
      </c>
      <c r="AG3037" s="28">
        <f t="shared" si="910"/>
        <v>8.5230499999999978</v>
      </c>
      <c r="AH3037" s="28">
        <f t="shared" si="911"/>
        <v>0</v>
      </c>
      <c r="AI3037" s="28"/>
      <c r="AL3037" s="24">
        <f t="shared" si="912"/>
        <v>1496.5756966666663</v>
      </c>
      <c r="AN3037" s="47">
        <v>315</v>
      </c>
      <c r="AP3037" s="20">
        <f t="shared" si="901"/>
        <v>1811.5756966666663</v>
      </c>
      <c r="AR3037" s="20"/>
    </row>
    <row r="3038" spans="1:44" x14ac:dyDescent="0.25">
      <c r="A3038" t="str">
        <f>VLOOKUP($B3038,'Cushing Balance'!$C$2:$E$500,3,TRUE)</f>
        <v>442017</v>
      </c>
      <c r="B3038" s="2">
        <v>43049</v>
      </c>
      <c r="C3038" s="32"/>
      <c r="D3038" s="36">
        <f t="shared" si="856"/>
        <v>139.16694505494522</v>
      </c>
      <c r="E3038" s="28">
        <f t="shared" si="857"/>
        <v>108.94604395604414</v>
      </c>
      <c r="F3038" s="28">
        <f t="shared" si="858"/>
        <v>197.36916483516487</v>
      </c>
      <c r="G3038" s="28"/>
      <c r="H3038" s="28">
        <f t="shared" ref="H3038:P3038" si="933">AVERAGE(H3032:H3037)</f>
        <v>132.56742857142854</v>
      </c>
      <c r="I3038" s="28">
        <f t="shared" si="933"/>
        <v>78.849230769230743</v>
      </c>
      <c r="J3038" s="28">
        <f t="shared" si="933"/>
        <v>315.60278021978041</v>
      </c>
      <c r="K3038" s="28">
        <f t="shared" si="933"/>
        <v>77.481208791208815</v>
      </c>
      <c r="L3038" s="28">
        <f t="shared" si="933"/>
        <v>6.656349567592164E-3</v>
      </c>
      <c r="M3038" s="28">
        <f t="shared" si="933"/>
        <v>330.4133626373627</v>
      </c>
      <c r="N3038" s="28">
        <f t="shared" si="933"/>
        <v>119.65840659340643</v>
      </c>
      <c r="O3038" s="28">
        <f t="shared" si="933"/>
        <v>44.390010989010989</v>
      </c>
      <c r="P3038" s="28">
        <f t="shared" si="933"/>
        <v>0</v>
      </c>
      <c r="R3038" s="24">
        <f t="shared" si="899"/>
        <v>1544.4512387671505</v>
      </c>
      <c r="T3038" s="5">
        <v>564.89584545991454</v>
      </c>
      <c r="V3038" s="20">
        <f t="shared" si="900"/>
        <v>2109.3470842270649</v>
      </c>
      <c r="W3038" s="59">
        <f t="shared" si="890"/>
        <v>43049</v>
      </c>
      <c r="X3038" s="28">
        <f t="shared" si="903"/>
        <v>151.39905833333341</v>
      </c>
      <c r="Y3038" s="28">
        <f t="shared" si="904"/>
        <v>338.18764999999991</v>
      </c>
      <c r="Z3038" s="28">
        <f t="shared" si="930"/>
        <v>329.06874999999974</v>
      </c>
      <c r="AA3038" s="28">
        <f t="shared" si="914"/>
        <v>321.86480833333314</v>
      </c>
      <c r="AB3038" s="28">
        <f t="shared" si="905"/>
        <v>202.36661666666666</v>
      </c>
      <c r="AC3038" s="28">
        <f t="shared" si="906"/>
        <v>35.93319166666668</v>
      </c>
      <c r="AD3038" s="28">
        <f t="shared" si="907"/>
        <v>96.176699999999983</v>
      </c>
      <c r="AE3038" s="28">
        <f t="shared" si="908"/>
        <v>0</v>
      </c>
      <c r="AF3038" s="28">
        <f t="shared" si="909"/>
        <v>13.055871666666661</v>
      </c>
      <c r="AG3038" s="28">
        <f t="shared" si="910"/>
        <v>8.5230499999999978</v>
      </c>
      <c r="AH3038" s="28">
        <f t="shared" si="911"/>
        <v>0</v>
      </c>
      <c r="AI3038" s="28"/>
      <c r="AL3038" s="24">
        <f t="shared" si="912"/>
        <v>1496.5756966666663</v>
      </c>
      <c r="AN3038" s="47">
        <v>315</v>
      </c>
      <c r="AP3038" s="20">
        <f t="shared" si="901"/>
        <v>1811.5756966666663</v>
      </c>
      <c r="AR3038" s="20"/>
    </row>
    <row r="3039" spans="1:44" x14ac:dyDescent="0.25">
      <c r="A3039" t="str">
        <f>VLOOKUP($B3039,'Cushing Balance'!$C$2:$E$500,3,TRUE)</f>
        <v>452017</v>
      </c>
      <c r="B3039" s="2">
        <v>43050</v>
      </c>
      <c r="C3039" s="32"/>
      <c r="D3039" s="36">
        <f t="shared" si="856"/>
        <v>139.16694505494522</v>
      </c>
      <c r="E3039" s="28">
        <f t="shared" si="857"/>
        <v>108.94604395604414</v>
      </c>
      <c r="F3039" s="28">
        <f t="shared" si="858"/>
        <v>197.36916483516487</v>
      </c>
      <c r="G3039" s="28"/>
      <c r="H3039" s="28">
        <f t="shared" ref="H3039:P3039" si="934">AVERAGE(H3033:H3038)</f>
        <v>132.56742857142854</v>
      </c>
      <c r="I3039" s="28">
        <f t="shared" si="934"/>
        <v>78.849230769230743</v>
      </c>
      <c r="J3039" s="28">
        <f t="shared" si="934"/>
        <v>315.60278021978041</v>
      </c>
      <c r="K3039" s="28">
        <f t="shared" si="934"/>
        <v>77.481208791208815</v>
      </c>
      <c r="L3039" s="28">
        <f t="shared" si="934"/>
        <v>6.656349567592164E-3</v>
      </c>
      <c r="M3039" s="28">
        <f t="shared" si="934"/>
        <v>330.4133626373627</v>
      </c>
      <c r="N3039" s="28">
        <f t="shared" si="934"/>
        <v>119.65840659340643</v>
      </c>
      <c r="O3039" s="28">
        <f t="shared" si="934"/>
        <v>44.390010989010989</v>
      </c>
      <c r="P3039" s="28">
        <f t="shared" si="934"/>
        <v>0</v>
      </c>
      <c r="R3039" s="24">
        <f t="shared" si="899"/>
        <v>1544.4512387671505</v>
      </c>
      <c r="T3039" s="5">
        <v>564.89584545991454</v>
      </c>
      <c r="V3039" s="20">
        <f t="shared" si="900"/>
        <v>2109.3470842270649</v>
      </c>
      <c r="W3039" s="59">
        <f t="shared" si="890"/>
        <v>43050</v>
      </c>
      <c r="X3039" s="28">
        <f t="shared" si="903"/>
        <v>151.39905833333341</v>
      </c>
      <c r="Y3039" s="28">
        <f t="shared" si="904"/>
        <v>338.18764999999991</v>
      </c>
      <c r="Z3039" s="28">
        <f t="shared" si="930"/>
        <v>329.06874999999974</v>
      </c>
      <c r="AA3039" s="28">
        <f t="shared" si="914"/>
        <v>321.86480833333314</v>
      </c>
      <c r="AB3039" s="28">
        <f t="shared" si="905"/>
        <v>202.36661666666666</v>
      </c>
      <c r="AC3039" s="28">
        <f t="shared" si="906"/>
        <v>35.93319166666668</v>
      </c>
      <c r="AD3039" s="28">
        <f t="shared" si="907"/>
        <v>96.176699999999983</v>
      </c>
      <c r="AE3039" s="28">
        <f t="shared" si="908"/>
        <v>0</v>
      </c>
      <c r="AF3039" s="28">
        <f t="shared" si="909"/>
        <v>13.055871666666661</v>
      </c>
      <c r="AG3039" s="28">
        <f t="shared" si="910"/>
        <v>8.5230499999999978</v>
      </c>
      <c r="AH3039" s="28">
        <f t="shared" si="911"/>
        <v>0</v>
      </c>
      <c r="AI3039" s="28"/>
      <c r="AL3039" s="24">
        <f t="shared" si="912"/>
        <v>1496.5756966666663</v>
      </c>
      <c r="AN3039" s="47">
        <v>315</v>
      </c>
      <c r="AP3039" s="20">
        <f t="shared" si="901"/>
        <v>1811.5756966666663</v>
      </c>
      <c r="AR3039" s="20"/>
    </row>
    <row r="3040" spans="1:44" x14ac:dyDescent="0.25">
      <c r="A3040" t="str">
        <f>VLOOKUP($B3040,'Cushing Balance'!$C$2:$E$500,3,TRUE)</f>
        <v>452017</v>
      </c>
      <c r="B3040" s="2">
        <v>43051</v>
      </c>
      <c r="C3040" s="32"/>
      <c r="D3040" s="36">
        <f t="shared" si="856"/>
        <v>139.16694505494522</v>
      </c>
      <c r="E3040" s="28">
        <f t="shared" si="857"/>
        <v>108.94604395604414</v>
      </c>
      <c r="F3040" s="28">
        <f t="shared" si="858"/>
        <v>197.36916483516487</v>
      </c>
      <c r="G3040" s="28"/>
      <c r="H3040" s="28">
        <f t="shared" ref="H3040:P3040" si="935">AVERAGE(H3034:H3039)</f>
        <v>132.56742857142854</v>
      </c>
      <c r="I3040" s="28">
        <f t="shared" si="935"/>
        <v>78.849230769230743</v>
      </c>
      <c r="J3040" s="28">
        <f t="shared" si="935"/>
        <v>315.60278021978041</v>
      </c>
      <c r="K3040" s="28">
        <f t="shared" si="935"/>
        <v>77.481208791208815</v>
      </c>
      <c r="L3040" s="28">
        <f t="shared" si="935"/>
        <v>6.656349567592164E-3</v>
      </c>
      <c r="M3040" s="28">
        <f t="shared" si="935"/>
        <v>330.4133626373627</v>
      </c>
      <c r="N3040" s="28">
        <f t="shared" si="935"/>
        <v>119.65840659340643</v>
      </c>
      <c r="O3040" s="28">
        <f t="shared" si="935"/>
        <v>44.390010989010989</v>
      </c>
      <c r="P3040" s="28">
        <f t="shared" si="935"/>
        <v>0</v>
      </c>
      <c r="R3040" s="24">
        <f t="shared" si="899"/>
        <v>1544.4512387671505</v>
      </c>
      <c r="T3040" s="5">
        <v>564.89584545991454</v>
      </c>
      <c r="V3040" s="20">
        <f t="shared" si="900"/>
        <v>2109.3470842270649</v>
      </c>
      <c r="W3040" s="59">
        <f t="shared" si="890"/>
        <v>43051</v>
      </c>
      <c r="X3040" s="28">
        <f t="shared" si="903"/>
        <v>151.39905833333341</v>
      </c>
      <c r="Y3040" s="28">
        <f t="shared" si="904"/>
        <v>338.18764999999991</v>
      </c>
      <c r="Z3040" s="28">
        <f t="shared" si="930"/>
        <v>329.06874999999974</v>
      </c>
      <c r="AA3040" s="28">
        <f t="shared" si="914"/>
        <v>321.86480833333314</v>
      </c>
      <c r="AB3040" s="28">
        <f t="shared" si="905"/>
        <v>202.36661666666666</v>
      </c>
      <c r="AC3040" s="28">
        <f t="shared" si="906"/>
        <v>35.93319166666668</v>
      </c>
      <c r="AD3040" s="28">
        <f t="shared" si="907"/>
        <v>96.176699999999983</v>
      </c>
      <c r="AE3040" s="28">
        <f t="shared" si="908"/>
        <v>0</v>
      </c>
      <c r="AF3040" s="28">
        <f t="shared" si="909"/>
        <v>13.055871666666661</v>
      </c>
      <c r="AG3040" s="28">
        <f t="shared" si="910"/>
        <v>8.5230499999999978</v>
      </c>
      <c r="AH3040" s="28">
        <f t="shared" si="911"/>
        <v>0</v>
      </c>
      <c r="AI3040" s="28"/>
      <c r="AL3040" s="24">
        <f t="shared" si="912"/>
        <v>1496.5756966666663</v>
      </c>
      <c r="AN3040" s="47">
        <v>315</v>
      </c>
      <c r="AP3040" s="20">
        <f t="shared" si="901"/>
        <v>1811.5756966666663</v>
      </c>
      <c r="AR3040" s="20"/>
    </row>
    <row r="3041" spans="1:44" x14ac:dyDescent="0.25">
      <c r="A3041" t="str">
        <f>VLOOKUP($B3041,'Cushing Balance'!$C$2:$E$500,3,TRUE)</f>
        <v>452017</v>
      </c>
      <c r="B3041" s="2">
        <v>43052</v>
      </c>
      <c r="C3041" s="32"/>
      <c r="D3041" s="36">
        <f t="shared" si="856"/>
        <v>139.16694505494522</v>
      </c>
      <c r="E3041" s="28">
        <f t="shared" si="857"/>
        <v>108.94604395604414</v>
      </c>
      <c r="F3041" s="28">
        <f t="shared" si="858"/>
        <v>197.36916483516487</v>
      </c>
      <c r="G3041" s="28"/>
      <c r="H3041" s="28">
        <f t="shared" ref="H3041:P3041" si="936">AVERAGE(H3035:H3040)</f>
        <v>132.56742857142854</v>
      </c>
      <c r="I3041" s="28">
        <f t="shared" si="936"/>
        <v>78.849230769230743</v>
      </c>
      <c r="J3041" s="28">
        <f t="shared" si="936"/>
        <v>315.60278021978041</v>
      </c>
      <c r="K3041" s="28">
        <f t="shared" si="936"/>
        <v>77.481208791208815</v>
      </c>
      <c r="L3041" s="28">
        <f t="shared" si="936"/>
        <v>6.656349567592164E-3</v>
      </c>
      <c r="M3041" s="28">
        <f t="shared" si="936"/>
        <v>330.4133626373627</v>
      </c>
      <c r="N3041" s="28">
        <f t="shared" si="936"/>
        <v>119.65840659340643</v>
      </c>
      <c r="O3041" s="28">
        <f t="shared" si="936"/>
        <v>44.390010989010989</v>
      </c>
      <c r="P3041" s="28">
        <f t="shared" si="936"/>
        <v>0</v>
      </c>
      <c r="R3041" s="24">
        <f t="shared" si="899"/>
        <v>1544.4512387671505</v>
      </c>
      <c r="T3041" s="5">
        <v>564.89584545991454</v>
      </c>
      <c r="V3041" s="20">
        <f t="shared" si="900"/>
        <v>2109.3470842270649</v>
      </c>
      <c r="W3041" s="59">
        <f t="shared" si="890"/>
        <v>43052</v>
      </c>
      <c r="X3041" s="28">
        <f t="shared" si="903"/>
        <v>151.39905833333341</v>
      </c>
      <c r="Y3041" s="28">
        <f t="shared" si="904"/>
        <v>338.18764999999991</v>
      </c>
      <c r="Z3041" s="28">
        <f t="shared" si="930"/>
        <v>329.06874999999974</v>
      </c>
      <c r="AA3041" s="28">
        <f t="shared" si="914"/>
        <v>321.86480833333314</v>
      </c>
      <c r="AB3041" s="28">
        <f t="shared" si="905"/>
        <v>202.36661666666666</v>
      </c>
      <c r="AC3041" s="28">
        <f t="shared" si="906"/>
        <v>35.93319166666668</v>
      </c>
      <c r="AD3041" s="28">
        <f t="shared" si="907"/>
        <v>96.176699999999983</v>
      </c>
      <c r="AE3041" s="28">
        <f t="shared" si="908"/>
        <v>0</v>
      </c>
      <c r="AF3041" s="28">
        <f t="shared" si="909"/>
        <v>13.055871666666661</v>
      </c>
      <c r="AG3041" s="28">
        <f t="shared" si="910"/>
        <v>8.5230499999999978</v>
      </c>
      <c r="AH3041" s="28">
        <f t="shared" si="911"/>
        <v>0</v>
      </c>
      <c r="AI3041" s="28"/>
      <c r="AL3041" s="24">
        <f t="shared" si="912"/>
        <v>1496.5756966666663</v>
      </c>
      <c r="AN3041" s="47">
        <v>315</v>
      </c>
      <c r="AP3041" s="20">
        <f t="shared" si="901"/>
        <v>1811.5756966666663</v>
      </c>
      <c r="AR3041" s="20"/>
    </row>
    <row r="3042" spans="1:44" x14ac:dyDescent="0.25">
      <c r="A3042" t="str">
        <f>VLOOKUP($B3042,'Cushing Balance'!$C$2:$E$500,3,TRUE)</f>
        <v>452017</v>
      </c>
      <c r="B3042" s="2">
        <v>43053</v>
      </c>
      <c r="C3042" s="32"/>
      <c r="D3042" s="36">
        <f t="shared" si="856"/>
        <v>139.16694505494522</v>
      </c>
      <c r="E3042" s="28">
        <f t="shared" si="857"/>
        <v>108.94604395604414</v>
      </c>
      <c r="F3042" s="28">
        <f t="shared" si="858"/>
        <v>197.36916483516487</v>
      </c>
      <c r="G3042" s="28"/>
      <c r="H3042" s="28">
        <f t="shared" ref="H3042:P3042" si="937">AVERAGE(H3036:H3041)</f>
        <v>132.56742857142854</v>
      </c>
      <c r="I3042" s="28">
        <f t="shared" si="937"/>
        <v>78.849230769230743</v>
      </c>
      <c r="J3042" s="28">
        <f t="shared" si="937"/>
        <v>315.60278021978041</v>
      </c>
      <c r="K3042" s="28">
        <f t="shared" si="937"/>
        <v>77.481208791208815</v>
      </c>
      <c r="L3042" s="28">
        <f t="shared" si="937"/>
        <v>6.656349567592164E-3</v>
      </c>
      <c r="M3042" s="28">
        <f t="shared" si="937"/>
        <v>330.4133626373627</v>
      </c>
      <c r="N3042" s="28">
        <f t="shared" si="937"/>
        <v>119.65840659340643</v>
      </c>
      <c r="O3042" s="28">
        <f t="shared" si="937"/>
        <v>44.390010989010989</v>
      </c>
      <c r="P3042" s="28">
        <f t="shared" si="937"/>
        <v>0</v>
      </c>
      <c r="R3042" s="24">
        <f t="shared" si="899"/>
        <v>1544.4512387671505</v>
      </c>
      <c r="T3042" s="5">
        <v>564.89584545991454</v>
      </c>
      <c r="V3042" s="20">
        <f t="shared" si="900"/>
        <v>2109.3470842270649</v>
      </c>
      <c r="W3042" s="59">
        <f t="shared" si="890"/>
        <v>43053</v>
      </c>
      <c r="X3042" s="28">
        <f t="shared" si="903"/>
        <v>151.39905833333341</v>
      </c>
      <c r="Y3042" s="28">
        <f t="shared" si="904"/>
        <v>338.18764999999991</v>
      </c>
      <c r="Z3042" s="28">
        <f t="shared" si="930"/>
        <v>329.06874999999974</v>
      </c>
      <c r="AA3042" s="28">
        <f t="shared" si="914"/>
        <v>321.86480833333314</v>
      </c>
      <c r="AB3042" s="28">
        <f t="shared" si="905"/>
        <v>202.36661666666666</v>
      </c>
      <c r="AC3042" s="28">
        <f t="shared" si="906"/>
        <v>35.93319166666668</v>
      </c>
      <c r="AD3042" s="28">
        <f t="shared" si="907"/>
        <v>96.176699999999983</v>
      </c>
      <c r="AE3042" s="28">
        <f t="shared" si="908"/>
        <v>0</v>
      </c>
      <c r="AF3042" s="28">
        <f t="shared" si="909"/>
        <v>13.055871666666661</v>
      </c>
      <c r="AG3042" s="28">
        <f t="shared" si="910"/>
        <v>8.5230499999999978</v>
      </c>
      <c r="AH3042" s="28">
        <f t="shared" si="911"/>
        <v>0</v>
      </c>
      <c r="AI3042" s="28"/>
      <c r="AL3042" s="24">
        <f t="shared" si="912"/>
        <v>1496.5756966666663</v>
      </c>
      <c r="AN3042" s="47">
        <v>315</v>
      </c>
      <c r="AP3042" s="20">
        <f t="shared" si="901"/>
        <v>1811.5756966666663</v>
      </c>
      <c r="AR3042" s="20"/>
    </row>
    <row r="3043" spans="1:44" x14ac:dyDescent="0.25">
      <c r="A3043" t="str">
        <f>VLOOKUP($B3043,'Cushing Balance'!$C$2:$E$500,3,TRUE)</f>
        <v>452017</v>
      </c>
      <c r="B3043" s="2">
        <v>43054</v>
      </c>
      <c r="C3043" s="32"/>
      <c r="D3043" s="36">
        <f t="shared" si="856"/>
        <v>139.16694505494522</v>
      </c>
      <c r="E3043" s="28">
        <f t="shared" si="857"/>
        <v>108.94604395604414</v>
      </c>
      <c r="F3043" s="28">
        <f t="shared" si="858"/>
        <v>197.36916483516487</v>
      </c>
      <c r="G3043" s="28"/>
      <c r="H3043" s="28">
        <f t="shared" ref="H3043:P3043" si="938">AVERAGE(H3037:H3042)</f>
        <v>132.56742857142854</v>
      </c>
      <c r="I3043" s="28">
        <f t="shared" si="938"/>
        <v>78.849230769230743</v>
      </c>
      <c r="J3043" s="28">
        <f t="shared" si="938"/>
        <v>315.60278021978041</v>
      </c>
      <c r="K3043" s="28">
        <f t="shared" si="938"/>
        <v>77.481208791208815</v>
      </c>
      <c r="L3043" s="28">
        <f t="shared" si="938"/>
        <v>6.656349567592164E-3</v>
      </c>
      <c r="M3043" s="28">
        <f t="shared" si="938"/>
        <v>330.4133626373627</v>
      </c>
      <c r="N3043" s="28">
        <f t="shared" si="938"/>
        <v>119.65840659340643</v>
      </c>
      <c r="O3043" s="28">
        <f t="shared" si="938"/>
        <v>44.390010989010989</v>
      </c>
      <c r="P3043" s="28">
        <f t="shared" si="938"/>
        <v>0</v>
      </c>
      <c r="R3043" s="24">
        <f t="shared" si="899"/>
        <v>1544.4512387671505</v>
      </c>
      <c r="T3043" s="5">
        <v>564.89584545991454</v>
      </c>
      <c r="V3043" s="20">
        <f t="shared" si="900"/>
        <v>2109.3470842270649</v>
      </c>
      <c r="W3043" s="59">
        <f t="shared" si="890"/>
        <v>43054</v>
      </c>
      <c r="X3043" s="28">
        <f t="shared" si="903"/>
        <v>151.39905833333341</v>
      </c>
      <c r="Y3043" s="28">
        <f t="shared" si="904"/>
        <v>338.18764999999991</v>
      </c>
      <c r="Z3043" s="28">
        <f t="shared" si="930"/>
        <v>329.06874999999974</v>
      </c>
      <c r="AA3043" s="28">
        <f t="shared" si="914"/>
        <v>321.86480833333314</v>
      </c>
      <c r="AB3043" s="28">
        <f t="shared" si="905"/>
        <v>202.36661666666666</v>
      </c>
      <c r="AC3043" s="28">
        <f t="shared" si="906"/>
        <v>35.93319166666668</v>
      </c>
      <c r="AD3043" s="28">
        <f t="shared" si="907"/>
        <v>96.176699999999983</v>
      </c>
      <c r="AE3043" s="28">
        <f t="shared" si="908"/>
        <v>0</v>
      </c>
      <c r="AF3043" s="28">
        <f t="shared" si="909"/>
        <v>13.055871666666661</v>
      </c>
      <c r="AG3043" s="28">
        <f t="shared" si="910"/>
        <v>8.5230499999999978</v>
      </c>
      <c r="AH3043" s="28">
        <f t="shared" si="911"/>
        <v>0</v>
      </c>
      <c r="AI3043" s="28"/>
      <c r="AL3043" s="24">
        <f t="shared" si="912"/>
        <v>1496.5756966666663</v>
      </c>
      <c r="AN3043" s="47">
        <v>315</v>
      </c>
      <c r="AP3043" s="20">
        <f t="shared" si="901"/>
        <v>1811.5756966666663</v>
      </c>
      <c r="AR3043" s="20"/>
    </row>
    <row r="3044" spans="1:44" x14ac:dyDescent="0.25">
      <c r="A3044" t="str">
        <f>VLOOKUP($B3044,'Cushing Balance'!$C$2:$E$500,3,TRUE)</f>
        <v>452017</v>
      </c>
      <c r="B3044" s="2">
        <v>43055</v>
      </c>
      <c r="C3044" s="32"/>
      <c r="D3044" s="36">
        <f t="shared" ref="D3044:D3107" si="939">AVERAGE(D3036:D3043)</f>
        <v>139.16694505494522</v>
      </c>
      <c r="E3044" s="28">
        <f t="shared" ref="E3044:E3107" si="940">AVERAGE(E3036:E3043)</f>
        <v>108.94604395604414</v>
      </c>
      <c r="F3044" s="28">
        <f t="shared" ref="F3044:F3107" si="941">AVERAGE(F3036:F3043)</f>
        <v>197.36916483516487</v>
      </c>
      <c r="G3044" s="28"/>
      <c r="H3044" s="28">
        <f t="shared" ref="H3044:P3044" si="942">AVERAGE(H3038:H3043)</f>
        <v>132.56742857142854</v>
      </c>
      <c r="I3044" s="28">
        <f t="shared" si="942"/>
        <v>78.849230769230743</v>
      </c>
      <c r="J3044" s="28">
        <f t="shared" si="942"/>
        <v>315.60278021978041</v>
      </c>
      <c r="K3044" s="28">
        <f t="shared" si="942"/>
        <v>77.481208791208815</v>
      </c>
      <c r="L3044" s="28">
        <f t="shared" si="942"/>
        <v>6.656349567592164E-3</v>
      </c>
      <c r="M3044" s="28">
        <f t="shared" si="942"/>
        <v>330.4133626373627</v>
      </c>
      <c r="N3044" s="28">
        <f t="shared" si="942"/>
        <v>119.65840659340643</v>
      </c>
      <c r="O3044" s="28">
        <f t="shared" si="942"/>
        <v>44.390010989010989</v>
      </c>
      <c r="P3044" s="28">
        <f t="shared" si="942"/>
        <v>0</v>
      </c>
      <c r="R3044" s="24">
        <f t="shared" si="899"/>
        <v>1544.4512387671505</v>
      </c>
      <c r="T3044" s="5">
        <v>564.89584545991454</v>
      </c>
      <c r="V3044" s="20">
        <f t="shared" si="900"/>
        <v>2109.3470842270649</v>
      </c>
      <c r="W3044" s="59">
        <f t="shared" si="890"/>
        <v>43055</v>
      </c>
      <c r="X3044" s="28">
        <f t="shared" si="903"/>
        <v>151.39905833333341</v>
      </c>
      <c r="Y3044" s="28">
        <f t="shared" si="904"/>
        <v>338.18764999999991</v>
      </c>
      <c r="Z3044" s="28">
        <f t="shared" si="930"/>
        <v>329.06874999999974</v>
      </c>
      <c r="AA3044" s="28">
        <f t="shared" si="914"/>
        <v>321.86480833333314</v>
      </c>
      <c r="AB3044" s="28">
        <f t="shared" si="905"/>
        <v>202.36661666666666</v>
      </c>
      <c r="AC3044" s="28">
        <f t="shared" si="906"/>
        <v>35.93319166666668</v>
      </c>
      <c r="AD3044" s="28">
        <f t="shared" si="907"/>
        <v>96.176699999999983</v>
      </c>
      <c r="AE3044" s="28">
        <f t="shared" si="908"/>
        <v>0</v>
      </c>
      <c r="AF3044" s="28">
        <f t="shared" si="909"/>
        <v>13.055871666666661</v>
      </c>
      <c r="AG3044" s="28">
        <f t="shared" si="910"/>
        <v>8.5230499999999978</v>
      </c>
      <c r="AH3044" s="28">
        <f t="shared" si="911"/>
        <v>0</v>
      </c>
      <c r="AI3044" s="28"/>
      <c r="AL3044" s="24">
        <f t="shared" si="912"/>
        <v>1496.5756966666663</v>
      </c>
      <c r="AN3044" s="47">
        <v>315</v>
      </c>
      <c r="AP3044" s="20">
        <f t="shared" si="901"/>
        <v>1811.5756966666663</v>
      </c>
      <c r="AR3044" s="20"/>
    </row>
    <row r="3045" spans="1:44" x14ac:dyDescent="0.25">
      <c r="A3045" t="str">
        <f>VLOOKUP($B3045,'Cushing Balance'!$C$2:$E$500,3,TRUE)</f>
        <v>452017</v>
      </c>
      <c r="B3045" s="2">
        <v>43056</v>
      </c>
      <c r="C3045" s="32"/>
      <c r="D3045" s="36">
        <f t="shared" si="939"/>
        <v>139.16694505494522</v>
      </c>
      <c r="E3045" s="28">
        <f t="shared" si="940"/>
        <v>108.94604395604414</v>
      </c>
      <c r="F3045" s="28">
        <f t="shared" si="941"/>
        <v>197.36916483516487</v>
      </c>
      <c r="G3045" s="28"/>
      <c r="H3045" s="28">
        <f t="shared" ref="H3045:P3045" si="943">AVERAGE(H3039:H3044)</f>
        <v>132.56742857142854</v>
      </c>
      <c r="I3045" s="28">
        <f t="shared" si="943"/>
        <v>78.849230769230743</v>
      </c>
      <c r="J3045" s="28">
        <f t="shared" si="943"/>
        <v>315.60278021978041</v>
      </c>
      <c r="K3045" s="28">
        <f t="shared" si="943"/>
        <v>77.481208791208815</v>
      </c>
      <c r="L3045" s="28">
        <f t="shared" si="943"/>
        <v>6.656349567592164E-3</v>
      </c>
      <c r="M3045" s="28">
        <f t="shared" si="943"/>
        <v>330.4133626373627</v>
      </c>
      <c r="N3045" s="28">
        <f t="shared" si="943"/>
        <v>119.65840659340643</v>
      </c>
      <c r="O3045" s="28">
        <f t="shared" si="943"/>
        <v>44.390010989010989</v>
      </c>
      <c r="P3045" s="28">
        <f t="shared" si="943"/>
        <v>0</v>
      </c>
      <c r="R3045" s="24">
        <f t="shared" si="899"/>
        <v>1544.4512387671505</v>
      </c>
      <c r="T3045" s="5">
        <v>564.89584545991454</v>
      </c>
      <c r="V3045" s="20">
        <f t="shared" si="900"/>
        <v>2109.3470842270649</v>
      </c>
      <c r="W3045" s="59">
        <f t="shared" si="890"/>
        <v>43056</v>
      </c>
      <c r="X3045" s="28">
        <f t="shared" si="903"/>
        <v>151.39905833333341</v>
      </c>
      <c r="Y3045" s="28">
        <f t="shared" si="904"/>
        <v>338.18764999999991</v>
      </c>
      <c r="Z3045" s="28">
        <f t="shared" si="930"/>
        <v>329.06874999999974</v>
      </c>
      <c r="AA3045" s="28">
        <f t="shared" si="914"/>
        <v>321.86480833333314</v>
      </c>
      <c r="AB3045" s="28">
        <f t="shared" si="905"/>
        <v>202.36661666666666</v>
      </c>
      <c r="AC3045" s="28">
        <f t="shared" si="906"/>
        <v>35.93319166666668</v>
      </c>
      <c r="AD3045" s="28">
        <f t="shared" si="907"/>
        <v>96.176699999999983</v>
      </c>
      <c r="AE3045" s="28">
        <f t="shared" si="908"/>
        <v>0</v>
      </c>
      <c r="AF3045" s="28">
        <f t="shared" si="909"/>
        <v>13.055871666666661</v>
      </c>
      <c r="AG3045" s="28">
        <f t="shared" si="910"/>
        <v>8.5230499999999978</v>
      </c>
      <c r="AH3045" s="28">
        <f t="shared" si="911"/>
        <v>0</v>
      </c>
      <c r="AI3045" s="28"/>
      <c r="AL3045" s="24">
        <f t="shared" si="912"/>
        <v>1496.5756966666663</v>
      </c>
      <c r="AN3045" s="47">
        <v>315</v>
      </c>
      <c r="AP3045" s="20">
        <f t="shared" si="901"/>
        <v>1811.5756966666663</v>
      </c>
      <c r="AR3045" s="20"/>
    </row>
    <row r="3046" spans="1:44" x14ac:dyDescent="0.25">
      <c r="A3046" t="str">
        <f>VLOOKUP($B3046,'Cushing Balance'!$C$2:$E$500,3,TRUE)</f>
        <v>462017</v>
      </c>
      <c r="B3046" s="2">
        <v>43057</v>
      </c>
      <c r="C3046" s="32"/>
      <c r="D3046" s="36">
        <f t="shared" si="939"/>
        <v>139.16694505494522</v>
      </c>
      <c r="E3046" s="28">
        <f t="shared" si="940"/>
        <v>108.94604395604414</v>
      </c>
      <c r="F3046" s="28">
        <f t="shared" si="941"/>
        <v>197.36916483516487</v>
      </c>
      <c r="G3046" s="28"/>
      <c r="H3046" s="28">
        <f t="shared" ref="H3046:P3046" si="944">AVERAGE(H3040:H3045)</f>
        <v>132.56742857142854</v>
      </c>
      <c r="I3046" s="28">
        <f t="shared" si="944"/>
        <v>78.849230769230743</v>
      </c>
      <c r="J3046" s="28">
        <f t="shared" si="944"/>
        <v>315.60278021978041</v>
      </c>
      <c r="K3046" s="28">
        <f t="shared" si="944"/>
        <v>77.481208791208815</v>
      </c>
      <c r="L3046" s="28">
        <f t="shared" si="944"/>
        <v>6.656349567592164E-3</v>
      </c>
      <c r="M3046" s="28">
        <f t="shared" si="944"/>
        <v>330.4133626373627</v>
      </c>
      <c r="N3046" s="28">
        <f t="shared" si="944"/>
        <v>119.65840659340643</v>
      </c>
      <c r="O3046" s="28">
        <f t="shared" si="944"/>
        <v>44.390010989010989</v>
      </c>
      <c r="P3046" s="28">
        <f t="shared" si="944"/>
        <v>0</v>
      </c>
      <c r="R3046" s="24">
        <f t="shared" si="899"/>
        <v>1544.4512387671505</v>
      </c>
      <c r="T3046" s="5">
        <v>564.89584545991454</v>
      </c>
      <c r="V3046" s="20">
        <f t="shared" si="900"/>
        <v>2109.3470842270649</v>
      </c>
      <c r="W3046" s="59">
        <f t="shared" si="890"/>
        <v>43057</v>
      </c>
      <c r="X3046" s="28">
        <f t="shared" si="903"/>
        <v>151.39905833333341</v>
      </c>
      <c r="Y3046" s="28">
        <f t="shared" si="904"/>
        <v>338.18764999999991</v>
      </c>
      <c r="Z3046" s="28">
        <f t="shared" si="930"/>
        <v>329.06874999999974</v>
      </c>
      <c r="AA3046" s="28">
        <f t="shared" si="914"/>
        <v>321.86480833333314</v>
      </c>
      <c r="AB3046" s="28">
        <f t="shared" si="905"/>
        <v>202.36661666666666</v>
      </c>
      <c r="AC3046" s="28">
        <f t="shared" si="906"/>
        <v>35.93319166666668</v>
      </c>
      <c r="AD3046" s="28">
        <f t="shared" si="907"/>
        <v>96.176699999999983</v>
      </c>
      <c r="AE3046" s="28">
        <f t="shared" si="908"/>
        <v>0</v>
      </c>
      <c r="AF3046" s="28">
        <f t="shared" si="909"/>
        <v>13.055871666666661</v>
      </c>
      <c r="AG3046" s="28">
        <f t="shared" si="910"/>
        <v>8.5230499999999978</v>
      </c>
      <c r="AH3046" s="28">
        <f t="shared" si="911"/>
        <v>0</v>
      </c>
      <c r="AI3046" s="28"/>
      <c r="AL3046" s="24">
        <f t="shared" si="912"/>
        <v>1496.5756966666663</v>
      </c>
      <c r="AN3046" s="47">
        <v>315</v>
      </c>
      <c r="AP3046" s="20">
        <f t="shared" si="901"/>
        <v>1811.5756966666663</v>
      </c>
      <c r="AR3046" s="20"/>
    </row>
    <row r="3047" spans="1:44" x14ac:dyDescent="0.25">
      <c r="A3047" t="str">
        <f>VLOOKUP($B3047,'Cushing Balance'!$C$2:$E$500,3,TRUE)</f>
        <v>462017</v>
      </c>
      <c r="B3047" s="2">
        <v>43058</v>
      </c>
      <c r="C3047" s="32"/>
      <c r="D3047" s="36">
        <f t="shared" si="939"/>
        <v>139.16694505494522</v>
      </c>
      <c r="E3047" s="28">
        <f t="shared" si="940"/>
        <v>108.94604395604414</v>
      </c>
      <c r="F3047" s="28">
        <f t="shared" si="941"/>
        <v>197.36916483516487</v>
      </c>
      <c r="G3047" s="28"/>
      <c r="H3047" s="28">
        <f t="shared" ref="H3047:P3047" si="945">AVERAGE(H3041:H3046)</f>
        <v>132.56742857142854</v>
      </c>
      <c r="I3047" s="28">
        <f t="shared" si="945"/>
        <v>78.849230769230743</v>
      </c>
      <c r="J3047" s="28">
        <f t="shared" si="945"/>
        <v>315.60278021978041</v>
      </c>
      <c r="K3047" s="28">
        <f t="shared" si="945"/>
        <v>77.481208791208815</v>
      </c>
      <c r="L3047" s="28">
        <f t="shared" si="945"/>
        <v>6.656349567592164E-3</v>
      </c>
      <c r="M3047" s="28">
        <f t="shared" si="945"/>
        <v>330.4133626373627</v>
      </c>
      <c r="N3047" s="28">
        <f t="shared" si="945"/>
        <v>119.65840659340643</v>
      </c>
      <c r="O3047" s="28">
        <f t="shared" si="945"/>
        <v>44.390010989010989</v>
      </c>
      <c r="P3047" s="28">
        <f t="shared" si="945"/>
        <v>0</v>
      </c>
      <c r="R3047" s="24">
        <f t="shared" si="899"/>
        <v>1544.4512387671505</v>
      </c>
      <c r="T3047" s="5">
        <v>564.89584545991454</v>
      </c>
      <c r="V3047" s="20">
        <f t="shared" si="900"/>
        <v>2109.3470842270649</v>
      </c>
      <c r="W3047" s="59">
        <f t="shared" si="890"/>
        <v>43058</v>
      </c>
      <c r="X3047" s="28">
        <f t="shared" si="903"/>
        <v>151.39905833333341</v>
      </c>
      <c r="Y3047" s="28">
        <f t="shared" si="904"/>
        <v>338.18764999999991</v>
      </c>
      <c r="Z3047" s="28">
        <f t="shared" si="930"/>
        <v>329.06874999999974</v>
      </c>
      <c r="AA3047" s="28">
        <f t="shared" si="914"/>
        <v>321.86480833333314</v>
      </c>
      <c r="AB3047" s="28">
        <f t="shared" si="905"/>
        <v>202.36661666666666</v>
      </c>
      <c r="AC3047" s="28">
        <f t="shared" si="906"/>
        <v>35.93319166666668</v>
      </c>
      <c r="AD3047" s="28">
        <f t="shared" si="907"/>
        <v>96.176699999999983</v>
      </c>
      <c r="AE3047" s="28">
        <f t="shared" si="908"/>
        <v>0</v>
      </c>
      <c r="AF3047" s="28">
        <f t="shared" si="909"/>
        <v>13.055871666666661</v>
      </c>
      <c r="AG3047" s="28">
        <f t="shared" si="910"/>
        <v>8.5230499999999978</v>
      </c>
      <c r="AH3047" s="28">
        <f t="shared" si="911"/>
        <v>0</v>
      </c>
      <c r="AI3047" s="28"/>
      <c r="AL3047" s="24">
        <f t="shared" si="912"/>
        <v>1496.5756966666663</v>
      </c>
      <c r="AN3047" s="47">
        <v>315</v>
      </c>
      <c r="AP3047" s="20">
        <f t="shared" si="901"/>
        <v>1811.5756966666663</v>
      </c>
      <c r="AR3047" s="20"/>
    </row>
    <row r="3048" spans="1:44" x14ac:dyDescent="0.25">
      <c r="A3048" t="str">
        <f>VLOOKUP($B3048,'Cushing Balance'!$C$2:$E$500,3,TRUE)</f>
        <v>462017</v>
      </c>
      <c r="B3048" s="2">
        <v>43059</v>
      </c>
      <c r="C3048" s="32"/>
      <c r="D3048" s="36">
        <f t="shared" si="939"/>
        <v>139.16694505494522</v>
      </c>
      <c r="E3048" s="28">
        <f t="shared" si="940"/>
        <v>108.94604395604414</v>
      </c>
      <c r="F3048" s="28">
        <f t="shared" si="941"/>
        <v>197.36916483516487</v>
      </c>
      <c r="G3048" s="28"/>
      <c r="H3048" s="28">
        <f t="shared" ref="H3048:P3048" si="946">AVERAGE(H3042:H3047)</f>
        <v>132.56742857142854</v>
      </c>
      <c r="I3048" s="28">
        <f t="shared" si="946"/>
        <v>78.849230769230743</v>
      </c>
      <c r="J3048" s="28">
        <f t="shared" si="946"/>
        <v>315.60278021978041</v>
      </c>
      <c r="K3048" s="28">
        <f t="shared" si="946"/>
        <v>77.481208791208815</v>
      </c>
      <c r="L3048" s="28">
        <f t="shared" si="946"/>
        <v>6.656349567592164E-3</v>
      </c>
      <c r="M3048" s="28">
        <f t="shared" si="946"/>
        <v>330.4133626373627</v>
      </c>
      <c r="N3048" s="28">
        <f t="shared" si="946"/>
        <v>119.65840659340643</v>
      </c>
      <c r="O3048" s="28">
        <f t="shared" si="946"/>
        <v>44.390010989010989</v>
      </c>
      <c r="P3048" s="28">
        <f t="shared" si="946"/>
        <v>0</v>
      </c>
      <c r="R3048" s="24">
        <f t="shared" si="899"/>
        <v>1544.4512387671505</v>
      </c>
      <c r="T3048" s="5">
        <v>564.89584545991454</v>
      </c>
      <c r="V3048" s="20">
        <f t="shared" si="900"/>
        <v>2109.3470842270649</v>
      </c>
      <c r="W3048" s="59">
        <f t="shared" si="890"/>
        <v>43059</v>
      </c>
      <c r="X3048" s="28">
        <f t="shared" si="903"/>
        <v>151.39905833333341</v>
      </c>
      <c r="Y3048" s="28">
        <f t="shared" si="904"/>
        <v>338.18764999999991</v>
      </c>
      <c r="Z3048" s="28">
        <f t="shared" si="930"/>
        <v>329.06874999999974</v>
      </c>
      <c r="AA3048" s="28">
        <f t="shared" si="914"/>
        <v>321.86480833333314</v>
      </c>
      <c r="AB3048" s="28">
        <f t="shared" si="905"/>
        <v>202.36661666666666</v>
      </c>
      <c r="AC3048" s="28">
        <f t="shared" si="906"/>
        <v>35.93319166666668</v>
      </c>
      <c r="AD3048" s="28">
        <f t="shared" si="907"/>
        <v>96.176699999999983</v>
      </c>
      <c r="AE3048" s="28">
        <f t="shared" si="908"/>
        <v>0</v>
      </c>
      <c r="AF3048" s="28">
        <f t="shared" si="909"/>
        <v>13.055871666666661</v>
      </c>
      <c r="AG3048" s="28">
        <f t="shared" si="910"/>
        <v>8.5230499999999978</v>
      </c>
      <c r="AH3048" s="28">
        <f t="shared" si="911"/>
        <v>0</v>
      </c>
      <c r="AI3048" s="28"/>
      <c r="AL3048" s="24">
        <f t="shared" si="912"/>
        <v>1496.5756966666663</v>
      </c>
      <c r="AN3048" s="47">
        <v>315</v>
      </c>
      <c r="AP3048" s="20">
        <f t="shared" si="901"/>
        <v>1811.5756966666663</v>
      </c>
      <c r="AR3048" s="20"/>
    </row>
    <row r="3049" spans="1:44" x14ac:dyDescent="0.25">
      <c r="A3049" t="str">
        <f>VLOOKUP($B3049,'Cushing Balance'!$C$2:$E$500,3,TRUE)</f>
        <v>462017</v>
      </c>
      <c r="B3049" s="2">
        <v>43060</v>
      </c>
      <c r="C3049" s="32"/>
      <c r="D3049" s="36">
        <f t="shared" si="939"/>
        <v>139.16694505494522</v>
      </c>
      <c r="E3049" s="28">
        <f t="shared" si="940"/>
        <v>108.94604395604414</v>
      </c>
      <c r="F3049" s="28">
        <f t="shared" si="941"/>
        <v>197.36916483516487</v>
      </c>
      <c r="G3049" s="28"/>
      <c r="H3049" s="28">
        <f t="shared" ref="H3049:P3049" si="947">AVERAGE(H3043:H3048)</f>
        <v>132.56742857142854</v>
      </c>
      <c r="I3049" s="28">
        <f t="shared" si="947"/>
        <v>78.849230769230743</v>
      </c>
      <c r="J3049" s="28">
        <f t="shared" si="947"/>
        <v>315.60278021978041</v>
      </c>
      <c r="K3049" s="28">
        <f t="shared" si="947"/>
        <v>77.481208791208815</v>
      </c>
      <c r="L3049" s="28">
        <f t="shared" si="947"/>
        <v>6.656349567592164E-3</v>
      </c>
      <c r="M3049" s="28">
        <f t="shared" si="947"/>
        <v>330.4133626373627</v>
      </c>
      <c r="N3049" s="28">
        <f t="shared" si="947"/>
        <v>119.65840659340643</v>
      </c>
      <c r="O3049" s="28">
        <f t="shared" si="947"/>
        <v>44.390010989010989</v>
      </c>
      <c r="P3049" s="28">
        <f t="shared" si="947"/>
        <v>0</v>
      </c>
      <c r="R3049" s="24">
        <f t="shared" si="899"/>
        <v>1544.4512387671505</v>
      </c>
      <c r="T3049" s="5">
        <v>564.89584545991454</v>
      </c>
      <c r="V3049" s="20">
        <f t="shared" si="900"/>
        <v>2109.3470842270649</v>
      </c>
      <c r="W3049" s="59">
        <f t="shared" si="890"/>
        <v>43060</v>
      </c>
      <c r="X3049" s="28">
        <f t="shared" si="903"/>
        <v>151.39905833333341</v>
      </c>
      <c r="Y3049" s="28">
        <f t="shared" si="904"/>
        <v>338.18764999999991</v>
      </c>
      <c r="Z3049" s="28">
        <f t="shared" si="930"/>
        <v>329.06874999999974</v>
      </c>
      <c r="AA3049" s="28">
        <f t="shared" si="914"/>
        <v>321.86480833333314</v>
      </c>
      <c r="AB3049" s="28">
        <f t="shared" si="905"/>
        <v>202.36661666666666</v>
      </c>
      <c r="AC3049" s="28">
        <f t="shared" si="906"/>
        <v>35.93319166666668</v>
      </c>
      <c r="AD3049" s="28">
        <f t="shared" si="907"/>
        <v>96.176699999999983</v>
      </c>
      <c r="AE3049" s="28">
        <f t="shared" si="908"/>
        <v>0</v>
      </c>
      <c r="AF3049" s="28">
        <f t="shared" si="909"/>
        <v>13.055871666666661</v>
      </c>
      <c r="AG3049" s="28">
        <f t="shared" si="910"/>
        <v>8.5230499999999978</v>
      </c>
      <c r="AH3049" s="28">
        <f t="shared" si="911"/>
        <v>0</v>
      </c>
      <c r="AI3049" s="28"/>
      <c r="AL3049" s="24">
        <f t="shared" si="912"/>
        <v>1496.5756966666663</v>
      </c>
      <c r="AN3049" s="47">
        <v>315</v>
      </c>
      <c r="AP3049" s="20">
        <f t="shared" si="901"/>
        <v>1811.5756966666663</v>
      </c>
      <c r="AR3049" s="20"/>
    </row>
    <row r="3050" spans="1:44" x14ac:dyDescent="0.25">
      <c r="A3050" t="str">
        <f>VLOOKUP($B3050,'Cushing Balance'!$C$2:$E$500,3,TRUE)</f>
        <v>462017</v>
      </c>
      <c r="B3050" s="2">
        <v>43061</v>
      </c>
      <c r="C3050" s="32"/>
      <c r="D3050" s="36">
        <f t="shared" si="939"/>
        <v>139.16694505494522</v>
      </c>
      <c r="E3050" s="28">
        <f t="shared" si="940"/>
        <v>108.94604395604414</v>
      </c>
      <c r="F3050" s="28">
        <f t="shared" si="941"/>
        <v>197.36916483516487</v>
      </c>
      <c r="G3050" s="28"/>
      <c r="H3050" s="28">
        <f t="shared" ref="H3050:P3050" si="948">AVERAGE(H3044:H3049)</f>
        <v>132.56742857142854</v>
      </c>
      <c r="I3050" s="28">
        <f t="shared" si="948"/>
        <v>78.849230769230743</v>
      </c>
      <c r="J3050" s="28">
        <f t="shared" si="948"/>
        <v>315.60278021978041</v>
      </c>
      <c r="K3050" s="28">
        <f t="shared" si="948"/>
        <v>77.481208791208815</v>
      </c>
      <c r="L3050" s="28">
        <f t="shared" si="948"/>
        <v>6.656349567592164E-3</v>
      </c>
      <c r="M3050" s="28">
        <f t="shared" si="948"/>
        <v>330.4133626373627</v>
      </c>
      <c r="N3050" s="28">
        <f t="shared" si="948"/>
        <v>119.65840659340643</v>
      </c>
      <c r="O3050" s="28">
        <f t="shared" si="948"/>
        <v>44.390010989010989</v>
      </c>
      <c r="P3050" s="28">
        <f t="shared" si="948"/>
        <v>0</v>
      </c>
      <c r="R3050" s="24">
        <f t="shared" si="899"/>
        <v>1544.4512387671505</v>
      </c>
      <c r="T3050" s="5">
        <v>564.89584545991454</v>
      </c>
      <c r="V3050" s="20">
        <f t="shared" si="900"/>
        <v>2109.3470842270649</v>
      </c>
      <c r="W3050" s="59">
        <f t="shared" si="890"/>
        <v>43061</v>
      </c>
      <c r="X3050" s="28">
        <f t="shared" si="903"/>
        <v>151.39905833333341</v>
      </c>
      <c r="Y3050" s="28">
        <f t="shared" si="904"/>
        <v>338.18764999999991</v>
      </c>
      <c r="Z3050" s="28">
        <f t="shared" si="930"/>
        <v>329.06874999999974</v>
      </c>
      <c r="AA3050" s="28">
        <f t="shared" si="914"/>
        <v>321.86480833333314</v>
      </c>
      <c r="AB3050" s="28">
        <f t="shared" si="905"/>
        <v>202.36661666666666</v>
      </c>
      <c r="AC3050" s="28">
        <f t="shared" si="906"/>
        <v>35.93319166666668</v>
      </c>
      <c r="AD3050" s="28">
        <f t="shared" si="907"/>
        <v>96.176699999999983</v>
      </c>
      <c r="AE3050" s="28">
        <f t="shared" si="908"/>
        <v>0</v>
      </c>
      <c r="AF3050" s="28">
        <f t="shared" si="909"/>
        <v>13.055871666666661</v>
      </c>
      <c r="AG3050" s="28">
        <f t="shared" si="910"/>
        <v>8.5230499999999978</v>
      </c>
      <c r="AH3050" s="28">
        <f t="shared" si="911"/>
        <v>0</v>
      </c>
      <c r="AI3050" s="28"/>
      <c r="AL3050" s="24">
        <f t="shared" si="912"/>
        <v>1496.5756966666663</v>
      </c>
      <c r="AN3050" s="47">
        <v>315</v>
      </c>
      <c r="AP3050" s="20">
        <f t="shared" si="901"/>
        <v>1811.5756966666663</v>
      </c>
      <c r="AR3050" s="20"/>
    </row>
    <row r="3051" spans="1:44" x14ac:dyDescent="0.25">
      <c r="A3051" t="str">
        <f>VLOOKUP($B3051,'Cushing Balance'!$C$2:$E$500,3,TRUE)</f>
        <v>462017</v>
      </c>
      <c r="B3051" s="2">
        <v>43062</v>
      </c>
      <c r="C3051" s="32"/>
      <c r="D3051" s="36">
        <f t="shared" si="939"/>
        <v>139.16694505494522</v>
      </c>
      <c r="E3051" s="28">
        <f t="shared" si="940"/>
        <v>108.94604395604414</v>
      </c>
      <c r="F3051" s="28">
        <f t="shared" si="941"/>
        <v>197.36916483516487</v>
      </c>
      <c r="G3051" s="28"/>
      <c r="H3051" s="28">
        <f t="shared" ref="H3051:P3051" si="949">AVERAGE(H3045:H3050)</f>
        <v>132.56742857142854</v>
      </c>
      <c r="I3051" s="28">
        <f t="shared" si="949"/>
        <v>78.849230769230743</v>
      </c>
      <c r="J3051" s="28">
        <f t="shared" si="949"/>
        <v>315.60278021978041</v>
      </c>
      <c r="K3051" s="28">
        <f t="shared" si="949"/>
        <v>77.481208791208815</v>
      </c>
      <c r="L3051" s="28">
        <f t="shared" si="949"/>
        <v>6.656349567592164E-3</v>
      </c>
      <c r="M3051" s="28">
        <f t="shared" si="949"/>
        <v>330.4133626373627</v>
      </c>
      <c r="N3051" s="28">
        <f t="shared" si="949"/>
        <v>119.65840659340643</v>
      </c>
      <c r="O3051" s="28">
        <f t="shared" si="949"/>
        <v>44.390010989010989</v>
      </c>
      <c r="P3051" s="28">
        <f t="shared" si="949"/>
        <v>0</v>
      </c>
      <c r="R3051" s="24">
        <f t="shared" si="899"/>
        <v>1544.4512387671505</v>
      </c>
      <c r="T3051" s="5">
        <v>564.89584545991454</v>
      </c>
      <c r="V3051" s="20">
        <f t="shared" si="900"/>
        <v>2109.3470842270649</v>
      </c>
      <c r="W3051" s="59">
        <f t="shared" si="890"/>
        <v>43062</v>
      </c>
      <c r="X3051" s="28">
        <f t="shared" si="903"/>
        <v>151.39905833333341</v>
      </c>
      <c r="Y3051" s="28">
        <f t="shared" si="904"/>
        <v>338.18764999999991</v>
      </c>
      <c r="Z3051" s="28">
        <f t="shared" si="930"/>
        <v>329.06874999999974</v>
      </c>
      <c r="AA3051" s="28">
        <f t="shared" si="914"/>
        <v>321.86480833333314</v>
      </c>
      <c r="AB3051" s="28">
        <f t="shared" si="905"/>
        <v>202.36661666666666</v>
      </c>
      <c r="AC3051" s="28">
        <f t="shared" si="906"/>
        <v>35.93319166666668</v>
      </c>
      <c r="AD3051" s="28">
        <f t="shared" si="907"/>
        <v>96.176699999999983</v>
      </c>
      <c r="AE3051" s="28">
        <f t="shared" si="908"/>
        <v>0</v>
      </c>
      <c r="AF3051" s="28">
        <f t="shared" si="909"/>
        <v>13.055871666666661</v>
      </c>
      <c r="AG3051" s="28">
        <f t="shared" si="910"/>
        <v>8.5230499999999978</v>
      </c>
      <c r="AH3051" s="28">
        <f t="shared" si="911"/>
        <v>0</v>
      </c>
      <c r="AI3051" s="28"/>
      <c r="AL3051" s="24">
        <f t="shared" si="912"/>
        <v>1496.5756966666663</v>
      </c>
      <c r="AN3051" s="47">
        <v>315</v>
      </c>
      <c r="AP3051" s="20">
        <f t="shared" si="901"/>
        <v>1811.5756966666663</v>
      </c>
      <c r="AR3051" s="20"/>
    </row>
    <row r="3052" spans="1:44" x14ac:dyDescent="0.25">
      <c r="A3052" t="str">
        <f>VLOOKUP($B3052,'Cushing Balance'!$C$2:$E$500,3,TRUE)</f>
        <v>462017</v>
      </c>
      <c r="B3052" s="2">
        <v>43063</v>
      </c>
      <c r="C3052" s="32"/>
      <c r="D3052" s="36">
        <f t="shared" si="939"/>
        <v>139.16694505494522</v>
      </c>
      <c r="E3052" s="28">
        <f t="shared" si="940"/>
        <v>108.94604395604414</v>
      </c>
      <c r="F3052" s="28">
        <f t="shared" si="941"/>
        <v>197.36916483516487</v>
      </c>
      <c r="G3052" s="28"/>
      <c r="H3052" s="28">
        <f t="shared" ref="H3052:P3052" si="950">AVERAGE(H3046:H3051)</f>
        <v>132.56742857142854</v>
      </c>
      <c r="I3052" s="28">
        <f t="shared" si="950"/>
        <v>78.849230769230743</v>
      </c>
      <c r="J3052" s="28">
        <f t="shared" si="950"/>
        <v>315.60278021978041</v>
      </c>
      <c r="K3052" s="28">
        <f t="shared" si="950"/>
        <v>77.481208791208815</v>
      </c>
      <c r="L3052" s="28">
        <f t="shared" si="950"/>
        <v>6.656349567592164E-3</v>
      </c>
      <c r="M3052" s="28">
        <f t="shared" si="950"/>
        <v>330.4133626373627</v>
      </c>
      <c r="N3052" s="28">
        <f t="shared" si="950"/>
        <v>119.65840659340643</v>
      </c>
      <c r="O3052" s="28">
        <f t="shared" si="950"/>
        <v>44.390010989010989</v>
      </c>
      <c r="P3052" s="28">
        <f t="shared" si="950"/>
        <v>0</v>
      </c>
      <c r="R3052" s="24">
        <f t="shared" si="899"/>
        <v>1544.4512387671505</v>
      </c>
      <c r="T3052" s="5">
        <v>564.89584545991454</v>
      </c>
      <c r="V3052" s="20">
        <f t="shared" si="900"/>
        <v>2109.3470842270649</v>
      </c>
      <c r="W3052" s="59">
        <f t="shared" si="890"/>
        <v>43063</v>
      </c>
      <c r="X3052" s="28">
        <f t="shared" si="903"/>
        <v>151.39905833333341</v>
      </c>
      <c r="Y3052" s="28">
        <f t="shared" si="904"/>
        <v>338.18764999999991</v>
      </c>
      <c r="Z3052" s="28">
        <f t="shared" si="930"/>
        <v>329.06874999999974</v>
      </c>
      <c r="AA3052" s="28">
        <f t="shared" si="914"/>
        <v>321.86480833333314</v>
      </c>
      <c r="AB3052" s="28">
        <f t="shared" si="905"/>
        <v>202.36661666666666</v>
      </c>
      <c r="AC3052" s="28">
        <f t="shared" si="906"/>
        <v>35.93319166666668</v>
      </c>
      <c r="AD3052" s="28">
        <f t="shared" si="907"/>
        <v>96.176699999999983</v>
      </c>
      <c r="AE3052" s="28">
        <f t="shared" si="908"/>
        <v>0</v>
      </c>
      <c r="AF3052" s="28">
        <f t="shared" si="909"/>
        <v>13.055871666666661</v>
      </c>
      <c r="AG3052" s="28">
        <f t="shared" si="910"/>
        <v>8.5230499999999978</v>
      </c>
      <c r="AH3052" s="28">
        <f t="shared" si="911"/>
        <v>0</v>
      </c>
      <c r="AI3052" s="28"/>
      <c r="AL3052" s="24">
        <f t="shared" si="912"/>
        <v>1496.5756966666663</v>
      </c>
      <c r="AN3052" s="47">
        <v>315</v>
      </c>
      <c r="AP3052" s="20">
        <f t="shared" si="901"/>
        <v>1811.5756966666663</v>
      </c>
      <c r="AR3052" s="20"/>
    </row>
    <row r="3053" spans="1:44" x14ac:dyDescent="0.25">
      <c r="A3053" t="str">
        <f>VLOOKUP($B3053,'Cushing Balance'!$C$2:$E$500,3,TRUE)</f>
        <v>472017</v>
      </c>
      <c r="B3053" s="2">
        <v>43064</v>
      </c>
      <c r="C3053" s="32"/>
      <c r="D3053" s="36">
        <f t="shared" si="939"/>
        <v>139.16694505494522</v>
      </c>
      <c r="E3053" s="28">
        <f t="shared" si="940"/>
        <v>108.94604395604414</v>
      </c>
      <c r="F3053" s="28">
        <f t="shared" si="941"/>
        <v>197.36916483516487</v>
      </c>
      <c r="G3053" s="28"/>
      <c r="H3053" s="28">
        <f t="shared" ref="H3053:P3053" si="951">AVERAGE(H3047:H3052)</f>
        <v>132.56742857142854</v>
      </c>
      <c r="I3053" s="28">
        <f t="shared" si="951"/>
        <v>78.849230769230743</v>
      </c>
      <c r="J3053" s="28">
        <f t="shared" si="951"/>
        <v>315.60278021978041</v>
      </c>
      <c r="K3053" s="28">
        <f t="shared" si="951"/>
        <v>77.481208791208815</v>
      </c>
      <c r="L3053" s="28">
        <f t="shared" si="951"/>
        <v>6.656349567592164E-3</v>
      </c>
      <c r="M3053" s="28">
        <f t="shared" si="951"/>
        <v>330.4133626373627</v>
      </c>
      <c r="N3053" s="28">
        <f t="shared" si="951"/>
        <v>119.65840659340643</v>
      </c>
      <c r="O3053" s="28">
        <f t="shared" si="951"/>
        <v>44.390010989010989</v>
      </c>
      <c r="P3053" s="28">
        <f t="shared" si="951"/>
        <v>0</v>
      </c>
      <c r="R3053" s="24">
        <f t="shared" si="899"/>
        <v>1544.4512387671505</v>
      </c>
      <c r="T3053" s="5">
        <v>564.89584545991454</v>
      </c>
      <c r="V3053" s="20">
        <f t="shared" si="900"/>
        <v>2109.3470842270649</v>
      </c>
      <c r="W3053" s="59">
        <f t="shared" si="890"/>
        <v>43064</v>
      </c>
      <c r="X3053" s="28">
        <f t="shared" si="903"/>
        <v>151.39905833333341</v>
      </c>
      <c r="Y3053" s="28">
        <f t="shared" si="904"/>
        <v>338.18764999999991</v>
      </c>
      <c r="Z3053" s="28">
        <f t="shared" si="930"/>
        <v>329.06874999999974</v>
      </c>
      <c r="AA3053" s="28">
        <f t="shared" si="914"/>
        <v>321.86480833333314</v>
      </c>
      <c r="AB3053" s="28">
        <f t="shared" si="905"/>
        <v>202.36661666666666</v>
      </c>
      <c r="AC3053" s="28">
        <f t="shared" si="906"/>
        <v>35.93319166666668</v>
      </c>
      <c r="AD3053" s="28">
        <f t="shared" si="907"/>
        <v>96.176699999999983</v>
      </c>
      <c r="AE3053" s="28">
        <f t="shared" si="908"/>
        <v>0</v>
      </c>
      <c r="AF3053" s="28">
        <f t="shared" si="909"/>
        <v>13.055871666666661</v>
      </c>
      <c r="AG3053" s="28">
        <f t="shared" si="910"/>
        <v>8.5230499999999978</v>
      </c>
      <c r="AH3053" s="28">
        <f t="shared" si="911"/>
        <v>0</v>
      </c>
      <c r="AI3053" s="28"/>
      <c r="AL3053" s="24">
        <f t="shared" si="912"/>
        <v>1496.5756966666663</v>
      </c>
      <c r="AN3053" s="47">
        <v>315</v>
      </c>
      <c r="AP3053" s="20">
        <f t="shared" si="901"/>
        <v>1811.5756966666663</v>
      </c>
      <c r="AR3053" s="20"/>
    </row>
    <row r="3054" spans="1:44" x14ac:dyDescent="0.25">
      <c r="A3054" t="str">
        <f>VLOOKUP($B3054,'Cushing Balance'!$C$2:$E$500,3,TRUE)</f>
        <v>472017</v>
      </c>
      <c r="B3054" s="2">
        <v>43065</v>
      </c>
      <c r="C3054" s="32"/>
      <c r="D3054" s="36">
        <f t="shared" si="939"/>
        <v>139.16694505494522</v>
      </c>
      <c r="E3054" s="28">
        <f t="shared" si="940"/>
        <v>108.94604395604414</v>
      </c>
      <c r="F3054" s="28">
        <f t="shared" si="941"/>
        <v>197.36916483516487</v>
      </c>
      <c r="G3054" s="28"/>
      <c r="H3054" s="28">
        <f t="shared" ref="H3054:P3054" si="952">AVERAGE(H3048:H3053)</f>
        <v>132.56742857142854</v>
      </c>
      <c r="I3054" s="28">
        <f t="shared" si="952"/>
        <v>78.849230769230743</v>
      </c>
      <c r="J3054" s="28">
        <f t="shared" si="952"/>
        <v>315.60278021978041</v>
      </c>
      <c r="K3054" s="28">
        <f t="shared" si="952"/>
        <v>77.481208791208815</v>
      </c>
      <c r="L3054" s="28">
        <f t="shared" si="952"/>
        <v>6.656349567592164E-3</v>
      </c>
      <c r="M3054" s="28">
        <f t="shared" si="952"/>
        <v>330.4133626373627</v>
      </c>
      <c r="N3054" s="28">
        <f t="shared" si="952"/>
        <v>119.65840659340643</v>
      </c>
      <c r="O3054" s="28">
        <f t="shared" si="952"/>
        <v>44.390010989010989</v>
      </c>
      <c r="P3054" s="28">
        <f t="shared" si="952"/>
        <v>0</v>
      </c>
      <c r="R3054" s="24">
        <f t="shared" si="899"/>
        <v>1544.4512387671505</v>
      </c>
      <c r="T3054" s="5">
        <v>564.89584545991454</v>
      </c>
      <c r="V3054" s="20">
        <f t="shared" si="900"/>
        <v>2109.3470842270649</v>
      </c>
      <c r="W3054" s="59">
        <f t="shared" si="890"/>
        <v>43065</v>
      </c>
      <c r="X3054" s="28">
        <f t="shared" si="903"/>
        <v>151.39905833333341</v>
      </c>
      <c r="Y3054" s="28">
        <f t="shared" si="904"/>
        <v>338.18764999999991</v>
      </c>
      <c r="Z3054" s="28">
        <f t="shared" si="930"/>
        <v>329.06874999999974</v>
      </c>
      <c r="AA3054" s="28">
        <f t="shared" si="914"/>
        <v>321.86480833333314</v>
      </c>
      <c r="AB3054" s="28">
        <f t="shared" si="905"/>
        <v>202.36661666666666</v>
      </c>
      <c r="AC3054" s="28">
        <f t="shared" si="906"/>
        <v>35.93319166666668</v>
      </c>
      <c r="AD3054" s="28">
        <f t="shared" si="907"/>
        <v>96.176699999999983</v>
      </c>
      <c r="AE3054" s="28">
        <f t="shared" si="908"/>
        <v>0</v>
      </c>
      <c r="AF3054" s="28">
        <f t="shared" si="909"/>
        <v>13.055871666666661</v>
      </c>
      <c r="AG3054" s="28">
        <f t="shared" si="910"/>
        <v>8.5230499999999978</v>
      </c>
      <c r="AH3054" s="28">
        <f t="shared" si="911"/>
        <v>0</v>
      </c>
      <c r="AI3054" s="28"/>
      <c r="AL3054" s="24">
        <f t="shared" si="912"/>
        <v>1496.5756966666663</v>
      </c>
      <c r="AN3054" s="47">
        <v>315</v>
      </c>
      <c r="AP3054" s="20">
        <f t="shared" si="901"/>
        <v>1811.5756966666663</v>
      </c>
      <c r="AR3054" s="20"/>
    </row>
    <row r="3055" spans="1:44" x14ac:dyDescent="0.25">
      <c r="A3055" t="str">
        <f>VLOOKUP($B3055,'Cushing Balance'!$C$2:$E$500,3,TRUE)</f>
        <v>472017</v>
      </c>
      <c r="B3055" s="2">
        <v>43066</v>
      </c>
      <c r="C3055" s="32"/>
      <c r="D3055" s="36">
        <f t="shared" si="939"/>
        <v>139.16694505494522</v>
      </c>
      <c r="E3055" s="28">
        <f t="shared" si="940"/>
        <v>108.94604395604414</v>
      </c>
      <c r="F3055" s="28">
        <f t="shared" si="941"/>
        <v>197.36916483516487</v>
      </c>
      <c r="G3055" s="28"/>
      <c r="H3055" s="28">
        <f t="shared" ref="H3055:P3055" si="953">AVERAGE(H3049:H3054)</f>
        <v>132.56742857142854</v>
      </c>
      <c r="I3055" s="28">
        <f t="shared" si="953"/>
        <v>78.849230769230743</v>
      </c>
      <c r="J3055" s="28">
        <f t="shared" si="953"/>
        <v>315.60278021978041</v>
      </c>
      <c r="K3055" s="28">
        <f t="shared" si="953"/>
        <v>77.481208791208815</v>
      </c>
      <c r="L3055" s="28">
        <f t="shared" si="953"/>
        <v>6.656349567592164E-3</v>
      </c>
      <c r="M3055" s="28">
        <f t="shared" si="953"/>
        <v>330.4133626373627</v>
      </c>
      <c r="N3055" s="28">
        <f t="shared" si="953"/>
        <v>119.65840659340643</v>
      </c>
      <c r="O3055" s="28">
        <f t="shared" si="953"/>
        <v>44.390010989010989</v>
      </c>
      <c r="P3055" s="28">
        <f t="shared" si="953"/>
        <v>0</v>
      </c>
      <c r="R3055" s="24">
        <f t="shared" si="899"/>
        <v>1544.4512387671505</v>
      </c>
      <c r="T3055" s="5">
        <v>564.89584545991454</v>
      </c>
      <c r="V3055" s="20">
        <f t="shared" si="900"/>
        <v>2109.3470842270649</v>
      </c>
      <c r="W3055" s="59">
        <f t="shared" si="890"/>
        <v>43066</v>
      </c>
      <c r="X3055" s="28">
        <f t="shared" si="903"/>
        <v>151.39905833333341</v>
      </c>
      <c r="Y3055" s="28">
        <f t="shared" si="904"/>
        <v>338.18764999999991</v>
      </c>
      <c r="Z3055" s="28">
        <f t="shared" si="930"/>
        <v>329.06874999999974</v>
      </c>
      <c r="AA3055" s="28">
        <f t="shared" si="914"/>
        <v>321.86480833333314</v>
      </c>
      <c r="AB3055" s="28">
        <f t="shared" si="905"/>
        <v>202.36661666666666</v>
      </c>
      <c r="AC3055" s="28">
        <f t="shared" si="906"/>
        <v>35.93319166666668</v>
      </c>
      <c r="AD3055" s="28">
        <f t="shared" si="907"/>
        <v>96.176699999999983</v>
      </c>
      <c r="AE3055" s="28">
        <f t="shared" si="908"/>
        <v>0</v>
      </c>
      <c r="AF3055" s="28">
        <f t="shared" si="909"/>
        <v>13.055871666666661</v>
      </c>
      <c r="AG3055" s="28">
        <f t="shared" si="910"/>
        <v>8.5230499999999978</v>
      </c>
      <c r="AH3055" s="28">
        <f t="shared" si="911"/>
        <v>0</v>
      </c>
      <c r="AI3055" s="28"/>
      <c r="AL3055" s="24">
        <f t="shared" si="912"/>
        <v>1496.5756966666663</v>
      </c>
      <c r="AN3055" s="47">
        <v>315</v>
      </c>
      <c r="AP3055" s="20">
        <f t="shared" si="901"/>
        <v>1811.5756966666663</v>
      </c>
      <c r="AR3055" s="20"/>
    </row>
    <row r="3056" spans="1:44" x14ac:dyDescent="0.25">
      <c r="A3056" t="str">
        <f>VLOOKUP($B3056,'Cushing Balance'!$C$2:$E$500,3,TRUE)</f>
        <v>472017</v>
      </c>
      <c r="B3056" s="2">
        <v>43067</v>
      </c>
      <c r="C3056" s="32"/>
      <c r="D3056" s="36">
        <f t="shared" si="939"/>
        <v>139.16694505494522</v>
      </c>
      <c r="E3056" s="28">
        <f t="shared" si="940"/>
        <v>108.94604395604414</v>
      </c>
      <c r="F3056" s="28">
        <f t="shared" si="941"/>
        <v>197.36916483516487</v>
      </c>
      <c r="G3056" s="28"/>
      <c r="H3056" s="28">
        <f t="shared" ref="H3056:P3056" si="954">AVERAGE(H3050:H3055)</f>
        <v>132.56742857142854</v>
      </c>
      <c r="I3056" s="28">
        <f t="shared" si="954"/>
        <v>78.849230769230743</v>
      </c>
      <c r="J3056" s="28">
        <f t="shared" si="954"/>
        <v>315.60278021978041</v>
      </c>
      <c r="K3056" s="28">
        <f t="shared" si="954"/>
        <v>77.481208791208815</v>
      </c>
      <c r="L3056" s="28">
        <f t="shared" si="954"/>
        <v>6.656349567592164E-3</v>
      </c>
      <c r="M3056" s="28">
        <f t="shared" si="954"/>
        <v>330.4133626373627</v>
      </c>
      <c r="N3056" s="28">
        <f t="shared" si="954"/>
        <v>119.65840659340643</v>
      </c>
      <c r="O3056" s="28">
        <f t="shared" si="954"/>
        <v>44.390010989010989</v>
      </c>
      <c r="P3056" s="28">
        <f t="shared" si="954"/>
        <v>0</v>
      </c>
      <c r="R3056" s="24">
        <f t="shared" si="899"/>
        <v>1544.4512387671505</v>
      </c>
      <c r="T3056" s="5">
        <v>564.89584545991454</v>
      </c>
      <c r="V3056" s="20">
        <f t="shared" si="900"/>
        <v>2109.3470842270649</v>
      </c>
      <c r="W3056" s="59">
        <f t="shared" si="890"/>
        <v>43067</v>
      </c>
      <c r="X3056" s="28">
        <f t="shared" si="903"/>
        <v>151.39905833333341</v>
      </c>
      <c r="Y3056" s="28">
        <f t="shared" si="904"/>
        <v>338.18764999999991</v>
      </c>
      <c r="Z3056" s="28">
        <f t="shared" si="930"/>
        <v>329.06874999999974</v>
      </c>
      <c r="AA3056" s="28">
        <f t="shared" si="914"/>
        <v>321.86480833333314</v>
      </c>
      <c r="AB3056" s="28">
        <f t="shared" si="905"/>
        <v>202.36661666666666</v>
      </c>
      <c r="AC3056" s="28">
        <f t="shared" si="906"/>
        <v>35.93319166666668</v>
      </c>
      <c r="AD3056" s="28">
        <f t="shared" si="907"/>
        <v>96.176699999999983</v>
      </c>
      <c r="AE3056" s="28">
        <f t="shared" si="908"/>
        <v>0</v>
      </c>
      <c r="AF3056" s="28">
        <f t="shared" si="909"/>
        <v>13.055871666666661</v>
      </c>
      <c r="AG3056" s="28">
        <f t="shared" si="910"/>
        <v>8.5230499999999978</v>
      </c>
      <c r="AH3056" s="28">
        <f t="shared" si="911"/>
        <v>0</v>
      </c>
      <c r="AI3056" s="28"/>
      <c r="AL3056" s="24">
        <f t="shared" si="912"/>
        <v>1496.5756966666663</v>
      </c>
      <c r="AN3056" s="47">
        <v>315</v>
      </c>
      <c r="AP3056" s="20">
        <f t="shared" si="901"/>
        <v>1811.5756966666663</v>
      </c>
      <c r="AR3056" s="20"/>
    </row>
    <row r="3057" spans="1:44" x14ac:dyDescent="0.25">
      <c r="A3057" t="str">
        <f>VLOOKUP($B3057,'Cushing Balance'!$C$2:$E$500,3,TRUE)</f>
        <v>472017</v>
      </c>
      <c r="B3057" s="2">
        <v>43068</v>
      </c>
      <c r="C3057" s="32"/>
      <c r="D3057" s="36">
        <f t="shared" si="939"/>
        <v>139.16694505494522</v>
      </c>
      <c r="E3057" s="28">
        <f t="shared" si="940"/>
        <v>108.94604395604414</v>
      </c>
      <c r="F3057" s="28">
        <f t="shared" si="941"/>
        <v>197.36916483516487</v>
      </c>
      <c r="G3057" s="28"/>
      <c r="H3057" s="28">
        <f t="shared" ref="H3057:P3057" si="955">AVERAGE(H3051:H3056)</f>
        <v>132.56742857142854</v>
      </c>
      <c r="I3057" s="28">
        <f t="shared" si="955"/>
        <v>78.849230769230743</v>
      </c>
      <c r="J3057" s="28">
        <f t="shared" si="955"/>
        <v>315.60278021978041</v>
      </c>
      <c r="K3057" s="28">
        <f t="shared" si="955"/>
        <v>77.481208791208815</v>
      </c>
      <c r="L3057" s="28">
        <f t="shared" si="955"/>
        <v>6.656349567592164E-3</v>
      </c>
      <c r="M3057" s="28">
        <f t="shared" si="955"/>
        <v>330.4133626373627</v>
      </c>
      <c r="N3057" s="28">
        <f t="shared" si="955"/>
        <v>119.65840659340643</v>
      </c>
      <c r="O3057" s="28">
        <f t="shared" si="955"/>
        <v>44.390010989010989</v>
      </c>
      <c r="P3057" s="28">
        <f t="shared" si="955"/>
        <v>0</v>
      </c>
      <c r="R3057" s="24">
        <f t="shared" si="899"/>
        <v>1544.4512387671505</v>
      </c>
      <c r="T3057" s="5">
        <v>564.89584545991454</v>
      </c>
      <c r="V3057" s="20">
        <f t="shared" si="900"/>
        <v>2109.3470842270649</v>
      </c>
      <c r="W3057" s="59">
        <f t="shared" si="890"/>
        <v>43068</v>
      </c>
      <c r="X3057" s="28">
        <f t="shared" si="903"/>
        <v>151.39905833333341</v>
      </c>
      <c r="Y3057" s="28">
        <f t="shared" si="904"/>
        <v>338.18764999999991</v>
      </c>
      <c r="Z3057" s="28">
        <f t="shared" si="930"/>
        <v>329.06874999999974</v>
      </c>
      <c r="AA3057" s="28">
        <f t="shared" si="914"/>
        <v>321.86480833333314</v>
      </c>
      <c r="AB3057" s="28">
        <f t="shared" si="905"/>
        <v>202.36661666666666</v>
      </c>
      <c r="AC3057" s="28">
        <f t="shared" si="906"/>
        <v>35.93319166666668</v>
      </c>
      <c r="AD3057" s="28">
        <f t="shared" si="907"/>
        <v>96.176699999999983</v>
      </c>
      <c r="AE3057" s="28">
        <f t="shared" si="908"/>
        <v>0</v>
      </c>
      <c r="AF3057" s="28">
        <f t="shared" si="909"/>
        <v>13.055871666666661</v>
      </c>
      <c r="AG3057" s="28">
        <f t="shared" si="910"/>
        <v>8.5230499999999978</v>
      </c>
      <c r="AH3057" s="28">
        <f t="shared" si="911"/>
        <v>0</v>
      </c>
      <c r="AI3057" s="28"/>
      <c r="AL3057" s="24">
        <f t="shared" si="912"/>
        <v>1496.5756966666663</v>
      </c>
      <c r="AN3057" s="47">
        <v>315</v>
      </c>
      <c r="AP3057" s="20">
        <f t="shared" si="901"/>
        <v>1811.5756966666663</v>
      </c>
      <c r="AR3057" s="20"/>
    </row>
    <row r="3058" spans="1:44" x14ac:dyDescent="0.25">
      <c r="A3058" t="str">
        <f>VLOOKUP($B3058,'Cushing Balance'!$C$2:$E$500,3,TRUE)</f>
        <v>472017</v>
      </c>
      <c r="B3058" s="2">
        <v>43069</v>
      </c>
      <c r="C3058" s="32"/>
      <c r="D3058" s="36">
        <f t="shared" si="939"/>
        <v>139.16694505494522</v>
      </c>
      <c r="E3058" s="28">
        <f t="shared" si="940"/>
        <v>108.94604395604414</v>
      </c>
      <c r="F3058" s="28">
        <f t="shared" si="941"/>
        <v>197.36916483516487</v>
      </c>
      <c r="G3058" s="28"/>
      <c r="H3058" s="28">
        <f t="shared" ref="H3058:P3058" si="956">AVERAGE(H3052:H3057)</f>
        <v>132.56742857142854</v>
      </c>
      <c r="I3058" s="28">
        <f t="shared" si="956"/>
        <v>78.849230769230743</v>
      </c>
      <c r="J3058" s="28">
        <f t="shared" si="956"/>
        <v>315.60278021978041</v>
      </c>
      <c r="K3058" s="28">
        <f t="shared" si="956"/>
        <v>77.481208791208815</v>
      </c>
      <c r="L3058" s="28">
        <f t="shared" si="956"/>
        <v>6.656349567592164E-3</v>
      </c>
      <c r="M3058" s="28">
        <f t="shared" si="956"/>
        <v>330.4133626373627</v>
      </c>
      <c r="N3058" s="28">
        <f t="shared" si="956"/>
        <v>119.65840659340643</v>
      </c>
      <c r="O3058" s="28">
        <f t="shared" si="956"/>
        <v>44.390010989010989</v>
      </c>
      <c r="P3058" s="28">
        <f t="shared" si="956"/>
        <v>0</v>
      </c>
      <c r="R3058" s="24">
        <f t="shared" si="899"/>
        <v>1544.4512387671505</v>
      </c>
      <c r="T3058" s="5">
        <v>564.89584545991454</v>
      </c>
      <c r="V3058" s="20">
        <f t="shared" si="900"/>
        <v>2109.3470842270649</v>
      </c>
      <c r="W3058" s="59">
        <f t="shared" si="890"/>
        <v>43069</v>
      </c>
      <c r="X3058" s="28">
        <f t="shared" si="903"/>
        <v>151.39905833333341</v>
      </c>
      <c r="Y3058" s="28">
        <f t="shared" si="904"/>
        <v>338.18764999999991</v>
      </c>
      <c r="Z3058" s="28">
        <f t="shared" si="930"/>
        <v>329.06874999999974</v>
      </c>
      <c r="AA3058" s="28">
        <f t="shared" si="914"/>
        <v>321.86480833333314</v>
      </c>
      <c r="AB3058" s="28">
        <f t="shared" si="905"/>
        <v>202.36661666666666</v>
      </c>
      <c r="AC3058" s="28">
        <f t="shared" si="906"/>
        <v>35.93319166666668</v>
      </c>
      <c r="AD3058" s="28">
        <f t="shared" si="907"/>
        <v>96.176699999999983</v>
      </c>
      <c r="AE3058" s="28">
        <f t="shared" si="908"/>
        <v>0</v>
      </c>
      <c r="AF3058" s="28">
        <f t="shared" si="909"/>
        <v>13.055871666666661</v>
      </c>
      <c r="AG3058" s="28">
        <f t="shared" si="910"/>
        <v>8.5230499999999978</v>
      </c>
      <c r="AH3058" s="28">
        <f t="shared" si="911"/>
        <v>0</v>
      </c>
      <c r="AI3058" s="28"/>
      <c r="AL3058" s="24">
        <f t="shared" si="912"/>
        <v>1496.5756966666663</v>
      </c>
      <c r="AN3058" s="47">
        <v>315</v>
      </c>
      <c r="AP3058" s="20">
        <f t="shared" si="901"/>
        <v>1811.5756966666663</v>
      </c>
      <c r="AR3058" s="20"/>
    </row>
    <row r="3059" spans="1:44" x14ac:dyDescent="0.25">
      <c r="A3059" t="str">
        <f>VLOOKUP($B3059,'Cushing Balance'!$C$2:$E$500,3,TRUE)</f>
        <v>472017</v>
      </c>
      <c r="B3059" s="2">
        <v>43070</v>
      </c>
      <c r="C3059" s="32"/>
      <c r="D3059" s="36">
        <f t="shared" si="939"/>
        <v>139.16694505494522</v>
      </c>
      <c r="E3059" s="28">
        <f t="shared" si="940"/>
        <v>108.94604395604414</v>
      </c>
      <c r="F3059" s="28">
        <f t="shared" si="941"/>
        <v>197.36916483516487</v>
      </c>
      <c r="G3059" s="28"/>
      <c r="H3059" s="28">
        <f t="shared" ref="H3059:P3059" si="957">AVERAGE(H3053:H3058)</f>
        <v>132.56742857142854</v>
      </c>
      <c r="I3059" s="28">
        <f t="shared" si="957"/>
        <v>78.849230769230743</v>
      </c>
      <c r="J3059" s="28">
        <f t="shared" si="957"/>
        <v>315.60278021978041</v>
      </c>
      <c r="K3059" s="28">
        <f t="shared" si="957"/>
        <v>77.481208791208815</v>
      </c>
      <c r="L3059" s="28">
        <f t="shared" si="957"/>
        <v>6.656349567592164E-3</v>
      </c>
      <c r="M3059" s="28">
        <f t="shared" si="957"/>
        <v>330.4133626373627</v>
      </c>
      <c r="N3059" s="28">
        <f t="shared" si="957"/>
        <v>119.65840659340643</v>
      </c>
      <c r="O3059" s="28">
        <f t="shared" si="957"/>
        <v>44.390010989010989</v>
      </c>
      <c r="P3059" s="28">
        <f t="shared" si="957"/>
        <v>0</v>
      </c>
      <c r="R3059" s="24">
        <f t="shared" si="899"/>
        <v>1544.4512387671505</v>
      </c>
      <c r="T3059" s="5">
        <v>567.27760165617724</v>
      </c>
      <c r="V3059" s="20">
        <f t="shared" si="900"/>
        <v>2111.7288404233277</v>
      </c>
      <c r="W3059" s="59">
        <f t="shared" si="890"/>
        <v>43070</v>
      </c>
      <c r="X3059" s="28">
        <f t="shared" si="903"/>
        <v>151.39905833333341</v>
      </c>
      <c r="Y3059" s="28">
        <f t="shared" si="904"/>
        <v>338.18764999999991</v>
      </c>
      <c r="Z3059" s="28">
        <f t="shared" si="930"/>
        <v>329.06874999999974</v>
      </c>
      <c r="AA3059" s="28">
        <f t="shared" si="914"/>
        <v>321.86480833333314</v>
      </c>
      <c r="AB3059" s="28">
        <f t="shared" si="905"/>
        <v>202.36661666666666</v>
      </c>
      <c r="AC3059" s="28">
        <f t="shared" si="906"/>
        <v>35.93319166666668</v>
      </c>
      <c r="AD3059" s="28">
        <f t="shared" si="907"/>
        <v>96.176699999999983</v>
      </c>
      <c r="AE3059" s="28">
        <f t="shared" si="908"/>
        <v>0</v>
      </c>
      <c r="AF3059" s="28">
        <f t="shared" si="909"/>
        <v>13.055871666666661</v>
      </c>
      <c r="AG3059" s="28">
        <f t="shared" si="910"/>
        <v>8.5230499999999978</v>
      </c>
      <c r="AH3059" s="28">
        <f t="shared" si="911"/>
        <v>0</v>
      </c>
      <c r="AI3059" s="28"/>
      <c r="AL3059" s="24">
        <f t="shared" si="912"/>
        <v>1496.5756966666663</v>
      </c>
      <c r="AN3059" s="47">
        <v>315</v>
      </c>
      <c r="AP3059" s="20">
        <f t="shared" si="901"/>
        <v>1811.5756966666663</v>
      </c>
      <c r="AR3059" s="20"/>
    </row>
    <row r="3060" spans="1:44" x14ac:dyDescent="0.25">
      <c r="A3060" t="str">
        <f>VLOOKUP($B3060,'Cushing Balance'!$C$2:$E$500,3,TRUE)</f>
        <v>482017</v>
      </c>
      <c r="B3060" s="2">
        <v>43071</v>
      </c>
      <c r="C3060" s="32"/>
      <c r="D3060" s="36">
        <f t="shared" si="939"/>
        <v>139.16694505494522</v>
      </c>
      <c r="E3060" s="28">
        <f t="shared" si="940"/>
        <v>108.94604395604414</v>
      </c>
      <c r="F3060" s="28">
        <f t="shared" si="941"/>
        <v>197.36916483516487</v>
      </c>
      <c r="G3060" s="28"/>
      <c r="H3060" s="28">
        <f t="shared" ref="H3060:P3060" si="958">AVERAGE(H3054:H3059)</f>
        <v>132.56742857142854</v>
      </c>
      <c r="I3060" s="28">
        <f t="shared" si="958"/>
        <v>78.849230769230743</v>
      </c>
      <c r="J3060" s="28">
        <f t="shared" si="958"/>
        <v>315.60278021978041</v>
      </c>
      <c r="K3060" s="28">
        <f t="shared" si="958"/>
        <v>77.481208791208815</v>
      </c>
      <c r="L3060" s="28">
        <f t="shared" si="958"/>
        <v>6.656349567592164E-3</v>
      </c>
      <c r="M3060" s="28">
        <f t="shared" si="958"/>
        <v>330.4133626373627</v>
      </c>
      <c r="N3060" s="28">
        <f t="shared" si="958"/>
        <v>119.65840659340643</v>
      </c>
      <c r="O3060" s="28">
        <f t="shared" si="958"/>
        <v>44.390010989010989</v>
      </c>
      <c r="P3060" s="28">
        <f t="shared" si="958"/>
        <v>0</v>
      </c>
      <c r="R3060" s="24">
        <f t="shared" si="899"/>
        <v>1544.4512387671505</v>
      </c>
      <c r="T3060" s="5">
        <v>567.27760165617724</v>
      </c>
      <c r="V3060" s="20">
        <f t="shared" si="900"/>
        <v>2111.7288404233277</v>
      </c>
      <c r="W3060" s="59">
        <f t="shared" si="890"/>
        <v>43071</v>
      </c>
      <c r="X3060" s="28">
        <f t="shared" si="903"/>
        <v>151.39905833333341</v>
      </c>
      <c r="Y3060" s="28">
        <f t="shared" si="904"/>
        <v>338.18764999999991</v>
      </c>
      <c r="Z3060" s="28">
        <f t="shared" si="930"/>
        <v>329.06874999999974</v>
      </c>
      <c r="AA3060" s="28">
        <f t="shared" si="914"/>
        <v>321.86480833333314</v>
      </c>
      <c r="AB3060" s="28">
        <f t="shared" si="905"/>
        <v>202.36661666666666</v>
      </c>
      <c r="AC3060" s="28">
        <f t="shared" si="906"/>
        <v>35.93319166666668</v>
      </c>
      <c r="AD3060" s="28">
        <f t="shared" si="907"/>
        <v>96.176699999999983</v>
      </c>
      <c r="AE3060" s="28">
        <f t="shared" si="908"/>
        <v>0</v>
      </c>
      <c r="AF3060" s="28">
        <f t="shared" si="909"/>
        <v>13.055871666666661</v>
      </c>
      <c r="AG3060" s="28">
        <f t="shared" si="910"/>
        <v>8.5230499999999978</v>
      </c>
      <c r="AH3060" s="28">
        <f t="shared" si="911"/>
        <v>0</v>
      </c>
      <c r="AI3060" s="28"/>
      <c r="AL3060" s="24">
        <f t="shared" si="912"/>
        <v>1496.5756966666663</v>
      </c>
      <c r="AN3060" s="47">
        <v>315</v>
      </c>
      <c r="AP3060" s="20">
        <f t="shared" si="901"/>
        <v>1811.5756966666663</v>
      </c>
      <c r="AR3060" s="20"/>
    </row>
    <row r="3061" spans="1:44" x14ac:dyDescent="0.25">
      <c r="A3061" t="str">
        <f>VLOOKUP($B3061,'Cushing Balance'!$C$2:$E$500,3,TRUE)</f>
        <v>482017</v>
      </c>
      <c r="B3061" s="2">
        <v>43072</v>
      </c>
      <c r="C3061" s="32"/>
      <c r="D3061" s="36">
        <f t="shared" si="939"/>
        <v>139.16694505494522</v>
      </c>
      <c r="E3061" s="28">
        <f t="shared" si="940"/>
        <v>108.94604395604414</v>
      </c>
      <c r="F3061" s="28">
        <f t="shared" si="941"/>
        <v>197.36916483516487</v>
      </c>
      <c r="G3061" s="28"/>
      <c r="H3061" s="28">
        <f t="shared" ref="H3061:P3061" si="959">AVERAGE(H3055:H3060)</f>
        <v>132.56742857142854</v>
      </c>
      <c r="I3061" s="28">
        <f t="shared" si="959"/>
        <v>78.849230769230743</v>
      </c>
      <c r="J3061" s="28">
        <f t="shared" si="959"/>
        <v>315.60278021978041</v>
      </c>
      <c r="K3061" s="28">
        <f t="shared" si="959"/>
        <v>77.481208791208815</v>
      </c>
      <c r="L3061" s="28">
        <f t="shared" si="959"/>
        <v>6.656349567592164E-3</v>
      </c>
      <c r="M3061" s="28">
        <f t="shared" si="959"/>
        <v>330.4133626373627</v>
      </c>
      <c r="N3061" s="28">
        <f t="shared" si="959"/>
        <v>119.65840659340643</v>
      </c>
      <c r="O3061" s="28">
        <f t="shared" si="959"/>
        <v>44.390010989010989</v>
      </c>
      <c r="P3061" s="28">
        <f t="shared" si="959"/>
        <v>0</v>
      </c>
      <c r="R3061" s="24">
        <f t="shared" si="899"/>
        <v>1544.4512387671505</v>
      </c>
      <c r="T3061" s="5">
        <v>567.27760165617724</v>
      </c>
      <c r="V3061" s="20">
        <f t="shared" si="900"/>
        <v>2111.7288404233277</v>
      </c>
      <c r="W3061" s="59">
        <f t="shared" si="890"/>
        <v>43072</v>
      </c>
      <c r="X3061" s="28">
        <f t="shared" si="903"/>
        <v>151.39905833333341</v>
      </c>
      <c r="Y3061" s="28">
        <f t="shared" si="904"/>
        <v>338.18764999999991</v>
      </c>
      <c r="Z3061" s="28">
        <f t="shared" si="930"/>
        <v>329.06874999999974</v>
      </c>
      <c r="AA3061" s="28">
        <f t="shared" si="914"/>
        <v>321.86480833333314</v>
      </c>
      <c r="AB3061" s="28">
        <f t="shared" si="905"/>
        <v>202.36661666666666</v>
      </c>
      <c r="AC3061" s="28">
        <f t="shared" si="906"/>
        <v>35.93319166666668</v>
      </c>
      <c r="AD3061" s="28">
        <f t="shared" si="907"/>
        <v>96.176699999999983</v>
      </c>
      <c r="AE3061" s="28">
        <f t="shared" si="908"/>
        <v>0</v>
      </c>
      <c r="AF3061" s="28">
        <f t="shared" si="909"/>
        <v>13.055871666666661</v>
      </c>
      <c r="AG3061" s="28">
        <f t="shared" si="910"/>
        <v>8.5230499999999978</v>
      </c>
      <c r="AH3061" s="28">
        <f t="shared" si="911"/>
        <v>0</v>
      </c>
      <c r="AI3061" s="28"/>
      <c r="AL3061" s="24">
        <f t="shared" si="912"/>
        <v>1496.5756966666663</v>
      </c>
      <c r="AN3061" s="47">
        <v>315</v>
      </c>
      <c r="AP3061" s="20">
        <f t="shared" si="901"/>
        <v>1811.5756966666663</v>
      </c>
      <c r="AR3061" s="20"/>
    </row>
    <row r="3062" spans="1:44" x14ac:dyDescent="0.25">
      <c r="A3062" t="str">
        <f>VLOOKUP($B3062,'Cushing Balance'!$C$2:$E$500,3,TRUE)</f>
        <v>482017</v>
      </c>
      <c r="B3062" s="2">
        <v>43073</v>
      </c>
      <c r="C3062" s="32"/>
      <c r="D3062" s="36">
        <f t="shared" si="939"/>
        <v>139.16694505494522</v>
      </c>
      <c r="E3062" s="28">
        <f t="shared" si="940"/>
        <v>108.94604395604414</v>
      </c>
      <c r="F3062" s="28">
        <f t="shared" si="941"/>
        <v>197.36916483516487</v>
      </c>
      <c r="G3062" s="28"/>
      <c r="H3062" s="28">
        <f t="shared" ref="H3062:P3062" si="960">AVERAGE(H3056:H3061)</f>
        <v>132.56742857142854</v>
      </c>
      <c r="I3062" s="28">
        <f t="shared" si="960"/>
        <v>78.849230769230743</v>
      </c>
      <c r="J3062" s="28">
        <f t="shared" si="960"/>
        <v>315.60278021978041</v>
      </c>
      <c r="K3062" s="28">
        <f t="shared" si="960"/>
        <v>77.481208791208815</v>
      </c>
      <c r="L3062" s="28">
        <f t="shared" si="960"/>
        <v>6.656349567592164E-3</v>
      </c>
      <c r="M3062" s="28">
        <f t="shared" si="960"/>
        <v>330.4133626373627</v>
      </c>
      <c r="N3062" s="28">
        <f t="shared" si="960"/>
        <v>119.65840659340643</v>
      </c>
      <c r="O3062" s="28">
        <f t="shared" si="960"/>
        <v>44.390010989010989</v>
      </c>
      <c r="P3062" s="28">
        <f t="shared" si="960"/>
        <v>0</v>
      </c>
      <c r="R3062" s="24">
        <f t="shared" si="899"/>
        <v>1544.4512387671505</v>
      </c>
      <c r="T3062" s="5">
        <v>567.27760165617724</v>
      </c>
      <c r="V3062" s="20">
        <f t="shared" si="900"/>
        <v>2111.7288404233277</v>
      </c>
      <c r="W3062" s="59">
        <f t="shared" si="890"/>
        <v>43073</v>
      </c>
      <c r="X3062" s="28">
        <f t="shared" si="903"/>
        <v>151.39905833333341</v>
      </c>
      <c r="Y3062" s="28">
        <f t="shared" si="904"/>
        <v>338.18764999999991</v>
      </c>
      <c r="Z3062" s="28">
        <f t="shared" si="930"/>
        <v>329.06874999999974</v>
      </c>
      <c r="AA3062" s="28">
        <f t="shared" si="914"/>
        <v>321.86480833333314</v>
      </c>
      <c r="AB3062" s="28">
        <f t="shared" si="905"/>
        <v>202.36661666666666</v>
      </c>
      <c r="AC3062" s="28">
        <f t="shared" si="906"/>
        <v>35.93319166666668</v>
      </c>
      <c r="AD3062" s="28">
        <f t="shared" si="907"/>
        <v>96.176699999999983</v>
      </c>
      <c r="AE3062" s="28">
        <f t="shared" si="908"/>
        <v>0</v>
      </c>
      <c r="AF3062" s="28">
        <f t="shared" si="909"/>
        <v>13.055871666666661</v>
      </c>
      <c r="AG3062" s="28">
        <f t="shared" si="910"/>
        <v>8.5230499999999978</v>
      </c>
      <c r="AH3062" s="28">
        <f t="shared" si="911"/>
        <v>0</v>
      </c>
      <c r="AI3062" s="28"/>
      <c r="AL3062" s="24">
        <f t="shared" si="912"/>
        <v>1496.5756966666663</v>
      </c>
      <c r="AN3062" s="47">
        <v>315</v>
      </c>
      <c r="AP3062" s="20">
        <f t="shared" si="901"/>
        <v>1811.5756966666663</v>
      </c>
      <c r="AR3062" s="20"/>
    </row>
    <row r="3063" spans="1:44" x14ac:dyDescent="0.25">
      <c r="A3063" t="str">
        <f>VLOOKUP($B3063,'Cushing Balance'!$C$2:$E$500,3,TRUE)</f>
        <v>482017</v>
      </c>
      <c r="B3063" s="2">
        <v>43074</v>
      </c>
      <c r="C3063" s="32"/>
      <c r="D3063" s="36">
        <f t="shared" si="939"/>
        <v>139.16694505494522</v>
      </c>
      <c r="E3063" s="28">
        <f t="shared" si="940"/>
        <v>108.94604395604414</v>
      </c>
      <c r="F3063" s="28">
        <f t="shared" si="941"/>
        <v>197.36916483516487</v>
      </c>
      <c r="G3063" s="28"/>
      <c r="H3063" s="28">
        <f t="shared" ref="H3063:P3063" si="961">AVERAGE(H3057:H3062)</f>
        <v>132.56742857142854</v>
      </c>
      <c r="I3063" s="28">
        <f t="shared" si="961"/>
        <v>78.849230769230743</v>
      </c>
      <c r="J3063" s="28">
        <f t="shared" si="961"/>
        <v>315.60278021978041</v>
      </c>
      <c r="K3063" s="28">
        <f t="shared" si="961"/>
        <v>77.481208791208815</v>
      </c>
      <c r="L3063" s="28">
        <f t="shared" si="961"/>
        <v>6.656349567592164E-3</v>
      </c>
      <c r="M3063" s="28">
        <f t="shared" si="961"/>
        <v>330.4133626373627</v>
      </c>
      <c r="N3063" s="28">
        <f t="shared" si="961"/>
        <v>119.65840659340643</v>
      </c>
      <c r="O3063" s="28">
        <f t="shared" si="961"/>
        <v>44.390010989010989</v>
      </c>
      <c r="P3063" s="28">
        <f t="shared" si="961"/>
        <v>0</v>
      </c>
      <c r="R3063" s="24">
        <f t="shared" si="899"/>
        <v>1544.4512387671505</v>
      </c>
      <c r="T3063" s="5">
        <v>567.27760165617724</v>
      </c>
      <c r="V3063" s="20">
        <f t="shared" si="900"/>
        <v>2111.7288404233277</v>
      </c>
      <c r="W3063" s="59">
        <f t="shared" si="890"/>
        <v>43074</v>
      </c>
      <c r="X3063" s="28">
        <f t="shared" si="903"/>
        <v>151.39905833333341</v>
      </c>
      <c r="Y3063" s="28">
        <f t="shared" si="904"/>
        <v>338.18764999999991</v>
      </c>
      <c r="Z3063" s="28">
        <f t="shared" si="930"/>
        <v>329.06874999999974</v>
      </c>
      <c r="AA3063" s="28">
        <f t="shared" si="914"/>
        <v>321.86480833333314</v>
      </c>
      <c r="AB3063" s="28">
        <f t="shared" si="905"/>
        <v>202.36661666666666</v>
      </c>
      <c r="AC3063" s="28">
        <f t="shared" si="906"/>
        <v>35.93319166666668</v>
      </c>
      <c r="AD3063" s="28">
        <f t="shared" si="907"/>
        <v>96.176699999999983</v>
      </c>
      <c r="AE3063" s="28">
        <f t="shared" si="908"/>
        <v>0</v>
      </c>
      <c r="AF3063" s="28">
        <f t="shared" si="909"/>
        <v>13.055871666666661</v>
      </c>
      <c r="AG3063" s="28">
        <f t="shared" si="910"/>
        <v>8.5230499999999978</v>
      </c>
      <c r="AH3063" s="28">
        <f t="shared" si="911"/>
        <v>0</v>
      </c>
      <c r="AI3063" s="28"/>
      <c r="AL3063" s="24">
        <f t="shared" si="912"/>
        <v>1496.5756966666663</v>
      </c>
      <c r="AN3063" s="47">
        <v>315</v>
      </c>
      <c r="AP3063" s="20">
        <f t="shared" si="901"/>
        <v>1811.5756966666663</v>
      </c>
      <c r="AR3063" s="20"/>
    </row>
    <row r="3064" spans="1:44" x14ac:dyDescent="0.25">
      <c r="A3064" t="str">
        <f>VLOOKUP($B3064,'Cushing Balance'!$C$2:$E$500,3,TRUE)</f>
        <v>482017</v>
      </c>
      <c r="B3064" s="2">
        <v>43075</v>
      </c>
      <c r="C3064" s="32"/>
      <c r="D3064" s="36">
        <f t="shared" si="939"/>
        <v>139.16694505494522</v>
      </c>
      <c r="E3064" s="28">
        <f t="shared" si="940"/>
        <v>108.94604395604414</v>
      </c>
      <c r="F3064" s="28">
        <f t="shared" si="941"/>
        <v>197.36916483516487</v>
      </c>
      <c r="G3064" s="28"/>
      <c r="H3064" s="28">
        <f t="shared" ref="H3064:P3064" si="962">AVERAGE(H3058:H3063)</f>
        <v>132.56742857142854</v>
      </c>
      <c r="I3064" s="28">
        <f t="shared" si="962"/>
        <v>78.849230769230743</v>
      </c>
      <c r="J3064" s="28">
        <f t="shared" si="962"/>
        <v>315.60278021978041</v>
      </c>
      <c r="K3064" s="28">
        <f t="shared" si="962"/>
        <v>77.481208791208815</v>
      </c>
      <c r="L3064" s="28">
        <f t="shared" si="962"/>
        <v>6.656349567592164E-3</v>
      </c>
      <c r="M3064" s="28">
        <f t="shared" si="962"/>
        <v>330.4133626373627</v>
      </c>
      <c r="N3064" s="28">
        <f t="shared" si="962"/>
        <v>119.65840659340643</v>
      </c>
      <c r="O3064" s="28">
        <f t="shared" si="962"/>
        <v>44.390010989010989</v>
      </c>
      <c r="P3064" s="28">
        <f t="shared" si="962"/>
        <v>0</v>
      </c>
      <c r="R3064" s="24">
        <f t="shared" si="899"/>
        <v>1544.4512387671505</v>
      </c>
      <c r="T3064" s="5">
        <v>567.27760165617724</v>
      </c>
      <c r="V3064" s="20">
        <f t="shared" si="900"/>
        <v>2111.7288404233277</v>
      </c>
      <c r="W3064" s="59">
        <f t="shared" si="890"/>
        <v>43075</v>
      </c>
      <c r="X3064" s="28">
        <f t="shared" si="903"/>
        <v>151.39905833333341</v>
      </c>
      <c r="Y3064" s="28">
        <f t="shared" si="904"/>
        <v>338.18764999999991</v>
      </c>
      <c r="Z3064" s="28">
        <f t="shared" si="930"/>
        <v>329.06874999999974</v>
      </c>
      <c r="AA3064" s="28">
        <f t="shared" si="914"/>
        <v>321.86480833333314</v>
      </c>
      <c r="AB3064" s="28">
        <f t="shared" si="905"/>
        <v>202.36661666666666</v>
      </c>
      <c r="AC3064" s="28">
        <f t="shared" si="906"/>
        <v>35.93319166666668</v>
      </c>
      <c r="AD3064" s="28">
        <f t="shared" si="907"/>
        <v>96.176699999999983</v>
      </c>
      <c r="AE3064" s="28">
        <f t="shared" si="908"/>
        <v>0</v>
      </c>
      <c r="AF3064" s="28">
        <f t="shared" si="909"/>
        <v>13.055871666666661</v>
      </c>
      <c r="AG3064" s="28">
        <f t="shared" si="910"/>
        <v>8.5230499999999978</v>
      </c>
      <c r="AH3064" s="28">
        <f t="shared" si="911"/>
        <v>0</v>
      </c>
      <c r="AI3064" s="28"/>
      <c r="AL3064" s="24">
        <f t="shared" si="912"/>
        <v>1496.5756966666663</v>
      </c>
      <c r="AN3064" s="47">
        <v>315</v>
      </c>
      <c r="AP3064" s="20">
        <f t="shared" si="901"/>
        <v>1811.5756966666663</v>
      </c>
      <c r="AR3064" s="20"/>
    </row>
    <row r="3065" spans="1:44" x14ac:dyDescent="0.25">
      <c r="A3065" t="str">
        <f>VLOOKUP($B3065,'Cushing Balance'!$C$2:$E$500,3,TRUE)</f>
        <v>482017</v>
      </c>
      <c r="B3065" s="2">
        <v>43076</v>
      </c>
      <c r="C3065" s="32"/>
      <c r="D3065" s="36">
        <f t="shared" si="939"/>
        <v>139.16694505494522</v>
      </c>
      <c r="E3065" s="28">
        <f t="shared" si="940"/>
        <v>108.94604395604414</v>
      </c>
      <c r="F3065" s="28">
        <f t="shared" si="941"/>
        <v>197.36916483516487</v>
      </c>
      <c r="G3065" s="28"/>
      <c r="H3065" s="28">
        <f t="shared" ref="H3065:P3065" si="963">AVERAGE(H3059:H3064)</f>
        <v>132.56742857142854</v>
      </c>
      <c r="I3065" s="28">
        <f t="shared" si="963"/>
        <v>78.849230769230743</v>
      </c>
      <c r="J3065" s="28">
        <f t="shared" si="963"/>
        <v>315.60278021978041</v>
      </c>
      <c r="K3065" s="28">
        <f t="shared" si="963"/>
        <v>77.481208791208815</v>
      </c>
      <c r="L3065" s="28">
        <f t="shared" si="963"/>
        <v>6.656349567592164E-3</v>
      </c>
      <c r="M3065" s="28">
        <f t="shared" si="963"/>
        <v>330.4133626373627</v>
      </c>
      <c r="N3065" s="28">
        <f t="shared" si="963"/>
        <v>119.65840659340643</v>
      </c>
      <c r="O3065" s="28">
        <f t="shared" si="963"/>
        <v>44.390010989010989</v>
      </c>
      <c r="P3065" s="28">
        <f t="shared" si="963"/>
        <v>0</v>
      </c>
      <c r="R3065" s="24">
        <f t="shared" si="899"/>
        <v>1544.4512387671505</v>
      </c>
      <c r="T3065" s="5">
        <v>567.27760165617724</v>
      </c>
      <c r="V3065" s="20">
        <f t="shared" si="900"/>
        <v>2111.7288404233277</v>
      </c>
      <c r="W3065" s="59">
        <f t="shared" si="890"/>
        <v>43076</v>
      </c>
      <c r="X3065" s="28">
        <f t="shared" si="903"/>
        <v>151.39905833333341</v>
      </c>
      <c r="Y3065" s="28">
        <f t="shared" si="904"/>
        <v>338.18764999999991</v>
      </c>
      <c r="Z3065" s="28">
        <f t="shared" si="930"/>
        <v>329.06874999999974</v>
      </c>
      <c r="AA3065" s="28">
        <f t="shared" si="914"/>
        <v>321.86480833333314</v>
      </c>
      <c r="AB3065" s="28">
        <f t="shared" si="905"/>
        <v>202.36661666666666</v>
      </c>
      <c r="AC3065" s="28">
        <f t="shared" si="906"/>
        <v>35.93319166666668</v>
      </c>
      <c r="AD3065" s="28">
        <f t="shared" si="907"/>
        <v>96.176699999999983</v>
      </c>
      <c r="AE3065" s="28">
        <f t="shared" si="908"/>
        <v>0</v>
      </c>
      <c r="AF3065" s="28">
        <f t="shared" si="909"/>
        <v>13.055871666666661</v>
      </c>
      <c r="AG3065" s="28">
        <f t="shared" si="910"/>
        <v>8.5230499999999978</v>
      </c>
      <c r="AH3065" s="28">
        <f t="shared" si="911"/>
        <v>0</v>
      </c>
      <c r="AI3065" s="28"/>
      <c r="AL3065" s="24">
        <f t="shared" si="912"/>
        <v>1496.5756966666663</v>
      </c>
      <c r="AN3065" s="47">
        <v>315</v>
      </c>
      <c r="AP3065" s="20">
        <f t="shared" si="901"/>
        <v>1811.5756966666663</v>
      </c>
      <c r="AR3065" s="20"/>
    </row>
    <row r="3066" spans="1:44" x14ac:dyDescent="0.25">
      <c r="A3066" t="str">
        <f>VLOOKUP($B3066,'Cushing Balance'!$C$2:$E$500,3,TRUE)</f>
        <v>482017</v>
      </c>
      <c r="B3066" s="2">
        <v>43077</v>
      </c>
      <c r="C3066" s="32"/>
      <c r="D3066" s="36">
        <f t="shared" si="939"/>
        <v>139.16694505494522</v>
      </c>
      <c r="E3066" s="28">
        <f t="shared" si="940"/>
        <v>108.94604395604414</v>
      </c>
      <c r="F3066" s="28">
        <f t="shared" si="941"/>
        <v>197.36916483516487</v>
      </c>
      <c r="G3066" s="28"/>
      <c r="H3066" s="28">
        <f t="shared" ref="H3066:P3066" si="964">AVERAGE(H3060:H3065)</f>
        <v>132.56742857142854</v>
      </c>
      <c r="I3066" s="28">
        <f t="shared" si="964"/>
        <v>78.849230769230743</v>
      </c>
      <c r="J3066" s="28">
        <f t="shared" si="964"/>
        <v>315.60278021978041</v>
      </c>
      <c r="K3066" s="28">
        <f t="shared" si="964"/>
        <v>77.481208791208815</v>
      </c>
      <c r="L3066" s="28">
        <f t="shared" si="964"/>
        <v>6.656349567592164E-3</v>
      </c>
      <c r="M3066" s="28">
        <f t="shared" si="964"/>
        <v>330.4133626373627</v>
      </c>
      <c r="N3066" s="28">
        <f t="shared" si="964"/>
        <v>119.65840659340643</v>
      </c>
      <c r="O3066" s="28">
        <f t="shared" si="964"/>
        <v>44.390010989010989</v>
      </c>
      <c r="P3066" s="28">
        <f t="shared" si="964"/>
        <v>0</v>
      </c>
      <c r="R3066" s="24">
        <f t="shared" si="899"/>
        <v>1544.4512387671505</v>
      </c>
      <c r="T3066" s="5">
        <v>567.27760165617724</v>
      </c>
      <c r="V3066" s="20">
        <f t="shared" si="900"/>
        <v>2111.7288404233277</v>
      </c>
      <c r="W3066" s="59">
        <f t="shared" si="890"/>
        <v>43077</v>
      </c>
      <c r="X3066" s="28">
        <f t="shared" si="903"/>
        <v>151.39905833333341</v>
      </c>
      <c r="Y3066" s="28">
        <f t="shared" si="904"/>
        <v>338.18764999999991</v>
      </c>
      <c r="Z3066" s="28">
        <f t="shared" si="930"/>
        <v>329.06874999999974</v>
      </c>
      <c r="AA3066" s="28">
        <f t="shared" si="914"/>
        <v>321.86480833333314</v>
      </c>
      <c r="AB3066" s="28">
        <f t="shared" si="905"/>
        <v>202.36661666666666</v>
      </c>
      <c r="AC3066" s="28">
        <f t="shared" si="906"/>
        <v>35.93319166666668</v>
      </c>
      <c r="AD3066" s="28">
        <f t="shared" si="907"/>
        <v>96.176699999999983</v>
      </c>
      <c r="AE3066" s="28">
        <f t="shared" si="908"/>
        <v>0</v>
      </c>
      <c r="AF3066" s="28">
        <f t="shared" si="909"/>
        <v>13.055871666666661</v>
      </c>
      <c r="AG3066" s="28">
        <f t="shared" si="910"/>
        <v>8.5230499999999978</v>
      </c>
      <c r="AH3066" s="28">
        <f t="shared" si="911"/>
        <v>0</v>
      </c>
      <c r="AI3066" s="28"/>
      <c r="AL3066" s="24">
        <f t="shared" si="912"/>
        <v>1496.5756966666663</v>
      </c>
      <c r="AN3066" s="47">
        <v>315</v>
      </c>
      <c r="AP3066" s="20">
        <f t="shared" si="901"/>
        <v>1811.5756966666663</v>
      </c>
      <c r="AR3066" s="20"/>
    </row>
    <row r="3067" spans="1:44" x14ac:dyDescent="0.25">
      <c r="A3067" t="str">
        <f>VLOOKUP($B3067,'Cushing Balance'!$C$2:$E$500,3,TRUE)</f>
        <v>492017</v>
      </c>
      <c r="B3067" s="2">
        <v>43078</v>
      </c>
      <c r="C3067" s="32"/>
      <c r="D3067" s="36">
        <f t="shared" si="939"/>
        <v>139.16694505494522</v>
      </c>
      <c r="E3067" s="28">
        <f t="shared" si="940"/>
        <v>108.94604395604414</v>
      </c>
      <c r="F3067" s="28">
        <f t="shared" si="941"/>
        <v>197.36916483516487</v>
      </c>
      <c r="G3067" s="28"/>
      <c r="H3067" s="28">
        <f t="shared" ref="H3067:P3067" si="965">AVERAGE(H3061:H3066)</f>
        <v>132.56742857142854</v>
      </c>
      <c r="I3067" s="28">
        <f t="shared" si="965"/>
        <v>78.849230769230743</v>
      </c>
      <c r="J3067" s="28">
        <f t="shared" si="965"/>
        <v>315.60278021978041</v>
      </c>
      <c r="K3067" s="28">
        <f t="shared" si="965"/>
        <v>77.481208791208815</v>
      </c>
      <c r="L3067" s="28">
        <f t="shared" si="965"/>
        <v>6.656349567592164E-3</v>
      </c>
      <c r="M3067" s="28">
        <f t="shared" si="965"/>
        <v>330.4133626373627</v>
      </c>
      <c r="N3067" s="28">
        <f t="shared" si="965"/>
        <v>119.65840659340643</v>
      </c>
      <c r="O3067" s="28">
        <f t="shared" si="965"/>
        <v>44.390010989010989</v>
      </c>
      <c r="P3067" s="28">
        <f t="shared" si="965"/>
        <v>0</v>
      </c>
      <c r="R3067" s="24">
        <f t="shared" si="899"/>
        <v>1544.4512387671505</v>
      </c>
      <c r="T3067" s="5">
        <v>567.27760165617724</v>
      </c>
      <c r="V3067" s="20">
        <f t="shared" si="900"/>
        <v>2111.7288404233277</v>
      </c>
      <c r="W3067" s="59">
        <f t="shared" si="890"/>
        <v>43078</v>
      </c>
      <c r="X3067" s="28">
        <f t="shared" si="903"/>
        <v>151.39905833333341</v>
      </c>
      <c r="Y3067" s="28">
        <f t="shared" si="904"/>
        <v>338.18764999999991</v>
      </c>
      <c r="Z3067" s="28">
        <f t="shared" si="930"/>
        <v>329.06874999999974</v>
      </c>
      <c r="AA3067" s="28">
        <f t="shared" si="914"/>
        <v>321.86480833333314</v>
      </c>
      <c r="AB3067" s="28">
        <f t="shared" si="905"/>
        <v>202.36661666666666</v>
      </c>
      <c r="AC3067" s="28">
        <f t="shared" si="906"/>
        <v>35.93319166666668</v>
      </c>
      <c r="AD3067" s="28">
        <f t="shared" si="907"/>
        <v>96.176699999999983</v>
      </c>
      <c r="AE3067" s="28">
        <f t="shared" si="908"/>
        <v>0</v>
      </c>
      <c r="AF3067" s="28">
        <f t="shared" si="909"/>
        <v>13.055871666666661</v>
      </c>
      <c r="AG3067" s="28">
        <f t="shared" si="910"/>
        <v>8.5230499999999978</v>
      </c>
      <c r="AH3067" s="28">
        <f t="shared" si="911"/>
        <v>0</v>
      </c>
      <c r="AI3067" s="28"/>
      <c r="AL3067" s="24">
        <f t="shared" si="912"/>
        <v>1496.5756966666663</v>
      </c>
      <c r="AN3067" s="47">
        <v>315</v>
      </c>
      <c r="AP3067" s="20">
        <f t="shared" si="901"/>
        <v>1811.5756966666663</v>
      </c>
      <c r="AR3067" s="20"/>
    </row>
    <row r="3068" spans="1:44" x14ac:dyDescent="0.25">
      <c r="A3068" t="str">
        <f>VLOOKUP($B3068,'Cushing Balance'!$C$2:$E$500,3,TRUE)</f>
        <v>492017</v>
      </c>
      <c r="B3068" s="2">
        <v>43079</v>
      </c>
      <c r="C3068" s="32"/>
      <c r="D3068" s="36">
        <f t="shared" si="939"/>
        <v>139.16694505494522</v>
      </c>
      <c r="E3068" s="28">
        <f t="shared" si="940"/>
        <v>108.94604395604414</v>
      </c>
      <c r="F3068" s="28">
        <f t="shared" si="941"/>
        <v>197.36916483516487</v>
      </c>
      <c r="G3068" s="28"/>
      <c r="H3068" s="28">
        <f t="shared" ref="H3068:P3068" si="966">AVERAGE(H3062:H3067)</f>
        <v>132.56742857142854</v>
      </c>
      <c r="I3068" s="28">
        <f t="shared" si="966"/>
        <v>78.849230769230743</v>
      </c>
      <c r="J3068" s="28">
        <f t="shared" si="966"/>
        <v>315.60278021978041</v>
      </c>
      <c r="K3068" s="28">
        <f t="shared" si="966"/>
        <v>77.481208791208815</v>
      </c>
      <c r="L3068" s="28">
        <f t="shared" si="966"/>
        <v>6.656349567592164E-3</v>
      </c>
      <c r="M3068" s="28">
        <f t="shared" si="966"/>
        <v>330.4133626373627</v>
      </c>
      <c r="N3068" s="28">
        <f t="shared" si="966"/>
        <v>119.65840659340643</v>
      </c>
      <c r="O3068" s="28">
        <f t="shared" si="966"/>
        <v>44.390010989010989</v>
      </c>
      <c r="P3068" s="28">
        <f t="shared" si="966"/>
        <v>0</v>
      </c>
      <c r="R3068" s="24">
        <f t="shared" si="899"/>
        <v>1544.4512387671505</v>
      </c>
      <c r="T3068" s="5">
        <v>567.27760165617724</v>
      </c>
      <c r="V3068" s="20">
        <f t="shared" si="900"/>
        <v>2111.7288404233277</v>
      </c>
      <c r="W3068" s="59">
        <f t="shared" si="890"/>
        <v>43079</v>
      </c>
      <c r="X3068" s="28">
        <f t="shared" si="903"/>
        <v>151.39905833333341</v>
      </c>
      <c r="Y3068" s="28">
        <f t="shared" si="904"/>
        <v>338.18764999999991</v>
      </c>
      <c r="Z3068" s="28">
        <f t="shared" si="930"/>
        <v>329.06874999999974</v>
      </c>
      <c r="AA3068" s="28">
        <f t="shared" si="914"/>
        <v>321.86480833333314</v>
      </c>
      <c r="AB3068" s="28">
        <f t="shared" si="905"/>
        <v>202.36661666666666</v>
      </c>
      <c r="AC3068" s="28">
        <f t="shared" si="906"/>
        <v>35.93319166666668</v>
      </c>
      <c r="AD3068" s="28">
        <f t="shared" si="907"/>
        <v>96.176699999999983</v>
      </c>
      <c r="AE3068" s="28">
        <f t="shared" si="908"/>
        <v>0</v>
      </c>
      <c r="AF3068" s="28">
        <f t="shared" si="909"/>
        <v>13.055871666666661</v>
      </c>
      <c r="AG3068" s="28">
        <f t="shared" si="910"/>
        <v>8.5230499999999978</v>
      </c>
      <c r="AH3068" s="28">
        <f t="shared" si="911"/>
        <v>0</v>
      </c>
      <c r="AI3068" s="28"/>
      <c r="AL3068" s="24">
        <f t="shared" si="912"/>
        <v>1496.5756966666663</v>
      </c>
      <c r="AN3068" s="47">
        <v>315</v>
      </c>
      <c r="AP3068" s="20">
        <f t="shared" si="901"/>
        <v>1811.5756966666663</v>
      </c>
      <c r="AR3068" s="20"/>
    </row>
    <row r="3069" spans="1:44" x14ac:dyDescent="0.25">
      <c r="A3069" t="str">
        <f>VLOOKUP($B3069,'Cushing Balance'!$C$2:$E$500,3,TRUE)</f>
        <v>492017</v>
      </c>
      <c r="B3069" s="2">
        <v>43080</v>
      </c>
      <c r="C3069" s="32"/>
      <c r="D3069" s="36">
        <f t="shared" si="939"/>
        <v>139.16694505494522</v>
      </c>
      <c r="E3069" s="28">
        <f t="shared" si="940"/>
        <v>108.94604395604414</v>
      </c>
      <c r="F3069" s="28">
        <f t="shared" si="941"/>
        <v>197.36916483516487</v>
      </c>
      <c r="G3069" s="28"/>
      <c r="H3069" s="28">
        <f t="shared" ref="H3069:P3069" si="967">AVERAGE(H3063:H3068)</f>
        <v>132.56742857142854</v>
      </c>
      <c r="I3069" s="28">
        <f t="shared" si="967"/>
        <v>78.849230769230743</v>
      </c>
      <c r="J3069" s="28">
        <f t="shared" si="967"/>
        <v>315.60278021978041</v>
      </c>
      <c r="K3069" s="28">
        <f t="shared" si="967"/>
        <v>77.481208791208815</v>
      </c>
      <c r="L3069" s="28">
        <f t="shared" si="967"/>
        <v>6.656349567592164E-3</v>
      </c>
      <c r="M3069" s="28">
        <f t="shared" si="967"/>
        <v>330.4133626373627</v>
      </c>
      <c r="N3069" s="28">
        <f t="shared" si="967"/>
        <v>119.65840659340643</v>
      </c>
      <c r="O3069" s="28">
        <f t="shared" si="967"/>
        <v>44.390010989010989</v>
      </c>
      <c r="P3069" s="28">
        <f t="shared" si="967"/>
        <v>0</v>
      </c>
      <c r="R3069" s="24">
        <f t="shared" si="899"/>
        <v>1544.4512387671505</v>
      </c>
      <c r="T3069" s="5">
        <v>567.27760165617724</v>
      </c>
      <c r="V3069" s="20">
        <f t="shared" si="900"/>
        <v>2111.7288404233277</v>
      </c>
      <c r="W3069" s="59">
        <f t="shared" si="890"/>
        <v>43080</v>
      </c>
      <c r="X3069" s="28">
        <f t="shared" si="903"/>
        <v>151.39905833333341</v>
      </c>
      <c r="Y3069" s="28">
        <f t="shared" si="904"/>
        <v>338.18764999999991</v>
      </c>
      <c r="Z3069" s="28">
        <f t="shared" si="930"/>
        <v>329.06874999999974</v>
      </c>
      <c r="AA3069" s="28">
        <f t="shared" si="914"/>
        <v>321.86480833333314</v>
      </c>
      <c r="AB3069" s="28">
        <f t="shared" si="905"/>
        <v>202.36661666666666</v>
      </c>
      <c r="AC3069" s="28">
        <f t="shared" si="906"/>
        <v>35.93319166666668</v>
      </c>
      <c r="AD3069" s="28">
        <f t="shared" si="907"/>
        <v>96.176699999999983</v>
      </c>
      <c r="AE3069" s="28">
        <f t="shared" si="908"/>
        <v>0</v>
      </c>
      <c r="AF3069" s="28">
        <f t="shared" si="909"/>
        <v>13.055871666666661</v>
      </c>
      <c r="AG3069" s="28">
        <f t="shared" si="910"/>
        <v>8.5230499999999978</v>
      </c>
      <c r="AH3069" s="28">
        <f t="shared" si="911"/>
        <v>0</v>
      </c>
      <c r="AI3069" s="28"/>
      <c r="AL3069" s="24">
        <f t="shared" si="912"/>
        <v>1496.5756966666663</v>
      </c>
      <c r="AN3069" s="47">
        <v>315</v>
      </c>
      <c r="AP3069" s="20">
        <f t="shared" si="901"/>
        <v>1811.5756966666663</v>
      </c>
      <c r="AR3069" s="20"/>
    </row>
    <row r="3070" spans="1:44" x14ac:dyDescent="0.25">
      <c r="A3070" t="str">
        <f>VLOOKUP($B3070,'Cushing Balance'!$C$2:$E$500,3,TRUE)</f>
        <v>492017</v>
      </c>
      <c r="B3070" s="2">
        <v>43081</v>
      </c>
      <c r="C3070" s="32"/>
      <c r="D3070" s="36">
        <f t="shared" si="939"/>
        <v>139.16694505494522</v>
      </c>
      <c r="E3070" s="28">
        <f t="shared" si="940"/>
        <v>108.94604395604414</v>
      </c>
      <c r="F3070" s="28">
        <f t="shared" si="941"/>
        <v>197.36916483516487</v>
      </c>
      <c r="G3070" s="28"/>
      <c r="H3070" s="28">
        <f t="shared" ref="H3070:P3070" si="968">AVERAGE(H3064:H3069)</f>
        <v>132.56742857142854</v>
      </c>
      <c r="I3070" s="28">
        <f t="shared" si="968"/>
        <v>78.849230769230743</v>
      </c>
      <c r="J3070" s="28">
        <f t="shared" si="968"/>
        <v>315.60278021978041</v>
      </c>
      <c r="K3070" s="28">
        <f t="shared" si="968"/>
        <v>77.481208791208815</v>
      </c>
      <c r="L3070" s="28">
        <f t="shared" si="968"/>
        <v>6.656349567592164E-3</v>
      </c>
      <c r="M3070" s="28">
        <f t="shared" si="968"/>
        <v>330.4133626373627</v>
      </c>
      <c r="N3070" s="28">
        <f t="shared" si="968"/>
        <v>119.65840659340643</v>
      </c>
      <c r="O3070" s="28">
        <f t="shared" si="968"/>
        <v>44.390010989010989</v>
      </c>
      <c r="P3070" s="28">
        <f t="shared" si="968"/>
        <v>0</v>
      </c>
      <c r="R3070" s="24">
        <f t="shared" si="899"/>
        <v>1544.4512387671505</v>
      </c>
      <c r="T3070" s="5">
        <v>567.27760165617724</v>
      </c>
      <c r="V3070" s="20">
        <f t="shared" si="900"/>
        <v>2111.7288404233277</v>
      </c>
      <c r="W3070" s="59">
        <f t="shared" si="890"/>
        <v>43081</v>
      </c>
      <c r="X3070" s="28">
        <f t="shared" si="903"/>
        <v>151.39905833333341</v>
      </c>
      <c r="Y3070" s="28">
        <f t="shared" si="904"/>
        <v>338.18764999999991</v>
      </c>
      <c r="Z3070" s="28">
        <f t="shared" si="930"/>
        <v>329.06874999999974</v>
      </c>
      <c r="AA3070" s="28">
        <f t="shared" si="914"/>
        <v>321.86480833333314</v>
      </c>
      <c r="AB3070" s="28">
        <f t="shared" si="905"/>
        <v>202.36661666666666</v>
      </c>
      <c r="AC3070" s="28">
        <f t="shared" si="906"/>
        <v>35.93319166666668</v>
      </c>
      <c r="AD3070" s="28">
        <f t="shared" si="907"/>
        <v>96.176699999999983</v>
      </c>
      <c r="AE3070" s="28">
        <f t="shared" si="908"/>
        <v>0</v>
      </c>
      <c r="AF3070" s="28">
        <f t="shared" si="909"/>
        <v>13.055871666666661</v>
      </c>
      <c r="AG3070" s="28">
        <f t="shared" si="910"/>
        <v>8.5230499999999978</v>
      </c>
      <c r="AH3070" s="28">
        <f t="shared" si="911"/>
        <v>0</v>
      </c>
      <c r="AI3070" s="28"/>
      <c r="AL3070" s="24">
        <f t="shared" si="912"/>
        <v>1496.5756966666663</v>
      </c>
      <c r="AN3070" s="47">
        <v>315</v>
      </c>
      <c r="AP3070" s="20">
        <f t="shared" si="901"/>
        <v>1811.5756966666663</v>
      </c>
      <c r="AR3070" s="20"/>
    </row>
    <row r="3071" spans="1:44" x14ac:dyDescent="0.25">
      <c r="A3071" t="str">
        <f>VLOOKUP($B3071,'Cushing Balance'!$C$2:$E$500,3,TRUE)</f>
        <v>492017</v>
      </c>
      <c r="B3071" s="2">
        <v>43082</v>
      </c>
      <c r="C3071" s="32"/>
      <c r="D3071" s="36">
        <f t="shared" si="939"/>
        <v>139.16694505494522</v>
      </c>
      <c r="E3071" s="28">
        <f t="shared" si="940"/>
        <v>108.94604395604414</v>
      </c>
      <c r="F3071" s="28">
        <f t="shared" si="941"/>
        <v>197.36916483516487</v>
      </c>
      <c r="G3071" s="28"/>
      <c r="H3071" s="28">
        <f t="shared" ref="H3071:P3071" si="969">AVERAGE(H3065:H3070)</f>
        <v>132.56742857142854</v>
      </c>
      <c r="I3071" s="28">
        <f t="shared" si="969"/>
        <v>78.849230769230743</v>
      </c>
      <c r="J3071" s="28">
        <f t="shared" si="969"/>
        <v>315.60278021978041</v>
      </c>
      <c r="K3071" s="28">
        <f t="shared" si="969"/>
        <v>77.481208791208815</v>
      </c>
      <c r="L3071" s="28">
        <f t="shared" si="969"/>
        <v>6.656349567592164E-3</v>
      </c>
      <c r="M3071" s="28">
        <f t="shared" si="969"/>
        <v>330.4133626373627</v>
      </c>
      <c r="N3071" s="28">
        <f t="shared" si="969"/>
        <v>119.65840659340643</v>
      </c>
      <c r="O3071" s="28">
        <f t="shared" si="969"/>
        <v>44.390010989010989</v>
      </c>
      <c r="P3071" s="28">
        <f t="shared" si="969"/>
        <v>0</v>
      </c>
      <c r="R3071" s="24">
        <f t="shared" si="899"/>
        <v>1544.4512387671505</v>
      </c>
      <c r="T3071" s="5">
        <v>567.27760165617724</v>
      </c>
      <c r="V3071" s="20">
        <f t="shared" si="900"/>
        <v>2111.7288404233277</v>
      </c>
      <c r="W3071" s="59">
        <f t="shared" si="890"/>
        <v>43082</v>
      </c>
      <c r="X3071" s="28">
        <f t="shared" si="903"/>
        <v>151.39905833333341</v>
      </c>
      <c r="Y3071" s="28">
        <f t="shared" si="904"/>
        <v>338.18764999999991</v>
      </c>
      <c r="Z3071" s="28">
        <f t="shared" si="930"/>
        <v>329.06874999999974</v>
      </c>
      <c r="AA3071" s="28">
        <f t="shared" si="914"/>
        <v>321.86480833333314</v>
      </c>
      <c r="AB3071" s="28">
        <f t="shared" si="905"/>
        <v>202.36661666666666</v>
      </c>
      <c r="AC3071" s="28">
        <f t="shared" si="906"/>
        <v>35.93319166666668</v>
      </c>
      <c r="AD3071" s="28">
        <f t="shared" si="907"/>
        <v>96.176699999999983</v>
      </c>
      <c r="AE3071" s="28">
        <f t="shared" si="908"/>
        <v>0</v>
      </c>
      <c r="AF3071" s="28">
        <f t="shared" si="909"/>
        <v>13.055871666666661</v>
      </c>
      <c r="AG3071" s="28">
        <f t="shared" si="910"/>
        <v>8.5230499999999978</v>
      </c>
      <c r="AH3071" s="28">
        <f t="shared" si="911"/>
        <v>0</v>
      </c>
      <c r="AI3071" s="28"/>
      <c r="AL3071" s="24">
        <f t="shared" si="912"/>
        <v>1496.5756966666663</v>
      </c>
      <c r="AN3071" s="47">
        <v>315</v>
      </c>
      <c r="AP3071" s="20">
        <f t="shared" si="901"/>
        <v>1811.5756966666663</v>
      </c>
      <c r="AR3071" s="20"/>
    </row>
    <row r="3072" spans="1:44" x14ac:dyDescent="0.25">
      <c r="A3072" t="str">
        <f>VLOOKUP($B3072,'Cushing Balance'!$C$2:$E$500,3,TRUE)</f>
        <v>492017</v>
      </c>
      <c r="B3072" s="2">
        <v>43083</v>
      </c>
      <c r="C3072" s="32"/>
      <c r="D3072" s="36">
        <f t="shared" si="939"/>
        <v>139.16694505494522</v>
      </c>
      <c r="E3072" s="28">
        <f t="shared" si="940"/>
        <v>108.94604395604414</v>
      </c>
      <c r="F3072" s="28">
        <f t="shared" si="941"/>
        <v>197.36916483516487</v>
      </c>
      <c r="G3072" s="28"/>
      <c r="H3072" s="28">
        <f t="shared" ref="H3072:P3072" si="970">AVERAGE(H3066:H3071)</f>
        <v>132.56742857142854</v>
      </c>
      <c r="I3072" s="28">
        <f t="shared" si="970"/>
        <v>78.849230769230743</v>
      </c>
      <c r="J3072" s="28">
        <f t="shared" si="970"/>
        <v>315.60278021978041</v>
      </c>
      <c r="K3072" s="28">
        <f t="shared" si="970"/>
        <v>77.481208791208815</v>
      </c>
      <c r="L3072" s="28">
        <f t="shared" si="970"/>
        <v>6.656349567592164E-3</v>
      </c>
      <c r="M3072" s="28">
        <f t="shared" si="970"/>
        <v>330.4133626373627</v>
      </c>
      <c r="N3072" s="28">
        <f t="shared" si="970"/>
        <v>119.65840659340643</v>
      </c>
      <c r="O3072" s="28">
        <f t="shared" si="970"/>
        <v>44.390010989010989</v>
      </c>
      <c r="P3072" s="28">
        <f t="shared" si="970"/>
        <v>0</v>
      </c>
      <c r="R3072" s="24">
        <f t="shared" si="899"/>
        <v>1544.4512387671505</v>
      </c>
      <c r="T3072" s="5">
        <v>567.27760165617724</v>
      </c>
      <c r="V3072" s="20">
        <f t="shared" si="900"/>
        <v>2111.7288404233277</v>
      </c>
      <c r="W3072" s="59">
        <f t="shared" si="890"/>
        <v>43083</v>
      </c>
      <c r="X3072" s="28">
        <f t="shared" si="903"/>
        <v>151.39905833333341</v>
      </c>
      <c r="Y3072" s="28">
        <f t="shared" si="904"/>
        <v>338.18764999999991</v>
      </c>
      <c r="Z3072" s="28">
        <f t="shared" si="930"/>
        <v>329.06874999999974</v>
      </c>
      <c r="AA3072" s="28">
        <f t="shared" si="914"/>
        <v>321.86480833333314</v>
      </c>
      <c r="AB3072" s="28">
        <f t="shared" si="905"/>
        <v>202.36661666666666</v>
      </c>
      <c r="AC3072" s="28">
        <f t="shared" si="906"/>
        <v>35.93319166666668</v>
      </c>
      <c r="AD3072" s="28">
        <f t="shared" si="907"/>
        <v>96.176699999999983</v>
      </c>
      <c r="AE3072" s="28">
        <f t="shared" si="908"/>
        <v>0</v>
      </c>
      <c r="AF3072" s="28">
        <f t="shared" si="909"/>
        <v>13.055871666666661</v>
      </c>
      <c r="AG3072" s="28">
        <f t="shared" si="910"/>
        <v>8.5230499999999978</v>
      </c>
      <c r="AH3072" s="28">
        <f t="shared" si="911"/>
        <v>0</v>
      </c>
      <c r="AI3072" s="28"/>
      <c r="AL3072" s="24">
        <f t="shared" si="912"/>
        <v>1496.5756966666663</v>
      </c>
      <c r="AN3072" s="47">
        <v>315</v>
      </c>
      <c r="AP3072" s="20">
        <f t="shared" si="901"/>
        <v>1811.5756966666663</v>
      </c>
      <c r="AR3072" s="20"/>
    </row>
    <row r="3073" spans="1:44" x14ac:dyDescent="0.25">
      <c r="A3073" t="str">
        <f>VLOOKUP($B3073,'Cushing Balance'!$C$2:$E$500,3,TRUE)</f>
        <v>492017</v>
      </c>
      <c r="B3073" s="2">
        <v>43084</v>
      </c>
      <c r="C3073" s="32"/>
      <c r="D3073" s="36">
        <f t="shared" si="939"/>
        <v>139.16694505494522</v>
      </c>
      <c r="E3073" s="28">
        <f t="shared" si="940"/>
        <v>108.94604395604414</v>
      </c>
      <c r="F3073" s="28">
        <f t="shared" si="941"/>
        <v>197.36916483516487</v>
      </c>
      <c r="G3073" s="28"/>
      <c r="H3073" s="28">
        <f t="shared" ref="H3073:P3073" si="971">AVERAGE(H3067:H3072)</f>
        <v>132.56742857142854</v>
      </c>
      <c r="I3073" s="28">
        <f t="shared" si="971"/>
        <v>78.849230769230743</v>
      </c>
      <c r="J3073" s="28">
        <f t="shared" si="971"/>
        <v>315.60278021978041</v>
      </c>
      <c r="K3073" s="28">
        <f t="shared" si="971"/>
        <v>77.481208791208815</v>
      </c>
      <c r="L3073" s="28">
        <f t="shared" si="971"/>
        <v>6.656349567592164E-3</v>
      </c>
      <c r="M3073" s="28">
        <f t="shared" si="971"/>
        <v>330.4133626373627</v>
      </c>
      <c r="N3073" s="28">
        <f t="shared" si="971"/>
        <v>119.65840659340643</v>
      </c>
      <c r="O3073" s="28">
        <f t="shared" si="971"/>
        <v>44.390010989010989</v>
      </c>
      <c r="P3073" s="28">
        <f t="shared" si="971"/>
        <v>0</v>
      </c>
      <c r="R3073" s="24">
        <f t="shared" si="899"/>
        <v>1544.4512387671505</v>
      </c>
      <c r="T3073" s="5">
        <v>567.27760165617724</v>
      </c>
      <c r="V3073" s="20">
        <f t="shared" si="900"/>
        <v>2111.7288404233277</v>
      </c>
      <c r="W3073" s="59">
        <f t="shared" si="890"/>
        <v>43084</v>
      </c>
      <c r="X3073" s="28">
        <f t="shared" si="903"/>
        <v>151.39905833333341</v>
      </c>
      <c r="Y3073" s="28">
        <f t="shared" si="904"/>
        <v>338.18764999999991</v>
      </c>
      <c r="Z3073" s="28">
        <f t="shared" si="930"/>
        <v>329.06874999999974</v>
      </c>
      <c r="AA3073" s="28">
        <f t="shared" si="914"/>
        <v>321.86480833333314</v>
      </c>
      <c r="AB3073" s="28">
        <f t="shared" si="905"/>
        <v>202.36661666666666</v>
      </c>
      <c r="AC3073" s="28">
        <f t="shared" si="906"/>
        <v>35.93319166666668</v>
      </c>
      <c r="AD3073" s="28">
        <f t="shared" si="907"/>
        <v>96.176699999999983</v>
      </c>
      <c r="AE3073" s="28">
        <f t="shared" si="908"/>
        <v>0</v>
      </c>
      <c r="AF3073" s="28">
        <f t="shared" si="909"/>
        <v>13.055871666666661</v>
      </c>
      <c r="AG3073" s="28">
        <f t="shared" si="910"/>
        <v>8.5230499999999978</v>
      </c>
      <c r="AH3073" s="28">
        <f t="shared" si="911"/>
        <v>0</v>
      </c>
      <c r="AI3073" s="28"/>
      <c r="AL3073" s="24">
        <f t="shared" si="912"/>
        <v>1496.5756966666663</v>
      </c>
      <c r="AN3073" s="47">
        <v>315</v>
      </c>
      <c r="AP3073" s="20">
        <f t="shared" si="901"/>
        <v>1811.5756966666663</v>
      </c>
      <c r="AR3073" s="20"/>
    </row>
    <row r="3074" spans="1:44" x14ac:dyDescent="0.25">
      <c r="A3074" t="str">
        <f>VLOOKUP($B3074,'Cushing Balance'!$C$2:$E$500,3,TRUE)</f>
        <v>502017</v>
      </c>
      <c r="B3074" s="2">
        <v>43085</v>
      </c>
      <c r="C3074" s="32"/>
      <c r="D3074" s="36">
        <f t="shared" si="939"/>
        <v>139.16694505494522</v>
      </c>
      <c r="E3074" s="28">
        <f t="shared" si="940"/>
        <v>108.94604395604414</v>
      </c>
      <c r="F3074" s="28">
        <f t="shared" si="941"/>
        <v>197.36916483516487</v>
      </c>
      <c r="G3074" s="28"/>
      <c r="H3074" s="28">
        <f t="shared" ref="H3074:P3074" si="972">AVERAGE(H3068:H3073)</f>
        <v>132.56742857142854</v>
      </c>
      <c r="I3074" s="28">
        <f t="shared" si="972"/>
        <v>78.849230769230743</v>
      </c>
      <c r="J3074" s="28">
        <f t="shared" si="972"/>
        <v>315.60278021978041</v>
      </c>
      <c r="K3074" s="28">
        <f t="shared" si="972"/>
        <v>77.481208791208815</v>
      </c>
      <c r="L3074" s="28">
        <f t="shared" si="972"/>
        <v>6.656349567592164E-3</v>
      </c>
      <c r="M3074" s="28">
        <f t="shared" si="972"/>
        <v>330.4133626373627</v>
      </c>
      <c r="N3074" s="28">
        <f t="shared" si="972"/>
        <v>119.65840659340643</v>
      </c>
      <c r="O3074" s="28">
        <f t="shared" si="972"/>
        <v>44.390010989010989</v>
      </c>
      <c r="P3074" s="28">
        <f t="shared" si="972"/>
        <v>0</v>
      </c>
      <c r="R3074" s="24">
        <f t="shared" si="899"/>
        <v>1544.4512387671505</v>
      </c>
      <c r="T3074" s="5">
        <v>567.27760165617724</v>
      </c>
      <c r="V3074" s="20">
        <f t="shared" si="900"/>
        <v>2111.7288404233277</v>
      </c>
      <c r="W3074" s="59">
        <f t="shared" ref="W3074:W3137" si="973">B3074</f>
        <v>43085</v>
      </c>
      <c r="X3074" s="28">
        <f t="shared" si="903"/>
        <v>151.39905833333341</v>
      </c>
      <c r="Y3074" s="28">
        <f t="shared" si="904"/>
        <v>338.18764999999991</v>
      </c>
      <c r="Z3074" s="28">
        <f t="shared" si="930"/>
        <v>329.06874999999974</v>
      </c>
      <c r="AA3074" s="28">
        <f t="shared" si="914"/>
        <v>321.86480833333314</v>
      </c>
      <c r="AB3074" s="28">
        <f t="shared" si="905"/>
        <v>202.36661666666666</v>
      </c>
      <c r="AC3074" s="28">
        <f t="shared" si="906"/>
        <v>35.93319166666668</v>
      </c>
      <c r="AD3074" s="28">
        <f t="shared" si="907"/>
        <v>96.176699999999983</v>
      </c>
      <c r="AE3074" s="28">
        <f t="shared" si="908"/>
        <v>0</v>
      </c>
      <c r="AF3074" s="28">
        <f t="shared" si="909"/>
        <v>13.055871666666661</v>
      </c>
      <c r="AG3074" s="28">
        <f t="shared" si="910"/>
        <v>8.5230499999999978</v>
      </c>
      <c r="AH3074" s="28">
        <f t="shared" si="911"/>
        <v>0</v>
      </c>
      <c r="AI3074" s="28"/>
      <c r="AL3074" s="24">
        <f t="shared" si="912"/>
        <v>1496.5756966666663</v>
      </c>
      <c r="AN3074" s="47">
        <v>315</v>
      </c>
      <c r="AP3074" s="20">
        <f t="shared" si="901"/>
        <v>1811.5756966666663</v>
      </c>
      <c r="AR3074" s="20"/>
    </row>
    <row r="3075" spans="1:44" x14ac:dyDescent="0.25">
      <c r="A3075" t="str">
        <f>VLOOKUP($B3075,'Cushing Balance'!$C$2:$E$500,3,TRUE)</f>
        <v>502017</v>
      </c>
      <c r="B3075" s="2">
        <v>43086</v>
      </c>
      <c r="C3075" s="32"/>
      <c r="D3075" s="36">
        <f t="shared" si="939"/>
        <v>139.16694505494522</v>
      </c>
      <c r="E3075" s="28">
        <f t="shared" si="940"/>
        <v>108.94604395604414</v>
      </c>
      <c r="F3075" s="28">
        <f t="shared" si="941"/>
        <v>197.36916483516487</v>
      </c>
      <c r="G3075" s="28"/>
      <c r="H3075" s="28">
        <f t="shared" ref="H3075:P3075" si="974">AVERAGE(H3069:H3074)</f>
        <v>132.56742857142854</v>
      </c>
      <c r="I3075" s="28">
        <f t="shared" si="974"/>
        <v>78.849230769230743</v>
      </c>
      <c r="J3075" s="28">
        <f t="shared" si="974"/>
        <v>315.60278021978041</v>
      </c>
      <c r="K3075" s="28">
        <f t="shared" si="974"/>
        <v>77.481208791208815</v>
      </c>
      <c r="L3075" s="28">
        <f t="shared" si="974"/>
        <v>6.656349567592164E-3</v>
      </c>
      <c r="M3075" s="28">
        <f t="shared" si="974"/>
        <v>330.4133626373627</v>
      </c>
      <c r="N3075" s="28">
        <f t="shared" si="974"/>
        <v>119.65840659340643</v>
      </c>
      <c r="O3075" s="28">
        <f t="shared" si="974"/>
        <v>44.390010989010989</v>
      </c>
      <c r="P3075" s="28">
        <f t="shared" si="974"/>
        <v>0</v>
      </c>
      <c r="R3075" s="24">
        <f t="shared" si="899"/>
        <v>1544.4512387671505</v>
      </c>
      <c r="T3075" s="5">
        <v>567.27760165617724</v>
      </c>
      <c r="V3075" s="20">
        <f t="shared" si="900"/>
        <v>2111.7288404233277</v>
      </c>
      <c r="W3075" s="59">
        <f t="shared" si="973"/>
        <v>43086</v>
      </c>
      <c r="X3075" s="28">
        <f t="shared" si="903"/>
        <v>151.39905833333341</v>
      </c>
      <c r="Y3075" s="28">
        <f t="shared" si="904"/>
        <v>338.18764999999991</v>
      </c>
      <c r="Z3075" s="28">
        <f t="shared" si="930"/>
        <v>329.06874999999974</v>
      </c>
      <c r="AA3075" s="28">
        <f t="shared" si="914"/>
        <v>321.86480833333314</v>
      </c>
      <c r="AB3075" s="28">
        <f t="shared" si="905"/>
        <v>202.36661666666666</v>
      </c>
      <c r="AC3075" s="28">
        <f t="shared" si="906"/>
        <v>35.93319166666668</v>
      </c>
      <c r="AD3075" s="28">
        <f t="shared" si="907"/>
        <v>96.176699999999983</v>
      </c>
      <c r="AE3075" s="28">
        <f t="shared" si="908"/>
        <v>0</v>
      </c>
      <c r="AF3075" s="28">
        <f t="shared" si="909"/>
        <v>13.055871666666661</v>
      </c>
      <c r="AG3075" s="28">
        <f t="shared" si="910"/>
        <v>8.5230499999999978</v>
      </c>
      <c r="AH3075" s="28">
        <f t="shared" si="911"/>
        <v>0</v>
      </c>
      <c r="AI3075" s="28"/>
      <c r="AL3075" s="24">
        <f t="shared" si="912"/>
        <v>1496.5756966666663</v>
      </c>
      <c r="AN3075" s="47">
        <v>315</v>
      </c>
      <c r="AP3075" s="20">
        <f t="shared" si="901"/>
        <v>1811.5756966666663</v>
      </c>
      <c r="AR3075" s="20"/>
    </row>
    <row r="3076" spans="1:44" x14ac:dyDescent="0.25">
      <c r="A3076" t="str">
        <f>VLOOKUP($B3076,'Cushing Balance'!$C$2:$E$500,3,TRUE)</f>
        <v>502017</v>
      </c>
      <c r="B3076" s="2">
        <v>43087</v>
      </c>
      <c r="C3076" s="32"/>
      <c r="D3076" s="36">
        <f t="shared" si="939"/>
        <v>139.16694505494522</v>
      </c>
      <c r="E3076" s="28">
        <f t="shared" si="940"/>
        <v>108.94604395604414</v>
      </c>
      <c r="F3076" s="28">
        <f t="shared" si="941"/>
        <v>197.36916483516487</v>
      </c>
      <c r="G3076" s="28"/>
      <c r="H3076" s="28">
        <f t="shared" ref="H3076:P3076" si="975">AVERAGE(H3070:H3075)</f>
        <v>132.56742857142854</v>
      </c>
      <c r="I3076" s="28">
        <f t="shared" si="975"/>
        <v>78.849230769230743</v>
      </c>
      <c r="J3076" s="28">
        <f t="shared" si="975"/>
        <v>315.60278021978041</v>
      </c>
      <c r="K3076" s="28">
        <f t="shared" si="975"/>
        <v>77.481208791208815</v>
      </c>
      <c r="L3076" s="28">
        <f t="shared" si="975"/>
        <v>6.656349567592164E-3</v>
      </c>
      <c r="M3076" s="28">
        <f t="shared" si="975"/>
        <v>330.4133626373627</v>
      </c>
      <c r="N3076" s="28">
        <f t="shared" si="975"/>
        <v>119.65840659340643</v>
      </c>
      <c r="O3076" s="28">
        <f t="shared" si="975"/>
        <v>44.390010989010989</v>
      </c>
      <c r="P3076" s="28">
        <f t="shared" si="975"/>
        <v>0</v>
      </c>
      <c r="R3076" s="24">
        <f t="shared" si="899"/>
        <v>1544.4512387671505</v>
      </c>
      <c r="T3076" s="5">
        <v>567.27760165617724</v>
      </c>
      <c r="V3076" s="20">
        <f t="shared" si="900"/>
        <v>2111.7288404233277</v>
      </c>
      <c r="W3076" s="59">
        <f t="shared" si="973"/>
        <v>43087</v>
      </c>
      <c r="X3076" s="28">
        <f t="shared" si="903"/>
        <v>151.39905833333341</v>
      </c>
      <c r="Y3076" s="28">
        <f t="shared" si="904"/>
        <v>338.18764999999991</v>
      </c>
      <c r="Z3076" s="28">
        <f t="shared" si="930"/>
        <v>329.06874999999974</v>
      </c>
      <c r="AA3076" s="28">
        <f t="shared" si="914"/>
        <v>321.86480833333314</v>
      </c>
      <c r="AB3076" s="28">
        <f t="shared" si="905"/>
        <v>202.36661666666666</v>
      </c>
      <c r="AC3076" s="28">
        <f t="shared" si="906"/>
        <v>35.93319166666668</v>
      </c>
      <c r="AD3076" s="28">
        <f t="shared" si="907"/>
        <v>96.176699999999983</v>
      </c>
      <c r="AE3076" s="28">
        <f t="shared" si="908"/>
        <v>0</v>
      </c>
      <c r="AF3076" s="28">
        <f t="shared" si="909"/>
        <v>13.055871666666661</v>
      </c>
      <c r="AG3076" s="28">
        <f t="shared" si="910"/>
        <v>8.5230499999999978</v>
      </c>
      <c r="AH3076" s="28">
        <f t="shared" si="911"/>
        <v>0</v>
      </c>
      <c r="AI3076" s="28"/>
      <c r="AL3076" s="24">
        <f t="shared" si="912"/>
        <v>1496.5756966666663</v>
      </c>
      <c r="AN3076" s="47">
        <v>315</v>
      </c>
      <c r="AP3076" s="20">
        <f t="shared" si="901"/>
        <v>1811.5756966666663</v>
      </c>
      <c r="AR3076" s="20"/>
    </row>
    <row r="3077" spans="1:44" x14ac:dyDescent="0.25">
      <c r="A3077" t="str">
        <f>VLOOKUP($B3077,'Cushing Balance'!$C$2:$E$500,3,TRUE)</f>
        <v>502017</v>
      </c>
      <c r="B3077" s="2">
        <v>43088</v>
      </c>
      <c r="C3077" s="32"/>
      <c r="D3077" s="36">
        <f t="shared" si="939"/>
        <v>139.16694505494522</v>
      </c>
      <c r="E3077" s="28">
        <f t="shared" si="940"/>
        <v>108.94604395604414</v>
      </c>
      <c r="F3077" s="28">
        <f t="shared" si="941"/>
        <v>197.36916483516487</v>
      </c>
      <c r="G3077" s="28"/>
      <c r="H3077" s="28">
        <f t="shared" ref="H3077:P3077" si="976">AVERAGE(H3071:H3076)</f>
        <v>132.56742857142854</v>
      </c>
      <c r="I3077" s="28">
        <f t="shared" si="976"/>
        <v>78.849230769230743</v>
      </c>
      <c r="J3077" s="28">
        <f t="shared" si="976"/>
        <v>315.60278021978041</v>
      </c>
      <c r="K3077" s="28">
        <f t="shared" si="976"/>
        <v>77.481208791208815</v>
      </c>
      <c r="L3077" s="28">
        <f t="shared" si="976"/>
        <v>6.656349567592164E-3</v>
      </c>
      <c r="M3077" s="28">
        <f t="shared" si="976"/>
        <v>330.4133626373627</v>
      </c>
      <c r="N3077" s="28">
        <f t="shared" si="976"/>
        <v>119.65840659340643</v>
      </c>
      <c r="O3077" s="28">
        <f t="shared" si="976"/>
        <v>44.390010989010989</v>
      </c>
      <c r="P3077" s="28">
        <f t="shared" si="976"/>
        <v>0</v>
      </c>
      <c r="R3077" s="24">
        <f t="shared" si="899"/>
        <v>1544.4512387671505</v>
      </c>
      <c r="T3077" s="5">
        <v>567.27760165617724</v>
      </c>
      <c r="V3077" s="20">
        <f t="shared" si="900"/>
        <v>2111.7288404233277</v>
      </c>
      <c r="W3077" s="59">
        <f t="shared" si="973"/>
        <v>43088</v>
      </c>
      <c r="X3077" s="28">
        <f t="shared" si="903"/>
        <v>151.39905833333341</v>
      </c>
      <c r="Y3077" s="28">
        <f t="shared" si="904"/>
        <v>338.18764999999991</v>
      </c>
      <c r="Z3077" s="28">
        <f t="shared" si="930"/>
        <v>329.06874999999974</v>
      </c>
      <c r="AA3077" s="28">
        <f t="shared" si="914"/>
        <v>321.86480833333314</v>
      </c>
      <c r="AB3077" s="28">
        <f t="shared" si="905"/>
        <v>202.36661666666666</v>
      </c>
      <c r="AC3077" s="28">
        <f t="shared" si="906"/>
        <v>35.93319166666668</v>
      </c>
      <c r="AD3077" s="28">
        <f t="shared" si="907"/>
        <v>96.176699999999983</v>
      </c>
      <c r="AE3077" s="28">
        <f t="shared" si="908"/>
        <v>0</v>
      </c>
      <c r="AF3077" s="28">
        <f t="shared" si="909"/>
        <v>13.055871666666661</v>
      </c>
      <c r="AG3077" s="28">
        <f t="shared" si="910"/>
        <v>8.5230499999999978</v>
      </c>
      <c r="AH3077" s="28">
        <f t="shared" si="911"/>
        <v>0</v>
      </c>
      <c r="AI3077" s="28"/>
      <c r="AL3077" s="24">
        <f t="shared" si="912"/>
        <v>1496.5756966666663</v>
      </c>
      <c r="AN3077" s="47">
        <v>315</v>
      </c>
      <c r="AP3077" s="20">
        <f t="shared" si="901"/>
        <v>1811.5756966666663</v>
      </c>
      <c r="AR3077" s="20"/>
    </row>
    <row r="3078" spans="1:44" x14ac:dyDescent="0.25">
      <c r="A3078" t="str">
        <f>VLOOKUP($B3078,'Cushing Balance'!$C$2:$E$500,3,TRUE)</f>
        <v>502017</v>
      </c>
      <c r="B3078" s="2">
        <v>43089</v>
      </c>
      <c r="C3078" s="32"/>
      <c r="D3078" s="36">
        <f t="shared" si="939"/>
        <v>139.16694505494522</v>
      </c>
      <c r="E3078" s="28">
        <f t="shared" si="940"/>
        <v>108.94604395604414</v>
      </c>
      <c r="F3078" s="28">
        <f t="shared" si="941"/>
        <v>197.36916483516487</v>
      </c>
      <c r="G3078" s="28"/>
      <c r="H3078" s="28">
        <f t="shared" ref="H3078:P3078" si="977">AVERAGE(H3072:H3077)</f>
        <v>132.56742857142854</v>
      </c>
      <c r="I3078" s="28">
        <f t="shared" si="977"/>
        <v>78.849230769230743</v>
      </c>
      <c r="J3078" s="28">
        <f t="shared" si="977"/>
        <v>315.60278021978041</v>
      </c>
      <c r="K3078" s="28">
        <f t="shared" si="977"/>
        <v>77.481208791208815</v>
      </c>
      <c r="L3078" s="28">
        <f t="shared" si="977"/>
        <v>6.656349567592164E-3</v>
      </c>
      <c r="M3078" s="28">
        <f t="shared" si="977"/>
        <v>330.4133626373627</v>
      </c>
      <c r="N3078" s="28">
        <f t="shared" si="977"/>
        <v>119.65840659340643</v>
      </c>
      <c r="O3078" s="28">
        <f t="shared" si="977"/>
        <v>44.390010989010989</v>
      </c>
      <c r="P3078" s="28">
        <f t="shared" si="977"/>
        <v>0</v>
      </c>
      <c r="R3078" s="24">
        <f t="shared" si="899"/>
        <v>1544.4512387671505</v>
      </c>
      <c r="T3078" s="5">
        <v>567.27760165617724</v>
      </c>
      <c r="V3078" s="20">
        <f t="shared" si="900"/>
        <v>2111.7288404233277</v>
      </c>
      <c r="W3078" s="59">
        <f t="shared" si="973"/>
        <v>43089</v>
      </c>
      <c r="X3078" s="28">
        <f t="shared" si="903"/>
        <v>151.39905833333341</v>
      </c>
      <c r="Y3078" s="28">
        <f t="shared" si="904"/>
        <v>338.18764999999991</v>
      </c>
      <c r="Z3078" s="28">
        <f t="shared" si="930"/>
        <v>329.06874999999974</v>
      </c>
      <c r="AA3078" s="28">
        <f t="shared" si="914"/>
        <v>321.86480833333314</v>
      </c>
      <c r="AB3078" s="28">
        <f t="shared" si="905"/>
        <v>202.36661666666666</v>
      </c>
      <c r="AC3078" s="28">
        <f t="shared" si="906"/>
        <v>35.93319166666668</v>
      </c>
      <c r="AD3078" s="28">
        <f t="shared" si="907"/>
        <v>96.176699999999983</v>
      </c>
      <c r="AE3078" s="28">
        <f t="shared" si="908"/>
        <v>0</v>
      </c>
      <c r="AF3078" s="28">
        <f t="shared" si="909"/>
        <v>13.055871666666661</v>
      </c>
      <c r="AG3078" s="28">
        <f t="shared" si="910"/>
        <v>8.5230499999999978</v>
      </c>
      <c r="AH3078" s="28">
        <f t="shared" si="911"/>
        <v>0</v>
      </c>
      <c r="AI3078" s="28"/>
      <c r="AL3078" s="24">
        <f t="shared" si="912"/>
        <v>1496.5756966666663</v>
      </c>
      <c r="AN3078" s="47">
        <v>315</v>
      </c>
      <c r="AP3078" s="20">
        <f t="shared" si="901"/>
        <v>1811.5756966666663</v>
      </c>
      <c r="AR3078" s="20"/>
    </row>
    <row r="3079" spans="1:44" x14ac:dyDescent="0.25">
      <c r="A3079" t="str">
        <f>VLOOKUP($B3079,'Cushing Balance'!$C$2:$E$500,3,TRUE)</f>
        <v>502017</v>
      </c>
      <c r="B3079" s="2">
        <v>43090</v>
      </c>
      <c r="C3079" s="32"/>
      <c r="D3079" s="36">
        <f t="shared" si="939"/>
        <v>139.16694505494522</v>
      </c>
      <c r="E3079" s="28">
        <f t="shared" si="940"/>
        <v>108.94604395604414</v>
      </c>
      <c r="F3079" s="28">
        <f t="shared" si="941"/>
        <v>197.36916483516487</v>
      </c>
      <c r="G3079" s="28"/>
      <c r="H3079" s="28">
        <f t="shared" ref="H3079:P3079" si="978">AVERAGE(H3073:H3078)</f>
        <v>132.56742857142854</v>
      </c>
      <c r="I3079" s="28">
        <f t="shared" si="978"/>
        <v>78.849230769230743</v>
      </c>
      <c r="J3079" s="28">
        <f t="shared" si="978"/>
        <v>315.60278021978041</v>
      </c>
      <c r="K3079" s="28">
        <f t="shared" si="978"/>
        <v>77.481208791208815</v>
      </c>
      <c r="L3079" s="28">
        <f t="shared" si="978"/>
        <v>6.656349567592164E-3</v>
      </c>
      <c r="M3079" s="28">
        <f t="shared" si="978"/>
        <v>330.4133626373627</v>
      </c>
      <c r="N3079" s="28">
        <f t="shared" si="978"/>
        <v>119.65840659340643</v>
      </c>
      <c r="O3079" s="28">
        <f t="shared" si="978"/>
        <v>44.390010989010989</v>
      </c>
      <c r="P3079" s="28">
        <f t="shared" si="978"/>
        <v>0</v>
      </c>
      <c r="R3079" s="24">
        <f t="shared" si="899"/>
        <v>1544.4512387671505</v>
      </c>
      <c r="T3079" s="5">
        <v>567.27760165617724</v>
      </c>
      <c r="V3079" s="20">
        <f t="shared" si="900"/>
        <v>2111.7288404233277</v>
      </c>
      <c r="W3079" s="59">
        <f t="shared" si="973"/>
        <v>43090</v>
      </c>
      <c r="X3079" s="28">
        <f t="shared" si="903"/>
        <v>151.39905833333341</v>
      </c>
      <c r="Y3079" s="28">
        <f t="shared" si="904"/>
        <v>338.18764999999991</v>
      </c>
      <c r="Z3079" s="28">
        <f t="shared" si="930"/>
        <v>329.06874999999974</v>
      </c>
      <c r="AA3079" s="28">
        <f t="shared" si="914"/>
        <v>321.86480833333314</v>
      </c>
      <c r="AB3079" s="28">
        <f t="shared" si="905"/>
        <v>202.36661666666666</v>
      </c>
      <c r="AC3079" s="28">
        <f t="shared" si="906"/>
        <v>35.93319166666668</v>
      </c>
      <c r="AD3079" s="28">
        <f t="shared" si="907"/>
        <v>96.176699999999983</v>
      </c>
      <c r="AE3079" s="28">
        <f t="shared" si="908"/>
        <v>0</v>
      </c>
      <c r="AF3079" s="28">
        <f t="shared" si="909"/>
        <v>13.055871666666661</v>
      </c>
      <c r="AG3079" s="28">
        <f t="shared" si="910"/>
        <v>8.5230499999999978</v>
      </c>
      <c r="AH3079" s="28">
        <f t="shared" si="911"/>
        <v>0</v>
      </c>
      <c r="AI3079" s="28"/>
      <c r="AL3079" s="24">
        <f t="shared" si="912"/>
        <v>1496.5756966666663</v>
      </c>
      <c r="AN3079" s="47">
        <v>315</v>
      </c>
      <c r="AP3079" s="20">
        <f t="shared" si="901"/>
        <v>1811.5756966666663</v>
      </c>
      <c r="AR3079" s="20"/>
    </row>
    <row r="3080" spans="1:44" x14ac:dyDescent="0.25">
      <c r="A3080" t="str">
        <f>VLOOKUP($B3080,'Cushing Balance'!$C$2:$E$500,3,TRUE)</f>
        <v>502017</v>
      </c>
      <c r="B3080" s="2">
        <v>43091</v>
      </c>
      <c r="C3080" s="32"/>
      <c r="D3080" s="36">
        <f t="shared" si="939"/>
        <v>139.16694505494522</v>
      </c>
      <c r="E3080" s="28">
        <f t="shared" si="940"/>
        <v>108.94604395604414</v>
      </c>
      <c r="F3080" s="28">
        <f t="shared" si="941"/>
        <v>197.36916483516487</v>
      </c>
      <c r="G3080" s="28"/>
      <c r="H3080" s="28">
        <f t="shared" ref="H3080:P3080" si="979">AVERAGE(H3074:H3079)</f>
        <v>132.56742857142854</v>
      </c>
      <c r="I3080" s="28">
        <f t="shared" si="979"/>
        <v>78.849230769230743</v>
      </c>
      <c r="J3080" s="28">
        <f t="shared" si="979"/>
        <v>315.60278021978041</v>
      </c>
      <c r="K3080" s="28">
        <f t="shared" si="979"/>
        <v>77.481208791208815</v>
      </c>
      <c r="L3080" s="28">
        <f t="shared" si="979"/>
        <v>6.656349567592164E-3</v>
      </c>
      <c r="M3080" s="28">
        <f t="shared" si="979"/>
        <v>330.4133626373627</v>
      </c>
      <c r="N3080" s="28">
        <f t="shared" si="979"/>
        <v>119.65840659340643</v>
      </c>
      <c r="O3080" s="28">
        <f t="shared" si="979"/>
        <v>44.390010989010989</v>
      </c>
      <c r="P3080" s="28">
        <f t="shared" si="979"/>
        <v>0</v>
      </c>
      <c r="R3080" s="24">
        <f t="shared" si="899"/>
        <v>1544.4512387671505</v>
      </c>
      <c r="T3080" s="5">
        <v>567.27760165617724</v>
      </c>
      <c r="V3080" s="20">
        <f t="shared" si="900"/>
        <v>2111.7288404233277</v>
      </c>
      <c r="W3080" s="59">
        <f t="shared" si="973"/>
        <v>43091</v>
      </c>
      <c r="X3080" s="28">
        <f t="shared" si="903"/>
        <v>151.39905833333341</v>
      </c>
      <c r="Y3080" s="28">
        <f t="shared" si="904"/>
        <v>338.18764999999991</v>
      </c>
      <c r="Z3080" s="28">
        <f t="shared" si="930"/>
        <v>329.06874999999974</v>
      </c>
      <c r="AA3080" s="28">
        <f t="shared" si="914"/>
        <v>321.86480833333314</v>
      </c>
      <c r="AB3080" s="28">
        <f t="shared" si="905"/>
        <v>202.36661666666666</v>
      </c>
      <c r="AC3080" s="28">
        <f t="shared" si="906"/>
        <v>35.93319166666668</v>
      </c>
      <c r="AD3080" s="28">
        <f t="shared" si="907"/>
        <v>96.176699999999983</v>
      </c>
      <c r="AE3080" s="28">
        <f t="shared" si="908"/>
        <v>0</v>
      </c>
      <c r="AF3080" s="28">
        <f t="shared" si="909"/>
        <v>13.055871666666661</v>
      </c>
      <c r="AG3080" s="28">
        <f t="shared" si="910"/>
        <v>8.5230499999999978</v>
      </c>
      <c r="AH3080" s="28">
        <f t="shared" si="911"/>
        <v>0</v>
      </c>
      <c r="AI3080" s="28"/>
      <c r="AL3080" s="24">
        <f t="shared" si="912"/>
        <v>1496.5756966666663</v>
      </c>
      <c r="AN3080" s="47">
        <v>315</v>
      </c>
      <c r="AP3080" s="20">
        <f t="shared" si="901"/>
        <v>1811.5756966666663</v>
      </c>
      <c r="AR3080" s="20"/>
    </row>
    <row r="3081" spans="1:44" x14ac:dyDescent="0.25">
      <c r="A3081" t="str">
        <f>VLOOKUP($B3081,'Cushing Balance'!$C$2:$E$500,3,TRUE)</f>
        <v>512017</v>
      </c>
      <c r="B3081" s="2">
        <v>43092</v>
      </c>
      <c r="C3081" s="32"/>
      <c r="D3081" s="36">
        <f t="shared" si="939"/>
        <v>139.16694505494522</v>
      </c>
      <c r="E3081" s="28">
        <f t="shared" si="940"/>
        <v>108.94604395604414</v>
      </c>
      <c r="F3081" s="28">
        <f t="shared" si="941"/>
        <v>197.36916483516487</v>
      </c>
      <c r="G3081" s="28"/>
      <c r="H3081" s="28">
        <f t="shared" ref="H3081:P3081" si="980">AVERAGE(H3075:H3080)</f>
        <v>132.56742857142854</v>
      </c>
      <c r="I3081" s="28">
        <f t="shared" si="980"/>
        <v>78.849230769230743</v>
      </c>
      <c r="J3081" s="28">
        <f t="shared" si="980"/>
        <v>315.60278021978041</v>
      </c>
      <c r="K3081" s="28">
        <f t="shared" si="980"/>
        <v>77.481208791208815</v>
      </c>
      <c r="L3081" s="28">
        <f t="shared" si="980"/>
        <v>6.656349567592164E-3</v>
      </c>
      <c r="M3081" s="28">
        <f t="shared" si="980"/>
        <v>330.4133626373627</v>
      </c>
      <c r="N3081" s="28">
        <f t="shared" si="980"/>
        <v>119.65840659340643</v>
      </c>
      <c r="O3081" s="28">
        <f t="shared" si="980"/>
        <v>44.390010989010989</v>
      </c>
      <c r="P3081" s="28">
        <f t="shared" si="980"/>
        <v>0</v>
      </c>
      <c r="R3081" s="24">
        <f t="shared" si="899"/>
        <v>1544.4512387671505</v>
      </c>
      <c r="T3081" s="5">
        <v>567.27760165617724</v>
      </c>
      <c r="V3081" s="20">
        <f t="shared" si="900"/>
        <v>2111.7288404233277</v>
      </c>
      <c r="W3081" s="59">
        <f t="shared" si="973"/>
        <v>43092</v>
      </c>
      <c r="X3081" s="28">
        <f t="shared" si="903"/>
        <v>151.39905833333341</v>
      </c>
      <c r="Y3081" s="28">
        <f t="shared" si="904"/>
        <v>338.18764999999991</v>
      </c>
      <c r="Z3081" s="28">
        <f t="shared" si="930"/>
        <v>329.06874999999974</v>
      </c>
      <c r="AA3081" s="28">
        <f t="shared" si="914"/>
        <v>321.86480833333314</v>
      </c>
      <c r="AB3081" s="28">
        <f t="shared" si="905"/>
        <v>202.36661666666666</v>
      </c>
      <c r="AC3081" s="28">
        <f t="shared" si="906"/>
        <v>35.93319166666668</v>
      </c>
      <c r="AD3081" s="28">
        <f t="shared" si="907"/>
        <v>96.176699999999983</v>
      </c>
      <c r="AE3081" s="28">
        <f t="shared" si="908"/>
        <v>0</v>
      </c>
      <c r="AF3081" s="28">
        <f t="shared" si="909"/>
        <v>13.055871666666661</v>
      </c>
      <c r="AG3081" s="28">
        <f t="shared" si="910"/>
        <v>8.5230499999999978</v>
      </c>
      <c r="AH3081" s="28">
        <f t="shared" si="911"/>
        <v>0</v>
      </c>
      <c r="AI3081" s="28"/>
      <c r="AL3081" s="24">
        <f t="shared" si="912"/>
        <v>1496.5756966666663</v>
      </c>
      <c r="AN3081" s="47">
        <v>315</v>
      </c>
      <c r="AP3081" s="20">
        <f t="shared" si="901"/>
        <v>1811.5756966666663</v>
      </c>
      <c r="AR3081" s="20"/>
    </row>
    <row r="3082" spans="1:44" x14ac:dyDescent="0.25">
      <c r="A3082" t="str">
        <f>VLOOKUP($B3082,'Cushing Balance'!$C$2:$E$500,3,TRUE)</f>
        <v>512017</v>
      </c>
      <c r="B3082" s="2">
        <v>43093</v>
      </c>
      <c r="C3082" s="32"/>
      <c r="D3082" s="36">
        <f t="shared" si="939"/>
        <v>139.16694505494522</v>
      </c>
      <c r="E3082" s="28">
        <f t="shared" si="940"/>
        <v>108.94604395604414</v>
      </c>
      <c r="F3082" s="28">
        <f t="shared" si="941"/>
        <v>197.36916483516487</v>
      </c>
      <c r="G3082" s="28"/>
      <c r="H3082" s="28">
        <f t="shared" ref="H3082:P3082" si="981">AVERAGE(H3076:H3081)</f>
        <v>132.56742857142854</v>
      </c>
      <c r="I3082" s="28">
        <f t="shared" si="981"/>
        <v>78.849230769230743</v>
      </c>
      <c r="J3082" s="28">
        <f t="shared" si="981"/>
        <v>315.60278021978041</v>
      </c>
      <c r="K3082" s="28">
        <f t="shared" si="981"/>
        <v>77.481208791208815</v>
      </c>
      <c r="L3082" s="28">
        <f t="shared" si="981"/>
        <v>6.656349567592164E-3</v>
      </c>
      <c r="M3082" s="28">
        <f t="shared" si="981"/>
        <v>330.4133626373627</v>
      </c>
      <c r="N3082" s="28">
        <f t="shared" si="981"/>
        <v>119.65840659340643</v>
      </c>
      <c r="O3082" s="28">
        <f t="shared" si="981"/>
        <v>44.390010989010989</v>
      </c>
      <c r="P3082" s="28">
        <f t="shared" si="981"/>
        <v>0</v>
      </c>
      <c r="R3082" s="24">
        <f t="shared" ref="R3082:R3145" si="982">SUM(D3082:P3082)</f>
        <v>1544.4512387671505</v>
      </c>
      <c r="T3082" s="5">
        <v>567.27760165617724</v>
      </c>
      <c r="V3082" s="20">
        <f t="shared" ref="V3082:V3145" si="983">T3082+R3082</f>
        <v>2111.7288404233277</v>
      </c>
      <c r="W3082" s="59">
        <f t="shared" si="973"/>
        <v>43093</v>
      </c>
      <c r="X3082" s="28">
        <f t="shared" si="903"/>
        <v>151.39905833333341</v>
      </c>
      <c r="Y3082" s="28">
        <f t="shared" si="904"/>
        <v>338.18764999999991</v>
      </c>
      <c r="Z3082" s="28">
        <f t="shared" si="930"/>
        <v>329.06874999999974</v>
      </c>
      <c r="AA3082" s="28">
        <f t="shared" si="914"/>
        <v>321.86480833333314</v>
      </c>
      <c r="AB3082" s="28">
        <f t="shared" si="905"/>
        <v>202.36661666666666</v>
      </c>
      <c r="AC3082" s="28">
        <f t="shared" si="906"/>
        <v>35.93319166666668</v>
      </c>
      <c r="AD3082" s="28">
        <f t="shared" si="907"/>
        <v>96.176699999999983</v>
      </c>
      <c r="AE3082" s="28">
        <f t="shared" si="908"/>
        <v>0</v>
      </c>
      <c r="AF3082" s="28">
        <f t="shared" si="909"/>
        <v>13.055871666666661</v>
      </c>
      <c r="AG3082" s="28">
        <f t="shared" si="910"/>
        <v>8.5230499999999978</v>
      </c>
      <c r="AH3082" s="28">
        <f t="shared" si="911"/>
        <v>0</v>
      </c>
      <c r="AI3082" s="28"/>
      <c r="AL3082" s="24">
        <f t="shared" si="912"/>
        <v>1496.5756966666663</v>
      </c>
      <c r="AN3082" s="47">
        <v>315</v>
      </c>
      <c r="AP3082" s="20">
        <f t="shared" ref="AP3082:AP3145" si="984">AN3082+AL3082</f>
        <v>1811.5756966666663</v>
      </c>
      <c r="AR3082" s="20"/>
    </row>
    <row r="3083" spans="1:44" x14ac:dyDescent="0.25">
      <c r="A3083" t="str">
        <f>VLOOKUP($B3083,'Cushing Balance'!$C$2:$E$500,3,TRUE)</f>
        <v>512017</v>
      </c>
      <c r="B3083" s="2">
        <v>43094</v>
      </c>
      <c r="C3083" s="32"/>
      <c r="D3083" s="36">
        <f t="shared" si="939"/>
        <v>139.16694505494522</v>
      </c>
      <c r="E3083" s="28">
        <f t="shared" si="940"/>
        <v>108.94604395604414</v>
      </c>
      <c r="F3083" s="28">
        <f t="shared" si="941"/>
        <v>197.36916483516487</v>
      </c>
      <c r="G3083" s="28"/>
      <c r="H3083" s="28">
        <f t="shared" ref="H3083:P3083" si="985">AVERAGE(H3077:H3082)</f>
        <v>132.56742857142854</v>
      </c>
      <c r="I3083" s="28">
        <f t="shared" si="985"/>
        <v>78.849230769230743</v>
      </c>
      <c r="J3083" s="28">
        <f t="shared" si="985"/>
        <v>315.60278021978041</v>
      </c>
      <c r="K3083" s="28">
        <f t="shared" si="985"/>
        <v>77.481208791208815</v>
      </c>
      <c r="L3083" s="28">
        <f t="shared" si="985"/>
        <v>6.656349567592164E-3</v>
      </c>
      <c r="M3083" s="28">
        <f t="shared" si="985"/>
        <v>330.4133626373627</v>
      </c>
      <c r="N3083" s="28">
        <f t="shared" si="985"/>
        <v>119.65840659340643</v>
      </c>
      <c r="O3083" s="28">
        <f t="shared" si="985"/>
        <v>44.390010989010989</v>
      </c>
      <c r="P3083" s="28">
        <f t="shared" si="985"/>
        <v>0</v>
      </c>
      <c r="R3083" s="24">
        <f t="shared" si="982"/>
        <v>1544.4512387671505</v>
      </c>
      <c r="T3083" s="5">
        <v>567.27760165617724</v>
      </c>
      <c r="V3083" s="20">
        <f t="shared" si="983"/>
        <v>2111.7288404233277</v>
      </c>
      <c r="W3083" s="59">
        <f t="shared" si="973"/>
        <v>43094</v>
      </c>
      <c r="X3083" s="28">
        <f t="shared" ref="X3083:X3117" si="986">AVERAGE(X3068:X3082)</f>
        <v>151.39905833333341</v>
      </c>
      <c r="Y3083" s="28">
        <f t="shared" ref="Y3083:Y3117" si="987">AVERAGE(Y3068:Y3082)</f>
        <v>338.18764999999991</v>
      </c>
      <c r="Z3083" s="28">
        <f t="shared" si="930"/>
        <v>329.06874999999974</v>
      </c>
      <c r="AA3083" s="28">
        <f t="shared" si="914"/>
        <v>321.86480833333314</v>
      </c>
      <c r="AB3083" s="28">
        <f t="shared" ref="AB3083:AB3117" si="988">AVERAGE(AB3068:AB3082)</f>
        <v>202.36661666666666</v>
      </c>
      <c r="AC3083" s="28">
        <f t="shared" ref="AC3083:AC3117" si="989">AVERAGE(AC3068:AC3082)</f>
        <v>35.93319166666668</v>
      </c>
      <c r="AD3083" s="28">
        <f t="shared" ref="AD3083:AD3117" si="990">AVERAGE(AD3068:AD3082)</f>
        <v>96.176699999999983</v>
      </c>
      <c r="AE3083" s="28">
        <f t="shared" ref="AE3083:AE3117" si="991">AVERAGE(AE3068:AE3082)</f>
        <v>0</v>
      </c>
      <c r="AF3083" s="28">
        <f t="shared" ref="AF3083:AF3117" si="992">AVERAGE(AF3068:AF3082)</f>
        <v>13.055871666666661</v>
      </c>
      <c r="AG3083" s="28">
        <f t="shared" ref="AG3083:AG3117" si="993">AVERAGE(AG3068:AG3082)</f>
        <v>8.5230499999999978</v>
      </c>
      <c r="AH3083" s="28">
        <f t="shared" ref="AH3083:AH3117" si="994">AVERAGE(AH3068:AH3082)</f>
        <v>0</v>
      </c>
      <c r="AI3083" s="28"/>
      <c r="AL3083" s="24">
        <f t="shared" ref="AL3083:AL3146" si="995">SUM(X3083:AJ3083)</f>
        <v>1496.5756966666663</v>
      </c>
      <c r="AN3083" s="47">
        <v>315</v>
      </c>
      <c r="AP3083" s="20">
        <f t="shared" si="984"/>
        <v>1811.5756966666663</v>
      </c>
      <c r="AR3083" s="20"/>
    </row>
    <row r="3084" spans="1:44" x14ac:dyDescent="0.25">
      <c r="A3084" t="str">
        <f>VLOOKUP($B3084,'Cushing Balance'!$C$2:$E$500,3,TRUE)</f>
        <v>512017</v>
      </c>
      <c r="B3084" s="2">
        <v>43095</v>
      </c>
      <c r="C3084" s="32"/>
      <c r="D3084" s="36">
        <f t="shared" si="939"/>
        <v>139.16694505494522</v>
      </c>
      <c r="E3084" s="28">
        <f t="shared" si="940"/>
        <v>108.94604395604414</v>
      </c>
      <c r="F3084" s="28">
        <f t="shared" si="941"/>
        <v>197.36916483516487</v>
      </c>
      <c r="G3084" s="28"/>
      <c r="H3084" s="28">
        <f t="shared" ref="H3084:P3084" si="996">AVERAGE(H3078:H3083)</f>
        <v>132.56742857142854</v>
      </c>
      <c r="I3084" s="28">
        <f t="shared" si="996"/>
        <v>78.849230769230743</v>
      </c>
      <c r="J3084" s="28">
        <f t="shared" si="996"/>
        <v>315.60278021978041</v>
      </c>
      <c r="K3084" s="28">
        <f t="shared" si="996"/>
        <v>77.481208791208815</v>
      </c>
      <c r="L3084" s="28">
        <f t="shared" si="996"/>
        <v>6.656349567592164E-3</v>
      </c>
      <c r="M3084" s="28">
        <f t="shared" si="996"/>
        <v>330.4133626373627</v>
      </c>
      <c r="N3084" s="28">
        <f t="shared" si="996"/>
        <v>119.65840659340643</v>
      </c>
      <c r="O3084" s="28">
        <f t="shared" si="996"/>
        <v>44.390010989010989</v>
      </c>
      <c r="P3084" s="28">
        <f t="shared" si="996"/>
        <v>0</v>
      </c>
      <c r="R3084" s="24">
        <f t="shared" si="982"/>
        <v>1544.4512387671505</v>
      </c>
      <c r="T3084" s="5">
        <v>567.27760165617724</v>
      </c>
      <c r="V3084" s="20">
        <f t="shared" si="983"/>
        <v>2111.7288404233277</v>
      </c>
      <c r="W3084" s="59">
        <f t="shared" si="973"/>
        <v>43095</v>
      </c>
      <c r="X3084" s="28">
        <f t="shared" si="986"/>
        <v>151.39905833333341</v>
      </c>
      <c r="Y3084" s="28">
        <f t="shared" si="987"/>
        <v>338.18764999999991</v>
      </c>
      <c r="Z3084" s="28">
        <f t="shared" si="930"/>
        <v>329.06874999999974</v>
      </c>
      <c r="AA3084" s="28">
        <f t="shared" ref="AA3084:AA3117" si="997">AVERAGE(AA3069:AA3083)</f>
        <v>321.86480833333314</v>
      </c>
      <c r="AB3084" s="28">
        <f t="shared" si="988"/>
        <v>202.36661666666666</v>
      </c>
      <c r="AC3084" s="28">
        <f t="shared" si="989"/>
        <v>35.93319166666668</v>
      </c>
      <c r="AD3084" s="28">
        <f t="shared" si="990"/>
        <v>96.176699999999983</v>
      </c>
      <c r="AE3084" s="28">
        <f t="shared" si="991"/>
        <v>0</v>
      </c>
      <c r="AF3084" s="28">
        <f t="shared" si="992"/>
        <v>13.055871666666661</v>
      </c>
      <c r="AG3084" s="28">
        <f t="shared" si="993"/>
        <v>8.5230499999999978</v>
      </c>
      <c r="AH3084" s="28">
        <f t="shared" si="994"/>
        <v>0</v>
      </c>
      <c r="AI3084" s="28"/>
      <c r="AL3084" s="24">
        <f t="shared" si="995"/>
        <v>1496.5756966666663</v>
      </c>
      <c r="AN3084" s="47">
        <v>315</v>
      </c>
      <c r="AP3084" s="20">
        <f t="shared" si="984"/>
        <v>1811.5756966666663</v>
      </c>
      <c r="AR3084" s="20"/>
    </row>
    <row r="3085" spans="1:44" x14ac:dyDescent="0.25">
      <c r="A3085" t="str">
        <f>VLOOKUP($B3085,'Cushing Balance'!$C$2:$E$500,3,TRUE)</f>
        <v>512017</v>
      </c>
      <c r="B3085" s="2">
        <v>43096</v>
      </c>
      <c r="C3085" s="32"/>
      <c r="D3085" s="36">
        <f t="shared" si="939"/>
        <v>139.16694505494522</v>
      </c>
      <c r="E3085" s="28">
        <f t="shared" si="940"/>
        <v>108.94604395604414</v>
      </c>
      <c r="F3085" s="28">
        <f t="shared" si="941"/>
        <v>197.36916483516487</v>
      </c>
      <c r="G3085" s="28"/>
      <c r="H3085" s="28">
        <f t="shared" ref="H3085:P3085" si="998">AVERAGE(H3079:H3084)</f>
        <v>132.56742857142854</v>
      </c>
      <c r="I3085" s="28">
        <f t="shared" si="998"/>
        <v>78.849230769230743</v>
      </c>
      <c r="J3085" s="28">
        <f t="shared" si="998"/>
        <v>315.60278021978041</v>
      </c>
      <c r="K3085" s="28">
        <f t="shared" si="998"/>
        <v>77.481208791208815</v>
      </c>
      <c r="L3085" s="28">
        <f t="shared" si="998"/>
        <v>6.656349567592164E-3</v>
      </c>
      <c r="M3085" s="28">
        <f t="shared" si="998"/>
        <v>330.4133626373627</v>
      </c>
      <c r="N3085" s="28">
        <f t="shared" si="998"/>
        <v>119.65840659340643</v>
      </c>
      <c r="O3085" s="28">
        <f t="shared" si="998"/>
        <v>44.390010989010989</v>
      </c>
      <c r="P3085" s="28">
        <f t="shared" si="998"/>
        <v>0</v>
      </c>
      <c r="R3085" s="24">
        <f t="shared" si="982"/>
        <v>1544.4512387671505</v>
      </c>
      <c r="T3085" s="5">
        <v>567.27760165617724</v>
      </c>
      <c r="V3085" s="20">
        <f t="shared" si="983"/>
        <v>2111.7288404233277</v>
      </c>
      <c r="W3085" s="59">
        <f t="shared" si="973"/>
        <v>43096</v>
      </c>
      <c r="X3085" s="28">
        <f t="shared" si="986"/>
        <v>151.39905833333341</v>
      </c>
      <c r="Y3085" s="28">
        <f t="shared" si="987"/>
        <v>338.18764999999991</v>
      </c>
      <c r="Z3085" s="28">
        <f t="shared" si="930"/>
        <v>329.06874999999974</v>
      </c>
      <c r="AA3085" s="28">
        <f t="shared" si="997"/>
        <v>321.86480833333314</v>
      </c>
      <c r="AB3085" s="28">
        <f t="shared" si="988"/>
        <v>202.36661666666666</v>
      </c>
      <c r="AC3085" s="28">
        <f t="shared" si="989"/>
        <v>35.93319166666668</v>
      </c>
      <c r="AD3085" s="28">
        <f t="shared" si="990"/>
        <v>96.176699999999983</v>
      </c>
      <c r="AE3085" s="28">
        <f t="shared" si="991"/>
        <v>0</v>
      </c>
      <c r="AF3085" s="28">
        <f t="shared" si="992"/>
        <v>13.055871666666661</v>
      </c>
      <c r="AG3085" s="28">
        <f t="shared" si="993"/>
        <v>8.5230499999999978</v>
      </c>
      <c r="AH3085" s="28">
        <f t="shared" si="994"/>
        <v>0</v>
      </c>
      <c r="AI3085" s="28"/>
      <c r="AL3085" s="24">
        <f t="shared" si="995"/>
        <v>1496.5756966666663</v>
      </c>
      <c r="AN3085" s="47">
        <v>315</v>
      </c>
      <c r="AP3085" s="20">
        <f t="shared" si="984"/>
        <v>1811.5756966666663</v>
      </c>
      <c r="AR3085" s="20"/>
    </row>
    <row r="3086" spans="1:44" x14ac:dyDescent="0.25">
      <c r="A3086" t="str">
        <f>VLOOKUP($B3086,'Cushing Balance'!$C$2:$E$500,3,TRUE)</f>
        <v>512017</v>
      </c>
      <c r="B3086" s="2">
        <v>43097</v>
      </c>
      <c r="C3086" s="32"/>
      <c r="D3086" s="36">
        <f t="shared" si="939"/>
        <v>139.16694505494522</v>
      </c>
      <c r="E3086" s="28">
        <f t="shared" si="940"/>
        <v>108.94604395604414</v>
      </c>
      <c r="F3086" s="28">
        <f t="shared" si="941"/>
        <v>197.36916483516487</v>
      </c>
      <c r="G3086" s="28"/>
      <c r="H3086" s="28">
        <f t="shared" ref="H3086:P3086" si="999">AVERAGE(H3080:H3085)</f>
        <v>132.56742857142854</v>
      </c>
      <c r="I3086" s="28">
        <f t="shared" si="999"/>
        <v>78.849230769230743</v>
      </c>
      <c r="J3086" s="28">
        <f t="shared" si="999"/>
        <v>315.60278021978041</v>
      </c>
      <c r="K3086" s="28">
        <f t="shared" si="999"/>
        <v>77.481208791208815</v>
      </c>
      <c r="L3086" s="28">
        <f t="shared" si="999"/>
        <v>6.656349567592164E-3</v>
      </c>
      <c r="M3086" s="28">
        <f t="shared" si="999"/>
        <v>330.4133626373627</v>
      </c>
      <c r="N3086" s="28">
        <f t="shared" si="999"/>
        <v>119.65840659340643</v>
      </c>
      <c r="O3086" s="28">
        <f t="shared" si="999"/>
        <v>44.390010989010989</v>
      </c>
      <c r="P3086" s="28">
        <f t="shared" si="999"/>
        <v>0</v>
      </c>
      <c r="R3086" s="24">
        <f t="shared" si="982"/>
        <v>1544.4512387671505</v>
      </c>
      <c r="T3086" s="5">
        <v>567.27760165617724</v>
      </c>
      <c r="V3086" s="20">
        <f t="shared" si="983"/>
        <v>2111.7288404233277</v>
      </c>
      <c r="W3086" s="59">
        <f t="shared" si="973"/>
        <v>43097</v>
      </c>
      <c r="X3086" s="28">
        <f t="shared" si="986"/>
        <v>151.39905833333341</v>
      </c>
      <c r="Y3086" s="28">
        <f t="shared" si="987"/>
        <v>338.18764999999991</v>
      </c>
      <c r="Z3086" s="28">
        <f t="shared" si="930"/>
        <v>329.06874999999974</v>
      </c>
      <c r="AA3086" s="28">
        <f t="shared" si="997"/>
        <v>321.86480833333314</v>
      </c>
      <c r="AB3086" s="28">
        <f t="shared" si="988"/>
        <v>202.36661666666666</v>
      </c>
      <c r="AC3086" s="28">
        <f t="shared" si="989"/>
        <v>35.93319166666668</v>
      </c>
      <c r="AD3086" s="28">
        <f t="shared" si="990"/>
        <v>96.176699999999983</v>
      </c>
      <c r="AE3086" s="28">
        <f t="shared" si="991"/>
        <v>0</v>
      </c>
      <c r="AF3086" s="28">
        <f t="shared" si="992"/>
        <v>13.055871666666661</v>
      </c>
      <c r="AG3086" s="28">
        <f t="shared" si="993"/>
        <v>8.5230499999999978</v>
      </c>
      <c r="AH3086" s="28">
        <f t="shared" si="994"/>
        <v>0</v>
      </c>
      <c r="AI3086" s="28"/>
      <c r="AL3086" s="24">
        <f t="shared" si="995"/>
        <v>1496.5756966666663</v>
      </c>
      <c r="AN3086" s="47">
        <v>315</v>
      </c>
      <c r="AP3086" s="20">
        <f t="shared" si="984"/>
        <v>1811.5756966666663</v>
      </c>
      <c r="AR3086" s="20"/>
    </row>
    <row r="3087" spans="1:44" x14ac:dyDescent="0.25">
      <c r="A3087" t="str">
        <f>VLOOKUP($B3087,'Cushing Balance'!$C$2:$E$500,3,TRUE)</f>
        <v>512017</v>
      </c>
      <c r="B3087" s="2">
        <v>43098</v>
      </c>
      <c r="C3087" s="32"/>
      <c r="D3087" s="36">
        <f t="shared" si="939"/>
        <v>139.16694505494522</v>
      </c>
      <c r="E3087" s="28">
        <f t="shared" si="940"/>
        <v>108.94604395604414</v>
      </c>
      <c r="F3087" s="28">
        <f t="shared" si="941"/>
        <v>197.36916483516487</v>
      </c>
      <c r="G3087" s="28"/>
      <c r="H3087" s="28">
        <f t="shared" ref="H3087:P3087" si="1000">AVERAGE(H3081:H3086)</f>
        <v>132.56742857142854</v>
      </c>
      <c r="I3087" s="28">
        <f t="shared" si="1000"/>
        <v>78.849230769230743</v>
      </c>
      <c r="J3087" s="28">
        <f t="shared" si="1000"/>
        <v>315.60278021978041</v>
      </c>
      <c r="K3087" s="28">
        <f t="shared" si="1000"/>
        <v>77.481208791208815</v>
      </c>
      <c r="L3087" s="28">
        <f t="shared" si="1000"/>
        <v>6.656349567592164E-3</v>
      </c>
      <c r="M3087" s="28">
        <f t="shared" si="1000"/>
        <v>330.4133626373627</v>
      </c>
      <c r="N3087" s="28">
        <f t="shared" si="1000"/>
        <v>119.65840659340643</v>
      </c>
      <c r="O3087" s="28">
        <f t="shared" si="1000"/>
        <v>44.390010989010989</v>
      </c>
      <c r="P3087" s="28">
        <f t="shared" si="1000"/>
        <v>0</v>
      </c>
      <c r="R3087" s="24">
        <f t="shared" si="982"/>
        <v>1544.4512387671505</v>
      </c>
      <c r="T3087" s="5">
        <v>567.27760165617724</v>
      </c>
      <c r="V3087" s="20">
        <f t="shared" si="983"/>
        <v>2111.7288404233277</v>
      </c>
      <c r="W3087" s="59">
        <f t="shared" si="973"/>
        <v>43098</v>
      </c>
      <c r="X3087" s="28">
        <f t="shared" si="986"/>
        <v>151.39905833333341</v>
      </c>
      <c r="Y3087" s="28">
        <f t="shared" si="987"/>
        <v>338.18764999999991</v>
      </c>
      <c r="Z3087" s="28">
        <f t="shared" si="930"/>
        <v>329.06874999999974</v>
      </c>
      <c r="AA3087" s="28">
        <f t="shared" si="997"/>
        <v>321.86480833333314</v>
      </c>
      <c r="AB3087" s="28">
        <f t="shared" si="988"/>
        <v>202.36661666666666</v>
      </c>
      <c r="AC3087" s="28">
        <f t="shared" si="989"/>
        <v>35.93319166666668</v>
      </c>
      <c r="AD3087" s="28">
        <f t="shared" si="990"/>
        <v>96.176699999999983</v>
      </c>
      <c r="AE3087" s="28">
        <f t="shared" si="991"/>
        <v>0</v>
      </c>
      <c r="AF3087" s="28">
        <f t="shared" si="992"/>
        <v>13.055871666666661</v>
      </c>
      <c r="AG3087" s="28">
        <f t="shared" si="993"/>
        <v>8.5230499999999978</v>
      </c>
      <c r="AH3087" s="28">
        <f t="shared" si="994"/>
        <v>0</v>
      </c>
      <c r="AI3087" s="28"/>
      <c r="AL3087" s="24">
        <f t="shared" si="995"/>
        <v>1496.5756966666663</v>
      </c>
      <c r="AN3087" s="47">
        <v>315</v>
      </c>
      <c r="AP3087" s="20">
        <f t="shared" si="984"/>
        <v>1811.5756966666663</v>
      </c>
      <c r="AR3087" s="20"/>
    </row>
    <row r="3088" spans="1:44" x14ac:dyDescent="0.25">
      <c r="A3088" t="str">
        <f>VLOOKUP($B3088,'Cushing Balance'!$C$2:$E$500,3,TRUE)</f>
        <v>522017</v>
      </c>
      <c r="B3088" s="2">
        <v>43099</v>
      </c>
      <c r="C3088" s="32"/>
      <c r="D3088" s="36">
        <f t="shared" si="939"/>
        <v>139.16694505494522</v>
      </c>
      <c r="E3088" s="28">
        <f t="shared" si="940"/>
        <v>108.94604395604414</v>
      </c>
      <c r="F3088" s="28">
        <f t="shared" si="941"/>
        <v>197.36916483516487</v>
      </c>
      <c r="G3088" s="28"/>
      <c r="H3088" s="28">
        <f t="shared" ref="H3088:P3088" si="1001">AVERAGE(H3082:H3087)</f>
        <v>132.56742857142854</v>
      </c>
      <c r="I3088" s="28">
        <f t="shared" si="1001"/>
        <v>78.849230769230743</v>
      </c>
      <c r="J3088" s="28">
        <f t="shared" si="1001"/>
        <v>315.60278021978041</v>
      </c>
      <c r="K3088" s="28">
        <f t="shared" si="1001"/>
        <v>77.481208791208815</v>
      </c>
      <c r="L3088" s="28">
        <f t="shared" si="1001"/>
        <v>6.656349567592164E-3</v>
      </c>
      <c r="M3088" s="28">
        <f t="shared" si="1001"/>
        <v>330.4133626373627</v>
      </c>
      <c r="N3088" s="28">
        <f t="shared" si="1001"/>
        <v>119.65840659340643</v>
      </c>
      <c r="O3088" s="28">
        <f t="shared" si="1001"/>
        <v>44.390010989010989</v>
      </c>
      <c r="P3088" s="28">
        <f t="shared" si="1001"/>
        <v>0</v>
      </c>
      <c r="R3088" s="24">
        <f t="shared" si="982"/>
        <v>1544.4512387671505</v>
      </c>
      <c r="T3088" s="5">
        <v>567.27760165617724</v>
      </c>
      <c r="V3088" s="20">
        <f t="shared" si="983"/>
        <v>2111.7288404233277</v>
      </c>
      <c r="W3088" s="59">
        <f t="shared" si="973"/>
        <v>43099</v>
      </c>
      <c r="X3088" s="28">
        <f t="shared" si="986"/>
        <v>151.39905833333341</v>
      </c>
      <c r="Y3088" s="28">
        <f t="shared" si="987"/>
        <v>338.18764999999991</v>
      </c>
      <c r="Z3088" s="28">
        <f t="shared" si="930"/>
        <v>329.06874999999974</v>
      </c>
      <c r="AA3088" s="28">
        <f t="shared" si="997"/>
        <v>321.86480833333314</v>
      </c>
      <c r="AB3088" s="28">
        <f t="shared" si="988"/>
        <v>202.36661666666666</v>
      </c>
      <c r="AC3088" s="28">
        <f t="shared" si="989"/>
        <v>35.93319166666668</v>
      </c>
      <c r="AD3088" s="28">
        <f t="shared" si="990"/>
        <v>96.176699999999983</v>
      </c>
      <c r="AE3088" s="28">
        <f t="shared" si="991"/>
        <v>0</v>
      </c>
      <c r="AF3088" s="28">
        <f t="shared" si="992"/>
        <v>13.055871666666661</v>
      </c>
      <c r="AG3088" s="28">
        <f t="shared" si="993"/>
        <v>8.5230499999999978</v>
      </c>
      <c r="AH3088" s="28">
        <f t="shared" si="994"/>
        <v>0</v>
      </c>
      <c r="AI3088" s="28"/>
      <c r="AL3088" s="24">
        <f t="shared" si="995"/>
        <v>1496.5756966666663</v>
      </c>
      <c r="AN3088" s="47">
        <v>315</v>
      </c>
      <c r="AP3088" s="20">
        <f t="shared" si="984"/>
        <v>1811.5756966666663</v>
      </c>
      <c r="AR3088" s="20"/>
    </row>
    <row r="3089" spans="1:44" x14ac:dyDescent="0.25">
      <c r="A3089" t="str">
        <f>VLOOKUP($B3089,'Cushing Balance'!$C$2:$E$500,3,TRUE)</f>
        <v>522017</v>
      </c>
      <c r="B3089" s="2">
        <v>43100</v>
      </c>
      <c r="C3089" s="32"/>
      <c r="D3089" s="36">
        <f t="shared" si="939"/>
        <v>139.16694505494522</v>
      </c>
      <c r="E3089" s="28">
        <f t="shared" si="940"/>
        <v>108.94604395604414</v>
      </c>
      <c r="F3089" s="28">
        <f t="shared" si="941"/>
        <v>197.36916483516487</v>
      </c>
      <c r="G3089" s="28"/>
      <c r="H3089" s="28">
        <f t="shared" ref="H3089:P3089" si="1002">AVERAGE(H3083:H3088)</f>
        <v>132.56742857142854</v>
      </c>
      <c r="I3089" s="28">
        <f t="shared" si="1002"/>
        <v>78.849230769230743</v>
      </c>
      <c r="J3089" s="28">
        <f t="shared" si="1002"/>
        <v>315.60278021978041</v>
      </c>
      <c r="K3089" s="28">
        <f t="shared" si="1002"/>
        <v>77.481208791208815</v>
      </c>
      <c r="L3089" s="28">
        <f t="shared" si="1002"/>
        <v>6.656349567592164E-3</v>
      </c>
      <c r="M3089" s="28">
        <f t="shared" si="1002"/>
        <v>330.4133626373627</v>
      </c>
      <c r="N3089" s="28">
        <f t="shared" si="1002"/>
        <v>119.65840659340643</v>
      </c>
      <c r="O3089" s="28">
        <f t="shared" si="1002"/>
        <v>44.390010989010989</v>
      </c>
      <c r="P3089" s="28">
        <f t="shared" si="1002"/>
        <v>0</v>
      </c>
      <c r="R3089" s="24">
        <f t="shared" si="982"/>
        <v>1544.4512387671505</v>
      </c>
      <c r="T3089" s="5">
        <v>567.27760165617724</v>
      </c>
      <c r="V3089" s="20">
        <f t="shared" si="983"/>
        <v>2111.7288404233277</v>
      </c>
      <c r="W3089" s="59">
        <f t="shared" si="973"/>
        <v>43100</v>
      </c>
      <c r="X3089" s="28">
        <f t="shared" si="986"/>
        <v>151.39905833333341</v>
      </c>
      <c r="Y3089" s="28">
        <f t="shared" si="987"/>
        <v>338.18764999999991</v>
      </c>
      <c r="Z3089" s="28">
        <f t="shared" si="930"/>
        <v>329.06874999999974</v>
      </c>
      <c r="AA3089" s="28">
        <f t="shared" si="997"/>
        <v>321.86480833333314</v>
      </c>
      <c r="AB3089" s="28">
        <f t="shared" si="988"/>
        <v>202.36661666666666</v>
      </c>
      <c r="AC3089" s="28">
        <f t="shared" si="989"/>
        <v>35.93319166666668</v>
      </c>
      <c r="AD3089" s="28">
        <f t="shared" si="990"/>
        <v>96.176699999999983</v>
      </c>
      <c r="AE3089" s="28">
        <f t="shared" si="991"/>
        <v>0</v>
      </c>
      <c r="AF3089" s="28">
        <f t="shared" si="992"/>
        <v>13.055871666666661</v>
      </c>
      <c r="AG3089" s="28">
        <f t="shared" si="993"/>
        <v>8.5230499999999978</v>
      </c>
      <c r="AH3089" s="28">
        <f t="shared" si="994"/>
        <v>0</v>
      </c>
      <c r="AI3089" s="28"/>
      <c r="AL3089" s="24">
        <f t="shared" si="995"/>
        <v>1496.5756966666663</v>
      </c>
      <c r="AN3089" s="47">
        <v>315</v>
      </c>
      <c r="AP3089" s="20">
        <f t="shared" si="984"/>
        <v>1811.5756966666663</v>
      </c>
      <c r="AR3089" s="20"/>
    </row>
    <row r="3090" spans="1:44" x14ac:dyDescent="0.25">
      <c r="A3090" t="str">
        <f>VLOOKUP($B3090,'Cushing Balance'!$C$2:$E$500,3,TRUE)</f>
        <v>522017</v>
      </c>
      <c r="B3090" s="2">
        <v>43101</v>
      </c>
      <c r="C3090" s="32"/>
      <c r="D3090" s="36">
        <f t="shared" si="939"/>
        <v>139.16694505494522</v>
      </c>
      <c r="E3090" s="28">
        <f t="shared" si="940"/>
        <v>108.94604395604414</v>
      </c>
      <c r="F3090" s="28">
        <f t="shared" si="941"/>
        <v>197.36916483516487</v>
      </c>
      <c r="G3090" s="28"/>
      <c r="H3090" s="28">
        <f t="shared" ref="H3090:P3090" si="1003">AVERAGE(H3084:H3089)</f>
        <v>132.56742857142854</v>
      </c>
      <c r="I3090" s="28">
        <f t="shared" si="1003"/>
        <v>78.849230769230743</v>
      </c>
      <c r="J3090" s="28">
        <f t="shared" si="1003"/>
        <v>315.60278021978041</v>
      </c>
      <c r="K3090" s="28">
        <f t="shared" si="1003"/>
        <v>77.481208791208815</v>
      </c>
      <c r="L3090" s="28">
        <f t="shared" si="1003"/>
        <v>6.656349567592164E-3</v>
      </c>
      <c r="M3090" s="28">
        <f t="shared" si="1003"/>
        <v>330.4133626373627</v>
      </c>
      <c r="N3090" s="28">
        <f t="shared" si="1003"/>
        <v>119.65840659340643</v>
      </c>
      <c r="O3090" s="28">
        <f t="shared" si="1003"/>
        <v>44.390010989010989</v>
      </c>
      <c r="P3090" s="28">
        <f t="shared" si="1003"/>
        <v>0</v>
      </c>
      <c r="R3090" s="24">
        <f t="shared" si="982"/>
        <v>1544.4512387671505</v>
      </c>
      <c r="T3090" s="5">
        <v>569.6563946039912</v>
      </c>
      <c r="V3090" s="20">
        <f t="shared" si="983"/>
        <v>2114.1076333711417</v>
      </c>
      <c r="W3090" s="59">
        <f t="shared" si="973"/>
        <v>43101</v>
      </c>
      <c r="X3090" s="28">
        <f t="shared" si="986"/>
        <v>151.39905833333341</v>
      </c>
      <c r="Y3090" s="28">
        <f t="shared" si="987"/>
        <v>338.18764999999991</v>
      </c>
      <c r="Z3090" s="28">
        <f t="shared" si="930"/>
        <v>329.06874999999974</v>
      </c>
      <c r="AA3090" s="28">
        <f t="shared" si="997"/>
        <v>321.86480833333314</v>
      </c>
      <c r="AB3090" s="28">
        <f t="shared" si="988"/>
        <v>202.36661666666666</v>
      </c>
      <c r="AC3090" s="28">
        <f t="shared" si="989"/>
        <v>35.93319166666668</v>
      </c>
      <c r="AD3090" s="28">
        <f t="shared" si="990"/>
        <v>96.176699999999983</v>
      </c>
      <c r="AE3090" s="28">
        <f t="shared" si="991"/>
        <v>0</v>
      </c>
      <c r="AF3090" s="28">
        <f t="shared" si="992"/>
        <v>13.055871666666661</v>
      </c>
      <c r="AG3090" s="28">
        <f t="shared" si="993"/>
        <v>8.5230499999999978</v>
      </c>
      <c r="AH3090" s="28">
        <f t="shared" si="994"/>
        <v>0</v>
      </c>
      <c r="AI3090" s="28"/>
      <c r="AL3090" s="24">
        <f t="shared" si="995"/>
        <v>1496.5756966666663</v>
      </c>
      <c r="AN3090" s="47">
        <v>315</v>
      </c>
      <c r="AP3090" s="20">
        <f t="shared" si="984"/>
        <v>1811.5756966666663</v>
      </c>
      <c r="AR3090" s="20"/>
    </row>
    <row r="3091" spans="1:44" x14ac:dyDescent="0.25">
      <c r="A3091" t="str">
        <f>VLOOKUP($B3091,'Cushing Balance'!$C$2:$E$500,3,TRUE)</f>
        <v>522017</v>
      </c>
      <c r="B3091" s="2">
        <v>43102</v>
      </c>
      <c r="C3091" s="32"/>
      <c r="D3091" s="36">
        <f t="shared" si="939"/>
        <v>139.16694505494522</v>
      </c>
      <c r="E3091" s="28">
        <f t="shared" si="940"/>
        <v>108.94604395604414</v>
      </c>
      <c r="F3091" s="28">
        <f t="shared" si="941"/>
        <v>197.36916483516487</v>
      </c>
      <c r="G3091" s="28"/>
      <c r="H3091" s="28">
        <f t="shared" ref="H3091:P3091" si="1004">AVERAGE(H3085:H3090)</f>
        <v>132.56742857142854</v>
      </c>
      <c r="I3091" s="28">
        <f t="shared" si="1004"/>
        <v>78.849230769230743</v>
      </c>
      <c r="J3091" s="28">
        <f t="shared" si="1004"/>
        <v>315.60278021978041</v>
      </c>
      <c r="K3091" s="28">
        <f t="shared" si="1004"/>
        <v>77.481208791208815</v>
      </c>
      <c r="L3091" s="28">
        <f t="shared" si="1004"/>
        <v>6.656349567592164E-3</v>
      </c>
      <c r="M3091" s="28">
        <f t="shared" si="1004"/>
        <v>330.4133626373627</v>
      </c>
      <c r="N3091" s="28">
        <f t="shared" si="1004"/>
        <v>119.65840659340643</v>
      </c>
      <c r="O3091" s="28">
        <f t="shared" si="1004"/>
        <v>44.390010989010989</v>
      </c>
      <c r="P3091" s="28">
        <f t="shared" si="1004"/>
        <v>0</v>
      </c>
      <c r="R3091" s="24">
        <f t="shared" si="982"/>
        <v>1544.4512387671505</v>
      </c>
      <c r="T3091" s="5">
        <v>569.6563946039912</v>
      </c>
      <c r="V3091" s="20">
        <f t="shared" si="983"/>
        <v>2114.1076333711417</v>
      </c>
      <c r="W3091" s="59">
        <f t="shared" si="973"/>
        <v>43102</v>
      </c>
      <c r="X3091" s="28">
        <f t="shared" si="986"/>
        <v>151.39905833333341</v>
      </c>
      <c r="Y3091" s="28">
        <f t="shared" si="987"/>
        <v>338.18764999999991</v>
      </c>
      <c r="Z3091" s="28">
        <f t="shared" si="930"/>
        <v>329.06874999999974</v>
      </c>
      <c r="AA3091" s="28">
        <f t="shared" si="997"/>
        <v>321.86480833333314</v>
      </c>
      <c r="AB3091" s="28">
        <f t="shared" si="988"/>
        <v>202.36661666666666</v>
      </c>
      <c r="AC3091" s="28">
        <f t="shared" si="989"/>
        <v>35.93319166666668</v>
      </c>
      <c r="AD3091" s="28">
        <f t="shared" si="990"/>
        <v>96.176699999999983</v>
      </c>
      <c r="AE3091" s="28">
        <f t="shared" si="991"/>
        <v>0</v>
      </c>
      <c r="AF3091" s="28">
        <f t="shared" si="992"/>
        <v>13.055871666666661</v>
      </c>
      <c r="AG3091" s="28">
        <f t="shared" si="993"/>
        <v>8.5230499999999978</v>
      </c>
      <c r="AH3091" s="28">
        <f t="shared" si="994"/>
        <v>0</v>
      </c>
      <c r="AI3091" s="28"/>
      <c r="AL3091" s="24">
        <f t="shared" si="995"/>
        <v>1496.5756966666663</v>
      </c>
      <c r="AN3091" s="47">
        <v>315</v>
      </c>
      <c r="AP3091" s="20">
        <f t="shared" si="984"/>
        <v>1811.5756966666663</v>
      </c>
      <c r="AR3091" s="20"/>
    </row>
    <row r="3092" spans="1:44" x14ac:dyDescent="0.25">
      <c r="A3092" t="str">
        <f>VLOOKUP($B3092,'Cushing Balance'!$C$2:$E$500,3,TRUE)</f>
        <v>522017</v>
      </c>
      <c r="B3092" s="2">
        <v>43103</v>
      </c>
      <c r="C3092" s="32"/>
      <c r="D3092" s="36">
        <f t="shared" si="939"/>
        <v>139.16694505494522</v>
      </c>
      <c r="E3092" s="28">
        <f t="shared" si="940"/>
        <v>108.94604395604414</v>
      </c>
      <c r="F3092" s="28">
        <f t="shared" si="941"/>
        <v>197.36916483516487</v>
      </c>
      <c r="G3092" s="28"/>
      <c r="H3092" s="28">
        <f t="shared" ref="H3092:P3092" si="1005">AVERAGE(H3086:H3091)</f>
        <v>132.56742857142854</v>
      </c>
      <c r="I3092" s="28">
        <f t="shared" si="1005"/>
        <v>78.849230769230743</v>
      </c>
      <c r="J3092" s="28">
        <f t="shared" si="1005"/>
        <v>315.60278021978041</v>
      </c>
      <c r="K3092" s="28">
        <f t="shared" si="1005"/>
        <v>77.481208791208815</v>
      </c>
      <c r="L3092" s="28">
        <f t="shared" si="1005"/>
        <v>6.656349567592164E-3</v>
      </c>
      <c r="M3092" s="28">
        <f t="shared" si="1005"/>
        <v>330.4133626373627</v>
      </c>
      <c r="N3092" s="28">
        <f t="shared" si="1005"/>
        <v>119.65840659340643</v>
      </c>
      <c r="O3092" s="28">
        <f t="shared" si="1005"/>
        <v>44.390010989010989</v>
      </c>
      <c r="P3092" s="28">
        <f t="shared" si="1005"/>
        <v>0</v>
      </c>
      <c r="R3092" s="24">
        <f t="shared" si="982"/>
        <v>1544.4512387671505</v>
      </c>
      <c r="T3092" s="5">
        <v>569.6563946039912</v>
      </c>
      <c r="V3092" s="20">
        <f t="shared" si="983"/>
        <v>2114.1076333711417</v>
      </c>
      <c r="W3092" s="59">
        <f t="shared" si="973"/>
        <v>43103</v>
      </c>
      <c r="X3092" s="28">
        <f t="shared" si="986"/>
        <v>151.39905833333341</v>
      </c>
      <c r="Y3092" s="28">
        <f t="shared" si="987"/>
        <v>338.18764999999991</v>
      </c>
      <c r="Z3092" s="28">
        <f t="shared" si="930"/>
        <v>329.06874999999974</v>
      </c>
      <c r="AA3092" s="28">
        <f t="shared" si="997"/>
        <v>321.86480833333314</v>
      </c>
      <c r="AB3092" s="28">
        <f t="shared" si="988"/>
        <v>202.36661666666666</v>
      </c>
      <c r="AC3092" s="28">
        <f t="shared" si="989"/>
        <v>35.93319166666668</v>
      </c>
      <c r="AD3092" s="28">
        <f t="shared" si="990"/>
        <v>96.176699999999983</v>
      </c>
      <c r="AE3092" s="28">
        <f t="shared" si="991"/>
        <v>0</v>
      </c>
      <c r="AF3092" s="28">
        <f t="shared" si="992"/>
        <v>13.055871666666661</v>
      </c>
      <c r="AG3092" s="28">
        <f t="shared" si="993"/>
        <v>8.5230499999999978</v>
      </c>
      <c r="AH3092" s="28">
        <f t="shared" si="994"/>
        <v>0</v>
      </c>
      <c r="AI3092" s="28"/>
      <c r="AL3092" s="24">
        <f t="shared" si="995"/>
        <v>1496.5756966666663</v>
      </c>
      <c r="AN3092" s="47">
        <v>315</v>
      </c>
      <c r="AP3092" s="20">
        <f t="shared" si="984"/>
        <v>1811.5756966666663</v>
      </c>
      <c r="AR3092" s="20"/>
    </row>
    <row r="3093" spans="1:44" x14ac:dyDescent="0.25">
      <c r="A3093" t="str">
        <f>VLOOKUP($B3093,'Cushing Balance'!$C$2:$E$500,3,TRUE)</f>
        <v>522017</v>
      </c>
      <c r="B3093" s="2">
        <v>43104</v>
      </c>
      <c r="C3093" s="32"/>
      <c r="D3093" s="36">
        <f t="shared" si="939"/>
        <v>139.16694505494522</v>
      </c>
      <c r="E3093" s="28">
        <f t="shared" si="940"/>
        <v>108.94604395604414</v>
      </c>
      <c r="F3093" s="28">
        <f t="shared" si="941"/>
        <v>197.36916483516487</v>
      </c>
      <c r="G3093" s="28"/>
      <c r="H3093" s="28">
        <f t="shared" ref="H3093:P3093" si="1006">AVERAGE(H3087:H3092)</f>
        <v>132.56742857142854</v>
      </c>
      <c r="I3093" s="28">
        <f t="shared" si="1006"/>
        <v>78.849230769230743</v>
      </c>
      <c r="J3093" s="28">
        <f t="shared" si="1006"/>
        <v>315.60278021978041</v>
      </c>
      <c r="K3093" s="28">
        <f t="shared" si="1006"/>
        <v>77.481208791208815</v>
      </c>
      <c r="L3093" s="28">
        <f t="shared" si="1006"/>
        <v>6.656349567592164E-3</v>
      </c>
      <c r="M3093" s="28">
        <f t="shared" si="1006"/>
        <v>330.4133626373627</v>
      </c>
      <c r="N3093" s="28">
        <f t="shared" si="1006"/>
        <v>119.65840659340643</v>
      </c>
      <c r="O3093" s="28">
        <f t="shared" si="1006"/>
        <v>44.390010989010989</v>
      </c>
      <c r="P3093" s="28">
        <f t="shared" si="1006"/>
        <v>0</v>
      </c>
      <c r="R3093" s="24">
        <f t="shared" si="982"/>
        <v>1544.4512387671505</v>
      </c>
      <c r="T3093" s="5">
        <v>569.6563946039912</v>
      </c>
      <c r="V3093" s="20">
        <f t="shared" si="983"/>
        <v>2114.1076333711417</v>
      </c>
      <c r="W3093" s="59">
        <f t="shared" si="973"/>
        <v>43104</v>
      </c>
      <c r="X3093" s="28">
        <f t="shared" si="986"/>
        <v>151.39905833333341</v>
      </c>
      <c r="Y3093" s="28">
        <f t="shared" si="987"/>
        <v>338.18764999999991</v>
      </c>
      <c r="Z3093" s="28">
        <f t="shared" si="930"/>
        <v>329.06874999999974</v>
      </c>
      <c r="AA3093" s="28">
        <f t="shared" si="997"/>
        <v>321.86480833333314</v>
      </c>
      <c r="AB3093" s="28">
        <f t="shared" si="988"/>
        <v>202.36661666666666</v>
      </c>
      <c r="AC3093" s="28">
        <f t="shared" si="989"/>
        <v>35.93319166666668</v>
      </c>
      <c r="AD3093" s="28">
        <f t="shared" si="990"/>
        <v>96.176699999999983</v>
      </c>
      <c r="AE3093" s="28">
        <f t="shared" si="991"/>
        <v>0</v>
      </c>
      <c r="AF3093" s="28">
        <f t="shared" si="992"/>
        <v>13.055871666666661</v>
      </c>
      <c r="AG3093" s="28">
        <f t="shared" si="993"/>
        <v>8.5230499999999978</v>
      </c>
      <c r="AH3093" s="28">
        <f t="shared" si="994"/>
        <v>0</v>
      </c>
      <c r="AI3093" s="28"/>
      <c r="AL3093" s="24">
        <f t="shared" si="995"/>
        <v>1496.5756966666663</v>
      </c>
      <c r="AN3093" s="47">
        <v>315</v>
      </c>
      <c r="AP3093" s="20">
        <f t="shared" si="984"/>
        <v>1811.5756966666663</v>
      </c>
      <c r="AR3093" s="20"/>
    </row>
    <row r="3094" spans="1:44" x14ac:dyDescent="0.25">
      <c r="A3094" t="str">
        <f>VLOOKUP($B3094,'Cushing Balance'!$C$2:$E$500,3,TRUE)</f>
        <v>522017</v>
      </c>
      <c r="B3094" s="2">
        <v>43105</v>
      </c>
      <c r="C3094" s="32"/>
      <c r="D3094" s="36">
        <f t="shared" si="939"/>
        <v>139.16694505494522</v>
      </c>
      <c r="E3094" s="28">
        <f t="shared" si="940"/>
        <v>108.94604395604414</v>
      </c>
      <c r="F3094" s="28">
        <f t="shared" si="941"/>
        <v>197.36916483516487</v>
      </c>
      <c r="G3094" s="28"/>
      <c r="H3094" s="28">
        <f t="shared" ref="H3094:P3094" si="1007">AVERAGE(H3088:H3093)</f>
        <v>132.56742857142854</v>
      </c>
      <c r="I3094" s="28">
        <f t="shared" si="1007"/>
        <v>78.849230769230743</v>
      </c>
      <c r="J3094" s="28">
        <f t="shared" si="1007"/>
        <v>315.60278021978041</v>
      </c>
      <c r="K3094" s="28">
        <f t="shared" si="1007"/>
        <v>77.481208791208815</v>
      </c>
      <c r="L3094" s="28">
        <f t="shared" si="1007"/>
        <v>6.656349567592164E-3</v>
      </c>
      <c r="M3094" s="28">
        <f t="shared" si="1007"/>
        <v>330.4133626373627</v>
      </c>
      <c r="N3094" s="28">
        <f t="shared" si="1007"/>
        <v>119.65840659340643</v>
      </c>
      <c r="O3094" s="28">
        <f t="shared" si="1007"/>
        <v>44.390010989010989</v>
      </c>
      <c r="P3094" s="28">
        <f t="shared" si="1007"/>
        <v>0</v>
      </c>
      <c r="R3094" s="24">
        <f t="shared" si="982"/>
        <v>1544.4512387671505</v>
      </c>
      <c r="T3094" s="5">
        <v>569.6563946039912</v>
      </c>
      <c r="V3094" s="20">
        <f t="shared" si="983"/>
        <v>2114.1076333711417</v>
      </c>
      <c r="W3094" s="59">
        <f t="shared" si="973"/>
        <v>43105</v>
      </c>
      <c r="X3094" s="28">
        <f t="shared" si="986"/>
        <v>151.39905833333341</v>
      </c>
      <c r="Y3094" s="28">
        <f t="shared" si="987"/>
        <v>338.18764999999991</v>
      </c>
      <c r="Z3094" s="28">
        <f t="shared" si="930"/>
        <v>329.06874999999974</v>
      </c>
      <c r="AA3094" s="28">
        <f t="shared" si="997"/>
        <v>321.86480833333314</v>
      </c>
      <c r="AB3094" s="28">
        <f t="shared" si="988"/>
        <v>202.36661666666666</v>
      </c>
      <c r="AC3094" s="28">
        <f t="shared" si="989"/>
        <v>35.93319166666668</v>
      </c>
      <c r="AD3094" s="28">
        <f t="shared" si="990"/>
        <v>96.176699999999983</v>
      </c>
      <c r="AE3094" s="28">
        <f t="shared" si="991"/>
        <v>0</v>
      </c>
      <c r="AF3094" s="28">
        <f t="shared" si="992"/>
        <v>13.055871666666661</v>
      </c>
      <c r="AG3094" s="28">
        <f t="shared" si="993"/>
        <v>8.5230499999999978</v>
      </c>
      <c r="AH3094" s="28">
        <f t="shared" si="994"/>
        <v>0</v>
      </c>
      <c r="AI3094" s="28"/>
      <c r="AL3094" s="24">
        <f t="shared" si="995"/>
        <v>1496.5756966666663</v>
      </c>
      <c r="AN3094" s="47">
        <v>315</v>
      </c>
      <c r="AP3094" s="20">
        <f t="shared" si="984"/>
        <v>1811.5756966666663</v>
      </c>
      <c r="AR3094" s="20"/>
    </row>
    <row r="3095" spans="1:44" x14ac:dyDescent="0.25">
      <c r="A3095" t="str">
        <f>VLOOKUP($B3095,'Cushing Balance'!$C$2:$E$500,3,TRUE)</f>
        <v>12018</v>
      </c>
      <c r="B3095" s="2">
        <v>43106</v>
      </c>
      <c r="C3095" s="32"/>
      <c r="D3095" s="36">
        <f t="shared" si="939"/>
        <v>139.16694505494522</v>
      </c>
      <c r="E3095" s="28">
        <f t="shared" si="940"/>
        <v>108.94604395604414</v>
      </c>
      <c r="F3095" s="28">
        <f t="shared" si="941"/>
        <v>197.36916483516487</v>
      </c>
      <c r="G3095" s="28"/>
      <c r="H3095" s="28">
        <f t="shared" ref="H3095:P3095" si="1008">AVERAGE(H3089:H3094)</f>
        <v>132.56742857142854</v>
      </c>
      <c r="I3095" s="28">
        <f t="shared" si="1008"/>
        <v>78.849230769230743</v>
      </c>
      <c r="J3095" s="28">
        <f t="shared" si="1008"/>
        <v>315.60278021978041</v>
      </c>
      <c r="K3095" s="28">
        <f t="shared" si="1008"/>
        <v>77.481208791208815</v>
      </c>
      <c r="L3095" s="28">
        <f t="shared" si="1008"/>
        <v>6.656349567592164E-3</v>
      </c>
      <c r="M3095" s="28">
        <f t="shared" si="1008"/>
        <v>330.4133626373627</v>
      </c>
      <c r="N3095" s="28">
        <f t="shared" si="1008"/>
        <v>119.65840659340643</v>
      </c>
      <c r="O3095" s="28">
        <f t="shared" si="1008"/>
        <v>44.390010989010989</v>
      </c>
      <c r="P3095" s="28">
        <f t="shared" si="1008"/>
        <v>0</v>
      </c>
      <c r="R3095" s="24">
        <f t="shared" si="982"/>
        <v>1544.4512387671505</v>
      </c>
      <c r="T3095" s="5">
        <v>569.6563946039912</v>
      </c>
      <c r="V3095" s="20">
        <f t="shared" si="983"/>
        <v>2114.1076333711417</v>
      </c>
      <c r="W3095" s="59">
        <f t="shared" si="973"/>
        <v>43106</v>
      </c>
      <c r="X3095" s="28">
        <f t="shared" si="986"/>
        <v>151.39905833333341</v>
      </c>
      <c r="Y3095" s="28">
        <f t="shared" si="987"/>
        <v>338.18764999999991</v>
      </c>
      <c r="Z3095" s="28">
        <f t="shared" si="930"/>
        <v>329.06874999999974</v>
      </c>
      <c r="AA3095" s="28">
        <f t="shared" si="997"/>
        <v>321.86480833333314</v>
      </c>
      <c r="AB3095" s="28">
        <f t="shared" si="988"/>
        <v>202.36661666666666</v>
      </c>
      <c r="AC3095" s="28">
        <f t="shared" si="989"/>
        <v>35.93319166666668</v>
      </c>
      <c r="AD3095" s="28">
        <f t="shared" si="990"/>
        <v>96.176699999999983</v>
      </c>
      <c r="AE3095" s="28">
        <f t="shared" si="991"/>
        <v>0</v>
      </c>
      <c r="AF3095" s="28">
        <f t="shared" si="992"/>
        <v>13.055871666666661</v>
      </c>
      <c r="AG3095" s="28">
        <f t="shared" si="993"/>
        <v>8.5230499999999978</v>
      </c>
      <c r="AH3095" s="28">
        <f t="shared" si="994"/>
        <v>0</v>
      </c>
      <c r="AI3095" s="28"/>
      <c r="AL3095" s="24">
        <f t="shared" si="995"/>
        <v>1496.5756966666663</v>
      </c>
      <c r="AN3095" s="47">
        <v>315</v>
      </c>
      <c r="AP3095" s="20">
        <f t="shared" si="984"/>
        <v>1811.5756966666663</v>
      </c>
      <c r="AR3095" s="20"/>
    </row>
    <row r="3096" spans="1:44" x14ac:dyDescent="0.25">
      <c r="A3096" t="str">
        <f>VLOOKUP($B3096,'Cushing Balance'!$C$2:$E$500,3,TRUE)</f>
        <v>12018</v>
      </c>
      <c r="B3096" s="2">
        <v>43107</v>
      </c>
      <c r="C3096" s="32"/>
      <c r="D3096" s="36">
        <f t="shared" si="939"/>
        <v>139.16694505494522</v>
      </c>
      <c r="E3096" s="28">
        <f t="shared" si="940"/>
        <v>108.94604395604414</v>
      </c>
      <c r="F3096" s="28">
        <f t="shared" si="941"/>
        <v>197.36916483516487</v>
      </c>
      <c r="G3096" s="28"/>
      <c r="H3096" s="28">
        <f t="shared" ref="H3096:P3096" si="1009">AVERAGE(H3090:H3095)</f>
        <v>132.56742857142854</v>
      </c>
      <c r="I3096" s="28">
        <f t="shared" si="1009"/>
        <v>78.849230769230743</v>
      </c>
      <c r="J3096" s="28">
        <f t="shared" si="1009"/>
        <v>315.60278021978041</v>
      </c>
      <c r="K3096" s="28">
        <f t="shared" si="1009"/>
        <v>77.481208791208815</v>
      </c>
      <c r="L3096" s="28">
        <f t="shared" si="1009"/>
        <v>6.656349567592164E-3</v>
      </c>
      <c r="M3096" s="28">
        <f t="shared" si="1009"/>
        <v>330.4133626373627</v>
      </c>
      <c r="N3096" s="28">
        <f t="shared" si="1009"/>
        <v>119.65840659340643</v>
      </c>
      <c r="O3096" s="28">
        <f t="shared" si="1009"/>
        <v>44.390010989010989</v>
      </c>
      <c r="P3096" s="28">
        <f t="shared" si="1009"/>
        <v>0</v>
      </c>
      <c r="R3096" s="24">
        <f t="shared" si="982"/>
        <v>1544.4512387671505</v>
      </c>
      <c r="T3096" s="5">
        <v>569.6563946039912</v>
      </c>
      <c r="V3096" s="20">
        <f t="shared" si="983"/>
        <v>2114.1076333711417</v>
      </c>
      <c r="W3096" s="59">
        <f t="shared" si="973"/>
        <v>43107</v>
      </c>
      <c r="X3096" s="28">
        <f t="shared" si="986"/>
        <v>151.39905833333341</v>
      </c>
      <c r="Y3096" s="28">
        <f t="shared" si="987"/>
        <v>338.18764999999991</v>
      </c>
      <c r="Z3096" s="28">
        <f t="shared" si="930"/>
        <v>329.06874999999974</v>
      </c>
      <c r="AA3096" s="28">
        <f t="shared" si="997"/>
        <v>321.86480833333314</v>
      </c>
      <c r="AB3096" s="28">
        <f t="shared" si="988"/>
        <v>202.36661666666666</v>
      </c>
      <c r="AC3096" s="28">
        <f t="shared" si="989"/>
        <v>35.93319166666668</v>
      </c>
      <c r="AD3096" s="28">
        <f t="shared" si="990"/>
        <v>96.176699999999983</v>
      </c>
      <c r="AE3096" s="28">
        <f t="shared" si="991"/>
        <v>0</v>
      </c>
      <c r="AF3096" s="28">
        <f t="shared" si="992"/>
        <v>13.055871666666661</v>
      </c>
      <c r="AG3096" s="28">
        <f t="shared" si="993"/>
        <v>8.5230499999999978</v>
      </c>
      <c r="AH3096" s="28">
        <f t="shared" si="994"/>
        <v>0</v>
      </c>
      <c r="AI3096" s="28"/>
      <c r="AL3096" s="24">
        <f t="shared" si="995"/>
        <v>1496.5756966666663</v>
      </c>
      <c r="AN3096" s="47">
        <v>315</v>
      </c>
      <c r="AP3096" s="20">
        <f t="shared" si="984"/>
        <v>1811.5756966666663</v>
      </c>
      <c r="AR3096" s="20"/>
    </row>
    <row r="3097" spans="1:44" x14ac:dyDescent="0.25">
      <c r="A3097" t="str">
        <f>VLOOKUP($B3097,'Cushing Balance'!$C$2:$E$500,3,TRUE)</f>
        <v>12018</v>
      </c>
      <c r="B3097" s="2">
        <v>43108</v>
      </c>
      <c r="C3097" s="32"/>
      <c r="D3097" s="36">
        <f t="shared" si="939"/>
        <v>139.16694505494522</v>
      </c>
      <c r="E3097" s="28">
        <f t="shared" si="940"/>
        <v>108.94604395604414</v>
      </c>
      <c r="F3097" s="28">
        <f t="shared" si="941"/>
        <v>197.36916483516487</v>
      </c>
      <c r="G3097" s="28"/>
      <c r="H3097" s="28">
        <f t="shared" ref="H3097:P3097" si="1010">AVERAGE(H3091:H3096)</f>
        <v>132.56742857142854</v>
      </c>
      <c r="I3097" s="28">
        <f t="shared" si="1010"/>
        <v>78.849230769230743</v>
      </c>
      <c r="J3097" s="28">
        <f t="shared" si="1010"/>
        <v>315.60278021978041</v>
      </c>
      <c r="K3097" s="28">
        <f t="shared" si="1010"/>
        <v>77.481208791208815</v>
      </c>
      <c r="L3097" s="28">
        <f t="shared" si="1010"/>
        <v>6.656349567592164E-3</v>
      </c>
      <c r="M3097" s="28">
        <f t="shared" si="1010"/>
        <v>330.4133626373627</v>
      </c>
      <c r="N3097" s="28">
        <f t="shared" si="1010"/>
        <v>119.65840659340643</v>
      </c>
      <c r="O3097" s="28">
        <f t="shared" si="1010"/>
        <v>44.390010989010989</v>
      </c>
      <c r="P3097" s="28">
        <f t="shared" si="1010"/>
        <v>0</v>
      </c>
      <c r="R3097" s="24">
        <f t="shared" si="982"/>
        <v>1544.4512387671505</v>
      </c>
      <c r="T3097" s="5">
        <v>569.6563946039912</v>
      </c>
      <c r="V3097" s="20">
        <f t="shared" si="983"/>
        <v>2114.1076333711417</v>
      </c>
      <c r="W3097" s="59">
        <f t="shared" si="973"/>
        <v>43108</v>
      </c>
      <c r="X3097" s="28">
        <f t="shared" si="986"/>
        <v>151.39905833333341</v>
      </c>
      <c r="Y3097" s="28">
        <f t="shared" si="987"/>
        <v>338.18764999999991</v>
      </c>
      <c r="Z3097" s="28">
        <f t="shared" si="930"/>
        <v>329.06874999999974</v>
      </c>
      <c r="AA3097" s="28">
        <f t="shared" si="997"/>
        <v>321.86480833333314</v>
      </c>
      <c r="AB3097" s="28">
        <f t="shared" si="988"/>
        <v>202.36661666666666</v>
      </c>
      <c r="AC3097" s="28">
        <f t="shared" si="989"/>
        <v>35.93319166666668</v>
      </c>
      <c r="AD3097" s="28">
        <f t="shared" si="990"/>
        <v>96.176699999999983</v>
      </c>
      <c r="AE3097" s="28">
        <f t="shared" si="991"/>
        <v>0</v>
      </c>
      <c r="AF3097" s="28">
        <f t="shared" si="992"/>
        <v>13.055871666666661</v>
      </c>
      <c r="AG3097" s="28">
        <f t="shared" si="993"/>
        <v>8.5230499999999978</v>
      </c>
      <c r="AH3097" s="28">
        <f t="shared" si="994"/>
        <v>0</v>
      </c>
      <c r="AI3097" s="28"/>
      <c r="AL3097" s="24">
        <f t="shared" si="995"/>
        <v>1496.5756966666663</v>
      </c>
      <c r="AN3097" s="47">
        <v>315</v>
      </c>
      <c r="AP3097" s="20">
        <f t="shared" si="984"/>
        <v>1811.5756966666663</v>
      </c>
      <c r="AR3097" s="20"/>
    </row>
    <row r="3098" spans="1:44" x14ac:dyDescent="0.25">
      <c r="A3098" t="str">
        <f>VLOOKUP($B3098,'Cushing Balance'!$C$2:$E$500,3,TRUE)</f>
        <v>12018</v>
      </c>
      <c r="B3098" s="2">
        <v>43109</v>
      </c>
      <c r="C3098" s="32"/>
      <c r="D3098" s="36">
        <f t="shared" si="939"/>
        <v>139.16694505494522</v>
      </c>
      <c r="E3098" s="28">
        <f t="shared" si="940"/>
        <v>108.94604395604414</v>
      </c>
      <c r="F3098" s="28">
        <f t="shared" si="941"/>
        <v>197.36916483516487</v>
      </c>
      <c r="G3098" s="28"/>
      <c r="H3098" s="28">
        <f t="shared" ref="H3098:P3098" si="1011">AVERAGE(H3092:H3097)</f>
        <v>132.56742857142854</v>
      </c>
      <c r="I3098" s="28">
        <f t="shared" si="1011"/>
        <v>78.849230769230743</v>
      </c>
      <c r="J3098" s="28">
        <f t="shared" si="1011"/>
        <v>315.60278021978041</v>
      </c>
      <c r="K3098" s="28">
        <f t="shared" si="1011"/>
        <v>77.481208791208815</v>
      </c>
      <c r="L3098" s="28">
        <f t="shared" si="1011"/>
        <v>6.656349567592164E-3</v>
      </c>
      <c r="M3098" s="28">
        <f t="shared" si="1011"/>
        <v>330.4133626373627</v>
      </c>
      <c r="N3098" s="28">
        <f t="shared" si="1011"/>
        <v>119.65840659340643</v>
      </c>
      <c r="O3098" s="28">
        <f t="shared" si="1011"/>
        <v>44.390010989010989</v>
      </c>
      <c r="P3098" s="28">
        <f t="shared" si="1011"/>
        <v>0</v>
      </c>
      <c r="R3098" s="24">
        <f t="shared" si="982"/>
        <v>1544.4512387671505</v>
      </c>
      <c r="T3098" s="5">
        <v>569.6563946039912</v>
      </c>
      <c r="V3098" s="20">
        <f t="shared" si="983"/>
        <v>2114.1076333711417</v>
      </c>
      <c r="W3098" s="59">
        <f t="shared" si="973"/>
        <v>43109</v>
      </c>
      <c r="X3098" s="28">
        <f t="shared" si="986"/>
        <v>151.39905833333341</v>
      </c>
      <c r="Y3098" s="28">
        <f t="shared" si="987"/>
        <v>338.18764999999991</v>
      </c>
      <c r="Z3098" s="28">
        <f t="shared" si="930"/>
        <v>329.06874999999974</v>
      </c>
      <c r="AA3098" s="28">
        <f t="shared" si="997"/>
        <v>321.86480833333314</v>
      </c>
      <c r="AB3098" s="28">
        <f t="shared" si="988"/>
        <v>202.36661666666666</v>
      </c>
      <c r="AC3098" s="28">
        <f t="shared" si="989"/>
        <v>35.93319166666668</v>
      </c>
      <c r="AD3098" s="28">
        <f t="shared" si="990"/>
        <v>96.176699999999983</v>
      </c>
      <c r="AE3098" s="28">
        <f t="shared" si="991"/>
        <v>0</v>
      </c>
      <c r="AF3098" s="28">
        <f t="shared" si="992"/>
        <v>13.055871666666661</v>
      </c>
      <c r="AG3098" s="28">
        <f t="shared" si="993"/>
        <v>8.5230499999999978</v>
      </c>
      <c r="AH3098" s="28">
        <f t="shared" si="994"/>
        <v>0</v>
      </c>
      <c r="AI3098" s="28"/>
      <c r="AL3098" s="24">
        <f t="shared" si="995"/>
        <v>1496.5756966666663</v>
      </c>
      <c r="AN3098" s="47">
        <v>315</v>
      </c>
      <c r="AP3098" s="20">
        <f t="shared" si="984"/>
        <v>1811.5756966666663</v>
      </c>
      <c r="AR3098" s="20"/>
    </row>
    <row r="3099" spans="1:44" x14ac:dyDescent="0.25">
      <c r="A3099" t="str">
        <f>VLOOKUP($B3099,'Cushing Balance'!$C$2:$E$500,3,TRUE)</f>
        <v>12018</v>
      </c>
      <c r="B3099" s="2">
        <v>43110</v>
      </c>
      <c r="C3099" s="32"/>
      <c r="D3099" s="36">
        <f t="shared" si="939"/>
        <v>139.16694505494522</v>
      </c>
      <c r="E3099" s="28">
        <f t="shared" si="940"/>
        <v>108.94604395604414</v>
      </c>
      <c r="F3099" s="28">
        <f t="shared" si="941"/>
        <v>197.36916483516487</v>
      </c>
      <c r="G3099" s="28"/>
      <c r="H3099" s="28">
        <f t="shared" ref="H3099:P3099" si="1012">AVERAGE(H3093:H3098)</f>
        <v>132.56742857142854</v>
      </c>
      <c r="I3099" s="28">
        <f t="shared" si="1012"/>
        <v>78.849230769230743</v>
      </c>
      <c r="J3099" s="28">
        <f t="shared" si="1012"/>
        <v>315.60278021978041</v>
      </c>
      <c r="K3099" s="28">
        <f t="shared" si="1012"/>
        <v>77.481208791208815</v>
      </c>
      <c r="L3099" s="28">
        <f t="shared" si="1012"/>
        <v>6.656349567592164E-3</v>
      </c>
      <c r="M3099" s="28">
        <f t="shared" si="1012"/>
        <v>330.4133626373627</v>
      </c>
      <c r="N3099" s="28">
        <f t="shared" si="1012"/>
        <v>119.65840659340643</v>
      </c>
      <c r="O3099" s="28">
        <f t="shared" si="1012"/>
        <v>44.390010989010989</v>
      </c>
      <c r="P3099" s="28">
        <f t="shared" si="1012"/>
        <v>0</v>
      </c>
      <c r="R3099" s="24">
        <f t="shared" si="982"/>
        <v>1544.4512387671505</v>
      </c>
      <c r="T3099" s="5">
        <v>569.6563946039912</v>
      </c>
      <c r="V3099" s="20">
        <f t="shared" si="983"/>
        <v>2114.1076333711417</v>
      </c>
      <c r="W3099" s="59">
        <f t="shared" si="973"/>
        <v>43110</v>
      </c>
      <c r="X3099" s="28">
        <f t="shared" si="986"/>
        <v>151.39905833333341</v>
      </c>
      <c r="Y3099" s="28">
        <f t="shared" si="987"/>
        <v>338.18764999999991</v>
      </c>
      <c r="Z3099" s="28">
        <f t="shared" ref="Z3099:Z3117" si="1013">AVERAGE(Z3084:Z3098)</f>
        <v>329.06874999999974</v>
      </c>
      <c r="AA3099" s="28">
        <f t="shared" si="997"/>
        <v>321.86480833333314</v>
      </c>
      <c r="AB3099" s="28">
        <f t="shared" si="988"/>
        <v>202.36661666666666</v>
      </c>
      <c r="AC3099" s="28">
        <f t="shared" si="989"/>
        <v>35.93319166666668</v>
      </c>
      <c r="AD3099" s="28">
        <f t="shared" si="990"/>
        <v>96.176699999999983</v>
      </c>
      <c r="AE3099" s="28">
        <f t="shared" si="991"/>
        <v>0</v>
      </c>
      <c r="AF3099" s="28">
        <f t="shared" si="992"/>
        <v>13.055871666666661</v>
      </c>
      <c r="AG3099" s="28">
        <f t="shared" si="993"/>
        <v>8.5230499999999978</v>
      </c>
      <c r="AH3099" s="28">
        <f t="shared" si="994"/>
        <v>0</v>
      </c>
      <c r="AI3099" s="28"/>
      <c r="AL3099" s="24">
        <f t="shared" si="995"/>
        <v>1496.5756966666663</v>
      </c>
      <c r="AN3099" s="47">
        <v>315</v>
      </c>
      <c r="AP3099" s="20">
        <f t="shared" si="984"/>
        <v>1811.5756966666663</v>
      </c>
      <c r="AR3099" s="20"/>
    </row>
    <row r="3100" spans="1:44" x14ac:dyDescent="0.25">
      <c r="A3100" t="str">
        <f>VLOOKUP($B3100,'Cushing Balance'!$C$2:$E$500,3,TRUE)</f>
        <v>12018</v>
      </c>
      <c r="B3100" s="2">
        <v>43111</v>
      </c>
      <c r="C3100" s="32"/>
      <c r="D3100" s="36">
        <f t="shared" si="939"/>
        <v>139.16694505494522</v>
      </c>
      <c r="E3100" s="28">
        <f t="shared" si="940"/>
        <v>108.94604395604414</v>
      </c>
      <c r="F3100" s="28">
        <f t="shared" si="941"/>
        <v>197.36916483516487</v>
      </c>
      <c r="G3100" s="28"/>
      <c r="H3100" s="28">
        <f t="shared" ref="H3100:P3100" si="1014">AVERAGE(H3094:H3099)</f>
        <v>132.56742857142854</v>
      </c>
      <c r="I3100" s="28">
        <f t="shared" si="1014"/>
        <v>78.849230769230743</v>
      </c>
      <c r="J3100" s="28">
        <f t="shared" si="1014"/>
        <v>315.60278021978041</v>
      </c>
      <c r="K3100" s="28">
        <f t="shared" si="1014"/>
        <v>77.481208791208815</v>
      </c>
      <c r="L3100" s="28">
        <f t="shared" si="1014"/>
        <v>6.656349567592164E-3</v>
      </c>
      <c r="M3100" s="28">
        <f t="shared" si="1014"/>
        <v>330.4133626373627</v>
      </c>
      <c r="N3100" s="28">
        <f t="shared" si="1014"/>
        <v>119.65840659340643</v>
      </c>
      <c r="O3100" s="28">
        <f t="shared" si="1014"/>
        <v>44.390010989010989</v>
      </c>
      <c r="P3100" s="28">
        <f t="shared" si="1014"/>
        <v>0</v>
      </c>
      <c r="R3100" s="24">
        <f t="shared" si="982"/>
        <v>1544.4512387671505</v>
      </c>
      <c r="T3100" s="5">
        <v>569.6563946039912</v>
      </c>
      <c r="V3100" s="20">
        <f t="shared" si="983"/>
        <v>2114.1076333711417</v>
      </c>
      <c r="W3100" s="59">
        <f t="shared" si="973"/>
        <v>43111</v>
      </c>
      <c r="X3100" s="28">
        <f t="shared" si="986"/>
        <v>151.39905833333341</v>
      </c>
      <c r="Y3100" s="28">
        <f t="shared" si="987"/>
        <v>338.18764999999991</v>
      </c>
      <c r="Z3100" s="28">
        <f t="shared" si="1013"/>
        <v>329.06874999999974</v>
      </c>
      <c r="AA3100" s="28">
        <f t="shared" si="997"/>
        <v>321.86480833333314</v>
      </c>
      <c r="AB3100" s="28">
        <f t="shared" si="988"/>
        <v>202.36661666666666</v>
      </c>
      <c r="AC3100" s="28">
        <f t="shared" si="989"/>
        <v>35.93319166666668</v>
      </c>
      <c r="AD3100" s="28">
        <f t="shared" si="990"/>
        <v>96.176699999999983</v>
      </c>
      <c r="AE3100" s="28">
        <f t="shared" si="991"/>
        <v>0</v>
      </c>
      <c r="AF3100" s="28">
        <f t="shared" si="992"/>
        <v>13.055871666666661</v>
      </c>
      <c r="AG3100" s="28">
        <f t="shared" si="993"/>
        <v>8.5230499999999978</v>
      </c>
      <c r="AH3100" s="28">
        <f t="shared" si="994"/>
        <v>0</v>
      </c>
      <c r="AI3100" s="28"/>
      <c r="AL3100" s="24">
        <f t="shared" si="995"/>
        <v>1496.5756966666663</v>
      </c>
      <c r="AN3100" s="47">
        <v>315</v>
      </c>
      <c r="AP3100" s="20">
        <f t="shared" si="984"/>
        <v>1811.5756966666663</v>
      </c>
      <c r="AR3100" s="20"/>
    </row>
    <row r="3101" spans="1:44" x14ac:dyDescent="0.25">
      <c r="A3101" t="str">
        <f>VLOOKUP($B3101,'Cushing Balance'!$C$2:$E$500,3,TRUE)</f>
        <v>12018</v>
      </c>
      <c r="B3101" s="2">
        <v>43112</v>
      </c>
      <c r="C3101" s="32"/>
      <c r="D3101" s="36">
        <f t="shared" si="939"/>
        <v>139.16694505494522</v>
      </c>
      <c r="E3101" s="28">
        <f t="shared" si="940"/>
        <v>108.94604395604414</v>
      </c>
      <c r="F3101" s="28">
        <f t="shared" si="941"/>
        <v>197.36916483516487</v>
      </c>
      <c r="G3101" s="28"/>
      <c r="H3101" s="28">
        <f t="shared" ref="H3101:P3101" si="1015">AVERAGE(H3095:H3100)</f>
        <v>132.56742857142854</v>
      </c>
      <c r="I3101" s="28">
        <f t="shared" si="1015"/>
        <v>78.849230769230743</v>
      </c>
      <c r="J3101" s="28">
        <f t="shared" si="1015"/>
        <v>315.60278021978041</v>
      </c>
      <c r="K3101" s="28">
        <f t="shared" si="1015"/>
        <v>77.481208791208815</v>
      </c>
      <c r="L3101" s="28">
        <f t="shared" si="1015"/>
        <v>6.656349567592164E-3</v>
      </c>
      <c r="M3101" s="28">
        <f t="shared" si="1015"/>
        <v>330.4133626373627</v>
      </c>
      <c r="N3101" s="28">
        <f t="shared" si="1015"/>
        <v>119.65840659340643</v>
      </c>
      <c r="O3101" s="28">
        <f t="shared" si="1015"/>
        <v>44.390010989010989</v>
      </c>
      <c r="P3101" s="28">
        <f t="shared" si="1015"/>
        <v>0</v>
      </c>
      <c r="R3101" s="24">
        <f t="shared" si="982"/>
        <v>1544.4512387671505</v>
      </c>
      <c r="T3101" s="5">
        <v>569.6563946039912</v>
      </c>
      <c r="V3101" s="20">
        <f t="shared" si="983"/>
        <v>2114.1076333711417</v>
      </c>
      <c r="W3101" s="59">
        <f t="shared" si="973"/>
        <v>43112</v>
      </c>
      <c r="X3101" s="28">
        <f t="shared" si="986"/>
        <v>151.39905833333341</v>
      </c>
      <c r="Y3101" s="28">
        <f t="shared" si="987"/>
        <v>338.18764999999991</v>
      </c>
      <c r="Z3101" s="28">
        <f t="shared" si="1013"/>
        <v>329.06874999999974</v>
      </c>
      <c r="AA3101" s="28">
        <f t="shared" si="997"/>
        <v>321.86480833333314</v>
      </c>
      <c r="AB3101" s="28">
        <f t="shared" si="988"/>
        <v>202.36661666666666</v>
      </c>
      <c r="AC3101" s="28">
        <f t="shared" si="989"/>
        <v>35.93319166666668</v>
      </c>
      <c r="AD3101" s="28">
        <f t="shared" si="990"/>
        <v>96.176699999999983</v>
      </c>
      <c r="AE3101" s="28">
        <f t="shared" si="991"/>
        <v>0</v>
      </c>
      <c r="AF3101" s="28">
        <f t="shared" si="992"/>
        <v>13.055871666666661</v>
      </c>
      <c r="AG3101" s="28">
        <f t="shared" si="993"/>
        <v>8.5230499999999978</v>
      </c>
      <c r="AH3101" s="28">
        <f t="shared" si="994"/>
        <v>0</v>
      </c>
      <c r="AI3101" s="28"/>
      <c r="AL3101" s="24">
        <f t="shared" si="995"/>
        <v>1496.5756966666663</v>
      </c>
      <c r="AN3101" s="47">
        <v>315</v>
      </c>
      <c r="AP3101" s="20">
        <f t="shared" si="984"/>
        <v>1811.5756966666663</v>
      </c>
      <c r="AR3101" s="20"/>
    </row>
    <row r="3102" spans="1:44" x14ac:dyDescent="0.25">
      <c r="A3102" t="str">
        <f>VLOOKUP($B3102,'Cushing Balance'!$C$2:$E$500,3,TRUE)</f>
        <v>12018</v>
      </c>
      <c r="B3102" s="2">
        <v>43113</v>
      </c>
      <c r="C3102" s="32"/>
      <c r="D3102" s="36">
        <f t="shared" si="939"/>
        <v>139.16694505494522</v>
      </c>
      <c r="E3102" s="28">
        <f t="shared" si="940"/>
        <v>108.94604395604414</v>
      </c>
      <c r="F3102" s="28">
        <f t="shared" si="941"/>
        <v>197.36916483516487</v>
      </c>
      <c r="G3102" s="28"/>
      <c r="H3102" s="28">
        <f t="shared" ref="H3102:P3102" si="1016">AVERAGE(H3096:H3101)</f>
        <v>132.56742857142854</v>
      </c>
      <c r="I3102" s="28">
        <f t="shared" si="1016"/>
        <v>78.849230769230743</v>
      </c>
      <c r="J3102" s="28">
        <f t="shared" si="1016"/>
        <v>315.60278021978041</v>
      </c>
      <c r="K3102" s="28">
        <f t="shared" si="1016"/>
        <v>77.481208791208815</v>
      </c>
      <c r="L3102" s="28">
        <f t="shared" si="1016"/>
        <v>6.656349567592164E-3</v>
      </c>
      <c r="M3102" s="28">
        <f t="shared" si="1016"/>
        <v>330.4133626373627</v>
      </c>
      <c r="N3102" s="28">
        <f t="shared" si="1016"/>
        <v>119.65840659340643</v>
      </c>
      <c r="O3102" s="28">
        <f t="shared" si="1016"/>
        <v>44.390010989010989</v>
      </c>
      <c r="P3102" s="28">
        <f t="shared" si="1016"/>
        <v>0</v>
      </c>
      <c r="R3102" s="24">
        <f t="shared" si="982"/>
        <v>1544.4512387671505</v>
      </c>
      <c r="T3102" s="5">
        <v>569.6563946039912</v>
      </c>
      <c r="V3102" s="20">
        <f t="shared" si="983"/>
        <v>2114.1076333711417</v>
      </c>
      <c r="W3102" s="59">
        <f t="shared" si="973"/>
        <v>43113</v>
      </c>
      <c r="X3102" s="28">
        <f t="shared" si="986"/>
        <v>151.39905833333341</v>
      </c>
      <c r="Y3102" s="28">
        <f t="shared" si="987"/>
        <v>338.18764999999991</v>
      </c>
      <c r="Z3102" s="28">
        <f t="shared" si="1013"/>
        <v>329.06874999999974</v>
      </c>
      <c r="AA3102" s="28">
        <f t="shared" si="997"/>
        <v>321.86480833333314</v>
      </c>
      <c r="AB3102" s="28">
        <f t="shared" si="988"/>
        <v>202.36661666666666</v>
      </c>
      <c r="AC3102" s="28">
        <f t="shared" si="989"/>
        <v>35.93319166666668</v>
      </c>
      <c r="AD3102" s="28">
        <f t="shared" si="990"/>
        <v>96.176699999999983</v>
      </c>
      <c r="AE3102" s="28">
        <f t="shared" si="991"/>
        <v>0</v>
      </c>
      <c r="AF3102" s="28">
        <f t="shared" si="992"/>
        <v>13.055871666666661</v>
      </c>
      <c r="AG3102" s="28">
        <f t="shared" si="993"/>
        <v>8.5230499999999978</v>
      </c>
      <c r="AH3102" s="28">
        <f t="shared" si="994"/>
        <v>0</v>
      </c>
      <c r="AI3102" s="28"/>
      <c r="AL3102" s="24">
        <f t="shared" si="995"/>
        <v>1496.5756966666663</v>
      </c>
      <c r="AN3102" s="47">
        <v>315</v>
      </c>
      <c r="AP3102" s="20">
        <f t="shared" si="984"/>
        <v>1811.5756966666663</v>
      </c>
      <c r="AR3102" s="20"/>
    </row>
    <row r="3103" spans="1:44" x14ac:dyDescent="0.25">
      <c r="A3103" t="str">
        <f>VLOOKUP($B3103,'Cushing Balance'!$C$2:$E$500,3,TRUE)</f>
        <v>12018</v>
      </c>
      <c r="B3103" s="2">
        <v>43114</v>
      </c>
      <c r="C3103" s="32"/>
      <c r="D3103" s="36">
        <f t="shared" si="939"/>
        <v>139.16694505494522</v>
      </c>
      <c r="E3103" s="28">
        <f t="shared" si="940"/>
        <v>108.94604395604414</v>
      </c>
      <c r="F3103" s="28">
        <f t="shared" si="941"/>
        <v>197.36916483516487</v>
      </c>
      <c r="G3103" s="28"/>
      <c r="H3103" s="28">
        <f t="shared" ref="H3103:P3103" si="1017">AVERAGE(H3097:H3102)</f>
        <v>132.56742857142854</v>
      </c>
      <c r="I3103" s="28">
        <f t="shared" si="1017"/>
        <v>78.849230769230743</v>
      </c>
      <c r="J3103" s="28">
        <f t="shared" si="1017"/>
        <v>315.60278021978041</v>
      </c>
      <c r="K3103" s="28">
        <f t="shared" si="1017"/>
        <v>77.481208791208815</v>
      </c>
      <c r="L3103" s="28">
        <f t="shared" si="1017"/>
        <v>6.656349567592164E-3</v>
      </c>
      <c r="M3103" s="28">
        <f t="shared" si="1017"/>
        <v>330.4133626373627</v>
      </c>
      <c r="N3103" s="28">
        <f t="shared" si="1017"/>
        <v>119.65840659340643</v>
      </c>
      <c r="O3103" s="28">
        <f t="shared" si="1017"/>
        <v>44.390010989010989</v>
      </c>
      <c r="P3103" s="28">
        <f t="shared" si="1017"/>
        <v>0</v>
      </c>
      <c r="R3103" s="24">
        <f t="shared" si="982"/>
        <v>1544.4512387671505</v>
      </c>
      <c r="T3103" s="5">
        <v>569.6563946039912</v>
      </c>
      <c r="V3103" s="20">
        <f t="shared" si="983"/>
        <v>2114.1076333711417</v>
      </c>
      <c r="W3103" s="59">
        <f t="shared" si="973"/>
        <v>43114</v>
      </c>
      <c r="X3103" s="28">
        <f t="shared" si="986"/>
        <v>151.39905833333341</v>
      </c>
      <c r="Y3103" s="28">
        <f t="shared" si="987"/>
        <v>338.18764999999991</v>
      </c>
      <c r="Z3103" s="28">
        <f t="shared" si="1013"/>
        <v>329.06874999999974</v>
      </c>
      <c r="AA3103" s="28">
        <f t="shared" si="997"/>
        <v>321.86480833333314</v>
      </c>
      <c r="AB3103" s="28">
        <f t="shared" si="988"/>
        <v>202.36661666666666</v>
      </c>
      <c r="AC3103" s="28">
        <f t="shared" si="989"/>
        <v>35.93319166666668</v>
      </c>
      <c r="AD3103" s="28">
        <f t="shared" si="990"/>
        <v>96.176699999999983</v>
      </c>
      <c r="AE3103" s="28">
        <f t="shared" si="991"/>
        <v>0</v>
      </c>
      <c r="AF3103" s="28">
        <f t="shared" si="992"/>
        <v>13.055871666666661</v>
      </c>
      <c r="AG3103" s="28">
        <f t="shared" si="993"/>
        <v>8.5230499999999978</v>
      </c>
      <c r="AH3103" s="28">
        <f t="shared" si="994"/>
        <v>0</v>
      </c>
      <c r="AI3103" s="28"/>
      <c r="AL3103" s="24">
        <f t="shared" si="995"/>
        <v>1496.5756966666663</v>
      </c>
      <c r="AN3103" s="47">
        <v>315</v>
      </c>
      <c r="AP3103" s="20">
        <f t="shared" si="984"/>
        <v>1811.5756966666663</v>
      </c>
      <c r="AR3103" s="20"/>
    </row>
    <row r="3104" spans="1:44" x14ac:dyDescent="0.25">
      <c r="A3104" t="str">
        <f>VLOOKUP($B3104,'Cushing Balance'!$C$2:$E$500,3,TRUE)</f>
        <v>12018</v>
      </c>
      <c r="B3104" s="2">
        <v>43115</v>
      </c>
      <c r="C3104" s="32"/>
      <c r="D3104" s="36">
        <f t="shared" si="939"/>
        <v>139.16694505494522</v>
      </c>
      <c r="E3104" s="28">
        <f t="shared" si="940"/>
        <v>108.94604395604414</v>
      </c>
      <c r="F3104" s="28">
        <f t="shared" si="941"/>
        <v>197.36916483516487</v>
      </c>
      <c r="G3104" s="28"/>
      <c r="H3104" s="28">
        <f t="shared" ref="H3104:P3104" si="1018">AVERAGE(H3098:H3103)</f>
        <v>132.56742857142854</v>
      </c>
      <c r="I3104" s="28">
        <f t="shared" si="1018"/>
        <v>78.849230769230743</v>
      </c>
      <c r="J3104" s="28">
        <f t="shared" si="1018"/>
        <v>315.60278021978041</v>
      </c>
      <c r="K3104" s="28">
        <f t="shared" si="1018"/>
        <v>77.481208791208815</v>
      </c>
      <c r="L3104" s="28">
        <f t="shared" si="1018"/>
        <v>6.656349567592164E-3</v>
      </c>
      <c r="M3104" s="28">
        <f t="shared" si="1018"/>
        <v>330.4133626373627</v>
      </c>
      <c r="N3104" s="28">
        <f t="shared" si="1018"/>
        <v>119.65840659340643</v>
      </c>
      <c r="O3104" s="28">
        <f t="shared" si="1018"/>
        <v>44.390010989010989</v>
      </c>
      <c r="P3104" s="28">
        <f t="shared" si="1018"/>
        <v>0</v>
      </c>
      <c r="R3104" s="24">
        <f t="shared" si="982"/>
        <v>1544.4512387671505</v>
      </c>
      <c r="T3104" s="5">
        <v>569.6563946039912</v>
      </c>
      <c r="V3104" s="20">
        <f t="shared" si="983"/>
        <v>2114.1076333711417</v>
      </c>
      <c r="W3104" s="59">
        <f t="shared" si="973"/>
        <v>43115</v>
      </c>
      <c r="X3104" s="28">
        <f t="shared" si="986"/>
        <v>151.39905833333341</v>
      </c>
      <c r="Y3104" s="28">
        <f t="shared" si="987"/>
        <v>338.18764999999991</v>
      </c>
      <c r="Z3104" s="28">
        <f t="shared" si="1013"/>
        <v>329.06874999999974</v>
      </c>
      <c r="AA3104" s="28">
        <f t="shared" si="997"/>
        <v>321.86480833333314</v>
      </c>
      <c r="AB3104" s="28">
        <f t="shared" si="988"/>
        <v>202.36661666666666</v>
      </c>
      <c r="AC3104" s="28">
        <f t="shared" si="989"/>
        <v>35.93319166666668</v>
      </c>
      <c r="AD3104" s="28">
        <f t="shared" si="990"/>
        <v>96.176699999999983</v>
      </c>
      <c r="AE3104" s="28">
        <f t="shared" si="991"/>
        <v>0</v>
      </c>
      <c r="AF3104" s="28">
        <f t="shared" si="992"/>
        <v>13.055871666666661</v>
      </c>
      <c r="AG3104" s="28">
        <f t="shared" si="993"/>
        <v>8.5230499999999978</v>
      </c>
      <c r="AH3104" s="28">
        <f t="shared" si="994"/>
        <v>0</v>
      </c>
      <c r="AI3104" s="28"/>
      <c r="AL3104" s="24">
        <f t="shared" si="995"/>
        <v>1496.5756966666663</v>
      </c>
      <c r="AN3104" s="47">
        <v>315</v>
      </c>
      <c r="AP3104" s="20">
        <f t="shared" si="984"/>
        <v>1811.5756966666663</v>
      </c>
      <c r="AR3104" s="20"/>
    </row>
    <row r="3105" spans="1:44" x14ac:dyDescent="0.25">
      <c r="A3105" t="str">
        <f>VLOOKUP($B3105,'Cushing Balance'!$C$2:$E$500,3,TRUE)</f>
        <v>12018</v>
      </c>
      <c r="B3105" s="2">
        <v>43116</v>
      </c>
      <c r="C3105" s="32"/>
      <c r="D3105" s="36">
        <f t="shared" si="939"/>
        <v>139.16694505494522</v>
      </c>
      <c r="E3105" s="28">
        <f t="shared" si="940"/>
        <v>108.94604395604414</v>
      </c>
      <c r="F3105" s="28">
        <f t="shared" si="941"/>
        <v>197.36916483516487</v>
      </c>
      <c r="G3105" s="28"/>
      <c r="H3105" s="28">
        <f t="shared" ref="H3105:P3105" si="1019">AVERAGE(H3099:H3104)</f>
        <v>132.56742857142854</v>
      </c>
      <c r="I3105" s="28">
        <f t="shared" si="1019"/>
        <v>78.849230769230743</v>
      </c>
      <c r="J3105" s="28">
        <f t="shared" si="1019"/>
        <v>315.60278021978041</v>
      </c>
      <c r="K3105" s="28">
        <f t="shared" si="1019"/>
        <v>77.481208791208815</v>
      </c>
      <c r="L3105" s="28">
        <f t="shared" si="1019"/>
        <v>6.656349567592164E-3</v>
      </c>
      <c r="M3105" s="28">
        <f t="shared" si="1019"/>
        <v>330.4133626373627</v>
      </c>
      <c r="N3105" s="28">
        <f t="shared" si="1019"/>
        <v>119.65840659340643</v>
      </c>
      <c r="O3105" s="28">
        <f t="shared" si="1019"/>
        <v>44.390010989010989</v>
      </c>
      <c r="P3105" s="28">
        <f t="shared" si="1019"/>
        <v>0</v>
      </c>
      <c r="R3105" s="24">
        <f t="shared" si="982"/>
        <v>1544.4512387671505</v>
      </c>
      <c r="T3105" s="5">
        <v>569.6563946039912</v>
      </c>
      <c r="V3105" s="20">
        <f t="shared" si="983"/>
        <v>2114.1076333711417</v>
      </c>
      <c r="W3105" s="59">
        <f t="shared" si="973"/>
        <v>43116</v>
      </c>
      <c r="X3105" s="28">
        <f t="shared" si="986"/>
        <v>151.39905833333341</v>
      </c>
      <c r="Y3105" s="28">
        <f t="shared" si="987"/>
        <v>338.18764999999991</v>
      </c>
      <c r="Z3105" s="28">
        <f t="shared" si="1013"/>
        <v>329.06874999999974</v>
      </c>
      <c r="AA3105" s="28">
        <f t="shared" si="997"/>
        <v>321.86480833333314</v>
      </c>
      <c r="AB3105" s="28">
        <f t="shared" si="988"/>
        <v>202.36661666666666</v>
      </c>
      <c r="AC3105" s="28">
        <f t="shared" si="989"/>
        <v>35.93319166666668</v>
      </c>
      <c r="AD3105" s="28">
        <f t="shared" si="990"/>
        <v>96.176699999999983</v>
      </c>
      <c r="AE3105" s="28">
        <f t="shared" si="991"/>
        <v>0</v>
      </c>
      <c r="AF3105" s="28">
        <f t="shared" si="992"/>
        <v>13.055871666666661</v>
      </c>
      <c r="AG3105" s="28">
        <f t="shared" si="993"/>
        <v>8.5230499999999978</v>
      </c>
      <c r="AH3105" s="28">
        <f t="shared" si="994"/>
        <v>0</v>
      </c>
      <c r="AI3105" s="28"/>
      <c r="AL3105" s="24">
        <f t="shared" si="995"/>
        <v>1496.5756966666663</v>
      </c>
      <c r="AN3105" s="47">
        <v>315</v>
      </c>
      <c r="AP3105" s="20">
        <f t="shared" si="984"/>
        <v>1811.5756966666663</v>
      </c>
      <c r="AR3105" s="20"/>
    </row>
    <row r="3106" spans="1:44" x14ac:dyDescent="0.25">
      <c r="A3106" t="str">
        <f>VLOOKUP($B3106,'Cushing Balance'!$C$2:$E$500,3,TRUE)</f>
        <v>12018</v>
      </c>
      <c r="B3106" s="2">
        <v>43117</v>
      </c>
      <c r="C3106" s="32"/>
      <c r="D3106" s="36">
        <f t="shared" si="939"/>
        <v>139.16694505494522</v>
      </c>
      <c r="E3106" s="28">
        <f t="shared" si="940"/>
        <v>108.94604395604414</v>
      </c>
      <c r="F3106" s="28">
        <f t="shared" si="941"/>
        <v>197.36916483516487</v>
      </c>
      <c r="G3106" s="28"/>
      <c r="H3106" s="28">
        <f t="shared" ref="H3106:P3106" si="1020">AVERAGE(H3100:H3105)</f>
        <v>132.56742857142854</v>
      </c>
      <c r="I3106" s="28">
        <f t="shared" si="1020"/>
        <v>78.849230769230743</v>
      </c>
      <c r="J3106" s="28">
        <f t="shared" si="1020"/>
        <v>315.60278021978041</v>
      </c>
      <c r="K3106" s="28">
        <f t="shared" si="1020"/>
        <v>77.481208791208815</v>
      </c>
      <c r="L3106" s="28">
        <f t="shared" si="1020"/>
        <v>6.656349567592164E-3</v>
      </c>
      <c r="M3106" s="28">
        <f t="shared" si="1020"/>
        <v>330.4133626373627</v>
      </c>
      <c r="N3106" s="28">
        <f t="shared" si="1020"/>
        <v>119.65840659340643</v>
      </c>
      <c r="O3106" s="28">
        <f t="shared" si="1020"/>
        <v>44.390010989010989</v>
      </c>
      <c r="P3106" s="28">
        <f t="shared" si="1020"/>
        <v>0</v>
      </c>
      <c r="R3106" s="24">
        <f t="shared" si="982"/>
        <v>1544.4512387671505</v>
      </c>
      <c r="T3106" s="5">
        <v>569.6563946039912</v>
      </c>
      <c r="V3106" s="20">
        <f t="shared" si="983"/>
        <v>2114.1076333711417</v>
      </c>
      <c r="W3106" s="59">
        <f t="shared" si="973"/>
        <v>43117</v>
      </c>
      <c r="X3106" s="28">
        <f t="shared" si="986"/>
        <v>151.39905833333341</v>
      </c>
      <c r="Y3106" s="28">
        <f t="shared" si="987"/>
        <v>338.18764999999991</v>
      </c>
      <c r="Z3106" s="28">
        <f t="shared" si="1013"/>
        <v>329.06874999999974</v>
      </c>
      <c r="AA3106" s="28">
        <f t="shared" si="997"/>
        <v>321.86480833333314</v>
      </c>
      <c r="AB3106" s="28">
        <f t="shared" si="988"/>
        <v>202.36661666666666</v>
      </c>
      <c r="AC3106" s="28">
        <f t="shared" si="989"/>
        <v>35.93319166666668</v>
      </c>
      <c r="AD3106" s="28">
        <f t="shared" si="990"/>
        <v>96.176699999999983</v>
      </c>
      <c r="AE3106" s="28">
        <f t="shared" si="991"/>
        <v>0</v>
      </c>
      <c r="AF3106" s="28">
        <f t="shared" si="992"/>
        <v>13.055871666666661</v>
      </c>
      <c r="AG3106" s="28">
        <f t="shared" si="993"/>
        <v>8.5230499999999978</v>
      </c>
      <c r="AH3106" s="28">
        <f t="shared" si="994"/>
        <v>0</v>
      </c>
      <c r="AI3106" s="28"/>
      <c r="AL3106" s="24">
        <f t="shared" si="995"/>
        <v>1496.5756966666663</v>
      </c>
      <c r="AN3106" s="47">
        <v>315</v>
      </c>
      <c r="AP3106" s="20">
        <f t="shared" si="984"/>
        <v>1811.5756966666663</v>
      </c>
      <c r="AR3106" s="20"/>
    </row>
    <row r="3107" spans="1:44" x14ac:dyDescent="0.25">
      <c r="A3107" t="str">
        <f>VLOOKUP($B3107,'Cushing Balance'!$C$2:$E$500,3,TRUE)</f>
        <v>12018</v>
      </c>
      <c r="B3107" s="2">
        <v>43118</v>
      </c>
      <c r="C3107" s="32"/>
      <c r="D3107" s="36">
        <f t="shared" si="939"/>
        <v>139.16694505494522</v>
      </c>
      <c r="E3107" s="28">
        <f t="shared" si="940"/>
        <v>108.94604395604414</v>
      </c>
      <c r="F3107" s="28">
        <f t="shared" si="941"/>
        <v>197.36916483516487</v>
      </c>
      <c r="G3107" s="28"/>
      <c r="H3107" s="28">
        <f t="shared" ref="H3107:P3107" si="1021">AVERAGE(H3101:H3106)</f>
        <v>132.56742857142854</v>
      </c>
      <c r="I3107" s="28">
        <f t="shared" si="1021"/>
        <v>78.849230769230743</v>
      </c>
      <c r="J3107" s="28">
        <f t="shared" si="1021"/>
        <v>315.60278021978041</v>
      </c>
      <c r="K3107" s="28">
        <f t="shared" si="1021"/>
        <v>77.481208791208815</v>
      </c>
      <c r="L3107" s="28">
        <f t="shared" si="1021"/>
        <v>6.656349567592164E-3</v>
      </c>
      <c r="M3107" s="28">
        <f t="shared" si="1021"/>
        <v>330.4133626373627</v>
      </c>
      <c r="N3107" s="28">
        <f t="shared" si="1021"/>
        <v>119.65840659340643</v>
      </c>
      <c r="O3107" s="28">
        <f t="shared" si="1021"/>
        <v>44.390010989010989</v>
      </c>
      <c r="P3107" s="28">
        <f t="shared" si="1021"/>
        <v>0</v>
      </c>
      <c r="R3107" s="24">
        <f t="shared" si="982"/>
        <v>1544.4512387671505</v>
      </c>
      <c r="T3107" s="5">
        <v>569.6563946039912</v>
      </c>
      <c r="V3107" s="20">
        <f t="shared" si="983"/>
        <v>2114.1076333711417</v>
      </c>
      <c r="W3107" s="59">
        <f t="shared" si="973"/>
        <v>43118</v>
      </c>
      <c r="X3107" s="28">
        <f t="shared" si="986"/>
        <v>151.39905833333341</v>
      </c>
      <c r="Y3107" s="28">
        <f t="shared" si="987"/>
        <v>338.18764999999991</v>
      </c>
      <c r="Z3107" s="28">
        <f t="shared" si="1013"/>
        <v>329.06874999999974</v>
      </c>
      <c r="AA3107" s="28">
        <f t="shared" si="997"/>
        <v>321.86480833333314</v>
      </c>
      <c r="AB3107" s="28">
        <f t="shared" si="988"/>
        <v>202.36661666666666</v>
      </c>
      <c r="AC3107" s="28">
        <f t="shared" si="989"/>
        <v>35.93319166666668</v>
      </c>
      <c r="AD3107" s="28">
        <f t="shared" si="990"/>
        <v>96.176699999999983</v>
      </c>
      <c r="AE3107" s="28">
        <f t="shared" si="991"/>
        <v>0</v>
      </c>
      <c r="AF3107" s="28">
        <f t="shared" si="992"/>
        <v>13.055871666666661</v>
      </c>
      <c r="AG3107" s="28">
        <f t="shared" si="993"/>
        <v>8.5230499999999978</v>
      </c>
      <c r="AH3107" s="28">
        <f t="shared" si="994"/>
        <v>0</v>
      </c>
      <c r="AI3107" s="28"/>
      <c r="AL3107" s="24">
        <f t="shared" si="995"/>
        <v>1496.5756966666663</v>
      </c>
      <c r="AN3107" s="47">
        <v>315</v>
      </c>
      <c r="AP3107" s="20">
        <f t="shared" si="984"/>
        <v>1811.5756966666663</v>
      </c>
      <c r="AR3107" s="20"/>
    </row>
    <row r="3108" spans="1:44" x14ac:dyDescent="0.25">
      <c r="A3108" t="str">
        <f>VLOOKUP($B3108,'Cushing Balance'!$C$2:$E$500,3,TRUE)</f>
        <v>12018</v>
      </c>
      <c r="B3108" s="2">
        <v>43119</v>
      </c>
      <c r="C3108" s="32"/>
      <c r="D3108" s="36">
        <f t="shared" ref="D3108:D3171" si="1022">AVERAGE(D3100:D3107)</f>
        <v>139.16694505494522</v>
      </c>
      <c r="E3108" s="28">
        <f t="shared" ref="E3108:E3171" si="1023">AVERAGE(E3100:E3107)</f>
        <v>108.94604395604414</v>
      </c>
      <c r="F3108" s="28">
        <f t="shared" ref="F3108:F3171" si="1024">AVERAGE(F3100:F3107)</f>
        <v>197.36916483516487</v>
      </c>
      <c r="G3108" s="28"/>
      <c r="H3108" s="28">
        <f t="shared" ref="H3108:P3108" si="1025">AVERAGE(H3102:H3107)</f>
        <v>132.56742857142854</v>
      </c>
      <c r="I3108" s="28">
        <f t="shared" si="1025"/>
        <v>78.849230769230743</v>
      </c>
      <c r="J3108" s="28">
        <f t="shared" si="1025"/>
        <v>315.60278021978041</v>
      </c>
      <c r="K3108" s="28">
        <f t="shared" si="1025"/>
        <v>77.481208791208815</v>
      </c>
      <c r="L3108" s="28">
        <f t="shared" si="1025"/>
        <v>6.656349567592164E-3</v>
      </c>
      <c r="M3108" s="28">
        <f t="shared" si="1025"/>
        <v>330.4133626373627</v>
      </c>
      <c r="N3108" s="28">
        <f t="shared" si="1025"/>
        <v>119.65840659340643</v>
      </c>
      <c r="O3108" s="28">
        <f t="shared" si="1025"/>
        <v>44.390010989010989</v>
      </c>
      <c r="P3108" s="28">
        <f t="shared" si="1025"/>
        <v>0</v>
      </c>
      <c r="R3108" s="24">
        <f t="shared" si="982"/>
        <v>1544.4512387671505</v>
      </c>
      <c r="T3108" s="5">
        <v>569.6563946039912</v>
      </c>
      <c r="V3108" s="20">
        <f t="shared" si="983"/>
        <v>2114.1076333711417</v>
      </c>
      <c r="W3108" s="59">
        <f t="shared" si="973"/>
        <v>43119</v>
      </c>
      <c r="X3108" s="28">
        <f t="shared" si="986"/>
        <v>151.39905833333341</v>
      </c>
      <c r="Y3108" s="28">
        <f t="shared" si="987"/>
        <v>338.18764999999991</v>
      </c>
      <c r="Z3108" s="28">
        <f t="shared" si="1013"/>
        <v>329.06874999999974</v>
      </c>
      <c r="AA3108" s="28">
        <f t="shared" si="997"/>
        <v>321.86480833333314</v>
      </c>
      <c r="AB3108" s="28">
        <f t="shared" si="988"/>
        <v>202.36661666666666</v>
      </c>
      <c r="AC3108" s="28">
        <f t="shared" si="989"/>
        <v>35.93319166666668</v>
      </c>
      <c r="AD3108" s="28">
        <f t="shared" si="990"/>
        <v>96.176699999999983</v>
      </c>
      <c r="AE3108" s="28">
        <f t="shared" si="991"/>
        <v>0</v>
      </c>
      <c r="AF3108" s="28">
        <f t="shared" si="992"/>
        <v>13.055871666666661</v>
      </c>
      <c r="AG3108" s="28">
        <f t="shared" si="993"/>
        <v>8.5230499999999978</v>
      </c>
      <c r="AH3108" s="28">
        <f t="shared" si="994"/>
        <v>0</v>
      </c>
      <c r="AI3108" s="28"/>
      <c r="AL3108" s="24">
        <f t="shared" si="995"/>
        <v>1496.5756966666663</v>
      </c>
      <c r="AN3108" s="47">
        <v>315</v>
      </c>
      <c r="AP3108" s="20">
        <f t="shared" si="984"/>
        <v>1811.5756966666663</v>
      </c>
      <c r="AR3108" s="20"/>
    </row>
    <row r="3109" spans="1:44" x14ac:dyDescent="0.25">
      <c r="A3109" t="str">
        <f>VLOOKUP($B3109,'Cushing Balance'!$C$2:$E$500,3,TRUE)</f>
        <v>12018</v>
      </c>
      <c r="B3109" s="2">
        <v>43120</v>
      </c>
      <c r="C3109" s="32"/>
      <c r="D3109" s="36">
        <f t="shared" si="1022"/>
        <v>139.16694505494522</v>
      </c>
      <c r="E3109" s="28">
        <f t="shared" si="1023"/>
        <v>108.94604395604414</v>
      </c>
      <c r="F3109" s="28">
        <f t="shared" si="1024"/>
        <v>197.36916483516487</v>
      </c>
      <c r="G3109" s="28"/>
      <c r="H3109" s="28">
        <f t="shared" ref="H3109:P3109" si="1026">AVERAGE(H3103:H3108)</f>
        <v>132.56742857142854</v>
      </c>
      <c r="I3109" s="28">
        <f t="shared" si="1026"/>
        <v>78.849230769230743</v>
      </c>
      <c r="J3109" s="28">
        <f t="shared" si="1026"/>
        <v>315.60278021978041</v>
      </c>
      <c r="K3109" s="28">
        <f t="shared" si="1026"/>
        <v>77.481208791208815</v>
      </c>
      <c r="L3109" s="28">
        <f t="shared" si="1026"/>
        <v>6.656349567592164E-3</v>
      </c>
      <c r="M3109" s="28">
        <f t="shared" si="1026"/>
        <v>330.4133626373627</v>
      </c>
      <c r="N3109" s="28">
        <f t="shared" si="1026"/>
        <v>119.65840659340643</v>
      </c>
      <c r="O3109" s="28">
        <f t="shared" si="1026"/>
        <v>44.390010989010989</v>
      </c>
      <c r="P3109" s="28">
        <f t="shared" si="1026"/>
        <v>0</v>
      </c>
      <c r="R3109" s="24">
        <f t="shared" si="982"/>
        <v>1544.4512387671505</v>
      </c>
      <c r="T3109" s="5">
        <v>569.6563946039912</v>
      </c>
      <c r="V3109" s="20">
        <f t="shared" si="983"/>
        <v>2114.1076333711417</v>
      </c>
      <c r="W3109" s="59">
        <f t="shared" si="973"/>
        <v>43120</v>
      </c>
      <c r="X3109" s="28">
        <f t="shared" si="986"/>
        <v>151.39905833333341</v>
      </c>
      <c r="Y3109" s="28">
        <f t="shared" si="987"/>
        <v>338.18764999999991</v>
      </c>
      <c r="Z3109" s="28">
        <f t="shared" si="1013"/>
        <v>329.06874999999974</v>
      </c>
      <c r="AA3109" s="28">
        <f t="shared" si="997"/>
        <v>321.86480833333314</v>
      </c>
      <c r="AB3109" s="28">
        <f t="shared" si="988"/>
        <v>202.36661666666666</v>
      </c>
      <c r="AC3109" s="28">
        <f t="shared" si="989"/>
        <v>35.93319166666668</v>
      </c>
      <c r="AD3109" s="28">
        <f t="shared" si="990"/>
        <v>96.176699999999983</v>
      </c>
      <c r="AE3109" s="28">
        <f t="shared" si="991"/>
        <v>0</v>
      </c>
      <c r="AF3109" s="28">
        <f t="shared" si="992"/>
        <v>13.055871666666661</v>
      </c>
      <c r="AG3109" s="28">
        <f t="shared" si="993"/>
        <v>8.5230499999999978</v>
      </c>
      <c r="AH3109" s="28">
        <f t="shared" si="994"/>
        <v>0</v>
      </c>
      <c r="AI3109" s="28"/>
      <c r="AL3109" s="24">
        <f t="shared" si="995"/>
        <v>1496.5756966666663</v>
      </c>
      <c r="AN3109" s="47">
        <v>315</v>
      </c>
      <c r="AP3109" s="20">
        <f t="shared" si="984"/>
        <v>1811.5756966666663</v>
      </c>
      <c r="AR3109" s="20"/>
    </row>
    <row r="3110" spans="1:44" x14ac:dyDescent="0.25">
      <c r="A3110" t="str">
        <f>VLOOKUP($B3110,'Cushing Balance'!$C$2:$E$500,3,TRUE)</f>
        <v>12018</v>
      </c>
      <c r="B3110" s="2">
        <v>43121</v>
      </c>
      <c r="C3110" s="32"/>
      <c r="D3110" s="36">
        <f t="shared" si="1022"/>
        <v>139.16694505494522</v>
      </c>
      <c r="E3110" s="28">
        <f t="shared" si="1023"/>
        <v>108.94604395604414</v>
      </c>
      <c r="F3110" s="28">
        <f t="shared" si="1024"/>
        <v>197.36916483516487</v>
      </c>
      <c r="G3110" s="28"/>
      <c r="H3110" s="28">
        <f t="shared" ref="H3110:P3110" si="1027">AVERAGE(H3104:H3109)</f>
        <v>132.56742857142854</v>
      </c>
      <c r="I3110" s="28">
        <f t="shared" si="1027"/>
        <v>78.849230769230743</v>
      </c>
      <c r="J3110" s="28">
        <f t="shared" si="1027"/>
        <v>315.60278021978041</v>
      </c>
      <c r="K3110" s="28">
        <f t="shared" si="1027"/>
        <v>77.481208791208815</v>
      </c>
      <c r="L3110" s="28">
        <f t="shared" si="1027"/>
        <v>6.656349567592164E-3</v>
      </c>
      <c r="M3110" s="28">
        <f t="shared" si="1027"/>
        <v>330.4133626373627</v>
      </c>
      <c r="N3110" s="28">
        <f t="shared" si="1027"/>
        <v>119.65840659340643</v>
      </c>
      <c r="O3110" s="28">
        <f t="shared" si="1027"/>
        <v>44.390010989010989</v>
      </c>
      <c r="P3110" s="28">
        <f t="shared" si="1027"/>
        <v>0</v>
      </c>
      <c r="R3110" s="24">
        <f t="shared" si="982"/>
        <v>1544.4512387671505</v>
      </c>
      <c r="T3110" s="5">
        <v>569.6563946039912</v>
      </c>
      <c r="V3110" s="20">
        <f t="shared" si="983"/>
        <v>2114.1076333711417</v>
      </c>
      <c r="W3110" s="59">
        <f t="shared" si="973"/>
        <v>43121</v>
      </c>
      <c r="X3110" s="28">
        <f t="shared" si="986"/>
        <v>151.39905833333341</v>
      </c>
      <c r="Y3110" s="28">
        <f t="shared" si="987"/>
        <v>338.18764999999991</v>
      </c>
      <c r="Z3110" s="28">
        <f t="shared" si="1013"/>
        <v>329.06874999999974</v>
      </c>
      <c r="AA3110" s="28">
        <f t="shared" si="997"/>
        <v>321.86480833333314</v>
      </c>
      <c r="AB3110" s="28">
        <f t="shared" si="988"/>
        <v>202.36661666666666</v>
      </c>
      <c r="AC3110" s="28">
        <f t="shared" si="989"/>
        <v>35.93319166666668</v>
      </c>
      <c r="AD3110" s="28">
        <f t="shared" si="990"/>
        <v>96.176699999999983</v>
      </c>
      <c r="AE3110" s="28">
        <f t="shared" si="991"/>
        <v>0</v>
      </c>
      <c r="AF3110" s="28">
        <f t="shared" si="992"/>
        <v>13.055871666666661</v>
      </c>
      <c r="AG3110" s="28">
        <f t="shared" si="993"/>
        <v>8.5230499999999978</v>
      </c>
      <c r="AH3110" s="28">
        <f t="shared" si="994"/>
        <v>0</v>
      </c>
      <c r="AI3110" s="28"/>
      <c r="AL3110" s="24">
        <f t="shared" si="995"/>
        <v>1496.5756966666663</v>
      </c>
      <c r="AN3110" s="47">
        <v>315</v>
      </c>
      <c r="AP3110" s="20">
        <f t="shared" si="984"/>
        <v>1811.5756966666663</v>
      </c>
      <c r="AR3110" s="20"/>
    </row>
    <row r="3111" spans="1:44" x14ac:dyDescent="0.25">
      <c r="A3111" t="str">
        <f>VLOOKUP($B3111,'Cushing Balance'!$C$2:$E$500,3,TRUE)</f>
        <v>12018</v>
      </c>
      <c r="B3111" s="2">
        <v>43122</v>
      </c>
      <c r="C3111" s="32"/>
      <c r="D3111" s="36">
        <f t="shared" si="1022"/>
        <v>139.16694505494522</v>
      </c>
      <c r="E3111" s="28">
        <f t="shared" si="1023"/>
        <v>108.94604395604414</v>
      </c>
      <c r="F3111" s="28">
        <f t="shared" si="1024"/>
        <v>197.36916483516487</v>
      </c>
      <c r="G3111" s="28"/>
      <c r="H3111" s="28">
        <f t="shared" ref="H3111:P3111" si="1028">AVERAGE(H3105:H3110)</f>
        <v>132.56742857142854</v>
      </c>
      <c r="I3111" s="28">
        <f t="shared" si="1028"/>
        <v>78.849230769230743</v>
      </c>
      <c r="J3111" s="28">
        <f t="shared" si="1028"/>
        <v>315.60278021978041</v>
      </c>
      <c r="K3111" s="28">
        <f t="shared" si="1028"/>
        <v>77.481208791208815</v>
      </c>
      <c r="L3111" s="28">
        <f t="shared" si="1028"/>
        <v>6.656349567592164E-3</v>
      </c>
      <c r="M3111" s="28">
        <f t="shared" si="1028"/>
        <v>330.4133626373627</v>
      </c>
      <c r="N3111" s="28">
        <f t="shared" si="1028"/>
        <v>119.65840659340643</v>
      </c>
      <c r="O3111" s="28">
        <f t="shared" si="1028"/>
        <v>44.390010989010989</v>
      </c>
      <c r="P3111" s="28">
        <f t="shared" si="1028"/>
        <v>0</v>
      </c>
      <c r="R3111" s="24">
        <f t="shared" si="982"/>
        <v>1544.4512387671505</v>
      </c>
      <c r="T3111" s="5">
        <v>569.6563946039912</v>
      </c>
      <c r="V3111" s="20">
        <f t="shared" si="983"/>
        <v>2114.1076333711417</v>
      </c>
      <c r="W3111" s="59">
        <f t="shared" si="973"/>
        <v>43122</v>
      </c>
      <c r="X3111" s="28">
        <f t="shared" si="986"/>
        <v>151.39905833333341</v>
      </c>
      <c r="Y3111" s="28">
        <f t="shared" si="987"/>
        <v>338.18764999999991</v>
      </c>
      <c r="Z3111" s="28">
        <f t="shared" si="1013"/>
        <v>329.06874999999974</v>
      </c>
      <c r="AA3111" s="28">
        <f t="shared" si="997"/>
        <v>321.86480833333314</v>
      </c>
      <c r="AB3111" s="28">
        <f t="shared" si="988"/>
        <v>202.36661666666666</v>
      </c>
      <c r="AC3111" s="28">
        <f t="shared" si="989"/>
        <v>35.93319166666668</v>
      </c>
      <c r="AD3111" s="28">
        <f t="shared" si="990"/>
        <v>96.176699999999983</v>
      </c>
      <c r="AE3111" s="28">
        <f t="shared" si="991"/>
        <v>0</v>
      </c>
      <c r="AF3111" s="28">
        <f t="shared" si="992"/>
        <v>13.055871666666661</v>
      </c>
      <c r="AG3111" s="28">
        <f t="shared" si="993"/>
        <v>8.5230499999999978</v>
      </c>
      <c r="AH3111" s="28">
        <f t="shared" si="994"/>
        <v>0</v>
      </c>
      <c r="AI3111" s="28"/>
      <c r="AL3111" s="24">
        <f t="shared" si="995"/>
        <v>1496.5756966666663</v>
      </c>
      <c r="AN3111" s="47">
        <v>315</v>
      </c>
      <c r="AP3111" s="20">
        <f t="shared" si="984"/>
        <v>1811.5756966666663</v>
      </c>
      <c r="AR3111" s="20"/>
    </row>
    <row r="3112" spans="1:44" x14ac:dyDescent="0.25">
      <c r="A3112" t="str">
        <f>VLOOKUP($B3112,'Cushing Balance'!$C$2:$E$500,3,TRUE)</f>
        <v>12018</v>
      </c>
      <c r="B3112" s="2">
        <v>43123</v>
      </c>
      <c r="C3112" s="32"/>
      <c r="D3112" s="36">
        <f t="shared" si="1022"/>
        <v>139.16694505494522</v>
      </c>
      <c r="E3112" s="28">
        <f t="shared" si="1023"/>
        <v>108.94604395604414</v>
      </c>
      <c r="F3112" s="28">
        <f t="shared" si="1024"/>
        <v>197.36916483516487</v>
      </c>
      <c r="G3112" s="28"/>
      <c r="H3112" s="28">
        <f t="shared" ref="H3112:P3112" si="1029">AVERAGE(H3106:H3111)</f>
        <v>132.56742857142854</v>
      </c>
      <c r="I3112" s="28">
        <f t="shared" si="1029"/>
        <v>78.849230769230743</v>
      </c>
      <c r="J3112" s="28">
        <f t="shared" si="1029"/>
        <v>315.60278021978041</v>
      </c>
      <c r="K3112" s="28">
        <f t="shared" si="1029"/>
        <v>77.481208791208815</v>
      </c>
      <c r="L3112" s="28">
        <f t="shared" si="1029"/>
        <v>6.656349567592164E-3</v>
      </c>
      <c r="M3112" s="28">
        <f t="shared" si="1029"/>
        <v>330.4133626373627</v>
      </c>
      <c r="N3112" s="28">
        <f t="shared" si="1029"/>
        <v>119.65840659340643</v>
      </c>
      <c r="O3112" s="28">
        <f t="shared" si="1029"/>
        <v>44.390010989010989</v>
      </c>
      <c r="P3112" s="28">
        <f t="shared" si="1029"/>
        <v>0</v>
      </c>
      <c r="R3112" s="24">
        <f t="shared" si="982"/>
        <v>1544.4512387671505</v>
      </c>
      <c r="T3112" s="5">
        <v>569.6563946039912</v>
      </c>
      <c r="V3112" s="20">
        <f t="shared" si="983"/>
        <v>2114.1076333711417</v>
      </c>
      <c r="W3112" s="59">
        <f t="shared" si="973"/>
        <v>43123</v>
      </c>
      <c r="X3112" s="28">
        <f t="shared" si="986"/>
        <v>151.39905833333341</v>
      </c>
      <c r="Y3112" s="28">
        <f t="shared" si="987"/>
        <v>338.18764999999991</v>
      </c>
      <c r="Z3112" s="28">
        <f t="shared" si="1013"/>
        <v>329.06874999999974</v>
      </c>
      <c r="AA3112" s="28">
        <f t="shared" si="997"/>
        <v>321.86480833333314</v>
      </c>
      <c r="AB3112" s="28">
        <f t="shared" si="988"/>
        <v>202.36661666666666</v>
      </c>
      <c r="AC3112" s="28">
        <f t="shared" si="989"/>
        <v>35.93319166666668</v>
      </c>
      <c r="AD3112" s="28">
        <f t="shared" si="990"/>
        <v>96.176699999999983</v>
      </c>
      <c r="AE3112" s="28">
        <f t="shared" si="991"/>
        <v>0</v>
      </c>
      <c r="AF3112" s="28">
        <f t="shared" si="992"/>
        <v>13.055871666666661</v>
      </c>
      <c r="AG3112" s="28">
        <f t="shared" si="993"/>
        <v>8.5230499999999978</v>
      </c>
      <c r="AH3112" s="28">
        <f t="shared" si="994"/>
        <v>0</v>
      </c>
      <c r="AI3112" s="28"/>
      <c r="AL3112" s="24">
        <f t="shared" si="995"/>
        <v>1496.5756966666663</v>
      </c>
      <c r="AN3112" s="47">
        <v>315</v>
      </c>
      <c r="AP3112" s="20">
        <f t="shared" si="984"/>
        <v>1811.5756966666663</v>
      </c>
      <c r="AR3112" s="20"/>
    </row>
    <row r="3113" spans="1:44" x14ac:dyDescent="0.25">
      <c r="A3113" t="str">
        <f>VLOOKUP($B3113,'Cushing Balance'!$C$2:$E$500,3,TRUE)</f>
        <v>12018</v>
      </c>
      <c r="B3113" s="2">
        <v>43124</v>
      </c>
      <c r="C3113" s="32"/>
      <c r="D3113" s="36">
        <f t="shared" si="1022"/>
        <v>139.16694505494522</v>
      </c>
      <c r="E3113" s="28">
        <f t="shared" si="1023"/>
        <v>108.94604395604414</v>
      </c>
      <c r="F3113" s="28">
        <f t="shared" si="1024"/>
        <v>197.36916483516487</v>
      </c>
      <c r="G3113" s="28"/>
      <c r="H3113" s="28">
        <f t="shared" ref="H3113:P3113" si="1030">AVERAGE(H3107:H3112)</f>
        <v>132.56742857142854</v>
      </c>
      <c r="I3113" s="28">
        <f t="shared" si="1030"/>
        <v>78.849230769230743</v>
      </c>
      <c r="J3113" s="28">
        <f t="shared" si="1030"/>
        <v>315.60278021978041</v>
      </c>
      <c r="K3113" s="28">
        <f t="shared" si="1030"/>
        <v>77.481208791208815</v>
      </c>
      <c r="L3113" s="28">
        <f t="shared" si="1030"/>
        <v>6.656349567592164E-3</v>
      </c>
      <c r="M3113" s="28">
        <f t="shared" si="1030"/>
        <v>330.4133626373627</v>
      </c>
      <c r="N3113" s="28">
        <f t="shared" si="1030"/>
        <v>119.65840659340643</v>
      </c>
      <c r="O3113" s="28">
        <f t="shared" si="1030"/>
        <v>44.390010989010989</v>
      </c>
      <c r="P3113" s="28">
        <f t="shared" si="1030"/>
        <v>0</v>
      </c>
      <c r="R3113" s="24">
        <f t="shared" si="982"/>
        <v>1544.4512387671505</v>
      </c>
      <c r="T3113" s="5">
        <v>569.6563946039912</v>
      </c>
      <c r="V3113" s="20">
        <f t="shared" si="983"/>
        <v>2114.1076333711417</v>
      </c>
      <c r="W3113" s="59">
        <f t="shared" si="973"/>
        <v>43124</v>
      </c>
      <c r="X3113" s="28">
        <f t="shared" si="986"/>
        <v>151.39905833333341</v>
      </c>
      <c r="Y3113" s="28">
        <f t="shared" si="987"/>
        <v>338.18764999999991</v>
      </c>
      <c r="Z3113" s="28">
        <f t="shared" si="1013"/>
        <v>329.06874999999974</v>
      </c>
      <c r="AA3113" s="28">
        <f t="shared" si="997"/>
        <v>321.86480833333314</v>
      </c>
      <c r="AB3113" s="28">
        <f t="shared" si="988"/>
        <v>202.36661666666666</v>
      </c>
      <c r="AC3113" s="28">
        <f t="shared" si="989"/>
        <v>35.93319166666668</v>
      </c>
      <c r="AD3113" s="28">
        <f t="shared" si="990"/>
        <v>96.176699999999983</v>
      </c>
      <c r="AE3113" s="28">
        <f t="shared" si="991"/>
        <v>0</v>
      </c>
      <c r="AF3113" s="28">
        <f t="shared" si="992"/>
        <v>13.055871666666661</v>
      </c>
      <c r="AG3113" s="28">
        <f t="shared" si="993"/>
        <v>8.5230499999999978</v>
      </c>
      <c r="AH3113" s="28">
        <f t="shared" si="994"/>
        <v>0</v>
      </c>
      <c r="AI3113" s="28"/>
      <c r="AL3113" s="24">
        <f t="shared" si="995"/>
        <v>1496.5756966666663</v>
      </c>
      <c r="AN3113" s="47">
        <v>315</v>
      </c>
      <c r="AP3113" s="20">
        <f t="shared" si="984"/>
        <v>1811.5756966666663</v>
      </c>
      <c r="AR3113" s="20"/>
    </row>
    <row r="3114" spans="1:44" x14ac:dyDescent="0.25">
      <c r="A3114" t="str">
        <f>VLOOKUP($B3114,'Cushing Balance'!$C$2:$E$500,3,TRUE)</f>
        <v>12018</v>
      </c>
      <c r="B3114" s="2">
        <v>43125</v>
      </c>
      <c r="C3114" s="32"/>
      <c r="D3114" s="36">
        <f t="shared" si="1022"/>
        <v>139.16694505494522</v>
      </c>
      <c r="E3114" s="28">
        <f t="shared" si="1023"/>
        <v>108.94604395604414</v>
      </c>
      <c r="F3114" s="28">
        <f t="shared" si="1024"/>
        <v>197.36916483516487</v>
      </c>
      <c r="G3114" s="28"/>
      <c r="H3114" s="28">
        <f t="shared" ref="H3114:P3114" si="1031">AVERAGE(H3108:H3113)</f>
        <v>132.56742857142854</v>
      </c>
      <c r="I3114" s="28">
        <f t="shared" si="1031"/>
        <v>78.849230769230743</v>
      </c>
      <c r="J3114" s="28">
        <f t="shared" si="1031"/>
        <v>315.60278021978041</v>
      </c>
      <c r="K3114" s="28">
        <f t="shared" si="1031"/>
        <v>77.481208791208815</v>
      </c>
      <c r="L3114" s="28">
        <f t="shared" si="1031"/>
        <v>6.656349567592164E-3</v>
      </c>
      <c r="M3114" s="28">
        <f t="shared" si="1031"/>
        <v>330.4133626373627</v>
      </c>
      <c r="N3114" s="28">
        <f t="shared" si="1031"/>
        <v>119.65840659340643</v>
      </c>
      <c r="O3114" s="28">
        <f t="shared" si="1031"/>
        <v>44.390010989010989</v>
      </c>
      <c r="P3114" s="28">
        <f t="shared" si="1031"/>
        <v>0</v>
      </c>
      <c r="R3114" s="24">
        <f t="shared" si="982"/>
        <v>1544.4512387671505</v>
      </c>
      <c r="T3114" s="5">
        <v>569.6563946039912</v>
      </c>
      <c r="V3114" s="20">
        <f t="shared" si="983"/>
        <v>2114.1076333711417</v>
      </c>
      <c r="W3114" s="59">
        <f t="shared" si="973"/>
        <v>43125</v>
      </c>
      <c r="X3114" s="28">
        <f t="shared" si="986"/>
        <v>151.39905833333341</v>
      </c>
      <c r="Y3114" s="28">
        <f t="shared" si="987"/>
        <v>338.18764999999991</v>
      </c>
      <c r="Z3114" s="28">
        <f t="shared" si="1013"/>
        <v>329.06874999999974</v>
      </c>
      <c r="AA3114" s="28">
        <f t="shared" si="997"/>
        <v>321.86480833333314</v>
      </c>
      <c r="AB3114" s="28">
        <f t="shared" si="988"/>
        <v>202.36661666666666</v>
      </c>
      <c r="AC3114" s="28">
        <f t="shared" si="989"/>
        <v>35.93319166666668</v>
      </c>
      <c r="AD3114" s="28">
        <f t="shared" si="990"/>
        <v>96.176699999999983</v>
      </c>
      <c r="AE3114" s="28">
        <f t="shared" si="991"/>
        <v>0</v>
      </c>
      <c r="AF3114" s="28">
        <f t="shared" si="992"/>
        <v>13.055871666666661</v>
      </c>
      <c r="AG3114" s="28">
        <f t="shared" si="993"/>
        <v>8.5230499999999978</v>
      </c>
      <c r="AH3114" s="28">
        <f t="shared" si="994"/>
        <v>0</v>
      </c>
      <c r="AI3114" s="28"/>
      <c r="AL3114" s="24">
        <f t="shared" si="995"/>
        <v>1496.5756966666663</v>
      </c>
      <c r="AN3114" s="47">
        <v>315</v>
      </c>
      <c r="AP3114" s="20">
        <f t="shared" si="984"/>
        <v>1811.5756966666663</v>
      </c>
      <c r="AR3114" s="20"/>
    </row>
    <row r="3115" spans="1:44" x14ac:dyDescent="0.25">
      <c r="A3115" t="str">
        <f>VLOOKUP($B3115,'Cushing Balance'!$C$2:$E$500,3,TRUE)</f>
        <v>12018</v>
      </c>
      <c r="B3115" s="2">
        <v>43126</v>
      </c>
      <c r="C3115" s="32"/>
      <c r="D3115" s="36">
        <f t="shared" si="1022"/>
        <v>139.16694505494522</v>
      </c>
      <c r="E3115" s="28">
        <f t="shared" si="1023"/>
        <v>108.94604395604414</v>
      </c>
      <c r="F3115" s="28">
        <f t="shared" si="1024"/>
        <v>197.36916483516487</v>
      </c>
      <c r="G3115" s="28"/>
      <c r="H3115" s="28">
        <f t="shared" ref="H3115:P3115" si="1032">AVERAGE(H3109:H3114)</f>
        <v>132.56742857142854</v>
      </c>
      <c r="I3115" s="28">
        <f t="shared" si="1032"/>
        <v>78.849230769230743</v>
      </c>
      <c r="J3115" s="28">
        <f t="shared" si="1032"/>
        <v>315.60278021978041</v>
      </c>
      <c r="K3115" s="28">
        <f t="shared" si="1032"/>
        <v>77.481208791208815</v>
      </c>
      <c r="L3115" s="28">
        <f t="shared" si="1032"/>
        <v>6.656349567592164E-3</v>
      </c>
      <c r="M3115" s="28">
        <f t="shared" si="1032"/>
        <v>330.4133626373627</v>
      </c>
      <c r="N3115" s="28">
        <f t="shared" si="1032"/>
        <v>119.65840659340643</v>
      </c>
      <c r="O3115" s="28">
        <f t="shared" si="1032"/>
        <v>44.390010989010989</v>
      </c>
      <c r="P3115" s="28">
        <f t="shared" si="1032"/>
        <v>0</v>
      </c>
      <c r="R3115" s="24">
        <f t="shared" si="982"/>
        <v>1544.4512387671505</v>
      </c>
      <c r="T3115" s="5">
        <v>569.6563946039912</v>
      </c>
      <c r="V3115" s="20">
        <f t="shared" si="983"/>
        <v>2114.1076333711417</v>
      </c>
      <c r="W3115" s="59">
        <f t="shared" si="973"/>
        <v>43126</v>
      </c>
      <c r="X3115" s="28">
        <f t="shared" si="986"/>
        <v>151.39905833333341</v>
      </c>
      <c r="Y3115" s="28">
        <f t="shared" si="987"/>
        <v>338.18764999999991</v>
      </c>
      <c r="Z3115" s="28">
        <f t="shared" si="1013"/>
        <v>329.06874999999974</v>
      </c>
      <c r="AA3115" s="28">
        <f t="shared" si="997"/>
        <v>321.86480833333314</v>
      </c>
      <c r="AB3115" s="28">
        <f t="shared" si="988"/>
        <v>202.36661666666666</v>
      </c>
      <c r="AC3115" s="28">
        <f t="shared" si="989"/>
        <v>35.93319166666668</v>
      </c>
      <c r="AD3115" s="28">
        <f t="shared" si="990"/>
        <v>96.176699999999983</v>
      </c>
      <c r="AE3115" s="28">
        <f t="shared" si="991"/>
        <v>0</v>
      </c>
      <c r="AF3115" s="28">
        <f t="shared" si="992"/>
        <v>13.055871666666661</v>
      </c>
      <c r="AG3115" s="28">
        <f t="shared" si="993"/>
        <v>8.5230499999999978</v>
      </c>
      <c r="AH3115" s="28">
        <f t="shared" si="994"/>
        <v>0</v>
      </c>
      <c r="AI3115" s="28"/>
      <c r="AL3115" s="24">
        <f t="shared" si="995"/>
        <v>1496.5756966666663</v>
      </c>
      <c r="AN3115" s="47">
        <v>315</v>
      </c>
      <c r="AP3115" s="20">
        <f t="shared" si="984"/>
        <v>1811.5756966666663</v>
      </c>
      <c r="AR3115" s="20"/>
    </row>
    <row r="3116" spans="1:44" x14ac:dyDescent="0.25">
      <c r="A3116" t="str">
        <f>VLOOKUP($B3116,'Cushing Balance'!$C$2:$E$500,3,TRUE)</f>
        <v>12018</v>
      </c>
      <c r="B3116" s="2">
        <v>43127</v>
      </c>
      <c r="C3116" s="32"/>
      <c r="D3116" s="36">
        <f t="shared" si="1022"/>
        <v>139.16694505494522</v>
      </c>
      <c r="E3116" s="28">
        <f t="shared" si="1023"/>
        <v>108.94604395604414</v>
      </c>
      <c r="F3116" s="28">
        <f t="shared" si="1024"/>
        <v>197.36916483516487</v>
      </c>
      <c r="G3116" s="28"/>
      <c r="H3116" s="28">
        <f t="shared" ref="H3116:P3116" si="1033">AVERAGE(H3110:H3115)</f>
        <v>132.56742857142854</v>
      </c>
      <c r="I3116" s="28">
        <f t="shared" si="1033"/>
        <v>78.849230769230743</v>
      </c>
      <c r="J3116" s="28">
        <f t="shared" si="1033"/>
        <v>315.60278021978041</v>
      </c>
      <c r="K3116" s="28">
        <f t="shared" si="1033"/>
        <v>77.481208791208815</v>
      </c>
      <c r="L3116" s="28">
        <f t="shared" si="1033"/>
        <v>6.656349567592164E-3</v>
      </c>
      <c r="M3116" s="28">
        <f t="shared" si="1033"/>
        <v>330.4133626373627</v>
      </c>
      <c r="N3116" s="28">
        <f t="shared" si="1033"/>
        <v>119.65840659340643</v>
      </c>
      <c r="O3116" s="28">
        <f t="shared" si="1033"/>
        <v>44.390010989010989</v>
      </c>
      <c r="P3116" s="28">
        <f t="shared" si="1033"/>
        <v>0</v>
      </c>
      <c r="R3116" s="24">
        <f t="shared" si="982"/>
        <v>1544.4512387671505</v>
      </c>
      <c r="T3116" s="5">
        <v>569.6563946039912</v>
      </c>
      <c r="V3116" s="20">
        <f t="shared" si="983"/>
        <v>2114.1076333711417</v>
      </c>
      <c r="W3116" s="59">
        <f t="shared" si="973"/>
        <v>43127</v>
      </c>
      <c r="X3116" s="28">
        <f t="shared" si="986"/>
        <v>151.39905833333341</v>
      </c>
      <c r="Y3116" s="28">
        <f t="shared" si="987"/>
        <v>338.18764999999991</v>
      </c>
      <c r="Z3116" s="28">
        <f t="shared" si="1013"/>
        <v>329.06874999999974</v>
      </c>
      <c r="AA3116" s="28">
        <f t="shared" si="997"/>
        <v>321.86480833333314</v>
      </c>
      <c r="AB3116" s="28">
        <f t="shared" si="988"/>
        <v>202.36661666666666</v>
      </c>
      <c r="AC3116" s="28">
        <f t="shared" si="989"/>
        <v>35.93319166666668</v>
      </c>
      <c r="AD3116" s="28">
        <f t="shared" si="990"/>
        <v>96.176699999999983</v>
      </c>
      <c r="AE3116" s="28">
        <f t="shared" si="991"/>
        <v>0</v>
      </c>
      <c r="AF3116" s="28">
        <f t="shared" si="992"/>
        <v>13.055871666666661</v>
      </c>
      <c r="AG3116" s="28">
        <f t="shared" si="993"/>
        <v>8.5230499999999978</v>
      </c>
      <c r="AH3116" s="28">
        <f t="shared" si="994"/>
        <v>0</v>
      </c>
      <c r="AL3116" s="24">
        <f t="shared" si="995"/>
        <v>1496.5756966666663</v>
      </c>
      <c r="AN3116" s="47">
        <v>315</v>
      </c>
      <c r="AP3116" s="20">
        <f t="shared" si="984"/>
        <v>1811.5756966666663</v>
      </c>
      <c r="AR3116" s="20"/>
    </row>
    <row r="3117" spans="1:44" x14ac:dyDescent="0.25">
      <c r="A3117" t="str">
        <f>VLOOKUP($B3117,'Cushing Balance'!$C$2:$E$500,3,TRUE)</f>
        <v>12018</v>
      </c>
      <c r="B3117" s="2">
        <v>43128</v>
      </c>
      <c r="C3117" s="32"/>
      <c r="D3117" s="36">
        <f t="shared" si="1022"/>
        <v>139.16694505494522</v>
      </c>
      <c r="E3117" s="28">
        <f t="shared" si="1023"/>
        <v>108.94604395604414</v>
      </c>
      <c r="F3117" s="28">
        <f t="shared" si="1024"/>
        <v>197.36916483516487</v>
      </c>
      <c r="G3117" s="28"/>
      <c r="H3117" s="28">
        <f t="shared" ref="H3117:P3117" si="1034">AVERAGE(H3111:H3116)</f>
        <v>132.56742857142854</v>
      </c>
      <c r="I3117" s="28">
        <f t="shared" si="1034"/>
        <v>78.849230769230743</v>
      </c>
      <c r="J3117" s="28">
        <f t="shared" si="1034"/>
        <v>315.60278021978041</v>
      </c>
      <c r="K3117" s="28">
        <f t="shared" si="1034"/>
        <v>77.481208791208815</v>
      </c>
      <c r="L3117" s="28">
        <f t="shared" si="1034"/>
        <v>6.656349567592164E-3</v>
      </c>
      <c r="M3117" s="28">
        <f t="shared" si="1034"/>
        <v>330.4133626373627</v>
      </c>
      <c r="N3117" s="28">
        <f t="shared" si="1034"/>
        <v>119.65840659340643</v>
      </c>
      <c r="O3117" s="28">
        <f t="shared" si="1034"/>
        <v>44.390010989010989</v>
      </c>
      <c r="P3117" s="28">
        <f t="shared" si="1034"/>
        <v>0</v>
      </c>
      <c r="R3117" s="24">
        <f t="shared" si="982"/>
        <v>1544.4512387671505</v>
      </c>
      <c r="T3117" s="5">
        <v>569.6563946039912</v>
      </c>
      <c r="V3117" s="20">
        <f t="shared" si="983"/>
        <v>2114.1076333711417</v>
      </c>
      <c r="W3117" s="59">
        <f t="shared" si="973"/>
        <v>43128</v>
      </c>
      <c r="X3117" s="28">
        <f t="shared" si="986"/>
        <v>151.39905833333341</v>
      </c>
      <c r="Y3117" s="28">
        <f t="shared" si="987"/>
        <v>338.18764999999991</v>
      </c>
      <c r="Z3117" s="28">
        <f t="shared" si="1013"/>
        <v>329.06874999999974</v>
      </c>
      <c r="AA3117" s="28">
        <f t="shared" si="997"/>
        <v>321.86480833333314</v>
      </c>
      <c r="AB3117" s="28">
        <f t="shared" si="988"/>
        <v>202.36661666666666</v>
      </c>
      <c r="AC3117" s="28">
        <f t="shared" si="989"/>
        <v>35.93319166666668</v>
      </c>
      <c r="AD3117" s="28">
        <f t="shared" si="990"/>
        <v>96.176699999999983</v>
      </c>
      <c r="AE3117" s="28">
        <f t="shared" si="991"/>
        <v>0</v>
      </c>
      <c r="AF3117" s="28">
        <f t="shared" si="992"/>
        <v>13.055871666666661</v>
      </c>
      <c r="AG3117" s="28">
        <f t="shared" si="993"/>
        <v>8.5230499999999978</v>
      </c>
      <c r="AH3117" s="28">
        <f t="shared" si="994"/>
        <v>0</v>
      </c>
      <c r="AL3117" s="24">
        <f t="shared" si="995"/>
        <v>1496.5756966666663</v>
      </c>
      <c r="AN3117" s="47">
        <v>315</v>
      </c>
      <c r="AP3117" s="20">
        <f t="shared" si="984"/>
        <v>1811.5756966666663</v>
      </c>
      <c r="AR3117" s="20"/>
    </row>
    <row r="3118" spans="1:44" x14ac:dyDescent="0.25">
      <c r="A3118" t="str">
        <f>VLOOKUP($B3118,'Cushing Balance'!$C$2:$E$500,3,TRUE)</f>
        <v>12018</v>
      </c>
      <c r="B3118" s="2">
        <v>43129</v>
      </c>
      <c r="C3118" s="32"/>
      <c r="D3118" s="36">
        <f t="shared" si="1022"/>
        <v>139.16694505494522</v>
      </c>
      <c r="E3118" s="28">
        <f t="shared" si="1023"/>
        <v>108.94604395604414</v>
      </c>
      <c r="F3118" s="28">
        <f t="shared" si="1024"/>
        <v>197.36916483516487</v>
      </c>
      <c r="G3118" s="28"/>
      <c r="H3118" s="28">
        <f t="shared" ref="H3118:P3118" si="1035">AVERAGE(H3112:H3117)</f>
        <v>132.56742857142854</v>
      </c>
      <c r="I3118" s="28">
        <f t="shared" si="1035"/>
        <v>78.849230769230743</v>
      </c>
      <c r="J3118" s="28">
        <f t="shared" si="1035"/>
        <v>315.60278021978041</v>
      </c>
      <c r="K3118" s="28">
        <f t="shared" si="1035"/>
        <v>77.481208791208815</v>
      </c>
      <c r="L3118" s="28">
        <f t="shared" si="1035"/>
        <v>6.656349567592164E-3</v>
      </c>
      <c r="M3118" s="28">
        <f t="shared" si="1035"/>
        <v>330.4133626373627</v>
      </c>
      <c r="N3118" s="28">
        <f t="shared" si="1035"/>
        <v>119.65840659340643</v>
      </c>
      <c r="O3118" s="28">
        <f t="shared" si="1035"/>
        <v>44.390010989010989</v>
      </c>
      <c r="P3118" s="28">
        <f t="shared" si="1035"/>
        <v>0</v>
      </c>
      <c r="R3118" s="24">
        <f t="shared" si="982"/>
        <v>1544.4512387671505</v>
      </c>
      <c r="T3118" s="5">
        <v>569.6563946039912</v>
      </c>
      <c r="V3118" s="20">
        <f t="shared" si="983"/>
        <v>2114.1076333711417</v>
      </c>
      <c r="W3118" s="59">
        <f t="shared" si="973"/>
        <v>43129</v>
      </c>
      <c r="X3118" s="36">
        <f t="shared" ref="X3118:AG3124" si="1036">AVERAGE(X3111:X3117)</f>
        <v>151.39905833333341</v>
      </c>
      <c r="Y3118" s="28">
        <f t="shared" si="1036"/>
        <v>338.18764999999991</v>
      </c>
      <c r="Z3118" s="28">
        <f t="shared" si="1036"/>
        <v>329.06874999999974</v>
      </c>
      <c r="AA3118" s="28">
        <f t="shared" si="1036"/>
        <v>321.8648083333332</v>
      </c>
      <c r="AB3118" s="28">
        <f t="shared" si="1036"/>
        <v>202.36661666666666</v>
      </c>
      <c r="AC3118" s="28">
        <f t="shared" si="1036"/>
        <v>35.93319166666668</v>
      </c>
      <c r="AD3118" s="28">
        <f t="shared" si="1036"/>
        <v>96.176699999999983</v>
      </c>
      <c r="AE3118" s="28">
        <f t="shared" si="1036"/>
        <v>0</v>
      </c>
      <c r="AF3118" s="28">
        <f t="shared" si="1036"/>
        <v>13.055871666666661</v>
      </c>
      <c r="AG3118" s="28">
        <f t="shared" si="1036"/>
        <v>8.5230499999999978</v>
      </c>
      <c r="AH3118" s="28">
        <f t="shared" ref="AH3118:AH3140" si="1037">AVERAGE(AH3111:AH3117)</f>
        <v>0</v>
      </c>
      <c r="AL3118" s="24">
        <f t="shared" si="995"/>
        <v>1496.5756966666663</v>
      </c>
      <c r="AN3118" s="47">
        <v>315</v>
      </c>
      <c r="AP3118" s="20">
        <f t="shared" si="984"/>
        <v>1811.5756966666663</v>
      </c>
      <c r="AR3118" s="20"/>
    </row>
    <row r="3119" spans="1:44" x14ac:dyDescent="0.25">
      <c r="A3119" t="str">
        <f>VLOOKUP($B3119,'Cushing Balance'!$C$2:$E$500,3,TRUE)</f>
        <v>12018</v>
      </c>
      <c r="B3119" s="2">
        <v>43130</v>
      </c>
      <c r="C3119" s="32"/>
      <c r="D3119" s="36">
        <f t="shared" si="1022"/>
        <v>139.16694505494522</v>
      </c>
      <c r="E3119" s="28">
        <f t="shared" si="1023"/>
        <v>108.94604395604414</v>
      </c>
      <c r="F3119" s="28">
        <f t="shared" si="1024"/>
        <v>197.36916483516487</v>
      </c>
      <c r="G3119" s="28"/>
      <c r="H3119" s="28">
        <f t="shared" ref="H3119:P3119" si="1038">AVERAGE(H3113:H3118)</f>
        <v>132.56742857142854</v>
      </c>
      <c r="I3119" s="28">
        <f t="shared" si="1038"/>
        <v>78.849230769230743</v>
      </c>
      <c r="J3119" s="28">
        <f t="shared" si="1038"/>
        <v>315.60278021978041</v>
      </c>
      <c r="K3119" s="28">
        <f t="shared" si="1038"/>
        <v>77.481208791208815</v>
      </c>
      <c r="L3119" s="28">
        <f t="shared" si="1038"/>
        <v>6.656349567592164E-3</v>
      </c>
      <c r="M3119" s="28">
        <f t="shared" si="1038"/>
        <v>330.4133626373627</v>
      </c>
      <c r="N3119" s="28">
        <f t="shared" si="1038"/>
        <v>119.65840659340643</v>
      </c>
      <c r="O3119" s="28">
        <f t="shared" si="1038"/>
        <v>44.390010989010989</v>
      </c>
      <c r="P3119" s="28">
        <f t="shared" si="1038"/>
        <v>0</v>
      </c>
      <c r="R3119" s="24">
        <f t="shared" si="982"/>
        <v>1544.4512387671505</v>
      </c>
      <c r="T3119" s="5">
        <v>569.6563946039912</v>
      </c>
      <c r="V3119" s="20">
        <f t="shared" si="983"/>
        <v>2114.1076333711417</v>
      </c>
      <c r="W3119" s="59">
        <f t="shared" si="973"/>
        <v>43130</v>
      </c>
      <c r="X3119" s="36">
        <f t="shared" si="1036"/>
        <v>151.39905833333341</v>
      </c>
      <c r="Y3119" s="28">
        <f t="shared" si="1036"/>
        <v>338.18764999999991</v>
      </c>
      <c r="Z3119" s="28">
        <f t="shared" si="1036"/>
        <v>329.06874999999974</v>
      </c>
      <c r="AA3119" s="28">
        <f t="shared" si="1036"/>
        <v>321.8648083333332</v>
      </c>
      <c r="AB3119" s="28">
        <f t="shared" si="1036"/>
        <v>202.36661666666666</v>
      </c>
      <c r="AC3119" s="28">
        <f t="shared" si="1036"/>
        <v>35.93319166666668</v>
      </c>
      <c r="AD3119" s="28">
        <f t="shared" si="1036"/>
        <v>96.176699999999983</v>
      </c>
      <c r="AE3119" s="28">
        <f t="shared" si="1036"/>
        <v>0</v>
      </c>
      <c r="AF3119" s="28">
        <f t="shared" si="1036"/>
        <v>13.055871666666661</v>
      </c>
      <c r="AG3119" s="28">
        <f t="shared" si="1036"/>
        <v>8.5230499999999978</v>
      </c>
      <c r="AH3119" s="28">
        <f t="shared" si="1037"/>
        <v>0</v>
      </c>
      <c r="AL3119" s="24">
        <f t="shared" si="995"/>
        <v>1496.5756966666663</v>
      </c>
      <c r="AN3119" s="47">
        <v>315</v>
      </c>
      <c r="AP3119" s="20">
        <f t="shared" si="984"/>
        <v>1811.5756966666663</v>
      </c>
      <c r="AR3119" s="20"/>
    </row>
    <row r="3120" spans="1:44" x14ac:dyDescent="0.25">
      <c r="A3120" t="str">
        <f>VLOOKUP($B3120,'Cushing Balance'!$C$2:$E$500,3,TRUE)</f>
        <v>12018</v>
      </c>
      <c r="B3120" s="2">
        <v>43131</v>
      </c>
      <c r="C3120" s="32"/>
      <c r="D3120" s="36">
        <f t="shared" si="1022"/>
        <v>139.16694505494522</v>
      </c>
      <c r="E3120" s="28">
        <f t="shared" si="1023"/>
        <v>108.94604395604414</v>
      </c>
      <c r="F3120" s="28">
        <f t="shared" si="1024"/>
        <v>197.36916483516487</v>
      </c>
      <c r="G3120" s="28"/>
      <c r="H3120" s="28">
        <f t="shared" ref="H3120:P3120" si="1039">AVERAGE(H3114:H3119)</f>
        <v>132.56742857142854</v>
      </c>
      <c r="I3120" s="28">
        <f t="shared" si="1039"/>
        <v>78.849230769230743</v>
      </c>
      <c r="J3120" s="28">
        <f t="shared" si="1039"/>
        <v>315.60278021978041</v>
      </c>
      <c r="K3120" s="28">
        <f t="shared" si="1039"/>
        <v>77.481208791208815</v>
      </c>
      <c r="L3120" s="28">
        <f t="shared" si="1039"/>
        <v>6.656349567592164E-3</v>
      </c>
      <c r="M3120" s="28">
        <f t="shared" si="1039"/>
        <v>330.4133626373627</v>
      </c>
      <c r="N3120" s="28">
        <f t="shared" si="1039"/>
        <v>119.65840659340643</v>
      </c>
      <c r="O3120" s="28">
        <f t="shared" si="1039"/>
        <v>44.390010989010989</v>
      </c>
      <c r="P3120" s="28">
        <f t="shared" si="1039"/>
        <v>0</v>
      </c>
      <c r="R3120" s="24">
        <f t="shared" si="982"/>
        <v>1544.4512387671505</v>
      </c>
      <c r="T3120" s="5">
        <v>569.6563946039912</v>
      </c>
      <c r="V3120" s="20">
        <f t="shared" si="983"/>
        <v>2114.1076333711417</v>
      </c>
      <c r="W3120" s="59">
        <f t="shared" si="973"/>
        <v>43131</v>
      </c>
      <c r="X3120" s="36">
        <f t="shared" si="1036"/>
        <v>151.39905833333341</v>
      </c>
      <c r="Y3120" s="28">
        <f t="shared" si="1036"/>
        <v>338.18764999999991</v>
      </c>
      <c r="Z3120" s="28">
        <f t="shared" si="1036"/>
        <v>329.06874999999974</v>
      </c>
      <c r="AA3120" s="28">
        <f t="shared" si="1036"/>
        <v>321.8648083333332</v>
      </c>
      <c r="AB3120" s="28">
        <f t="shared" si="1036"/>
        <v>202.36661666666666</v>
      </c>
      <c r="AC3120" s="28">
        <f t="shared" si="1036"/>
        <v>35.93319166666668</v>
      </c>
      <c r="AD3120" s="28">
        <f t="shared" si="1036"/>
        <v>96.176699999999983</v>
      </c>
      <c r="AE3120" s="28">
        <f t="shared" si="1036"/>
        <v>0</v>
      </c>
      <c r="AF3120" s="28">
        <f t="shared" si="1036"/>
        <v>13.055871666666661</v>
      </c>
      <c r="AG3120" s="28">
        <f t="shared" si="1036"/>
        <v>8.5230499999999978</v>
      </c>
      <c r="AH3120" s="28">
        <f t="shared" si="1037"/>
        <v>0</v>
      </c>
      <c r="AL3120" s="24">
        <f t="shared" si="995"/>
        <v>1496.5756966666663</v>
      </c>
      <c r="AN3120" s="47">
        <v>315</v>
      </c>
      <c r="AP3120" s="20">
        <f t="shared" si="984"/>
        <v>1811.5756966666663</v>
      </c>
      <c r="AR3120" s="20"/>
    </row>
    <row r="3121" spans="1:44" x14ac:dyDescent="0.25">
      <c r="A3121" t="str">
        <f>VLOOKUP($B3121,'Cushing Balance'!$C$2:$E$500,3,TRUE)</f>
        <v>12018</v>
      </c>
      <c r="B3121" s="2">
        <v>43132</v>
      </c>
      <c r="C3121" s="32"/>
      <c r="D3121" s="36">
        <f t="shared" si="1022"/>
        <v>139.16694505494522</v>
      </c>
      <c r="E3121" s="28">
        <f t="shared" si="1023"/>
        <v>108.94604395604414</v>
      </c>
      <c r="F3121" s="28">
        <f t="shared" si="1024"/>
        <v>197.36916483516487</v>
      </c>
      <c r="G3121" s="28"/>
      <c r="H3121" s="28">
        <f t="shared" ref="H3121:P3121" si="1040">AVERAGE(H3115:H3120)</f>
        <v>132.56742857142854</v>
      </c>
      <c r="I3121" s="28">
        <f t="shared" si="1040"/>
        <v>78.849230769230743</v>
      </c>
      <c r="J3121" s="28">
        <f t="shared" si="1040"/>
        <v>315.60278021978041</v>
      </c>
      <c r="K3121" s="28">
        <f t="shared" si="1040"/>
        <v>77.481208791208815</v>
      </c>
      <c r="L3121" s="28">
        <f t="shared" si="1040"/>
        <v>6.656349567592164E-3</v>
      </c>
      <c r="M3121" s="28">
        <f t="shared" si="1040"/>
        <v>330.4133626373627</v>
      </c>
      <c r="N3121" s="28">
        <f t="shared" si="1040"/>
        <v>119.65840659340643</v>
      </c>
      <c r="O3121" s="28">
        <f t="shared" si="1040"/>
        <v>44.390010989010989</v>
      </c>
      <c r="P3121" s="28">
        <f t="shared" si="1040"/>
        <v>0</v>
      </c>
      <c r="R3121" s="24">
        <f t="shared" si="982"/>
        <v>1544.4512387671505</v>
      </c>
      <c r="T3121" s="5">
        <v>572.10485104212796</v>
      </c>
      <c r="V3121" s="20">
        <f t="shared" si="983"/>
        <v>2116.5560898092785</v>
      </c>
      <c r="W3121" s="59">
        <f t="shared" si="973"/>
        <v>43132</v>
      </c>
      <c r="X3121" s="36">
        <f t="shared" si="1036"/>
        <v>151.39905833333341</v>
      </c>
      <c r="Y3121" s="28">
        <f t="shared" si="1036"/>
        <v>338.18764999999991</v>
      </c>
      <c r="Z3121" s="28">
        <f t="shared" si="1036"/>
        <v>329.06874999999974</v>
      </c>
      <c r="AA3121" s="28">
        <f t="shared" si="1036"/>
        <v>321.8648083333332</v>
      </c>
      <c r="AB3121" s="28">
        <f t="shared" si="1036"/>
        <v>202.36661666666666</v>
      </c>
      <c r="AC3121" s="28">
        <f t="shared" si="1036"/>
        <v>35.93319166666668</v>
      </c>
      <c r="AD3121" s="28">
        <f t="shared" si="1036"/>
        <v>96.176699999999983</v>
      </c>
      <c r="AE3121" s="28">
        <f t="shared" si="1036"/>
        <v>0</v>
      </c>
      <c r="AF3121" s="28">
        <f t="shared" si="1036"/>
        <v>13.055871666666661</v>
      </c>
      <c r="AG3121" s="28">
        <f t="shared" si="1036"/>
        <v>8.5230499999999978</v>
      </c>
      <c r="AH3121" s="28">
        <f t="shared" si="1037"/>
        <v>0</v>
      </c>
      <c r="AL3121" s="24">
        <f t="shared" si="995"/>
        <v>1496.5756966666663</v>
      </c>
      <c r="AN3121" s="47">
        <v>315</v>
      </c>
      <c r="AP3121" s="20">
        <f t="shared" si="984"/>
        <v>1811.5756966666663</v>
      </c>
      <c r="AR3121" s="20"/>
    </row>
    <row r="3122" spans="1:44" x14ac:dyDescent="0.25">
      <c r="A3122" t="str">
        <f>VLOOKUP($B3122,'Cushing Balance'!$C$2:$E$500,3,TRUE)</f>
        <v>12018</v>
      </c>
      <c r="B3122" s="2">
        <v>43133</v>
      </c>
      <c r="C3122" s="32"/>
      <c r="D3122" s="36">
        <f t="shared" si="1022"/>
        <v>139.16694505494522</v>
      </c>
      <c r="E3122" s="28">
        <f t="shared" si="1023"/>
        <v>108.94604395604414</v>
      </c>
      <c r="F3122" s="28">
        <f t="shared" si="1024"/>
        <v>197.36916483516487</v>
      </c>
      <c r="G3122" s="28"/>
      <c r="H3122" s="28">
        <f t="shared" ref="H3122:P3122" si="1041">AVERAGE(H3116:H3121)</f>
        <v>132.56742857142854</v>
      </c>
      <c r="I3122" s="28">
        <f t="shared" si="1041"/>
        <v>78.849230769230743</v>
      </c>
      <c r="J3122" s="28">
        <f t="shared" si="1041"/>
        <v>315.60278021978041</v>
      </c>
      <c r="K3122" s="28">
        <f t="shared" si="1041"/>
        <v>77.481208791208815</v>
      </c>
      <c r="L3122" s="28">
        <f t="shared" si="1041"/>
        <v>6.656349567592164E-3</v>
      </c>
      <c r="M3122" s="28">
        <f t="shared" si="1041"/>
        <v>330.4133626373627</v>
      </c>
      <c r="N3122" s="28">
        <f t="shared" si="1041"/>
        <v>119.65840659340643</v>
      </c>
      <c r="O3122" s="28">
        <f t="shared" si="1041"/>
        <v>44.390010989010989</v>
      </c>
      <c r="P3122" s="28">
        <f t="shared" si="1041"/>
        <v>0</v>
      </c>
      <c r="R3122" s="24">
        <f t="shared" si="982"/>
        <v>1544.4512387671505</v>
      </c>
      <c r="T3122" s="5">
        <v>572.10485104212796</v>
      </c>
      <c r="V3122" s="20">
        <f t="shared" si="983"/>
        <v>2116.5560898092785</v>
      </c>
      <c r="W3122" s="59">
        <f t="shared" si="973"/>
        <v>43133</v>
      </c>
      <c r="X3122" s="36">
        <f t="shared" si="1036"/>
        <v>151.39905833333341</v>
      </c>
      <c r="Y3122" s="28">
        <f t="shared" si="1036"/>
        <v>338.18764999999991</v>
      </c>
      <c r="Z3122" s="28">
        <f t="shared" si="1036"/>
        <v>329.06874999999974</v>
      </c>
      <c r="AA3122" s="28">
        <f t="shared" si="1036"/>
        <v>321.8648083333332</v>
      </c>
      <c r="AB3122" s="28">
        <f t="shared" si="1036"/>
        <v>202.36661666666666</v>
      </c>
      <c r="AC3122" s="28">
        <f t="shared" si="1036"/>
        <v>35.93319166666668</v>
      </c>
      <c r="AD3122" s="28">
        <f t="shared" si="1036"/>
        <v>96.176699999999983</v>
      </c>
      <c r="AE3122" s="28">
        <f t="shared" si="1036"/>
        <v>0</v>
      </c>
      <c r="AF3122" s="28">
        <f t="shared" si="1036"/>
        <v>13.055871666666661</v>
      </c>
      <c r="AG3122" s="28">
        <f t="shared" si="1036"/>
        <v>8.5230499999999978</v>
      </c>
      <c r="AH3122" s="28">
        <f t="shared" si="1037"/>
        <v>0</v>
      </c>
      <c r="AL3122" s="24">
        <f t="shared" si="995"/>
        <v>1496.5756966666663</v>
      </c>
      <c r="AN3122" s="47">
        <v>315</v>
      </c>
      <c r="AP3122" s="20">
        <f t="shared" si="984"/>
        <v>1811.5756966666663</v>
      </c>
      <c r="AR3122" s="20"/>
    </row>
    <row r="3123" spans="1:44" x14ac:dyDescent="0.25">
      <c r="A3123" t="str">
        <f>VLOOKUP($B3123,'Cushing Balance'!$C$2:$E$500,3,TRUE)</f>
        <v>12018</v>
      </c>
      <c r="B3123" s="2">
        <v>43134</v>
      </c>
      <c r="C3123" s="32"/>
      <c r="D3123" s="36">
        <f t="shared" si="1022"/>
        <v>139.16694505494522</v>
      </c>
      <c r="E3123" s="28">
        <f t="shared" si="1023"/>
        <v>108.94604395604414</v>
      </c>
      <c r="F3123" s="28">
        <f t="shared" si="1024"/>
        <v>197.36916483516487</v>
      </c>
      <c r="G3123" s="28"/>
      <c r="H3123" s="28">
        <f t="shared" ref="H3123:P3123" si="1042">AVERAGE(H3117:H3122)</f>
        <v>132.56742857142854</v>
      </c>
      <c r="I3123" s="28">
        <f t="shared" si="1042"/>
        <v>78.849230769230743</v>
      </c>
      <c r="J3123" s="28">
        <f t="shared" si="1042"/>
        <v>315.60278021978041</v>
      </c>
      <c r="K3123" s="28">
        <f t="shared" si="1042"/>
        <v>77.481208791208815</v>
      </c>
      <c r="L3123" s="28">
        <f t="shared" si="1042"/>
        <v>6.656349567592164E-3</v>
      </c>
      <c r="M3123" s="28">
        <f t="shared" si="1042"/>
        <v>330.4133626373627</v>
      </c>
      <c r="N3123" s="28">
        <f t="shared" si="1042"/>
        <v>119.65840659340643</v>
      </c>
      <c r="O3123" s="28">
        <f t="shared" si="1042"/>
        <v>44.390010989010989</v>
      </c>
      <c r="P3123" s="28">
        <f t="shared" si="1042"/>
        <v>0</v>
      </c>
      <c r="R3123" s="24">
        <f t="shared" si="982"/>
        <v>1544.4512387671505</v>
      </c>
      <c r="T3123" s="5">
        <v>572.10485104212796</v>
      </c>
      <c r="V3123" s="20">
        <f t="shared" si="983"/>
        <v>2116.5560898092785</v>
      </c>
      <c r="W3123" s="59">
        <f t="shared" si="973"/>
        <v>43134</v>
      </c>
      <c r="X3123" s="36">
        <f t="shared" si="1036"/>
        <v>151.39905833333341</v>
      </c>
      <c r="Y3123" s="28">
        <f t="shared" si="1036"/>
        <v>338.18764999999991</v>
      </c>
      <c r="Z3123" s="28">
        <f t="shared" si="1036"/>
        <v>329.06874999999974</v>
      </c>
      <c r="AA3123" s="28">
        <f t="shared" si="1036"/>
        <v>321.8648083333332</v>
      </c>
      <c r="AB3123" s="28">
        <f t="shared" si="1036"/>
        <v>202.36661666666666</v>
      </c>
      <c r="AC3123" s="28">
        <f t="shared" si="1036"/>
        <v>35.93319166666668</v>
      </c>
      <c r="AD3123" s="28">
        <f t="shared" si="1036"/>
        <v>96.176699999999983</v>
      </c>
      <c r="AE3123" s="28">
        <f t="shared" si="1036"/>
        <v>0</v>
      </c>
      <c r="AF3123" s="28">
        <f t="shared" si="1036"/>
        <v>13.055871666666661</v>
      </c>
      <c r="AG3123" s="28">
        <f t="shared" si="1036"/>
        <v>8.5230499999999978</v>
      </c>
      <c r="AH3123" s="28">
        <f t="shared" si="1037"/>
        <v>0</v>
      </c>
      <c r="AL3123" s="24">
        <f t="shared" si="995"/>
        <v>1496.5756966666663</v>
      </c>
      <c r="AN3123" s="47">
        <v>315</v>
      </c>
      <c r="AP3123" s="20">
        <f t="shared" si="984"/>
        <v>1811.5756966666663</v>
      </c>
      <c r="AR3123" s="20"/>
    </row>
    <row r="3124" spans="1:44" x14ac:dyDescent="0.25">
      <c r="A3124" t="str">
        <f>VLOOKUP($B3124,'Cushing Balance'!$C$2:$E$500,3,TRUE)</f>
        <v>12018</v>
      </c>
      <c r="B3124" s="2">
        <v>43135</v>
      </c>
      <c r="C3124" s="32"/>
      <c r="D3124" s="36">
        <f t="shared" si="1022"/>
        <v>139.16694505494522</v>
      </c>
      <c r="E3124" s="28">
        <f t="shared" si="1023"/>
        <v>108.94604395604414</v>
      </c>
      <c r="F3124" s="28">
        <f t="shared" si="1024"/>
        <v>197.36916483516487</v>
      </c>
      <c r="G3124" s="28"/>
      <c r="H3124" s="28">
        <f t="shared" ref="H3124:P3124" si="1043">AVERAGE(H3118:H3123)</f>
        <v>132.56742857142854</v>
      </c>
      <c r="I3124" s="28">
        <f t="shared" si="1043"/>
        <v>78.849230769230743</v>
      </c>
      <c r="J3124" s="28">
        <f t="shared" si="1043"/>
        <v>315.60278021978041</v>
      </c>
      <c r="K3124" s="28">
        <f t="shared" si="1043"/>
        <v>77.481208791208815</v>
      </c>
      <c r="L3124" s="28">
        <f t="shared" si="1043"/>
        <v>6.656349567592164E-3</v>
      </c>
      <c r="M3124" s="28">
        <f t="shared" si="1043"/>
        <v>330.4133626373627</v>
      </c>
      <c r="N3124" s="28">
        <f t="shared" si="1043"/>
        <v>119.65840659340643</v>
      </c>
      <c r="O3124" s="28">
        <f t="shared" si="1043"/>
        <v>44.390010989010989</v>
      </c>
      <c r="P3124" s="28">
        <f t="shared" si="1043"/>
        <v>0</v>
      </c>
      <c r="R3124" s="24">
        <f t="shared" si="982"/>
        <v>1544.4512387671505</v>
      </c>
      <c r="T3124" s="5">
        <v>572.10485104212796</v>
      </c>
      <c r="V3124" s="20">
        <f t="shared" si="983"/>
        <v>2116.5560898092785</v>
      </c>
      <c r="W3124" s="59">
        <f t="shared" si="973"/>
        <v>43135</v>
      </c>
      <c r="X3124" s="36">
        <f t="shared" si="1036"/>
        <v>151.39905833333341</v>
      </c>
      <c r="Y3124" s="28">
        <f t="shared" si="1036"/>
        <v>338.18764999999991</v>
      </c>
      <c r="Z3124" s="28">
        <f t="shared" si="1036"/>
        <v>329.06874999999974</v>
      </c>
      <c r="AA3124" s="28">
        <f t="shared" si="1036"/>
        <v>321.8648083333332</v>
      </c>
      <c r="AB3124" s="28">
        <f t="shared" si="1036"/>
        <v>202.36661666666666</v>
      </c>
      <c r="AC3124" s="28">
        <f t="shared" si="1036"/>
        <v>35.93319166666668</v>
      </c>
      <c r="AD3124" s="28">
        <f t="shared" si="1036"/>
        <v>96.176699999999983</v>
      </c>
      <c r="AE3124" s="28">
        <f t="shared" si="1036"/>
        <v>0</v>
      </c>
      <c r="AF3124" s="28">
        <f t="shared" si="1036"/>
        <v>13.055871666666661</v>
      </c>
      <c r="AG3124" s="28">
        <f t="shared" si="1036"/>
        <v>8.5230499999999978</v>
      </c>
      <c r="AH3124" s="28">
        <f t="shared" si="1037"/>
        <v>0</v>
      </c>
      <c r="AL3124" s="24">
        <f t="shared" si="995"/>
        <v>1496.5756966666663</v>
      </c>
      <c r="AN3124" s="47">
        <v>315</v>
      </c>
      <c r="AP3124" s="20">
        <f t="shared" si="984"/>
        <v>1811.5756966666663</v>
      </c>
      <c r="AR3124" s="20"/>
    </row>
    <row r="3125" spans="1:44" x14ac:dyDescent="0.25">
      <c r="A3125" t="str">
        <f>VLOOKUP($B3125,'Cushing Balance'!$C$2:$E$500,3,TRUE)</f>
        <v>12018</v>
      </c>
      <c r="B3125" s="2">
        <v>43136</v>
      </c>
      <c r="C3125" s="32"/>
      <c r="D3125" s="36">
        <f t="shared" si="1022"/>
        <v>139.16694505494522</v>
      </c>
      <c r="E3125" s="28">
        <f t="shared" si="1023"/>
        <v>108.94604395604414</v>
      </c>
      <c r="F3125" s="28">
        <f t="shared" si="1024"/>
        <v>197.36916483516487</v>
      </c>
      <c r="G3125" s="28"/>
      <c r="H3125" s="28">
        <f t="shared" ref="H3125:P3125" si="1044">AVERAGE(H3119:H3124)</f>
        <v>132.56742857142854</v>
      </c>
      <c r="I3125" s="28">
        <f t="shared" si="1044"/>
        <v>78.849230769230743</v>
      </c>
      <c r="J3125" s="28">
        <f t="shared" si="1044"/>
        <v>315.60278021978041</v>
      </c>
      <c r="K3125" s="28">
        <f t="shared" si="1044"/>
        <v>77.481208791208815</v>
      </c>
      <c r="L3125" s="28">
        <f t="shared" si="1044"/>
        <v>6.656349567592164E-3</v>
      </c>
      <c r="M3125" s="28">
        <f t="shared" si="1044"/>
        <v>330.4133626373627</v>
      </c>
      <c r="N3125" s="28">
        <f t="shared" si="1044"/>
        <v>119.65840659340643</v>
      </c>
      <c r="O3125" s="28">
        <f t="shared" si="1044"/>
        <v>44.390010989010989</v>
      </c>
      <c r="P3125" s="28">
        <f t="shared" si="1044"/>
        <v>0</v>
      </c>
      <c r="R3125" s="24">
        <f t="shared" si="982"/>
        <v>1544.4512387671505</v>
      </c>
      <c r="T3125" s="5">
        <v>572.10485104212796</v>
      </c>
      <c r="V3125" s="20">
        <f t="shared" si="983"/>
        <v>2116.5560898092785</v>
      </c>
      <c r="W3125" s="59">
        <f t="shared" si="973"/>
        <v>43136</v>
      </c>
      <c r="X3125" s="36">
        <f t="shared" ref="X3125:AG3140" si="1045">AVERAGE(X3118:X3124)</f>
        <v>151.39905833333341</v>
      </c>
      <c r="Y3125" s="28">
        <f t="shared" si="1045"/>
        <v>338.18764999999991</v>
      </c>
      <c r="Z3125" s="28">
        <f t="shared" si="1045"/>
        <v>329.06874999999974</v>
      </c>
      <c r="AA3125" s="28">
        <f t="shared" si="1045"/>
        <v>321.8648083333332</v>
      </c>
      <c r="AB3125" s="28">
        <f t="shared" si="1045"/>
        <v>202.36661666666666</v>
      </c>
      <c r="AC3125" s="28">
        <f t="shared" si="1045"/>
        <v>35.93319166666668</v>
      </c>
      <c r="AD3125" s="28">
        <f t="shared" si="1045"/>
        <v>96.176699999999983</v>
      </c>
      <c r="AE3125" s="28">
        <f t="shared" si="1045"/>
        <v>0</v>
      </c>
      <c r="AF3125" s="28">
        <f t="shared" si="1045"/>
        <v>13.055871666666661</v>
      </c>
      <c r="AG3125" s="28">
        <f t="shared" si="1045"/>
        <v>8.5230499999999978</v>
      </c>
      <c r="AH3125" s="28">
        <f t="shared" si="1037"/>
        <v>0</v>
      </c>
      <c r="AL3125" s="24">
        <f t="shared" si="995"/>
        <v>1496.5756966666663</v>
      </c>
      <c r="AN3125" s="47">
        <v>315</v>
      </c>
      <c r="AP3125" s="20">
        <f t="shared" si="984"/>
        <v>1811.5756966666663</v>
      </c>
      <c r="AR3125" s="20"/>
    </row>
    <row r="3126" spans="1:44" x14ac:dyDescent="0.25">
      <c r="A3126" t="str">
        <f>VLOOKUP($B3126,'Cushing Balance'!$C$2:$E$500,3,TRUE)</f>
        <v>12018</v>
      </c>
      <c r="B3126" s="2">
        <v>43137</v>
      </c>
      <c r="C3126" s="32"/>
      <c r="D3126" s="36">
        <f t="shared" si="1022"/>
        <v>139.16694505494522</v>
      </c>
      <c r="E3126" s="28">
        <f t="shared" si="1023"/>
        <v>108.94604395604414</v>
      </c>
      <c r="F3126" s="28">
        <f t="shared" si="1024"/>
        <v>197.36916483516487</v>
      </c>
      <c r="G3126" s="28"/>
      <c r="H3126" s="28">
        <f t="shared" ref="H3126:P3126" si="1046">AVERAGE(H3120:H3125)</f>
        <v>132.56742857142854</v>
      </c>
      <c r="I3126" s="28">
        <f t="shared" si="1046"/>
        <v>78.849230769230743</v>
      </c>
      <c r="J3126" s="28">
        <f t="shared" si="1046"/>
        <v>315.60278021978041</v>
      </c>
      <c r="K3126" s="28">
        <f t="shared" si="1046"/>
        <v>77.481208791208815</v>
      </c>
      <c r="L3126" s="28">
        <f t="shared" si="1046"/>
        <v>6.656349567592164E-3</v>
      </c>
      <c r="M3126" s="28">
        <f t="shared" si="1046"/>
        <v>330.4133626373627</v>
      </c>
      <c r="N3126" s="28">
        <f t="shared" si="1046"/>
        <v>119.65840659340643</v>
      </c>
      <c r="O3126" s="28">
        <f t="shared" si="1046"/>
        <v>44.390010989010989</v>
      </c>
      <c r="P3126" s="28">
        <f t="shared" si="1046"/>
        <v>0</v>
      </c>
      <c r="R3126" s="24">
        <f t="shared" si="982"/>
        <v>1544.4512387671505</v>
      </c>
      <c r="T3126" s="5">
        <v>572.10485104212796</v>
      </c>
      <c r="V3126" s="20">
        <f t="shared" si="983"/>
        <v>2116.5560898092785</v>
      </c>
      <c r="W3126" s="59">
        <f t="shared" si="973"/>
        <v>43137</v>
      </c>
      <c r="X3126" s="36">
        <f t="shared" si="1045"/>
        <v>151.39905833333341</v>
      </c>
      <c r="Y3126" s="28">
        <f t="shared" si="1045"/>
        <v>338.18764999999991</v>
      </c>
      <c r="Z3126" s="28">
        <f t="shared" si="1045"/>
        <v>329.06874999999974</v>
      </c>
      <c r="AA3126" s="28">
        <f t="shared" si="1045"/>
        <v>321.8648083333332</v>
      </c>
      <c r="AB3126" s="28">
        <f t="shared" si="1045"/>
        <v>202.36661666666666</v>
      </c>
      <c r="AC3126" s="28">
        <f t="shared" si="1045"/>
        <v>35.93319166666668</v>
      </c>
      <c r="AD3126" s="28">
        <f t="shared" si="1045"/>
        <v>96.176699999999983</v>
      </c>
      <c r="AE3126" s="28">
        <f t="shared" si="1045"/>
        <v>0</v>
      </c>
      <c r="AF3126" s="28">
        <f t="shared" si="1045"/>
        <v>13.055871666666661</v>
      </c>
      <c r="AG3126" s="28">
        <f t="shared" si="1045"/>
        <v>8.5230499999999978</v>
      </c>
      <c r="AH3126" s="28">
        <f t="shared" si="1037"/>
        <v>0</v>
      </c>
      <c r="AL3126" s="24">
        <f t="shared" si="995"/>
        <v>1496.5756966666663</v>
      </c>
      <c r="AN3126" s="47">
        <v>315</v>
      </c>
      <c r="AP3126" s="20">
        <f t="shared" si="984"/>
        <v>1811.5756966666663</v>
      </c>
      <c r="AR3126" s="20"/>
    </row>
    <row r="3127" spans="1:44" x14ac:dyDescent="0.25">
      <c r="A3127" t="str">
        <f>VLOOKUP($B3127,'Cushing Balance'!$C$2:$E$500,3,TRUE)</f>
        <v>12018</v>
      </c>
      <c r="B3127" s="2">
        <v>43138</v>
      </c>
      <c r="C3127" s="32"/>
      <c r="D3127" s="36">
        <f t="shared" si="1022"/>
        <v>139.16694505494522</v>
      </c>
      <c r="E3127" s="28">
        <f t="shared" si="1023"/>
        <v>108.94604395604414</v>
      </c>
      <c r="F3127" s="28">
        <f t="shared" si="1024"/>
        <v>197.36916483516487</v>
      </c>
      <c r="G3127" s="28"/>
      <c r="H3127" s="28">
        <f t="shared" ref="H3127:P3127" si="1047">AVERAGE(H3121:H3126)</f>
        <v>132.56742857142854</v>
      </c>
      <c r="I3127" s="28">
        <f t="shared" si="1047"/>
        <v>78.849230769230743</v>
      </c>
      <c r="J3127" s="28">
        <f t="shared" si="1047"/>
        <v>315.60278021978041</v>
      </c>
      <c r="K3127" s="28">
        <f t="shared" si="1047"/>
        <v>77.481208791208815</v>
      </c>
      <c r="L3127" s="28">
        <f t="shared" si="1047"/>
        <v>6.656349567592164E-3</v>
      </c>
      <c r="M3127" s="28">
        <f t="shared" si="1047"/>
        <v>330.4133626373627</v>
      </c>
      <c r="N3127" s="28">
        <f t="shared" si="1047"/>
        <v>119.65840659340643</v>
      </c>
      <c r="O3127" s="28">
        <f t="shared" si="1047"/>
        <v>44.390010989010989</v>
      </c>
      <c r="P3127" s="28">
        <f t="shared" si="1047"/>
        <v>0</v>
      </c>
      <c r="R3127" s="24">
        <f t="shared" si="982"/>
        <v>1544.4512387671505</v>
      </c>
      <c r="T3127" s="5">
        <v>572.10485104212796</v>
      </c>
      <c r="V3127" s="20">
        <f t="shared" si="983"/>
        <v>2116.5560898092785</v>
      </c>
      <c r="W3127" s="59">
        <f t="shared" si="973"/>
        <v>43138</v>
      </c>
      <c r="X3127" s="36">
        <f t="shared" si="1045"/>
        <v>151.39905833333341</v>
      </c>
      <c r="Y3127" s="28">
        <f t="shared" si="1045"/>
        <v>338.18764999999991</v>
      </c>
      <c r="Z3127" s="28">
        <f t="shared" si="1045"/>
        <v>329.06874999999974</v>
      </c>
      <c r="AA3127" s="28">
        <f t="shared" si="1045"/>
        <v>321.8648083333332</v>
      </c>
      <c r="AB3127" s="28">
        <f t="shared" si="1045"/>
        <v>202.36661666666666</v>
      </c>
      <c r="AC3127" s="28">
        <f t="shared" si="1045"/>
        <v>35.93319166666668</v>
      </c>
      <c r="AD3127" s="28">
        <f t="shared" si="1045"/>
        <v>96.176699999999983</v>
      </c>
      <c r="AE3127" s="28">
        <f t="shared" si="1045"/>
        <v>0</v>
      </c>
      <c r="AF3127" s="28">
        <f t="shared" si="1045"/>
        <v>13.055871666666661</v>
      </c>
      <c r="AG3127" s="28">
        <f t="shared" si="1045"/>
        <v>8.5230499999999978</v>
      </c>
      <c r="AH3127" s="28">
        <f t="shared" si="1037"/>
        <v>0</v>
      </c>
      <c r="AL3127" s="24">
        <f t="shared" si="995"/>
        <v>1496.5756966666663</v>
      </c>
      <c r="AN3127" s="47">
        <v>315</v>
      </c>
      <c r="AP3127" s="20">
        <f t="shared" si="984"/>
        <v>1811.5756966666663</v>
      </c>
      <c r="AR3127" s="20"/>
    </row>
    <row r="3128" spans="1:44" x14ac:dyDescent="0.25">
      <c r="A3128" t="str">
        <f>VLOOKUP($B3128,'Cushing Balance'!$C$2:$E$500,3,TRUE)</f>
        <v>12018</v>
      </c>
      <c r="B3128" s="2">
        <v>43139</v>
      </c>
      <c r="C3128" s="32"/>
      <c r="D3128" s="36">
        <f t="shared" si="1022"/>
        <v>139.16694505494522</v>
      </c>
      <c r="E3128" s="28">
        <f t="shared" si="1023"/>
        <v>108.94604395604414</v>
      </c>
      <c r="F3128" s="28">
        <f t="shared" si="1024"/>
        <v>197.36916483516487</v>
      </c>
      <c r="G3128" s="28"/>
      <c r="H3128" s="28">
        <f t="shared" ref="H3128:P3128" si="1048">AVERAGE(H3122:H3127)</f>
        <v>132.56742857142854</v>
      </c>
      <c r="I3128" s="28">
        <f t="shared" si="1048"/>
        <v>78.849230769230743</v>
      </c>
      <c r="J3128" s="28">
        <f t="shared" si="1048"/>
        <v>315.60278021978041</v>
      </c>
      <c r="K3128" s="28">
        <f t="shared" si="1048"/>
        <v>77.481208791208815</v>
      </c>
      <c r="L3128" s="28">
        <f t="shared" si="1048"/>
        <v>6.656349567592164E-3</v>
      </c>
      <c r="M3128" s="28">
        <f t="shared" si="1048"/>
        <v>330.4133626373627</v>
      </c>
      <c r="N3128" s="28">
        <f t="shared" si="1048"/>
        <v>119.65840659340643</v>
      </c>
      <c r="O3128" s="28">
        <f t="shared" si="1048"/>
        <v>44.390010989010989</v>
      </c>
      <c r="P3128" s="28">
        <f t="shared" si="1048"/>
        <v>0</v>
      </c>
      <c r="R3128" s="24">
        <f t="shared" si="982"/>
        <v>1544.4512387671505</v>
      </c>
      <c r="T3128" s="5">
        <v>572.10485104212796</v>
      </c>
      <c r="V3128" s="20">
        <f t="shared" si="983"/>
        <v>2116.5560898092785</v>
      </c>
      <c r="W3128" s="59">
        <f t="shared" si="973"/>
        <v>43139</v>
      </c>
      <c r="X3128" s="36">
        <f t="shared" si="1045"/>
        <v>151.39905833333341</v>
      </c>
      <c r="Y3128" s="28">
        <f t="shared" si="1045"/>
        <v>338.18764999999991</v>
      </c>
      <c r="Z3128" s="28">
        <f t="shared" si="1045"/>
        <v>329.06874999999974</v>
      </c>
      <c r="AA3128" s="28">
        <f t="shared" si="1045"/>
        <v>321.8648083333332</v>
      </c>
      <c r="AB3128" s="28">
        <f t="shared" si="1045"/>
        <v>202.36661666666666</v>
      </c>
      <c r="AC3128" s="28">
        <f t="shared" si="1045"/>
        <v>35.93319166666668</v>
      </c>
      <c r="AD3128" s="28">
        <f t="shared" si="1045"/>
        <v>96.176699999999983</v>
      </c>
      <c r="AE3128" s="28">
        <f t="shared" si="1045"/>
        <v>0</v>
      </c>
      <c r="AF3128" s="28">
        <f t="shared" si="1045"/>
        <v>13.055871666666661</v>
      </c>
      <c r="AG3128" s="28">
        <f t="shared" si="1045"/>
        <v>8.5230499999999978</v>
      </c>
      <c r="AH3128" s="28">
        <f t="shared" si="1037"/>
        <v>0</v>
      </c>
      <c r="AL3128" s="24">
        <f t="shared" si="995"/>
        <v>1496.5756966666663</v>
      </c>
      <c r="AN3128" s="47">
        <v>315</v>
      </c>
      <c r="AP3128" s="20">
        <f t="shared" si="984"/>
        <v>1811.5756966666663</v>
      </c>
      <c r="AR3128" s="20"/>
    </row>
    <row r="3129" spans="1:44" x14ac:dyDescent="0.25">
      <c r="A3129" t="str">
        <f>VLOOKUP($B3129,'Cushing Balance'!$C$2:$E$500,3,TRUE)</f>
        <v>12018</v>
      </c>
      <c r="B3129" s="2">
        <v>43140</v>
      </c>
      <c r="C3129" s="32"/>
      <c r="D3129" s="36">
        <f t="shared" si="1022"/>
        <v>139.16694505494522</v>
      </c>
      <c r="E3129" s="28">
        <f t="shared" si="1023"/>
        <v>108.94604395604414</v>
      </c>
      <c r="F3129" s="28">
        <f t="shared" si="1024"/>
        <v>197.36916483516487</v>
      </c>
      <c r="G3129" s="28"/>
      <c r="H3129" s="28">
        <f t="shared" ref="H3129:P3129" si="1049">AVERAGE(H3123:H3128)</f>
        <v>132.56742857142854</v>
      </c>
      <c r="I3129" s="28">
        <f t="shared" si="1049"/>
        <v>78.849230769230743</v>
      </c>
      <c r="J3129" s="28">
        <f t="shared" si="1049"/>
        <v>315.60278021978041</v>
      </c>
      <c r="K3129" s="28">
        <f t="shared" si="1049"/>
        <v>77.481208791208815</v>
      </c>
      <c r="L3129" s="28">
        <f t="shared" si="1049"/>
        <v>6.656349567592164E-3</v>
      </c>
      <c r="M3129" s="28">
        <f t="shared" si="1049"/>
        <v>330.4133626373627</v>
      </c>
      <c r="N3129" s="28">
        <f t="shared" si="1049"/>
        <v>119.65840659340643</v>
      </c>
      <c r="O3129" s="28">
        <f t="shared" si="1049"/>
        <v>44.390010989010989</v>
      </c>
      <c r="P3129" s="28">
        <f t="shared" si="1049"/>
        <v>0</v>
      </c>
      <c r="R3129" s="24">
        <f t="shared" si="982"/>
        <v>1544.4512387671505</v>
      </c>
      <c r="T3129" s="5">
        <v>572.10485104212796</v>
      </c>
      <c r="V3129" s="20">
        <f t="shared" si="983"/>
        <v>2116.5560898092785</v>
      </c>
      <c r="W3129" s="59">
        <f t="shared" si="973"/>
        <v>43140</v>
      </c>
      <c r="X3129" s="36">
        <f t="shared" si="1045"/>
        <v>151.39905833333341</v>
      </c>
      <c r="Y3129" s="28">
        <f t="shared" si="1045"/>
        <v>338.18764999999991</v>
      </c>
      <c r="Z3129" s="28">
        <f t="shared" si="1045"/>
        <v>329.06874999999974</v>
      </c>
      <c r="AA3129" s="28">
        <f t="shared" si="1045"/>
        <v>321.8648083333332</v>
      </c>
      <c r="AB3129" s="28">
        <f t="shared" si="1045"/>
        <v>202.36661666666666</v>
      </c>
      <c r="AC3129" s="28">
        <f t="shared" si="1045"/>
        <v>35.93319166666668</v>
      </c>
      <c r="AD3129" s="28">
        <f t="shared" si="1045"/>
        <v>96.176699999999983</v>
      </c>
      <c r="AE3129" s="28">
        <f t="shared" si="1045"/>
        <v>0</v>
      </c>
      <c r="AF3129" s="28">
        <f t="shared" si="1045"/>
        <v>13.055871666666661</v>
      </c>
      <c r="AG3129" s="28">
        <f t="shared" si="1045"/>
        <v>8.5230499999999978</v>
      </c>
      <c r="AH3129" s="28">
        <f t="shared" si="1037"/>
        <v>0</v>
      </c>
      <c r="AL3129" s="24">
        <f t="shared" si="995"/>
        <v>1496.5756966666663</v>
      </c>
      <c r="AN3129" s="47">
        <v>315</v>
      </c>
      <c r="AP3129" s="20">
        <f t="shared" si="984"/>
        <v>1811.5756966666663</v>
      </c>
      <c r="AR3129" s="20"/>
    </row>
    <row r="3130" spans="1:44" x14ac:dyDescent="0.25">
      <c r="A3130" t="str">
        <f>VLOOKUP($B3130,'Cushing Balance'!$C$2:$E$500,3,TRUE)</f>
        <v>12018</v>
      </c>
      <c r="B3130" s="2">
        <v>43141</v>
      </c>
      <c r="C3130" s="32"/>
      <c r="D3130" s="36">
        <f t="shared" si="1022"/>
        <v>139.16694505494522</v>
      </c>
      <c r="E3130" s="28">
        <f t="shared" si="1023"/>
        <v>108.94604395604414</v>
      </c>
      <c r="F3130" s="28">
        <f t="shared" si="1024"/>
        <v>197.36916483516487</v>
      </c>
      <c r="G3130" s="28"/>
      <c r="H3130" s="28">
        <f t="shared" ref="H3130:P3130" si="1050">AVERAGE(H3124:H3129)</f>
        <v>132.56742857142854</v>
      </c>
      <c r="I3130" s="28">
        <f t="shared" si="1050"/>
        <v>78.849230769230743</v>
      </c>
      <c r="J3130" s="28">
        <f t="shared" si="1050"/>
        <v>315.60278021978041</v>
      </c>
      <c r="K3130" s="28">
        <f t="shared" si="1050"/>
        <v>77.481208791208815</v>
      </c>
      <c r="L3130" s="28">
        <f t="shared" si="1050"/>
        <v>6.656349567592164E-3</v>
      </c>
      <c r="M3130" s="28">
        <f t="shared" si="1050"/>
        <v>330.4133626373627</v>
      </c>
      <c r="N3130" s="28">
        <f t="shared" si="1050"/>
        <v>119.65840659340643</v>
      </c>
      <c r="O3130" s="28">
        <f t="shared" si="1050"/>
        <v>44.390010989010989</v>
      </c>
      <c r="P3130" s="28">
        <f t="shared" si="1050"/>
        <v>0</v>
      </c>
      <c r="R3130" s="24">
        <f t="shared" si="982"/>
        <v>1544.4512387671505</v>
      </c>
      <c r="T3130" s="5">
        <v>572.10485104212796</v>
      </c>
      <c r="V3130" s="20">
        <f t="shared" si="983"/>
        <v>2116.5560898092785</v>
      </c>
      <c r="W3130" s="59">
        <f t="shared" si="973"/>
        <v>43141</v>
      </c>
      <c r="X3130" s="36">
        <f t="shared" si="1045"/>
        <v>151.39905833333341</v>
      </c>
      <c r="Y3130" s="28">
        <f t="shared" si="1045"/>
        <v>338.18764999999991</v>
      </c>
      <c r="Z3130" s="28">
        <f t="shared" si="1045"/>
        <v>329.06874999999974</v>
      </c>
      <c r="AA3130" s="28">
        <f t="shared" si="1045"/>
        <v>321.8648083333332</v>
      </c>
      <c r="AB3130" s="28">
        <f t="shared" si="1045"/>
        <v>202.36661666666666</v>
      </c>
      <c r="AC3130" s="28">
        <f t="shared" si="1045"/>
        <v>35.93319166666668</v>
      </c>
      <c r="AD3130" s="28">
        <f t="shared" si="1045"/>
        <v>96.176699999999983</v>
      </c>
      <c r="AE3130" s="28">
        <f t="shared" si="1045"/>
        <v>0</v>
      </c>
      <c r="AF3130" s="28">
        <f t="shared" si="1045"/>
        <v>13.055871666666661</v>
      </c>
      <c r="AG3130" s="28">
        <f t="shared" si="1045"/>
        <v>8.5230499999999978</v>
      </c>
      <c r="AH3130" s="28">
        <f t="shared" si="1037"/>
        <v>0</v>
      </c>
      <c r="AL3130" s="24">
        <f t="shared" si="995"/>
        <v>1496.5756966666663</v>
      </c>
      <c r="AN3130" s="47">
        <v>315</v>
      </c>
      <c r="AP3130" s="20">
        <f t="shared" si="984"/>
        <v>1811.5756966666663</v>
      </c>
      <c r="AR3130" s="20"/>
    </row>
    <row r="3131" spans="1:44" x14ac:dyDescent="0.25">
      <c r="A3131" t="str">
        <f>VLOOKUP($B3131,'Cushing Balance'!$C$2:$E$500,3,TRUE)</f>
        <v>12018</v>
      </c>
      <c r="B3131" s="2">
        <v>43142</v>
      </c>
      <c r="C3131" s="32"/>
      <c r="D3131" s="36">
        <f t="shared" si="1022"/>
        <v>139.16694505494522</v>
      </c>
      <c r="E3131" s="28">
        <f t="shared" si="1023"/>
        <v>108.94604395604414</v>
      </c>
      <c r="F3131" s="28">
        <f t="shared" si="1024"/>
        <v>197.36916483516487</v>
      </c>
      <c r="G3131" s="28"/>
      <c r="H3131" s="28">
        <f t="shared" ref="H3131:P3131" si="1051">AVERAGE(H3125:H3130)</f>
        <v>132.56742857142854</v>
      </c>
      <c r="I3131" s="28">
        <f t="shared" si="1051"/>
        <v>78.849230769230743</v>
      </c>
      <c r="J3131" s="28">
        <f t="shared" si="1051"/>
        <v>315.60278021978041</v>
      </c>
      <c r="K3131" s="28">
        <f t="shared" si="1051"/>
        <v>77.481208791208815</v>
      </c>
      <c r="L3131" s="28">
        <f t="shared" si="1051"/>
        <v>6.656349567592164E-3</v>
      </c>
      <c r="M3131" s="28">
        <f t="shared" si="1051"/>
        <v>330.4133626373627</v>
      </c>
      <c r="N3131" s="28">
        <f t="shared" si="1051"/>
        <v>119.65840659340643</v>
      </c>
      <c r="O3131" s="28">
        <f t="shared" si="1051"/>
        <v>44.390010989010989</v>
      </c>
      <c r="P3131" s="28">
        <f t="shared" si="1051"/>
        <v>0</v>
      </c>
      <c r="R3131" s="24">
        <f t="shared" si="982"/>
        <v>1544.4512387671505</v>
      </c>
      <c r="T3131" s="5">
        <v>572.10485104212796</v>
      </c>
      <c r="V3131" s="20">
        <f t="shared" si="983"/>
        <v>2116.5560898092785</v>
      </c>
      <c r="W3131" s="59">
        <f t="shared" si="973"/>
        <v>43142</v>
      </c>
      <c r="X3131" s="36">
        <f t="shared" si="1045"/>
        <v>151.39905833333341</v>
      </c>
      <c r="Y3131" s="28">
        <f t="shared" si="1045"/>
        <v>338.18764999999991</v>
      </c>
      <c r="Z3131" s="28">
        <f t="shared" si="1045"/>
        <v>329.06874999999974</v>
      </c>
      <c r="AA3131" s="28">
        <f t="shared" si="1045"/>
        <v>321.8648083333332</v>
      </c>
      <c r="AB3131" s="28">
        <f t="shared" si="1045"/>
        <v>202.36661666666666</v>
      </c>
      <c r="AC3131" s="28">
        <f t="shared" si="1045"/>
        <v>35.93319166666668</v>
      </c>
      <c r="AD3131" s="28">
        <f t="shared" si="1045"/>
        <v>96.176699999999983</v>
      </c>
      <c r="AE3131" s="28">
        <f t="shared" si="1045"/>
        <v>0</v>
      </c>
      <c r="AF3131" s="28">
        <f t="shared" si="1045"/>
        <v>13.055871666666661</v>
      </c>
      <c r="AG3131" s="28">
        <f t="shared" si="1045"/>
        <v>8.5230499999999978</v>
      </c>
      <c r="AH3131" s="28">
        <f t="shared" si="1037"/>
        <v>0</v>
      </c>
      <c r="AL3131" s="24">
        <f t="shared" si="995"/>
        <v>1496.5756966666663</v>
      </c>
      <c r="AN3131" s="47">
        <v>315</v>
      </c>
      <c r="AP3131" s="20">
        <f t="shared" si="984"/>
        <v>1811.5756966666663</v>
      </c>
      <c r="AR3131" s="20"/>
    </row>
    <row r="3132" spans="1:44" x14ac:dyDescent="0.25">
      <c r="A3132" t="str">
        <f>VLOOKUP($B3132,'Cushing Balance'!$C$2:$E$500,3,TRUE)</f>
        <v>12018</v>
      </c>
      <c r="B3132" s="2">
        <v>43143</v>
      </c>
      <c r="C3132" s="32"/>
      <c r="D3132" s="36">
        <f t="shared" si="1022"/>
        <v>139.16694505494522</v>
      </c>
      <c r="E3132" s="28">
        <f t="shared" si="1023"/>
        <v>108.94604395604414</v>
      </c>
      <c r="F3132" s="28">
        <f t="shared" si="1024"/>
        <v>197.36916483516487</v>
      </c>
      <c r="G3132" s="28"/>
      <c r="H3132" s="28">
        <f t="shared" ref="H3132:P3132" si="1052">AVERAGE(H3126:H3131)</f>
        <v>132.56742857142854</v>
      </c>
      <c r="I3132" s="28">
        <f t="shared" si="1052"/>
        <v>78.849230769230743</v>
      </c>
      <c r="J3132" s="28">
        <f t="shared" si="1052"/>
        <v>315.60278021978041</v>
      </c>
      <c r="K3132" s="28">
        <f t="shared" si="1052"/>
        <v>77.481208791208815</v>
      </c>
      <c r="L3132" s="28">
        <f t="shared" si="1052"/>
        <v>6.656349567592164E-3</v>
      </c>
      <c r="M3132" s="28">
        <f t="shared" si="1052"/>
        <v>330.4133626373627</v>
      </c>
      <c r="N3132" s="28">
        <f t="shared" si="1052"/>
        <v>119.65840659340643</v>
      </c>
      <c r="O3132" s="28">
        <f t="shared" si="1052"/>
        <v>44.390010989010989</v>
      </c>
      <c r="P3132" s="28">
        <f t="shared" si="1052"/>
        <v>0</v>
      </c>
      <c r="R3132" s="24">
        <f t="shared" si="982"/>
        <v>1544.4512387671505</v>
      </c>
      <c r="T3132" s="5">
        <v>572.10485104212796</v>
      </c>
      <c r="V3132" s="20">
        <f t="shared" si="983"/>
        <v>2116.5560898092785</v>
      </c>
      <c r="W3132" s="59">
        <f t="shared" si="973"/>
        <v>43143</v>
      </c>
      <c r="X3132" s="36">
        <f t="shared" si="1045"/>
        <v>151.39905833333341</v>
      </c>
      <c r="Y3132" s="28">
        <f t="shared" si="1045"/>
        <v>338.18764999999991</v>
      </c>
      <c r="Z3132" s="28">
        <f t="shared" si="1045"/>
        <v>329.06874999999974</v>
      </c>
      <c r="AA3132" s="28">
        <f t="shared" si="1045"/>
        <v>321.8648083333332</v>
      </c>
      <c r="AB3132" s="28">
        <f t="shared" si="1045"/>
        <v>202.36661666666666</v>
      </c>
      <c r="AC3132" s="28">
        <f t="shared" si="1045"/>
        <v>35.93319166666668</v>
      </c>
      <c r="AD3132" s="28">
        <f t="shared" si="1045"/>
        <v>96.176699999999983</v>
      </c>
      <c r="AE3132" s="28">
        <f t="shared" si="1045"/>
        <v>0</v>
      </c>
      <c r="AF3132" s="28">
        <f t="shared" si="1045"/>
        <v>13.055871666666661</v>
      </c>
      <c r="AG3132" s="28">
        <f t="shared" si="1045"/>
        <v>8.5230499999999978</v>
      </c>
      <c r="AH3132" s="28">
        <f t="shared" si="1037"/>
        <v>0</v>
      </c>
      <c r="AL3132" s="24">
        <f t="shared" si="995"/>
        <v>1496.5756966666663</v>
      </c>
      <c r="AN3132" s="47">
        <v>315</v>
      </c>
      <c r="AP3132" s="20">
        <f t="shared" si="984"/>
        <v>1811.5756966666663</v>
      </c>
      <c r="AR3132" s="20"/>
    </row>
    <row r="3133" spans="1:44" x14ac:dyDescent="0.25">
      <c r="A3133" t="str">
        <f>VLOOKUP($B3133,'Cushing Balance'!$C$2:$E$500,3,TRUE)</f>
        <v>12018</v>
      </c>
      <c r="B3133" s="2">
        <v>43144</v>
      </c>
      <c r="C3133" s="32"/>
      <c r="D3133" s="36">
        <f t="shared" si="1022"/>
        <v>139.16694505494522</v>
      </c>
      <c r="E3133" s="28">
        <f t="shared" si="1023"/>
        <v>108.94604395604414</v>
      </c>
      <c r="F3133" s="28">
        <f t="shared" si="1024"/>
        <v>197.36916483516487</v>
      </c>
      <c r="G3133" s="28"/>
      <c r="H3133" s="28">
        <f t="shared" ref="H3133:P3133" si="1053">AVERAGE(H3127:H3132)</f>
        <v>132.56742857142854</v>
      </c>
      <c r="I3133" s="28">
        <f t="shared" si="1053"/>
        <v>78.849230769230743</v>
      </c>
      <c r="J3133" s="28">
        <f t="shared" si="1053"/>
        <v>315.60278021978041</v>
      </c>
      <c r="K3133" s="28">
        <f t="shared" si="1053"/>
        <v>77.481208791208815</v>
      </c>
      <c r="L3133" s="28">
        <f t="shared" si="1053"/>
        <v>6.656349567592164E-3</v>
      </c>
      <c r="M3133" s="28">
        <f t="shared" si="1053"/>
        <v>330.4133626373627</v>
      </c>
      <c r="N3133" s="28">
        <f t="shared" si="1053"/>
        <v>119.65840659340643</v>
      </c>
      <c r="O3133" s="28">
        <f t="shared" si="1053"/>
        <v>44.390010989010989</v>
      </c>
      <c r="P3133" s="28">
        <f t="shared" si="1053"/>
        <v>0</v>
      </c>
      <c r="R3133" s="24">
        <f t="shared" si="982"/>
        <v>1544.4512387671505</v>
      </c>
      <c r="T3133" s="5">
        <v>572.10485104212796</v>
      </c>
      <c r="V3133" s="20">
        <f t="shared" si="983"/>
        <v>2116.5560898092785</v>
      </c>
      <c r="W3133" s="59">
        <f t="shared" si="973"/>
        <v>43144</v>
      </c>
      <c r="X3133" s="36">
        <f t="shared" si="1045"/>
        <v>151.39905833333341</v>
      </c>
      <c r="Y3133" s="28">
        <f t="shared" si="1045"/>
        <v>338.18764999999991</v>
      </c>
      <c r="Z3133" s="28">
        <f t="shared" si="1045"/>
        <v>329.06874999999974</v>
      </c>
      <c r="AA3133" s="28">
        <f t="shared" si="1045"/>
        <v>321.8648083333332</v>
      </c>
      <c r="AB3133" s="28">
        <f t="shared" si="1045"/>
        <v>202.36661666666666</v>
      </c>
      <c r="AC3133" s="28">
        <f t="shared" si="1045"/>
        <v>35.93319166666668</v>
      </c>
      <c r="AD3133" s="28">
        <f t="shared" si="1045"/>
        <v>96.176699999999983</v>
      </c>
      <c r="AE3133" s="28">
        <f t="shared" si="1045"/>
        <v>0</v>
      </c>
      <c r="AF3133" s="28">
        <f t="shared" si="1045"/>
        <v>13.055871666666661</v>
      </c>
      <c r="AG3133" s="28">
        <f t="shared" si="1045"/>
        <v>8.5230499999999978</v>
      </c>
      <c r="AH3133" s="28">
        <f t="shared" si="1037"/>
        <v>0</v>
      </c>
      <c r="AL3133" s="24">
        <f t="shared" si="995"/>
        <v>1496.5756966666663</v>
      </c>
      <c r="AN3133" s="47">
        <v>315</v>
      </c>
      <c r="AP3133" s="20">
        <f t="shared" si="984"/>
        <v>1811.5756966666663</v>
      </c>
      <c r="AR3133" s="20"/>
    </row>
    <row r="3134" spans="1:44" x14ac:dyDescent="0.25">
      <c r="A3134" t="str">
        <f>VLOOKUP($B3134,'Cushing Balance'!$C$2:$E$500,3,TRUE)</f>
        <v>12018</v>
      </c>
      <c r="B3134" s="2">
        <v>43145</v>
      </c>
      <c r="C3134" s="32"/>
      <c r="D3134" s="36">
        <f t="shared" si="1022"/>
        <v>139.16694505494522</v>
      </c>
      <c r="E3134" s="28">
        <f t="shared" si="1023"/>
        <v>108.94604395604414</v>
      </c>
      <c r="F3134" s="28">
        <f t="shared" si="1024"/>
        <v>197.36916483516487</v>
      </c>
      <c r="G3134" s="28"/>
      <c r="H3134" s="28">
        <f t="shared" ref="H3134:P3134" si="1054">AVERAGE(H3128:H3133)</f>
        <v>132.56742857142854</v>
      </c>
      <c r="I3134" s="28">
        <f t="shared" si="1054"/>
        <v>78.849230769230743</v>
      </c>
      <c r="J3134" s="28">
        <f t="shared" si="1054"/>
        <v>315.60278021978041</v>
      </c>
      <c r="K3134" s="28">
        <f t="shared" si="1054"/>
        <v>77.481208791208815</v>
      </c>
      <c r="L3134" s="28">
        <f t="shared" si="1054"/>
        <v>6.656349567592164E-3</v>
      </c>
      <c r="M3134" s="28">
        <f t="shared" si="1054"/>
        <v>330.4133626373627</v>
      </c>
      <c r="N3134" s="28">
        <f t="shared" si="1054"/>
        <v>119.65840659340643</v>
      </c>
      <c r="O3134" s="28">
        <f t="shared" si="1054"/>
        <v>44.390010989010989</v>
      </c>
      <c r="P3134" s="28">
        <f t="shared" si="1054"/>
        <v>0</v>
      </c>
      <c r="R3134" s="24">
        <f t="shared" si="982"/>
        <v>1544.4512387671505</v>
      </c>
      <c r="T3134" s="5">
        <v>572.10485104212796</v>
      </c>
      <c r="V3134" s="20">
        <f t="shared" si="983"/>
        <v>2116.5560898092785</v>
      </c>
      <c r="W3134" s="59">
        <f t="shared" si="973"/>
        <v>43145</v>
      </c>
      <c r="X3134" s="36">
        <f t="shared" si="1045"/>
        <v>151.39905833333341</v>
      </c>
      <c r="Y3134" s="28">
        <f t="shared" si="1045"/>
        <v>338.18764999999991</v>
      </c>
      <c r="Z3134" s="28">
        <f t="shared" si="1045"/>
        <v>329.06874999999974</v>
      </c>
      <c r="AA3134" s="28">
        <f t="shared" si="1045"/>
        <v>321.8648083333332</v>
      </c>
      <c r="AB3134" s="28">
        <f t="shared" si="1045"/>
        <v>202.36661666666666</v>
      </c>
      <c r="AC3134" s="28">
        <f t="shared" si="1045"/>
        <v>35.93319166666668</v>
      </c>
      <c r="AD3134" s="28">
        <f t="shared" si="1045"/>
        <v>96.176699999999983</v>
      </c>
      <c r="AE3134" s="28">
        <f t="shared" si="1045"/>
        <v>0</v>
      </c>
      <c r="AF3134" s="28">
        <f t="shared" si="1045"/>
        <v>13.055871666666661</v>
      </c>
      <c r="AG3134" s="28">
        <f t="shared" si="1045"/>
        <v>8.5230499999999978</v>
      </c>
      <c r="AH3134" s="28">
        <f t="shared" si="1037"/>
        <v>0</v>
      </c>
      <c r="AL3134" s="24">
        <f t="shared" si="995"/>
        <v>1496.5756966666663</v>
      </c>
      <c r="AN3134" s="47">
        <v>315</v>
      </c>
      <c r="AP3134" s="20">
        <f t="shared" si="984"/>
        <v>1811.5756966666663</v>
      </c>
      <c r="AR3134" s="20"/>
    </row>
    <row r="3135" spans="1:44" x14ac:dyDescent="0.25">
      <c r="A3135" t="str">
        <f>VLOOKUP($B3135,'Cushing Balance'!$C$2:$E$500,3,TRUE)</f>
        <v>12018</v>
      </c>
      <c r="B3135" s="2">
        <v>43146</v>
      </c>
      <c r="C3135" s="32"/>
      <c r="D3135" s="36">
        <f t="shared" si="1022"/>
        <v>139.16694505494522</v>
      </c>
      <c r="E3135" s="28">
        <f t="shared" si="1023"/>
        <v>108.94604395604414</v>
      </c>
      <c r="F3135" s="28">
        <f t="shared" si="1024"/>
        <v>197.36916483516487</v>
      </c>
      <c r="G3135" s="28"/>
      <c r="H3135" s="28">
        <f t="shared" ref="H3135:P3135" si="1055">AVERAGE(H3129:H3134)</f>
        <v>132.56742857142854</v>
      </c>
      <c r="I3135" s="28">
        <f t="shared" si="1055"/>
        <v>78.849230769230743</v>
      </c>
      <c r="J3135" s="28">
        <f t="shared" si="1055"/>
        <v>315.60278021978041</v>
      </c>
      <c r="K3135" s="28">
        <f t="shared" si="1055"/>
        <v>77.481208791208815</v>
      </c>
      <c r="L3135" s="28">
        <f t="shared" si="1055"/>
        <v>6.656349567592164E-3</v>
      </c>
      <c r="M3135" s="28">
        <f t="shared" si="1055"/>
        <v>330.4133626373627</v>
      </c>
      <c r="N3135" s="28">
        <f t="shared" si="1055"/>
        <v>119.65840659340643</v>
      </c>
      <c r="O3135" s="28">
        <f t="shared" si="1055"/>
        <v>44.390010989010989</v>
      </c>
      <c r="P3135" s="28">
        <f t="shared" si="1055"/>
        <v>0</v>
      </c>
      <c r="R3135" s="24">
        <f t="shared" si="982"/>
        <v>1544.4512387671505</v>
      </c>
      <c r="T3135" s="5">
        <v>572.10485104212796</v>
      </c>
      <c r="V3135" s="20">
        <f t="shared" si="983"/>
        <v>2116.5560898092785</v>
      </c>
      <c r="W3135" s="59">
        <f t="shared" si="973"/>
        <v>43146</v>
      </c>
      <c r="X3135" s="36">
        <f t="shared" si="1045"/>
        <v>151.39905833333341</v>
      </c>
      <c r="Y3135" s="28">
        <f t="shared" si="1045"/>
        <v>338.18764999999991</v>
      </c>
      <c r="Z3135" s="28">
        <f t="shared" si="1045"/>
        <v>329.06874999999974</v>
      </c>
      <c r="AA3135" s="28">
        <f t="shared" si="1045"/>
        <v>321.8648083333332</v>
      </c>
      <c r="AB3135" s="28">
        <f t="shared" si="1045"/>
        <v>202.36661666666666</v>
      </c>
      <c r="AC3135" s="28">
        <f t="shared" si="1045"/>
        <v>35.93319166666668</v>
      </c>
      <c r="AD3135" s="28">
        <f t="shared" si="1045"/>
        <v>96.176699999999983</v>
      </c>
      <c r="AE3135" s="28">
        <f t="shared" si="1045"/>
        <v>0</v>
      </c>
      <c r="AF3135" s="28">
        <f t="shared" si="1045"/>
        <v>13.055871666666661</v>
      </c>
      <c r="AG3135" s="28">
        <f t="shared" si="1045"/>
        <v>8.5230499999999978</v>
      </c>
      <c r="AH3135" s="28">
        <f t="shared" si="1037"/>
        <v>0</v>
      </c>
      <c r="AL3135" s="24">
        <f t="shared" si="995"/>
        <v>1496.5756966666663</v>
      </c>
      <c r="AN3135" s="47">
        <v>315</v>
      </c>
      <c r="AP3135" s="20">
        <f t="shared" si="984"/>
        <v>1811.5756966666663</v>
      </c>
      <c r="AR3135" s="20"/>
    </row>
    <row r="3136" spans="1:44" x14ac:dyDescent="0.25">
      <c r="A3136" t="str">
        <f>VLOOKUP($B3136,'Cushing Balance'!$C$2:$E$500,3,TRUE)</f>
        <v>12018</v>
      </c>
      <c r="B3136" s="2">
        <v>43147</v>
      </c>
      <c r="C3136" s="32"/>
      <c r="D3136" s="36">
        <f t="shared" si="1022"/>
        <v>139.16694505494522</v>
      </c>
      <c r="E3136" s="28">
        <f t="shared" si="1023"/>
        <v>108.94604395604414</v>
      </c>
      <c r="F3136" s="28">
        <f t="shared" si="1024"/>
        <v>197.36916483516487</v>
      </c>
      <c r="G3136" s="28"/>
      <c r="H3136" s="28">
        <f t="shared" ref="H3136:P3136" si="1056">AVERAGE(H3130:H3135)</f>
        <v>132.56742857142854</v>
      </c>
      <c r="I3136" s="28">
        <f t="shared" si="1056"/>
        <v>78.849230769230743</v>
      </c>
      <c r="J3136" s="28">
        <f t="shared" si="1056"/>
        <v>315.60278021978041</v>
      </c>
      <c r="K3136" s="28">
        <f t="shared" si="1056"/>
        <v>77.481208791208815</v>
      </c>
      <c r="L3136" s="28">
        <f t="shared" si="1056"/>
        <v>6.656349567592164E-3</v>
      </c>
      <c r="M3136" s="28">
        <f t="shared" si="1056"/>
        <v>330.4133626373627</v>
      </c>
      <c r="N3136" s="28">
        <f t="shared" si="1056"/>
        <v>119.65840659340643</v>
      </c>
      <c r="O3136" s="28">
        <f t="shared" si="1056"/>
        <v>44.390010989010989</v>
      </c>
      <c r="P3136" s="28">
        <f t="shared" si="1056"/>
        <v>0</v>
      </c>
      <c r="R3136" s="24">
        <f t="shared" si="982"/>
        <v>1544.4512387671505</v>
      </c>
      <c r="T3136" s="5">
        <v>572.10485104212796</v>
      </c>
      <c r="V3136" s="20">
        <f t="shared" si="983"/>
        <v>2116.5560898092785</v>
      </c>
      <c r="W3136" s="59">
        <f t="shared" si="973"/>
        <v>43147</v>
      </c>
      <c r="X3136" s="36">
        <f t="shared" si="1045"/>
        <v>151.39905833333341</v>
      </c>
      <c r="Y3136" s="28">
        <f t="shared" si="1045"/>
        <v>338.18764999999991</v>
      </c>
      <c r="Z3136" s="28">
        <f t="shared" si="1045"/>
        <v>329.06874999999974</v>
      </c>
      <c r="AA3136" s="28">
        <f t="shared" si="1045"/>
        <v>321.8648083333332</v>
      </c>
      <c r="AB3136" s="28">
        <f t="shared" si="1045"/>
        <v>202.36661666666666</v>
      </c>
      <c r="AC3136" s="28">
        <f t="shared" si="1045"/>
        <v>35.93319166666668</v>
      </c>
      <c r="AD3136" s="28">
        <f t="shared" si="1045"/>
        <v>96.176699999999983</v>
      </c>
      <c r="AE3136" s="28">
        <f t="shared" si="1045"/>
        <v>0</v>
      </c>
      <c r="AF3136" s="28">
        <f t="shared" si="1045"/>
        <v>13.055871666666661</v>
      </c>
      <c r="AG3136" s="28">
        <f t="shared" si="1045"/>
        <v>8.5230499999999978</v>
      </c>
      <c r="AH3136" s="28">
        <f t="shared" si="1037"/>
        <v>0</v>
      </c>
      <c r="AL3136" s="24">
        <f t="shared" si="995"/>
        <v>1496.5756966666663</v>
      </c>
      <c r="AN3136" s="47">
        <v>315</v>
      </c>
      <c r="AP3136" s="20">
        <f t="shared" si="984"/>
        <v>1811.5756966666663</v>
      </c>
      <c r="AR3136" s="20"/>
    </row>
    <row r="3137" spans="1:44" x14ac:dyDescent="0.25">
      <c r="A3137" t="str">
        <f>VLOOKUP($B3137,'Cushing Balance'!$C$2:$E$500,3,TRUE)</f>
        <v>12018</v>
      </c>
      <c r="B3137" s="2">
        <v>43148</v>
      </c>
      <c r="C3137" s="32"/>
      <c r="D3137" s="36">
        <f t="shared" si="1022"/>
        <v>139.16694505494522</v>
      </c>
      <c r="E3137" s="28">
        <f t="shared" si="1023"/>
        <v>108.94604395604414</v>
      </c>
      <c r="F3137" s="28">
        <f t="shared" si="1024"/>
        <v>197.36916483516487</v>
      </c>
      <c r="G3137" s="28"/>
      <c r="H3137" s="28">
        <f t="shared" ref="H3137:P3137" si="1057">AVERAGE(H3131:H3136)</f>
        <v>132.56742857142854</v>
      </c>
      <c r="I3137" s="28">
        <f t="shared" si="1057"/>
        <v>78.849230769230743</v>
      </c>
      <c r="J3137" s="28">
        <f t="shared" si="1057"/>
        <v>315.60278021978041</v>
      </c>
      <c r="K3137" s="28">
        <f t="shared" si="1057"/>
        <v>77.481208791208815</v>
      </c>
      <c r="L3137" s="28">
        <f t="shared" si="1057"/>
        <v>6.656349567592164E-3</v>
      </c>
      <c r="M3137" s="28">
        <f t="shared" si="1057"/>
        <v>330.4133626373627</v>
      </c>
      <c r="N3137" s="28">
        <f t="shared" si="1057"/>
        <v>119.65840659340643</v>
      </c>
      <c r="O3137" s="28">
        <f t="shared" si="1057"/>
        <v>44.390010989010989</v>
      </c>
      <c r="P3137" s="28">
        <f t="shared" si="1057"/>
        <v>0</v>
      </c>
      <c r="R3137" s="24">
        <f t="shared" si="982"/>
        <v>1544.4512387671505</v>
      </c>
      <c r="T3137" s="5">
        <v>572.10485104212796</v>
      </c>
      <c r="V3137" s="20">
        <f t="shared" si="983"/>
        <v>2116.5560898092785</v>
      </c>
      <c r="W3137" s="59">
        <f t="shared" si="973"/>
        <v>43148</v>
      </c>
      <c r="X3137" s="36">
        <f t="shared" si="1045"/>
        <v>151.39905833333341</v>
      </c>
      <c r="Y3137" s="28">
        <f t="shared" si="1045"/>
        <v>338.18764999999991</v>
      </c>
      <c r="Z3137" s="28">
        <f t="shared" si="1045"/>
        <v>329.06874999999974</v>
      </c>
      <c r="AA3137" s="28">
        <f t="shared" si="1045"/>
        <v>321.8648083333332</v>
      </c>
      <c r="AB3137" s="28">
        <f t="shared" si="1045"/>
        <v>202.36661666666666</v>
      </c>
      <c r="AC3137" s="28">
        <f t="shared" si="1045"/>
        <v>35.93319166666668</v>
      </c>
      <c r="AD3137" s="28">
        <f t="shared" si="1045"/>
        <v>96.176699999999983</v>
      </c>
      <c r="AE3137" s="28">
        <f t="shared" si="1045"/>
        <v>0</v>
      </c>
      <c r="AF3137" s="28">
        <f t="shared" si="1045"/>
        <v>13.055871666666661</v>
      </c>
      <c r="AG3137" s="28">
        <f t="shared" si="1045"/>
        <v>8.5230499999999978</v>
      </c>
      <c r="AH3137" s="28">
        <f t="shared" si="1037"/>
        <v>0</v>
      </c>
      <c r="AL3137" s="24">
        <f t="shared" si="995"/>
        <v>1496.5756966666663</v>
      </c>
      <c r="AN3137" s="47">
        <v>315</v>
      </c>
      <c r="AP3137" s="20">
        <f t="shared" si="984"/>
        <v>1811.5756966666663</v>
      </c>
      <c r="AR3137" s="20"/>
    </row>
    <row r="3138" spans="1:44" x14ac:dyDescent="0.25">
      <c r="A3138" t="str">
        <f>VLOOKUP($B3138,'Cushing Balance'!$C$2:$E$500,3,TRUE)</f>
        <v>12018</v>
      </c>
      <c r="B3138" s="2">
        <v>43149</v>
      </c>
      <c r="C3138" s="32"/>
      <c r="D3138" s="36">
        <f t="shared" si="1022"/>
        <v>139.16694505494522</v>
      </c>
      <c r="E3138" s="28">
        <f t="shared" si="1023"/>
        <v>108.94604395604414</v>
      </c>
      <c r="F3138" s="28">
        <f t="shared" si="1024"/>
        <v>197.36916483516487</v>
      </c>
      <c r="G3138" s="28"/>
      <c r="H3138" s="28">
        <f t="shared" ref="H3138:P3138" si="1058">AVERAGE(H3132:H3137)</f>
        <v>132.56742857142854</v>
      </c>
      <c r="I3138" s="28">
        <f t="shared" si="1058"/>
        <v>78.849230769230743</v>
      </c>
      <c r="J3138" s="28">
        <f t="shared" si="1058"/>
        <v>315.60278021978041</v>
      </c>
      <c r="K3138" s="28">
        <f t="shared" si="1058"/>
        <v>77.481208791208815</v>
      </c>
      <c r="L3138" s="28">
        <f t="shared" si="1058"/>
        <v>6.656349567592164E-3</v>
      </c>
      <c r="M3138" s="28">
        <f t="shared" si="1058"/>
        <v>330.4133626373627</v>
      </c>
      <c r="N3138" s="28">
        <f t="shared" si="1058"/>
        <v>119.65840659340643</v>
      </c>
      <c r="O3138" s="28">
        <f t="shared" si="1058"/>
        <v>44.390010989010989</v>
      </c>
      <c r="P3138" s="28">
        <f t="shared" si="1058"/>
        <v>0</v>
      </c>
      <c r="R3138" s="24">
        <f t="shared" si="982"/>
        <v>1544.4512387671505</v>
      </c>
      <c r="T3138" s="5">
        <v>572.10485104212796</v>
      </c>
      <c r="V3138" s="20">
        <f t="shared" si="983"/>
        <v>2116.5560898092785</v>
      </c>
      <c r="W3138" s="59">
        <f t="shared" ref="W3138:W3201" si="1059">B3138</f>
        <v>43149</v>
      </c>
      <c r="X3138" s="36">
        <f t="shared" si="1045"/>
        <v>151.39905833333341</v>
      </c>
      <c r="Y3138" s="28">
        <f t="shared" si="1045"/>
        <v>338.18764999999991</v>
      </c>
      <c r="Z3138" s="28">
        <f t="shared" si="1045"/>
        <v>329.06874999999974</v>
      </c>
      <c r="AA3138" s="28">
        <f t="shared" si="1045"/>
        <v>321.8648083333332</v>
      </c>
      <c r="AB3138" s="28">
        <f t="shared" si="1045"/>
        <v>202.36661666666666</v>
      </c>
      <c r="AC3138" s="28">
        <f t="shared" si="1045"/>
        <v>35.93319166666668</v>
      </c>
      <c r="AD3138" s="28">
        <f t="shared" si="1045"/>
        <v>96.176699999999983</v>
      </c>
      <c r="AE3138" s="28">
        <f t="shared" si="1045"/>
        <v>0</v>
      </c>
      <c r="AF3138" s="28">
        <f t="shared" si="1045"/>
        <v>13.055871666666661</v>
      </c>
      <c r="AG3138" s="28">
        <f t="shared" si="1045"/>
        <v>8.5230499999999978</v>
      </c>
      <c r="AH3138" s="28">
        <f t="shared" si="1037"/>
        <v>0</v>
      </c>
      <c r="AL3138" s="24">
        <f t="shared" si="995"/>
        <v>1496.5756966666663</v>
      </c>
      <c r="AN3138" s="47">
        <v>315</v>
      </c>
      <c r="AP3138" s="20">
        <f t="shared" si="984"/>
        <v>1811.5756966666663</v>
      </c>
      <c r="AR3138" s="20"/>
    </row>
    <row r="3139" spans="1:44" x14ac:dyDescent="0.25">
      <c r="A3139" t="str">
        <f>VLOOKUP($B3139,'Cushing Balance'!$C$2:$E$500,3,TRUE)</f>
        <v>12018</v>
      </c>
      <c r="B3139" s="2">
        <v>43150</v>
      </c>
      <c r="C3139" s="32"/>
      <c r="D3139" s="36">
        <f t="shared" si="1022"/>
        <v>139.16694505494522</v>
      </c>
      <c r="E3139" s="28">
        <f t="shared" si="1023"/>
        <v>108.94604395604414</v>
      </c>
      <c r="F3139" s="28">
        <f t="shared" si="1024"/>
        <v>197.36916483516487</v>
      </c>
      <c r="G3139" s="28"/>
      <c r="H3139" s="28">
        <f t="shared" ref="H3139:P3139" si="1060">AVERAGE(H3133:H3138)</f>
        <v>132.56742857142854</v>
      </c>
      <c r="I3139" s="28">
        <f t="shared" si="1060"/>
        <v>78.849230769230743</v>
      </c>
      <c r="J3139" s="28">
        <f t="shared" si="1060"/>
        <v>315.60278021978041</v>
      </c>
      <c r="K3139" s="28">
        <f t="shared" si="1060"/>
        <v>77.481208791208815</v>
      </c>
      <c r="L3139" s="28">
        <f t="shared" si="1060"/>
        <v>6.656349567592164E-3</v>
      </c>
      <c r="M3139" s="28">
        <f t="shared" si="1060"/>
        <v>330.4133626373627</v>
      </c>
      <c r="N3139" s="28">
        <f t="shared" si="1060"/>
        <v>119.65840659340643</v>
      </c>
      <c r="O3139" s="28">
        <f t="shared" si="1060"/>
        <v>44.390010989010989</v>
      </c>
      <c r="P3139" s="28">
        <f t="shared" si="1060"/>
        <v>0</v>
      </c>
      <c r="R3139" s="24">
        <f t="shared" si="982"/>
        <v>1544.4512387671505</v>
      </c>
      <c r="T3139" s="5">
        <v>572.10485104212796</v>
      </c>
      <c r="V3139" s="20">
        <f t="shared" si="983"/>
        <v>2116.5560898092785</v>
      </c>
      <c r="W3139" s="59">
        <f t="shared" si="1059"/>
        <v>43150</v>
      </c>
      <c r="X3139" s="36">
        <f t="shared" si="1045"/>
        <v>151.39905833333341</v>
      </c>
      <c r="Y3139" s="28">
        <f t="shared" si="1045"/>
        <v>338.18764999999991</v>
      </c>
      <c r="Z3139" s="28">
        <f t="shared" si="1045"/>
        <v>329.06874999999974</v>
      </c>
      <c r="AA3139" s="28">
        <f t="shared" si="1045"/>
        <v>321.8648083333332</v>
      </c>
      <c r="AB3139" s="28">
        <f t="shared" si="1045"/>
        <v>202.36661666666666</v>
      </c>
      <c r="AC3139" s="28">
        <f t="shared" si="1045"/>
        <v>35.93319166666668</v>
      </c>
      <c r="AD3139" s="28">
        <f t="shared" si="1045"/>
        <v>96.176699999999983</v>
      </c>
      <c r="AE3139" s="28">
        <f t="shared" si="1045"/>
        <v>0</v>
      </c>
      <c r="AF3139" s="28">
        <f t="shared" si="1045"/>
        <v>13.055871666666661</v>
      </c>
      <c r="AG3139" s="28">
        <f t="shared" si="1045"/>
        <v>8.5230499999999978</v>
      </c>
      <c r="AH3139" s="28">
        <f t="shared" si="1037"/>
        <v>0</v>
      </c>
      <c r="AL3139" s="24">
        <f t="shared" si="995"/>
        <v>1496.5756966666663</v>
      </c>
      <c r="AN3139" s="47">
        <v>315</v>
      </c>
      <c r="AP3139" s="20">
        <f t="shared" si="984"/>
        <v>1811.5756966666663</v>
      </c>
      <c r="AR3139" s="20"/>
    </row>
    <row r="3140" spans="1:44" x14ac:dyDescent="0.25">
      <c r="A3140" t="str">
        <f>VLOOKUP($B3140,'Cushing Balance'!$C$2:$E$500,3,TRUE)</f>
        <v>12018</v>
      </c>
      <c r="B3140" s="2">
        <v>43151</v>
      </c>
      <c r="C3140" s="32"/>
      <c r="D3140" s="36">
        <f t="shared" si="1022"/>
        <v>139.16694505494522</v>
      </c>
      <c r="E3140" s="28">
        <f t="shared" si="1023"/>
        <v>108.94604395604414</v>
      </c>
      <c r="F3140" s="28">
        <f t="shared" si="1024"/>
        <v>197.36916483516487</v>
      </c>
      <c r="G3140" s="28"/>
      <c r="H3140" s="28">
        <f t="shared" ref="H3140:P3140" si="1061">AVERAGE(H3134:H3139)</f>
        <v>132.56742857142854</v>
      </c>
      <c r="I3140" s="28">
        <f t="shared" si="1061"/>
        <v>78.849230769230743</v>
      </c>
      <c r="J3140" s="28">
        <f t="shared" si="1061"/>
        <v>315.60278021978041</v>
      </c>
      <c r="K3140" s="28">
        <f t="shared" si="1061"/>
        <v>77.481208791208815</v>
      </c>
      <c r="L3140" s="28">
        <f t="shared" si="1061"/>
        <v>6.656349567592164E-3</v>
      </c>
      <c r="M3140" s="28">
        <f t="shared" si="1061"/>
        <v>330.4133626373627</v>
      </c>
      <c r="N3140" s="28">
        <f t="shared" si="1061"/>
        <v>119.65840659340643</v>
      </c>
      <c r="O3140" s="28">
        <f t="shared" si="1061"/>
        <v>44.390010989010989</v>
      </c>
      <c r="P3140" s="28">
        <f t="shared" si="1061"/>
        <v>0</v>
      </c>
      <c r="R3140" s="24">
        <f t="shared" si="982"/>
        <v>1544.4512387671505</v>
      </c>
      <c r="T3140" s="5">
        <v>572.10485104212796</v>
      </c>
      <c r="V3140" s="20">
        <f t="shared" si="983"/>
        <v>2116.5560898092785</v>
      </c>
      <c r="W3140" s="59">
        <f t="shared" si="1059"/>
        <v>43151</v>
      </c>
      <c r="X3140" s="36">
        <f t="shared" si="1045"/>
        <v>151.39905833333341</v>
      </c>
      <c r="Y3140" s="28">
        <f t="shared" si="1045"/>
        <v>338.18764999999991</v>
      </c>
      <c r="Z3140" s="28">
        <f t="shared" si="1045"/>
        <v>329.06874999999974</v>
      </c>
      <c r="AA3140" s="28">
        <f t="shared" si="1045"/>
        <v>321.8648083333332</v>
      </c>
      <c r="AB3140" s="28">
        <f t="shared" si="1045"/>
        <v>202.36661666666666</v>
      </c>
      <c r="AC3140" s="28">
        <f t="shared" si="1045"/>
        <v>35.93319166666668</v>
      </c>
      <c r="AD3140" s="28">
        <f t="shared" si="1045"/>
        <v>96.176699999999983</v>
      </c>
      <c r="AE3140" s="28">
        <f t="shared" si="1045"/>
        <v>0</v>
      </c>
      <c r="AF3140" s="28">
        <f t="shared" si="1045"/>
        <v>13.055871666666661</v>
      </c>
      <c r="AG3140" s="28">
        <f t="shared" si="1045"/>
        <v>8.5230499999999978</v>
      </c>
      <c r="AH3140" s="28">
        <f t="shared" si="1037"/>
        <v>0</v>
      </c>
      <c r="AL3140" s="24">
        <f t="shared" si="995"/>
        <v>1496.5756966666663</v>
      </c>
      <c r="AN3140" s="47">
        <v>315</v>
      </c>
      <c r="AP3140" s="20">
        <f t="shared" si="984"/>
        <v>1811.5756966666663</v>
      </c>
      <c r="AR3140" s="20"/>
    </row>
    <row r="3141" spans="1:44" x14ac:dyDescent="0.25">
      <c r="A3141" t="str">
        <f>VLOOKUP($B3141,'Cushing Balance'!$C$2:$E$500,3,TRUE)</f>
        <v>12018</v>
      </c>
      <c r="B3141" s="2">
        <v>43152</v>
      </c>
      <c r="C3141" s="32"/>
      <c r="D3141" s="36">
        <f t="shared" si="1022"/>
        <v>139.16694505494522</v>
      </c>
      <c r="E3141" s="28">
        <f t="shared" si="1023"/>
        <v>108.94604395604414</v>
      </c>
      <c r="F3141" s="28">
        <f t="shared" si="1024"/>
        <v>197.36916483516487</v>
      </c>
      <c r="G3141" s="28"/>
      <c r="H3141" s="28">
        <f t="shared" ref="H3141:P3141" si="1062">AVERAGE(H3135:H3140)</f>
        <v>132.56742857142854</v>
      </c>
      <c r="I3141" s="28">
        <f t="shared" si="1062"/>
        <v>78.849230769230743</v>
      </c>
      <c r="J3141" s="28">
        <f t="shared" si="1062"/>
        <v>315.60278021978041</v>
      </c>
      <c r="K3141" s="28">
        <f t="shared" si="1062"/>
        <v>77.481208791208815</v>
      </c>
      <c r="L3141" s="28">
        <f t="shared" si="1062"/>
        <v>6.656349567592164E-3</v>
      </c>
      <c r="M3141" s="28">
        <f t="shared" si="1062"/>
        <v>330.4133626373627</v>
      </c>
      <c r="N3141" s="28">
        <f t="shared" si="1062"/>
        <v>119.65840659340643</v>
      </c>
      <c r="O3141" s="28">
        <f t="shared" si="1062"/>
        <v>44.390010989010989</v>
      </c>
      <c r="P3141" s="28">
        <f t="shared" si="1062"/>
        <v>0</v>
      </c>
      <c r="R3141" s="24">
        <f t="shared" si="982"/>
        <v>1544.4512387671505</v>
      </c>
      <c r="T3141" s="5">
        <v>572.10485104212796</v>
      </c>
      <c r="V3141" s="20">
        <f t="shared" si="983"/>
        <v>2116.5560898092785</v>
      </c>
      <c r="W3141" s="59">
        <f t="shared" si="1059"/>
        <v>43152</v>
      </c>
      <c r="X3141" s="36">
        <f t="shared" ref="X3141:AG3156" si="1063">AVERAGE(X3134:X3140)</f>
        <v>151.39905833333341</v>
      </c>
      <c r="Y3141" s="28">
        <f t="shared" si="1063"/>
        <v>338.18764999999991</v>
      </c>
      <c r="Z3141" s="28">
        <f t="shared" si="1063"/>
        <v>329.06874999999974</v>
      </c>
      <c r="AA3141" s="28">
        <f t="shared" si="1063"/>
        <v>321.8648083333332</v>
      </c>
      <c r="AB3141" s="28">
        <f t="shared" si="1063"/>
        <v>202.36661666666666</v>
      </c>
      <c r="AC3141" s="28">
        <f t="shared" si="1063"/>
        <v>35.93319166666668</v>
      </c>
      <c r="AD3141" s="28">
        <f t="shared" si="1063"/>
        <v>96.176699999999983</v>
      </c>
      <c r="AE3141" s="28">
        <f t="shared" si="1063"/>
        <v>0</v>
      </c>
      <c r="AF3141" s="28">
        <f t="shared" si="1063"/>
        <v>13.055871666666661</v>
      </c>
      <c r="AG3141" s="28">
        <f t="shared" si="1063"/>
        <v>8.5230499999999978</v>
      </c>
      <c r="AH3141" s="28">
        <f t="shared" ref="AH3141:AH3204" si="1064">AVERAGE(AH3134:AH3140)</f>
        <v>0</v>
      </c>
      <c r="AL3141" s="24">
        <f t="shared" si="995"/>
        <v>1496.5756966666663</v>
      </c>
      <c r="AN3141" s="47">
        <v>315</v>
      </c>
      <c r="AP3141" s="20">
        <f t="shared" si="984"/>
        <v>1811.5756966666663</v>
      </c>
      <c r="AR3141" s="20"/>
    </row>
    <row r="3142" spans="1:44" x14ac:dyDescent="0.25">
      <c r="A3142" t="str">
        <f>VLOOKUP($B3142,'Cushing Balance'!$C$2:$E$500,3,TRUE)</f>
        <v>12018</v>
      </c>
      <c r="B3142" s="2">
        <v>43153</v>
      </c>
      <c r="C3142" s="32"/>
      <c r="D3142" s="36">
        <f t="shared" si="1022"/>
        <v>139.16694505494522</v>
      </c>
      <c r="E3142" s="28">
        <f t="shared" si="1023"/>
        <v>108.94604395604414</v>
      </c>
      <c r="F3142" s="28">
        <f t="shared" si="1024"/>
        <v>197.36916483516487</v>
      </c>
      <c r="G3142" s="28"/>
      <c r="H3142" s="28">
        <f t="shared" ref="H3142:P3142" si="1065">AVERAGE(H3136:H3141)</f>
        <v>132.56742857142854</v>
      </c>
      <c r="I3142" s="28">
        <f t="shared" si="1065"/>
        <v>78.849230769230743</v>
      </c>
      <c r="J3142" s="28">
        <f t="shared" si="1065"/>
        <v>315.60278021978041</v>
      </c>
      <c r="K3142" s="28">
        <f t="shared" si="1065"/>
        <v>77.481208791208815</v>
      </c>
      <c r="L3142" s="28">
        <f t="shared" si="1065"/>
        <v>6.656349567592164E-3</v>
      </c>
      <c r="M3142" s="28">
        <f t="shared" si="1065"/>
        <v>330.4133626373627</v>
      </c>
      <c r="N3142" s="28">
        <f t="shared" si="1065"/>
        <v>119.65840659340643</v>
      </c>
      <c r="O3142" s="28">
        <f t="shared" si="1065"/>
        <v>44.390010989010989</v>
      </c>
      <c r="P3142" s="28">
        <f t="shared" si="1065"/>
        <v>0</v>
      </c>
      <c r="R3142" s="24">
        <f t="shared" si="982"/>
        <v>1544.4512387671505</v>
      </c>
      <c r="T3142" s="5">
        <v>572.10485104212796</v>
      </c>
      <c r="V3142" s="20">
        <f t="shared" si="983"/>
        <v>2116.5560898092785</v>
      </c>
      <c r="W3142" s="59">
        <f t="shared" si="1059"/>
        <v>43153</v>
      </c>
      <c r="X3142" s="36">
        <f t="shared" si="1063"/>
        <v>151.39905833333341</v>
      </c>
      <c r="Y3142" s="28">
        <f t="shared" si="1063"/>
        <v>338.18764999999991</v>
      </c>
      <c r="Z3142" s="28">
        <f t="shared" si="1063"/>
        <v>329.06874999999974</v>
      </c>
      <c r="AA3142" s="28">
        <f t="shared" si="1063"/>
        <v>321.8648083333332</v>
      </c>
      <c r="AB3142" s="28">
        <f t="shared" si="1063"/>
        <v>202.36661666666666</v>
      </c>
      <c r="AC3142" s="28">
        <f t="shared" si="1063"/>
        <v>35.93319166666668</v>
      </c>
      <c r="AD3142" s="28">
        <f t="shared" si="1063"/>
        <v>96.176699999999983</v>
      </c>
      <c r="AE3142" s="28">
        <f t="shared" si="1063"/>
        <v>0</v>
      </c>
      <c r="AF3142" s="28">
        <f t="shared" si="1063"/>
        <v>13.055871666666661</v>
      </c>
      <c r="AG3142" s="28">
        <f t="shared" si="1063"/>
        <v>8.5230499999999978</v>
      </c>
      <c r="AH3142" s="28">
        <f t="shared" si="1064"/>
        <v>0</v>
      </c>
      <c r="AL3142" s="24">
        <f t="shared" si="995"/>
        <v>1496.5756966666663</v>
      </c>
      <c r="AN3142" s="47">
        <v>315</v>
      </c>
      <c r="AP3142" s="20">
        <f t="shared" si="984"/>
        <v>1811.5756966666663</v>
      </c>
      <c r="AR3142" s="20"/>
    </row>
    <row r="3143" spans="1:44" x14ac:dyDescent="0.25">
      <c r="A3143" t="str">
        <f>VLOOKUP($B3143,'Cushing Balance'!$C$2:$E$500,3,TRUE)</f>
        <v>12018</v>
      </c>
      <c r="B3143" s="2">
        <v>43154</v>
      </c>
      <c r="C3143" s="32"/>
      <c r="D3143" s="36">
        <f t="shared" si="1022"/>
        <v>139.16694505494522</v>
      </c>
      <c r="E3143" s="28">
        <f t="shared" si="1023"/>
        <v>108.94604395604414</v>
      </c>
      <c r="F3143" s="28">
        <f t="shared" si="1024"/>
        <v>197.36916483516487</v>
      </c>
      <c r="G3143" s="28"/>
      <c r="H3143" s="28">
        <f t="shared" ref="H3143:P3143" si="1066">AVERAGE(H3137:H3142)</f>
        <v>132.56742857142854</v>
      </c>
      <c r="I3143" s="28">
        <f t="shared" si="1066"/>
        <v>78.849230769230743</v>
      </c>
      <c r="J3143" s="28">
        <f t="shared" si="1066"/>
        <v>315.60278021978041</v>
      </c>
      <c r="K3143" s="28">
        <f t="shared" si="1066"/>
        <v>77.481208791208815</v>
      </c>
      <c r="L3143" s="28">
        <f t="shared" si="1066"/>
        <v>6.656349567592164E-3</v>
      </c>
      <c r="M3143" s="28">
        <f t="shared" si="1066"/>
        <v>330.4133626373627</v>
      </c>
      <c r="N3143" s="28">
        <f t="shared" si="1066"/>
        <v>119.65840659340643</v>
      </c>
      <c r="O3143" s="28">
        <f t="shared" si="1066"/>
        <v>44.390010989010989</v>
      </c>
      <c r="P3143" s="28">
        <f t="shared" si="1066"/>
        <v>0</v>
      </c>
      <c r="R3143" s="24">
        <f t="shared" si="982"/>
        <v>1544.4512387671505</v>
      </c>
      <c r="T3143" s="5">
        <v>572.10485104212796</v>
      </c>
      <c r="V3143" s="20">
        <f t="shared" si="983"/>
        <v>2116.5560898092785</v>
      </c>
      <c r="W3143" s="59">
        <f t="shared" si="1059"/>
        <v>43154</v>
      </c>
      <c r="X3143" s="36">
        <f t="shared" si="1063"/>
        <v>151.39905833333341</v>
      </c>
      <c r="Y3143" s="28">
        <f t="shared" si="1063"/>
        <v>338.18764999999991</v>
      </c>
      <c r="Z3143" s="28">
        <f t="shared" si="1063"/>
        <v>329.06874999999974</v>
      </c>
      <c r="AA3143" s="28">
        <f t="shared" si="1063"/>
        <v>321.8648083333332</v>
      </c>
      <c r="AB3143" s="28">
        <f t="shared" si="1063"/>
        <v>202.36661666666666</v>
      </c>
      <c r="AC3143" s="28">
        <f t="shared" si="1063"/>
        <v>35.93319166666668</v>
      </c>
      <c r="AD3143" s="28">
        <f t="shared" si="1063"/>
        <v>96.176699999999983</v>
      </c>
      <c r="AE3143" s="28">
        <f t="shared" si="1063"/>
        <v>0</v>
      </c>
      <c r="AF3143" s="28">
        <f t="shared" si="1063"/>
        <v>13.055871666666661</v>
      </c>
      <c r="AG3143" s="28">
        <f t="shared" si="1063"/>
        <v>8.5230499999999978</v>
      </c>
      <c r="AH3143" s="28">
        <f t="shared" si="1064"/>
        <v>0</v>
      </c>
      <c r="AL3143" s="24">
        <f t="shared" si="995"/>
        <v>1496.5756966666663</v>
      </c>
      <c r="AN3143" s="47">
        <v>315</v>
      </c>
      <c r="AP3143" s="20">
        <f t="shared" si="984"/>
        <v>1811.5756966666663</v>
      </c>
      <c r="AR3143" s="20"/>
    </row>
    <row r="3144" spans="1:44" x14ac:dyDescent="0.25">
      <c r="A3144" t="str">
        <f>VLOOKUP($B3144,'Cushing Balance'!$C$2:$E$500,3,TRUE)</f>
        <v>12018</v>
      </c>
      <c r="B3144" s="2">
        <v>43155</v>
      </c>
      <c r="C3144" s="32"/>
      <c r="D3144" s="36">
        <f t="shared" si="1022"/>
        <v>139.16694505494522</v>
      </c>
      <c r="E3144" s="28">
        <f t="shared" si="1023"/>
        <v>108.94604395604414</v>
      </c>
      <c r="F3144" s="28">
        <f t="shared" si="1024"/>
        <v>197.36916483516487</v>
      </c>
      <c r="G3144" s="28"/>
      <c r="H3144" s="28">
        <f t="shared" ref="H3144:P3144" si="1067">AVERAGE(H3138:H3143)</f>
        <v>132.56742857142854</v>
      </c>
      <c r="I3144" s="28">
        <f t="shared" si="1067"/>
        <v>78.849230769230743</v>
      </c>
      <c r="J3144" s="28">
        <f t="shared" si="1067"/>
        <v>315.60278021978041</v>
      </c>
      <c r="K3144" s="28">
        <f t="shared" si="1067"/>
        <v>77.481208791208815</v>
      </c>
      <c r="L3144" s="28">
        <f t="shared" si="1067"/>
        <v>6.656349567592164E-3</v>
      </c>
      <c r="M3144" s="28">
        <f t="shared" si="1067"/>
        <v>330.4133626373627</v>
      </c>
      <c r="N3144" s="28">
        <f t="shared" si="1067"/>
        <v>119.65840659340643</v>
      </c>
      <c r="O3144" s="28">
        <f t="shared" si="1067"/>
        <v>44.390010989010989</v>
      </c>
      <c r="P3144" s="28">
        <f t="shared" si="1067"/>
        <v>0</v>
      </c>
      <c r="R3144" s="24">
        <f t="shared" si="982"/>
        <v>1544.4512387671505</v>
      </c>
      <c r="T3144" s="5">
        <v>572.10485104212796</v>
      </c>
      <c r="V3144" s="20">
        <f t="shared" si="983"/>
        <v>2116.5560898092785</v>
      </c>
      <c r="W3144" s="59">
        <f t="shared" si="1059"/>
        <v>43155</v>
      </c>
      <c r="X3144" s="36">
        <f t="shared" si="1063"/>
        <v>151.39905833333341</v>
      </c>
      <c r="Y3144" s="28">
        <f t="shared" si="1063"/>
        <v>338.18764999999991</v>
      </c>
      <c r="Z3144" s="28">
        <f t="shared" si="1063"/>
        <v>329.06874999999974</v>
      </c>
      <c r="AA3144" s="28">
        <f t="shared" si="1063"/>
        <v>321.8648083333332</v>
      </c>
      <c r="AB3144" s="28">
        <f t="shared" si="1063"/>
        <v>202.36661666666666</v>
      </c>
      <c r="AC3144" s="28">
        <f t="shared" si="1063"/>
        <v>35.93319166666668</v>
      </c>
      <c r="AD3144" s="28">
        <f t="shared" si="1063"/>
        <v>96.176699999999983</v>
      </c>
      <c r="AE3144" s="28">
        <f t="shared" si="1063"/>
        <v>0</v>
      </c>
      <c r="AF3144" s="28">
        <f t="shared" si="1063"/>
        <v>13.055871666666661</v>
      </c>
      <c r="AG3144" s="28">
        <f t="shared" si="1063"/>
        <v>8.5230499999999978</v>
      </c>
      <c r="AH3144" s="28">
        <f t="shared" si="1064"/>
        <v>0</v>
      </c>
      <c r="AL3144" s="24">
        <f t="shared" si="995"/>
        <v>1496.5756966666663</v>
      </c>
      <c r="AN3144" s="47">
        <v>315</v>
      </c>
      <c r="AP3144" s="20">
        <f t="shared" si="984"/>
        <v>1811.5756966666663</v>
      </c>
      <c r="AR3144" s="20"/>
    </row>
    <row r="3145" spans="1:44" x14ac:dyDescent="0.25">
      <c r="A3145" t="str">
        <f>VLOOKUP($B3145,'Cushing Balance'!$C$2:$E$500,3,TRUE)</f>
        <v>12018</v>
      </c>
      <c r="B3145" s="2">
        <v>43156</v>
      </c>
      <c r="C3145" s="32"/>
      <c r="D3145" s="36">
        <f t="shared" si="1022"/>
        <v>139.16694505494522</v>
      </c>
      <c r="E3145" s="28">
        <f t="shared" si="1023"/>
        <v>108.94604395604414</v>
      </c>
      <c r="F3145" s="28">
        <f t="shared" si="1024"/>
        <v>197.36916483516487</v>
      </c>
      <c r="G3145" s="28"/>
      <c r="H3145" s="28">
        <f t="shared" ref="H3145:P3145" si="1068">AVERAGE(H3139:H3144)</f>
        <v>132.56742857142854</v>
      </c>
      <c r="I3145" s="28">
        <f t="shared" si="1068"/>
        <v>78.849230769230743</v>
      </c>
      <c r="J3145" s="28">
        <f t="shared" si="1068"/>
        <v>315.60278021978041</v>
      </c>
      <c r="K3145" s="28">
        <f t="shared" si="1068"/>
        <v>77.481208791208815</v>
      </c>
      <c r="L3145" s="28">
        <f t="shared" si="1068"/>
        <v>6.656349567592164E-3</v>
      </c>
      <c r="M3145" s="28">
        <f t="shared" si="1068"/>
        <v>330.4133626373627</v>
      </c>
      <c r="N3145" s="28">
        <f t="shared" si="1068"/>
        <v>119.65840659340643</v>
      </c>
      <c r="O3145" s="28">
        <f t="shared" si="1068"/>
        <v>44.390010989010989</v>
      </c>
      <c r="P3145" s="28">
        <f t="shared" si="1068"/>
        <v>0</v>
      </c>
      <c r="R3145" s="24">
        <f t="shared" si="982"/>
        <v>1544.4512387671505</v>
      </c>
      <c r="T3145" s="5">
        <v>572.10485104212796</v>
      </c>
      <c r="V3145" s="20">
        <f t="shared" si="983"/>
        <v>2116.5560898092785</v>
      </c>
      <c r="W3145" s="59">
        <f t="shared" si="1059"/>
        <v>43156</v>
      </c>
      <c r="X3145" s="36">
        <f t="shared" si="1063"/>
        <v>151.39905833333341</v>
      </c>
      <c r="Y3145" s="28">
        <f t="shared" si="1063"/>
        <v>338.18764999999991</v>
      </c>
      <c r="Z3145" s="28">
        <f t="shared" si="1063"/>
        <v>329.06874999999974</v>
      </c>
      <c r="AA3145" s="28">
        <f t="shared" si="1063"/>
        <v>321.8648083333332</v>
      </c>
      <c r="AB3145" s="28">
        <f t="shared" si="1063"/>
        <v>202.36661666666666</v>
      </c>
      <c r="AC3145" s="28">
        <f t="shared" si="1063"/>
        <v>35.93319166666668</v>
      </c>
      <c r="AD3145" s="28">
        <f t="shared" si="1063"/>
        <v>96.176699999999983</v>
      </c>
      <c r="AE3145" s="28">
        <f t="shared" si="1063"/>
        <v>0</v>
      </c>
      <c r="AF3145" s="28">
        <f t="shared" si="1063"/>
        <v>13.055871666666661</v>
      </c>
      <c r="AG3145" s="28">
        <f t="shared" si="1063"/>
        <v>8.5230499999999978</v>
      </c>
      <c r="AH3145" s="28">
        <f t="shared" si="1064"/>
        <v>0</v>
      </c>
      <c r="AL3145" s="24">
        <f t="shared" si="995"/>
        <v>1496.5756966666663</v>
      </c>
      <c r="AN3145" s="47">
        <v>315</v>
      </c>
      <c r="AP3145" s="20">
        <f t="shared" si="984"/>
        <v>1811.5756966666663</v>
      </c>
      <c r="AR3145" s="20"/>
    </row>
    <row r="3146" spans="1:44" x14ac:dyDescent="0.25">
      <c r="A3146" t="str">
        <f>VLOOKUP($B3146,'Cushing Balance'!$C$2:$E$500,3,TRUE)</f>
        <v>12018</v>
      </c>
      <c r="B3146" s="2">
        <v>43157</v>
      </c>
      <c r="C3146" s="32"/>
      <c r="D3146" s="36">
        <f t="shared" si="1022"/>
        <v>139.16694505494522</v>
      </c>
      <c r="E3146" s="28">
        <f t="shared" si="1023"/>
        <v>108.94604395604414</v>
      </c>
      <c r="F3146" s="28">
        <f t="shared" si="1024"/>
        <v>197.36916483516487</v>
      </c>
      <c r="G3146" s="28"/>
      <c r="H3146" s="28">
        <f t="shared" ref="H3146:P3146" si="1069">AVERAGE(H3140:H3145)</f>
        <v>132.56742857142854</v>
      </c>
      <c r="I3146" s="28">
        <f t="shared" si="1069"/>
        <v>78.849230769230743</v>
      </c>
      <c r="J3146" s="28">
        <f t="shared" si="1069"/>
        <v>315.60278021978041</v>
      </c>
      <c r="K3146" s="28">
        <f t="shared" si="1069"/>
        <v>77.481208791208815</v>
      </c>
      <c r="L3146" s="28">
        <f t="shared" si="1069"/>
        <v>6.656349567592164E-3</v>
      </c>
      <c r="M3146" s="28">
        <f t="shared" si="1069"/>
        <v>330.4133626373627</v>
      </c>
      <c r="N3146" s="28">
        <f t="shared" si="1069"/>
        <v>119.65840659340643</v>
      </c>
      <c r="O3146" s="28">
        <f t="shared" si="1069"/>
        <v>44.390010989010989</v>
      </c>
      <c r="P3146" s="28">
        <f t="shared" si="1069"/>
        <v>0</v>
      </c>
      <c r="R3146" s="24">
        <f t="shared" ref="R3146:R3209" si="1070">SUM(D3146:P3146)</f>
        <v>1544.4512387671505</v>
      </c>
      <c r="T3146" s="5">
        <v>572.10485104212796</v>
      </c>
      <c r="V3146" s="20">
        <f t="shared" ref="V3146:V3209" si="1071">T3146+R3146</f>
        <v>2116.5560898092785</v>
      </c>
      <c r="W3146" s="59">
        <f t="shared" si="1059"/>
        <v>43157</v>
      </c>
      <c r="X3146" s="36">
        <f t="shared" si="1063"/>
        <v>151.39905833333341</v>
      </c>
      <c r="Y3146" s="28">
        <f t="shared" si="1063"/>
        <v>338.18764999999991</v>
      </c>
      <c r="Z3146" s="28">
        <f t="shared" si="1063"/>
        <v>329.06874999999974</v>
      </c>
      <c r="AA3146" s="28">
        <f t="shared" si="1063"/>
        <v>321.8648083333332</v>
      </c>
      <c r="AB3146" s="28">
        <f t="shared" si="1063"/>
        <v>202.36661666666666</v>
      </c>
      <c r="AC3146" s="28">
        <f t="shared" si="1063"/>
        <v>35.93319166666668</v>
      </c>
      <c r="AD3146" s="28">
        <f t="shared" si="1063"/>
        <v>96.176699999999983</v>
      </c>
      <c r="AE3146" s="28">
        <f t="shared" si="1063"/>
        <v>0</v>
      </c>
      <c r="AF3146" s="28">
        <f t="shared" si="1063"/>
        <v>13.055871666666661</v>
      </c>
      <c r="AG3146" s="28">
        <f t="shared" si="1063"/>
        <v>8.5230499999999978</v>
      </c>
      <c r="AH3146" s="28">
        <f t="shared" si="1064"/>
        <v>0</v>
      </c>
      <c r="AL3146" s="24">
        <f t="shared" si="995"/>
        <v>1496.5756966666663</v>
      </c>
      <c r="AN3146" s="47">
        <v>315</v>
      </c>
      <c r="AP3146" s="20">
        <f t="shared" ref="AP3146:AP3209" si="1072">AN3146+AL3146</f>
        <v>1811.5756966666663</v>
      </c>
      <c r="AR3146" s="20"/>
    </row>
    <row r="3147" spans="1:44" x14ac:dyDescent="0.25">
      <c r="A3147" t="str">
        <f>VLOOKUP($B3147,'Cushing Balance'!$C$2:$E$500,3,TRUE)</f>
        <v>12018</v>
      </c>
      <c r="B3147" s="2">
        <v>43158</v>
      </c>
      <c r="C3147" s="32"/>
      <c r="D3147" s="36">
        <f t="shared" si="1022"/>
        <v>139.16694505494522</v>
      </c>
      <c r="E3147" s="28">
        <f t="shared" si="1023"/>
        <v>108.94604395604414</v>
      </c>
      <c r="F3147" s="28">
        <f t="shared" si="1024"/>
        <v>197.36916483516487</v>
      </c>
      <c r="G3147" s="28"/>
      <c r="H3147" s="28">
        <f t="shared" ref="H3147:P3147" si="1073">AVERAGE(H3141:H3146)</f>
        <v>132.56742857142854</v>
      </c>
      <c r="I3147" s="28">
        <f t="shared" si="1073"/>
        <v>78.849230769230743</v>
      </c>
      <c r="J3147" s="28">
        <f t="shared" si="1073"/>
        <v>315.60278021978041</v>
      </c>
      <c r="K3147" s="28">
        <f t="shared" si="1073"/>
        <v>77.481208791208815</v>
      </c>
      <c r="L3147" s="28">
        <f t="shared" si="1073"/>
        <v>6.656349567592164E-3</v>
      </c>
      <c r="M3147" s="28">
        <f t="shared" si="1073"/>
        <v>330.4133626373627</v>
      </c>
      <c r="N3147" s="28">
        <f t="shared" si="1073"/>
        <v>119.65840659340643</v>
      </c>
      <c r="O3147" s="28">
        <f t="shared" si="1073"/>
        <v>44.390010989010989</v>
      </c>
      <c r="P3147" s="28">
        <f t="shared" si="1073"/>
        <v>0</v>
      </c>
      <c r="R3147" s="24">
        <f t="shared" si="1070"/>
        <v>1544.4512387671505</v>
      </c>
      <c r="T3147" s="5">
        <v>572.10485104212796</v>
      </c>
      <c r="V3147" s="20">
        <f t="shared" si="1071"/>
        <v>2116.5560898092785</v>
      </c>
      <c r="W3147" s="59">
        <f t="shared" si="1059"/>
        <v>43158</v>
      </c>
      <c r="X3147" s="36">
        <f t="shared" si="1063"/>
        <v>151.39905833333341</v>
      </c>
      <c r="Y3147" s="28">
        <f t="shared" si="1063"/>
        <v>338.18764999999991</v>
      </c>
      <c r="Z3147" s="28">
        <f t="shared" si="1063"/>
        <v>329.06874999999974</v>
      </c>
      <c r="AA3147" s="28">
        <f t="shared" si="1063"/>
        <v>321.8648083333332</v>
      </c>
      <c r="AB3147" s="28">
        <f t="shared" si="1063"/>
        <v>202.36661666666666</v>
      </c>
      <c r="AC3147" s="28">
        <f t="shared" si="1063"/>
        <v>35.93319166666668</v>
      </c>
      <c r="AD3147" s="28">
        <f t="shared" si="1063"/>
        <v>96.176699999999983</v>
      </c>
      <c r="AE3147" s="28">
        <f t="shared" si="1063"/>
        <v>0</v>
      </c>
      <c r="AF3147" s="28">
        <f t="shared" si="1063"/>
        <v>13.055871666666661</v>
      </c>
      <c r="AG3147" s="28">
        <f t="shared" si="1063"/>
        <v>8.5230499999999978</v>
      </c>
      <c r="AH3147" s="28">
        <f t="shared" si="1064"/>
        <v>0</v>
      </c>
      <c r="AL3147" s="24">
        <f t="shared" ref="AL3147:AL3210" si="1074">SUM(X3147:AJ3147)</f>
        <v>1496.5756966666663</v>
      </c>
      <c r="AN3147" s="47">
        <v>315</v>
      </c>
      <c r="AP3147" s="20">
        <f t="shared" si="1072"/>
        <v>1811.5756966666663</v>
      </c>
      <c r="AR3147" s="20"/>
    </row>
    <row r="3148" spans="1:44" x14ac:dyDescent="0.25">
      <c r="A3148" t="str">
        <f>VLOOKUP($B3148,'Cushing Balance'!$C$2:$E$500,3,TRUE)</f>
        <v>12018</v>
      </c>
      <c r="B3148" s="2">
        <v>43159</v>
      </c>
      <c r="C3148" s="32"/>
      <c r="D3148" s="36">
        <f t="shared" si="1022"/>
        <v>139.16694505494522</v>
      </c>
      <c r="E3148" s="28">
        <f t="shared" si="1023"/>
        <v>108.94604395604414</v>
      </c>
      <c r="F3148" s="28">
        <f t="shared" si="1024"/>
        <v>197.36916483516487</v>
      </c>
      <c r="G3148" s="28"/>
      <c r="H3148" s="28">
        <f t="shared" ref="H3148:P3148" si="1075">AVERAGE(H3142:H3147)</f>
        <v>132.56742857142854</v>
      </c>
      <c r="I3148" s="28">
        <f t="shared" si="1075"/>
        <v>78.849230769230743</v>
      </c>
      <c r="J3148" s="28">
        <f t="shared" si="1075"/>
        <v>315.60278021978041</v>
      </c>
      <c r="K3148" s="28">
        <f t="shared" si="1075"/>
        <v>77.481208791208815</v>
      </c>
      <c r="L3148" s="28">
        <f t="shared" si="1075"/>
        <v>6.656349567592164E-3</v>
      </c>
      <c r="M3148" s="28">
        <f t="shared" si="1075"/>
        <v>330.4133626373627</v>
      </c>
      <c r="N3148" s="28">
        <f t="shared" si="1075"/>
        <v>119.65840659340643</v>
      </c>
      <c r="O3148" s="28">
        <f t="shared" si="1075"/>
        <v>44.390010989010989</v>
      </c>
      <c r="P3148" s="28">
        <f t="shared" si="1075"/>
        <v>0</v>
      </c>
      <c r="R3148" s="24">
        <f t="shared" si="1070"/>
        <v>1544.4512387671505</v>
      </c>
      <c r="T3148" s="5">
        <v>572.10485104212796</v>
      </c>
      <c r="V3148" s="20">
        <f t="shared" si="1071"/>
        <v>2116.5560898092785</v>
      </c>
      <c r="W3148" s="59">
        <f t="shared" si="1059"/>
        <v>43159</v>
      </c>
      <c r="X3148" s="36">
        <f t="shared" si="1063"/>
        <v>151.39905833333341</v>
      </c>
      <c r="Y3148" s="28">
        <f t="shared" si="1063"/>
        <v>338.18764999999991</v>
      </c>
      <c r="Z3148" s="28">
        <f t="shared" si="1063"/>
        <v>329.06874999999974</v>
      </c>
      <c r="AA3148" s="28">
        <f t="shared" si="1063"/>
        <v>321.8648083333332</v>
      </c>
      <c r="AB3148" s="28">
        <f t="shared" si="1063"/>
        <v>202.36661666666666</v>
      </c>
      <c r="AC3148" s="28">
        <f t="shared" si="1063"/>
        <v>35.93319166666668</v>
      </c>
      <c r="AD3148" s="28">
        <f t="shared" si="1063"/>
        <v>96.176699999999983</v>
      </c>
      <c r="AE3148" s="28">
        <f t="shared" si="1063"/>
        <v>0</v>
      </c>
      <c r="AF3148" s="28">
        <f t="shared" si="1063"/>
        <v>13.055871666666661</v>
      </c>
      <c r="AG3148" s="28">
        <f t="shared" si="1063"/>
        <v>8.5230499999999978</v>
      </c>
      <c r="AH3148" s="28">
        <f t="shared" si="1064"/>
        <v>0</v>
      </c>
      <c r="AL3148" s="24">
        <f t="shared" si="1074"/>
        <v>1496.5756966666663</v>
      </c>
      <c r="AN3148" s="47">
        <v>315</v>
      </c>
      <c r="AP3148" s="20">
        <f t="shared" si="1072"/>
        <v>1811.5756966666663</v>
      </c>
      <c r="AR3148" s="20"/>
    </row>
    <row r="3149" spans="1:44" x14ac:dyDescent="0.25">
      <c r="A3149" t="str">
        <f>VLOOKUP($B3149,'Cushing Balance'!$C$2:$E$500,3,TRUE)</f>
        <v>12018</v>
      </c>
      <c r="B3149" s="2">
        <v>43160</v>
      </c>
      <c r="C3149" s="32"/>
      <c r="D3149" s="36">
        <f t="shared" si="1022"/>
        <v>139.16694505494522</v>
      </c>
      <c r="E3149" s="28">
        <f t="shared" si="1023"/>
        <v>108.94604395604414</v>
      </c>
      <c r="F3149" s="28">
        <f t="shared" si="1024"/>
        <v>197.36916483516487</v>
      </c>
      <c r="G3149" s="28"/>
      <c r="H3149" s="28">
        <f t="shared" ref="H3149:P3149" si="1076">AVERAGE(H3143:H3148)</f>
        <v>132.56742857142854</v>
      </c>
      <c r="I3149" s="28">
        <f t="shared" si="1076"/>
        <v>78.849230769230743</v>
      </c>
      <c r="J3149" s="28">
        <f t="shared" si="1076"/>
        <v>315.60278021978041</v>
      </c>
      <c r="K3149" s="28">
        <f t="shared" si="1076"/>
        <v>77.481208791208815</v>
      </c>
      <c r="L3149" s="28">
        <f t="shared" si="1076"/>
        <v>6.656349567592164E-3</v>
      </c>
      <c r="M3149" s="28">
        <f t="shared" si="1076"/>
        <v>330.4133626373627</v>
      </c>
      <c r="N3149" s="28">
        <f t="shared" si="1076"/>
        <v>119.65840659340643</v>
      </c>
      <c r="O3149" s="28">
        <f t="shared" si="1076"/>
        <v>44.390010989010989</v>
      </c>
      <c r="P3149" s="28">
        <f t="shared" si="1076"/>
        <v>0</v>
      </c>
      <c r="R3149" s="24">
        <f t="shared" si="1070"/>
        <v>1544.4512387671505</v>
      </c>
      <c r="T3149" s="5">
        <v>574.59757336478265</v>
      </c>
      <c r="V3149" s="20">
        <f t="shared" si="1071"/>
        <v>2119.0488121319331</v>
      </c>
      <c r="W3149" s="59">
        <f t="shared" si="1059"/>
        <v>43160</v>
      </c>
      <c r="X3149" s="36">
        <f t="shared" si="1063"/>
        <v>151.39905833333341</v>
      </c>
      <c r="Y3149" s="28">
        <f t="shared" si="1063"/>
        <v>338.18764999999991</v>
      </c>
      <c r="Z3149" s="28">
        <f t="shared" si="1063"/>
        <v>329.06874999999974</v>
      </c>
      <c r="AA3149" s="28">
        <f t="shared" si="1063"/>
        <v>321.8648083333332</v>
      </c>
      <c r="AB3149" s="28">
        <f t="shared" si="1063"/>
        <v>202.36661666666666</v>
      </c>
      <c r="AC3149" s="28">
        <f t="shared" si="1063"/>
        <v>35.93319166666668</v>
      </c>
      <c r="AD3149" s="28">
        <f t="shared" si="1063"/>
        <v>96.176699999999983</v>
      </c>
      <c r="AE3149" s="28">
        <f t="shared" si="1063"/>
        <v>0</v>
      </c>
      <c r="AF3149" s="28">
        <f t="shared" si="1063"/>
        <v>13.055871666666661</v>
      </c>
      <c r="AG3149" s="28">
        <f t="shared" si="1063"/>
        <v>8.5230499999999978</v>
      </c>
      <c r="AH3149" s="28">
        <f t="shared" si="1064"/>
        <v>0</v>
      </c>
      <c r="AL3149" s="24">
        <f t="shared" si="1074"/>
        <v>1496.5756966666663</v>
      </c>
      <c r="AN3149" s="47">
        <v>315</v>
      </c>
      <c r="AP3149" s="20">
        <f t="shared" si="1072"/>
        <v>1811.5756966666663</v>
      </c>
      <c r="AR3149" s="20"/>
    </row>
    <row r="3150" spans="1:44" x14ac:dyDescent="0.25">
      <c r="A3150" t="str">
        <f>VLOOKUP($B3150,'Cushing Balance'!$C$2:$E$500,3,TRUE)</f>
        <v>12018</v>
      </c>
      <c r="B3150" s="2">
        <v>43161</v>
      </c>
      <c r="C3150" s="32"/>
      <c r="D3150" s="36">
        <f t="shared" si="1022"/>
        <v>139.16694505494522</v>
      </c>
      <c r="E3150" s="28">
        <f t="shared" si="1023"/>
        <v>108.94604395604414</v>
      </c>
      <c r="F3150" s="28">
        <f t="shared" si="1024"/>
        <v>197.36916483516487</v>
      </c>
      <c r="G3150" s="28"/>
      <c r="H3150" s="28">
        <f t="shared" ref="H3150:P3150" si="1077">AVERAGE(H3144:H3149)</f>
        <v>132.56742857142854</v>
      </c>
      <c r="I3150" s="28">
        <f t="shared" si="1077"/>
        <v>78.849230769230743</v>
      </c>
      <c r="J3150" s="28">
        <f t="shared" si="1077"/>
        <v>315.60278021978041</v>
      </c>
      <c r="K3150" s="28">
        <f t="shared" si="1077"/>
        <v>77.481208791208815</v>
      </c>
      <c r="L3150" s="28">
        <f t="shared" si="1077"/>
        <v>6.656349567592164E-3</v>
      </c>
      <c r="M3150" s="28">
        <f t="shared" si="1077"/>
        <v>330.4133626373627</v>
      </c>
      <c r="N3150" s="28">
        <f t="shared" si="1077"/>
        <v>119.65840659340643</v>
      </c>
      <c r="O3150" s="28">
        <f t="shared" si="1077"/>
        <v>44.390010989010989</v>
      </c>
      <c r="P3150" s="28">
        <f t="shared" si="1077"/>
        <v>0</v>
      </c>
      <c r="R3150" s="24">
        <f t="shared" si="1070"/>
        <v>1544.4512387671505</v>
      </c>
      <c r="T3150" s="5">
        <v>574.59757336478265</v>
      </c>
      <c r="V3150" s="20">
        <f t="shared" si="1071"/>
        <v>2119.0488121319331</v>
      </c>
      <c r="W3150" s="59">
        <f t="shared" si="1059"/>
        <v>43161</v>
      </c>
      <c r="X3150" s="36">
        <f t="shared" si="1063"/>
        <v>151.39905833333341</v>
      </c>
      <c r="Y3150" s="28">
        <f t="shared" si="1063"/>
        <v>338.18764999999991</v>
      </c>
      <c r="Z3150" s="28">
        <f t="shared" si="1063"/>
        <v>329.06874999999974</v>
      </c>
      <c r="AA3150" s="28">
        <f t="shared" si="1063"/>
        <v>321.8648083333332</v>
      </c>
      <c r="AB3150" s="28">
        <f t="shared" si="1063"/>
        <v>202.36661666666666</v>
      </c>
      <c r="AC3150" s="28">
        <f t="shared" si="1063"/>
        <v>35.93319166666668</v>
      </c>
      <c r="AD3150" s="28">
        <f t="shared" si="1063"/>
        <v>96.176699999999983</v>
      </c>
      <c r="AE3150" s="28">
        <f t="shared" si="1063"/>
        <v>0</v>
      </c>
      <c r="AF3150" s="28">
        <f t="shared" si="1063"/>
        <v>13.055871666666661</v>
      </c>
      <c r="AG3150" s="28">
        <f t="shared" si="1063"/>
        <v>8.5230499999999978</v>
      </c>
      <c r="AH3150" s="28">
        <f t="shared" si="1064"/>
        <v>0</v>
      </c>
      <c r="AL3150" s="24">
        <f t="shared" si="1074"/>
        <v>1496.5756966666663</v>
      </c>
      <c r="AN3150" s="47">
        <v>315</v>
      </c>
      <c r="AP3150" s="20">
        <f t="shared" si="1072"/>
        <v>1811.5756966666663</v>
      </c>
      <c r="AR3150" s="20"/>
    </row>
    <row r="3151" spans="1:44" x14ac:dyDescent="0.25">
      <c r="A3151" t="str">
        <f>VLOOKUP($B3151,'Cushing Balance'!$C$2:$E$500,3,TRUE)</f>
        <v>12018</v>
      </c>
      <c r="B3151" s="2">
        <v>43162</v>
      </c>
      <c r="C3151" s="32"/>
      <c r="D3151" s="36">
        <f t="shared" si="1022"/>
        <v>139.16694505494522</v>
      </c>
      <c r="E3151" s="28">
        <f t="shared" si="1023"/>
        <v>108.94604395604414</v>
      </c>
      <c r="F3151" s="28">
        <f t="shared" si="1024"/>
        <v>197.36916483516487</v>
      </c>
      <c r="G3151" s="28"/>
      <c r="H3151" s="28">
        <f t="shared" ref="H3151:P3151" si="1078">AVERAGE(H3145:H3150)</f>
        <v>132.56742857142854</v>
      </c>
      <c r="I3151" s="28">
        <f t="shared" si="1078"/>
        <v>78.849230769230743</v>
      </c>
      <c r="J3151" s="28">
        <f t="shared" si="1078"/>
        <v>315.60278021978041</v>
      </c>
      <c r="K3151" s="28">
        <f t="shared" si="1078"/>
        <v>77.481208791208815</v>
      </c>
      <c r="L3151" s="28">
        <f t="shared" si="1078"/>
        <v>6.656349567592164E-3</v>
      </c>
      <c r="M3151" s="28">
        <f t="shared" si="1078"/>
        <v>330.4133626373627</v>
      </c>
      <c r="N3151" s="28">
        <f t="shared" si="1078"/>
        <v>119.65840659340643</v>
      </c>
      <c r="O3151" s="28">
        <f t="shared" si="1078"/>
        <v>44.390010989010989</v>
      </c>
      <c r="P3151" s="28">
        <f t="shared" si="1078"/>
        <v>0</v>
      </c>
      <c r="R3151" s="24">
        <f t="shared" si="1070"/>
        <v>1544.4512387671505</v>
      </c>
      <c r="T3151" s="5">
        <v>574.59757336478265</v>
      </c>
      <c r="V3151" s="20">
        <f t="shared" si="1071"/>
        <v>2119.0488121319331</v>
      </c>
      <c r="W3151" s="59">
        <f t="shared" si="1059"/>
        <v>43162</v>
      </c>
      <c r="X3151" s="36">
        <f t="shared" si="1063"/>
        <v>151.39905833333341</v>
      </c>
      <c r="Y3151" s="28">
        <f t="shared" si="1063"/>
        <v>338.18764999999991</v>
      </c>
      <c r="Z3151" s="28">
        <f t="shared" si="1063"/>
        <v>329.06874999999974</v>
      </c>
      <c r="AA3151" s="28">
        <f t="shared" si="1063"/>
        <v>321.8648083333332</v>
      </c>
      <c r="AB3151" s="28">
        <f t="shared" si="1063"/>
        <v>202.36661666666666</v>
      </c>
      <c r="AC3151" s="28">
        <f t="shared" si="1063"/>
        <v>35.93319166666668</v>
      </c>
      <c r="AD3151" s="28">
        <f t="shared" si="1063"/>
        <v>96.176699999999983</v>
      </c>
      <c r="AE3151" s="28">
        <f t="shared" si="1063"/>
        <v>0</v>
      </c>
      <c r="AF3151" s="28">
        <f t="shared" si="1063"/>
        <v>13.055871666666661</v>
      </c>
      <c r="AG3151" s="28">
        <f t="shared" si="1063"/>
        <v>8.5230499999999978</v>
      </c>
      <c r="AH3151" s="28">
        <f t="shared" si="1064"/>
        <v>0</v>
      </c>
      <c r="AL3151" s="24">
        <f t="shared" si="1074"/>
        <v>1496.5756966666663</v>
      </c>
      <c r="AN3151" s="47">
        <v>315</v>
      </c>
      <c r="AP3151" s="20">
        <f t="shared" si="1072"/>
        <v>1811.5756966666663</v>
      </c>
      <c r="AR3151" s="20"/>
    </row>
    <row r="3152" spans="1:44" x14ac:dyDescent="0.25">
      <c r="A3152" t="str">
        <f>VLOOKUP($B3152,'Cushing Balance'!$C$2:$E$500,3,TRUE)</f>
        <v>12018</v>
      </c>
      <c r="B3152" s="2">
        <v>43163</v>
      </c>
      <c r="C3152" s="32"/>
      <c r="D3152" s="36">
        <f t="shared" si="1022"/>
        <v>139.16694505494522</v>
      </c>
      <c r="E3152" s="28">
        <f t="shared" si="1023"/>
        <v>108.94604395604414</v>
      </c>
      <c r="F3152" s="28">
        <f t="shared" si="1024"/>
        <v>197.36916483516487</v>
      </c>
      <c r="G3152" s="28"/>
      <c r="H3152" s="28">
        <f t="shared" ref="H3152:P3152" si="1079">AVERAGE(H3146:H3151)</f>
        <v>132.56742857142854</v>
      </c>
      <c r="I3152" s="28">
        <f t="shared" si="1079"/>
        <v>78.849230769230743</v>
      </c>
      <c r="J3152" s="28">
        <f t="shared" si="1079"/>
        <v>315.60278021978041</v>
      </c>
      <c r="K3152" s="28">
        <f t="shared" si="1079"/>
        <v>77.481208791208815</v>
      </c>
      <c r="L3152" s="28">
        <f t="shared" si="1079"/>
        <v>6.656349567592164E-3</v>
      </c>
      <c r="M3152" s="28">
        <f t="shared" si="1079"/>
        <v>330.4133626373627</v>
      </c>
      <c r="N3152" s="28">
        <f t="shared" si="1079"/>
        <v>119.65840659340643</v>
      </c>
      <c r="O3152" s="28">
        <f t="shared" si="1079"/>
        <v>44.390010989010989</v>
      </c>
      <c r="P3152" s="28">
        <f t="shared" si="1079"/>
        <v>0</v>
      </c>
      <c r="R3152" s="24">
        <f t="shared" si="1070"/>
        <v>1544.4512387671505</v>
      </c>
      <c r="T3152" s="5">
        <v>574.59757336478265</v>
      </c>
      <c r="V3152" s="20">
        <f t="shared" si="1071"/>
        <v>2119.0488121319331</v>
      </c>
      <c r="W3152" s="59">
        <f t="shared" si="1059"/>
        <v>43163</v>
      </c>
      <c r="X3152" s="36">
        <f t="shared" si="1063"/>
        <v>151.39905833333341</v>
      </c>
      <c r="Y3152" s="28">
        <f t="shared" si="1063"/>
        <v>338.18764999999991</v>
      </c>
      <c r="Z3152" s="28">
        <f t="shared" si="1063"/>
        <v>329.06874999999974</v>
      </c>
      <c r="AA3152" s="28">
        <f t="shared" si="1063"/>
        <v>321.8648083333332</v>
      </c>
      <c r="AB3152" s="28">
        <f t="shared" si="1063"/>
        <v>202.36661666666666</v>
      </c>
      <c r="AC3152" s="28">
        <f t="shared" si="1063"/>
        <v>35.93319166666668</v>
      </c>
      <c r="AD3152" s="28">
        <f t="shared" si="1063"/>
        <v>96.176699999999983</v>
      </c>
      <c r="AE3152" s="28">
        <f t="shared" si="1063"/>
        <v>0</v>
      </c>
      <c r="AF3152" s="28">
        <f t="shared" si="1063"/>
        <v>13.055871666666661</v>
      </c>
      <c r="AG3152" s="28">
        <f t="shared" si="1063"/>
        <v>8.5230499999999978</v>
      </c>
      <c r="AH3152" s="28">
        <f t="shared" si="1064"/>
        <v>0</v>
      </c>
      <c r="AL3152" s="24">
        <f t="shared" si="1074"/>
        <v>1496.5756966666663</v>
      </c>
      <c r="AN3152" s="47">
        <v>315</v>
      </c>
      <c r="AP3152" s="20">
        <f t="shared" si="1072"/>
        <v>1811.5756966666663</v>
      </c>
      <c r="AR3152" s="20"/>
    </row>
    <row r="3153" spans="1:44" x14ac:dyDescent="0.25">
      <c r="A3153" t="str">
        <f>VLOOKUP($B3153,'Cushing Balance'!$C$2:$E$500,3,TRUE)</f>
        <v>12018</v>
      </c>
      <c r="B3153" s="2">
        <v>43164</v>
      </c>
      <c r="C3153" s="32"/>
      <c r="D3153" s="36">
        <f t="shared" si="1022"/>
        <v>139.16694505494522</v>
      </c>
      <c r="E3153" s="28">
        <f t="shared" si="1023"/>
        <v>108.94604395604414</v>
      </c>
      <c r="F3153" s="28">
        <f t="shared" si="1024"/>
        <v>197.36916483516487</v>
      </c>
      <c r="G3153" s="28"/>
      <c r="H3153" s="28">
        <f t="shared" ref="H3153:P3153" si="1080">AVERAGE(H3147:H3152)</f>
        <v>132.56742857142854</v>
      </c>
      <c r="I3153" s="28">
        <f t="shared" si="1080"/>
        <v>78.849230769230743</v>
      </c>
      <c r="J3153" s="28">
        <f t="shared" si="1080"/>
        <v>315.60278021978041</v>
      </c>
      <c r="K3153" s="28">
        <f t="shared" si="1080"/>
        <v>77.481208791208815</v>
      </c>
      <c r="L3153" s="28">
        <f t="shared" si="1080"/>
        <v>6.656349567592164E-3</v>
      </c>
      <c r="M3153" s="28">
        <f t="shared" si="1080"/>
        <v>330.4133626373627</v>
      </c>
      <c r="N3153" s="28">
        <f t="shared" si="1080"/>
        <v>119.65840659340643</v>
      </c>
      <c r="O3153" s="28">
        <f t="shared" si="1080"/>
        <v>44.390010989010989</v>
      </c>
      <c r="P3153" s="28">
        <f t="shared" si="1080"/>
        <v>0</v>
      </c>
      <c r="R3153" s="24">
        <f t="shared" si="1070"/>
        <v>1544.4512387671505</v>
      </c>
      <c r="T3153" s="5">
        <v>574.59757336478265</v>
      </c>
      <c r="V3153" s="20">
        <f t="shared" si="1071"/>
        <v>2119.0488121319331</v>
      </c>
      <c r="W3153" s="59">
        <f t="shared" si="1059"/>
        <v>43164</v>
      </c>
      <c r="X3153" s="36">
        <f t="shared" si="1063"/>
        <v>151.39905833333341</v>
      </c>
      <c r="Y3153" s="28">
        <f t="shared" si="1063"/>
        <v>338.18764999999991</v>
      </c>
      <c r="Z3153" s="28">
        <f t="shared" si="1063"/>
        <v>329.06874999999974</v>
      </c>
      <c r="AA3153" s="28">
        <f t="shared" si="1063"/>
        <v>321.8648083333332</v>
      </c>
      <c r="AB3153" s="28">
        <f t="shared" si="1063"/>
        <v>202.36661666666666</v>
      </c>
      <c r="AC3153" s="28">
        <f t="shared" si="1063"/>
        <v>35.93319166666668</v>
      </c>
      <c r="AD3153" s="28">
        <f t="shared" si="1063"/>
        <v>96.176699999999983</v>
      </c>
      <c r="AE3153" s="28">
        <f t="shared" si="1063"/>
        <v>0</v>
      </c>
      <c r="AF3153" s="28">
        <f t="shared" si="1063"/>
        <v>13.055871666666661</v>
      </c>
      <c r="AG3153" s="28">
        <f t="shared" si="1063"/>
        <v>8.5230499999999978</v>
      </c>
      <c r="AH3153" s="28">
        <f t="shared" si="1064"/>
        <v>0</v>
      </c>
      <c r="AL3153" s="24">
        <f t="shared" si="1074"/>
        <v>1496.5756966666663</v>
      </c>
      <c r="AN3153" s="47">
        <v>315</v>
      </c>
      <c r="AP3153" s="20">
        <f t="shared" si="1072"/>
        <v>1811.5756966666663</v>
      </c>
      <c r="AR3153" s="20"/>
    </row>
    <row r="3154" spans="1:44" x14ac:dyDescent="0.25">
      <c r="A3154" t="str">
        <f>VLOOKUP($B3154,'Cushing Balance'!$C$2:$E$500,3,TRUE)</f>
        <v>12018</v>
      </c>
      <c r="B3154" s="2">
        <v>43165</v>
      </c>
      <c r="C3154" s="32"/>
      <c r="D3154" s="36">
        <f t="shared" si="1022"/>
        <v>139.16694505494522</v>
      </c>
      <c r="E3154" s="28">
        <f t="shared" si="1023"/>
        <v>108.94604395604414</v>
      </c>
      <c r="F3154" s="28">
        <f t="shared" si="1024"/>
        <v>197.36916483516487</v>
      </c>
      <c r="G3154" s="28"/>
      <c r="H3154" s="28">
        <f t="shared" ref="H3154:P3154" si="1081">AVERAGE(H3148:H3153)</f>
        <v>132.56742857142854</v>
      </c>
      <c r="I3154" s="28">
        <f t="shared" si="1081"/>
        <v>78.849230769230743</v>
      </c>
      <c r="J3154" s="28">
        <f t="shared" si="1081"/>
        <v>315.60278021978041</v>
      </c>
      <c r="K3154" s="28">
        <f t="shared" si="1081"/>
        <v>77.481208791208815</v>
      </c>
      <c r="L3154" s="28">
        <f t="shared" si="1081"/>
        <v>6.656349567592164E-3</v>
      </c>
      <c r="M3154" s="28">
        <f t="shared" si="1081"/>
        <v>330.4133626373627</v>
      </c>
      <c r="N3154" s="28">
        <f t="shared" si="1081"/>
        <v>119.65840659340643</v>
      </c>
      <c r="O3154" s="28">
        <f t="shared" si="1081"/>
        <v>44.390010989010989</v>
      </c>
      <c r="P3154" s="28">
        <f t="shared" si="1081"/>
        <v>0</v>
      </c>
      <c r="R3154" s="24">
        <f t="shared" si="1070"/>
        <v>1544.4512387671505</v>
      </c>
      <c r="T3154" s="5">
        <v>574.59757336478265</v>
      </c>
      <c r="V3154" s="20">
        <f t="shared" si="1071"/>
        <v>2119.0488121319331</v>
      </c>
      <c r="W3154" s="59">
        <f t="shared" si="1059"/>
        <v>43165</v>
      </c>
      <c r="X3154" s="36">
        <f t="shared" si="1063"/>
        <v>151.39905833333341</v>
      </c>
      <c r="Y3154" s="28">
        <f t="shared" si="1063"/>
        <v>338.18764999999991</v>
      </c>
      <c r="Z3154" s="28">
        <f t="shared" si="1063"/>
        <v>329.06874999999974</v>
      </c>
      <c r="AA3154" s="28">
        <f t="shared" si="1063"/>
        <v>321.8648083333332</v>
      </c>
      <c r="AB3154" s="28">
        <f t="shared" si="1063"/>
        <v>202.36661666666666</v>
      </c>
      <c r="AC3154" s="28">
        <f t="shared" si="1063"/>
        <v>35.93319166666668</v>
      </c>
      <c r="AD3154" s="28">
        <f t="shared" si="1063"/>
        <v>96.176699999999983</v>
      </c>
      <c r="AE3154" s="28">
        <f t="shared" si="1063"/>
        <v>0</v>
      </c>
      <c r="AF3154" s="28">
        <f t="shared" si="1063"/>
        <v>13.055871666666661</v>
      </c>
      <c r="AG3154" s="28">
        <f t="shared" si="1063"/>
        <v>8.5230499999999978</v>
      </c>
      <c r="AH3154" s="28">
        <f t="shared" si="1064"/>
        <v>0</v>
      </c>
      <c r="AL3154" s="24">
        <f t="shared" si="1074"/>
        <v>1496.5756966666663</v>
      </c>
      <c r="AN3154" s="47">
        <v>315</v>
      </c>
      <c r="AP3154" s="20">
        <f t="shared" si="1072"/>
        <v>1811.5756966666663</v>
      </c>
      <c r="AR3154" s="20"/>
    </row>
    <row r="3155" spans="1:44" x14ac:dyDescent="0.25">
      <c r="A3155" t="str">
        <f>VLOOKUP($B3155,'Cushing Balance'!$C$2:$E$500,3,TRUE)</f>
        <v>12018</v>
      </c>
      <c r="B3155" s="2">
        <v>43166</v>
      </c>
      <c r="C3155" s="32"/>
      <c r="D3155" s="36">
        <f t="shared" si="1022"/>
        <v>139.16694505494522</v>
      </c>
      <c r="E3155" s="28">
        <f t="shared" si="1023"/>
        <v>108.94604395604414</v>
      </c>
      <c r="F3155" s="28">
        <f t="shared" si="1024"/>
        <v>197.36916483516487</v>
      </c>
      <c r="G3155" s="28"/>
      <c r="H3155" s="28">
        <f t="shared" ref="H3155:P3155" si="1082">AVERAGE(H3149:H3154)</f>
        <v>132.56742857142854</v>
      </c>
      <c r="I3155" s="28">
        <f t="shared" si="1082"/>
        <v>78.849230769230743</v>
      </c>
      <c r="J3155" s="28">
        <f t="shared" si="1082"/>
        <v>315.60278021978041</v>
      </c>
      <c r="K3155" s="28">
        <f t="shared" si="1082"/>
        <v>77.481208791208815</v>
      </c>
      <c r="L3155" s="28">
        <f t="shared" si="1082"/>
        <v>6.656349567592164E-3</v>
      </c>
      <c r="M3155" s="28">
        <f t="shared" si="1082"/>
        <v>330.4133626373627</v>
      </c>
      <c r="N3155" s="28">
        <f t="shared" si="1082"/>
        <v>119.65840659340643</v>
      </c>
      <c r="O3155" s="28">
        <f t="shared" si="1082"/>
        <v>44.390010989010989</v>
      </c>
      <c r="P3155" s="28">
        <f t="shared" si="1082"/>
        <v>0</v>
      </c>
      <c r="R3155" s="24">
        <f t="shared" si="1070"/>
        <v>1544.4512387671505</v>
      </c>
      <c r="T3155" s="5">
        <v>574.59757336478265</v>
      </c>
      <c r="V3155" s="20">
        <f t="shared" si="1071"/>
        <v>2119.0488121319331</v>
      </c>
      <c r="W3155" s="59">
        <f t="shared" si="1059"/>
        <v>43166</v>
      </c>
      <c r="X3155" s="36">
        <f t="shared" si="1063"/>
        <v>151.39905833333341</v>
      </c>
      <c r="Y3155" s="28">
        <f t="shared" si="1063"/>
        <v>338.18764999999991</v>
      </c>
      <c r="Z3155" s="28">
        <f t="shared" si="1063"/>
        <v>329.06874999999974</v>
      </c>
      <c r="AA3155" s="28">
        <f t="shared" si="1063"/>
        <v>321.8648083333332</v>
      </c>
      <c r="AB3155" s="28">
        <f t="shared" si="1063"/>
        <v>202.36661666666666</v>
      </c>
      <c r="AC3155" s="28">
        <f t="shared" si="1063"/>
        <v>35.93319166666668</v>
      </c>
      <c r="AD3155" s="28">
        <f t="shared" si="1063"/>
        <v>96.176699999999983</v>
      </c>
      <c r="AE3155" s="28">
        <f t="shared" si="1063"/>
        <v>0</v>
      </c>
      <c r="AF3155" s="28">
        <f t="shared" si="1063"/>
        <v>13.055871666666661</v>
      </c>
      <c r="AG3155" s="28">
        <f t="shared" si="1063"/>
        <v>8.5230499999999978</v>
      </c>
      <c r="AH3155" s="28">
        <f t="shared" si="1064"/>
        <v>0</v>
      </c>
      <c r="AL3155" s="24">
        <f t="shared" si="1074"/>
        <v>1496.5756966666663</v>
      </c>
      <c r="AN3155" s="47">
        <v>315</v>
      </c>
      <c r="AP3155" s="20">
        <f t="shared" si="1072"/>
        <v>1811.5756966666663</v>
      </c>
      <c r="AR3155" s="20"/>
    </row>
    <row r="3156" spans="1:44" x14ac:dyDescent="0.25">
      <c r="A3156" t="str">
        <f>VLOOKUP($B3156,'Cushing Balance'!$C$2:$E$500,3,TRUE)</f>
        <v>12018</v>
      </c>
      <c r="B3156" s="2">
        <v>43167</v>
      </c>
      <c r="C3156" s="32"/>
      <c r="D3156" s="36">
        <f t="shared" si="1022"/>
        <v>139.16694505494522</v>
      </c>
      <c r="E3156" s="28">
        <f t="shared" si="1023"/>
        <v>108.94604395604414</v>
      </c>
      <c r="F3156" s="28">
        <f t="shared" si="1024"/>
        <v>197.36916483516487</v>
      </c>
      <c r="G3156" s="28"/>
      <c r="H3156" s="28">
        <f t="shared" ref="H3156:P3156" si="1083">AVERAGE(H3150:H3155)</f>
        <v>132.56742857142854</v>
      </c>
      <c r="I3156" s="28">
        <f t="shared" si="1083"/>
        <v>78.849230769230743</v>
      </c>
      <c r="J3156" s="28">
        <f t="shared" si="1083"/>
        <v>315.60278021978041</v>
      </c>
      <c r="K3156" s="28">
        <f t="shared" si="1083"/>
        <v>77.481208791208815</v>
      </c>
      <c r="L3156" s="28">
        <f t="shared" si="1083"/>
        <v>6.656349567592164E-3</v>
      </c>
      <c r="M3156" s="28">
        <f t="shared" si="1083"/>
        <v>330.4133626373627</v>
      </c>
      <c r="N3156" s="28">
        <f t="shared" si="1083"/>
        <v>119.65840659340643</v>
      </c>
      <c r="O3156" s="28">
        <f t="shared" si="1083"/>
        <v>44.390010989010989</v>
      </c>
      <c r="P3156" s="28">
        <f t="shared" si="1083"/>
        <v>0</v>
      </c>
      <c r="R3156" s="24">
        <f t="shared" si="1070"/>
        <v>1544.4512387671505</v>
      </c>
      <c r="T3156" s="5">
        <v>574.59757336478265</v>
      </c>
      <c r="V3156" s="20">
        <f t="shared" si="1071"/>
        <v>2119.0488121319331</v>
      </c>
      <c r="W3156" s="59">
        <f t="shared" si="1059"/>
        <v>43167</v>
      </c>
      <c r="X3156" s="36">
        <f t="shared" si="1063"/>
        <v>151.39905833333341</v>
      </c>
      <c r="Y3156" s="28">
        <f t="shared" si="1063"/>
        <v>338.18764999999991</v>
      </c>
      <c r="Z3156" s="28">
        <f t="shared" si="1063"/>
        <v>329.06874999999974</v>
      </c>
      <c r="AA3156" s="28">
        <f t="shared" si="1063"/>
        <v>321.8648083333332</v>
      </c>
      <c r="AB3156" s="28">
        <f t="shared" si="1063"/>
        <v>202.36661666666666</v>
      </c>
      <c r="AC3156" s="28">
        <f t="shared" si="1063"/>
        <v>35.93319166666668</v>
      </c>
      <c r="AD3156" s="28">
        <f t="shared" si="1063"/>
        <v>96.176699999999983</v>
      </c>
      <c r="AE3156" s="28">
        <f t="shared" si="1063"/>
        <v>0</v>
      </c>
      <c r="AF3156" s="28">
        <f t="shared" si="1063"/>
        <v>13.055871666666661</v>
      </c>
      <c r="AG3156" s="28">
        <f t="shared" si="1063"/>
        <v>8.5230499999999978</v>
      </c>
      <c r="AH3156" s="28">
        <f t="shared" si="1064"/>
        <v>0</v>
      </c>
      <c r="AL3156" s="24">
        <f t="shared" si="1074"/>
        <v>1496.5756966666663</v>
      </c>
      <c r="AN3156" s="47">
        <v>315</v>
      </c>
      <c r="AP3156" s="20">
        <f t="shared" si="1072"/>
        <v>1811.5756966666663</v>
      </c>
      <c r="AR3156" s="20"/>
    </row>
    <row r="3157" spans="1:44" x14ac:dyDescent="0.25">
      <c r="A3157" t="str">
        <f>VLOOKUP($B3157,'Cushing Balance'!$C$2:$E$500,3,TRUE)</f>
        <v>12018</v>
      </c>
      <c r="B3157" s="2">
        <v>43168</v>
      </c>
      <c r="C3157" s="32"/>
      <c r="D3157" s="36">
        <f t="shared" si="1022"/>
        <v>139.16694505494522</v>
      </c>
      <c r="E3157" s="28">
        <f t="shared" si="1023"/>
        <v>108.94604395604414</v>
      </c>
      <c r="F3157" s="28">
        <f t="shared" si="1024"/>
        <v>197.36916483516487</v>
      </c>
      <c r="G3157" s="28"/>
      <c r="H3157" s="28">
        <f t="shared" ref="H3157:P3157" si="1084">AVERAGE(H3151:H3156)</f>
        <v>132.56742857142854</v>
      </c>
      <c r="I3157" s="28">
        <f t="shared" si="1084"/>
        <v>78.849230769230743</v>
      </c>
      <c r="J3157" s="28">
        <f t="shared" si="1084"/>
        <v>315.60278021978041</v>
      </c>
      <c r="K3157" s="28">
        <f t="shared" si="1084"/>
        <v>77.481208791208815</v>
      </c>
      <c r="L3157" s="28">
        <f t="shared" si="1084"/>
        <v>6.656349567592164E-3</v>
      </c>
      <c r="M3157" s="28">
        <f t="shared" si="1084"/>
        <v>330.4133626373627</v>
      </c>
      <c r="N3157" s="28">
        <f t="shared" si="1084"/>
        <v>119.65840659340643</v>
      </c>
      <c r="O3157" s="28">
        <f t="shared" si="1084"/>
        <v>44.390010989010989</v>
      </c>
      <c r="P3157" s="28">
        <f t="shared" si="1084"/>
        <v>0</v>
      </c>
      <c r="R3157" s="24">
        <f t="shared" si="1070"/>
        <v>1544.4512387671505</v>
      </c>
      <c r="T3157" s="5">
        <v>574.59757336478265</v>
      </c>
      <c r="V3157" s="20">
        <f t="shared" si="1071"/>
        <v>2119.0488121319331</v>
      </c>
      <c r="W3157" s="59">
        <f t="shared" si="1059"/>
        <v>43168</v>
      </c>
      <c r="X3157" s="36">
        <f t="shared" ref="X3157:AG3172" si="1085">AVERAGE(X3150:X3156)</f>
        <v>151.39905833333341</v>
      </c>
      <c r="Y3157" s="28">
        <f t="shared" si="1085"/>
        <v>338.18764999999991</v>
      </c>
      <c r="Z3157" s="28">
        <f t="shared" si="1085"/>
        <v>329.06874999999974</v>
      </c>
      <c r="AA3157" s="28">
        <f t="shared" si="1085"/>
        <v>321.8648083333332</v>
      </c>
      <c r="AB3157" s="28">
        <f t="shared" si="1085"/>
        <v>202.36661666666666</v>
      </c>
      <c r="AC3157" s="28">
        <f t="shared" si="1085"/>
        <v>35.93319166666668</v>
      </c>
      <c r="AD3157" s="28">
        <f t="shared" si="1085"/>
        <v>96.176699999999983</v>
      </c>
      <c r="AE3157" s="28">
        <f t="shared" si="1085"/>
        <v>0</v>
      </c>
      <c r="AF3157" s="28">
        <f t="shared" si="1085"/>
        <v>13.055871666666661</v>
      </c>
      <c r="AG3157" s="28">
        <f t="shared" si="1085"/>
        <v>8.5230499999999978</v>
      </c>
      <c r="AH3157" s="28">
        <f t="shared" si="1064"/>
        <v>0</v>
      </c>
      <c r="AL3157" s="24">
        <f t="shared" si="1074"/>
        <v>1496.5756966666663</v>
      </c>
      <c r="AN3157" s="47">
        <v>315</v>
      </c>
      <c r="AP3157" s="20">
        <f t="shared" si="1072"/>
        <v>1811.5756966666663</v>
      </c>
      <c r="AR3157" s="20"/>
    </row>
    <row r="3158" spans="1:44" x14ac:dyDescent="0.25">
      <c r="A3158" t="str">
        <f>VLOOKUP($B3158,'Cushing Balance'!$C$2:$E$500,3,TRUE)</f>
        <v>12018</v>
      </c>
      <c r="B3158" s="2">
        <v>43169</v>
      </c>
      <c r="C3158" s="32"/>
      <c r="D3158" s="36">
        <f t="shared" si="1022"/>
        <v>139.16694505494522</v>
      </c>
      <c r="E3158" s="28">
        <f t="shared" si="1023"/>
        <v>108.94604395604414</v>
      </c>
      <c r="F3158" s="28">
        <f t="shared" si="1024"/>
        <v>197.36916483516487</v>
      </c>
      <c r="G3158" s="28"/>
      <c r="H3158" s="28">
        <f t="shared" ref="H3158:P3158" si="1086">AVERAGE(H3152:H3157)</f>
        <v>132.56742857142854</v>
      </c>
      <c r="I3158" s="28">
        <f t="shared" si="1086"/>
        <v>78.849230769230743</v>
      </c>
      <c r="J3158" s="28">
        <f t="shared" si="1086"/>
        <v>315.60278021978041</v>
      </c>
      <c r="K3158" s="28">
        <f t="shared" si="1086"/>
        <v>77.481208791208815</v>
      </c>
      <c r="L3158" s="28">
        <f t="shared" si="1086"/>
        <v>6.656349567592164E-3</v>
      </c>
      <c r="M3158" s="28">
        <f t="shared" si="1086"/>
        <v>330.4133626373627</v>
      </c>
      <c r="N3158" s="28">
        <f t="shared" si="1086"/>
        <v>119.65840659340643</v>
      </c>
      <c r="O3158" s="28">
        <f t="shared" si="1086"/>
        <v>44.390010989010989</v>
      </c>
      <c r="P3158" s="28">
        <f t="shared" si="1086"/>
        <v>0</v>
      </c>
      <c r="R3158" s="24">
        <f t="shared" si="1070"/>
        <v>1544.4512387671505</v>
      </c>
      <c r="T3158" s="5">
        <v>574.59757336478265</v>
      </c>
      <c r="V3158" s="20">
        <f t="shared" si="1071"/>
        <v>2119.0488121319331</v>
      </c>
      <c r="W3158" s="59">
        <f t="shared" si="1059"/>
        <v>43169</v>
      </c>
      <c r="X3158" s="36">
        <f t="shared" si="1085"/>
        <v>151.39905833333341</v>
      </c>
      <c r="Y3158" s="28">
        <f t="shared" si="1085"/>
        <v>338.18764999999991</v>
      </c>
      <c r="Z3158" s="28">
        <f t="shared" si="1085"/>
        <v>329.06874999999974</v>
      </c>
      <c r="AA3158" s="28">
        <f t="shared" si="1085"/>
        <v>321.8648083333332</v>
      </c>
      <c r="AB3158" s="28">
        <f t="shared" si="1085"/>
        <v>202.36661666666666</v>
      </c>
      <c r="AC3158" s="28">
        <f t="shared" si="1085"/>
        <v>35.93319166666668</v>
      </c>
      <c r="AD3158" s="28">
        <f t="shared" si="1085"/>
        <v>96.176699999999983</v>
      </c>
      <c r="AE3158" s="28">
        <f t="shared" si="1085"/>
        <v>0</v>
      </c>
      <c r="AF3158" s="28">
        <f t="shared" si="1085"/>
        <v>13.055871666666661</v>
      </c>
      <c r="AG3158" s="28">
        <f t="shared" si="1085"/>
        <v>8.5230499999999978</v>
      </c>
      <c r="AH3158" s="28">
        <f t="shared" si="1064"/>
        <v>0</v>
      </c>
      <c r="AL3158" s="24">
        <f t="shared" si="1074"/>
        <v>1496.5756966666663</v>
      </c>
      <c r="AN3158" s="47">
        <v>315</v>
      </c>
      <c r="AP3158" s="20">
        <f t="shared" si="1072"/>
        <v>1811.5756966666663</v>
      </c>
      <c r="AR3158" s="20"/>
    </row>
    <row r="3159" spans="1:44" x14ac:dyDescent="0.25">
      <c r="A3159" t="str">
        <f>VLOOKUP($B3159,'Cushing Balance'!$C$2:$E$500,3,TRUE)</f>
        <v>12018</v>
      </c>
      <c r="B3159" s="2">
        <v>43170</v>
      </c>
      <c r="C3159" s="32"/>
      <c r="D3159" s="36">
        <f t="shared" si="1022"/>
        <v>139.16694505494522</v>
      </c>
      <c r="E3159" s="28">
        <f t="shared" si="1023"/>
        <v>108.94604395604414</v>
      </c>
      <c r="F3159" s="28">
        <f t="shared" si="1024"/>
        <v>197.36916483516487</v>
      </c>
      <c r="G3159" s="28"/>
      <c r="H3159" s="28">
        <f t="shared" ref="H3159:P3159" si="1087">AVERAGE(H3153:H3158)</f>
        <v>132.56742857142854</v>
      </c>
      <c r="I3159" s="28">
        <f t="shared" si="1087"/>
        <v>78.849230769230743</v>
      </c>
      <c r="J3159" s="28">
        <f t="shared" si="1087"/>
        <v>315.60278021978041</v>
      </c>
      <c r="K3159" s="28">
        <f t="shared" si="1087"/>
        <v>77.481208791208815</v>
      </c>
      <c r="L3159" s="28">
        <f t="shared" si="1087"/>
        <v>6.656349567592164E-3</v>
      </c>
      <c r="M3159" s="28">
        <f t="shared" si="1087"/>
        <v>330.4133626373627</v>
      </c>
      <c r="N3159" s="28">
        <f t="shared" si="1087"/>
        <v>119.65840659340643</v>
      </c>
      <c r="O3159" s="28">
        <f t="shared" si="1087"/>
        <v>44.390010989010989</v>
      </c>
      <c r="P3159" s="28">
        <f t="shared" si="1087"/>
        <v>0</v>
      </c>
      <c r="R3159" s="24">
        <f t="shared" si="1070"/>
        <v>1544.4512387671505</v>
      </c>
      <c r="T3159" s="5">
        <v>574.59757336478265</v>
      </c>
      <c r="V3159" s="20">
        <f t="shared" si="1071"/>
        <v>2119.0488121319331</v>
      </c>
      <c r="W3159" s="59">
        <f t="shared" si="1059"/>
        <v>43170</v>
      </c>
      <c r="X3159" s="36">
        <f t="shared" si="1085"/>
        <v>151.39905833333341</v>
      </c>
      <c r="Y3159" s="28">
        <f t="shared" si="1085"/>
        <v>338.18764999999991</v>
      </c>
      <c r="Z3159" s="28">
        <f t="shared" si="1085"/>
        <v>329.06874999999974</v>
      </c>
      <c r="AA3159" s="28">
        <f t="shared" si="1085"/>
        <v>321.8648083333332</v>
      </c>
      <c r="AB3159" s="28">
        <f t="shared" si="1085"/>
        <v>202.36661666666666</v>
      </c>
      <c r="AC3159" s="28">
        <f t="shared" si="1085"/>
        <v>35.93319166666668</v>
      </c>
      <c r="AD3159" s="28">
        <f t="shared" si="1085"/>
        <v>96.176699999999983</v>
      </c>
      <c r="AE3159" s="28">
        <f t="shared" si="1085"/>
        <v>0</v>
      </c>
      <c r="AF3159" s="28">
        <f t="shared" si="1085"/>
        <v>13.055871666666661</v>
      </c>
      <c r="AG3159" s="28">
        <f t="shared" si="1085"/>
        <v>8.5230499999999978</v>
      </c>
      <c r="AH3159" s="28">
        <f t="shared" si="1064"/>
        <v>0</v>
      </c>
      <c r="AL3159" s="24">
        <f t="shared" si="1074"/>
        <v>1496.5756966666663</v>
      </c>
      <c r="AN3159" s="47">
        <v>315</v>
      </c>
      <c r="AP3159" s="20">
        <f t="shared" si="1072"/>
        <v>1811.5756966666663</v>
      </c>
      <c r="AR3159" s="20"/>
    </row>
    <row r="3160" spans="1:44" x14ac:dyDescent="0.25">
      <c r="A3160" t="str">
        <f>VLOOKUP($B3160,'Cushing Balance'!$C$2:$E$500,3,TRUE)</f>
        <v>12018</v>
      </c>
      <c r="B3160" s="2">
        <v>43171</v>
      </c>
      <c r="C3160" s="32"/>
      <c r="D3160" s="36">
        <f t="shared" si="1022"/>
        <v>139.16694505494522</v>
      </c>
      <c r="E3160" s="28">
        <f t="shared" si="1023"/>
        <v>108.94604395604414</v>
      </c>
      <c r="F3160" s="28">
        <f t="shared" si="1024"/>
        <v>197.36916483516487</v>
      </c>
      <c r="G3160" s="28"/>
      <c r="H3160" s="28">
        <f t="shared" ref="H3160:P3160" si="1088">AVERAGE(H3154:H3159)</f>
        <v>132.56742857142854</v>
      </c>
      <c r="I3160" s="28">
        <f t="shared" si="1088"/>
        <v>78.849230769230743</v>
      </c>
      <c r="J3160" s="28">
        <f t="shared" si="1088"/>
        <v>315.60278021978041</v>
      </c>
      <c r="K3160" s="28">
        <f t="shared" si="1088"/>
        <v>77.481208791208815</v>
      </c>
      <c r="L3160" s="28">
        <f t="shared" si="1088"/>
        <v>6.656349567592164E-3</v>
      </c>
      <c r="M3160" s="28">
        <f t="shared" si="1088"/>
        <v>330.4133626373627</v>
      </c>
      <c r="N3160" s="28">
        <f t="shared" si="1088"/>
        <v>119.65840659340643</v>
      </c>
      <c r="O3160" s="28">
        <f t="shared" si="1088"/>
        <v>44.390010989010989</v>
      </c>
      <c r="P3160" s="28">
        <f t="shared" si="1088"/>
        <v>0</v>
      </c>
      <c r="R3160" s="24">
        <f t="shared" si="1070"/>
        <v>1544.4512387671505</v>
      </c>
      <c r="T3160" s="5">
        <v>574.59757336478265</v>
      </c>
      <c r="V3160" s="20">
        <f t="shared" si="1071"/>
        <v>2119.0488121319331</v>
      </c>
      <c r="W3160" s="59">
        <f t="shared" si="1059"/>
        <v>43171</v>
      </c>
      <c r="X3160" s="36">
        <f t="shared" si="1085"/>
        <v>151.39905833333341</v>
      </c>
      <c r="Y3160" s="28">
        <f t="shared" si="1085"/>
        <v>338.18764999999991</v>
      </c>
      <c r="Z3160" s="28">
        <f t="shared" si="1085"/>
        <v>329.06874999999974</v>
      </c>
      <c r="AA3160" s="28">
        <f t="shared" si="1085"/>
        <v>321.8648083333332</v>
      </c>
      <c r="AB3160" s="28">
        <f t="shared" si="1085"/>
        <v>202.36661666666666</v>
      </c>
      <c r="AC3160" s="28">
        <f t="shared" si="1085"/>
        <v>35.93319166666668</v>
      </c>
      <c r="AD3160" s="28">
        <f t="shared" si="1085"/>
        <v>96.176699999999983</v>
      </c>
      <c r="AE3160" s="28">
        <f t="shared" si="1085"/>
        <v>0</v>
      </c>
      <c r="AF3160" s="28">
        <f t="shared" si="1085"/>
        <v>13.055871666666661</v>
      </c>
      <c r="AG3160" s="28">
        <f t="shared" si="1085"/>
        <v>8.5230499999999978</v>
      </c>
      <c r="AH3160" s="28">
        <f t="shared" si="1064"/>
        <v>0</v>
      </c>
      <c r="AL3160" s="24">
        <f t="shared" si="1074"/>
        <v>1496.5756966666663</v>
      </c>
      <c r="AN3160" s="47">
        <v>315</v>
      </c>
      <c r="AP3160" s="20">
        <f t="shared" si="1072"/>
        <v>1811.5756966666663</v>
      </c>
      <c r="AR3160" s="20"/>
    </row>
    <row r="3161" spans="1:44" x14ac:dyDescent="0.25">
      <c r="A3161" t="str">
        <f>VLOOKUP($B3161,'Cushing Balance'!$C$2:$E$500,3,TRUE)</f>
        <v>12018</v>
      </c>
      <c r="B3161" s="2">
        <v>43172</v>
      </c>
      <c r="C3161" s="32"/>
      <c r="D3161" s="36">
        <f t="shared" si="1022"/>
        <v>139.16694505494522</v>
      </c>
      <c r="E3161" s="28">
        <f t="shared" si="1023"/>
        <v>108.94604395604414</v>
      </c>
      <c r="F3161" s="28">
        <f t="shared" si="1024"/>
        <v>197.36916483516487</v>
      </c>
      <c r="G3161" s="28"/>
      <c r="H3161" s="28">
        <f t="shared" ref="H3161:P3161" si="1089">AVERAGE(H3155:H3160)</f>
        <v>132.56742857142854</v>
      </c>
      <c r="I3161" s="28">
        <f t="shared" si="1089"/>
        <v>78.849230769230743</v>
      </c>
      <c r="J3161" s="28">
        <f t="shared" si="1089"/>
        <v>315.60278021978041</v>
      </c>
      <c r="K3161" s="28">
        <f t="shared" si="1089"/>
        <v>77.481208791208815</v>
      </c>
      <c r="L3161" s="28">
        <f t="shared" si="1089"/>
        <v>6.656349567592164E-3</v>
      </c>
      <c r="M3161" s="28">
        <f t="shared" si="1089"/>
        <v>330.4133626373627</v>
      </c>
      <c r="N3161" s="28">
        <f t="shared" si="1089"/>
        <v>119.65840659340643</v>
      </c>
      <c r="O3161" s="28">
        <f t="shared" si="1089"/>
        <v>44.390010989010989</v>
      </c>
      <c r="P3161" s="28">
        <f t="shared" si="1089"/>
        <v>0</v>
      </c>
      <c r="R3161" s="24">
        <f t="shared" si="1070"/>
        <v>1544.4512387671505</v>
      </c>
      <c r="T3161" s="5">
        <v>574.59757336478265</v>
      </c>
      <c r="V3161" s="20">
        <f t="shared" si="1071"/>
        <v>2119.0488121319331</v>
      </c>
      <c r="W3161" s="59">
        <f t="shared" si="1059"/>
        <v>43172</v>
      </c>
      <c r="X3161" s="36">
        <f t="shared" si="1085"/>
        <v>151.39905833333341</v>
      </c>
      <c r="Y3161" s="28">
        <f t="shared" si="1085"/>
        <v>338.18764999999991</v>
      </c>
      <c r="Z3161" s="28">
        <f t="shared" si="1085"/>
        <v>329.06874999999974</v>
      </c>
      <c r="AA3161" s="28">
        <f t="shared" si="1085"/>
        <v>321.8648083333332</v>
      </c>
      <c r="AB3161" s="28">
        <f t="shared" si="1085"/>
        <v>202.36661666666666</v>
      </c>
      <c r="AC3161" s="28">
        <f t="shared" si="1085"/>
        <v>35.93319166666668</v>
      </c>
      <c r="AD3161" s="28">
        <f t="shared" si="1085"/>
        <v>96.176699999999983</v>
      </c>
      <c r="AE3161" s="28">
        <f t="shared" si="1085"/>
        <v>0</v>
      </c>
      <c r="AF3161" s="28">
        <f t="shared" si="1085"/>
        <v>13.055871666666661</v>
      </c>
      <c r="AG3161" s="28">
        <f t="shared" si="1085"/>
        <v>8.5230499999999978</v>
      </c>
      <c r="AH3161" s="28">
        <f t="shared" si="1064"/>
        <v>0</v>
      </c>
      <c r="AL3161" s="24">
        <f t="shared" si="1074"/>
        <v>1496.5756966666663</v>
      </c>
      <c r="AN3161" s="47">
        <v>315</v>
      </c>
      <c r="AP3161" s="20">
        <f t="shared" si="1072"/>
        <v>1811.5756966666663</v>
      </c>
      <c r="AR3161" s="20"/>
    </row>
    <row r="3162" spans="1:44" x14ac:dyDescent="0.25">
      <c r="A3162" t="str">
        <f>VLOOKUP($B3162,'Cushing Balance'!$C$2:$E$500,3,TRUE)</f>
        <v>12018</v>
      </c>
      <c r="B3162" s="2">
        <v>43173</v>
      </c>
      <c r="C3162" s="32"/>
      <c r="D3162" s="36">
        <f t="shared" si="1022"/>
        <v>139.16694505494522</v>
      </c>
      <c r="E3162" s="28">
        <f t="shared" si="1023"/>
        <v>108.94604395604414</v>
      </c>
      <c r="F3162" s="28">
        <f t="shared" si="1024"/>
        <v>197.36916483516487</v>
      </c>
      <c r="G3162" s="28"/>
      <c r="H3162" s="28">
        <f t="shared" ref="H3162:P3162" si="1090">AVERAGE(H3156:H3161)</f>
        <v>132.56742857142854</v>
      </c>
      <c r="I3162" s="28">
        <f t="shared" si="1090"/>
        <v>78.849230769230743</v>
      </c>
      <c r="J3162" s="28">
        <f t="shared" si="1090"/>
        <v>315.60278021978041</v>
      </c>
      <c r="K3162" s="28">
        <f t="shared" si="1090"/>
        <v>77.481208791208815</v>
      </c>
      <c r="L3162" s="28">
        <f t="shared" si="1090"/>
        <v>6.656349567592164E-3</v>
      </c>
      <c r="M3162" s="28">
        <f t="shared" si="1090"/>
        <v>330.4133626373627</v>
      </c>
      <c r="N3162" s="28">
        <f t="shared" si="1090"/>
        <v>119.65840659340643</v>
      </c>
      <c r="O3162" s="28">
        <f t="shared" si="1090"/>
        <v>44.390010989010989</v>
      </c>
      <c r="P3162" s="28">
        <f t="shared" si="1090"/>
        <v>0</v>
      </c>
      <c r="R3162" s="24">
        <f t="shared" si="1070"/>
        <v>1544.4512387671505</v>
      </c>
      <c r="T3162" s="5">
        <v>574.59757336478265</v>
      </c>
      <c r="V3162" s="20">
        <f t="shared" si="1071"/>
        <v>2119.0488121319331</v>
      </c>
      <c r="W3162" s="59">
        <f t="shared" si="1059"/>
        <v>43173</v>
      </c>
      <c r="X3162" s="36">
        <f t="shared" si="1085"/>
        <v>151.39905833333341</v>
      </c>
      <c r="Y3162" s="28">
        <f t="shared" si="1085"/>
        <v>338.18764999999991</v>
      </c>
      <c r="Z3162" s="28">
        <f t="shared" si="1085"/>
        <v>329.06874999999974</v>
      </c>
      <c r="AA3162" s="28">
        <f t="shared" si="1085"/>
        <v>321.8648083333332</v>
      </c>
      <c r="AB3162" s="28">
        <f t="shared" si="1085"/>
        <v>202.36661666666666</v>
      </c>
      <c r="AC3162" s="28">
        <f t="shared" si="1085"/>
        <v>35.93319166666668</v>
      </c>
      <c r="AD3162" s="28">
        <f t="shared" si="1085"/>
        <v>96.176699999999983</v>
      </c>
      <c r="AE3162" s="28">
        <f t="shared" si="1085"/>
        <v>0</v>
      </c>
      <c r="AF3162" s="28">
        <f t="shared" si="1085"/>
        <v>13.055871666666661</v>
      </c>
      <c r="AG3162" s="28">
        <f t="shared" si="1085"/>
        <v>8.5230499999999978</v>
      </c>
      <c r="AH3162" s="28">
        <f t="shared" si="1064"/>
        <v>0</v>
      </c>
      <c r="AL3162" s="24">
        <f t="shared" si="1074"/>
        <v>1496.5756966666663</v>
      </c>
      <c r="AN3162" s="47">
        <v>315</v>
      </c>
      <c r="AP3162" s="20">
        <f t="shared" si="1072"/>
        <v>1811.5756966666663</v>
      </c>
      <c r="AR3162" s="20"/>
    </row>
    <row r="3163" spans="1:44" x14ac:dyDescent="0.25">
      <c r="A3163" t="str">
        <f>VLOOKUP($B3163,'Cushing Balance'!$C$2:$E$500,3,TRUE)</f>
        <v>12018</v>
      </c>
      <c r="B3163" s="2">
        <v>43174</v>
      </c>
      <c r="C3163" s="32"/>
      <c r="D3163" s="36">
        <f t="shared" si="1022"/>
        <v>139.16694505494522</v>
      </c>
      <c r="E3163" s="28">
        <f t="shared" si="1023"/>
        <v>108.94604395604414</v>
      </c>
      <c r="F3163" s="28">
        <f t="shared" si="1024"/>
        <v>197.36916483516487</v>
      </c>
      <c r="G3163" s="28"/>
      <c r="H3163" s="28">
        <f t="shared" ref="H3163:P3163" si="1091">AVERAGE(H3157:H3162)</f>
        <v>132.56742857142854</v>
      </c>
      <c r="I3163" s="28">
        <f t="shared" si="1091"/>
        <v>78.849230769230743</v>
      </c>
      <c r="J3163" s="28">
        <f t="shared" si="1091"/>
        <v>315.60278021978041</v>
      </c>
      <c r="K3163" s="28">
        <f t="shared" si="1091"/>
        <v>77.481208791208815</v>
      </c>
      <c r="L3163" s="28">
        <f t="shared" si="1091"/>
        <v>6.656349567592164E-3</v>
      </c>
      <c r="M3163" s="28">
        <f t="shared" si="1091"/>
        <v>330.4133626373627</v>
      </c>
      <c r="N3163" s="28">
        <f t="shared" si="1091"/>
        <v>119.65840659340643</v>
      </c>
      <c r="O3163" s="28">
        <f t="shared" si="1091"/>
        <v>44.390010989010989</v>
      </c>
      <c r="P3163" s="28">
        <f t="shared" si="1091"/>
        <v>0</v>
      </c>
      <c r="R3163" s="24">
        <f t="shared" si="1070"/>
        <v>1544.4512387671505</v>
      </c>
      <c r="T3163" s="5">
        <v>574.59757336478265</v>
      </c>
      <c r="V3163" s="20">
        <f t="shared" si="1071"/>
        <v>2119.0488121319331</v>
      </c>
      <c r="W3163" s="59">
        <f t="shared" si="1059"/>
        <v>43174</v>
      </c>
      <c r="X3163" s="36">
        <f t="shared" si="1085"/>
        <v>151.39905833333341</v>
      </c>
      <c r="Y3163" s="28">
        <f t="shared" si="1085"/>
        <v>338.18764999999991</v>
      </c>
      <c r="Z3163" s="28">
        <f t="shared" si="1085"/>
        <v>329.06874999999974</v>
      </c>
      <c r="AA3163" s="28">
        <f t="shared" si="1085"/>
        <v>321.8648083333332</v>
      </c>
      <c r="AB3163" s="28">
        <f t="shared" si="1085"/>
        <v>202.36661666666666</v>
      </c>
      <c r="AC3163" s="28">
        <f t="shared" si="1085"/>
        <v>35.93319166666668</v>
      </c>
      <c r="AD3163" s="28">
        <f t="shared" si="1085"/>
        <v>96.176699999999983</v>
      </c>
      <c r="AE3163" s="28">
        <f t="shared" si="1085"/>
        <v>0</v>
      </c>
      <c r="AF3163" s="28">
        <f t="shared" si="1085"/>
        <v>13.055871666666661</v>
      </c>
      <c r="AG3163" s="28">
        <f t="shared" si="1085"/>
        <v>8.5230499999999978</v>
      </c>
      <c r="AH3163" s="28">
        <f t="shared" si="1064"/>
        <v>0</v>
      </c>
      <c r="AL3163" s="24">
        <f t="shared" si="1074"/>
        <v>1496.5756966666663</v>
      </c>
      <c r="AN3163" s="47">
        <v>315</v>
      </c>
      <c r="AP3163" s="20">
        <f t="shared" si="1072"/>
        <v>1811.5756966666663</v>
      </c>
      <c r="AR3163" s="20"/>
    </row>
    <row r="3164" spans="1:44" x14ac:dyDescent="0.25">
      <c r="A3164" t="str">
        <f>VLOOKUP($B3164,'Cushing Balance'!$C$2:$E$500,3,TRUE)</f>
        <v>12018</v>
      </c>
      <c r="B3164" s="2">
        <v>43175</v>
      </c>
      <c r="C3164" s="32"/>
      <c r="D3164" s="36">
        <f t="shared" si="1022"/>
        <v>139.16694505494522</v>
      </c>
      <c r="E3164" s="28">
        <f t="shared" si="1023"/>
        <v>108.94604395604414</v>
      </c>
      <c r="F3164" s="28">
        <f t="shared" si="1024"/>
        <v>197.36916483516487</v>
      </c>
      <c r="G3164" s="28"/>
      <c r="H3164" s="28">
        <f t="shared" ref="H3164:P3164" si="1092">AVERAGE(H3158:H3163)</f>
        <v>132.56742857142854</v>
      </c>
      <c r="I3164" s="28">
        <f t="shared" si="1092"/>
        <v>78.849230769230743</v>
      </c>
      <c r="J3164" s="28">
        <f t="shared" si="1092"/>
        <v>315.60278021978041</v>
      </c>
      <c r="K3164" s="28">
        <f t="shared" si="1092"/>
        <v>77.481208791208815</v>
      </c>
      <c r="L3164" s="28">
        <f t="shared" si="1092"/>
        <v>6.656349567592164E-3</v>
      </c>
      <c r="M3164" s="28">
        <f t="shared" si="1092"/>
        <v>330.4133626373627</v>
      </c>
      <c r="N3164" s="28">
        <f t="shared" si="1092"/>
        <v>119.65840659340643</v>
      </c>
      <c r="O3164" s="28">
        <f t="shared" si="1092"/>
        <v>44.390010989010989</v>
      </c>
      <c r="P3164" s="28">
        <f t="shared" si="1092"/>
        <v>0</v>
      </c>
      <c r="R3164" s="24">
        <f t="shared" si="1070"/>
        <v>1544.4512387671505</v>
      </c>
      <c r="T3164" s="5">
        <v>574.59757336478265</v>
      </c>
      <c r="V3164" s="20">
        <f t="shared" si="1071"/>
        <v>2119.0488121319331</v>
      </c>
      <c r="W3164" s="59">
        <f t="shared" si="1059"/>
        <v>43175</v>
      </c>
      <c r="X3164" s="36">
        <f t="shared" si="1085"/>
        <v>151.39905833333341</v>
      </c>
      <c r="Y3164" s="28">
        <f t="shared" si="1085"/>
        <v>338.18764999999991</v>
      </c>
      <c r="Z3164" s="28">
        <f t="shared" si="1085"/>
        <v>329.06874999999974</v>
      </c>
      <c r="AA3164" s="28">
        <f t="shared" si="1085"/>
        <v>321.8648083333332</v>
      </c>
      <c r="AB3164" s="28">
        <f t="shared" si="1085"/>
        <v>202.36661666666666</v>
      </c>
      <c r="AC3164" s="28">
        <f t="shared" si="1085"/>
        <v>35.93319166666668</v>
      </c>
      <c r="AD3164" s="28">
        <f t="shared" si="1085"/>
        <v>96.176699999999983</v>
      </c>
      <c r="AE3164" s="28">
        <f t="shared" si="1085"/>
        <v>0</v>
      </c>
      <c r="AF3164" s="28">
        <f t="shared" si="1085"/>
        <v>13.055871666666661</v>
      </c>
      <c r="AG3164" s="28">
        <f t="shared" si="1085"/>
        <v>8.5230499999999978</v>
      </c>
      <c r="AH3164" s="28">
        <f t="shared" si="1064"/>
        <v>0</v>
      </c>
      <c r="AL3164" s="24">
        <f t="shared" si="1074"/>
        <v>1496.5756966666663</v>
      </c>
      <c r="AN3164" s="47">
        <v>315</v>
      </c>
      <c r="AP3164" s="20">
        <f t="shared" si="1072"/>
        <v>1811.5756966666663</v>
      </c>
      <c r="AR3164" s="20"/>
    </row>
    <row r="3165" spans="1:44" x14ac:dyDescent="0.25">
      <c r="A3165" t="str">
        <f>VLOOKUP($B3165,'Cushing Balance'!$C$2:$E$500,3,TRUE)</f>
        <v>12018</v>
      </c>
      <c r="B3165" s="2">
        <v>43176</v>
      </c>
      <c r="C3165" s="32"/>
      <c r="D3165" s="36">
        <f t="shared" si="1022"/>
        <v>139.16694505494522</v>
      </c>
      <c r="E3165" s="28">
        <f t="shared" si="1023"/>
        <v>108.94604395604414</v>
      </c>
      <c r="F3165" s="28">
        <f t="shared" si="1024"/>
        <v>197.36916483516487</v>
      </c>
      <c r="G3165" s="28"/>
      <c r="H3165" s="28">
        <f t="shared" ref="H3165:P3165" si="1093">AVERAGE(H3159:H3164)</f>
        <v>132.56742857142854</v>
      </c>
      <c r="I3165" s="28">
        <f t="shared" si="1093"/>
        <v>78.849230769230743</v>
      </c>
      <c r="J3165" s="28">
        <f t="shared" si="1093"/>
        <v>315.60278021978041</v>
      </c>
      <c r="K3165" s="28">
        <f t="shared" si="1093"/>
        <v>77.481208791208815</v>
      </c>
      <c r="L3165" s="28">
        <f t="shared" si="1093"/>
        <v>6.656349567592164E-3</v>
      </c>
      <c r="M3165" s="28">
        <f t="shared" si="1093"/>
        <v>330.4133626373627</v>
      </c>
      <c r="N3165" s="28">
        <f t="shared" si="1093"/>
        <v>119.65840659340643</v>
      </c>
      <c r="O3165" s="28">
        <f t="shared" si="1093"/>
        <v>44.390010989010989</v>
      </c>
      <c r="P3165" s="28">
        <f t="shared" si="1093"/>
        <v>0</v>
      </c>
      <c r="R3165" s="24">
        <f t="shared" si="1070"/>
        <v>1544.4512387671505</v>
      </c>
      <c r="T3165" s="5">
        <v>574.59757336478265</v>
      </c>
      <c r="V3165" s="20">
        <f t="shared" si="1071"/>
        <v>2119.0488121319331</v>
      </c>
      <c r="W3165" s="59">
        <f t="shared" si="1059"/>
        <v>43176</v>
      </c>
      <c r="X3165" s="36">
        <f t="shared" si="1085"/>
        <v>151.39905833333341</v>
      </c>
      <c r="Y3165" s="28">
        <f t="shared" si="1085"/>
        <v>338.18764999999991</v>
      </c>
      <c r="Z3165" s="28">
        <f t="shared" si="1085"/>
        <v>329.06874999999974</v>
      </c>
      <c r="AA3165" s="28">
        <f t="shared" si="1085"/>
        <v>321.8648083333332</v>
      </c>
      <c r="AB3165" s="28">
        <f t="shared" si="1085"/>
        <v>202.36661666666666</v>
      </c>
      <c r="AC3165" s="28">
        <f t="shared" si="1085"/>
        <v>35.93319166666668</v>
      </c>
      <c r="AD3165" s="28">
        <f t="shared" si="1085"/>
        <v>96.176699999999983</v>
      </c>
      <c r="AE3165" s="28">
        <f t="shared" si="1085"/>
        <v>0</v>
      </c>
      <c r="AF3165" s="28">
        <f t="shared" si="1085"/>
        <v>13.055871666666661</v>
      </c>
      <c r="AG3165" s="28">
        <f t="shared" si="1085"/>
        <v>8.5230499999999978</v>
      </c>
      <c r="AH3165" s="28">
        <f t="shared" si="1064"/>
        <v>0</v>
      </c>
      <c r="AL3165" s="24">
        <f t="shared" si="1074"/>
        <v>1496.5756966666663</v>
      </c>
      <c r="AN3165" s="47">
        <v>315</v>
      </c>
      <c r="AP3165" s="20">
        <f t="shared" si="1072"/>
        <v>1811.5756966666663</v>
      </c>
      <c r="AR3165" s="20"/>
    </row>
    <row r="3166" spans="1:44" x14ac:dyDescent="0.25">
      <c r="A3166" t="str">
        <f>VLOOKUP($B3166,'Cushing Balance'!$C$2:$E$500,3,TRUE)</f>
        <v>12018</v>
      </c>
      <c r="B3166" s="2">
        <v>43177</v>
      </c>
      <c r="C3166" s="32"/>
      <c r="D3166" s="36">
        <f t="shared" si="1022"/>
        <v>139.16694505494522</v>
      </c>
      <c r="E3166" s="28">
        <f t="shared" si="1023"/>
        <v>108.94604395604414</v>
      </c>
      <c r="F3166" s="28">
        <f t="shared" si="1024"/>
        <v>197.36916483516487</v>
      </c>
      <c r="G3166" s="28"/>
      <c r="H3166" s="28">
        <f t="shared" ref="H3166:P3166" si="1094">AVERAGE(H3160:H3165)</f>
        <v>132.56742857142854</v>
      </c>
      <c r="I3166" s="28">
        <f t="shared" si="1094"/>
        <v>78.849230769230743</v>
      </c>
      <c r="J3166" s="28">
        <f t="shared" si="1094"/>
        <v>315.60278021978041</v>
      </c>
      <c r="K3166" s="28">
        <f t="shared" si="1094"/>
        <v>77.481208791208815</v>
      </c>
      <c r="L3166" s="28">
        <f t="shared" si="1094"/>
        <v>6.656349567592164E-3</v>
      </c>
      <c r="M3166" s="28">
        <f t="shared" si="1094"/>
        <v>330.4133626373627</v>
      </c>
      <c r="N3166" s="28">
        <f t="shared" si="1094"/>
        <v>119.65840659340643</v>
      </c>
      <c r="O3166" s="28">
        <f t="shared" si="1094"/>
        <v>44.390010989010989</v>
      </c>
      <c r="P3166" s="28">
        <f t="shared" si="1094"/>
        <v>0</v>
      </c>
      <c r="R3166" s="24">
        <f t="shared" si="1070"/>
        <v>1544.4512387671505</v>
      </c>
      <c r="T3166" s="5">
        <v>574.59757336478265</v>
      </c>
      <c r="V3166" s="20">
        <f t="shared" si="1071"/>
        <v>2119.0488121319331</v>
      </c>
      <c r="W3166" s="59">
        <f t="shared" si="1059"/>
        <v>43177</v>
      </c>
      <c r="X3166" s="36">
        <f t="shared" si="1085"/>
        <v>151.39905833333341</v>
      </c>
      <c r="Y3166" s="28">
        <f t="shared" si="1085"/>
        <v>338.18764999999991</v>
      </c>
      <c r="Z3166" s="28">
        <f t="shared" si="1085"/>
        <v>329.06874999999974</v>
      </c>
      <c r="AA3166" s="28">
        <f t="shared" si="1085"/>
        <v>321.8648083333332</v>
      </c>
      <c r="AB3166" s="28">
        <f t="shared" si="1085"/>
        <v>202.36661666666666</v>
      </c>
      <c r="AC3166" s="28">
        <f t="shared" si="1085"/>
        <v>35.93319166666668</v>
      </c>
      <c r="AD3166" s="28">
        <f t="shared" si="1085"/>
        <v>96.176699999999983</v>
      </c>
      <c r="AE3166" s="28">
        <f t="shared" si="1085"/>
        <v>0</v>
      </c>
      <c r="AF3166" s="28">
        <f t="shared" si="1085"/>
        <v>13.055871666666661</v>
      </c>
      <c r="AG3166" s="28">
        <f t="shared" si="1085"/>
        <v>8.5230499999999978</v>
      </c>
      <c r="AH3166" s="28">
        <f t="shared" si="1064"/>
        <v>0</v>
      </c>
      <c r="AL3166" s="24">
        <f t="shared" si="1074"/>
        <v>1496.5756966666663</v>
      </c>
      <c r="AN3166" s="47">
        <v>315</v>
      </c>
      <c r="AP3166" s="20">
        <f t="shared" si="1072"/>
        <v>1811.5756966666663</v>
      </c>
      <c r="AR3166" s="20"/>
    </row>
    <row r="3167" spans="1:44" x14ac:dyDescent="0.25">
      <c r="A3167" t="str">
        <f>VLOOKUP($B3167,'Cushing Balance'!$C$2:$E$500,3,TRUE)</f>
        <v>12018</v>
      </c>
      <c r="B3167" s="2">
        <v>43178</v>
      </c>
      <c r="C3167" s="32"/>
      <c r="D3167" s="36">
        <f t="shared" si="1022"/>
        <v>139.16694505494522</v>
      </c>
      <c r="E3167" s="28">
        <f t="shared" si="1023"/>
        <v>108.94604395604414</v>
      </c>
      <c r="F3167" s="28">
        <f t="shared" si="1024"/>
        <v>197.36916483516487</v>
      </c>
      <c r="G3167" s="28"/>
      <c r="H3167" s="28">
        <f t="shared" ref="H3167:P3167" si="1095">AVERAGE(H3161:H3166)</f>
        <v>132.56742857142854</v>
      </c>
      <c r="I3167" s="28">
        <f t="shared" si="1095"/>
        <v>78.849230769230743</v>
      </c>
      <c r="J3167" s="28">
        <f t="shared" si="1095"/>
        <v>315.60278021978041</v>
      </c>
      <c r="K3167" s="28">
        <f t="shared" si="1095"/>
        <v>77.481208791208815</v>
      </c>
      <c r="L3167" s="28">
        <f t="shared" si="1095"/>
        <v>6.656349567592164E-3</v>
      </c>
      <c r="M3167" s="28">
        <f t="shared" si="1095"/>
        <v>330.4133626373627</v>
      </c>
      <c r="N3167" s="28">
        <f t="shared" si="1095"/>
        <v>119.65840659340643</v>
      </c>
      <c r="O3167" s="28">
        <f t="shared" si="1095"/>
        <v>44.390010989010989</v>
      </c>
      <c r="P3167" s="28">
        <f t="shared" si="1095"/>
        <v>0</v>
      </c>
      <c r="R3167" s="24">
        <f t="shared" si="1070"/>
        <v>1544.4512387671505</v>
      </c>
      <c r="T3167" s="5">
        <v>574.59757336478265</v>
      </c>
      <c r="V3167" s="20">
        <f t="shared" si="1071"/>
        <v>2119.0488121319331</v>
      </c>
      <c r="W3167" s="59">
        <f t="shared" si="1059"/>
        <v>43178</v>
      </c>
      <c r="X3167" s="36">
        <f t="shared" si="1085"/>
        <v>151.39905833333341</v>
      </c>
      <c r="Y3167" s="28">
        <f t="shared" si="1085"/>
        <v>338.18764999999991</v>
      </c>
      <c r="Z3167" s="28">
        <f t="shared" si="1085"/>
        <v>329.06874999999974</v>
      </c>
      <c r="AA3167" s="28">
        <f t="shared" si="1085"/>
        <v>321.8648083333332</v>
      </c>
      <c r="AB3167" s="28">
        <f t="shared" si="1085"/>
        <v>202.36661666666666</v>
      </c>
      <c r="AC3167" s="28">
        <f t="shared" si="1085"/>
        <v>35.93319166666668</v>
      </c>
      <c r="AD3167" s="28">
        <f t="shared" si="1085"/>
        <v>96.176699999999983</v>
      </c>
      <c r="AE3167" s="28">
        <f t="shared" si="1085"/>
        <v>0</v>
      </c>
      <c r="AF3167" s="28">
        <f t="shared" si="1085"/>
        <v>13.055871666666661</v>
      </c>
      <c r="AG3167" s="28">
        <f t="shared" si="1085"/>
        <v>8.5230499999999978</v>
      </c>
      <c r="AH3167" s="28">
        <f t="shared" si="1064"/>
        <v>0</v>
      </c>
      <c r="AL3167" s="24">
        <f t="shared" si="1074"/>
        <v>1496.5756966666663</v>
      </c>
      <c r="AN3167" s="47">
        <v>315</v>
      </c>
      <c r="AP3167" s="20">
        <f t="shared" si="1072"/>
        <v>1811.5756966666663</v>
      </c>
      <c r="AR3167" s="20"/>
    </row>
    <row r="3168" spans="1:44" x14ac:dyDescent="0.25">
      <c r="A3168" t="str">
        <f>VLOOKUP($B3168,'Cushing Balance'!$C$2:$E$500,3,TRUE)</f>
        <v>12018</v>
      </c>
      <c r="B3168" s="2">
        <v>43179</v>
      </c>
      <c r="C3168" s="32"/>
      <c r="D3168" s="36">
        <f t="shared" si="1022"/>
        <v>139.16694505494522</v>
      </c>
      <c r="E3168" s="28">
        <f t="shared" si="1023"/>
        <v>108.94604395604414</v>
      </c>
      <c r="F3168" s="28">
        <f t="shared" si="1024"/>
        <v>197.36916483516487</v>
      </c>
      <c r="G3168" s="28"/>
      <c r="H3168" s="28">
        <f t="shared" ref="H3168:P3168" si="1096">AVERAGE(H3162:H3167)</f>
        <v>132.56742857142854</v>
      </c>
      <c r="I3168" s="28">
        <f t="shared" si="1096"/>
        <v>78.849230769230743</v>
      </c>
      <c r="J3168" s="28">
        <f t="shared" si="1096"/>
        <v>315.60278021978041</v>
      </c>
      <c r="K3168" s="28">
        <f t="shared" si="1096"/>
        <v>77.481208791208815</v>
      </c>
      <c r="L3168" s="28">
        <f t="shared" si="1096"/>
        <v>6.656349567592164E-3</v>
      </c>
      <c r="M3168" s="28">
        <f t="shared" si="1096"/>
        <v>330.4133626373627</v>
      </c>
      <c r="N3168" s="28">
        <f t="shared" si="1096"/>
        <v>119.65840659340643</v>
      </c>
      <c r="O3168" s="28">
        <f t="shared" si="1096"/>
        <v>44.390010989010989</v>
      </c>
      <c r="P3168" s="28">
        <f t="shared" si="1096"/>
        <v>0</v>
      </c>
      <c r="R3168" s="24">
        <f t="shared" si="1070"/>
        <v>1544.4512387671505</v>
      </c>
      <c r="T3168" s="5">
        <v>574.59757336478265</v>
      </c>
      <c r="V3168" s="20">
        <f t="shared" si="1071"/>
        <v>2119.0488121319331</v>
      </c>
      <c r="W3168" s="59">
        <f t="shared" si="1059"/>
        <v>43179</v>
      </c>
      <c r="X3168" s="36">
        <f t="shared" si="1085"/>
        <v>151.39905833333341</v>
      </c>
      <c r="Y3168" s="28">
        <f t="shared" si="1085"/>
        <v>338.18764999999991</v>
      </c>
      <c r="Z3168" s="28">
        <f t="shared" si="1085"/>
        <v>329.06874999999974</v>
      </c>
      <c r="AA3168" s="28">
        <f t="shared" si="1085"/>
        <v>321.8648083333332</v>
      </c>
      <c r="AB3168" s="28">
        <f t="shared" si="1085"/>
        <v>202.36661666666666</v>
      </c>
      <c r="AC3168" s="28">
        <f t="shared" si="1085"/>
        <v>35.93319166666668</v>
      </c>
      <c r="AD3168" s="28">
        <f t="shared" si="1085"/>
        <v>96.176699999999983</v>
      </c>
      <c r="AE3168" s="28">
        <f t="shared" si="1085"/>
        <v>0</v>
      </c>
      <c r="AF3168" s="28">
        <f t="shared" si="1085"/>
        <v>13.055871666666661</v>
      </c>
      <c r="AG3168" s="28">
        <f t="shared" si="1085"/>
        <v>8.5230499999999978</v>
      </c>
      <c r="AH3168" s="28">
        <f t="shared" si="1064"/>
        <v>0</v>
      </c>
      <c r="AL3168" s="24">
        <f t="shared" si="1074"/>
        <v>1496.5756966666663</v>
      </c>
      <c r="AN3168" s="47">
        <v>315</v>
      </c>
      <c r="AP3168" s="20">
        <f t="shared" si="1072"/>
        <v>1811.5756966666663</v>
      </c>
      <c r="AR3168" s="20"/>
    </row>
    <row r="3169" spans="1:44" x14ac:dyDescent="0.25">
      <c r="A3169" t="str">
        <f>VLOOKUP($B3169,'Cushing Balance'!$C$2:$E$500,3,TRUE)</f>
        <v>12018</v>
      </c>
      <c r="B3169" s="2">
        <v>43180</v>
      </c>
      <c r="C3169" s="32"/>
      <c r="D3169" s="36">
        <f t="shared" si="1022"/>
        <v>139.16694505494522</v>
      </c>
      <c r="E3169" s="28">
        <f t="shared" si="1023"/>
        <v>108.94604395604414</v>
      </c>
      <c r="F3169" s="28">
        <f t="shared" si="1024"/>
        <v>197.36916483516487</v>
      </c>
      <c r="G3169" s="28"/>
      <c r="H3169" s="28">
        <f t="shared" ref="H3169:P3169" si="1097">AVERAGE(H3163:H3168)</f>
        <v>132.56742857142854</v>
      </c>
      <c r="I3169" s="28">
        <f t="shared" si="1097"/>
        <v>78.849230769230743</v>
      </c>
      <c r="J3169" s="28">
        <f t="shared" si="1097"/>
        <v>315.60278021978041</v>
      </c>
      <c r="K3169" s="28">
        <f t="shared" si="1097"/>
        <v>77.481208791208815</v>
      </c>
      <c r="L3169" s="28">
        <f t="shared" si="1097"/>
        <v>6.656349567592164E-3</v>
      </c>
      <c r="M3169" s="28">
        <f t="shared" si="1097"/>
        <v>330.4133626373627</v>
      </c>
      <c r="N3169" s="28">
        <f t="shared" si="1097"/>
        <v>119.65840659340643</v>
      </c>
      <c r="O3169" s="28">
        <f t="shared" si="1097"/>
        <v>44.390010989010989</v>
      </c>
      <c r="P3169" s="28">
        <f t="shared" si="1097"/>
        <v>0</v>
      </c>
      <c r="R3169" s="24">
        <f t="shared" si="1070"/>
        <v>1544.4512387671505</v>
      </c>
      <c r="T3169" s="5">
        <v>574.59757336478265</v>
      </c>
      <c r="V3169" s="20">
        <f t="shared" si="1071"/>
        <v>2119.0488121319331</v>
      </c>
      <c r="W3169" s="59">
        <f t="shared" si="1059"/>
        <v>43180</v>
      </c>
      <c r="X3169" s="36">
        <f t="shared" si="1085"/>
        <v>151.39905833333341</v>
      </c>
      <c r="Y3169" s="28">
        <f t="shared" si="1085"/>
        <v>338.18764999999991</v>
      </c>
      <c r="Z3169" s="28">
        <f t="shared" si="1085"/>
        <v>329.06874999999974</v>
      </c>
      <c r="AA3169" s="28">
        <f t="shared" si="1085"/>
        <v>321.8648083333332</v>
      </c>
      <c r="AB3169" s="28">
        <f t="shared" si="1085"/>
        <v>202.36661666666666</v>
      </c>
      <c r="AC3169" s="28">
        <f t="shared" si="1085"/>
        <v>35.93319166666668</v>
      </c>
      <c r="AD3169" s="28">
        <f t="shared" si="1085"/>
        <v>96.176699999999983</v>
      </c>
      <c r="AE3169" s="28">
        <f t="shared" si="1085"/>
        <v>0</v>
      </c>
      <c r="AF3169" s="28">
        <f t="shared" si="1085"/>
        <v>13.055871666666661</v>
      </c>
      <c r="AG3169" s="28">
        <f t="shared" si="1085"/>
        <v>8.5230499999999978</v>
      </c>
      <c r="AH3169" s="28">
        <f t="shared" si="1064"/>
        <v>0</v>
      </c>
      <c r="AL3169" s="24">
        <f t="shared" si="1074"/>
        <v>1496.5756966666663</v>
      </c>
      <c r="AN3169" s="47">
        <v>315</v>
      </c>
      <c r="AP3169" s="20">
        <f t="shared" si="1072"/>
        <v>1811.5756966666663</v>
      </c>
      <c r="AR3169" s="20"/>
    </row>
    <row r="3170" spans="1:44" x14ac:dyDescent="0.25">
      <c r="A3170" t="str">
        <f>VLOOKUP($B3170,'Cushing Balance'!$C$2:$E$500,3,TRUE)</f>
        <v>12018</v>
      </c>
      <c r="B3170" s="2">
        <v>43181</v>
      </c>
      <c r="C3170" s="32"/>
      <c r="D3170" s="36">
        <f t="shared" si="1022"/>
        <v>139.16694505494522</v>
      </c>
      <c r="E3170" s="28">
        <f t="shared" si="1023"/>
        <v>108.94604395604414</v>
      </c>
      <c r="F3170" s="28">
        <f t="shared" si="1024"/>
        <v>197.36916483516487</v>
      </c>
      <c r="G3170" s="28"/>
      <c r="H3170" s="28">
        <f t="shared" ref="H3170:P3170" si="1098">AVERAGE(H3164:H3169)</f>
        <v>132.56742857142854</v>
      </c>
      <c r="I3170" s="28">
        <f t="shared" si="1098"/>
        <v>78.849230769230743</v>
      </c>
      <c r="J3170" s="28">
        <f t="shared" si="1098"/>
        <v>315.60278021978041</v>
      </c>
      <c r="K3170" s="28">
        <f t="shared" si="1098"/>
        <v>77.481208791208815</v>
      </c>
      <c r="L3170" s="28">
        <f t="shared" si="1098"/>
        <v>6.656349567592164E-3</v>
      </c>
      <c r="M3170" s="28">
        <f t="shared" si="1098"/>
        <v>330.4133626373627</v>
      </c>
      <c r="N3170" s="28">
        <f t="shared" si="1098"/>
        <v>119.65840659340643</v>
      </c>
      <c r="O3170" s="28">
        <f t="shared" si="1098"/>
        <v>44.390010989010989</v>
      </c>
      <c r="P3170" s="28">
        <f t="shared" si="1098"/>
        <v>0</v>
      </c>
      <c r="R3170" s="24">
        <f t="shared" si="1070"/>
        <v>1544.4512387671505</v>
      </c>
      <c r="T3170" s="5">
        <v>574.59757336478265</v>
      </c>
      <c r="V3170" s="20">
        <f t="shared" si="1071"/>
        <v>2119.0488121319331</v>
      </c>
      <c r="W3170" s="59">
        <f t="shared" si="1059"/>
        <v>43181</v>
      </c>
      <c r="X3170" s="36">
        <f t="shared" si="1085"/>
        <v>151.39905833333341</v>
      </c>
      <c r="Y3170" s="28">
        <f t="shared" si="1085"/>
        <v>338.18764999999991</v>
      </c>
      <c r="Z3170" s="28">
        <f t="shared" si="1085"/>
        <v>329.06874999999974</v>
      </c>
      <c r="AA3170" s="28">
        <f t="shared" si="1085"/>
        <v>321.8648083333332</v>
      </c>
      <c r="AB3170" s="28">
        <f t="shared" si="1085"/>
        <v>202.36661666666666</v>
      </c>
      <c r="AC3170" s="28">
        <f t="shared" si="1085"/>
        <v>35.93319166666668</v>
      </c>
      <c r="AD3170" s="28">
        <f t="shared" si="1085"/>
        <v>96.176699999999983</v>
      </c>
      <c r="AE3170" s="28">
        <f t="shared" si="1085"/>
        <v>0</v>
      </c>
      <c r="AF3170" s="28">
        <f t="shared" si="1085"/>
        <v>13.055871666666661</v>
      </c>
      <c r="AG3170" s="28">
        <f t="shared" si="1085"/>
        <v>8.5230499999999978</v>
      </c>
      <c r="AH3170" s="28">
        <f t="shared" si="1064"/>
        <v>0</v>
      </c>
      <c r="AL3170" s="24">
        <f t="shared" si="1074"/>
        <v>1496.5756966666663</v>
      </c>
      <c r="AN3170" s="47">
        <v>315</v>
      </c>
      <c r="AP3170" s="20">
        <f t="shared" si="1072"/>
        <v>1811.5756966666663</v>
      </c>
      <c r="AR3170" s="20"/>
    </row>
    <row r="3171" spans="1:44" x14ac:dyDescent="0.25">
      <c r="A3171" t="str">
        <f>VLOOKUP($B3171,'Cushing Balance'!$C$2:$E$500,3,TRUE)</f>
        <v>12018</v>
      </c>
      <c r="B3171" s="2">
        <v>43182</v>
      </c>
      <c r="C3171" s="32"/>
      <c r="D3171" s="36">
        <f t="shared" si="1022"/>
        <v>139.16694505494522</v>
      </c>
      <c r="E3171" s="28">
        <f t="shared" si="1023"/>
        <v>108.94604395604414</v>
      </c>
      <c r="F3171" s="28">
        <f t="shared" si="1024"/>
        <v>197.36916483516487</v>
      </c>
      <c r="G3171" s="28"/>
      <c r="H3171" s="28">
        <f t="shared" ref="H3171:P3171" si="1099">AVERAGE(H3165:H3170)</f>
        <v>132.56742857142854</v>
      </c>
      <c r="I3171" s="28">
        <f t="shared" si="1099"/>
        <v>78.849230769230743</v>
      </c>
      <c r="J3171" s="28">
        <f t="shared" si="1099"/>
        <v>315.60278021978041</v>
      </c>
      <c r="K3171" s="28">
        <f t="shared" si="1099"/>
        <v>77.481208791208815</v>
      </c>
      <c r="L3171" s="28">
        <f t="shared" si="1099"/>
        <v>6.656349567592164E-3</v>
      </c>
      <c r="M3171" s="28">
        <f t="shared" si="1099"/>
        <v>330.4133626373627</v>
      </c>
      <c r="N3171" s="28">
        <f t="shared" si="1099"/>
        <v>119.65840659340643</v>
      </c>
      <c r="O3171" s="28">
        <f t="shared" si="1099"/>
        <v>44.390010989010989</v>
      </c>
      <c r="P3171" s="28">
        <f t="shared" si="1099"/>
        <v>0</v>
      </c>
      <c r="R3171" s="24">
        <f t="shared" si="1070"/>
        <v>1544.4512387671505</v>
      </c>
      <c r="T3171" s="5">
        <v>574.59757336478265</v>
      </c>
      <c r="V3171" s="20">
        <f t="shared" si="1071"/>
        <v>2119.0488121319331</v>
      </c>
      <c r="W3171" s="59">
        <f t="shared" si="1059"/>
        <v>43182</v>
      </c>
      <c r="X3171" s="36">
        <f t="shared" si="1085"/>
        <v>151.39905833333341</v>
      </c>
      <c r="Y3171" s="28">
        <f t="shared" si="1085"/>
        <v>338.18764999999991</v>
      </c>
      <c r="Z3171" s="28">
        <f t="shared" si="1085"/>
        <v>329.06874999999974</v>
      </c>
      <c r="AA3171" s="28">
        <f t="shared" si="1085"/>
        <v>321.8648083333332</v>
      </c>
      <c r="AB3171" s="28">
        <f t="shared" si="1085"/>
        <v>202.36661666666666</v>
      </c>
      <c r="AC3171" s="28">
        <f t="shared" si="1085"/>
        <v>35.93319166666668</v>
      </c>
      <c r="AD3171" s="28">
        <f t="shared" si="1085"/>
        <v>96.176699999999983</v>
      </c>
      <c r="AE3171" s="28">
        <f t="shared" si="1085"/>
        <v>0</v>
      </c>
      <c r="AF3171" s="28">
        <f t="shared" si="1085"/>
        <v>13.055871666666661</v>
      </c>
      <c r="AG3171" s="28">
        <f t="shared" si="1085"/>
        <v>8.5230499999999978</v>
      </c>
      <c r="AH3171" s="28">
        <f t="shared" si="1064"/>
        <v>0</v>
      </c>
      <c r="AL3171" s="24">
        <f t="shared" si="1074"/>
        <v>1496.5756966666663</v>
      </c>
      <c r="AN3171" s="47">
        <v>315</v>
      </c>
      <c r="AP3171" s="20">
        <f t="shared" si="1072"/>
        <v>1811.5756966666663</v>
      </c>
      <c r="AR3171" s="20"/>
    </row>
    <row r="3172" spans="1:44" x14ac:dyDescent="0.25">
      <c r="A3172" t="str">
        <f>VLOOKUP($B3172,'Cushing Balance'!$C$2:$E$500,3,TRUE)</f>
        <v>12018</v>
      </c>
      <c r="B3172" s="2">
        <v>43183</v>
      </c>
      <c r="C3172" s="32"/>
      <c r="D3172" s="36">
        <f t="shared" ref="D3172:D3235" si="1100">AVERAGE(D3164:D3171)</f>
        <v>139.16694505494522</v>
      </c>
      <c r="E3172" s="28">
        <f t="shared" ref="E3172:E3235" si="1101">AVERAGE(E3164:E3171)</f>
        <v>108.94604395604414</v>
      </c>
      <c r="F3172" s="28">
        <f t="shared" ref="F3172:F3235" si="1102">AVERAGE(F3164:F3171)</f>
        <v>197.36916483516487</v>
      </c>
      <c r="G3172" s="28"/>
      <c r="H3172" s="28">
        <f t="shared" ref="H3172:P3172" si="1103">AVERAGE(H3166:H3171)</f>
        <v>132.56742857142854</v>
      </c>
      <c r="I3172" s="28">
        <f t="shared" si="1103"/>
        <v>78.849230769230743</v>
      </c>
      <c r="J3172" s="28">
        <f t="shared" si="1103"/>
        <v>315.60278021978041</v>
      </c>
      <c r="K3172" s="28">
        <f t="shared" si="1103"/>
        <v>77.481208791208815</v>
      </c>
      <c r="L3172" s="28">
        <f t="shared" si="1103"/>
        <v>6.656349567592164E-3</v>
      </c>
      <c r="M3172" s="28">
        <f t="shared" si="1103"/>
        <v>330.4133626373627</v>
      </c>
      <c r="N3172" s="28">
        <f t="shared" si="1103"/>
        <v>119.65840659340643</v>
      </c>
      <c r="O3172" s="28">
        <f t="shared" si="1103"/>
        <v>44.390010989010989</v>
      </c>
      <c r="P3172" s="28">
        <f t="shared" si="1103"/>
        <v>0</v>
      </c>
      <c r="R3172" s="24">
        <f t="shared" si="1070"/>
        <v>1544.4512387671505</v>
      </c>
      <c r="T3172" s="5">
        <v>574.59757336478265</v>
      </c>
      <c r="V3172" s="20">
        <f t="shared" si="1071"/>
        <v>2119.0488121319331</v>
      </c>
      <c r="W3172" s="59">
        <f t="shared" si="1059"/>
        <v>43183</v>
      </c>
      <c r="X3172" s="36">
        <f t="shared" si="1085"/>
        <v>151.39905833333341</v>
      </c>
      <c r="Y3172" s="28">
        <f t="shared" si="1085"/>
        <v>338.18764999999991</v>
      </c>
      <c r="Z3172" s="28">
        <f t="shared" si="1085"/>
        <v>329.06874999999974</v>
      </c>
      <c r="AA3172" s="28">
        <f t="shared" si="1085"/>
        <v>321.8648083333332</v>
      </c>
      <c r="AB3172" s="28">
        <f t="shared" si="1085"/>
        <v>202.36661666666666</v>
      </c>
      <c r="AC3172" s="28">
        <f t="shared" si="1085"/>
        <v>35.93319166666668</v>
      </c>
      <c r="AD3172" s="28">
        <f t="shared" si="1085"/>
        <v>96.176699999999983</v>
      </c>
      <c r="AE3172" s="28">
        <f t="shared" si="1085"/>
        <v>0</v>
      </c>
      <c r="AF3172" s="28">
        <f t="shared" si="1085"/>
        <v>13.055871666666661</v>
      </c>
      <c r="AG3172" s="28">
        <f t="shared" si="1085"/>
        <v>8.5230499999999978</v>
      </c>
      <c r="AH3172" s="28">
        <f t="shared" si="1064"/>
        <v>0</v>
      </c>
      <c r="AL3172" s="24">
        <f t="shared" si="1074"/>
        <v>1496.5756966666663</v>
      </c>
      <c r="AN3172" s="47">
        <v>315</v>
      </c>
      <c r="AP3172" s="20">
        <f t="shared" si="1072"/>
        <v>1811.5756966666663</v>
      </c>
      <c r="AR3172" s="20"/>
    </row>
    <row r="3173" spans="1:44" x14ac:dyDescent="0.25">
      <c r="A3173" t="str">
        <f>VLOOKUP($B3173,'Cushing Balance'!$C$2:$E$500,3,TRUE)</f>
        <v>12018</v>
      </c>
      <c r="B3173" s="2">
        <v>43184</v>
      </c>
      <c r="C3173" s="32"/>
      <c r="D3173" s="36">
        <f t="shared" si="1100"/>
        <v>139.16694505494522</v>
      </c>
      <c r="E3173" s="28">
        <f t="shared" si="1101"/>
        <v>108.94604395604414</v>
      </c>
      <c r="F3173" s="28">
        <f t="shared" si="1102"/>
        <v>197.36916483516487</v>
      </c>
      <c r="G3173" s="28"/>
      <c r="H3173" s="28">
        <f t="shared" ref="H3173:P3173" si="1104">AVERAGE(H3167:H3172)</f>
        <v>132.56742857142854</v>
      </c>
      <c r="I3173" s="28">
        <f t="shared" si="1104"/>
        <v>78.849230769230743</v>
      </c>
      <c r="J3173" s="28">
        <f t="shared" si="1104"/>
        <v>315.60278021978041</v>
      </c>
      <c r="K3173" s="28">
        <f t="shared" si="1104"/>
        <v>77.481208791208815</v>
      </c>
      <c r="L3173" s="28">
        <f t="shared" si="1104"/>
        <v>6.656349567592164E-3</v>
      </c>
      <c r="M3173" s="28">
        <f t="shared" si="1104"/>
        <v>330.4133626373627</v>
      </c>
      <c r="N3173" s="28">
        <f t="shared" si="1104"/>
        <v>119.65840659340643</v>
      </c>
      <c r="O3173" s="28">
        <f t="shared" si="1104"/>
        <v>44.390010989010989</v>
      </c>
      <c r="P3173" s="28">
        <f t="shared" si="1104"/>
        <v>0</v>
      </c>
      <c r="R3173" s="24">
        <f t="shared" si="1070"/>
        <v>1544.4512387671505</v>
      </c>
      <c r="T3173" s="5">
        <v>574.59757336478265</v>
      </c>
      <c r="V3173" s="20">
        <f t="shared" si="1071"/>
        <v>2119.0488121319331</v>
      </c>
      <c r="W3173" s="59">
        <f t="shared" si="1059"/>
        <v>43184</v>
      </c>
      <c r="X3173" s="36">
        <f t="shared" ref="X3173:AG3188" si="1105">AVERAGE(X3166:X3172)</f>
        <v>151.39905833333341</v>
      </c>
      <c r="Y3173" s="28">
        <f t="shared" si="1105"/>
        <v>338.18764999999991</v>
      </c>
      <c r="Z3173" s="28">
        <f t="shared" si="1105"/>
        <v>329.06874999999974</v>
      </c>
      <c r="AA3173" s="28">
        <f t="shared" si="1105"/>
        <v>321.8648083333332</v>
      </c>
      <c r="AB3173" s="28">
        <f t="shared" si="1105"/>
        <v>202.36661666666666</v>
      </c>
      <c r="AC3173" s="28">
        <f t="shared" si="1105"/>
        <v>35.93319166666668</v>
      </c>
      <c r="AD3173" s="28">
        <f t="shared" si="1105"/>
        <v>96.176699999999983</v>
      </c>
      <c r="AE3173" s="28">
        <f t="shared" si="1105"/>
        <v>0</v>
      </c>
      <c r="AF3173" s="28">
        <f t="shared" si="1105"/>
        <v>13.055871666666661</v>
      </c>
      <c r="AG3173" s="28">
        <f t="shared" si="1105"/>
        <v>8.5230499999999978</v>
      </c>
      <c r="AH3173" s="28">
        <f t="shared" si="1064"/>
        <v>0</v>
      </c>
      <c r="AL3173" s="24">
        <f t="shared" si="1074"/>
        <v>1496.5756966666663</v>
      </c>
      <c r="AN3173" s="47">
        <v>315</v>
      </c>
      <c r="AP3173" s="20">
        <f t="shared" si="1072"/>
        <v>1811.5756966666663</v>
      </c>
      <c r="AR3173" s="20"/>
    </row>
    <row r="3174" spans="1:44" x14ac:dyDescent="0.25">
      <c r="A3174" t="str">
        <f>VLOOKUP($B3174,'Cushing Balance'!$C$2:$E$500,3,TRUE)</f>
        <v>12018</v>
      </c>
      <c r="B3174" s="2">
        <v>43185</v>
      </c>
      <c r="C3174" s="32"/>
      <c r="D3174" s="36">
        <f t="shared" si="1100"/>
        <v>139.16694505494522</v>
      </c>
      <c r="E3174" s="28">
        <f t="shared" si="1101"/>
        <v>108.94604395604414</v>
      </c>
      <c r="F3174" s="28">
        <f t="shared" si="1102"/>
        <v>197.36916483516487</v>
      </c>
      <c r="G3174" s="28"/>
      <c r="H3174" s="28">
        <f t="shared" ref="H3174:P3174" si="1106">AVERAGE(H3168:H3173)</f>
        <v>132.56742857142854</v>
      </c>
      <c r="I3174" s="28">
        <f t="shared" si="1106"/>
        <v>78.849230769230743</v>
      </c>
      <c r="J3174" s="28">
        <f t="shared" si="1106"/>
        <v>315.60278021978041</v>
      </c>
      <c r="K3174" s="28">
        <f t="shared" si="1106"/>
        <v>77.481208791208815</v>
      </c>
      <c r="L3174" s="28">
        <f t="shared" si="1106"/>
        <v>6.656349567592164E-3</v>
      </c>
      <c r="M3174" s="28">
        <f t="shared" si="1106"/>
        <v>330.4133626373627</v>
      </c>
      <c r="N3174" s="28">
        <f t="shared" si="1106"/>
        <v>119.65840659340643</v>
      </c>
      <c r="O3174" s="28">
        <f t="shared" si="1106"/>
        <v>44.390010989010989</v>
      </c>
      <c r="P3174" s="28">
        <f t="shared" si="1106"/>
        <v>0</v>
      </c>
      <c r="R3174" s="24">
        <f t="shared" si="1070"/>
        <v>1544.4512387671505</v>
      </c>
      <c r="T3174" s="5">
        <v>574.59757336478265</v>
      </c>
      <c r="V3174" s="20">
        <f t="shared" si="1071"/>
        <v>2119.0488121319331</v>
      </c>
      <c r="W3174" s="59">
        <f t="shared" si="1059"/>
        <v>43185</v>
      </c>
      <c r="X3174" s="36">
        <f t="shared" si="1105"/>
        <v>151.39905833333341</v>
      </c>
      <c r="Y3174" s="28">
        <f t="shared" si="1105"/>
        <v>338.18764999999991</v>
      </c>
      <c r="Z3174" s="28">
        <f t="shared" si="1105"/>
        <v>329.06874999999974</v>
      </c>
      <c r="AA3174" s="28">
        <f t="shared" si="1105"/>
        <v>321.8648083333332</v>
      </c>
      <c r="AB3174" s="28">
        <f t="shared" si="1105"/>
        <v>202.36661666666666</v>
      </c>
      <c r="AC3174" s="28">
        <f t="shared" si="1105"/>
        <v>35.93319166666668</v>
      </c>
      <c r="AD3174" s="28">
        <f t="shared" si="1105"/>
        <v>96.176699999999983</v>
      </c>
      <c r="AE3174" s="28">
        <f t="shared" si="1105"/>
        <v>0</v>
      </c>
      <c r="AF3174" s="28">
        <f t="shared" si="1105"/>
        <v>13.055871666666661</v>
      </c>
      <c r="AG3174" s="28">
        <f t="shared" si="1105"/>
        <v>8.5230499999999978</v>
      </c>
      <c r="AH3174" s="28">
        <f t="shared" si="1064"/>
        <v>0</v>
      </c>
      <c r="AL3174" s="24">
        <f t="shared" si="1074"/>
        <v>1496.5756966666663</v>
      </c>
      <c r="AN3174" s="47">
        <v>315</v>
      </c>
      <c r="AP3174" s="20">
        <f t="shared" si="1072"/>
        <v>1811.5756966666663</v>
      </c>
      <c r="AR3174" s="20"/>
    </row>
    <row r="3175" spans="1:44" x14ac:dyDescent="0.25">
      <c r="A3175" t="str">
        <f>VLOOKUP($B3175,'Cushing Balance'!$C$2:$E$500,3,TRUE)</f>
        <v>12018</v>
      </c>
      <c r="B3175" s="2">
        <v>43186</v>
      </c>
      <c r="C3175" s="32"/>
      <c r="D3175" s="36">
        <f t="shared" si="1100"/>
        <v>139.16694505494522</v>
      </c>
      <c r="E3175" s="28">
        <f t="shared" si="1101"/>
        <v>108.94604395604414</v>
      </c>
      <c r="F3175" s="28">
        <f t="shared" si="1102"/>
        <v>197.36916483516487</v>
      </c>
      <c r="G3175" s="28"/>
      <c r="H3175" s="28">
        <f t="shared" ref="H3175:P3175" si="1107">AVERAGE(H3169:H3174)</f>
        <v>132.56742857142854</v>
      </c>
      <c r="I3175" s="28">
        <f t="shared" si="1107"/>
        <v>78.849230769230743</v>
      </c>
      <c r="J3175" s="28">
        <f t="shared" si="1107"/>
        <v>315.60278021978041</v>
      </c>
      <c r="K3175" s="28">
        <f t="shared" si="1107"/>
        <v>77.481208791208815</v>
      </c>
      <c r="L3175" s="28">
        <f t="shared" si="1107"/>
        <v>6.656349567592164E-3</v>
      </c>
      <c r="M3175" s="28">
        <f t="shared" si="1107"/>
        <v>330.4133626373627</v>
      </c>
      <c r="N3175" s="28">
        <f t="shared" si="1107"/>
        <v>119.65840659340643</v>
      </c>
      <c r="O3175" s="28">
        <f t="shared" si="1107"/>
        <v>44.390010989010989</v>
      </c>
      <c r="P3175" s="28">
        <f t="shared" si="1107"/>
        <v>0</v>
      </c>
      <c r="R3175" s="24">
        <f t="shared" si="1070"/>
        <v>1544.4512387671505</v>
      </c>
      <c r="T3175" s="5">
        <v>574.59757336478265</v>
      </c>
      <c r="V3175" s="20">
        <f t="shared" si="1071"/>
        <v>2119.0488121319331</v>
      </c>
      <c r="W3175" s="59">
        <f t="shared" si="1059"/>
        <v>43186</v>
      </c>
      <c r="X3175" s="36">
        <f t="shared" si="1105"/>
        <v>151.39905833333341</v>
      </c>
      <c r="Y3175" s="28">
        <f t="shared" si="1105"/>
        <v>338.18764999999991</v>
      </c>
      <c r="Z3175" s="28">
        <f t="shared" si="1105"/>
        <v>329.06874999999974</v>
      </c>
      <c r="AA3175" s="28">
        <f t="shared" si="1105"/>
        <v>321.8648083333332</v>
      </c>
      <c r="AB3175" s="28">
        <f t="shared" si="1105"/>
        <v>202.36661666666666</v>
      </c>
      <c r="AC3175" s="28">
        <f t="shared" si="1105"/>
        <v>35.93319166666668</v>
      </c>
      <c r="AD3175" s="28">
        <f t="shared" si="1105"/>
        <v>96.176699999999983</v>
      </c>
      <c r="AE3175" s="28">
        <f t="shared" si="1105"/>
        <v>0</v>
      </c>
      <c r="AF3175" s="28">
        <f t="shared" si="1105"/>
        <v>13.055871666666661</v>
      </c>
      <c r="AG3175" s="28">
        <f t="shared" si="1105"/>
        <v>8.5230499999999978</v>
      </c>
      <c r="AH3175" s="28">
        <f t="shared" si="1064"/>
        <v>0</v>
      </c>
      <c r="AL3175" s="24">
        <f t="shared" si="1074"/>
        <v>1496.5756966666663</v>
      </c>
      <c r="AN3175" s="47">
        <v>315</v>
      </c>
      <c r="AP3175" s="20">
        <f t="shared" si="1072"/>
        <v>1811.5756966666663</v>
      </c>
      <c r="AR3175" s="20"/>
    </row>
    <row r="3176" spans="1:44" x14ac:dyDescent="0.25">
      <c r="A3176" t="str">
        <f>VLOOKUP($B3176,'Cushing Balance'!$C$2:$E$500,3,TRUE)</f>
        <v>12018</v>
      </c>
      <c r="B3176" s="2">
        <v>43187</v>
      </c>
      <c r="C3176" s="32"/>
      <c r="D3176" s="36">
        <f t="shared" si="1100"/>
        <v>139.16694505494522</v>
      </c>
      <c r="E3176" s="28">
        <f t="shared" si="1101"/>
        <v>108.94604395604414</v>
      </c>
      <c r="F3176" s="28">
        <f t="shared" si="1102"/>
        <v>197.36916483516487</v>
      </c>
      <c r="G3176" s="28"/>
      <c r="H3176" s="28">
        <f t="shared" ref="H3176:P3176" si="1108">AVERAGE(H3170:H3175)</f>
        <v>132.56742857142854</v>
      </c>
      <c r="I3176" s="28">
        <f t="shared" si="1108"/>
        <v>78.849230769230743</v>
      </c>
      <c r="J3176" s="28">
        <f t="shared" si="1108"/>
        <v>315.60278021978041</v>
      </c>
      <c r="K3176" s="28">
        <f t="shared" si="1108"/>
        <v>77.481208791208815</v>
      </c>
      <c r="L3176" s="28">
        <f t="shared" si="1108"/>
        <v>6.656349567592164E-3</v>
      </c>
      <c r="M3176" s="28">
        <f t="shared" si="1108"/>
        <v>330.4133626373627</v>
      </c>
      <c r="N3176" s="28">
        <f t="shared" si="1108"/>
        <v>119.65840659340643</v>
      </c>
      <c r="O3176" s="28">
        <f t="shared" si="1108"/>
        <v>44.390010989010989</v>
      </c>
      <c r="P3176" s="28">
        <f t="shared" si="1108"/>
        <v>0</v>
      </c>
      <c r="R3176" s="24">
        <f t="shared" si="1070"/>
        <v>1544.4512387671505</v>
      </c>
      <c r="T3176" s="5">
        <v>574.59757336478265</v>
      </c>
      <c r="V3176" s="20">
        <f t="shared" si="1071"/>
        <v>2119.0488121319331</v>
      </c>
      <c r="W3176" s="59">
        <f t="shared" si="1059"/>
        <v>43187</v>
      </c>
      <c r="X3176" s="36">
        <f t="shared" si="1105"/>
        <v>151.39905833333341</v>
      </c>
      <c r="Y3176" s="28">
        <f t="shared" si="1105"/>
        <v>338.18764999999991</v>
      </c>
      <c r="Z3176" s="28">
        <f t="shared" si="1105"/>
        <v>329.06874999999974</v>
      </c>
      <c r="AA3176" s="28">
        <f t="shared" si="1105"/>
        <v>321.8648083333332</v>
      </c>
      <c r="AB3176" s="28">
        <f t="shared" si="1105"/>
        <v>202.36661666666666</v>
      </c>
      <c r="AC3176" s="28">
        <f t="shared" si="1105"/>
        <v>35.93319166666668</v>
      </c>
      <c r="AD3176" s="28">
        <f t="shared" si="1105"/>
        <v>96.176699999999983</v>
      </c>
      <c r="AE3176" s="28">
        <f t="shared" si="1105"/>
        <v>0</v>
      </c>
      <c r="AF3176" s="28">
        <f t="shared" si="1105"/>
        <v>13.055871666666661</v>
      </c>
      <c r="AG3176" s="28">
        <f t="shared" si="1105"/>
        <v>8.5230499999999978</v>
      </c>
      <c r="AH3176" s="28">
        <f t="shared" si="1064"/>
        <v>0</v>
      </c>
      <c r="AL3176" s="24">
        <f t="shared" si="1074"/>
        <v>1496.5756966666663</v>
      </c>
      <c r="AN3176" s="47">
        <v>315</v>
      </c>
      <c r="AP3176" s="20">
        <f t="shared" si="1072"/>
        <v>1811.5756966666663</v>
      </c>
      <c r="AR3176" s="20"/>
    </row>
    <row r="3177" spans="1:44" x14ac:dyDescent="0.25">
      <c r="A3177" t="str">
        <f>VLOOKUP($B3177,'Cushing Balance'!$C$2:$E$500,3,TRUE)</f>
        <v>12018</v>
      </c>
      <c r="B3177" s="2">
        <v>43188</v>
      </c>
      <c r="C3177" s="32"/>
      <c r="D3177" s="36">
        <f t="shared" si="1100"/>
        <v>139.16694505494522</v>
      </c>
      <c r="E3177" s="28">
        <f t="shared" si="1101"/>
        <v>108.94604395604414</v>
      </c>
      <c r="F3177" s="28">
        <f t="shared" si="1102"/>
        <v>197.36916483516487</v>
      </c>
      <c r="G3177" s="28"/>
      <c r="H3177" s="28">
        <f t="shared" ref="H3177:P3177" si="1109">AVERAGE(H3171:H3176)</f>
        <v>132.56742857142854</v>
      </c>
      <c r="I3177" s="28">
        <f t="shared" si="1109"/>
        <v>78.849230769230743</v>
      </c>
      <c r="J3177" s="28">
        <f t="shared" si="1109"/>
        <v>315.60278021978041</v>
      </c>
      <c r="K3177" s="28">
        <f t="shared" si="1109"/>
        <v>77.481208791208815</v>
      </c>
      <c r="L3177" s="28">
        <f t="shared" si="1109"/>
        <v>6.656349567592164E-3</v>
      </c>
      <c r="M3177" s="28">
        <f t="shared" si="1109"/>
        <v>330.4133626373627</v>
      </c>
      <c r="N3177" s="28">
        <f t="shared" si="1109"/>
        <v>119.65840659340643</v>
      </c>
      <c r="O3177" s="28">
        <f t="shared" si="1109"/>
        <v>44.390010989010989</v>
      </c>
      <c r="P3177" s="28">
        <f t="shared" si="1109"/>
        <v>0</v>
      </c>
      <c r="R3177" s="24">
        <f t="shared" si="1070"/>
        <v>1544.4512387671505</v>
      </c>
      <c r="T3177" s="5">
        <v>574.59757336478265</v>
      </c>
      <c r="V3177" s="20">
        <f t="shared" si="1071"/>
        <v>2119.0488121319331</v>
      </c>
      <c r="W3177" s="59">
        <f t="shared" si="1059"/>
        <v>43188</v>
      </c>
      <c r="X3177" s="36">
        <f t="shared" si="1105"/>
        <v>151.39905833333341</v>
      </c>
      <c r="Y3177" s="28">
        <f t="shared" si="1105"/>
        <v>338.18764999999991</v>
      </c>
      <c r="Z3177" s="28">
        <f t="shared" si="1105"/>
        <v>329.06874999999974</v>
      </c>
      <c r="AA3177" s="28">
        <f t="shared" si="1105"/>
        <v>321.8648083333332</v>
      </c>
      <c r="AB3177" s="28">
        <f t="shared" si="1105"/>
        <v>202.36661666666666</v>
      </c>
      <c r="AC3177" s="28">
        <f t="shared" si="1105"/>
        <v>35.93319166666668</v>
      </c>
      <c r="AD3177" s="28">
        <f t="shared" si="1105"/>
        <v>96.176699999999983</v>
      </c>
      <c r="AE3177" s="28">
        <f t="shared" si="1105"/>
        <v>0</v>
      </c>
      <c r="AF3177" s="28">
        <f t="shared" si="1105"/>
        <v>13.055871666666661</v>
      </c>
      <c r="AG3177" s="28">
        <f t="shared" si="1105"/>
        <v>8.5230499999999978</v>
      </c>
      <c r="AH3177" s="28">
        <f t="shared" si="1064"/>
        <v>0</v>
      </c>
      <c r="AL3177" s="24">
        <f t="shared" si="1074"/>
        <v>1496.5756966666663</v>
      </c>
      <c r="AN3177" s="47">
        <v>315</v>
      </c>
      <c r="AP3177" s="20">
        <f t="shared" si="1072"/>
        <v>1811.5756966666663</v>
      </c>
      <c r="AR3177" s="20"/>
    </row>
    <row r="3178" spans="1:44" x14ac:dyDescent="0.25">
      <c r="A3178" t="str">
        <f>VLOOKUP($B3178,'Cushing Balance'!$C$2:$E$500,3,TRUE)</f>
        <v>12018</v>
      </c>
      <c r="B3178" s="2">
        <v>43189</v>
      </c>
      <c r="C3178" s="32"/>
      <c r="D3178" s="36">
        <f t="shared" si="1100"/>
        <v>139.16694505494522</v>
      </c>
      <c r="E3178" s="28">
        <f t="shared" si="1101"/>
        <v>108.94604395604414</v>
      </c>
      <c r="F3178" s="28">
        <f t="shared" si="1102"/>
        <v>197.36916483516487</v>
      </c>
      <c r="G3178" s="28"/>
      <c r="H3178" s="28">
        <f t="shared" ref="H3178:P3178" si="1110">AVERAGE(H3172:H3177)</f>
        <v>132.56742857142854</v>
      </c>
      <c r="I3178" s="28">
        <f t="shared" si="1110"/>
        <v>78.849230769230743</v>
      </c>
      <c r="J3178" s="28">
        <f t="shared" si="1110"/>
        <v>315.60278021978041</v>
      </c>
      <c r="K3178" s="28">
        <f t="shared" si="1110"/>
        <v>77.481208791208815</v>
      </c>
      <c r="L3178" s="28">
        <f t="shared" si="1110"/>
        <v>6.656349567592164E-3</v>
      </c>
      <c r="M3178" s="28">
        <f t="shared" si="1110"/>
        <v>330.4133626373627</v>
      </c>
      <c r="N3178" s="28">
        <f t="shared" si="1110"/>
        <v>119.65840659340643</v>
      </c>
      <c r="O3178" s="28">
        <f t="shared" si="1110"/>
        <v>44.390010989010989</v>
      </c>
      <c r="P3178" s="28">
        <f t="shared" si="1110"/>
        <v>0</v>
      </c>
      <c r="R3178" s="24">
        <f t="shared" si="1070"/>
        <v>1544.4512387671505</v>
      </c>
      <c r="T3178" s="5">
        <v>574.59757336478265</v>
      </c>
      <c r="V3178" s="20">
        <f t="shared" si="1071"/>
        <v>2119.0488121319331</v>
      </c>
      <c r="W3178" s="59">
        <f t="shared" si="1059"/>
        <v>43189</v>
      </c>
      <c r="X3178" s="36">
        <f t="shared" si="1105"/>
        <v>151.39905833333341</v>
      </c>
      <c r="Y3178" s="28">
        <f t="shared" si="1105"/>
        <v>338.18764999999991</v>
      </c>
      <c r="Z3178" s="28">
        <f t="shared" si="1105"/>
        <v>329.06874999999974</v>
      </c>
      <c r="AA3178" s="28">
        <f t="shared" si="1105"/>
        <v>321.8648083333332</v>
      </c>
      <c r="AB3178" s="28">
        <f t="shared" si="1105"/>
        <v>202.36661666666666</v>
      </c>
      <c r="AC3178" s="28">
        <f t="shared" si="1105"/>
        <v>35.93319166666668</v>
      </c>
      <c r="AD3178" s="28">
        <f t="shared" si="1105"/>
        <v>96.176699999999983</v>
      </c>
      <c r="AE3178" s="28">
        <f t="shared" si="1105"/>
        <v>0</v>
      </c>
      <c r="AF3178" s="28">
        <f t="shared" si="1105"/>
        <v>13.055871666666661</v>
      </c>
      <c r="AG3178" s="28">
        <f t="shared" si="1105"/>
        <v>8.5230499999999978</v>
      </c>
      <c r="AH3178" s="28">
        <f t="shared" si="1064"/>
        <v>0</v>
      </c>
      <c r="AL3178" s="24">
        <f t="shared" si="1074"/>
        <v>1496.5756966666663</v>
      </c>
      <c r="AN3178" s="47">
        <v>315</v>
      </c>
      <c r="AP3178" s="20">
        <f t="shared" si="1072"/>
        <v>1811.5756966666663</v>
      </c>
      <c r="AR3178" s="20"/>
    </row>
    <row r="3179" spans="1:44" x14ac:dyDescent="0.25">
      <c r="A3179" t="str">
        <f>VLOOKUP($B3179,'Cushing Balance'!$C$2:$E$500,3,TRUE)</f>
        <v>12018</v>
      </c>
      <c r="B3179" s="2">
        <v>43190</v>
      </c>
      <c r="C3179" s="32"/>
      <c r="D3179" s="36">
        <f t="shared" si="1100"/>
        <v>139.16694505494522</v>
      </c>
      <c r="E3179" s="28">
        <f t="shared" si="1101"/>
        <v>108.94604395604414</v>
      </c>
      <c r="F3179" s="28">
        <f t="shared" si="1102"/>
        <v>197.36916483516487</v>
      </c>
      <c r="G3179" s="28"/>
      <c r="H3179" s="28">
        <f t="shared" ref="H3179:P3179" si="1111">AVERAGE(H3173:H3178)</f>
        <v>132.56742857142854</v>
      </c>
      <c r="I3179" s="28">
        <f t="shared" si="1111"/>
        <v>78.849230769230743</v>
      </c>
      <c r="J3179" s="28">
        <f t="shared" si="1111"/>
        <v>315.60278021978041</v>
      </c>
      <c r="K3179" s="28">
        <f t="shared" si="1111"/>
        <v>77.481208791208815</v>
      </c>
      <c r="L3179" s="28">
        <f t="shared" si="1111"/>
        <v>6.656349567592164E-3</v>
      </c>
      <c r="M3179" s="28">
        <f t="shared" si="1111"/>
        <v>330.4133626373627</v>
      </c>
      <c r="N3179" s="28">
        <f t="shared" si="1111"/>
        <v>119.65840659340643</v>
      </c>
      <c r="O3179" s="28">
        <f t="shared" si="1111"/>
        <v>44.390010989010989</v>
      </c>
      <c r="P3179" s="28">
        <f t="shared" si="1111"/>
        <v>0</v>
      </c>
      <c r="R3179" s="24">
        <f t="shared" si="1070"/>
        <v>1544.4512387671505</v>
      </c>
      <c r="T3179" s="5">
        <v>574.59757336478265</v>
      </c>
      <c r="V3179" s="20">
        <f t="shared" si="1071"/>
        <v>2119.0488121319331</v>
      </c>
      <c r="W3179" s="59">
        <f t="shared" si="1059"/>
        <v>43190</v>
      </c>
      <c r="X3179" s="36">
        <f t="shared" si="1105"/>
        <v>151.39905833333341</v>
      </c>
      <c r="Y3179" s="28">
        <f t="shared" si="1105"/>
        <v>338.18764999999991</v>
      </c>
      <c r="Z3179" s="28">
        <f t="shared" si="1105"/>
        <v>329.06874999999974</v>
      </c>
      <c r="AA3179" s="28">
        <f t="shared" si="1105"/>
        <v>321.8648083333332</v>
      </c>
      <c r="AB3179" s="28">
        <f t="shared" si="1105"/>
        <v>202.36661666666666</v>
      </c>
      <c r="AC3179" s="28">
        <f t="shared" si="1105"/>
        <v>35.93319166666668</v>
      </c>
      <c r="AD3179" s="28">
        <f t="shared" si="1105"/>
        <v>96.176699999999983</v>
      </c>
      <c r="AE3179" s="28">
        <f t="shared" si="1105"/>
        <v>0</v>
      </c>
      <c r="AF3179" s="28">
        <f t="shared" si="1105"/>
        <v>13.055871666666661</v>
      </c>
      <c r="AG3179" s="28">
        <f t="shared" si="1105"/>
        <v>8.5230499999999978</v>
      </c>
      <c r="AH3179" s="28">
        <f t="shared" si="1064"/>
        <v>0</v>
      </c>
      <c r="AL3179" s="24">
        <f t="shared" si="1074"/>
        <v>1496.5756966666663</v>
      </c>
      <c r="AN3179" s="47">
        <v>315</v>
      </c>
      <c r="AP3179" s="20">
        <f t="shared" si="1072"/>
        <v>1811.5756966666663</v>
      </c>
      <c r="AR3179" s="20"/>
    </row>
    <row r="3180" spans="1:44" x14ac:dyDescent="0.25">
      <c r="A3180" t="str">
        <f>VLOOKUP($B3180,'Cushing Balance'!$C$2:$E$500,3,TRUE)</f>
        <v>12018</v>
      </c>
      <c r="B3180" s="2">
        <v>43191</v>
      </c>
      <c r="C3180" s="32"/>
      <c r="D3180" s="36">
        <f t="shared" si="1100"/>
        <v>139.16694505494522</v>
      </c>
      <c r="E3180" s="28">
        <f t="shared" si="1101"/>
        <v>108.94604395604414</v>
      </c>
      <c r="F3180" s="28">
        <f t="shared" si="1102"/>
        <v>197.36916483516487</v>
      </c>
      <c r="G3180" s="28"/>
      <c r="H3180" s="28">
        <f t="shared" ref="H3180:P3180" si="1112">AVERAGE(H3174:H3179)</f>
        <v>132.56742857142854</v>
      </c>
      <c r="I3180" s="28">
        <f t="shared" si="1112"/>
        <v>78.849230769230743</v>
      </c>
      <c r="J3180" s="28">
        <f t="shared" si="1112"/>
        <v>315.60278021978041</v>
      </c>
      <c r="K3180" s="28">
        <f t="shared" si="1112"/>
        <v>77.481208791208815</v>
      </c>
      <c r="L3180" s="28">
        <f t="shared" si="1112"/>
        <v>6.656349567592164E-3</v>
      </c>
      <c r="M3180" s="28">
        <f t="shared" si="1112"/>
        <v>330.4133626373627</v>
      </c>
      <c r="N3180" s="28">
        <f t="shared" si="1112"/>
        <v>119.65840659340643</v>
      </c>
      <c r="O3180" s="28">
        <f t="shared" si="1112"/>
        <v>44.390010989010989</v>
      </c>
      <c r="P3180" s="28">
        <f t="shared" si="1112"/>
        <v>0</v>
      </c>
      <c r="R3180" s="24">
        <f t="shared" si="1070"/>
        <v>1544.4512387671505</v>
      </c>
      <c r="T3180" s="5">
        <v>576.96281159342436</v>
      </c>
      <c r="V3180" s="20">
        <f t="shared" si="1071"/>
        <v>2121.4140503605749</v>
      </c>
      <c r="W3180" s="59">
        <f t="shared" si="1059"/>
        <v>43191</v>
      </c>
      <c r="X3180" s="36">
        <f t="shared" si="1105"/>
        <v>151.39905833333341</v>
      </c>
      <c r="Y3180" s="28">
        <f t="shared" si="1105"/>
        <v>338.18764999999991</v>
      </c>
      <c r="Z3180" s="28">
        <f t="shared" si="1105"/>
        <v>329.06874999999974</v>
      </c>
      <c r="AA3180" s="28">
        <f t="shared" si="1105"/>
        <v>321.8648083333332</v>
      </c>
      <c r="AB3180" s="28">
        <f t="shared" si="1105"/>
        <v>202.36661666666666</v>
      </c>
      <c r="AC3180" s="28">
        <f t="shared" si="1105"/>
        <v>35.93319166666668</v>
      </c>
      <c r="AD3180" s="28">
        <f t="shared" si="1105"/>
        <v>96.176699999999983</v>
      </c>
      <c r="AE3180" s="28">
        <f t="shared" si="1105"/>
        <v>0</v>
      </c>
      <c r="AF3180" s="28">
        <f t="shared" si="1105"/>
        <v>13.055871666666661</v>
      </c>
      <c r="AG3180" s="28">
        <f t="shared" si="1105"/>
        <v>8.5230499999999978</v>
      </c>
      <c r="AH3180" s="28">
        <f t="shared" si="1064"/>
        <v>0</v>
      </c>
      <c r="AL3180" s="24">
        <f t="shared" si="1074"/>
        <v>1496.5756966666663</v>
      </c>
      <c r="AN3180" s="47">
        <v>315</v>
      </c>
      <c r="AP3180" s="20">
        <f t="shared" si="1072"/>
        <v>1811.5756966666663</v>
      </c>
      <c r="AR3180" s="20"/>
    </row>
    <row r="3181" spans="1:44" x14ac:dyDescent="0.25">
      <c r="A3181" t="str">
        <f>VLOOKUP($B3181,'Cushing Balance'!$C$2:$E$500,3,TRUE)</f>
        <v>12018</v>
      </c>
      <c r="B3181" s="2">
        <v>43192</v>
      </c>
      <c r="C3181" s="32"/>
      <c r="D3181" s="36">
        <f t="shared" si="1100"/>
        <v>139.16694505494522</v>
      </c>
      <c r="E3181" s="28">
        <f t="shared" si="1101"/>
        <v>108.94604395604414</v>
      </c>
      <c r="F3181" s="28">
        <f t="shared" si="1102"/>
        <v>197.36916483516487</v>
      </c>
      <c r="G3181" s="28"/>
      <c r="H3181" s="28">
        <f t="shared" ref="H3181:P3181" si="1113">AVERAGE(H3175:H3180)</f>
        <v>132.56742857142854</v>
      </c>
      <c r="I3181" s="28">
        <f t="shared" si="1113"/>
        <v>78.849230769230743</v>
      </c>
      <c r="J3181" s="28">
        <f t="shared" si="1113"/>
        <v>315.60278021978041</v>
      </c>
      <c r="K3181" s="28">
        <f t="shared" si="1113"/>
        <v>77.481208791208815</v>
      </c>
      <c r="L3181" s="28">
        <f t="shared" si="1113"/>
        <v>6.656349567592164E-3</v>
      </c>
      <c r="M3181" s="28">
        <f t="shared" si="1113"/>
        <v>330.4133626373627</v>
      </c>
      <c r="N3181" s="28">
        <f t="shared" si="1113"/>
        <v>119.65840659340643</v>
      </c>
      <c r="O3181" s="28">
        <f t="shared" si="1113"/>
        <v>44.390010989010989</v>
      </c>
      <c r="P3181" s="28">
        <f t="shared" si="1113"/>
        <v>0</v>
      </c>
      <c r="R3181" s="24">
        <f t="shared" si="1070"/>
        <v>1544.4512387671505</v>
      </c>
      <c r="T3181" s="5">
        <v>576.96281159342436</v>
      </c>
      <c r="V3181" s="20">
        <f t="shared" si="1071"/>
        <v>2121.4140503605749</v>
      </c>
      <c r="W3181" s="59">
        <f t="shared" si="1059"/>
        <v>43192</v>
      </c>
      <c r="X3181" s="36">
        <f t="shared" si="1105"/>
        <v>151.39905833333341</v>
      </c>
      <c r="Y3181" s="28">
        <f t="shared" si="1105"/>
        <v>338.18764999999991</v>
      </c>
      <c r="Z3181" s="28">
        <f t="shared" si="1105"/>
        <v>329.06874999999974</v>
      </c>
      <c r="AA3181" s="28">
        <f t="shared" si="1105"/>
        <v>321.8648083333332</v>
      </c>
      <c r="AB3181" s="28">
        <f t="shared" si="1105"/>
        <v>202.36661666666666</v>
      </c>
      <c r="AC3181" s="28">
        <f t="shared" si="1105"/>
        <v>35.93319166666668</v>
      </c>
      <c r="AD3181" s="28">
        <f t="shared" si="1105"/>
        <v>96.176699999999983</v>
      </c>
      <c r="AE3181" s="28">
        <f t="shared" si="1105"/>
        <v>0</v>
      </c>
      <c r="AF3181" s="28">
        <f t="shared" si="1105"/>
        <v>13.055871666666661</v>
      </c>
      <c r="AG3181" s="28">
        <f t="shared" si="1105"/>
        <v>8.5230499999999978</v>
      </c>
      <c r="AH3181" s="28">
        <f t="shared" si="1064"/>
        <v>0</v>
      </c>
      <c r="AL3181" s="24">
        <f t="shared" si="1074"/>
        <v>1496.5756966666663</v>
      </c>
      <c r="AN3181" s="47">
        <v>315</v>
      </c>
      <c r="AP3181" s="20">
        <f t="shared" si="1072"/>
        <v>1811.5756966666663</v>
      </c>
      <c r="AR3181" s="20"/>
    </row>
    <row r="3182" spans="1:44" x14ac:dyDescent="0.25">
      <c r="A3182" t="str">
        <f>VLOOKUP($B3182,'Cushing Balance'!$C$2:$E$500,3,TRUE)</f>
        <v>12018</v>
      </c>
      <c r="B3182" s="2">
        <v>43193</v>
      </c>
      <c r="C3182" s="32"/>
      <c r="D3182" s="36">
        <f t="shared" si="1100"/>
        <v>139.16694505494522</v>
      </c>
      <c r="E3182" s="28">
        <f t="shared" si="1101"/>
        <v>108.94604395604414</v>
      </c>
      <c r="F3182" s="28">
        <f t="shared" si="1102"/>
        <v>197.36916483516487</v>
      </c>
      <c r="G3182" s="28"/>
      <c r="H3182" s="28">
        <f t="shared" ref="H3182:P3182" si="1114">AVERAGE(H3176:H3181)</f>
        <v>132.56742857142854</v>
      </c>
      <c r="I3182" s="28">
        <f t="shared" si="1114"/>
        <v>78.849230769230743</v>
      </c>
      <c r="J3182" s="28">
        <f t="shared" si="1114"/>
        <v>315.60278021978041</v>
      </c>
      <c r="K3182" s="28">
        <f t="shared" si="1114"/>
        <v>77.481208791208815</v>
      </c>
      <c r="L3182" s="28">
        <f t="shared" si="1114"/>
        <v>6.656349567592164E-3</v>
      </c>
      <c r="M3182" s="28">
        <f t="shared" si="1114"/>
        <v>330.4133626373627</v>
      </c>
      <c r="N3182" s="28">
        <f t="shared" si="1114"/>
        <v>119.65840659340643</v>
      </c>
      <c r="O3182" s="28">
        <f t="shared" si="1114"/>
        <v>44.390010989010989</v>
      </c>
      <c r="P3182" s="28">
        <f t="shared" si="1114"/>
        <v>0</v>
      </c>
      <c r="R3182" s="24">
        <f t="shared" si="1070"/>
        <v>1544.4512387671505</v>
      </c>
      <c r="T3182" s="5">
        <v>576.96281159342436</v>
      </c>
      <c r="V3182" s="20">
        <f t="shared" si="1071"/>
        <v>2121.4140503605749</v>
      </c>
      <c r="W3182" s="59">
        <f t="shared" si="1059"/>
        <v>43193</v>
      </c>
      <c r="X3182" s="36">
        <f t="shared" si="1105"/>
        <v>151.39905833333341</v>
      </c>
      <c r="Y3182" s="28">
        <f t="shared" si="1105"/>
        <v>338.18764999999991</v>
      </c>
      <c r="Z3182" s="28">
        <f t="shared" si="1105"/>
        <v>329.06874999999974</v>
      </c>
      <c r="AA3182" s="28">
        <f t="shared" si="1105"/>
        <v>321.8648083333332</v>
      </c>
      <c r="AB3182" s="28">
        <f t="shared" si="1105"/>
        <v>202.36661666666666</v>
      </c>
      <c r="AC3182" s="28">
        <f t="shared" si="1105"/>
        <v>35.93319166666668</v>
      </c>
      <c r="AD3182" s="28">
        <f t="shared" si="1105"/>
        <v>96.176699999999983</v>
      </c>
      <c r="AE3182" s="28">
        <f t="shared" si="1105"/>
        <v>0</v>
      </c>
      <c r="AF3182" s="28">
        <f t="shared" si="1105"/>
        <v>13.055871666666661</v>
      </c>
      <c r="AG3182" s="28">
        <f t="shared" si="1105"/>
        <v>8.5230499999999978</v>
      </c>
      <c r="AH3182" s="28">
        <f t="shared" si="1064"/>
        <v>0</v>
      </c>
      <c r="AL3182" s="24">
        <f t="shared" si="1074"/>
        <v>1496.5756966666663</v>
      </c>
      <c r="AN3182" s="47">
        <v>315</v>
      </c>
      <c r="AP3182" s="20">
        <f t="shared" si="1072"/>
        <v>1811.5756966666663</v>
      </c>
      <c r="AR3182" s="20"/>
    </row>
    <row r="3183" spans="1:44" x14ac:dyDescent="0.25">
      <c r="A3183" t="str">
        <f>VLOOKUP($B3183,'Cushing Balance'!$C$2:$E$500,3,TRUE)</f>
        <v>12018</v>
      </c>
      <c r="B3183" s="2">
        <v>43194</v>
      </c>
      <c r="C3183" s="32"/>
      <c r="D3183" s="36">
        <f t="shared" si="1100"/>
        <v>139.16694505494522</v>
      </c>
      <c r="E3183" s="28">
        <f t="shared" si="1101"/>
        <v>108.94604395604414</v>
      </c>
      <c r="F3183" s="28">
        <f t="shared" si="1102"/>
        <v>197.36916483516487</v>
      </c>
      <c r="G3183" s="28"/>
      <c r="H3183" s="28">
        <f t="shared" ref="H3183:P3183" si="1115">AVERAGE(H3177:H3182)</f>
        <v>132.56742857142854</v>
      </c>
      <c r="I3183" s="28">
        <f t="shared" si="1115"/>
        <v>78.849230769230743</v>
      </c>
      <c r="J3183" s="28">
        <f t="shared" si="1115"/>
        <v>315.60278021978041</v>
      </c>
      <c r="K3183" s="28">
        <f t="shared" si="1115"/>
        <v>77.481208791208815</v>
      </c>
      <c r="L3183" s="28">
        <f t="shared" si="1115"/>
        <v>6.656349567592164E-3</v>
      </c>
      <c r="M3183" s="28">
        <f t="shared" si="1115"/>
        <v>330.4133626373627</v>
      </c>
      <c r="N3183" s="28">
        <f t="shared" si="1115"/>
        <v>119.65840659340643</v>
      </c>
      <c r="O3183" s="28">
        <f t="shared" si="1115"/>
        <v>44.390010989010989</v>
      </c>
      <c r="P3183" s="28">
        <f t="shared" si="1115"/>
        <v>0</v>
      </c>
      <c r="R3183" s="24">
        <f t="shared" si="1070"/>
        <v>1544.4512387671505</v>
      </c>
      <c r="T3183" s="5">
        <v>576.96281159342436</v>
      </c>
      <c r="V3183" s="20">
        <f t="shared" si="1071"/>
        <v>2121.4140503605749</v>
      </c>
      <c r="W3183" s="59">
        <f t="shared" si="1059"/>
        <v>43194</v>
      </c>
      <c r="X3183" s="36">
        <f t="shared" si="1105"/>
        <v>151.39905833333341</v>
      </c>
      <c r="Y3183" s="28">
        <f t="shared" si="1105"/>
        <v>338.18764999999991</v>
      </c>
      <c r="Z3183" s="28">
        <f t="shared" si="1105"/>
        <v>329.06874999999974</v>
      </c>
      <c r="AA3183" s="28">
        <f t="shared" si="1105"/>
        <v>321.8648083333332</v>
      </c>
      <c r="AB3183" s="28">
        <f t="shared" si="1105"/>
        <v>202.36661666666666</v>
      </c>
      <c r="AC3183" s="28">
        <f t="shared" si="1105"/>
        <v>35.93319166666668</v>
      </c>
      <c r="AD3183" s="28">
        <f t="shared" si="1105"/>
        <v>96.176699999999983</v>
      </c>
      <c r="AE3183" s="28">
        <f t="shared" si="1105"/>
        <v>0</v>
      </c>
      <c r="AF3183" s="28">
        <f t="shared" si="1105"/>
        <v>13.055871666666661</v>
      </c>
      <c r="AG3183" s="28">
        <f t="shared" si="1105"/>
        <v>8.5230499999999978</v>
      </c>
      <c r="AH3183" s="28">
        <f t="shared" si="1064"/>
        <v>0</v>
      </c>
      <c r="AL3183" s="24">
        <f t="shared" si="1074"/>
        <v>1496.5756966666663</v>
      </c>
      <c r="AN3183" s="47">
        <v>315</v>
      </c>
      <c r="AP3183" s="20">
        <f t="shared" si="1072"/>
        <v>1811.5756966666663</v>
      </c>
      <c r="AR3183" s="20"/>
    </row>
    <row r="3184" spans="1:44" x14ac:dyDescent="0.25">
      <c r="A3184" t="str">
        <f>VLOOKUP($B3184,'Cushing Balance'!$C$2:$E$500,3,TRUE)</f>
        <v>12018</v>
      </c>
      <c r="B3184" s="2">
        <v>43195</v>
      </c>
      <c r="C3184" s="32"/>
      <c r="D3184" s="36">
        <f t="shared" si="1100"/>
        <v>139.16694505494522</v>
      </c>
      <c r="E3184" s="28">
        <f t="shared" si="1101"/>
        <v>108.94604395604414</v>
      </c>
      <c r="F3184" s="28">
        <f t="shared" si="1102"/>
        <v>197.36916483516487</v>
      </c>
      <c r="G3184" s="28"/>
      <c r="H3184" s="28">
        <f t="shared" ref="H3184:P3184" si="1116">AVERAGE(H3178:H3183)</f>
        <v>132.56742857142854</v>
      </c>
      <c r="I3184" s="28">
        <f t="shared" si="1116"/>
        <v>78.849230769230743</v>
      </c>
      <c r="J3184" s="28">
        <f t="shared" si="1116"/>
        <v>315.60278021978041</v>
      </c>
      <c r="K3184" s="28">
        <f t="shared" si="1116"/>
        <v>77.481208791208815</v>
      </c>
      <c r="L3184" s="28">
        <f t="shared" si="1116"/>
        <v>6.656349567592164E-3</v>
      </c>
      <c r="M3184" s="28">
        <f t="shared" si="1116"/>
        <v>330.4133626373627</v>
      </c>
      <c r="N3184" s="28">
        <f t="shared" si="1116"/>
        <v>119.65840659340643</v>
      </c>
      <c r="O3184" s="28">
        <f t="shared" si="1116"/>
        <v>44.390010989010989</v>
      </c>
      <c r="P3184" s="28">
        <f t="shared" si="1116"/>
        <v>0</v>
      </c>
      <c r="R3184" s="24">
        <f t="shared" si="1070"/>
        <v>1544.4512387671505</v>
      </c>
      <c r="T3184" s="5">
        <v>576.96281159342436</v>
      </c>
      <c r="V3184" s="20">
        <f t="shared" si="1071"/>
        <v>2121.4140503605749</v>
      </c>
      <c r="W3184" s="59">
        <f t="shared" si="1059"/>
        <v>43195</v>
      </c>
      <c r="X3184" s="36">
        <f t="shared" si="1105"/>
        <v>151.39905833333341</v>
      </c>
      <c r="Y3184" s="28">
        <f t="shared" si="1105"/>
        <v>338.18764999999991</v>
      </c>
      <c r="Z3184" s="28">
        <f t="shared" si="1105"/>
        <v>329.06874999999974</v>
      </c>
      <c r="AA3184" s="28">
        <f t="shared" si="1105"/>
        <v>321.8648083333332</v>
      </c>
      <c r="AB3184" s="28">
        <f t="shared" si="1105"/>
        <v>202.36661666666666</v>
      </c>
      <c r="AC3184" s="28">
        <f t="shared" si="1105"/>
        <v>35.93319166666668</v>
      </c>
      <c r="AD3184" s="28">
        <f t="shared" si="1105"/>
        <v>96.176699999999983</v>
      </c>
      <c r="AE3184" s="28">
        <f t="shared" si="1105"/>
        <v>0</v>
      </c>
      <c r="AF3184" s="28">
        <f t="shared" si="1105"/>
        <v>13.055871666666661</v>
      </c>
      <c r="AG3184" s="28">
        <f t="shared" si="1105"/>
        <v>8.5230499999999978</v>
      </c>
      <c r="AH3184" s="28">
        <f t="shared" si="1064"/>
        <v>0</v>
      </c>
      <c r="AL3184" s="24">
        <f t="shared" si="1074"/>
        <v>1496.5756966666663</v>
      </c>
      <c r="AN3184" s="47">
        <v>315</v>
      </c>
      <c r="AP3184" s="20">
        <f t="shared" si="1072"/>
        <v>1811.5756966666663</v>
      </c>
      <c r="AR3184" s="20"/>
    </row>
    <row r="3185" spans="1:44" x14ac:dyDescent="0.25">
      <c r="A3185" t="str">
        <f>VLOOKUP($B3185,'Cushing Balance'!$C$2:$E$500,3,TRUE)</f>
        <v>12018</v>
      </c>
      <c r="B3185" s="2">
        <v>43196</v>
      </c>
      <c r="C3185" s="32"/>
      <c r="D3185" s="36">
        <f t="shared" si="1100"/>
        <v>139.16694505494522</v>
      </c>
      <c r="E3185" s="28">
        <f t="shared" si="1101"/>
        <v>108.94604395604414</v>
      </c>
      <c r="F3185" s="28">
        <f t="shared" si="1102"/>
        <v>197.36916483516487</v>
      </c>
      <c r="G3185" s="28"/>
      <c r="H3185" s="28">
        <f t="shared" ref="H3185:P3185" si="1117">AVERAGE(H3179:H3184)</f>
        <v>132.56742857142854</v>
      </c>
      <c r="I3185" s="28">
        <f t="shared" si="1117"/>
        <v>78.849230769230743</v>
      </c>
      <c r="J3185" s="28">
        <f t="shared" si="1117"/>
        <v>315.60278021978041</v>
      </c>
      <c r="K3185" s="28">
        <f t="shared" si="1117"/>
        <v>77.481208791208815</v>
      </c>
      <c r="L3185" s="28">
        <f t="shared" si="1117"/>
        <v>6.656349567592164E-3</v>
      </c>
      <c r="M3185" s="28">
        <f t="shared" si="1117"/>
        <v>330.4133626373627</v>
      </c>
      <c r="N3185" s="28">
        <f t="shared" si="1117"/>
        <v>119.65840659340643</v>
      </c>
      <c r="O3185" s="28">
        <f t="shared" si="1117"/>
        <v>44.390010989010989</v>
      </c>
      <c r="P3185" s="28">
        <f t="shared" si="1117"/>
        <v>0</v>
      </c>
      <c r="R3185" s="24">
        <f t="shared" si="1070"/>
        <v>1544.4512387671505</v>
      </c>
      <c r="T3185" s="5">
        <v>576.96281159342436</v>
      </c>
      <c r="V3185" s="20">
        <f t="shared" si="1071"/>
        <v>2121.4140503605749</v>
      </c>
      <c r="W3185" s="59">
        <f t="shared" si="1059"/>
        <v>43196</v>
      </c>
      <c r="X3185" s="36">
        <f t="shared" si="1105"/>
        <v>151.39905833333341</v>
      </c>
      <c r="Y3185" s="28">
        <f t="shared" si="1105"/>
        <v>338.18764999999991</v>
      </c>
      <c r="Z3185" s="28">
        <f t="shared" si="1105"/>
        <v>329.06874999999974</v>
      </c>
      <c r="AA3185" s="28">
        <f t="shared" si="1105"/>
        <v>321.8648083333332</v>
      </c>
      <c r="AB3185" s="28">
        <f t="shared" si="1105"/>
        <v>202.36661666666666</v>
      </c>
      <c r="AC3185" s="28">
        <f t="shared" si="1105"/>
        <v>35.93319166666668</v>
      </c>
      <c r="AD3185" s="28">
        <f t="shared" si="1105"/>
        <v>96.176699999999983</v>
      </c>
      <c r="AE3185" s="28">
        <f t="shared" si="1105"/>
        <v>0</v>
      </c>
      <c r="AF3185" s="28">
        <f t="shared" si="1105"/>
        <v>13.055871666666661</v>
      </c>
      <c r="AG3185" s="28">
        <f t="shared" si="1105"/>
        <v>8.5230499999999978</v>
      </c>
      <c r="AH3185" s="28">
        <f t="shared" si="1064"/>
        <v>0</v>
      </c>
      <c r="AL3185" s="24">
        <f t="shared" si="1074"/>
        <v>1496.5756966666663</v>
      </c>
      <c r="AN3185" s="47">
        <v>315</v>
      </c>
      <c r="AP3185" s="20">
        <f t="shared" si="1072"/>
        <v>1811.5756966666663</v>
      </c>
      <c r="AR3185" s="20"/>
    </row>
    <row r="3186" spans="1:44" x14ac:dyDescent="0.25">
      <c r="A3186" t="str">
        <f>VLOOKUP($B3186,'Cushing Balance'!$C$2:$E$500,3,TRUE)</f>
        <v>12018</v>
      </c>
      <c r="B3186" s="2">
        <v>43197</v>
      </c>
      <c r="C3186" s="32"/>
      <c r="D3186" s="36">
        <f t="shared" si="1100"/>
        <v>139.16694505494522</v>
      </c>
      <c r="E3186" s="28">
        <f t="shared" si="1101"/>
        <v>108.94604395604414</v>
      </c>
      <c r="F3186" s="28">
        <f t="shared" si="1102"/>
        <v>197.36916483516487</v>
      </c>
      <c r="G3186" s="28"/>
      <c r="H3186" s="28">
        <f t="shared" ref="H3186:P3186" si="1118">AVERAGE(H3180:H3185)</f>
        <v>132.56742857142854</v>
      </c>
      <c r="I3186" s="28">
        <f t="shared" si="1118"/>
        <v>78.849230769230743</v>
      </c>
      <c r="J3186" s="28">
        <f t="shared" si="1118"/>
        <v>315.60278021978041</v>
      </c>
      <c r="K3186" s="28">
        <f t="shared" si="1118"/>
        <v>77.481208791208815</v>
      </c>
      <c r="L3186" s="28">
        <f t="shared" si="1118"/>
        <v>6.656349567592164E-3</v>
      </c>
      <c r="M3186" s="28">
        <f t="shared" si="1118"/>
        <v>330.4133626373627</v>
      </c>
      <c r="N3186" s="28">
        <f t="shared" si="1118"/>
        <v>119.65840659340643</v>
      </c>
      <c r="O3186" s="28">
        <f t="shared" si="1118"/>
        <v>44.390010989010989</v>
      </c>
      <c r="P3186" s="28">
        <f t="shared" si="1118"/>
        <v>0</v>
      </c>
      <c r="R3186" s="24">
        <f t="shared" si="1070"/>
        <v>1544.4512387671505</v>
      </c>
      <c r="T3186" s="5">
        <v>576.96281159342436</v>
      </c>
      <c r="V3186" s="20">
        <f t="shared" si="1071"/>
        <v>2121.4140503605749</v>
      </c>
      <c r="W3186" s="59">
        <f t="shared" si="1059"/>
        <v>43197</v>
      </c>
      <c r="X3186" s="36">
        <f t="shared" si="1105"/>
        <v>151.39905833333341</v>
      </c>
      <c r="Y3186" s="28">
        <f t="shared" si="1105"/>
        <v>338.18764999999991</v>
      </c>
      <c r="Z3186" s="28">
        <f t="shared" si="1105"/>
        <v>329.06874999999974</v>
      </c>
      <c r="AA3186" s="28">
        <f t="shared" si="1105"/>
        <v>321.8648083333332</v>
      </c>
      <c r="AB3186" s="28">
        <f t="shared" si="1105"/>
        <v>202.36661666666666</v>
      </c>
      <c r="AC3186" s="28">
        <f t="shared" si="1105"/>
        <v>35.93319166666668</v>
      </c>
      <c r="AD3186" s="28">
        <f t="shared" si="1105"/>
        <v>96.176699999999983</v>
      </c>
      <c r="AE3186" s="28">
        <f t="shared" si="1105"/>
        <v>0</v>
      </c>
      <c r="AF3186" s="28">
        <f t="shared" si="1105"/>
        <v>13.055871666666661</v>
      </c>
      <c r="AG3186" s="28">
        <f t="shared" si="1105"/>
        <v>8.5230499999999978</v>
      </c>
      <c r="AH3186" s="28">
        <f t="shared" si="1064"/>
        <v>0</v>
      </c>
      <c r="AL3186" s="24">
        <f t="shared" si="1074"/>
        <v>1496.5756966666663</v>
      </c>
      <c r="AN3186" s="47">
        <v>315</v>
      </c>
      <c r="AP3186" s="20">
        <f t="shared" si="1072"/>
        <v>1811.5756966666663</v>
      </c>
      <c r="AR3186" s="20"/>
    </row>
    <row r="3187" spans="1:44" x14ac:dyDescent="0.25">
      <c r="A3187" t="str">
        <f>VLOOKUP($B3187,'Cushing Balance'!$C$2:$E$500,3,TRUE)</f>
        <v>12018</v>
      </c>
      <c r="B3187" s="2">
        <v>43198</v>
      </c>
      <c r="C3187" s="32"/>
      <c r="D3187" s="36">
        <f t="shared" si="1100"/>
        <v>139.16694505494522</v>
      </c>
      <c r="E3187" s="28">
        <f t="shared" si="1101"/>
        <v>108.94604395604414</v>
      </c>
      <c r="F3187" s="28">
        <f t="shared" si="1102"/>
        <v>197.36916483516487</v>
      </c>
      <c r="G3187" s="28"/>
      <c r="H3187" s="28">
        <f t="shared" ref="H3187:P3187" si="1119">AVERAGE(H3181:H3186)</f>
        <v>132.56742857142854</v>
      </c>
      <c r="I3187" s="28">
        <f t="shared" si="1119"/>
        <v>78.849230769230743</v>
      </c>
      <c r="J3187" s="28">
        <f t="shared" si="1119"/>
        <v>315.60278021978041</v>
      </c>
      <c r="K3187" s="28">
        <f t="shared" si="1119"/>
        <v>77.481208791208815</v>
      </c>
      <c r="L3187" s="28">
        <f t="shared" si="1119"/>
        <v>6.656349567592164E-3</v>
      </c>
      <c r="M3187" s="28">
        <f t="shared" si="1119"/>
        <v>330.4133626373627</v>
      </c>
      <c r="N3187" s="28">
        <f t="shared" si="1119"/>
        <v>119.65840659340643</v>
      </c>
      <c r="O3187" s="28">
        <f t="shared" si="1119"/>
        <v>44.390010989010989</v>
      </c>
      <c r="P3187" s="28">
        <f t="shared" si="1119"/>
        <v>0</v>
      </c>
      <c r="R3187" s="24">
        <f t="shared" si="1070"/>
        <v>1544.4512387671505</v>
      </c>
      <c r="T3187" s="5">
        <v>576.96281159342436</v>
      </c>
      <c r="V3187" s="20">
        <f t="shared" si="1071"/>
        <v>2121.4140503605749</v>
      </c>
      <c r="W3187" s="59">
        <f t="shared" si="1059"/>
        <v>43198</v>
      </c>
      <c r="X3187" s="36">
        <f t="shared" si="1105"/>
        <v>151.39905833333341</v>
      </c>
      <c r="Y3187" s="28">
        <f t="shared" si="1105"/>
        <v>338.18764999999991</v>
      </c>
      <c r="Z3187" s="28">
        <f t="shared" si="1105"/>
        <v>329.06874999999974</v>
      </c>
      <c r="AA3187" s="28">
        <f t="shared" si="1105"/>
        <v>321.8648083333332</v>
      </c>
      <c r="AB3187" s="28">
        <f t="shared" si="1105"/>
        <v>202.36661666666666</v>
      </c>
      <c r="AC3187" s="28">
        <f t="shared" si="1105"/>
        <v>35.93319166666668</v>
      </c>
      <c r="AD3187" s="28">
        <f t="shared" si="1105"/>
        <v>96.176699999999983</v>
      </c>
      <c r="AE3187" s="28">
        <f t="shared" si="1105"/>
        <v>0</v>
      </c>
      <c r="AF3187" s="28">
        <f t="shared" si="1105"/>
        <v>13.055871666666661</v>
      </c>
      <c r="AG3187" s="28">
        <f t="shared" si="1105"/>
        <v>8.5230499999999978</v>
      </c>
      <c r="AH3187" s="28">
        <f t="shared" si="1064"/>
        <v>0</v>
      </c>
      <c r="AL3187" s="24">
        <f t="shared" si="1074"/>
        <v>1496.5756966666663</v>
      </c>
      <c r="AN3187" s="47">
        <v>315</v>
      </c>
      <c r="AP3187" s="20">
        <f t="shared" si="1072"/>
        <v>1811.5756966666663</v>
      </c>
      <c r="AR3187" s="20"/>
    </row>
    <row r="3188" spans="1:44" x14ac:dyDescent="0.25">
      <c r="A3188" t="str">
        <f>VLOOKUP($B3188,'Cushing Balance'!$C$2:$E$500,3,TRUE)</f>
        <v>12018</v>
      </c>
      <c r="B3188" s="2">
        <v>43199</v>
      </c>
      <c r="C3188" s="32"/>
      <c r="D3188" s="36">
        <f t="shared" si="1100"/>
        <v>139.16694505494522</v>
      </c>
      <c r="E3188" s="28">
        <f t="shared" si="1101"/>
        <v>108.94604395604414</v>
      </c>
      <c r="F3188" s="28">
        <f t="shared" si="1102"/>
        <v>197.36916483516487</v>
      </c>
      <c r="G3188" s="28"/>
      <c r="H3188" s="28">
        <f t="shared" ref="H3188:P3188" si="1120">AVERAGE(H3182:H3187)</f>
        <v>132.56742857142854</v>
      </c>
      <c r="I3188" s="28">
        <f t="shared" si="1120"/>
        <v>78.849230769230743</v>
      </c>
      <c r="J3188" s="28">
        <f t="shared" si="1120"/>
        <v>315.60278021978041</v>
      </c>
      <c r="K3188" s="28">
        <f t="shared" si="1120"/>
        <v>77.481208791208815</v>
      </c>
      <c r="L3188" s="28">
        <f t="shared" si="1120"/>
        <v>6.656349567592164E-3</v>
      </c>
      <c r="M3188" s="28">
        <f t="shared" si="1120"/>
        <v>330.4133626373627</v>
      </c>
      <c r="N3188" s="28">
        <f t="shared" si="1120"/>
        <v>119.65840659340643</v>
      </c>
      <c r="O3188" s="28">
        <f t="shared" si="1120"/>
        <v>44.390010989010989</v>
      </c>
      <c r="P3188" s="28">
        <f t="shared" si="1120"/>
        <v>0</v>
      </c>
      <c r="R3188" s="24">
        <f t="shared" si="1070"/>
        <v>1544.4512387671505</v>
      </c>
      <c r="T3188" s="5">
        <v>576.96281159342436</v>
      </c>
      <c r="V3188" s="20">
        <f t="shared" si="1071"/>
        <v>2121.4140503605749</v>
      </c>
      <c r="W3188" s="59">
        <f t="shared" si="1059"/>
        <v>43199</v>
      </c>
      <c r="X3188" s="36">
        <f t="shared" si="1105"/>
        <v>151.39905833333341</v>
      </c>
      <c r="Y3188" s="28">
        <f t="shared" si="1105"/>
        <v>338.18764999999991</v>
      </c>
      <c r="Z3188" s="28">
        <f t="shared" si="1105"/>
        <v>329.06874999999974</v>
      </c>
      <c r="AA3188" s="28">
        <f t="shared" si="1105"/>
        <v>321.8648083333332</v>
      </c>
      <c r="AB3188" s="28">
        <f t="shared" si="1105"/>
        <v>202.36661666666666</v>
      </c>
      <c r="AC3188" s="28">
        <f t="shared" si="1105"/>
        <v>35.93319166666668</v>
      </c>
      <c r="AD3188" s="28">
        <f t="shared" si="1105"/>
        <v>96.176699999999983</v>
      </c>
      <c r="AE3188" s="28">
        <f t="shared" si="1105"/>
        <v>0</v>
      </c>
      <c r="AF3188" s="28">
        <f t="shared" si="1105"/>
        <v>13.055871666666661</v>
      </c>
      <c r="AG3188" s="28">
        <f t="shared" si="1105"/>
        <v>8.5230499999999978</v>
      </c>
      <c r="AH3188" s="28">
        <f t="shared" si="1064"/>
        <v>0</v>
      </c>
      <c r="AL3188" s="24">
        <f t="shared" si="1074"/>
        <v>1496.5756966666663</v>
      </c>
      <c r="AN3188" s="47">
        <v>315</v>
      </c>
      <c r="AP3188" s="20">
        <f t="shared" si="1072"/>
        <v>1811.5756966666663</v>
      </c>
      <c r="AR3188" s="20"/>
    </row>
    <row r="3189" spans="1:44" x14ac:dyDescent="0.25">
      <c r="A3189" t="str">
        <f>VLOOKUP($B3189,'Cushing Balance'!$C$2:$E$500,3,TRUE)</f>
        <v>12018</v>
      </c>
      <c r="B3189" s="2">
        <v>43200</v>
      </c>
      <c r="C3189" s="32"/>
      <c r="D3189" s="36">
        <f t="shared" si="1100"/>
        <v>139.16694505494522</v>
      </c>
      <c r="E3189" s="28">
        <f t="shared" si="1101"/>
        <v>108.94604395604414</v>
      </c>
      <c r="F3189" s="28">
        <f t="shared" si="1102"/>
        <v>197.36916483516487</v>
      </c>
      <c r="G3189" s="28"/>
      <c r="H3189" s="28">
        <f t="shared" ref="H3189:P3189" si="1121">AVERAGE(H3183:H3188)</f>
        <v>132.56742857142854</v>
      </c>
      <c r="I3189" s="28">
        <f t="shared" si="1121"/>
        <v>78.849230769230743</v>
      </c>
      <c r="J3189" s="28">
        <f t="shared" si="1121"/>
        <v>315.60278021978041</v>
      </c>
      <c r="K3189" s="28">
        <f t="shared" si="1121"/>
        <v>77.481208791208815</v>
      </c>
      <c r="L3189" s="28">
        <f t="shared" si="1121"/>
        <v>6.656349567592164E-3</v>
      </c>
      <c r="M3189" s="28">
        <f t="shared" si="1121"/>
        <v>330.4133626373627</v>
      </c>
      <c r="N3189" s="28">
        <f t="shared" si="1121"/>
        <v>119.65840659340643</v>
      </c>
      <c r="O3189" s="28">
        <f t="shared" si="1121"/>
        <v>44.390010989010989</v>
      </c>
      <c r="P3189" s="28">
        <f t="shared" si="1121"/>
        <v>0</v>
      </c>
      <c r="R3189" s="24">
        <f t="shared" si="1070"/>
        <v>1544.4512387671505</v>
      </c>
      <c r="T3189" s="5">
        <v>576.96281159342436</v>
      </c>
      <c r="V3189" s="20">
        <f t="shared" si="1071"/>
        <v>2121.4140503605749</v>
      </c>
      <c r="W3189" s="59">
        <f t="shared" si="1059"/>
        <v>43200</v>
      </c>
      <c r="X3189" s="36">
        <f t="shared" ref="X3189:AG3204" si="1122">AVERAGE(X3182:X3188)</f>
        <v>151.39905833333341</v>
      </c>
      <c r="Y3189" s="28">
        <f t="shared" si="1122"/>
        <v>338.18764999999991</v>
      </c>
      <c r="Z3189" s="28">
        <f t="shared" si="1122"/>
        <v>329.06874999999974</v>
      </c>
      <c r="AA3189" s="28">
        <f t="shared" si="1122"/>
        <v>321.8648083333332</v>
      </c>
      <c r="AB3189" s="28">
        <f t="shared" si="1122"/>
        <v>202.36661666666666</v>
      </c>
      <c r="AC3189" s="28">
        <f t="shared" si="1122"/>
        <v>35.93319166666668</v>
      </c>
      <c r="AD3189" s="28">
        <f t="shared" si="1122"/>
        <v>96.176699999999983</v>
      </c>
      <c r="AE3189" s="28">
        <f t="shared" si="1122"/>
        <v>0</v>
      </c>
      <c r="AF3189" s="28">
        <f t="shared" si="1122"/>
        <v>13.055871666666661</v>
      </c>
      <c r="AG3189" s="28">
        <f t="shared" si="1122"/>
        <v>8.5230499999999978</v>
      </c>
      <c r="AH3189" s="28">
        <f t="shared" si="1064"/>
        <v>0</v>
      </c>
      <c r="AL3189" s="24">
        <f t="shared" si="1074"/>
        <v>1496.5756966666663</v>
      </c>
      <c r="AN3189" s="47">
        <v>315</v>
      </c>
      <c r="AP3189" s="20">
        <f t="shared" si="1072"/>
        <v>1811.5756966666663</v>
      </c>
      <c r="AR3189" s="20"/>
    </row>
    <row r="3190" spans="1:44" x14ac:dyDescent="0.25">
      <c r="A3190" t="str">
        <f>VLOOKUP($B3190,'Cushing Balance'!$C$2:$E$500,3,TRUE)</f>
        <v>12018</v>
      </c>
      <c r="B3190" s="2">
        <v>43201</v>
      </c>
      <c r="C3190" s="32"/>
      <c r="D3190" s="36">
        <f t="shared" si="1100"/>
        <v>139.16694505494522</v>
      </c>
      <c r="E3190" s="28">
        <f t="shared" si="1101"/>
        <v>108.94604395604414</v>
      </c>
      <c r="F3190" s="28">
        <f t="shared" si="1102"/>
        <v>197.36916483516487</v>
      </c>
      <c r="G3190" s="28"/>
      <c r="H3190" s="28">
        <f t="shared" ref="H3190:P3190" si="1123">AVERAGE(H3184:H3189)</f>
        <v>132.56742857142854</v>
      </c>
      <c r="I3190" s="28">
        <f t="shared" si="1123"/>
        <v>78.849230769230743</v>
      </c>
      <c r="J3190" s="28">
        <f t="shared" si="1123"/>
        <v>315.60278021978041</v>
      </c>
      <c r="K3190" s="28">
        <f t="shared" si="1123"/>
        <v>77.481208791208815</v>
      </c>
      <c r="L3190" s="28">
        <f t="shared" si="1123"/>
        <v>6.656349567592164E-3</v>
      </c>
      <c r="M3190" s="28">
        <f t="shared" si="1123"/>
        <v>330.4133626373627</v>
      </c>
      <c r="N3190" s="28">
        <f t="shared" si="1123"/>
        <v>119.65840659340643</v>
      </c>
      <c r="O3190" s="28">
        <f t="shared" si="1123"/>
        <v>44.390010989010989</v>
      </c>
      <c r="P3190" s="28">
        <f t="shared" si="1123"/>
        <v>0</v>
      </c>
      <c r="R3190" s="24">
        <f t="shared" si="1070"/>
        <v>1544.4512387671505</v>
      </c>
      <c r="T3190" s="5">
        <v>576.96281159342436</v>
      </c>
      <c r="V3190" s="20">
        <f t="shared" si="1071"/>
        <v>2121.4140503605749</v>
      </c>
      <c r="W3190" s="59">
        <f t="shared" si="1059"/>
        <v>43201</v>
      </c>
      <c r="X3190" s="36">
        <f t="shared" si="1122"/>
        <v>151.39905833333341</v>
      </c>
      <c r="Y3190" s="28">
        <f t="shared" si="1122"/>
        <v>338.18764999999991</v>
      </c>
      <c r="Z3190" s="28">
        <f t="shared" si="1122"/>
        <v>329.06874999999974</v>
      </c>
      <c r="AA3190" s="28">
        <f t="shared" si="1122"/>
        <v>321.8648083333332</v>
      </c>
      <c r="AB3190" s="28">
        <f t="shared" si="1122"/>
        <v>202.36661666666666</v>
      </c>
      <c r="AC3190" s="28">
        <f t="shared" si="1122"/>
        <v>35.93319166666668</v>
      </c>
      <c r="AD3190" s="28">
        <f t="shared" si="1122"/>
        <v>96.176699999999983</v>
      </c>
      <c r="AE3190" s="28">
        <f t="shared" si="1122"/>
        <v>0</v>
      </c>
      <c r="AF3190" s="28">
        <f t="shared" si="1122"/>
        <v>13.055871666666661</v>
      </c>
      <c r="AG3190" s="28">
        <f t="shared" si="1122"/>
        <v>8.5230499999999978</v>
      </c>
      <c r="AH3190" s="28">
        <f t="shared" si="1064"/>
        <v>0</v>
      </c>
      <c r="AL3190" s="24">
        <f t="shared" si="1074"/>
        <v>1496.5756966666663</v>
      </c>
      <c r="AN3190" s="47">
        <v>315</v>
      </c>
      <c r="AP3190" s="20">
        <f t="shared" si="1072"/>
        <v>1811.5756966666663</v>
      </c>
      <c r="AR3190" s="20"/>
    </row>
    <row r="3191" spans="1:44" x14ac:dyDescent="0.25">
      <c r="A3191" t="str">
        <f>VLOOKUP($B3191,'Cushing Balance'!$C$2:$E$500,3,TRUE)</f>
        <v>12018</v>
      </c>
      <c r="B3191" s="2">
        <v>43202</v>
      </c>
      <c r="C3191" s="32"/>
      <c r="D3191" s="36">
        <f t="shared" si="1100"/>
        <v>139.16694505494522</v>
      </c>
      <c r="E3191" s="28">
        <f t="shared" si="1101"/>
        <v>108.94604395604414</v>
      </c>
      <c r="F3191" s="28">
        <f t="shared" si="1102"/>
        <v>197.36916483516487</v>
      </c>
      <c r="G3191" s="28"/>
      <c r="H3191" s="28">
        <f t="shared" ref="H3191:P3191" si="1124">AVERAGE(H3185:H3190)</f>
        <v>132.56742857142854</v>
      </c>
      <c r="I3191" s="28">
        <f t="shared" si="1124"/>
        <v>78.849230769230743</v>
      </c>
      <c r="J3191" s="28">
        <f t="shared" si="1124"/>
        <v>315.60278021978041</v>
      </c>
      <c r="K3191" s="28">
        <f t="shared" si="1124"/>
        <v>77.481208791208815</v>
      </c>
      <c r="L3191" s="28">
        <f t="shared" si="1124"/>
        <v>6.656349567592164E-3</v>
      </c>
      <c r="M3191" s="28">
        <f t="shared" si="1124"/>
        <v>330.4133626373627</v>
      </c>
      <c r="N3191" s="28">
        <f t="shared" si="1124"/>
        <v>119.65840659340643</v>
      </c>
      <c r="O3191" s="28">
        <f t="shared" si="1124"/>
        <v>44.390010989010989</v>
      </c>
      <c r="P3191" s="28">
        <f t="shared" si="1124"/>
        <v>0</v>
      </c>
      <c r="R3191" s="24">
        <f t="shared" si="1070"/>
        <v>1544.4512387671505</v>
      </c>
      <c r="T3191" s="5">
        <v>576.96281159342436</v>
      </c>
      <c r="V3191" s="20">
        <f t="shared" si="1071"/>
        <v>2121.4140503605749</v>
      </c>
      <c r="W3191" s="59">
        <f t="shared" si="1059"/>
        <v>43202</v>
      </c>
      <c r="X3191" s="36">
        <f t="shared" si="1122"/>
        <v>151.39905833333341</v>
      </c>
      <c r="Y3191" s="28">
        <f t="shared" si="1122"/>
        <v>338.18764999999991</v>
      </c>
      <c r="Z3191" s="28">
        <f t="shared" si="1122"/>
        <v>329.06874999999974</v>
      </c>
      <c r="AA3191" s="28">
        <f t="shared" si="1122"/>
        <v>321.8648083333332</v>
      </c>
      <c r="AB3191" s="28">
        <f t="shared" si="1122"/>
        <v>202.36661666666666</v>
      </c>
      <c r="AC3191" s="28">
        <f t="shared" si="1122"/>
        <v>35.93319166666668</v>
      </c>
      <c r="AD3191" s="28">
        <f t="shared" si="1122"/>
        <v>96.176699999999983</v>
      </c>
      <c r="AE3191" s="28">
        <f t="shared" si="1122"/>
        <v>0</v>
      </c>
      <c r="AF3191" s="28">
        <f t="shared" si="1122"/>
        <v>13.055871666666661</v>
      </c>
      <c r="AG3191" s="28">
        <f t="shared" si="1122"/>
        <v>8.5230499999999978</v>
      </c>
      <c r="AH3191" s="28">
        <f t="shared" si="1064"/>
        <v>0</v>
      </c>
      <c r="AL3191" s="24">
        <f t="shared" si="1074"/>
        <v>1496.5756966666663</v>
      </c>
      <c r="AN3191" s="47">
        <v>315</v>
      </c>
      <c r="AP3191" s="20">
        <f t="shared" si="1072"/>
        <v>1811.5756966666663</v>
      </c>
      <c r="AR3191" s="20"/>
    </row>
    <row r="3192" spans="1:44" x14ac:dyDescent="0.25">
      <c r="A3192" t="str">
        <f>VLOOKUP($B3192,'Cushing Balance'!$C$2:$E$500,3,TRUE)</f>
        <v>12018</v>
      </c>
      <c r="B3192" s="2">
        <v>43203</v>
      </c>
      <c r="C3192" s="32"/>
      <c r="D3192" s="36">
        <f t="shared" si="1100"/>
        <v>139.16694505494522</v>
      </c>
      <c r="E3192" s="28">
        <f t="shared" si="1101"/>
        <v>108.94604395604414</v>
      </c>
      <c r="F3192" s="28">
        <f t="shared" si="1102"/>
        <v>197.36916483516487</v>
      </c>
      <c r="G3192" s="28"/>
      <c r="H3192" s="28">
        <f t="shared" ref="H3192:P3192" si="1125">AVERAGE(H3186:H3191)</f>
        <v>132.56742857142854</v>
      </c>
      <c r="I3192" s="28">
        <f t="shared" si="1125"/>
        <v>78.849230769230743</v>
      </c>
      <c r="J3192" s="28">
        <f t="shared" si="1125"/>
        <v>315.60278021978041</v>
      </c>
      <c r="K3192" s="28">
        <f t="shared" si="1125"/>
        <v>77.481208791208815</v>
      </c>
      <c r="L3192" s="28">
        <f t="shared" si="1125"/>
        <v>6.656349567592164E-3</v>
      </c>
      <c r="M3192" s="28">
        <f t="shared" si="1125"/>
        <v>330.4133626373627</v>
      </c>
      <c r="N3192" s="28">
        <f t="shared" si="1125"/>
        <v>119.65840659340643</v>
      </c>
      <c r="O3192" s="28">
        <f t="shared" si="1125"/>
        <v>44.390010989010989</v>
      </c>
      <c r="P3192" s="28">
        <f t="shared" si="1125"/>
        <v>0</v>
      </c>
      <c r="R3192" s="24">
        <f t="shared" si="1070"/>
        <v>1544.4512387671505</v>
      </c>
      <c r="T3192" s="5">
        <v>576.96281159342436</v>
      </c>
      <c r="V3192" s="20">
        <f t="shared" si="1071"/>
        <v>2121.4140503605749</v>
      </c>
      <c r="W3192" s="59">
        <f t="shared" si="1059"/>
        <v>43203</v>
      </c>
      <c r="X3192" s="36">
        <f t="shared" si="1122"/>
        <v>151.39905833333341</v>
      </c>
      <c r="Y3192" s="28">
        <f t="shared" si="1122"/>
        <v>338.18764999999991</v>
      </c>
      <c r="Z3192" s="28">
        <f t="shared" si="1122"/>
        <v>329.06874999999974</v>
      </c>
      <c r="AA3192" s="28">
        <f t="shared" si="1122"/>
        <v>321.8648083333332</v>
      </c>
      <c r="AB3192" s="28">
        <f t="shared" si="1122"/>
        <v>202.36661666666666</v>
      </c>
      <c r="AC3192" s="28">
        <f t="shared" si="1122"/>
        <v>35.93319166666668</v>
      </c>
      <c r="AD3192" s="28">
        <f t="shared" si="1122"/>
        <v>96.176699999999983</v>
      </c>
      <c r="AE3192" s="28">
        <f t="shared" si="1122"/>
        <v>0</v>
      </c>
      <c r="AF3192" s="28">
        <f t="shared" si="1122"/>
        <v>13.055871666666661</v>
      </c>
      <c r="AG3192" s="28">
        <f t="shared" si="1122"/>
        <v>8.5230499999999978</v>
      </c>
      <c r="AH3192" s="28">
        <f t="shared" si="1064"/>
        <v>0</v>
      </c>
      <c r="AL3192" s="24">
        <f t="shared" si="1074"/>
        <v>1496.5756966666663</v>
      </c>
      <c r="AN3192" s="47">
        <v>315</v>
      </c>
      <c r="AP3192" s="20">
        <f t="shared" si="1072"/>
        <v>1811.5756966666663</v>
      </c>
      <c r="AR3192" s="20"/>
    </row>
    <row r="3193" spans="1:44" x14ac:dyDescent="0.25">
      <c r="A3193" t="str">
        <f>VLOOKUP($B3193,'Cushing Balance'!$C$2:$E$500,3,TRUE)</f>
        <v>12018</v>
      </c>
      <c r="B3193" s="2">
        <v>43204</v>
      </c>
      <c r="C3193" s="32"/>
      <c r="D3193" s="36">
        <f t="shared" si="1100"/>
        <v>139.16694505494522</v>
      </c>
      <c r="E3193" s="28">
        <f t="shared" si="1101"/>
        <v>108.94604395604414</v>
      </c>
      <c r="F3193" s="28">
        <f t="shared" si="1102"/>
        <v>197.36916483516487</v>
      </c>
      <c r="G3193" s="28"/>
      <c r="H3193" s="28">
        <f t="shared" ref="H3193:P3193" si="1126">AVERAGE(H3187:H3192)</f>
        <v>132.56742857142854</v>
      </c>
      <c r="I3193" s="28">
        <f t="shared" si="1126"/>
        <v>78.849230769230743</v>
      </c>
      <c r="J3193" s="28">
        <f t="shared" si="1126"/>
        <v>315.60278021978041</v>
      </c>
      <c r="K3193" s="28">
        <f t="shared" si="1126"/>
        <v>77.481208791208815</v>
      </c>
      <c r="L3193" s="28">
        <f t="shared" si="1126"/>
        <v>6.656349567592164E-3</v>
      </c>
      <c r="M3193" s="28">
        <f t="shared" si="1126"/>
        <v>330.4133626373627</v>
      </c>
      <c r="N3193" s="28">
        <f t="shared" si="1126"/>
        <v>119.65840659340643</v>
      </c>
      <c r="O3193" s="28">
        <f t="shared" si="1126"/>
        <v>44.390010989010989</v>
      </c>
      <c r="P3193" s="28">
        <f t="shared" si="1126"/>
        <v>0</v>
      </c>
      <c r="R3193" s="24">
        <f t="shared" si="1070"/>
        <v>1544.4512387671505</v>
      </c>
      <c r="T3193" s="5">
        <v>576.96281159342436</v>
      </c>
      <c r="V3193" s="20">
        <f t="shared" si="1071"/>
        <v>2121.4140503605749</v>
      </c>
      <c r="W3193" s="59">
        <f t="shared" si="1059"/>
        <v>43204</v>
      </c>
      <c r="X3193" s="36">
        <f t="shared" si="1122"/>
        <v>151.39905833333341</v>
      </c>
      <c r="Y3193" s="28">
        <f t="shared" si="1122"/>
        <v>338.18764999999991</v>
      </c>
      <c r="Z3193" s="28">
        <f t="shared" si="1122"/>
        <v>329.06874999999974</v>
      </c>
      <c r="AA3193" s="28">
        <f t="shared" si="1122"/>
        <v>321.8648083333332</v>
      </c>
      <c r="AB3193" s="28">
        <f t="shared" si="1122"/>
        <v>202.36661666666666</v>
      </c>
      <c r="AC3193" s="28">
        <f t="shared" si="1122"/>
        <v>35.93319166666668</v>
      </c>
      <c r="AD3193" s="28">
        <f t="shared" si="1122"/>
        <v>96.176699999999983</v>
      </c>
      <c r="AE3193" s="28">
        <f t="shared" si="1122"/>
        <v>0</v>
      </c>
      <c r="AF3193" s="28">
        <f t="shared" si="1122"/>
        <v>13.055871666666661</v>
      </c>
      <c r="AG3193" s="28">
        <f t="shared" si="1122"/>
        <v>8.5230499999999978</v>
      </c>
      <c r="AH3193" s="28">
        <f t="shared" si="1064"/>
        <v>0</v>
      </c>
      <c r="AL3193" s="24">
        <f t="shared" si="1074"/>
        <v>1496.5756966666663</v>
      </c>
      <c r="AN3193" s="47">
        <v>315</v>
      </c>
      <c r="AP3193" s="20">
        <f t="shared" si="1072"/>
        <v>1811.5756966666663</v>
      </c>
      <c r="AR3193" s="20"/>
    </row>
    <row r="3194" spans="1:44" x14ac:dyDescent="0.25">
      <c r="A3194" t="str">
        <f>VLOOKUP($B3194,'Cushing Balance'!$C$2:$E$500,3,TRUE)</f>
        <v>12018</v>
      </c>
      <c r="B3194" s="2">
        <v>43205</v>
      </c>
      <c r="C3194" s="32"/>
      <c r="D3194" s="36">
        <f t="shared" si="1100"/>
        <v>139.16694505494522</v>
      </c>
      <c r="E3194" s="28">
        <f t="shared" si="1101"/>
        <v>108.94604395604414</v>
      </c>
      <c r="F3194" s="28">
        <f t="shared" si="1102"/>
        <v>197.36916483516487</v>
      </c>
      <c r="G3194" s="28"/>
      <c r="H3194" s="28">
        <f t="shared" ref="H3194:P3194" si="1127">AVERAGE(H3188:H3193)</f>
        <v>132.56742857142854</v>
      </c>
      <c r="I3194" s="28">
        <f t="shared" si="1127"/>
        <v>78.849230769230743</v>
      </c>
      <c r="J3194" s="28">
        <f t="shared" si="1127"/>
        <v>315.60278021978041</v>
      </c>
      <c r="K3194" s="28">
        <f t="shared" si="1127"/>
        <v>77.481208791208815</v>
      </c>
      <c r="L3194" s="28">
        <f t="shared" si="1127"/>
        <v>6.656349567592164E-3</v>
      </c>
      <c r="M3194" s="28">
        <f t="shared" si="1127"/>
        <v>330.4133626373627</v>
      </c>
      <c r="N3194" s="28">
        <f t="shared" si="1127"/>
        <v>119.65840659340643</v>
      </c>
      <c r="O3194" s="28">
        <f t="shared" si="1127"/>
        <v>44.390010989010989</v>
      </c>
      <c r="P3194" s="28">
        <f t="shared" si="1127"/>
        <v>0</v>
      </c>
      <c r="R3194" s="24">
        <f t="shared" si="1070"/>
        <v>1544.4512387671505</v>
      </c>
      <c r="T3194" s="5">
        <v>576.96281159342436</v>
      </c>
      <c r="V3194" s="20">
        <f t="shared" si="1071"/>
        <v>2121.4140503605749</v>
      </c>
      <c r="W3194" s="59">
        <f t="shared" si="1059"/>
        <v>43205</v>
      </c>
      <c r="X3194" s="36">
        <f t="shared" si="1122"/>
        <v>151.39905833333341</v>
      </c>
      <c r="Y3194" s="28">
        <f t="shared" si="1122"/>
        <v>338.18764999999991</v>
      </c>
      <c r="Z3194" s="28">
        <f t="shared" si="1122"/>
        <v>329.06874999999974</v>
      </c>
      <c r="AA3194" s="28">
        <f t="shared" si="1122"/>
        <v>321.8648083333332</v>
      </c>
      <c r="AB3194" s="28">
        <f t="shared" si="1122"/>
        <v>202.36661666666666</v>
      </c>
      <c r="AC3194" s="28">
        <f t="shared" si="1122"/>
        <v>35.93319166666668</v>
      </c>
      <c r="AD3194" s="28">
        <f t="shared" si="1122"/>
        <v>96.176699999999983</v>
      </c>
      <c r="AE3194" s="28">
        <f t="shared" si="1122"/>
        <v>0</v>
      </c>
      <c r="AF3194" s="28">
        <f t="shared" si="1122"/>
        <v>13.055871666666661</v>
      </c>
      <c r="AG3194" s="28">
        <f t="shared" si="1122"/>
        <v>8.5230499999999978</v>
      </c>
      <c r="AH3194" s="28">
        <f t="shared" si="1064"/>
        <v>0</v>
      </c>
      <c r="AL3194" s="24">
        <f t="shared" si="1074"/>
        <v>1496.5756966666663</v>
      </c>
      <c r="AN3194" s="47">
        <v>315</v>
      </c>
      <c r="AP3194" s="20">
        <f t="shared" si="1072"/>
        <v>1811.5756966666663</v>
      </c>
      <c r="AR3194" s="20"/>
    </row>
    <row r="3195" spans="1:44" x14ac:dyDescent="0.25">
      <c r="A3195" t="str">
        <f>VLOOKUP($B3195,'Cushing Balance'!$C$2:$E$500,3,TRUE)</f>
        <v>12018</v>
      </c>
      <c r="B3195" s="2">
        <v>43206</v>
      </c>
      <c r="C3195" s="32"/>
      <c r="D3195" s="36">
        <f t="shared" si="1100"/>
        <v>139.16694505494522</v>
      </c>
      <c r="E3195" s="28">
        <f t="shared" si="1101"/>
        <v>108.94604395604414</v>
      </c>
      <c r="F3195" s="28">
        <f t="shared" si="1102"/>
        <v>197.36916483516487</v>
      </c>
      <c r="G3195" s="28"/>
      <c r="H3195" s="28">
        <f t="shared" ref="H3195:P3195" si="1128">AVERAGE(H3189:H3194)</f>
        <v>132.56742857142854</v>
      </c>
      <c r="I3195" s="28">
        <f t="shared" si="1128"/>
        <v>78.849230769230743</v>
      </c>
      <c r="J3195" s="28">
        <f t="shared" si="1128"/>
        <v>315.60278021978041</v>
      </c>
      <c r="K3195" s="28">
        <f t="shared" si="1128"/>
        <v>77.481208791208815</v>
      </c>
      <c r="L3195" s="28">
        <f t="shared" si="1128"/>
        <v>6.656349567592164E-3</v>
      </c>
      <c r="M3195" s="28">
        <f t="shared" si="1128"/>
        <v>330.4133626373627</v>
      </c>
      <c r="N3195" s="28">
        <f t="shared" si="1128"/>
        <v>119.65840659340643</v>
      </c>
      <c r="O3195" s="28">
        <f t="shared" si="1128"/>
        <v>44.390010989010989</v>
      </c>
      <c r="P3195" s="28">
        <f t="shared" si="1128"/>
        <v>0</v>
      </c>
      <c r="R3195" s="24">
        <f t="shared" si="1070"/>
        <v>1544.4512387671505</v>
      </c>
      <c r="T3195" s="5">
        <v>576.96281159342436</v>
      </c>
      <c r="V3195" s="20">
        <f t="shared" si="1071"/>
        <v>2121.4140503605749</v>
      </c>
      <c r="W3195" s="59">
        <f t="shared" si="1059"/>
        <v>43206</v>
      </c>
      <c r="X3195" s="36">
        <f t="shared" si="1122"/>
        <v>151.39905833333341</v>
      </c>
      <c r="Y3195" s="28">
        <f t="shared" si="1122"/>
        <v>338.18764999999991</v>
      </c>
      <c r="Z3195" s="28">
        <f t="shared" si="1122"/>
        <v>329.06874999999974</v>
      </c>
      <c r="AA3195" s="28">
        <f t="shared" si="1122"/>
        <v>321.8648083333332</v>
      </c>
      <c r="AB3195" s="28">
        <f t="shared" si="1122"/>
        <v>202.36661666666666</v>
      </c>
      <c r="AC3195" s="28">
        <f t="shared" si="1122"/>
        <v>35.93319166666668</v>
      </c>
      <c r="AD3195" s="28">
        <f t="shared" si="1122"/>
        <v>96.176699999999983</v>
      </c>
      <c r="AE3195" s="28">
        <f t="shared" si="1122"/>
        <v>0</v>
      </c>
      <c r="AF3195" s="28">
        <f t="shared" si="1122"/>
        <v>13.055871666666661</v>
      </c>
      <c r="AG3195" s="28">
        <f t="shared" si="1122"/>
        <v>8.5230499999999978</v>
      </c>
      <c r="AH3195" s="28">
        <f t="shared" si="1064"/>
        <v>0</v>
      </c>
      <c r="AL3195" s="24">
        <f t="shared" si="1074"/>
        <v>1496.5756966666663</v>
      </c>
      <c r="AN3195" s="47">
        <v>315</v>
      </c>
      <c r="AP3195" s="20">
        <f t="shared" si="1072"/>
        <v>1811.5756966666663</v>
      </c>
      <c r="AR3195" s="20"/>
    </row>
    <row r="3196" spans="1:44" x14ac:dyDescent="0.25">
      <c r="A3196" t="str">
        <f>VLOOKUP($B3196,'Cushing Balance'!$C$2:$E$500,3,TRUE)</f>
        <v>12018</v>
      </c>
      <c r="B3196" s="2">
        <v>43207</v>
      </c>
      <c r="C3196" s="32"/>
      <c r="D3196" s="36">
        <f t="shared" si="1100"/>
        <v>139.16694505494522</v>
      </c>
      <c r="E3196" s="28">
        <f t="shared" si="1101"/>
        <v>108.94604395604414</v>
      </c>
      <c r="F3196" s="28">
        <f t="shared" si="1102"/>
        <v>197.36916483516487</v>
      </c>
      <c r="G3196" s="28"/>
      <c r="H3196" s="28">
        <f t="shared" ref="H3196:P3196" si="1129">AVERAGE(H3190:H3195)</f>
        <v>132.56742857142854</v>
      </c>
      <c r="I3196" s="28">
        <f t="shared" si="1129"/>
        <v>78.849230769230743</v>
      </c>
      <c r="J3196" s="28">
        <f t="shared" si="1129"/>
        <v>315.60278021978041</v>
      </c>
      <c r="K3196" s="28">
        <f t="shared" si="1129"/>
        <v>77.481208791208815</v>
      </c>
      <c r="L3196" s="28">
        <f t="shared" si="1129"/>
        <v>6.656349567592164E-3</v>
      </c>
      <c r="M3196" s="28">
        <f t="shared" si="1129"/>
        <v>330.4133626373627</v>
      </c>
      <c r="N3196" s="28">
        <f t="shared" si="1129"/>
        <v>119.65840659340643</v>
      </c>
      <c r="O3196" s="28">
        <f t="shared" si="1129"/>
        <v>44.390010989010989</v>
      </c>
      <c r="P3196" s="28">
        <f t="shared" si="1129"/>
        <v>0</v>
      </c>
      <c r="R3196" s="24">
        <f t="shared" si="1070"/>
        <v>1544.4512387671505</v>
      </c>
      <c r="T3196" s="5">
        <v>576.96281159342436</v>
      </c>
      <c r="V3196" s="20">
        <f t="shared" si="1071"/>
        <v>2121.4140503605749</v>
      </c>
      <c r="W3196" s="59">
        <f t="shared" si="1059"/>
        <v>43207</v>
      </c>
      <c r="X3196" s="36">
        <f t="shared" si="1122"/>
        <v>151.39905833333341</v>
      </c>
      <c r="Y3196" s="28">
        <f t="shared" si="1122"/>
        <v>338.18764999999991</v>
      </c>
      <c r="Z3196" s="28">
        <f t="shared" si="1122"/>
        <v>329.06874999999974</v>
      </c>
      <c r="AA3196" s="28">
        <f t="shared" si="1122"/>
        <v>321.8648083333332</v>
      </c>
      <c r="AB3196" s="28">
        <f t="shared" si="1122"/>
        <v>202.36661666666666</v>
      </c>
      <c r="AC3196" s="28">
        <f t="shared" si="1122"/>
        <v>35.93319166666668</v>
      </c>
      <c r="AD3196" s="28">
        <f t="shared" si="1122"/>
        <v>96.176699999999983</v>
      </c>
      <c r="AE3196" s="28">
        <f t="shared" si="1122"/>
        <v>0</v>
      </c>
      <c r="AF3196" s="28">
        <f t="shared" si="1122"/>
        <v>13.055871666666661</v>
      </c>
      <c r="AG3196" s="28">
        <f t="shared" si="1122"/>
        <v>8.5230499999999978</v>
      </c>
      <c r="AH3196" s="28">
        <f t="shared" si="1064"/>
        <v>0</v>
      </c>
      <c r="AL3196" s="24">
        <f t="shared" si="1074"/>
        <v>1496.5756966666663</v>
      </c>
      <c r="AN3196" s="47">
        <v>315</v>
      </c>
      <c r="AP3196" s="20">
        <f t="shared" si="1072"/>
        <v>1811.5756966666663</v>
      </c>
      <c r="AR3196" s="20"/>
    </row>
    <row r="3197" spans="1:44" x14ac:dyDescent="0.25">
      <c r="A3197" t="str">
        <f>VLOOKUP($B3197,'Cushing Balance'!$C$2:$E$500,3,TRUE)</f>
        <v>12018</v>
      </c>
      <c r="B3197" s="2">
        <v>43208</v>
      </c>
      <c r="C3197" s="32"/>
      <c r="D3197" s="36">
        <f t="shared" si="1100"/>
        <v>139.16694505494522</v>
      </c>
      <c r="E3197" s="28">
        <f t="shared" si="1101"/>
        <v>108.94604395604414</v>
      </c>
      <c r="F3197" s="28">
        <f t="shared" si="1102"/>
        <v>197.36916483516487</v>
      </c>
      <c r="G3197" s="28"/>
      <c r="H3197" s="28">
        <f t="shared" ref="H3197:P3197" si="1130">AVERAGE(H3191:H3196)</f>
        <v>132.56742857142854</v>
      </c>
      <c r="I3197" s="28">
        <f t="shared" si="1130"/>
        <v>78.849230769230743</v>
      </c>
      <c r="J3197" s="28">
        <f t="shared" si="1130"/>
        <v>315.60278021978041</v>
      </c>
      <c r="K3197" s="28">
        <f t="shared" si="1130"/>
        <v>77.481208791208815</v>
      </c>
      <c r="L3197" s="28">
        <f t="shared" si="1130"/>
        <v>6.656349567592164E-3</v>
      </c>
      <c r="M3197" s="28">
        <f t="shared" si="1130"/>
        <v>330.4133626373627</v>
      </c>
      <c r="N3197" s="28">
        <f t="shared" si="1130"/>
        <v>119.65840659340643</v>
      </c>
      <c r="O3197" s="28">
        <f t="shared" si="1130"/>
        <v>44.390010989010989</v>
      </c>
      <c r="P3197" s="28">
        <f t="shared" si="1130"/>
        <v>0</v>
      </c>
      <c r="R3197" s="24">
        <f t="shared" si="1070"/>
        <v>1544.4512387671505</v>
      </c>
      <c r="T3197" s="5">
        <v>576.96281159342436</v>
      </c>
      <c r="V3197" s="20">
        <f t="shared" si="1071"/>
        <v>2121.4140503605749</v>
      </c>
      <c r="W3197" s="59">
        <f t="shared" si="1059"/>
        <v>43208</v>
      </c>
      <c r="X3197" s="36">
        <f t="shared" si="1122"/>
        <v>151.39905833333341</v>
      </c>
      <c r="Y3197" s="28">
        <f t="shared" si="1122"/>
        <v>338.18764999999991</v>
      </c>
      <c r="Z3197" s="28">
        <f t="shared" si="1122"/>
        <v>329.06874999999974</v>
      </c>
      <c r="AA3197" s="28">
        <f t="shared" si="1122"/>
        <v>321.8648083333332</v>
      </c>
      <c r="AB3197" s="28">
        <f t="shared" si="1122"/>
        <v>202.36661666666666</v>
      </c>
      <c r="AC3197" s="28">
        <f t="shared" si="1122"/>
        <v>35.93319166666668</v>
      </c>
      <c r="AD3197" s="28">
        <f t="shared" si="1122"/>
        <v>96.176699999999983</v>
      </c>
      <c r="AE3197" s="28">
        <f t="shared" si="1122"/>
        <v>0</v>
      </c>
      <c r="AF3197" s="28">
        <f t="shared" si="1122"/>
        <v>13.055871666666661</v>
      </c>
      <c r="AG3197" s="28">
        <f t="shared" si="1122"/>
        <v>8.5230499999999978</v>
      </c>
      <c r="AH3197" s="28">
        <f t="shared" si="1064"/>
        <v>0</v>
      </c>
      <c r="AL3197" s="24">
        <f t="shared" si="1074"/>
        <v>1496.5756966666663</v>
      </c>
      <c r="AN3197" s="47">
        <v>315</v>
      </c>
      <c r="AP3197" s="20">
        <f t="shared" si="1072"/>
        <v>1811.5756966666663</v>
      </c>
      <c r="AR3197" s="20"/>
    </row>
    <row r="3198" spans="1:44" x14ac:dyDescent="0.25">
      <c r="A3198" t="str">
        <f>VLOOKUP($B3198,'Cushing Balance'!$C$2:$E$500,3,TRUE)</f>
        <v>12018</v>
      </c>
      <c r="B3198" s="2">
        <v>43209</v>
      </c>
      <c r="C3198" s="32"/>
      <c r="D3198" s="36">
        <f t="shared" si="1100"/>
        <v>139.16694505494522</v>
      </c>
      <c r="E3198" s="28">
        <f t="shared" si="1101"/>
        <v>108.94604395604414</v>
      </c>
      <c r="F3198" s="28">
        <f t="shared" si="1102"/>
        <v>197.36916483516487</v>
      </c>
      <c r="G3198" s="28"/>
      <c r="H3198" s="28">
        <f t="shared" ref="H3198:P3198" si="1131">AVERAGE(H3192:H3197)</f>
        <v>132.56742857142854</v>
      </c>
      <c r="I3198" s="28">
        <f t="shared" si="1131"/>
        <v>78.849230769230743</v>
      </c>
      <c r="J3198" s="28">
        <f t="shared" si="1131"/>
        <v>315.60278021978041</v>
      </c>
      <c r="K3198" s="28">
        <f t="shared" si="1131"/>
        <v>77.481208791208815</v>
      </c>
      <c r="L3198" s="28">
        <f t="shared" si="1131"/>
        <v>6.656349567592164E-3</v>
      </c>
      <c r="M3198" s="28">
        <f t="shared" si="1131"/>
        <v>330.4133626373627</v>
      </c>
      <c r="N3198" s="28">
        <f t="shared" si="1131"/>
        <v>119.65840659340643</v>
      </c>
      <c r="O3198" s="28">
        <f t="shared" si="1131"/>
        <v>44.390010989010989</v>
      </c>
      <c r="P3198" s="28">
        <f t="shared" si="1131"/>
        <v>0</v>
      </c>
      <c r="R3198" s="24">
        <f t="shared" si="1070"/>
        <v>1544.4512387671505</v>
      </c>
      <c r="T3198" s="5">
        <v>576.96281159342436</v>
      </c>
      <c r="V3198" s="20">
        <f t="shared" si="1071"/>
        <v>2121.4140503605749</v>
      </c>
      <c r="W3198" s="59">
        <f t="shared" si="1059"/>
        <v>43209</v>
      </c>
      <c r="X3198" s="36">
        <f t="shared" si="1122"/>
        <v>151.39905833333341</v>
      </c>
      <c r="Y3198" s="28">
        <f t="shared" si="1122"/>
        <v>338.18764999999991</v>
      </c>
      <c r="Z3198" s="28">
        <f t="shared" si="1122"/>
        <v>329.06874999999974</v>
      </c>
      <c r="AA3198" s="28">
        <f t="shared" si="1122"/>
        <v>321.8648083333332</v>
      </c>
      <c r="AB3198" s="28">
        <f t="shared" si="1122"/>
        <v>202.36661666666666</v>
      </c>
      <c r="AC3198" s="28">
        <f t="shared" si="1122"/>
        <v>35.93319166666668</v>
      </c>
      <c r="AD3198" s="28">
        <f t="shared" si="1122"/>
        <v>96.176699999999983</v>
      </c>
      <c r="AE3198" s="28">
        <f t="shared" si="1122"/>
        <v>0</v>
      </c>
      <c r="AF3198" s="28">
        <f t="shared" si="1122"/>
        <v>13.055871666666661</v>
      </c>
      <c r="AG3198" s="28">
        <f t="shared" si="1122"/>
        <v>8.5230499999999978</v>
      </c>
      <c r="AH3198" s="28">
        <f t="shared" si="1064"/>
        <v>0</v>
      </c>
      <c r="AL3198" s="24">
        <f t="shared" si="1074"/>
        <v>1496.5756966666663</v>
      </c>
      <c r="AN3198" s="47">
        <v>315</v>
      </c>
      <c r="AP3198" s="20">
        <f t="shared" si="1072"/>
        <v>1811.5756966666663</v>
      </c>
      <c r="AR3198" s="20"/>
    </row>
    <row r="3199" spans="1:44" x14ac:dyDescent="0.25">
      <c r="A3199" t="str">
        <f>VLOOKUP($B3199,'Cushing Balance'!$C$2:$E$500,3,TRUE)</f>
        <v>12018</v>
      </c>
      <c r="B3199" s="2">
        <v>43210</v>
      </c>
      <c r="C3199" s="32"/>
      <c r="D3199" s="36">
        <f t="shared" si="1100"/>
        <v>139.16694505494522</v>
      </c>
      <c r="E3199" s="28">
        <f t="shared" si="1101"/>
        <v>108.94604395604414</v>
      </c>
      <c r="F3199" s="28">
        <f t="shared" si="1102"/>
        <v>197.36916483516487</v>
      </c>
      <c r="G3199" s="28"/>
      <c r="H3199" s="28">
        <f t="shared" ref="H3199:P3199" si="1132">AVERAGE(H3193:H3198)</f>
        <v>132.56742857142854</v>
      </c>
      <c r="I3199" s="28">
        <f t="shared" si="1132"/>
        <v>78.849230769230743</v>
      </c>
      <c r="J3199" s="28">
        <f t="shared" si="1132"/>
        <v>315.60278021978041</v>
      </c>
      <c r="K3199" s="28">
        <f t="shared" si="1132"/>
        <v>77.481208791208815</v>
      </c>
      <c r="L3199" s="28">
        <f t="shared" si="1132"/>
        <v>6.656349567592164E-3</v>
      </c>
      <c r="M3199" s="28">
        <f t="shared" si="1132"/>
        <v>330.4133626373627</v>
      </c>
      <c r="N3199" s="28">
        <f t="shared" si="1132"/>
        <v>119.65840659340643</v>
      </c>
      <c r="O3199" s="28">
        <f t="shared" si="1132"/>
        <v>44.390010989010989</v>
      </c>
      <c r="P3199" s="28">
        <f t="shared" si="1132"/>
        <v>0</v>
      </c>
      <c r="R3199" s="24">
        <f t="shared" si="1070"/>
        <v>1544.4512387671505</v>
      </c>
      <c r="T3199" s="5">
        <v>576.96281159342436</v>
      </c>
      <c r="V3199" s="20">
        <f t="shared" si="1071"/>
        <v>2121.4140503605749</v>
      </c>
      <c r="W3199" s="59">
        <f t="shared" si="1059"/>
        <v>43210</v>
      </c>
      <c r="X3199" s="36">
        <f t="shared" si="1122"/>
        <v>151.39905833333341</v>
      </c>
      <c r="Y3199" s="28">
        <f t="shared" si="1122"/>
        <v>338.18764999999991</v>
      </c>
      <c r="Z3199" s="28">
        <f t="shared" si="1122"/>
        <v>329.06874999999974</v>
      </c>
      <c r="AA3199" s="28">
        <f t="shared" si="1122"/>
        <v>321.8648083333332</v>
      </c>
      <c r="AB3199" s="28">
        <f t="shared" si="1122"/>
        <v>202.36661666666666</v>
      </c>
      <c r="AC3199" s="28">
        <f t="shared" si="1122"/>
        <v>35.93319166666668</v>
      </c>
      <c r="AD3199" s="28">
        <f t="shared" si="1122"/>
        <v>96.176699999999983</v>
      </c>
      <c r="AE3199" s="28">
        <f t="shared" si="1122"/>
        <v>0</v>
      </c>
      <c r="AF3199" s="28">
        <f t="shared" si="1122"/>
        <v>13.055871666666661</v>
      </c>
      <c r="AG3199" s="28">
        <f t="shared" si="1122"/>
        <v>8.5230499999999978</v>
      </c>
      <c r="AH3199" s="28">
        <f t="shared" si="1064"/>
        <v>0</v>
      </c>
      <c r="AL3199" s="24">
        <f t="shared" si="1074"/>
        <v>1496.5756966666663</v>
      </c>
      <c r="AN3199" s="47">
        <v>315</v>
      </c>
      <c r="AP3199" s="20">
        <f t="shared" si="1072"/>
        <v>1811.5756966666663</v>
      </c>
      <c r="AR3199" s="20"/>
    </row>
    <row r="3200" spans="1:44" x14ac:dyDescent="0.25">
      <c r="A3200" t="str">
        <f>VLOOKUP($B3200,'Cushing Balance'!$C$2:$E$500,3,TRUE)</f>
        <v>12018</v>
      </c>
      <c r="B3200" s="2">
        <v>43211</v>
      </c>
      <c r="C3200" s="32"/>
      <c r="D3200" s="36">
        <f t="shared" si="1100"/>
        <v>139.16694505494522</v>
      </c>
      <c r="E3200" s="28">
        <f t="shared" si="1101"/>
        <v>108.94604395604414</v>
      </c>
      <c r="F3200" s="28">
        <f t="shared" si="1102"/>
        <v>197.36916483516487</v>
      </c>
      <c r="G3200" s="28"/>
      <c r="H3200" s="28">
        <f t="shared" ref="H3200:P3200" si="1133">AVERAGE(H3194:H3199)</f>
        <v>132.56742857142854</v>
      </c>
      <c r="I3200" s="28">
        <f t="shared" si="1133"/>
        <v>78.849230769230743</v>
      </c>
      <c r="J3200" s="28">
        <f t="shared" si="1133"/>
        <v>315.60278021978041</v>
      </c>
      <c r="K3200" s="28">
        <f t="shared" si="1133"/>
        <v>77.481208791208815</v>
      </c>
      <c r="L3200" s="28">
        <f t="shared" si="1133"/>
        <v>6.656349567592164E-3</v>
      </c>
      <c r="M3200" s="28">
        <f t="shared" si="1133"/>
        <v>330.4133626373627</v>
      </c>
      <c r="N3200" s="28">
        <f t="shared" si="1133"/>
        <v>119.65840659340643</v>
      </c>
      <c r="O3200" s="28">
        <f t="shared" si="1133"/>
        <v>44.390010989010989</v>
      </c>
      <c r="P3200" s="28">
        <f t="shared" si="1133"/>
        <v>0</v>
      </c>
      <c r="R3200" s="24">
        <f t="shared" si="1070"/>
        <v>1544.4512387671505</v>
      </c>
      <c r="T3200" s="5">
        <v>576.96281159342436</v>
      </c>
      <c r="V3200" s="20">
        <f t="shared" si="1071"/>
        <v>2121.4140503605749</v>
      </c>
      <c r="W3200" s="59">
        <f t="shared" si="1059"/>
        <v>43211</v>
      </c>
      <c r="X3200" s="36">
        <f t="shared" si="1122"/>
        <v>151.39905833333341</v>
      </c>
      <c r="Y3200" s="28">
        <f t="shared" si="1122"/>
        <v>338.18764999999991</v>
      </c>
      <c r="Z3200" s="28">
        <f t="shared" si="1122"/>
        <v>329.06874999999974</v>
      </c>
      <c r="AA3200" s="28">
        <f t="shared" si="1122"/>
        <v>321.8648083333332</v>
      </c>
      <c r="AB3200" s="28">
        <f t="shared" si="1122"/>
        <v>202.36661666666666</v>
      </c>
      <c r="AC3200" s="28">
        <f t="shared" si="1122"/>
        <v>35.93319166666668</v>
      </c>
      <c r="AD3200" s="28">
        <f t="shared" si="1122"/>
        <v>96.176699999999983</v>
      </c>
      <c r="AE3200" s="28">
        <f t="shared" si="1122"/>
        <v>0</v>
      </c>
      <c r="AF3200" s="28">
        <f t="shared" si="1122"/>
        <v>13.055871666666661</v>
      </c>
      <c r="AG3200" s="28">
        <f t="shared" si="1122"/>
        <v>8.5230499999999978</v>
      </c>
      <c r="AH3200" s="28">
        <f t="shared" si="1064"/>
        <v>0</v>
      </c>
      <c r="AL3200" s="24">
        <f t="shared" si="1074"/>
        <v>1496.5756966666663</v>
      </c>
      <c r="AN3200" s="47">
        <v>315</v>
      </c>
      <c r="AP3200" s="20">
        <f t="shared" si="1072"/>
        <v>1811.5756966666663</v>
      </c>
      <c r="AR3200" s="20"/>
    </row>
    <row r="3201" spans="1:44" x14ac:dyDescent="0.25">
      <c r="A3201" t="str">
        <f>VLOOKUP($B3201,'Cushing Balance'!$C$2:$E$500,3,TRUE)</f>
        <v>12018</v>
      </c>
      <c r="B3201" s="2">
        <v>43212</v>
      </c>
      <c r="C3201" s="32"/>
      <c r="D3201" s="36">
        <f t="shared" si="1100"/>
        <v>139.16694505494522</v>
      </c>
      <c r="E3201" s="28">
        <f t="shared" si="1101"/>
        <v>108.94604395604414</v>
      </c>
      <c r="F3201" s="28">
        <f t="shared" si="1102"/>
        <v>197.36916483516487</v>
      </c>
      <c r="G3201" s="28"/>
      <c r="H3201" s="28">
        <f t="shared" ref="H3201:P3201" si="1134">AVERAGE(H3195:H3200)</f>
        <v>132.56742857142854</v>
      </c>
      <c r="I3201" s="28">
        <f t="shared" si="1134"/>
        <v>78.849230769230743</v>
      </c>
      <c r="J3201" s="28">
        <f t="shared" si="1134"/>
        <v>315.60278021978041</v>
      </c>
      <c r="K3201" s="28">
        <f t="shared" si="1134"/>
        <v>77.481208791208815</v>
      </c>
      <c r="L3201" s="28">
        <f t="shared" si="1134"/>
        <v>6.656349567592164E-3</v>
      </c>
      <c r="M3201" s="28">
        <f t="shared" si="1134"/>
        <v>330.4133626373627</v>
      </c>
      <c r="N3201" s="28">
        <f t="shared" si="1134"/>
        <v>119.65840659340643</v>
      </c>
      <c r="O3201" s="28">
        <f t="shared" si="1134"/>
        <v>44.390010989010989</v>
      </c>
      <c r="P3201" s="28">
        <f t="shared" si="1134"/>
        <v>0</v>
      </c>
      <c r="R3201" s="24">
        <f t="shared" si="1070"/>
        <v>1544.4512387671505</v>
      </c>
      <c r="T3201" s="5">
        <v>576.96281159342436</v>
      </c>
      <c r="V3201" s="20">
        <f t="shared" si="1071"/>
        <v>2121.4140503605749</v>
      </c>
      <c r="W3201" s="59">
        <f t="shared" si="1059"/>
        <v>43212</v>
      </c>
      <c r="X3201" s="36">
        <f t="shared" si="1122"/>
        <v>151.39905833333341</v>
      </c>
      <c r="Y3201" s="28">
        <f t="shared" si="1122"/>
        <v>338.18764999999991</v>
      </c>
      <c r="Z3201" s="28">
        <f t="shared" si="1122"/>
        <v>329.06874999999974</v>
      </c>
      <c r="AA3201" s="28">
        <f t="shared" si="1122"/>
        <v>321.8648083333332</v>
      </c>
      <c r="AB3201" s="28">
        <f t="shared" si="1122"/>
        <v>202.36661666666666</v>
      </c>
      <c r="AC3201" s="28">
        <f t="shared" si="1122"/>
        <v>35.93319166666668</v>
      </c>
      <c r="AD3201" s="28">
        <f t="shared" si="1122"/>
        <v>96.176699999999983</v>
      </c>
      <c r="AE3201" s="28">
        <f t="shared" si="1122"/>
        <v>0</v>
      </c>
      <c r="AF3201" s="28">
        <f t="shared" si="1122"/>
        <v>13.055871666666661</v>
      </c>
      <c r="AG3201" s="28">
        <f t="shared" si="1122"/>
        <v>8.5230499999999978</v>
      </c>
      <c r="AH3201" s="28">
        <f t="shared" si="1064"/>
        <v>0</v>
      </c>
      <c r="AL3201" s="24">
        <f t="shared" si="1074"/>
        <v>1496.5756966666663</v>
      </c>
      <c r="AN3201" s="47">
        <v>315</v>
      </c>
      <c r="AP3201" s="20">
        <f t="shared" si="1072"/>
        <v>1811.5756966666663</v>
      </c>
      <c r="AR3201" s="20"/>
    </row>
    <row r="3202" spans="1:44" x14ac:dyDescent="0.25">
      <c r="A3202" t="str">
        <f>VLOOKUP($B3202,'Cushing Balance'!$C$2:$E$500,3,TRUE)</f>
        <v>12018</v>
      </c>
      <c r="B3202" s="2">
        <v>43213</v>
      </c>
      <c r="C3202" s="32"/>
      <c r="D3202" s="36">
        <f t="shared" si="1100"/>
        <v>139.16694505494522</v>
      </c>
      <c r="E3202" s="28">
        <f t="shared" si="1101"/>
        <v>108.94604395604414</v>
      </c>
      <c r="F3202" s="28">
        <f t="shared" si="1102"/>
        <v>197.36916483516487</v>
      </c>
      <c r="G3202" s="28"/>
      <c r="H3202" s="28">
        <f t="shared" ref="H3202:P3202" si="1135">AVERAGE(H3196:H3201)</f>
        <v>132.56742857142854</v>
      </c>
      <c r="I3202" s="28">
        <f t="shared" si="1135"/>
        <v>78.849230769230743</v>
      </c>
      <c r="J3202" s="28">
        <f t="shared" si="1135"/>
        <v>315.60278021978041</v>
      </c>
      <c r="K3202" s="28">
        <f t="shared" si="1135"/>
        <v>77.481208791208815</v>
      </c>
      <c r="L3202" s="28">
        <f t="shared" si="1135"/>
        <v>6.656349567592164E-3</v>
      </c>
      <c r="M3202" s="28">
        <f t="shared" si="1135"/>
        <v>330.4133626373627</v>
      </c>
      <c r="N3202" s="28">
        <f t="shared" si="1135"/>
        <v>119.65840659340643</v>
      </c>
      <c r="O3202" s="28">
        <f t="shared" si="1135"/>
        <v>44.390010989010989</v>
      </c>
      <c r="P3202" s="28">
        <f t="shared" si="1135"/>
        <v>0</v>
      </c>
      <c r="R3202" s="24">
        <f t="shared" si="1070"/>
        <v>1544.4512387671505</v>
      </c>
      <c r="T3202" s="5">
        <v>576.96281159342436</v>
      </c>
      <c r="V3202" s="20">
        <f t="shared" si="1071"/>
        <v>2121.4140503605749</v>
      </c>
      <c r="W3202" s="59">
        <f t="shared" ref="W3202:W3265" si="1136">B3202</f>
        <v>43213</v>
      </c>
      <c r="X3202" s="36">
        <f t="shared" si="1122"/>
        <v>151.39905833333341</v>
      </c>
      <c r="Y3202" s="28">
        <f t="shared" si="1122"/>
        <v>338.18764999999991</v>
      </c>
      <c r="Z3202" s="28">
        <f t="shared" si="1122"/>
        <v>329.06874999999974</v>
      </c>
      <c r="AA3202" s="28">
        <f t="shared" si="1122"/>
        <v>321.8648083333332</v>
      </c>
      <c r="AB3202" s="28">
        <f t="shared" si="1122"/>
        <v>202.36661666666666</v>
      </c>
      <c r="AC3202" s="28">
        <f t="shared" si="1122"/>
        <v>35.93319166666668</v>
      </c>
      <c r="AD3202" s="28">
        <f t="shared" si="1122"/>
        <v>96.176699999999983</v>
      </c>
      <c r="AE3202" s="28">
        <f t="shared" si="1122"/>
        <v>0</v>
      </c>
      <c r="AF3202" s="28">
        <f t="shared" si="1122"/>
        <v>13.055871666666661</v>
      </c>
      <c r="AG3202" s="28">
        <f t="shared" si="1122"/>
        <v>8.5230499999999978</v>
      </c>
      <c r="AH3202" s="28">
        <f t="shared" si="1064"/>
        <v>0</v>
      </c>
      <c r="AL3202" s="24">
        <f t="shared" si="1074"/>
        <v>1496.5756966666663</v>
      </c>
      <c r="AN3202" s="47">
        <v>315</v>
      </c>
      <c r="AP3202" s="20">
        <f t="shared" si="1072"/>
        <v>1811.5756966666663</v>
      </c>
      <c r="AR3202" s="20"/>
    </row>
    <row r="3203" spans="1:44" x14ac:dyDescent="0.25">
      <c r="A3203" t="str">
        <f>VLOOKUP($B3203,'Cushing Balance'!$C$2:$E$500,3,TRUE)</f>
        <v>12018</v>
      </c>
      <c r="B3203" s="2">
        <v>43214</v>
      </c>
      <c r="C3203" s="32"/>
      <c r="D3203" s="36">
        <f t="shared" si="1100"/>
        <v>139.16694505494522</v>
      </c>
      <c r="E3203" s="28">
        <f t="shared" si="1101"/>
        <v>108.94604395604414</v>
      </c>
      <c r="F3203" s="28">
        <f t="shared" si="1102"/>
        <v>197.36916483516487</v>
      </c>
      <c r="G3203" s="28"/>
      <c r="H3203" s="28">
        <f t="shared" ref="H3203:P3203" si="1137">AVERAGE(H3197:H3202)</f>
        <v>132.56742857142854</v>
      </c>
      <c r="I3203" s="28">
        <f t="shared" si="1137"/>
        <v>78.849230769230743</v>
      </c>
      <c r="J3203" s="28">
        <f t="shared" si="1137"/>
        <v>315.60278021978041</v>
      </c>
      <c r="K3203" s="28">
        <f t="shared" si="1137"/>
        <v>77.481208791208815</v>
      </c>
      <c r="L3203" s="28">
        <f t="shared" si="1137"/>
        <v>6.656349567592164E-3</v>
      </c>
      <c r="M3203" s="28">
        <f t="shared" si="1137"/>
        <v>330.4133626373627</v>
      </c>
      <c r="N3203" s="28">
        <f t="shared" si="1137"/>
        <v>119.65840659340643</v>
      </c>
      <c r="O3203" s="28">
        <f t="shared" si="1137"/>
        <v>44.390010989010989</v>
      </c>
      <c r="P3203" s="28">
        <f t="shared" si="1137"/>
        <v>0</v>
      </c>
      <c r="R3203" s="24">
        <f t="shared" si="1070"/>
        <v>1544.4512387671505</v>
      </c>
      <c r="T3203" s="5">
        <v>576.96281159342436</v>
      </c>
      <c r="V3203" s="20">
        <f t="shared" si="1071"/>
        <v>2121.4140503605749</v>
      </c>
      <c r="W3203" s="59">
        <f t="shared" si="1136"/>
        <v>43214</v>
      </c>
      <c r="X3203" s="36">
        <f t="shared" si="1122"/>
        <v>151.39905833333341</v>
      </c>
      <c r="Y3203" s="28">
        <f t="shared" si="1122"/>
        <v>338.18764999999991</v>
      </c>
      <c r="Z3203" s="28">
        <f t="shared" si="1122"/>
        <v>329.06874999999974</v>
      </c>
      <c r="AA3203" s="28">
        <f t="shared" si="1122"/>
        <v>321.8648083333332</v>
      </c>
      <c r="AB3203" s="28">
        <f t="shared" si="1122"/>
        <v>202.36661666666666</v>
      </c>
      <c r="AC3203" s="28">
        <f t="shared" si="1122"/>
        <v>35.93319166666668</v>
      </c>
      <c r="AD3203" s="28">
        <f t="shared" si="1122"/>
        <v>96.176699999999983</v>
      </c>
      <c r="AE3203" s="28">
        <f t="shared" si="1122"/>
        <v>0</v>
      </c>
      <c r="AF3203" s="28">
        <f t="shared" si="1122"/>
        <v>13.055871666666661</v>
      </c>
      <c r="AG3203" s="28">
        <f t="shared" si="1122"/>
        <v>8.5230499999999978</v>
      </c>
      <c r="AH3203" s="28">
        <f t="shared" si="1064"/>
        <v>0</v>
      </c>
      <c r="AL3203" s="24">
        <f t="shared" si="1074"/>
        <v>1496.5756966666663</v>
      </c>
      <c r="AN3203" s="47">
        <v>315</v>
      </c>
      <c r="AP3203" s="20">
        <f t="shared" si="1072"/>
        <v>1811.5756966666663</v>
      </c>
      <c r="AR3203" s="20"/>
    </row>
    <row r="3204" spans="1:44" x14ac:dyDescent="0.25">
      <c r="A3204" t="str">
        <f>VLOOKUP($B3204,'Cushing Balance'!$C$2:$E$500,3,TRUE)</f>
        <v>12018</v>
      </c>
      <c r="B3204" s="2">
        <v>43215</v>
      </c>
      <c r="C3204" s="32"/>
      <c r="D3204" s="36">
        <f t="shared" si="1100"/>
        <v>139.16694505494522</v>
      </c>
      <c r="E3204" s="28">
        <f t="shared" si="1101"/>
        <v>108.94604395604414</v>
      </c>
      <c r="F3204" s="28">
        <f t="shared" si="1102"/>
        <v>197.36916483516487</v>
      </c>
      <c r="G3204" s="28"/>
      <c r="H3204" s="28">
        <f t="shared" ref="H3204:P3204" si="1138">AVERAGE(H3198:H3203)</f>
        <v>132.56742857142854</v>
      </c>
      <c r="I3204" s="28">
        <f t="shared" si="1138"/>
        <v>78.849230769230743</v>
      </c>
      <c r="J3204" s="28">
        <f t="shared" si="1138"/>
        <v>315.60278021978041</v>
      </c>
      <c r="K3204" s="28">
        <f t="shared" si="1138"/>
        <v>77.481208791208815</v>
      </c>
      <c r="L3204" s="28">
        <f t="shared" si="1138"/>
        <v>6.656349567592164E-3</v>
      </c>
      <c r="M3204" s="28">
        <f t="shared" si="1138"/>
        <v>330.4133626373627</v>
      </c>
      <c r="N3204" s="28">
        <f t="shared" si="1138"/>
        <v>119.65840659340643</v>
      </c>
      <c r="O3204" s="28">
        <f t="shared" si="1138"/>
        <v>44.390010989010989</v>
      </c>
      <c r="P3204" s="28">
        <f t="shared" si="1138"/>
        <v>0</v>
      </c>
      <c r="R3204" s="24">
        <f t="shared" si="1070"/>
        <v>1544.4512387671505</v>
      </c>
      <c r="T3204" s="5">
        <v>576.96281159342436</v>
      </c>
      <c r="V3204" s="20">
        <f t="shared" si="1071"/>
        <v>2121.4140503605749</v>
      </c>
      <c r="W3204" s="59">
        <f t="shared" si="1136"/>
        <v>43215</v>
      </c>
      <c r="X3204" s="36">
        <f t="shared" si="1122"/>
        <v>151.39905833333341</v>
      </c>
      <c r="Y3204" s="28">
        <f t="shared" si="1122"/>
        <v>338.18764999999991</v>
      </c>
      <c r="Z3204" s="28">
        <f t="shared" si="1122"/>
        <v>329.06874999999974</v>
      </c>
      <c r="AA3204" s="28">
        <f t="shared" si="1122"/>
        <v>321.8648083333332</v>
      </c>
      <c r="AB3204" s="28">
        <f t="shared" si="1122"/>
        <v>202.36661666666666</v>
      </c>
      <c r="AC3204" s="28">
        <f t="shared" si="1122"/>
        <v>35.93319166666668</v>
      </c>
      <c r="AD3204" s="28">
        <f t="shared" si="1122"/>
        <v>96.176699999999983</v>
      </c>
      <c r="AE3204" s="28">
        <f t="shared" si="1122"/>
        <v>0</v>
      </c>
      <c r="AF3204" s="28">
        <f t="shared" si="1122"/>
        <v>13.055871666666661</v>
      </c>
      <c r="AG3204" s="28">
        <f t="shared" si="1122"/>
        <v>8.5230499999999978</v>
      </c>
      <c r="AH3204" s="28">
        <f t="shared" si="1064"/>
        <v>0</v>
      </c>
      <c r="AL3204" s="24">
        <f t="shared" si="1074"/>
        <v>1496.5756966666663</v>
      </c>
      <c r="AN3204" s="47">
        <v>315</v>
      </c>
      <c r="AP3204" s="20">
        <f t="shared" si="1072"/>
        <v>1811.5756966666663</v>
      </c>
      <c r="AR3204" s="20"/>
    </row>
    <row r="3205" spans="1:44" x14ac:dyDescent="0.25">
      <c r="A3205" t="str">
        <f>VLOOKUP($B3205,'Cushing Balance'!$C$2:$E$500,3,TRUE)</f>
        <v>12018</v>
      </c>
      <c r="B3205" s="2">
        <v>43216</v>
      </c>
      <c r="C3205" s="32"/>
      <c r="D3205" s="36">
        <f t="shared" si="1100"/>
        <v>139.16694505494522</v>
      </c>
      <c r="E3205" s="28">
        <f t="shared" si="1101"/>
        <v>108.94604395604414</v>
      </c>
      <c r="F3205" s="28">
        <f t="shared" si="1102"/>
        <v>197.36916483516487</v>
      </c>
      <c r="G3205" s="28"/>
      <c r="H3205" s="28">
        <f t="shared" ref="H3205:P3205" si="1139">AVERAGE(H3199:H3204)</f>
        <v>132.56742857142854</v>
      </c>
      <c r="I3205" s="28">
        <f t="shared" si="1139"/>
        <v>78.849230769230743</v>
      </c>
      <c r="J3205" s="28">
        <f t="shared" si="1139"/>
        <v>315.60278021978041</v>
      </c>
      <c r="K3205" s="28">
        <f t="shared" si="1139"/>
        <v>77.481208791208815</v>
      </c>
      <c r="L3205" s="28">
        <f t="shared" si="1139"/>
        <v>6.656349567592164E-3</v>
      </c>
      <c r="M3205" s="28">
        <f t="shared" si="1139"/>
        <v>330.4133626373627</v>
      </c>
      <c r="N3205" s="28">
        <f t="shared" si="1139"/>
        <v>119.65840659340643</v>
      </c>
      <c r="O3205" s="28">
        <f t="shared" si="1139"/>
        <v>44.390010989010989</v>
      </c>
      <c r="P3205" s="28">
        <f t="shared" si="1139"/>
        <v>0</v>
      </c>
      <c r="R3205" s="24">
        <f t="shared" si="1070"/>
        <v>1544.4512387671505</v>
      </c>
      <c r="T3205" s="5">
        <v>576.96281159342436</v>
      </c>
      <c r="V3205" s="20">
        <f t="shared" si="1071"/>
        <v>2121.4140503605749</v>
      </c>
      <c r="W3205" s="59">
        <f t="shared" si="1136"/>
        <v>43216</v>
      </c>
      <c r="X3205" s="36">
        <f t="shared" ref="X3205:AG3220" si="1140">AVERAGE(X3198:X3204)</f>
        <v>151.39905833333341</v>
      </c>
      <c r="Y3205" s="28">
        <f t="shared" si="1140"/>
        <v>338.18764999999991</v>
      </c>
      <c r="Z3205" s="28">
        <f t="shared" si="1140"/>
        <v>329.06874999999974</v>
      </c>
      <c r="AA3205" s="28">
        <f t="shared" si="1140"/>
        <v>321.8648083333332</v>
      </c>
      <c r="AB3205" s="28">
        <f t="shared" si="1140"/>
        <v>202.36661666666666</v>
      </c>
      <c r="AC3205" s="28">
        <f t="shared" si="1140"/>
        <v>35.93319166666668</v>
      </c>
      <c r="AD3205" s="28">
        <f t="shared" si="1140"/>
        <v>96.176699999999983</v>
      </c>
      <c r="AE3205" s="28">
        <f t="shared" si="1140"/>
        <v>0</v>
      </c>
      <c r="AF3205" s="28">
        <f t="shared" si="1140"/>
        <v>13.055871666666661</v>
      </c>
      <c r="AG3205" s="28">
        <f t="shared" si="1140"/>
        <v>8.5230499999999978</v>
      </c>
      <c r="AH3205" s="28">
        <f t="shared" ref="AH3205:AH3268" si="1141">AVERAGE(AH3198:AH3204)</f>
        <v>0</v>
      </c>
      <c r="AL3205" s="24">
        <f t="shared" si="1074"/>
        <v>1496.5756966666663</v>
      </c>
      <c r="AN3205" s="47">
        <v>315</v>
      </c>
      <c r="AP3205" s="20">
        <f t="shared" si="1072"/>
        <v>1811.5756966666663</v>
      </c>
      <c r="AR3205" s="20"/>
    </row>
    <row r="3206" spans="1:44" x14ac:dyDescent="0.25">
      <c r="A3206" t="str">
        <f>VLOOKUP($B3206,'Cushing Balance'!$C$2:$E$500,3,TRUE)</f>
        <v>12018</v>
      </c>
      <c r="B3206" s="2">
        <v>43217</v>
      </c>
      <c r="C3206" s="32"/>
      <c r="D3206" s="36">
        <f t="shared" si="1100"/>
        <v>139.16694505494522</v>
      </c>
      <c r="E3206" s="28">
        <f t="shared" si="1101"/>
        <v>108.94604395604414</v>
      </c>
      <c r="F3206" s="28">
        <f t="shared" si="1102"/>
        <v>197.36916483516487</v>
      </c>
      <c r="G3206" s="28"/>
      <c r="H3206" s="28">
        <f t="shared" ref="H3206:P3206" si="1142">AVERAGE(H3200:H3205)</f>
        <v>132.56742857142854</v>
      </c>
      <c r="I3206" s="28">
        <f t="shared" si="1142"/>
        <v>78.849230769230743</v>
      </c>
      <c r="J3206" s="28">
        <f t="shared" si="1142"/>
        <v>315.60278021978041</v>
      </c>
      <c r="K3206" s="28">
        <f t="shared" si="1142"/>
        <v>77.481208791208815</v>
      </c>
      <c r="L3206" s="28">
        <f t="shared" si="1142"/>
        <v>6.656349567592164E-3</v>
      </c>
      <c r="M3206" s="28">
        <f t="shared" si="1142"/>
        <v>330.4133626373627</v>
      </c>
      <c r="N3206" s="28">
        <f t="shared" si="1142"/>
        <v>119.65840659340643</v>
      </c>
      <c r="O3206" s="28">
        <f t="shared" si="1142"/>
        <v>44.390010989010989</v>
      </c>
      <c r="P3206" s="28">
        <f t="shared" si="1142"/>
        <v>0</v>
      </c>
      <c r="R3206" s="24">
        <f t="shared" si="1070"/>
        <v>1544.4512387671505</v>
      </c>
      <c r="T3206" s="5">
        <v>576.96281159342436</v>
      </c>
      <c r="V3206" s="20">
        <f t="shared" si="1071"/>
        <v>2121.4140503605749</v>
      </c>
      <c r="W3206" s="59">
        <f t="shared" si="1136"/>
        <v>43217</v>
      </c>
      <c r="X3206" s="36">
        <f t="shared" si="1140"/>
        <v>151.39905833333341</v>
      </c>
      <c r="Y3206" s="28">
        <f t="shared" si="1140"/>
        <v>338.18764999999991</v>
      </c>
      <c r="Z3206" s="28">
        <f t="shared" si="1140"/>
        <v>329.06874999999974</v>
      </c>
      <c r="AA3206" s="28">
        <f t="shared" si="1140"/>
        <v>321.8648083333332</v>
      </c>
      <c r="AB3206" s="28">
        <f t="shared" si="1140"/>
        <v>202.36661666666666</v>
      </c>
      <c r="AC3206" s="28">
        <f t="shared" si="1140"/>
        <v>35.93319166666668</v>
      </c>
      <c r="AD3206" s="28">
        <f t="shared" si="1140"/>
        <v>96.176699999999983</v>
      </c>
      <c r="AE3206" s="28">
        <f t="shared" si="1140"/>
        <v>0</v>
      </c>
      <c r="AF3206" s="28">
        <f t="shared" si="1140"/>
        <v>13.055871666666661</v>
      </c>
      <c r="AG3206" s="28">
        <f t="shared" si="1140"/>
        <v>8.5230499999999978</v>
      </c>
      <c r="AH3206" s="28">
        <f t="shared" si="1141"/>
        <v>0</v>
      </c>
      <c r="AL3206" s="24">
        <f t="shared" si="1074"/>
        <v>1496.5756966666663</v>
      </c>
      <c r="AN3206" s="47">
        <v>315</v>
      </c>
      <c r="AP3206" s="20">
        <f t="shared" si="1072"/>
        <v>1811.5756966666663</v>
      </c>
      <c r="AR3206" s="20"/>
    </row>
    <row r="3207" spans="1:44" x14ac:dyDescent="0.25">
      <c r="A3207" t="str">
        <f>VLOOKUP($B3207,'Cushing Balance'!$C$2:$E$500,3,TRUE)</f>
        <v>12018</v>
      </c>
      <c r="B3207" s="2">
        <v>43218</v>
      </c>
      <c r="C3207" s="32"/>
      <c r="D3207" s="36">
        <f t="shared" si="1100"/>
        <v>139.16694505494522</v>
      </c>
      <c r="E3207" s="28">
        <f t="shared" si="1101"/>
        <v>108.94604395604414</v>
      </c>
      <c r="F3207" s="28">
        <f t="shared" si="1102"/>
        <v>197.36916483516487</v>
      </c>
      <c r="G3207" s="28"/>
      <c r="H3207" s="28">
        <f t="shared" ref="H3207:P3207" si="1143">AVERAGE(H3201:H3206)</f>
        <v>132.56742857142854</v>
      </c>
      <c r="I3207" s="28">
        <f t="shared" si="1143"/>
        <v>78.849230769230743</v>
      </c>
      <c r="J3207" s="28">
        <f t="shared" si="1143"/>
        <v>315.60278021978041</v>
      </c>
      <c r="K3207" s="28">
        <f t="shared" si="1143"/>
        <v>77.481208791208815</v>
      </c>
      <c r="L3207" s="28">
        <f t="shared" si="1143"/>
        <v>6.656349567592164E-3</v>
      </c>
      <c r="M3207" s="28">
        <f t="shared" si="1143"/>
        <v>330.4133626373627</v>
      </c>
      <c r="N3207" s="28">
        <f t="shared" si="1143"/>
        <v>119.65840659340643</v>
      </c>
      <c r="O3207" s="28">
        <f t="shared" si="1143"/>
        <v>44.390010989010989</v>
      </c>
      <c r="P3207" s="28">
        <f t="shared" si="1143"/>
        <v>0</v>
      </c>
      <c r="R3207" s="24">
        <f t="shared" si="1070"/>
        <v>1544.4512387671505</v>
      </c>
      <c r="T3207" s="5">
        <v>576.96281159342436</v>
      </c>
      <c r="V3207" s="20">
        <f t="shared" si="1071"/>
        <v>2121.4140503605749</v>
      </c>
      <c r="W3207" s="59">
        <f t="shared" si="1136"/>
        <v>43218</v>
      </c>
      <c r="X3207" s="36">
        <f t="shared" si="1140"/>
        <v>151.39905833333341</v>
      </c>
      <c r="Y3207" s="28">
        <f t="shared" si="1140"/>
        <v>338.18764999999991</v>
      </c>
      <c r="Z3207" s="28">
        <f t="shared" si="1140"/>
        <v>329.06874999999974</v>
      </c>
      <c r="AA3207" s="28">
        <f t="shared" si="1140"/>
        <v>321.8648083333332</v>
      </c>
      <c r="AB3207" s="28">
        <f t="shared" si="1140"/>
        <v>202.36661666666666</v>
      </c>
      <c r="AC3207" s="28">
        <f t="shared" si="1140"/>
        <v>35.93319166666668</v>
      </c>
      <c r="AD3207" s="28">
        <f t="shared" si="1140"/>
        <v>96.176699999999983</v>
      </c>
      <c r="AE3207" s="28">
        <f t="shared" si="1140"/>
        <v>0</v>
      </c>
      <c r="AF3207" s="28">
        <f t="shared" si="1140"/>
        <v>13.055871666666661</v>
      </c>
      <c r="AG3207" s="28">
        <f t="shared" si="1140"/>
        <v>8.5230499999999978</v>
      </c>
      <c r="AH3207" s="28">
        <f t="shared" si="1141"/>
        <v>0</v>
      </c>
      <c r="AL3207" s="24">
        <f t="shared" si="1074"/>
        <v>1496.5756966666663</v>
      </c>
      <c r="AN3207" s="47">
        <v>315</v>
      </c>
      <c r="AP3207" s="20">
        <f t="shared" si="1072"/>
        <v>1811.5756966666663</v>
      </c>
      <c r="AR3207" s="20"/>
    </row>
    <row r="3208" spans="1:44" x14ac:dyDescent="0.25">
      <c r="A3208" t="str">
        <f>VLOOKUP($B3208,'Cushing Balance'!$C$2:$E$500,3,TRUE)</f>
        <v>12018</v>
      </c>
      <c r="B3208" s="2">
        <v>43219</v>
      </c>
      <c r="C3208" s="32"/>
      <c r="D3208" s="36">
        <f t="shared" si="1100"/>
        <v>139.16694505494522</v>
      </c>
      <c r="E3208" s="28">
        <f t="shared" si="1101"/>
        <v>108.94604395604414</v>
      </c>
      <c r="F3208" s="28">
        <f t="shared" si="1102"/>
        <v>197.36916483516487</v>
      </c>
      <c r="G3208" s="28"/>
      <c r="H3208" s="28">
        <f t="shared" ref="H3208:P3208" si="1144">AVERAGE(H3202:H3207)</f>
        <v>132.56742857142854</v>
      </c>
      <c r="I3208" s="28">
        <f t="shared" si="1144"/>
        <v>78.849230769230743</v>
      </c>
      <c r="J3208" s="28">
        <f t="shared" si="1144"/>
        <v>315.60278021978041</v>
      </c>
      <c r="K3208" s="28">
        <f t="shared" si="1144"/>
        <v>77.481208791208815</v>
      </c>
      <c r="L3208" s="28">
        <f t="shared" si="1144"/>
        <v>6.656349567592164E-3</v>
      </c>
      <c r="M3208" s="28">
        <f t="shared" si="1144"/>
        <v>330.4133626373627</v>
      </c>
      <c r="N3208" s="28">
        <f t="shared" si="1144"/>
        <v>119.65840659340643</v>
      </c>
      <c r="O3208" s="28">
        <f t="shared" si="1144"/>
        <v>44.390010989010989</v>
      </c>
      <c r="P3208" s="28">
        <f t="shared" si="1144"/>
        <v>0</v>
      </c>
      <c r="R3208" s="24">
        <f t="shared" si="1070"/>
        <v>1544.4512387671505</v>
      </c>
      <c r="T3208" s="5">
        <v>576.96281159342436</v>
      </c>
      <c r="V3208" s="20">
        <f t="shared" si="1071"/>
        <v>2121.4140503605749</v>
      </c>
      <c r="W3208" s="59">
        <f t="shared" si="1136"/>
        <v>43219</v>
      </c>
      <c r="X3208" s="36">
        <f t="shared" si="1140"/>
        <v>151.39905833333341</v>
      </c>
      <c r="Y3208" s="28">
        <f t="shared" si="1140"/>
        <v>338.18764999999991</v>
      </c>
      <c r="Z3208" s="28">
        <f t="shared" si="1140"/>
        <v>329.06874999999974</v>
      </c>
      <c r="AA3208" s="28">
        <f t="shared" si="1140"/>
        <v>321.8648083333332</v>
      </c>
      <c r="AB3208" s="28">
        <f t="shared" si="1140"/>
        <v>202.36661666666666</v>
      </c>
      <c r="AC3208" s="28">
        <f t="shared" si="1140"/>
        <v>35.93319166666668</v>
      </c>
      <c r="AD3208" s="28">
        <f t="shared" si="1140"/>
        <v>96.176699999999983</v>
      </c>
      <c r="AE3208" s="28">
        <f t="shared" si="1140"/>
        <v>0</v>
      </c>
      <c r="AF3208" s="28">
        <f t="shared" si="1140"/>
        <v>13.055871666666661</v>
      </c>
      <c r="AG3208" s="28">
        <f t="shared" si="1140"/>
        <v>8.5230499999999978</v>
      </c>
      <c r="AH3208" s="28">
        <f t="shared" si="1141"/>
        <v>0</v>
      </c>
      <c r="AL3208" s="24">
        <f t="shared" si="1074"/>
        <v>1496.5756966666663</v>
      </c>
      <c r="AN3208" s="47">
        <v>315</v>
      </c>
      <c r="AP3208" s="20">
        <f t="shared" si="1072"/>
        <v>1811.5756966666663</v>
      </c>
      <c r="AR3208" s="20"/>
    </row>
    <row r="3209" spans="1:44" x14ac:dyDescent="0.25">
      <c r="A3209" t="str">
        <f>VLOOKUP($B3209,'Cushing Balance'!$C$2:$E$500,3,TRUE)</f>
        <v>12018</v>
      </c>
      <c r="B3209" s="2">
        <v>43220</v>
      </c>
      <c r="C3209" s="32"/>
      <c r="D3209" s="36">
        <f t="shared" si="1100"/>
        <v>139.16694505494522</v>
      </c>
      <c r="E3209" s="28">
        <f t="shared" si="1101"/>
        <v>108.94604395604414</v>
      </c>
      <c r="F3209" s="28">
        <f t="shared" si="1102"/>
        <v>197.36916483516487</v>
      </c>
      <c r="G3209" s="28"/>
      <c r="H3209" s="28">
        <f t="shared" ref="H3209:P3209" si="1145">AVERAGE(H3203:H3208)</f>
        <v>132.56742857142854</v>
      </c>
      <c r="I3209" s="28">
        <f t="shared" si="1145"/>
        <v>78.849230769230743</v>
      </c>
      <c r="J3209" s="28">
        <f t="shared" si="1145"/>
        <v>315.60278021978041</v>
      </c>
      <c r="K3209" s="28">
        <f t="shared" si="1145"/>
        <v>77.481208791208815</v>
      </c>
      <c r="L3209" s="28">
        <f t="shared" si="1145"/>
        <v>6.656349567592164E-3</v>
      </c>
      <c r="M3209" s="28">
        <f t="shared" si="1145"/>
        <v>330.4133626373627</v>
      </c>
      <c r="N3209" s="28">
        <f t="shared" si="1145"/>
        <v>119.65840659340643</v>
      </c>
      <c r="O3209" s="28">
        <f t="shared" si="1145"/>
        <v>44.390010989010989</v>
      </c>
      <c r="P3209" s="28">
        <f t="shared" si="1145"/>
        <v>0</v>
      </c>
      <c r="R3209" s="24">
        <f t="shared" si="1070"/>
        <v>1544.4512387671505</v>
      </c>
      <c r="T3209" s="5">
        <v>576.96281159342436</v>
      </c>
      <c r="V3209" s="20">
        <f t="shared" si="1071"/>
        <v>2121.4140503605749</v>
      </c>
      <c r="W3209" s="59">
        <f t="shared" si="1136"/>
        <v>43220</v>
      </c>
      <c r="X3209" s="36">
        <f t="shared" si="1140"/>
        <v>151.39905833333341</v>
      </c>
      <c r="Y3209" s="28">
        <f t="shared" si="1140"/>
        <v>338.18764999999991</v>
      </c>
      <c r="Z3209" s="28">
        <f t="shared" si="1140"/>
        <v>329.06874999999974</v>
      </c>
      <c r="AA3209" s="28">
        <f t="shared" si="1140"/>
        <v>321.8648083333332</v>
      </c>
      <c r="AB3209" s="28">
        <f t="shared" si="1140"/>
        <v>202.36661666666666</v>
      </c>
      <c r="AC3209" s="28">
        <f t="shared" si="1140"/>
        <v>35.93319166666668</v>
      </c>
      <c r="AD3209" s="28">
        <f t="shared" si="1140"/>
        <v>96.176699999999983</v>
      </c>
      <c r="AE3209" s="28">
        <f t="shared" si="1140"/>
        <v>0</v>
      </c>
      <c r="AF3209" s="28">
        <f t="shared" si="1140"/>
        <v>13.055871666666661</v>
      </c>
      <c r="AG3209" s="28">
        <f t="shared" si="1140"/>
        <v>8.5230499999999978</v>
      </c>
      <c r="AH3209" s="28">
        <f t="shared" si="1141"/>
        <v>0</v>
      </c>
      <c r="AL3209" s="24">
        <f t="shared" si="1074"/>
        <v>1496.5756966666663</v>
      </c>
      <c r="AN3209" s="47">
        <v>315</v>
      </c>
      <c r="AP3209" s="20">
        <f t="shared" si="1072"/>
        <v>1811.5756966666663</v>
      </c>
      <c r="AR3209" s="20"/>
    </row>
    <row r="3210" spans="1:44" x14ac:dyDescent="0.25">
      <c r="A3210" t="str">
        <f>VLOOKUP($B3210,'Cushing Balance'!$C$2:$E$500,3,TRUE)</f>
        <v>12018</v>
      </c>
      <c r="B3210" s="2">
        <v>43221</v>
      </c>
      <c r="C3210" s="32"/>
      <c r="D3210" s="36">
        <f t="shared" si="1100"/>
        <v>139.16694505494522</v>
      </c>
      <c r="E3210" s="28">
        <f t="shared" si="1101"/>
        <v>108.94604395604414</v>
      </c>
      <c r="F3210" s="28">
        <f t="shared" si="1102"/>
        <v>197.36916483516487</v>
      </c>
      <c r="G3210" s="28"/>
      <c r="H3210" s="28">
        <f t="shared" ref="H3210:P3210" si="1146">AVERAGE(H3204:H3209)</f>
        <v>132.56742857142854</v>
      </c>
      <c r="I3210" s="28">
        <f t="shared" si="1146"/>
        <v>78.849230769230743</v>
      </c>
      <c r="J3210" s="28">
        <f t="shared" si="1146"/>
        <v>315.60278021978041</v>
      </c>
      <c r="K3210" s="28">
        <f t="shared" si="1146"/>
        <v>77.481208791208815</v>
      </c>
      <c r="L3210" s="28">
        <f t="shared" si="1146"/>
        <v>6.656349567592164E-3</v>
      </c>
      <c r="M3210" s="28">
        <f t="shared" si="1146"/>
        <v>330.4133626373627</v>
      </c>
      <c r="N3210" s="28">
        <f t="shared" si="1146"/>
        <v>119.65840659340643</v>
      </c>
      <c r="O3210" s="28">
        <f t="shared" si="1146"/>
        <v>44.390010989010989</v>
      </c>
      <c r="P3210" s="28">
        <f t="shared" si="1146"/>
        <v>0</v>
      </c>
      <c r="R3210" s="24">
        <f t="shared" ref="R3210:R3273" si="1147">SUM(D3210:P3210)</f>
        <v>1544.4512387671505</v>
      </c>
      <c r="T3210" s="5">
        <v>579.28945647763521</v>
      </c>
      <c r="V3210" s="20">
        <f t="shared" ref="V3210:V3273" si="1148">T3210+R3210</f>
        <v>2123.7406952447855</v>
      </c>
      <c r="W3210" s="59">
        <f t="shared" si="1136"/>
        <v>43221</v>
      </c>
      <c r="X3210" s="36">
        <f t="shared" si="1140"/>
        <v>151.39905833333341</v>
      </c>
      <c r="Y3210" s="28">
        <f t="shared" si="1140"/>
        <v>338.18764999999991</v>
      </c>
      <c r="Z3210" s="28">
        <f t="shared" si="1140"/>
        <v>329.06874999999974</v>
      </c>
      <c r="AA3210" s="28">
        <f t="shared" si="1140"/>
        <v>321.8648083333332</v>
      </c>
      <c r="AB3210" s="28">
        <f t="shared" si="1140"/>
        <v>202.36661666666666</v>
      </c>
      <c r="AC3210" s="28">
        <f t="shared" si="1140"/>
        <v>35.93319166666668</v>
      </c>
      <c r="AD3210" s="28">
        <f t="shared" si="1140"/>
        <v>96.176699999999983</v>
      </c>
      <c r="AE3210" s="28">
        <f t="shared" si="1140"/>
        <v>0</v>
      </c>
      <c r="AF3210" s="28">
        <f t="shared" si="1140"/>
        <v>13.055871666666661</v>
      </c>
      <c r="AG3210" s="28">
        <f t="shared" si="1140"/>
        <v>8.5230499999999978</v>
      </c>
      <c r="AH3210" s="28">
        <f t="shared" si="1141"/>
        <v>0</v>
      </c>
      <c r="AL3210" s="24">
        <f t="shared" si="1074"/>
        <v>1496.5756966666663</v>
      </c>
      <c r="AN3210" s="47">
        <v>315</v>
      </c>
      <c r="AP3210" s="20">
        <f t="shared" ref="AP3210:AP3273" si="1149">AN3210+AL3210</f>
        <v>1811.5756966666663</v>
      </c>
      <c r="AR3210" s="20"/>
    </row>
    <row r="3211" spans="1:44" x14ac:dyDescent="0.25">
      <c r="A3211" t="str">
        <f>VLOOKUP($B3211,'Cushing Balance'!$C$2:$E$500,3,TRUE)</f>
        <v>12018</v>
      </c>
      <c r="B3211" s="2">
        <v>43222</v>
      </c>
      <c r="C3211" s="32"/>
      <c r="D3211" s="36">
        <f t="shared" si="1100"/>
        <v>139.16694505494522</v>
      </c>
      <c r="E3211" s="28">
        <f t="shared" si="1101"/>
        <v>108.94604395604414</v>
      </c>
      <c r="F3211" s="28">
        <f t="shared" si="1102"/>
        <v>197.36916483516487</v>
      </c>
      <c r="G3211" s="28"/>
      <c r="H3211" s="28">
        <f t="shared" ref="H3211:P3211" si="1150">AVERAGE(H3205:H3210)</f>
        <v>132.56742857142854</v>
      </c>
      <c r="I3211" s="28">
        <f t="shared" si="1150"/>
        <v>78.849230769230743</v>
      </c>
      <c r="J3211" s="28">
        <f t="shared" si="1150"/>
        <v>315.60278021978041</v>
      </c>
      <c r="K3211" s="28">
        <f t="shared" si="1150"/>
        <v>77.481208791208815</v>
      </c>
      <c r="L3211" s="28">
        <f t="shared" si="1150"/>
        <v>6.656349567592164E-3</v>
      </c>
      <c r="M3211" s="28">
        <f t="shared" si="1150"/>
        <v>330.4133626373627</v>
      </c>
      <c r="N3211" s="28">
        <f t="shared" si="1150"/>
        <v>119.65840659340643</v>
      </c>
      <c r="O3211" s="28">
        <f t="shared" si="1150"/>
        <v>44.390010989010989</v>
      </c>
      <c r="P3211" s="28">
        <f t="shared" si="1150"/>
        <v>0</v>
      </c>
      <c r="R3211" s="24">
        <f t="shared" si="1147"/>
        <v>1544.4512387671505</v>
      </c>
      <c r="T3211" s="5">
        <v>579.28945647763521</v>
      </c>
      <c r="V3211" s="20">
        <f t="shared" si="1148"/>
        <v>2123.7406952447855</v>
      </c>
      <c r="W3211" s="59">
        <f t="shared" si="1136"/>
        <v>43222</v>
      </c>
      <c r="X3211" s="36">
        <f t="shared" si="1140"/>
        <v>151.39905833333341</v>
      </c>
      <c r="Y3211" s="28">
        <f t="shared" si="1140"/>
        <v>338.18764999999991</v>
      </c>
      <c r="Z3211" s="28">
        <f t="shared" si="1140"/>
        <v>329.06874999999974</v>
      </c>
      <c r="AA3211" s="28">
        <f t="shared" si="1140"/>
        <v>321.8648083333332</v>
      </c>
      <c r="AB3211" s="28">
        <f t="shared" si="1140"/>
        <v>202.36661666666666</v>
      </c>
      <c r="AC3211" s="28">
        <f t="shared" si="1140"/>
        <v>35.93319166666668</v>
      </c>
      <c r="AD3211" s="28">
        <f t="shared" si="1140"/>
        <v>96.176699999999983</v>
      </c>
      <c r="AE3211" s="28">
        <f t="shared" si="1140"/>
        <v>0</v>
      </c>
      <c r="AF3211" s="28">
        <f t="shared" si="1140"/>
        <v>13.055871666666661</v>
      </c>
      <c r="AG3211" s="28">
        <f t="shared" si="1140"/>
        <v>8.5230499999999978</v>
      </c>
      <c r="AH3211" s="28">
        <f t="shared" si="1141"/>
        <v>0</v>
      </c>
      <c r="AL3211" s="24">
        <f t="shared" ref="AL3211:AL3274" si="1151">SUM(X3211:AJ3211)</f>
        <v>1496.5756966666663</v>
      </c>
      <c r="AN3211" s="47">
        <v>315</v>
      </c>
      <c r="AP3211" s="20">
        <f t="shared" si="1149"/>
        <v>1811.5756966666663</v>
      </c>
      <c r="AR3211" s="20"/>
    </row>
    <row r="3212" spans="1:44" x14ac:dyDescent="0.25">
      <c r="A3212" t="str">
        <f>VLOOKUP($B3212,'Cushing Balance'!$C$2:$E$500,3,TRUE)</f>
        <v>12018</v>
      </c>
      <c r="B3212" s="2">
        <v>43223</v>
      </c>
      <c r="C3212" s="32"/>
      <c r="D3212" s="36">
        <f t="shared" si="1100"/>
        <v>139.16694505494522</v>
      </c>
      <c r="E3212" s="28">
        <f t="shared" si="1101"/>
        <v>108.94604395604414</v>
      </c>
      <c r="F3212" s="28">
        <f t="shared" si="1102"/>
        <v>197.36916483516487</v>
      </c>
      <c r="G3212" s="28"/>
      <c r="H3212" s="28">
        <f t="shared" ref="H3212:P3212" si="1152">AVERAGE(H3206:H3211)</f>
        <v>132.56742857142854</v>
      </c>
      <c r="I3212" s="28">
        <f t="shared" si="1152"/>
        <v>78.849230769230743</v>
      </c>
      <c r="J3212" s="28">
        <f t="shared" si="1152"/>
        <v>315.60278021978041</v>
      </c>
      <c r="K3212" s="28">
        <f t="shared" si="1152"/>
        <v>77.481208791208815</v>
      </c>
      <c r="L3212" s="28">
        <f t="shared" si="1152"/>
        <v>6.656349567592164E-3</v>
      </c>
      <c r="M3212" s="28">
        <f t="shared" si="1152"/>
        <v>330.4133626373627</v>
      </c>
      <c r="N3212" s="28">
        <f t="shared" si="1152"/>
        <v>119.65840659340643</v>
      </c>
      <c r="O3212" s="28">
        <f t="shared" si="1152"/>
        <v>44.390010989010989</v>
      </c>
      <c r="P3212" s="28">
        <f t="shared" si="1152"/>
        <v>0</v>
      </c>
      <c r="R3212" s="24">
        <f t="shared" si="1147"/>
        <v>1544.4512387671505</v>
      </c>
      <c r="T3212" s="5">
        <v>579.28945647763521</v>
      </c>
      <c r="V3212" s="20">
        <f t="shared" si="1148"/>
        <v>2123.7406952447855</v>
      </c>
      <c r="W3212" s="59">
        <f t="shared" si="1136"/>
        <v>43223</v>
      </c>
      <c r="X3212" s="36">
        <f t="shared" si="1140"/>
        <v>151.39905833333341</v>
      </c>
      <c r="Y3212" s="28">
        <f t="shared" si="1140"/>
        <v>338.18764999999991</v>
      </c>
      <c r="Z3212" s="28">
        <f t="shared" si="1140"/>
        <v>329.06874999999974</v>
      </c>
      <c r="AA3212" s="28">
        <f t="shared" si="1140"/>
        <v>321.8648083333332</v>
      </c>
      <c r="AB3212" s="28">
        <f t="shared" si="1140"/>
        <v>202.36661666666666</v>
      </c>
      <c r="AC3212" s="28">
        <f t="shared" si="1140"/>
        <v>35.93319166666668</v>
      </c>
      <c r="AD3212" s="28">
        <f t="shared" si="1140"/>
        <v>96.176699999999983</v>
      </c>
      <c r="AE3212" s="28">
        <f t="shared" si="1140"/>
        <v>0</v>
      </c>
      <c r="AF3212" s="28">
        <f t="shared" si="1140"/>
        <v>13.055871666666661</v>
      </c>
      <c r="AG3212" s="28">
        <f t="shared" si="1140"/>
        <v>8.5230499999999978</v>
      </c>
      <c r="AH3212" s="28">
        <f t="shared" si="1141"/>
        <v>0</v>
      </c>
      <c r="AL3212" s="24">
        <f t="shared" si="1151"/>
        <v>1496.5756966666663</v>
      </c>
      <c r="AN3212" s="47">
        <v>315</v>
      </c>
      <c r="AP3212" s="20">
        <f t="shared" si="1149"/>
        <v>1811.5756966666663</v>
      </c>
      <c r="AR3212" s="20"/>
    </row>
    <row r="3213" spans="1:44" x14ac:dyDescent="0.25">
      <c r="A3213" t="str">
        <f>VLOOKUP($B3213,'Cushing Balance'!$C$2:$E$500,3,TRUE)</f>
        <v>12018</v>
      </c>
      <c r="B3213" s="2">
        <v>43224</v>
      </c>
      <c r="C3213" s="32"/>
      <c r="D3213" s="36">
        <f t="shared" si="1100"/>
        <v>139.16694505494522</v>
      </c>
      <c r="E3213" s="28">
        <f t="shared" si="1101"/>
        <v>108.94604395604414</v>
      </c>
      <c r="F3213" s="28">
        <f t="shared" si="1102"/>
        <v>197.36916483516487</v>
      </c>
      <c r="G3213" s="28"/>
      <c r="H3213" s="28">
        <f t="shared" ref="H3213:P3213" si="1153">AVERAGE(H3207:H3212)</f>
        <v>132.56742857142854</v>
      </c>
      <c r="I3213" s="28">
        <f t="shared" si="1153"/>
        <v>78.849230769230743</v>
      </c>
      <c r="J3213" s="28">
        <f t="shared" si="1153"/>
        <v>315.60278021978041</v>
      </c>
      <c r="K3213" s="28">
        <f t="shared" si="1153"/>
        <v>77.481208791208815</v>
      </c>
      <c r="L3213" s="28">
        <f t="shared" si="1153"/>
        <v>6.656349567592164E-3</v>
      </c>
      <c r="M3213" s="28">
        <f t="shared" si="1153"/>
        <v>330.4133626373627</v>
      </c>
      <c r="N3213" s="28">
        <f t="shared" si="1153"/>
        <v>119.65840659340643</v>
      </c>
      <c r="O3213" s="28">
        <f t="shared" si="1153"/>
        <v>44.390010989010989</v>
      </c>
      <c r="P3213" s="28">
        <f t="shared" si="1153"/>
        <v>0</v>
      </c>
      <c r="R3213" s="24">
        <f t="shared" si="1147"/>
        <v>1544.4512387671505</v>
      </c>
      <c r="T3213" s="5">
        <v>579.28945647763521</v>
      </c>
      <c r="V3213" s="20">
        <f t="shared" si="1148"/>
        <v>2123.7406952447855</v>
      </c>
      <c r="W3213" s="59">
        <f t="shared" si="1136"/>
        <v>43224</v>
      </c>
      <c r="X3213" s="36">
        <f t="shared" si="1140"/>
        <v>151.39905833333341</v>
      </c>
      <c r="Y3213" s="28">
        <f t="shared" si="1140"/>
        <v>338.18764999999991</v>
      </c>
      <c r="Z3213" s="28">
        <f t="shared" si="1140"/>
        <v>329.06874999999974</v>
      </c>
      <c r="AA3213" s="28">
        <f t="shared" si="1140"/>
        <v>321.8648083333332</v>
      </c>
      <c r="AB3213" s="28">
        <f t="shared" si="1140"/>
        <v>202.36661666666666</v>
      </c>
      <c r="AC3213" s="28">
        <f t="shared" si="1140"/>
        <v>35.93319166666668</v>
      </c>
      <c r="AD3213" s="28">
        <f t="shared" si="1140"/>
        <v>96.176699999999983</v>
      </c>
      <c r="AE3213" s="28">
        <f t="shared" si="1140"/>
        <v>0</v>
      </c>
      <c r="AF3213" s="28">
        <f t="shared" si="1140"/>
        <v>13.055871666666661</v>
      </c>
      <c r="AG3213" s="28">
        <f t="shared" si="1140"/>
        <v>8.5230499999999978</v>
      </c>
      <c r="AH3213" s="28">
        <f t="shared" si="1141"/>
        <v>0</v>
      </c>
      <c r="AL3213" s="24">
        <f t="shared" si="1151"/>
        <v>1496.5756966666663</v>
      </c>
      <c r="AN3213" s="47">
        <v>315</v>
      </c>
      <c r="AP3213" s="20">
        <f t="shared" si="1149"/>
        <v>1811.5756966666663</v>
      </c>
      <c r="AR3213" s="20"/>
    </row>
    <row r="3214" spans="1:44" x14ac:dyDescent="0.25">
      <c r="A3214" t="str">
        <f>VLOOKUP($B3214,'Cushing Balance'!$C$2:$E$500,3,TRUE)</f>
        <v>12018</v>
      </c>
      <c r="B3214" s="2">
        <v>43225</v>
      </c>
      <c r="C3214" s="32"/>
      <c r="D3214" s="36">
        <f t="shared" si="1100"/>
        <v>139.16694505494522</v>
      </c>
      <c r="E3214" s="28">
        <f t="shared" si="1101"/>
        <v>108.94604395604414</v>
      </c>
      <c r="F3214" s="28">
        <f t="shared" si="1102"/>
        <v>197.36916483516487</v>
      </c>
      <c r="G3214" s="28"/>
      <c r="H3214" s="28">
        <f t="shared" ref="H3214:P3214" si="1154">AVERAGE(H3208:H3213)</f>
        <v>132.56742857142854</v>
      </c>
      <c r="I3214" s="28">
        <f t="shared" si="1154"/>
        <v>78.849230769230743</v>
      </c>
      <c r="J3214" s="28">
        <f t="shared" si="1154"/>
        <v>315.60278021978041</v>
      </c>
      <c r="K3214" s="28">
        <f t="shared" si="1154"/>
        <v>77.481208791208815</v>
      </c>
      <c r="L3214" s="28">
        <f t="shared" si="1154"/>
        <v>6.656349567592164E-3</v>
      </c>
      <c r="M3214" s="28">
        <f t="shared" si="1154"/>
        <v>330.4133626373627</v>
      </c>
      <c r="N3214" s="28">
        <f t="shared" si="1154"/>
        <v>119.65840659340643</v>
      </c>
      <c r="O3214" s="28">
        <f t="shared" si="1154"/>
        <v>44.390010989010989</v>
      </c>
      <c r="P3214" s="28">
        <f t="shared" si="1154"/>
        <v>0</v>
      </c>
      <c r="R3214" s="24">
        <f t="shared" si="1147"/>
        <v>1544.4512387671505</v>
      </c>
      <c r="T3214" s="5">
        <v>579.28945647763521</v>
      </c>
      <c r="V3214" s="20">
        <f t="shared" si="1148"/>
        <v>2123.7406952447855</v>
      </c>
      <c r="W3214" s="59">
        <f t="shared" si="1136"/>
        <v>43225</v>
      </c>
      <c r="X3214" s="36">
        <f t="shared" si="1140"/>
        <v>151.39905833333341</v>
      </c>
      <c r="Y3214" s="28">
        <f t="shared" si="1140"/>
        <v>338.18764999999991</v>
      </c>
      <c r="Z3214" s="28">
        <f t="shared" si="1140"/>
        <v>329.06874999999974</v>
      </c>
      <c r="AA3214" s="28">
        <f t="shared" si="1140"/>
        <v>321.8648083333332</v>
      </c>
      <c r="AB3214" s="28">
        <f t="shared" si="1140"/>
        <v>202.36661666666666</v>
      </c>
      <c r="AC3214" s="28">
        <f t="shared" si="1140"/>
        <v>35.93319166666668</v>
      </c>
      <c r="AD3214" s="28">
        <f t="shared" si="1140"/>
        <v>96.176699999999983</v>
      </c>
      <c r="AE3214" s="28">
        <f t="shared" si="1140"/>
        <v>0</v>
      </c>
      <c r="AF3214" s="28">
        <f t="shared" si="1140"/>
        <v>13.055871666666661</v>
      </c>
      <c r="AG3214" s="28">
        <f t="shared" si="1140"/>
        <v>8.5230499999999978</v>
      </c>
      <c r="AH3214" s="28">
        <f t="shared" si="1141"/>
        <v>0</v>
      </c>
      <c r="AL3214" s="24">
        <f t="shared" si="1151"/>
        <v>1496.5756966666663</v>
      </c>
      <c r="AN3214" s="47">
        <v>315</v>
      </c>
      <c r="AP3214" s="20">
        <f t="shared" si="1149"/>
        <v>1811.5756966666663</v>
      </c>
      <c r="AR3214" s="20"/>
    </row>
    <row r="3215" spans="1:44" x14ac:dyDescent="0.25">
      <c r="A3215" t="str">
        <f>VLOOKUP($B3215,'Cushing Balance'!$C$2:$E$500,3,TRUE)</f>
        <v>12018</v>
      </c>
      <c r="B3215" s="2">
        <v>43226</v>
      </c>
      <c r="C3215" s="32"/>
      <c r="D3215" s="36">
        <f t="shared" si="1100"/>
        <v>139.16694505494522</v>
      </c>
      <c r="E3215" s="28">
        <f t="shared" si="1101"/>
        <v>108.94604395604414</v>
      </c>
      <c r="F3215" s="28">
        <f t="shared" si="1102"/>
        <v>197.36916483516487</v>
      </c>
      <c r="G3215" s="28"/>
      <c r="H3215" s="28">
        <f t="shared" ref="H3215:P3215" si="1155">AVERAGE(H3209:H3214)</f>
        <v>132.56742857142854</v>
      </c>
      <c r="I3215" s="28">
        <f t="shared" si="1155"/>
        <v>78.849230769230743</v>
      </c>
      <c r="J3215" s="28">
        <f t="shared" si="1155"/>
        <v>315.60278021978041</v>
      </c>
      <c r="K3215" s="28">
        <f t="shared" si="1155"/>
        <v>77.481208791208815</v>
      </c>
      <c r="L3215" s="28">
        <f t="shared" si="1155"/>
        <v>6.656349567592164E-3</v>
      </c>
      <c r="M3215" s="28">
        <f t="shared" si="1155"/>
        <v>330.4133626373627</v>
      </c>
      <c r="N3215" s="28">
        <f t="shared" si="1155"/>
        <v>119.65840659340643</v>
      </c>
      <c r="O3215" s="28">
        <f t="shared" si="1155"/>
        <v>44.390010989010989</v>
      </c>
      <c r="P3215" s="28">
        <f t="shared" si="1155"/>
        <v>0</v>
      </c>
      <c r="R3215" s="24">
        <f t="shared" si="1147"/>
        <v>1544.4512387671505</v>
      </c>
      <c r="T3215" s="5">
        <v>579.28945647763521</v>
      </c>
      <c r="V3215" s="20">
        <f t="shared" si="1148"/>
        <v>2123.7406952447855</v>
      </c>
      <c r="W3215" s="59">
        <f t="shared" si="1136"/>
        <v>43226</v>
      </c>
      <c r="X3215" s="36">
        <f t="shared" si="1140"/>
        <v>151.39905833333341</v>
      </c>
      <c r="Y3215" s="28">
        <f t="shared" si="1140"/>
        <v>338.18764999999991</v>
      </c>
      <c r="Z3215" s="28">
        <f t="shared" si="1140"/>
        <v>329.06874999999974</v>
      </c>
      <c r="AA3215" s="28">
        <f t="shared" si="1140"/>
        <v>321.8648083333332</v>
      </c>
      <c r="AB3215" s="28">
        <f t="shared" si="1140"/>
        <v>202.36661666666666</v>
      </c>
      <c r="AC3215" s="28">
        <f t="shared" si="1140"/>
        <v>35.93319166666668</v>
      </c>
      <c r="AD3215" s="28">
        <f t="shared" si="1140"/>
        <v>96.176699999999983</v>
      </c>
      <c r="AE3215" s="28">
        <f t="shared" si="1140"/>
        <v>0</v>
      </c>
      <c r="AF3215" s="28">
        <f t="shared" si="1140"/>
        <v>13.055871666666661</v>
      </c>
      <c r="AG3215" s="28">
        <f t="shared" si="1140"/>
        <v>8.5230499999999978</v>
      </c>
      <c r="AH3215" s="28">
        <f t="shared" si="1141"/>
        <v>0</v>
      </c>
      <c r="AL3215" s="24">
        <f t="shared" si="1151"/>
        <v>1496.5756966666663</v>
      </c>
      <c r="AN3215" s="47">
        <v>315</v>
      </c>
      <c r="AP3215" s="20">
        <f t="shared" si="1149"/>
        <v>1811.5756966666663</v>
      </c>
      <c r="AR3215" s="20"/>
    </row>
    <row r="3216" spans="1:44" x14ac:dyDescent="0.25">
      <c r="A3216" t="str">
        <f>VLOOKUP($B3216,'Cushing Balance'!$C$2:$E$500,3,TRUE)</f>
        <v>12018</v>
      </c>
      <c r="B3216" s="2">
        <v>43227</v>
      </c>
      <c r="C3216" s="32"/>
      <c r="D3216" s="36">
        <f t="shared" si="1100"/>
        <v>139.16694505494522</v>
      </c>
      <c r="E3216" s="28">
        <f t="shared" si="1101"/>
        <v>108.94604395604414</v>
      </c>
      <c r="F3216" s="28">
        <f t="shared" si="1102"/>
        <v>197.36916483516487</v>
      </c>
      <c r="G3216" s="28"/>
      <c r="H3216" s="28">
        <f t="shared" ref="H3216:P3216" si="1156">AVERAGE(H3210:H3215)</f>
        <v>132.56742857142854</v>
      </c>
      <c r="I3216" s="28">
        <f t="shared" si="1156"/>
        <v>78.849230769230743</v>
      </c>
      <c r="J3216" s="28">
        <f t="shared" si="1156"/>
        <v>315.60278021978041</v>
      </c>
      <c r="K3216" s="28">
        <f t="shared" si="1156"/>
        <v>77.481208791208815</v>
      </c>
      <c r="L3216" s="28">
        <f t="shared" si="1156"/>
        <v>6.656349567592164E-3</v>
      </c>
      <c r="M3216" s="28">
        <f t="shared" si="1156"/>
        <v>330.4133626373627</v>
      </c>
      <c r="N3216" s="28">
        <f t="shared" si="1156"/>
        <v>119.65840659340643</v>
      </c>
      <c r="O3216" s="28">
        <f t="shared" si="1156"/>
        <v>44.390010989010989</v>
      </c>
      <c r="P3216" s="28">
        <f t="shared" si="1156"/>
        <v>0</v>
      </c>
      <c r="R3216" s="24">
        <f t="shared" si="1147"/>
        <v>1544.4512387671505</v>
      </c>
      <c r="T3216" s="5">
        <v>579.28945647763521</v>
      </c>
      <c r="V3216" s="20">
        <f t="shared" si="1148"/>
        <v>2123.7406952447855</v>
      </c>
      <c r="W3216" s="59">
        <f t="shared" si="1136"/>
        <v>43227</v>
      </c>
      <c r="X3216" s="36">
        <f t="shared" si="1140"/>
        <v>151.39905833333341</v>
      </c>
      <c r="Y3216" s="28">
        <f t="shared" si="1140"/>
        <v>338.18764999999991</v>
      </c>
      <c r="Z3216" s="28">
        <f t="shared" si="1140"/>
        <v>329.06874999999974</v>
      </c>
      <c r="AA3216" s="28">
        <f t="shared" si="1140"/>
        <v>321.8648083333332</v>
      </c>
      <c r="AB3216" s="28">
        <f t="shared" si="1140"/>
        <v>202.36661666666666</v>
      </c>
      <c r="AC3216" s="28">
        <f t="shared" si="1140"/>
        <v>35.93319166666668</v>
      </c>
      <c r="AD3216" s="28">
        <f t="shared" si="1140"/>
        <v>96.176699999999983</v>
      </c>
      <c r="AE3216" s="28">
        <f t="shared" si="1140"/>
        <v>0</v>
      </c>
      <c r="AF3216" s="28">
        <f t="shared" si="1140"/>
        <v>13.055871666666661</v>
      </c>
      <c r="AG3216" s="28">
        <f t="shared" si="1140"/>
        <v>8.5230499999999978</v>
      </c>
      <c r="AH3216" s="28">
        <f t="shared" si="1141"/>
        <v>0</v>
      </c>
      <c r="AL3216" s="24">
        <f t="shared" si="1151"/>
        <v>1496.5756966666663</v>
      </c>
      <c r="AN3216" s="47">
        <v>315</v>
      </c>
      <c r="AP3216" s="20">
        <f t="shared" si="1149"/>
        <v>1811.5756966666663</v>
      </c>
      <c r="AR3216" s="20"/>
    </row>
    <row r="3217" spans="1:44" x14ac:dyDescent="0.25">
      <c r="A3217" t="str">
        <f>VLOOKUP($B3217,'Cushing Balance'!$C$2:$E$500,3,TRUE)</f>
        <v>12018</v>
      </c>
      <c r="B3217" s="2">
        <v>43228</v>
      </c>
      <c r="C3217" s="32"/>
      <c r="D3217" s="36">
        <f t="shared" si="1100"/>
        <v>139.16694505494522</v>
      </c>
      <c r="E3217" s="28">
        <f t="shared" si="1101"/>
        <v>108.94604395604414</v>
      </c>
      <c r="F3217" s="28">
        <f t="shared" si="1102"/>
        <v>197.36916483516487</v>
      </c>
      <c r="G3217" s="28"/>
      <c r="H3217" s="28">
        <f t="shared" ref="H3217:P3217" si="1157">AVERAGE(H3211:H3216)</f>
        <v>132.56742857142854</v>
      </c>
      <c r="I3217" s="28">
        <f t="shared" si="1157"/>
        <v>78.849230769230743</v>
      </c>
      <c r="J3217" s="28">
        <f t="shared" si="1157"/>
        <v>315.60278021978041</v>
      </c>
      <c r="K3217" s="28">
        <f t="shared" si="1157"/>
        <v>77.481208791208815</v>
      </c>
      <c r="L3217" s="28">
        <f t="shared" si="1157"/>
        <v>6.656349567592164E-3</v>
      </c>
      <c r="M3217" s="28">
        <f t="shared" si="1157"/>
        <v>330.4133626373627</v>
      </c>
      <c r="N3217" s="28">
        <f t="shared" si="1157"/>
        <v>119.65840659340643</v>
      </c>
      <c r="O3217" s="28">
        <f t="shared" si="1157"/>
        <v>44.390010989010989</v>
      </c>
      <c r="P3217" s="28">
        <f t="shared" si="1157"/>
        <v>0</v>
      </c>
      <c r="R3217" s="24">
        <f t="shared" si="1147"/>
        <v>1544.4512387671505</v>
      </c>
      <c r="T3217" s="5">
        <v>579.28945647763521</v>
      </c>
      <c r="V3217" s="20">
        <f t="shared" si="1148"/>
        <v>2123.7406952447855</v>
      </c>
      <c r="W3217" s="59">
        <f t="shared" si="1136"/>
        <v>43228</v>
      </c>
      <c r="X3217" s="36">
        <f t="shared" si="1140"/>
        <v>151.39905833333341</v>
      </c>
      <c r="Y3217" s="28">
        <f t="shared" si="1140"/>
        <v>338.18764999999991</v>
      </c>
      <c r="Z3217" s="28">
        <f t="shared" si="1140"/>
        <v>329.06874999999974</v>
      </c>
      <c r="AA3217" s="28">
        <f t="shared" si="1140"/>
        <v>321.8648083333332</v>
      </c>
      <c r="AB3217" s="28">
        <f t="shared" si="1140"/>
        <v>202.36661666666666</v>
      </c>
      <c r="AC3217" s="28">
        <f t="shared" si="1140"/>
        <v>35.93319166666668</v>
      </c>
      <c r="AD3217" s="28">
        <f t="shared" si="1140"/>
        <v>96.176699999999983</v>
      </c>
      <c r="AE3217" s="28">
        <f t="shared" si="1140"/>
        <v>0</v>
      </c>
      <c r="AF3217" s="28">
        <f t="shared" si="1140"/>
        <v>13.055871666666661</v>
      </c>
      <c r="AG3217" s="28">
        <f t="shared" si="1140"/>
        <v>8.5230499999999978</v>
      </c>
      <c r="AH3217" s="28">
        <f t="shared" si="1141"/>
        <v>0</v>
      </c>
      <c r="AL3217" s="24">
        <f t="shared" si="1151"/>
        <v>1496.5756966666663</v>
      </c>
      <c r="AN3217" s="47">
        <v>315</v>
      </c>
      <c r="AP3217" s="20">
        <f t="shared" si="1149"/>
        <v>1811.5756966666663</v>
      </c>
      <c r="AR3217" s="20"/>
    </row>
    <row r="3218" spans="1:44" x14ac:dyDescent="0.25">
      <c r="A3218" t="str">
        <f>VLOOKUP($B3218,'Cushing Balance'!$C$2:$E$500,3,TRUE)</f>
        <v>12018</v>
      </c>
      <c r="B3218" s="2">
        <v>43229</v>
      </c>
      <c r="C3218" s="32"/>
      <c r="D3218" s="36">
        <f t="shared" si="1100"/>
        <v>139.16694505494522</v>
      </c>
      <c r="E3218" s="28">
        <f t="shared" si="1101"/>
        <v>108.94604395604414</v>
      </c>
      <c r="F3218" s="28">
        <f t="shared" si="1102"/>
        <v>197.36916483516487</v>
      </c>
      <c r="G3218" s="28"/>
      <c r="H3218" s="28">
        <f t="shared" ref="H3218:P3218" si="1158">AVERAGE(H3212:H3217)</f>
        <v>132.56742857142854</v>
      </c>
      <c r="I3218" s="28">
        <f t="shared" si="1158"/>
        <v>78.849230769230743</v>
      </c>
      <c r="J3218" s="28">
        <f t="shared" si="1158"/>
        <v>315.60278021978041</v>
      </c>
      <c r="K3218" s="28">
        <f t="shared" si="1158"/>
        <v>77.481208791208815</v>
      </c>
      <c r="L3218" s="28">
        <f t="shared" si="1158"/>
        <v>6.656349567592164E-3</v>
      </c>
      <c r="M3218" s="28">
        <f t="shared" si="1158"/>
        <v>330.4133626373627</v>
      </c>
      <c r="N3218" s="28">
        <f t="shared" si="1158"/>
        <v>119.65840659340643</v>
      </c>
      <c r="O3218" s="28">
        <f t="shared" si="1158"/>
        <v>44.390010989010989</v>
      </c>
      <c r="P3218" s="28">
        <f t="shared" si="1158"/>
        <v>0</v>
      </c>
      <c r="R3218" s="24">
        <f t="shared" si="1147"/>
        <v>1544.4512387671505</v>
      </c>
      <c r="T3218" s="5">
        <v>579.28945647763521</v>
      </c>
      <c r="V3218" s="20">
        <f t="shared" si="1148"/>
        <v>2123.7406952447855</v>
      </c>
      <c r="W3218" s="59">
        <f t="shared" si="1136"/>
        <v>43229</v>
      </c>
      <c r="X3218" s="36">
        <f t="shared" si="1140"/>
        <v>151.39905833333341</v>
      </c>
      <c r="Y3218" s="28">
        <f t="shared" si="1140"/>
        <v>338.18764999999991</v>
      </c>
      <c r="Z3218" s="28">
        <f t="shared" si="1140"/>
        <v>329.06874999999974</v>
      </c>
      <c r="AA3218" s="28">
        <f t="shared" si="1140"/>
        <v>321.8648083333332</v>
      </c>
      <c r="AB3218" s="28">
        <f t="shared" si="1140"/>
        <v>202.36661666666666</v>
      </c>
      <c r="AC3218" s="28">
        <f t="shared" si="1140"/>
        <v>35.93319166666668</v>
      </c>
      <c r="AD3218" s="28">
        <f t="shared" si="1140"/>
        <v>96.176699999999983</v>
      </c>
      <c r="AE3218" s="28">
        <f t="shared" si="1140"/>
        <v>0</v>
      </c>
      <c r="AF3218" s="28">
        <f t="shared" si="1140"/>
        <v>13.055871666666661</v>
      </c>
      <c r="AG3218" s="28">
        <f t="shared" si="1140"/>
        <v>8.5230499999999978</v>
      </c>
      <c r="AH3218" s="28">
        <f t="shared" si="1141"/>
        <v>0</v>
      </c>
      <c r="AL3218" s="24">
        <f t="shared" si="1151"/>
        <v>1496.5756966666663</v>
      </c>
      <c r="AN3218" s="47">
        <v>315</v>
      </c>
      <c r="AP3218" s="20">
        <f t="shared" si="1149"/>
        <v>1811.5756966666663</v>
      </c>
      <c r="AR3218" s="20"/>
    </row>
    <row r="3219" spans="1:44" x14ac:dyDescent="0.25">
      <c r="A3219" t="str">
        <f>VLOOKUP($B3219,'Cushing Balance'!$C$2:$E$500,3,TRUE)</f>
        <v>12018</v>
      </c>
      <c r="B3219" s="2">
        <v>43230</v>
      </c>
      <c r="C3219" s="32"/>
      <c r="D3219" s="36">
        <f t="shared" si="1100"/>
        <v>139.16694505494522</v>
      </c>
      <c r="E3219" s="28">
        <f t="shared" si="1101"/>
        <v>108.94604395604414</v>
      </c>
      <c r="F3219" s="28">
        <f t="shared" si="1102"/>
        <v>197.36916483516487</v>
      </c>
      <c r="G3219" s="28"/>
      <c r="H3219" s="28">
        <f t="shared" ref="H3219:P3219" si="1159">AVERAGE(H3213:H3218)</f>
        <v>132.56742857142854</v>
      </c>
      <c r="I3219" s="28">
        <f t="shared" si="1159"/>
        <v>78.849230769230743</v>
      </c>
      <c r="J3219" s="28">
        <f t="shared" si="1159"/>
        <v>315.60278021978041</v>
      </c>
      <c r="K3219" s="28">
        <f t="shared" si="1159"/>
        <v>77.481208791208815</v>
      </c>
      <c r="L3219" s="28">
        <f t="shared" si="1159"/>
        <v>6.656349567592164E-3</v>
      </c>
      <c r="M3219" s="28">
        <f t="shared" si="1159"/>
        <v>330.4133626373627</v>
      </c>
      <c r="N3219" s="28">
        <f t="shared" si="1159"/>
        <v>119.65840659340643</v>
      </c>
      <c r="O3219" s="28">
        <f t="shared" si="1159"/>
        <v>44.390010989010989</v>
      </c>
      <c r="P3219" s="28">
        <f t="shared" si="1159"/>
        <v>0</v>
      </c>
      <c r="R3219" s="24">
        <f t="shared" si="1147"/>
        <v>1544.4512387671505</v>
      </c>
      <c r="T3219" s="5">
        <v>579.28945647763521</v>
      </c>
      <c r="V3219" s="20">
        <f t="shared" si="1148"/>
        <v>2123.7406952447855</v>
      </c>
      <c r="W3219" s="59">
        <f t="shared" si="1136"/>
        <v>43230</v>
      </c>
      <c r="X3219" s="36">
        <f t="shared" si="1140"/>
        <v>151.39905833333341</v>
      </c>
      <c r="Y3219" s="28">
        <f t="shared" si="1140"/>
        <v>338.18764999999991</v>
      </c>
      <c r="Z3219" s="28">
        <f t="shared" si="1140"/>
        <v>329.06874999999974</v>
      </c>
      <c r="AA3219" s="28">
        <f t="shared" si="1140"/>
        <v>321.8648083333332</v>
      </c>
      <c r="AB3219" s="28">
        <f t="shared" si="1140"/>
        <v>202.36661666666666</v>
      </c>
      <c r="AC3219" s="28">
        <f t="shared" si="1140"/>
        <v>35.93319166666668</v>
      </c>
      <c r="AD3219" s="28">
        <f t="shared" si="1140"/>
        <v>96.176699999999983</v>
      </c>
      <c r="AE3219" s="28">
        <f t="shared" si="1140"/>
        <v>0</v>
      </c>
      <c r="AF3219" s="28">
        <f t="shared" si="1140"/>
        <v>13.055871666666661</v>
      </c>
      <c r="AG3219" s="28">
        <f t="shared" si="1140"/>
        <v>8.5230499999999978</v>
      </c>
      <c r="AH3219" s="28">
        <f t="shared" si="1141"/>
        <v>0</v>
      </c>
      <c r="AL3219" s="24">
        <f t="shared" si="1151"/>
        <v>1496.5756966666663</v>
      </c>
      <c r="AN3219" s="47">
        <v>315</v>
      </c>
      <c r="AP3219" s="20">
        <f t="shared" si="1149"/>
        <v>1811.5756966666663</v>
      </c>
      <c r="AR3219" s="20"/>
    </row>
    <row r="3220" spans="1:44" x14ac:dyDescent="0.25">
      <c r="A3220" t="str">
        <f>VLOOKUP($B3220,'Cushing Balance'!$C$2:$E$500,3,TRUE)</f>
        <v>12018</v>
      </c>
      <c r="B3220" s="2">
        <v>43231</v>
      </c>
      <c r="C3220" s="32"/>
      <c r="D3220" s="36">
        <f t="shared" si="1100"/>
        <v>139.16694505494522</v>
      </c>
      <c r="E3220" s="28">
        <f t="shared" si="1101"/>
        <v>108.94604395604414</v>
      </c>
      <c r="F3220" s="28">
        <f t="shared" si="1102"/>
        <v>197.36916483516487</v>
      </c>
      <c r="G3220" s="28"/>
      <c r="H3220" s="28">
        <f t="shared" ref="H3220:P3220" si="1160">AVERAGE(H3214:H3219)</f>
        <v>132.56742857142854</v>
      </c>
      <c r="I3220" s="28">
        <f t="shared" si="1160"/>
        <v>78.849230769230743</v>
      </c>
      <c r="J3220" s="28">
        <f t="shared" si="1160"/>
        <v>315.60278021978041</v>
      </c>
      <c r="K3220" s="28">
        <f t="shared" si="1160"/>
        <v>77.481208791208815</v>
      </c>
      <c r="L3220" s="28">
        <f t="shared" si="1160"/>
        <v>6.656349567592164E-3</v>
      </c>
      <c r="M3220" s="28">
        <f t="shared" si="1160"/>
        <v>330.4133626373627</v>
      </c>
      <c r="N3220" s="28">
        <f t="shared" si="1160"/>
        <v>119.65840659340643</v>
      </c>
      <c r="O3220" s="28">
        <f t="shared" si="1160"/>
        <v>44.390010989010989</v>
      </c>
      <c r="P3220" s="28">
        <f t="shared" si="1160"/>
        <v>0</v>
      </c>
      <c r="R3220" s="24">
        <f t="shared" si="1147"/>
        <v>1544.4512387671505</v>
      </c>
      <c r="T3220" s="5">
        <v>579.28945647763521</v>
      </c>
      <c r="V3220" s="20">
        <f t="shared" si="1148"/>
        <v>2123.7406952447855</v>
      </c>
      <c r="W3220" s="59">
        <f t="shared" si="1136"/>
        <v>43231</v>
      </c>
      <c r="X3220" s="36">
        <f t="shared" si="1140"/>
        <v>151.39905833333341</v>
      </c>
      <c r="Y3220" s="28">
        <f t="shared" si="1140"/>
        <v>338.18764999999991</v>
      </c>
      <c r="Z3220" s="28">
        <f t="shared" si="1140"/>
        <v>329.06874999999974</v>
      </c>
      <c r="AA3220" s="28">
        <f t="shared" si="1140"/>
        <v>321.8648083333332</v>
      </c>
      <c r="AB3220" s="28">
        <f t="shared" si="1140"/>
        <v>202.36661666666666</v>
      </c>
      <c r="AC3220" s="28">
        <f t="shared" si="1140"/>
        <v>35.93319166666668</v>
      </c>
      <c r="AD3220" s="28">
        <f t="shared" si="1140"/>
        <v>96.176699999999983</v>
      </c>
      <c r="AE3220" s="28">
        <f t="shared" si="1140"/>
        <v>0</v>
      </c>
      <c r="AF3220" s="28">
        <f t="shared" si="1140"/>
        <v>13.055871666666661</v>
      </c>
      <c r="AG3220" s="28">
        <f t="shared" si="1140"/>
        <v>8.5230499999999978</v>
      </c>
      <c r="AH3220" s="28">
        <f t="shared" si="1141"/>
        <v>0</v>
      </c>
      <c r="AL3220" s="24">
        <f t="shared" si="1151"/>
        <v>1496.5756966666663</v>
      </c>
      <c r="AN3220" s="47">
        <v>315</v>
      </c>
      <c r="AP3220" s="20">
        <f t="shared" si="1149"/>
        <v>1811.5756966666663</v>
      </c>
      <c r="AR3220" s="20"/>
    </row>
    <row r="3221" spans="1:44" x14ac:dyDescent="0.25">
      <c r="A3221" t="str">
        <f>VLOOKUP($B3221,'Cushing Balance'!$C$2:$E$500,3,TRUE)</f>
        <v>12018</v>
      </c>
      <c r="B3221" s="2">
        <v>43232</v>
      </c>
      <c r="C3221" s="32"/>
      <c r="D3221" s="36">
        <f t="shared" si="1100"/>
        <v>139.16694505494522</v>
      </c>
      <c r="E3221" s="28">
        <f t="shared" si="1101"/>
        <v>108.94604395604414</v>
      </c>
      <c r="F3221" s="28">
        <f t="shared" si="1102"/>
        <v>197.36916483516487</v>
      </c>
      <c r="G3221" s="28"/>
      <c r="H3221" s="28">
        <f t="shared" ref="H3221:P3221" si="1161">AVERAGE(H3215:H3220)</f>
        <v>132.56742857142854</v>
      </c>
      <c r="I3221" s="28">
        <f t="shared" si="1161"/>
        <v>78.849230769230743</v>
      </c>
      <c r="J3221" s="28">
        <f t="shared" si="1161"/>
        <v>315.60278021978041</v>
      </c>
      <c r="K3221" s="28">
        <f t="shared" si="1161"/>
        <v>77.481208791208815</v>
      </c>
      <c r="L3221" s="28">
        <f t="shared" si="1161"/>
        <v>6.656349567592164E-3</v>
      </c>
      <c r="M3221" s="28">
        <f t="shared" si="1161"/>
        <v>330.4133626373627</v>
      </c>
      <c r="N3221" s="28">
        <f t="shared" si="1161"/>
        <v>119.65840659340643</v>
      </c>
      <c r="O3221" s="28">
        <f t="shared" si="1161"/>
        <v>44.390010989010989</v>
      </c>
      <c r="P3221" s="28">
        <f t="shared" si="1161"/>
        <v>0</v>
      </c>
      <c r="R3221" s="24">
        <f t="shared" si="1147"/>
        <v>1544.4512387671505</v>
      </c>
      <c r="T3221" s="5">
        <v>579.28945647763521</v>
      </c>
      <c r="V3221" s="20">
        <f t="shared" si="1148"/>
        <v>2123.7406952447855</v>
      </c>
      <c r="W3221" s="59">
        <f t="shared" si="1136"/>
        <v>43232</v>
      </c>
      <c r="X3221" s="36">
        <f t="shared" ref="X3221:AG3236" si="1162">AVERAGE(X3214:X3220)</f>
        <v>151.39905833333341</v>
      </c>
      <c r="Y3221" s="28">
        <f t="shared" si="1162"/>
        <v>338.18764999999991</v>
      </c>
      <c r="Z3221" s="28">
        <f t="shared" si="1162"/>
        <v>329.06874999999974</v>
      </c>
      <c r="AA3221" s="28">
        <f t="shared" si="1162"/>
        <v>321.8648083333332</v>
      </c>
      <c r="AB3221" s="28">
        <f t="shared" si="1162"/>
        <v>202.36661666666666</v>
      </c>
      <c r="AC3221" s="28">
        <f t="shared" si="1162"/>
        <v>35.93319166666668</v>
      </c>
      <c r="AD3221" s="28">
        <f t="shared" si="1162"/>
        <v>96.176699999999983</v>
      </c>
      <c r="AE3221" s="28">
        <f t="shared" si="1162"/>
        <v>0</v>
      </c>
      <c r="AF3221" s="28">
        <f t="shared" si="1162"/>
        <v>13.055871666666661</v>
      </c>
      <c r="AG3221" s="28">
        <f t="shared" si="1162"/>
        <v>8.5230499999999978</v>
      </c>
      <c r="AH3221" s="28">
        <f t="shared" si="1141"/>
        <v>0</v>
      </c>
      <c r="AL3221" s="24">
        <f t="shared" si="1151"/>
        <v>1496.5756966666663</v>
      </c>
      <c r="AN3221" s="47">
        <v>315</v>
      </c>
      <c r="AP3221" s="20">
        <f t="shared" si="1149"/>
        <v>1811.5756966666663</v>
      </c>
      <c r="AR3221" s="20"/>
    </row>
    <row r="3222" spans="1:44" x14ac:dyDescent="0.25">
      <c r="A3222" t="str">
        <f>VLOOKUP($B3222,'Cushing Balance'!$C$2:$E$500,3,TRUE)</f>
        <v>12018</v>
      </c>
      <c r="B3222" s="2">
        <v>43233</v>
      </c>
      <c r="C3222" s="32"/>
      <c r="D3222" s="36">
        <f t="shared" si="1100"/>
        <v>139.16694505494522</v>
      </c>
      <c r="E3222" s="28">
        <f t="shared" si="1101"/>
        <v>108.94604395604414</v>
      </c>
      <c r="F3222" s="28">
        <f t="shared" si="1102"/>
        <v>197.36916483516487</v>
      </c>
      <c r="G3222" s="28"/>
      <c r="H3222" s="28">
        <f t="shared" ref="H3222:P3222" si="1163">AVERAGE(H3216:H3221)</f>
        <v>132.56742857142854</v>
      </c>
      <c r="I3222" s="28">
        <f t="shared" si="1163"/>
        <v>78.849230769230743</v>
      </c>
      <c r="J3222" s="28">
        <f t="shared" si="1163"/>
        <v>315.60278021978041</v>
      </c>
      <c r="K3222" s="28">
        <f t="shared" si="1163"/>
        <v>77.481208791208815</v>
      </c>
      <c r="L3222" s="28">
        <f t="shared" si="1163"/>
        <v>6.656349567592164E-3</v>
      </c>
      <c r="M3222" s="28">
        <f t="shared" si="1163"/>
        <v>330.4133626373627</v>
      </c>
      <c r="N3222" s="28">
        <f t="shared" si="1163"/>
        <v>119.65840659340643</v>
      </c>
      <c r="O3222" s="28">
        <f t="shared" si="1163"/>
        <v>44.390010989010989</v>
      </c>
      <c r="P3222" s="28">
        <f t="shared" si="1163"/>
        <v>0</v>
      </c>
      <c r="R3222" s="24">
        <f t="shared" si="1147"/>
        <v>1544.4512387671505</v>
      </c>
      <c r="T3222" s="5">
        <v>579.28945647763521</v>
      </c>
      <c r="V3222" s="20">
        <f t="shared" si="1148"/>
        <v>2123.7406952447855</v>
      </c>
      <c r="W3222" s="59">
        <f t="shared" si="1136"/>
        <v>43233</v>
      </c>
      <c r="X3222" s="36">
        <f t="shared" si="1162"/>
        <v>151.39905833333341</v>
      </c>
      <c r="Y3222" s="28">
        <f t="shared" si="1162"/>
        <v>338.18764999999991</v>
      </c>
      <c r="Z3222" s="28">
        <f t="shared" si="1162"/>
        <v>329.06874999999974</v>
      </c>
      <c r="AA3222" s="28">
        <f t="shared" si="1162"/>
        <v>321.8648083333332</v>
      </c>
      <c r="AB3222" s="28">
        <f t="shared" si="1162"/>
        <v>202.36661666666666</v>
      </c>
      <c r="AC3222" s="28">
        <f t="shared" si="1162"/>
        <v>35.93319166666668</v>
      </c>
      <c r="AD3222" s="28">
        <f t="shared" si="1162"/>
        <v>96.176699999999983</v>
      </c>
      <c r="AE3222" s="28">
        <f t="shared" si="1162"/>
        <v>0</v>
      </c>
      <c r="AF3222" s="28">
        <f t="shared" si="1162"/>
        <v>13.055871666666661</v>
      </c>
      <c r="AG3222" s="28">
        <f t="shared" si="1162"/>
        <v>8.5230499999999978</v>
      </c>
      <c r="AH3222" s="28">
        <f t="shared" si="1141"/>
        <v>0</v>
      </c>
      <c r="AL3222" s="24">
        <f t="shared" si="1151"/>
        <v>1496.5756966666663</v>
      </c>
      <c r="AN3222" s="47">
        <v>315</v>
      </c>
      <c r="AP3222" s="20">
        <f t="shared" si="1149"/>
        <v>1811.5756966666663</v>
      </c>
      <c r="AR3222" s="20"/>
    </row>
    <row r="3223" spans="1:44" x14ac:dyDescent="0.25">
      <c r="A3223" t="str">
        <f>VLOOKUP($B3223,'Cushing Balance'!$C$2:$E$500,3,TRUE)</f>
        <v>12018</v>
      </c>
      <c r="B3223" s="2">
        <v>43234</v>
      </c>
      <c r="C3223" s="32"/>
      <c r="D3223" s="36">
        <f t="shared" si="1100"/>
        <v>139.16694505494522</v>
      </c>
      <c r="E3223" s="28">
        <f t="shared" si="1101"/>
        <v>108.94604395604414</v>
      </c>
      <c r="F3223" s="28">
        <f t="shared" si="1102"/>
        <v>197.36916483516487</v>
      </c>
      <c r="G3223" s="28"/>
      <c r="H3223" s="28">
        <f t="shared" ref="H3223:P3223" si="1164">AVERAGE(H3217:H3222)</f>
        <v>132.56742857142854</v>
      </c>
      <c r="I3223" s="28">
        <f t="shared" si="1164"/>
        <v>78.849230769230743</v>
      </c>
      <c r="J3223" s="28">
        <f t="shared" si="1164"/>
        <v>315.60278021978041</v>
      </c>
      <c r="K3223" s="28">
        <f t="shared" si="1164"/>
        <v>77.481208791208815</v>
      </c>
      <c r="L3223" s="28">
        <f t="shared" si="1164"/>
        <v>6.656349567592164E-3</v>
      </c>
      <c r="M3223" s="28">
        <f t="shared" si="1164"/>
        <v>330.4133626373627</v>
      </c>
      <c r="N3223" s="28">
        <f t="shared" si="1164"/>
        <v>119.65840659340643</v>
      </c>
      <c r="O3223" s="28">
        <f t="shared" si="1164"/>
        <v>44.390010989010989</v>
      </c>
      <c r="P3223" s="28">
        <f t="shared" si="1164"/>
        <v>0</v>
      </c>
      <c r="R3223" s="24">
        <f t="shared" si="1147"/>
        <v>1544.4512387671505</v>
      </c>
      <c r="T3223" s="5">
        <v>579.28945647763521</v>
      </c>
      <c r="V3223" s="20">
        <f t="shared" si="1148"/>
        <v>2123.7406952447855</v>
      </c>
      <c r="W3223" s="59">
        <f t="shared" si="1136"/>
        <v>43234</v>
      </c>
      <c r="X3223" s="36">
        <f t="shared" si="1162"/>
        <v>151.39905833333341</v>
      </c>
      <c r="Y3223" s="28">
        <f t="shared" si="1162"/>
        <v>338.18764999999991</v>
      </c>
      <c r="Z3223" s="28">
        <f t="shared" si="1162"/>
        <v>329.06874999999974</v>
      </c>
      <c r="AA3223" s="28">
        <f t="shared" si="1162"/>
        <v>321.8648083333332</v>
      </c>
      <c r="AB3223" s="28">
        <f t="shared" si="1162"/>
        <v>202.36661666666666</v>
      </c>
      <c r="AC3223" s="28">
        <f t="shared" si="1162"/>
        <v>35.93319166666668</v>
      </c>
      <c r="AD3223" s="28">
        <f t="shared" si="1162"/>
        <v>96.176699999999983</v>
      </c>
      <c r="AE3223" s="28">
        <f t="shared" si="1162"/>
        <v>0</v>
      </c>
      <c r="AF3223" s="28">
        <f t="shared" si="1162"/>
        <v>13.055871666666661</v>
      </c>
      <c r="AG3223" s="28">
        <f t="shared" si="1162"/>
        <v>8.5230499999999978</v>
      </c>
      <c r="AH3223" s="28">
        <f t="shared" si="1141"/>
        <v>0</v>
      </c>
      <c r="AL3223" s="24">
        <f t="shared" si="1151"/>
        <v>1496.5756966666663</v>
      </c>
      <c r="AN3223" s="47">
        <v>315</v>
      </c>
      <c r="AP3223" s="20">
        <f t="shared" si="1149"/>
        <v>1811.5756966666663</v>
      </c>
      <c r="AR3223" s="20"/>
    </row>
    <row r="3224" spans="1:44" x14ac:dyDescent="0.25">
      <c r="A3224" t="str">
        <f>VLOOKUP($B3224,'Cushing Balance'!$C$2:$E$500,3,TRUE)</f>
        <v>12018</v>
      </c>
      <c r="B3224" s="2">
        <v>43235</v>
      </c>
      <c r="C3224" s="32"/>
      <c r="D3224" s="36">
        <f t="shared" si="1100"/>
        <v>139.16694505494522</v>
      </c>
      <c r="E3224" s="28">
        <f t="shared" si="1101"/>
        <v>108.94604395604414</v>
      </c>
      <c r="F3224" s="28">
        <f t="shared" si="1102"/>
        <v>197.36916483516487</v>
      </c>
      <c r="G3224" s="28"/>
      <c r="H3224" s="28">
        <f t="shared" ref="H3224:P3224" si="1165">AVERAGE(H3218:H3223)</f>
        <v>132.56742857142854</v>
      </c>
      <c r="I3224" s="28">
        <f t="shared" si="1165"/>
        <v>78.849230769230743</v>
      </c>
      <c r="J3224" s="28">
        <f t="shared" si="1165"/>
        <v>315.60278021978041</v>
      </c>
      <c r="K3224" s="28">
        <f t="shared" si="1165"/>
        <v>77.481208791208815</v>
      </c>
      <c r="L3224" s="28">
        <f t="shared" si="1165"/>
        <v>6.656349567592164E-3</v>
      </c>
      <c r="M3224" s="28">
        <f t="shared" si="1165"/>
        <v>330.4133626373627</v>
      </c>
      <c r="N3224" s="28">
        <f t="shared" si="1165"/>
        <v>119.65840659340643</v>
      </c>
      <c r="O3224" s="28">
        <f t="shared" si="1165"/>
        <v>44.390010989010989</v>
      </c>
      <c r="P3224" s="28">
        <f t="shared" si="1165"/>
        <v>0</v>
      </c>
      <c r="R3224" s="24">
        <f t="shared" si="1147"/>
        <v>1544.4512387671505</v>
      </c>
      <c r="T3224" s="5">
        <v>579.28945647763521</v>
      </c>
      <c r="V3224" s="20">
        <f t="shared" si="1148"/>
        <v>2123.7406952447855</v>
      </c>
      <c r="W3224" s="59">
        <f t="shared" si="1136"/>
        <v>43235</v>
      </c>
      <c r="X3224" s="36">
        <f t="shared" si="1162"/>
        <v>151.39905833333341</v>
      </c>
      <c r="Y3224" s="28">
        <f t="shared" si="1162"/>
        <v>338.18764999999991</v>
      </c>
      <c r="Z3224" s="28">
        <f t="shared" si="1162"/>
        <v>329.06874999999974</v>
      </c>
      <c r="AA3224" s="28">
        <f t="shared" si="1162"/>
        <v>321.8648083333332</v>
      </c>
      <c r="AB3224" s="28">
        <f t="shared" si="1162"/>
        <v>202.36661666666666</v>
      </c>
      <c r="AC3224" s="28">
        <f t="shared" si="1162"/>
        <v>35.93319166666668</v>
      </c>
      <c r="AD3224" s="28">
        <f t="shared" si="1162"/>
        <v>96.176699999999983</v>
      </c>
      <c r="AE3224" s="28">
        <f t="shared" si="1162"/>
        <v>0</v>
      </c>
      <c r="AF3224" s="28">
        <f t="shared" si="1162"/>
        <v>13.055871666666661</v>
      </c>
      <c r="AG3224" s="28">
        <f t="shared" si="1162"/>
        <v>8.5230499999999978</v>
      </c>
      <c r="AH3224" s="28">
        <f t="shared" si="1141"/>
        <v>0</v>
      </c>
      <c r="AL3224" s="24">
        <f t="shared" si="1151"/>
        <v>1496.5756966666663</v>
      </c>
      <c r="AN3224" s="47">
        <v>315</v>
      </c>
      <c r="AP3224" s="20">
        <f t="shared" si="1149"/>
        <v>1811.5756966666663</v>
      </c>
      <c r="AR3224" s="20"/>
    </row>
    <row r="3225" spans="1:44" x14ac:dyDescent="0.25">
      <c r="A3225" t="str">
        <f>VLOOKUP($B3225,'Cushing Balance'!$C$2:$E$500,3,TRUE)</f>
        <v>12018</v>
      </c>
      <c r="B3225" s="2">
        <v>43236</v>
      </c>
      <c r="C3225" s="32"/>
      <c r="D3225" s="36">
        <f t="shared" si="1100"/>
        <v>139.16694505494522</v>
      </c>
      <c r="E3225" s="28">
        <f t="shared" si="1101"/>
        <v>108.94604395604414</v>
      </c>
      <c r="F3225" s="28">
        <f t="shared" si="1102"/>
        <v>197.36916483516487</v>
      </c>
      <c r="G3225" s="28"/>
      <c r="H3225" s="28">
        <f t="shared" ref="H3225:P3225" si="1166">AVERAGE(H3219:H3224)</f>
        <v>132.56742857142854</v>
      </c>
      <c r="I3225" s="28">
        <f t="shared" si="1166"/>
        <v>78.849230769230743</v>
      </c>
      <c r="J3225" s="28">
        <f t="shared" si="1166"/>
        <v>315.60278021978041</v>
      </c>
      <c r="K3225" s="28">
        <f t="shared" si="1166"/>
        <v>77.481208791208815</v>
      </c>
      <c r="L3225" s="28">
        <f t="shared" si="1166"/>
        <v>6.656349567592164E-3</v>
      </c>
      <c r="M3225" s="28">
        <f t="shared" si="1166"/>
        <v>330.4133626373627</v>
      </c>
      <c r="N3225" s="28">
        <f t="shared" si="1166"/>
        <v>119.65840659340643</v>
      </c>
      <c r="O3225" s="28">
        <f t="shared" si="1166"/>
        <v>44.390010989010989</v>
      </c>
      <c r="P3225" s="28">
        <f t="shared" si="1166"/>
        <v>0</v>
      </c>
      <c r="R3225" s="24">
        <f t="shared" si="1147"/>
        <v>1544.4512387671505</v>
      </c>
      <c r="T3225" s="5">
        <v>579.28945647763521</v>
      </c>
      <c r="V3225" s="20">
        <f t="shared" si="1148"/>
        <v>2123.7406952447855</v>
      </c>
      <c r="W3225" s="59">
        <f t="shared" si="1136"/>
        <v>43236</v>
      </c>
      <c r="X3225" s="36">
        <f t="shared" si="1162"/>
        <v>151.39905833333341</v>
      </c>
      <c r="Y3225" s="28">
        <f t="shared" si="1162"/>
        <v>338.18764999999991</v>
      </c>
      <c r="Z3225" s="28">
        <f t="shared" si="1162"/>
        <v>329.06874999999974</v>
      </c>
      <c r="AA3225" s="28">
        <f t="shared" si="1162"/>
        <v>321.8648083333332</v>
      </c>
      <c r="AB3225" s="28">
        <f t="shared" si="1162"/>
        <v>202.36661666666666</v>
      </c>
      <c r="AC3225" s="28">
        <f t="shared" si="1162"/>
        <v>35.93319166666668</v>
      </c>
      <c r="AD3225" s="28">
        <f t="shared" si="1162"/>
        <v>96.176699999999983</v>
      </c>
      <c r="AE3225" s="28">
        <f t="shared" si="1162"/>
        <v>0</v>
      </c>
      <c r="AF3225" s="28">
        <f t="shared" si="1162"/>
        <v>13.055871666666661</v>
      </c>
      <c r="AG3225" s="28">
        <f t="shared" si="1162"/>
        <v>8.5230499999999978</v>
      </c>
      <c r="AH3225" s="28">
        <f t="shared" si="1141"/>
        <v>0</v>
      </c>
      <c r="AL3225" s="24">
        <f t="shared" si="1151"/>
        <v>1496.5756966666663</v>
      </c>
      <c r="AN3225" s="47">
        <v>315</v>
      </c>
      <c r="AP3225" s="20">
        <f t="shared" si="1149"/>
        <v>1811.5756966666663</v>
      </c>
      <c r="AR3225" s="20"/>
    </row>
    <row r="3226" spans="1:44" x14ac:dyDescent="0.25">
      <c r="A3226" t="str">
        <f>VLOOKUP($B3226,'Cushing Balance'!$C$2:$E$500,3,TRUE)</f>
        <v>12018</v>
      </c>
      <c r="B3226" s="2">
        <v>43237</v>
      </c>
      <c r="C3226" s="32"/>
      <c r="D3226" s="36">
        <f t="shared" si="1100"/>
        <v>139.16694505494522</v>
      </c>
      <c r="E3226" s="28">
        <f t="shared" si="1101"/>
        <v>108.94604395604414</v>
      </c>
      <c r="F3226" s="28">
        <f t="shared" si="1102"/>
        <v>197.36916483516487</v>
      </c>
      <c r="G3226" s="28"/>
      <c r="H3226" s="28">
        <f t="shared" ref="H3226:P3226" si="1167">AVERAGE(H3220:H3225)</f>
        <v>132.56742857142854</v>
      </c>
      <c r="I3226" s="28">
        <f t="shared" si="1167"/>
        <v>78.849230769230743</v>
      </c>
      <c r="J3226" s="28">
        <f t="shared" si="1167"/>
        <v>315.60278021978041</v>
      </c>
      <c r="K3226" s="28">
        <f t="shared" si="1167"/>
        <v>77.481208791208815</v>
      </c>
      <c r="L3226" s="28">
        <f t="shared" si="1167"/>
        <v>6.656349567592164E-3</v>
      </c>
      <c r="M3226" s="28">
        <f t="shared" si="1167"/>
        <v>330.4133626373627</v>
      </c>
      <c r="N3226" s="28">
        <f t="shared" si="1167"/>
        <v>119.65840659340643</v>
      </c>
      <c r="O3226" s="28">
        <f t="shared" si="1167"/>
        <v>44.390010989010989</v>
      </c>
      <c r="P3226" s="28">
        <f t="shared" si="1167"/>
        <v>0</v>
      </c>
      <c r="R3226" s="24">
        <f t="shared" si="1147"/>
        <v>1544.4512387671505</v>
      </c>
      <c r="T3226" s="5">
        <v>579.28945647763521</v>
      </c>
      <c r="V3226" s="20">
        <f t="shared" si="1148"/>
        <v>2123.7406952447855</v>
      </c>
      <c r="W3226" s="59">
        <f t="shared" si="1136"/>
        <v>43237</v>
      </c>
      <c r="X3226" s="36">
        <f t="shared" si="1162"/>
        <v>151.39905833333341</v>
      </c>
      <c r="Y3226" s="28">
        <f t="shared" si="1162"/>
        <v>338.18764999999991</v>
      </c>
      <c r="Z3226" s="28">
        <f t="shared" si="1162"/>
        <v>329.06874999999974</v>
      </c>
      <c r="AA3226" s="28">
        <f t="shared" si="1162"/>
        <v>321.8648083333332</v>
      </c>
      <c r="AB3226" s="28">
        <f t="shared" si="1162"/>
        <v>202.36661666666666</v>
      </c>
      <c r="AC3226" s="28">
        <f t="shared" si="1162"/>
        <v>35.93319166666668</v>
      </c>
      <c r="AD3226" s="28">
        <f t="shared" si="1162"/>
        <v>96.176699999999983</v>
      </c>
      <c r="AE3226" s="28">
        <f t="shared" si="1162"/>
        <v>0</v>
      </c>
      <c r="AF3226" s="28">
        <f t="shared" si="1162"/>
        <v>13.055871666666661</v>
      </c>
      <c r="AG3226" s="28">
        <f t="shared" si="1162"/>
        <v>8.5230499999999978</v>
      </c>
      <c r="AH3226" s="28">
        <f t="shared" si="1141"/>
        <v>0</v>
      </c>
      <c r="AL3226" s="24">
        <f t="shared" si="1151"/>
        <v>1496.5756966666663</v>
      </c>
      <c r="AN3226" s="47">
        <v>315</v>
      </c>
      <c r="AP3226" s="20">
        <f t="shared" si="1149"/>
        <v>1811.5756966666663</v>
      </c>
      <c r="AR3226" s="20"/>
    </row>
    <row r="3227" spans="1:44" x14ac:dyDescent="0.25">
      <c r="A3227" t="str">
        <f>VLOOKUP($B3227,'Cushing Balance'!$C$2:$E$500,3,TRUE)</f>
        <v>12018</v>
      </c>
      <c r="B3227" s="2">
        <v>43238</v>
      </c>
      <c r="C3227" s="32"/>
      <c r="D3227" s="36">
        <f t="shared" si="1100"/>
        <v>139.16694505494522</v>
      </c>
      <c r="E3227" s="28">
        <f t="shared" si="1101"/>
        <v>108.94604395604414</v>
      </c>
      <c r="F3227" s="28">
        <f t="shared" si="1102"/>
        <v>197.36916483516487</v>
      </c>
      <c r="G3227" s="28"/>
      <c r="H3227" s="28">
        <f t="shared" ref="H3227:P3227" si="1168">AVERAGE(H3221:H3226)</f>
        <v>132.56742857142854</v>
      </c>
      <c r="I3227" s="28">
        <f t="shared" si="1168"/>
        <v>78.849230769230743</v>
      </c>
      <c r="J3227" s="28">
        <f t="shared" si="1168"/>
        <v>315.60278021978041</v>
      </c>
      <c r="K3227" s="28">
        <f t="shared" si="1168"/>
        <v>77.481208791208815</v>
      </c>
      <c r="L3227" s="28">
        <f t="shared" si="1168"/>
        <v>6.656349567592164E-3</v>
      </c>
      <c r="M3227" s="28">
        <f t="shared" si="1168"/>
        <v>330.4133626373627</v>
      </c>
      <c r="N3227" s="28">
        <f t="shared" si="1168"/>
        <v>119.65840659340643</v>
      </c>
      <c r="O3227" s="28">
        <f t="shared" si="1168"/>
        <v>44.390010989010989</v>
      </c>
      <c r="P3227" s="28">
        <f t="shared" si="1168"/>
        <v>0</v>
      </c>
      <c r="R3227" s="24">
        <f t="shared" si="1147"/>
        <v>1544.4512387671505</v>
      </c>
      <c r="T3227" s="5">
        <v>579.28945647763521</v>
      </c>
      <c r="V3227" s="20">
        <f t="shared" si="1148"/>
        <v>2123.7406952447855</v>
      </c>
      <c r="W3227" s="59">
        <f t="shared" si="1136"/>
        <v>43238</v>
      </c>
      <c r="X3227" s="36">
        <f t="shared" si="1162"/>
        <v>151.39905833333341</v>
      </c>
      <c r="Y3227" s="28">
        <f t="shared" si="1162"/>
        <v>338.18764999999991</v>
      </c>
      <c r="Z3227" s="28">
        <f t="shared" si="1162"/>
        <v>329.06874999999974</v>
      </c>
      <c r="AA3227" s="28">
        <f t="shared" si="1162"/>
        <v>321.8648083333332</v>
      </c>
      <c r="AB3227" s="28">
        <f t="shared" si="1162"/>
        <v>202.36661666666666</v>
      </c>
      <c r="AC3227" s="28">
        <f t="shared" si="1162"/>
        <v>35.93319166666668</v>
      </c>
      <c r="AD3227" s="28">
        <f t="shared" si="1162"/>
        <v>96.176699999999983</v>
      </c>
      <c r="AE3227" s="28">
        <f t="shared" si="1162"/>
        <v>0</v>
      </c>
      <c r="AF3227" s="28">
        <f t="shared" si="1162"/>
        <v>13.055871666666661</v>
      </c>
      <c r="AG3227" s="28">
        <f t="shared" si="1162"/>
        <v>8.5230499999999978</v>
      </c>
      <c r="AH3227" s="28">
        <f t="shared" si="1141"/>
        <v>0</v>
      </c>
      <c r="AL3227" s="24">
        <f t="shared" si="1151"/>
        <v>1496.5756966666663</v>
      </c>
      <c r="AN3227" s="47">
        <v>315</v>
      </c>
      <c r="AP3227" s="20">
        <f t="shared" si="1149"/>
        <v>1811.5756966666663</v>
      </c>
      <c r="AR3227" s="20"/>
    </row>
    <row r="3228" spans="1:44" x14ac:dyDescent="0.25">
      <c r="A3228" t="str">
        <f>VLOOKUP($B3228,'Cushing Balance'!$C$2:$E$500,3,TRUE)</f>
        <v>12018</v>
      </c>
      <c r="B3228" s="2">
        <v>43239</v>
      </c>
      <c r="C3228" s="32"/>
      <c r="D3228" s="36">
        <f t="shared" si="1100"/>
        <v>139.16694505494522</v>
      </c>
      <c r="E3228" s="28">
        <f t="shared" si="1101"/>
        <v>108.94604395604414</v>
      </c>
      <c r="F3228" s="28">
        <f t="shared" si="1102"/>
        <v>197.36916483516487</v>
      </c>
      <c r="G3228" s="28"/>
      <c r="H3228" s="28">
        <f t="shared" ref="H3228:P3228" si="1169">AVERAGE(H3222:H3227)</f>
        <v>132.56742857142854</v>
      </c>
      <c r="I3228" s="28">
        <f t="shared" si="1169"/>
        <v>78.849230769230743</v>
      </c>
      <c r="J3228" s="28">
        <f t="shared" si="1169"/>
        <v>315.60278021978041</v>
      </c>
      <c r="K3228" s="28">
        <f t="shared" si="1169"/>
        <v>77.481208791208815</v>
      </c>
      <c r="L3228" s="28">
        <f t="shared" si="1169"/>
        <v>6.656349567592164E-3</v>
      </c>
      <c r="M3228" s="28">
        <f t="shared" si="1169"/>
        <v>330.4133626373627</v>
      </c>
      <c r="N3228" s="28">
        <f t="shared" si="1169"/>
        <v>119.65840659340643</v>
      </c>
      <c r="O3228" s="28">
        <f t="shared" si="1169"/>
        <v>44.390010989010989</v>
      </c>
      <c r="P3228" s="28">
        <f t="shared" si="1169"/>
        <v>0</v>
      </c>
      <c r="R3228" s="24">
        <f t="shared" si="1147"/>
        <v>1544.4512387671505</v>
      </c>
      <c r="T3228" s="5">
        <v>579.28945647763521</v>
      </c>
      <c r="V3228" s="20">
        <f t="shared" si="1148"/>
        <v>2123.7406952447855</v>
      </c>
      <c r="W3228" s="59">
        <f t="shared" si="1136"/>
        <v>43239</v>
      </c>
      <c r="X3228" s="36">
        <f t="shared" si="1162"/>
        <v>151.39905833333341</v>
      </c>
      <c r="Y3228" s="28">
        <f t="shared" si="1162"/>
        <v>338.18764999999991</v>
      </c>
      <c r="Z3228" s="28">
        <f t="shared" si="1162"/>
        <v>329.06874999999974</v>
      </c>
      <c r="AA3228" s="28">
        <f t="shared" si="1162"/>
        <v>321.8648083333332</v>
      </c>
      <c r="AB3228" s="28">
        <f t="shared" si="1162"/>
        <v>202.36661666666666</v>
      </c>
      <c r="AC3228" s="28">
        <f t="shared" si="1162"/>
        <v>35.93319166666668</v>
      </c>
      <c r="AD3228" s="28">
        <f t="shared" si="1162"/>
        <v>96.176699999999983</v>
      </c>
      <c r="AE3228" s="28">
        <f t="shared" si="1162"/>
        <v>0</v>
      </c>
      <c r="AF3228" s="28">
        <f t="shared" si="1162"/>
        <v>13.055871666666661</v>
      </c>
      <c r="AG3228" s="28">
        <f t="shared" si="1162"/>
        <v>8.5230499999999978</v>
      </c>
      <c r="AH3228" s="28">
        <f t="shared" si="1141"/>
        <v>0</v>
      </c>
      <c r="AL3228" s="24">
        <f t="shared" si="1151"/>
        <v>1496.5756966666663</v>
      </c>
      <c r="AN3228" s="47">
        <v>315</v>
      </c>
      <c r="AP3228" s="20">
        <f t="shared" si="1149"/>
        <v>1811.5756966666663</v>
      </c>
      <c r="AR3228" s="20"/>
    </row>
    <row r="3229" spans="1:44" x14ac:dyDescent="0.25">
      <c r="A3229" t="str">
        <f>VLOOKUP($B3229,'Cushing Balance'!$C$2:$E$500,3,TRUE)</f>
        <v>12018</v>
      </c>
      <c r="B3229" s="2">
        <v>43240</v>
      </c>
      <c r="C3229" s="32"/>
      <c r="D3229" s="36">
        <f t="shared" si="1100"/>
        <v>139.16694505494522</v>
      </c>
      <c r="E3229" s="28">
        <f t="shared" si="1101"/>
        <v>108.94604395604414</v>
      </c>
      <c r="F3229" s="28">
        <f t="shared" si="1102"/>
        <v>197.36916483516487</v>
      </c>
      <c r="G3229" s="28"/>
      <c r="H3229" s="28">
        <f t="shared" ref="H3229:P3229" si="1170">AVERAGE(H3223:H3228)</f>
        <v>132.56742857142854</v>
      </c>
      <c r="I3229" s="28">
        <f t="shared" si="1170"/>
        <v>78.849230769230743</v>
      </c>
      <c r="J3229" s="28">
        <f t="shared" si="1170"/>
        <v>315.60278021978041</v>
      </c>
      <c r="K3229" s="28">
        <f t="shared" si="1170"/>
        <v>77.481208791208815</v>
      </c>
      <c r="L3229" s="28">
        <f t="shared" si="1170"/>
        <v>6.656349567592164E-3</v>
      </c>
      <c r="M3229" s="28">
        <f t="shared" si="1170"/>
        <v>330.4133626373627</v>
      </c>
      <c r="N3229" s="28">
        <f t="shared" si="1170"/>
        <v>119.65840659340643</v>
      </c>
      <c r="O3229" s="28">
        <f t="shared" si="1170"/>
        <v>44.390010989010989</v>
      </c>
      <c r="P3229" s="28">
        <f t="shared" si="1170"/>
        <v>0</v>
      </c>
      <c r="R3229" s="24">
        <f t="shared" si="1147"/>
        <v>1544.4512387671505</v>
      </c>
      <c r="T3229" s="5">
        <v>579.28945647763521</v>
      </c>
      <c r="V3229" s="20">
        <f t="shared" si="1148"/>
        <v>2123.7406952447855</v>
      </c>
      <c r="W3229" s="59">
        <f t="shared" si="1136"/>
        <v>43240</v>
      </c>
      <c r="X3229" s="36">
        <f t="shared" si="1162"/>
        <v>151.39905833333341</v>
      </c>
      <c r="Y3229" s="28">
        <f t="shared" si="1162"/>
        <v>338.18764999999991</v>
      </c>
      <c r="Z3229" s="28">
        <f t="shared" si="1162"/>
        <v>329.06874999999974</v>
      </c>
      <c r="AA3229" s="28">
        <f t="shared" si="1162"/>
        <v>321.8648083333332</v>
      </c>
      <c r="AB3229" s="28">
        <f t="shared" si="1162"/>
        <v>202.36661666666666</v>
      </c>
      <c r="AC3229" s="28">
        <f t="shared" si="1162"/>
        <v>35.93319166666668</v>
      </c>
      <c r="AD3229" s="28">
        <f t="shared" si="1162"/>
        <v>96.176699999999983</v>
      </c>
      <c r="AE3229" s="28">
        <f t="shared" si="1162"/>
        <v>0</v>
      </c>
      <c r="AF3229" s="28">
        <f t="shared" si="1162"/>
        <v>13.055871666666661</v>
      </c>
      <c r="AG3229" s="28">
        <f t="shared" si="1162"/>
        <v>8.5230499999999978</v>
      </c>
      <c r="AH3229" s="28">
        <f t="shared" si="1141"/>
        <v>0</v>
      </c>
      <c r="AL3229" s="24">
        <f t="shared" si="1151"/>
        <v>1496.5756966666663</v>
      </c>
      <c r="AN3229" s="47">
        <v>315</v>
      </c>
      <c r="AP3229" s="20">
        <f t="shared" si="1149"/>
        <v>1811.5756966666663</v>
      </c>
      <c r="AR3229" s="20"/>
    </row>
    <row r="3230" spans="1:44" x14ac:dyDescent="0.25">
      <c r="A3230" t="str">
        <f>VLOOKUP($B3230,'Cushing Balance'!$C$2:$E$500,3,TRUE)</f>
        <v>12018</v>
      </c>
      <c r="B3230" s="2">
        <v>43241</v>
      </c>
      <c r="C3230" s="32"/>
      <c r="D3230" s="36">
        <f t="shared" si="1100"/>
        <v>139.16694505494522</v>
      </c>
      <c r="E3230" s="28">
        <f t="shared" si="1101"/>
        <v>108.94604395604414</v>
      </c>
      <c r="F3230" s="28">
        <f t="shared" si="1102"/>
        <v>197.36916483516487</v>
      </c>
      <c r="G3230" s="28"/>
      <c r="H3230" s="28">
        <f t="shared" ref="H3230:P3230" si="1171">AVERAGE(H3224:H3229)</f>
        <v>132.56742857142854</v>
      </c>
      <c r="I3230" s="28">
        <f t="shared" si="1171"/>
        <v>78.849230769230743</v>
      </c>
      <c r="J3230" s="28">
        <f t="shared" si="1171"/>
        <v>315.60278021978041</v>
      </c>
      <c r="K3230" s="28">
        <f t="shared" si="1171"/>
        <v>77.481208791208815</v>
      </c>
      <c r="L3230" s="28">
        <f t="shared" si="1171"/>
        <v>6.656349567592164E-3</v>
      </c>
      <c r="M3230" s="28">
        <f t="shared" si="1171"/>
        <v>330.4133626373627</v>
      </c>
      <c r="N3230" s="28">
        <f t="shared" si="1171"/>
        <v>119.65840659340643</v>
      </c>
      <c r="O3230" s="28">
        <f t="shared" si="1171"/>
        <v>44.390010989010989</v>
      </c>
      <c r="P3230" s="28">
        <f t="shared" si="1171"/>
        <v>0</v>
      </c>
      <c r="R3230" s="24">
        <f t="shared" si="1147"/>
        <v>1544.4512387671505</v>
      </c>
      <c r="T3230" s="5">
        <v>579.28945647763521</v>
      </c>
      <c r="V3230" s="20">
        <f t="shared" si="1148"/>
        <v>2123.7406952447855</v>
      </c>
      <c r="W3230" s="59">
        <f t="shared" si="1136"/>
        <v>43241</v>
      </c>
      <c r="X3230" s="36">
        <f t="shared" si="1162"/>
        <v>151.39905833333341</v>
      </c>
      <c r="Y3230" s="28">
        <f t="shared" si="1162"/>
        <v>338.18764999999991</v>
      </c>
      <c r="Z3230" s="28">
        <f t="shared" si="1162"/>
        <v>329.06874999999974</v>
      </c>
      <c r="AA3230" s="28">
        <f t="shared" si="1162"/>
        <v>321.8648083333332</v>
      </c>
      <c r="AB3230" s="28">
        <f t="shared" si="1162"/>
        <v>202.36661666666666</v>
      </c>
      <c r="AC3230" s="28">
        <f t="shared" si="1162"/>
        <v>35.93319166666668</v>
      </c>
      <c r="AD3230" s="28">
        <f t="shared" si="1162"/>
        <v>96.176699999999983</v>
      </c>
      <c r="AE3230" s="28">
        <f t="shared" si="1162"/>
        <v>0</v>
      </c>
      <c r="AF3230" s="28">
        <f t="shared" si="1162"/>
        <v>13.055871666666661</v>
      </c>
      <c r="AG3230" s="28">
        <f t="shared" si="1162"/>
        <v>8.5230499999999978</v>
      </c>
      <c r="AH3230" s="28">
        <f t="shared" si="1141"/>
        <v>0</v>
      </c>
      <c r="AL3230" s="24">
        <f t="shared" si="1151"/>
        <v>1496.5756966666663</v>
      </c>
      <c r="AN3230" s="47">
        <v>315</v>
      </c>
      <c r="AP3230" s="20">
        <f t="shared" si="1149"/>
        <v>1811.5756966666663</v>
      </c>
      <c r="AR3230" s="20"/>
    </row>
    <row r="3231" spans="1:44" x14ac:dyDescent="0.25">
      <c r="A3231" t="str">
        <f>VLOOKUP($B3231,'Cushing Balance'!$C$2:$E$500,3,TRUE)</f>
        <v>12018</v>
      </c>
      <c r="B3231" s="2">
        <v>43242</v>
      </c>
      <c r="C3231" s="32"/>
      <c r="D3231" s="36">
        <f t="shared" si="1100"/>
        <v>139.16694505494522</v>
      </c>
      <c r="E3231" s="28">
        <f t="shared" si="1101"/>
        <v>108.94604395604414</v>
      </c>
      <c r="F3231" s="28">
        <f t="shared" si="1102"/>
        <v>197.36916483516487</v>
      </c>
      <c r="G3231" s="28"/>
      <c r="H3231" s="28">
        <f t="shared" ref="H3231:P3231" si="1172">AVERAGE(H3225:H3230)</f>
        <v>132.56742857142854</v>
      </c>
      <c r="I3231" s="28">
        <f t="shared" si="1172"/>
        <v>78.849230769230743</v>
      </c>
      <c r="J3231" s="28">
        <f t="shared" si="1172"/>
        <v>315.60278021978041</v>
      </c>
      <c r="K3231" s="28">
        <f t="shared" si="1172"/>
        <v>77.481208791208815</v>
      </c>
      <c r="L3231" s="28">
        <f t="shared" si="1172"/>
        <v>6.656349567592164E-3</v>
      </c>
      <c r="M3231" s="28">
        <f t="shared" si="1172"/>
        <v>330.4133626373627</v>
      </c>
      <c r="N3231" s="28">
        <f t="shared" si="1172"/>
        <v>119.65840659340643</v>
      </c>
      <c r="O3231" s="28">
        <f t="shared" si="1172"/>
        <v>44.390010989010989</v>
      </c>
      <c r="P3231" s="28">
        <f t="shared" si="1172"/>
        <v>0</v>
      </c>
      <c r="R3231" s="24">
        <f t="shared" si="1147"/>
        <v>1544.4512387671505</v>
      </c>
      <c r="T3231" s="5">
        <v>579.28945647763521</v>
      </c>
      <c r="V3231" s="20">
        <f t="shared" si="1148"/>
        <v>2123.7406952447855</v>
      </c>
      <c r="W3231" s="59">
        <f t="shared" si="1136"/>
        <v>43242</v>
      </c>
      <c r="X3231" s="36">
        <f t="shared" si="1162"/>
        <v>151.39905833333341</v>
      </c>
      <c r="Y3231" s="28">
        <f t="shared" si="1162"/>
        <v>338.18764999999991</v>
      </c>
      <c r="Z3231" s="28">
        <f t="shared" si="1162"/>
        <v>329.06874999999974</v>
      </c>
      <c r="AA3231" s="28">
        <f t="shared" si="1162"/>
        <v>321.8648083333332</v>
      </c>
      <c r="AB3231" s="28">
        <f t="shared" si="1162"/>
        <v>202.36661666666666</v>
      </c>
      <c r="AC3231" s="28">
        <f t="shared" si="1162"/>
        <v>35.93319166666668</v>
      </c>
      <c r="AD3231" s="28">
        <f t="shared" si="1162"/>
        <v>96.176699999999983</v>
      </c>
      <c r="AE3231" s="28">
        <f t="shared" si="1162"/>
        <v>0</v>
      </c>
      <c r="AF3231" s="28">
        <f t="shared" si="1162"/>
        <v>13.055871666666661</v>
      </c>
      <c r="AG3231" s="28">
        <f t="shared" si="1162"/>
        <v>8.5230499999999978</v>
      </c>
      <c r="AH3231" s="28">
        <f t="shared" si="1141"/>
        <v>0</v>
      </c>
      <c r="AL3231" s="24">
        <f t="shared" si="1151"/>
        <v>1496.5756966666663</v>
      </c>
      <c r="AN3231" s="47">
        <v>315</v>
      </c>
      <c r="AP3231" s="20">
        <f t="shared" si="1149"/>
        <v>1811.5756966666663</v>
      </c>
      <c r="AR3231" s="20"/>
    </row>
    <row r="3232" spans="1:44" x14ac:dyDescent="0.25">
      <c r="A3232" t="str">
        <f>VLOOKUP($B3232,'Cushing Balance'!$C$2:$E$500,3,TRUE)</f>
        <v>12018</v>
      </c>
      <c r="B3232" s="2">
        <v>43243</v>
      </c>
      <c r="C3232" s="32"/>
      <c r="D3232" s="36">
        <f t="shared" si="1100"/>
        <v>139.16694505494522</v>
      </c>
      <c r="E3232" s="28">
        <f t="shared" si="1101"/>
        <v>108.94604395604414</v>
      </c>
      <c r="F3232" s="28">
        <f t="shared" si="1102"/>
        <v>197.36916483516487</v>
      </c>
      <c r="G3232" s="28"/>
      <c r="H3232" s="28">
        <f t="shared" ref="H3232:P3232" si="1173">AVERAGE(H3226:H3231)</f>
        <v>132.56742857142854</v>
      </c>
      <c r="I3232" s="28">
        <f t="shared" si="1173"/>
        <v>78.849230769230743</v>
      </c>
      <c r="J3232" s="28">
        <f t="shared" si="1173"/>
        <v>315.60278021978041</v>
      </c>
      <c r="K3232" s="28">
        <f t="shared" si="1173"/>
        <v>77.481208791208815</v>
      </c>
      <c r="L3232" s="28">
        <f t="shared" si="1173"/>
        <v>6.656349567592164E-3</v>
      </c>
      <c r="M3232" s="28">
        <f t="shared" si="1173"/>
        <v>330.4133626373627</v>
      </c>
      <c r="N3232" s="28">
        <f t="shared" si="1173"/>
        <v>119.65840659340643</v>
      </c>
      <c r="O3232" s="28">
        <f t="shared" si="1173"/>
        <v>44.390010989010989</v>
      </c>
      <c r="P3232" s="28">
        <f t="shared" si="1173"/>
        <v>0</v>
      </c>
      <c r="R3232" s="24">
        <f t="shared" si="1147"/>
        <v>1544.4512387671505</v>
      </c>
      <c r="T3232" s="5">
        <v>579.28945647763521</v>
      </c>
      <c r="V3232" s="20">
        <f t="shared" si="1148"/>
        <v>2123.7406952447855</v>
      </c>
      <c r="W3232" s="59">
        <f t="shared" si="1136"/>
        <v>43243</v>
      </c>
      <c r="X3232" s="36">
        <f t="shared" si="1162"/>
        <v>151.39905833333341</v>
      </c>
      <c r="Y3232" s="28">
        <f t="shared" si="1162"/>
        <v>338.18764999999991</v>
      </c>
      <c r="Z3232" s="28">
        <f t="shared" si="1162"/>
        <v>329.06874999999974</v>
      </c>
      <c r="AA3232" s="28">
        <f t="shared" si="1162"/>
        <v>321.8648083333332</v>
      </c>
      <c r="AB3232" s="28">
        <f t="shared" si="1162"/>
        <v>202.36661666666666</v>
      </c>
      <c r="AC3232" s="28">
        <f t="shared" si="1162"/>
        <v>35.93319166666668</v>
      </c>
      <c r="AD3232" s="28">
        <f t="shared" si="1162"/>
        <v>96.176699999999983</v>
      </c>
      <c r="AE3232" s="28">
        <f t="shared" si="1162"/>
        <v>0</v>
      </c>
      <c r="AF3232" s="28">
        <f t="shared" si="1162"/>
        <v>13.055871666666661</v>
      </c>
      <c r="AG3232" s="28">
        <f t="shared" si="1162"/>
        <v>8.5230499999999978</v>
      </c>
      <c r="AH3232" s="28">
        <f t="shared" si="1141"/>
        <v>0</v>
      </c>
      <c r="AL3232" s="24">
        <f t="shared" si="1151"/>
        <v>1496.5756966666663</v>
      </c>
      <c r="AN3232" s="47">
        <v>315</v>
      </c>
      <c r="AP3232" s="20">
        <f t="shared" si="1149"/>
        <v>1811.5756966666663</v>
      </c>
      <c r="AR3232" s="20"/>
    </row>
    <row r="3233" spans="1:44" x14ac:dyDescent="0.25">
      <c r="A3233" t="str">
        <f>VLOOKUP($B3233,'Cushing Balance'!$C$2:$E$500,3,TRUE)</f>
        <v>12018</v>
      </c>
      <c r="B3233" s="2">
        <v>43244</v>
      </c>
      <c r="C3233" s="32"/>
      <c r="D3233" s="36">
        <f t="shared" si="1100"/>
        <v>139.16694505494522</v>
      </c>
      <c r="E3233" s="28">
        <f t="shared" si="1101"/>
        <v>108.94604395604414</v>
      </c>
      <c r="F3233" s="28">
        <f t="shared" si="1102"/>
        <v>197.36916483516487</v>
      </c>
      <c r="G3233" s="28"/>
      <c r="H3233" s="28">
        <f t="shared" ref="H3233:P3233" si="1174">AVERAGE(H3227:H3232)</f>
        <v>132.56742857142854</v>
      </c>
      <c r="I3233" s="28">
        <f t="shared" si="1174"/>
        <v>78.849230769230743</v>
      </c>
      <c r="J3233" s="28">
        <f t="shared" si="1174"/>
        <v>315.60278021978041</v>
      </c>
      <c r="K3233" s="28">
        <f t="shared" si="1174"/>
        <v>77.481208791208815</v>
      </c>
      <c r="L3233" s="28">
        <f t="shared" si="1174"/>
        <v>6.656349567592164E-3</v>
      </c>
      <c r="M3233" s="28">
        <f t="shared" si="1174"/>
        <v>330.4133626373627</v>
      </c>
      <c r="N3233" s="28">
        <f t="shared" si="1174"/>
        <v>119.65840659340643</v>
      </c>
      <c r="O3233" s="28">
        <f t="shared" si="1174"/>
        <v>44.390010989010989</v>
      </c>
      <c r="P3233" s="28">
        <f t="shared" si="1174"/>
        <v>0</v>
      </c>
      <c r="R3233" s="24">
        <f t="shared" si="1147"/>
        <v>1544.4512387671505</v>
      </c>
      <c r="T3233" s="5">
        <v>579.28945647763521</v>
      </c>
      <c r="V3233" s="20">
        <f t="shared" si="1148"/>
        <v>2123.7406952447855</v>
      </c>
      <c r="W3233" s="59">
        <f t="shared" si="1136"/>
        <v>43244</v>
      </c>
      <c r="X3233" s="36">
        <f t="shared" si="1162"/>
        <v>151.39905833333341</v>
      </c>
      <c r="Y3233" s="28">
        <f t="shared" si="1162"/>
        <v>338.18764999999991</v>
      </c>
      <c r="Z3233" s="28">
        <f t="shared" si="1162"/>
        <v>329.06874999999974</v>
      </c>
      <c r="AA3233" s="28">
        <f t="shared" si="1162"/>
        <v>321.8648083333332</v>
      </c>
      <c r="AB3233" s="28">
        <f t="shared" si="1162"/>
        <v>202.36661666666666</v>
      </c>
      <c r="AC3233" s="28">
        <f t="shared" si="1162"/>
        <v>35.93319166666668</v>
      </c>
      <c r="AD3233" s="28">
        <f t="shared" si="1162"/>
        <v>96.176699999999983</v>
      </c>
      <c r="AE3233" s="28">
        <f t="shared" si="1162"/>
        <v>0</v>
      </c>
      <c r="AF3233" s="28">
        <f t="shared" si="1162"/>
        <v>13.055871666666661</v>
      </c>
      <c r="AG3233" s="28">
        <f t="shared" si="1162"/>
        <v>8.5230499999999978</v>
      </c>
      <c r="AH3233" s="28">
        <f t="shared" si="1141"/>
        <v>0</v>
      </c>
      <c r="AL3233" s="24">
        <f t="shared" si="1151"/>
        <v>1496.5756966666663</v>
      </c>
      <c r="AN3233" s="47">
        <v>315</v>
      </c>
      <c r="AP3233" s="20">
        <f t="shared" si="1149"/>
        <v>1811.5756966666663</v>
      </c>
      <c r="AR3233" s="20"/>
    </row>
    <row r="3234" spans="1:44" x14ac:dyDescent="0.25">
      <c r="A3234" t="str">
        <f>VLOOKUP($B3234,'Cushing Balance'!$C$2:$E$500,3,TRUE)</f>
        <v>12018</v>
      </c>
      <c r="B3234" s="2">
        <v>43245</v>
      </c>
      <c r="C3234" s="32"/>
      <c r="D3234" s="36">
        <f t="shared" si="1100"/>
        <v>139.16694505494522</v>
      </c>
      <c r="E3234" s="28">
        <f t="shared" si="1101"/>
        <v>108.94604395604414</v>
      </c>
      <c r="F3234" s="28">
        <f t="shared" si="1102"/>
        <v>197.36916483516487</v>
      </c>
      <c r="G3234" s="28"/>
      <c r="H3234" s="28">
        <f t="shared" ref="H3234:P3234" si="1175">AVERAGE(H3228:H3233)</f>
        <v>132.56742857142854</v>
      </c>
      <c r="I3234" s="28">
        <f t="shared" si="1175"/>
        <v>78.849230769230743</v>
      </c>
      <c r="J3234" s="28">
        <f t="shared" si="1175"/>
        <v>315.60278021978041</v>
      </c>
      <c r="K3234" s="28">
        <f t="shared" si="1175"/>
        <v>77.481208791208815</v>
      </c>
      <c r="L3234" s="28">
        <f t="shared" si="1175"/>
        <v>6.656349567592164E-3</v>
      </c>
      <c r="M3234" s="28">
        <f t="shared" si="1175"/>
        <v>330.4133626373627</v>
      </c>
      <c r="N3234" s="28">
        <f t="shared" si="1175"/>
        <v>119.65840659340643</v>
      </c>
      <c r="O3234" s="28">
        <f t="shared" si="1175"/>
        <v>44.390010989010989</v>
      </c>
      <c r="P3234" s="28">
        <f t="shared" si="1175"/>
        <v>0</v>
      </c>
      <c r="R3234" s="24">
        <f t="shared" si="1147"/>
        <v>1544.4512387671505</v>
      </c>
      <c r="T3234" s="5">
        <v>579.28945647763521</v>
      </c>
      <c r="V3234" s="20">
        <f t="shared" si="1148"/>
        <v>2123.7406952447855</v>
      </c>
      <c r="W3234" s="59">
        <f t="shared" si="1136"/>
        <v>43245</v>
      </c>
      <c r="X3234" s="36">
        <f t="shared" si="1162"/>
        <v>151.39905833333341</v>
      </c>
      <c r="Y3234" s="28">
        <f t="shared" si="1162"/>
        <v>338.18764999999991</v>
      </c>
      <c r="Z3234" s="28">
        <f t="shared" si="1162"/>
        <v>329.06874999999974</v>
      </c>
      <c r="AA3234" s="28">
        <f t="shared" si="1162"/>
        <v>321.8648083333332</v>
      </c>
      <c r="AB3234" s="28">
        <f t="shared" si="1162"/>
        <v>202.36661666666666</v>
      </c>
      <c r="AC3234" s="28">
        <f t="shared" si="1162"/>
        <v>35.93319166666668</v>
      </c>
      <c r="AD3234" s="28">
        <f t="shared" si="1162"/>
        <v>96.176699999999983</v>
      </c>
      <c r="AE3234" s="28">
        <f t="shared" si="1162"/>
        <v>0</v>
      </c>
      <c r="AF3234" s="28">
        <f t="shared" si="1162"/>
        <v>13.055871666666661</v>
      </c>
      <c r="AG3234" s="28">
        <f t="shared" si="1162"/>
        <v>8.5230499999999978</v>
      </c>
      <c r="AH3234" s="28">
        <f t="shared" si="1141"/>
        <v>0</v>
      </c>
      <c r="AL3234" s="24">
        <f t="shared" si="1151"/>
        <v>1496.5756966666663</v>
      </c>
      <c r="AN3234" s="47">
        <v>315</v>
      </c>
      <c r="AP3234" s="20">
        <f t="shared" si="1149"/>
        <v>1811.5756966666663</v>
      </c>
      <c r="AR3234" s="20"/>
    </row>
    <row r="3235" spans="1:44" x14ac:dyDescent="0.25">
      <c r="A3235" t="str">
        <f>VLOOKUP($B3235,'Cushing Balance'!$C$2:$E$500,3,TRUE)</f>
        <v>12018</v>
      </c>
      <c r="B3235" s="2">
        <v>43246</v>
      </c>
      <c r="C3235" s="32"/>
      <c r="D3235" s="36">
        <f t="shared" si="1100"/>
        <v>139.16694505494522</v>
      </c>
      <c r="E3235" s="28">
        <f t="shared" si="1101"/>
        <v>108.94604395604414</v>
      </c>
      <c r="F3235" s="28">
        <f t="shared" si="1102"/>
        <v>197.36916483516487</v>
      </c>
      <c r="G3235" s="28"/>
      <c r="H3235" s="28">
        <f t="shared" ref="H3235:P3235" si="1176">AVERAGE(H3229:H3234)</f>
        <v>132.56742857142854</v>
      </c>
      <c r="I3235" s="28">
        <f t="shared" si="1176"/>
        <v>78.849230769230743</v>
      </c>
      <c r="J3235" s="28">
        <f t="shared" si="1176"/>
        <v>315.60278021978041</v>
      </c>
      <c r="K3235" s="28">
        <f t="shared" si="1176"/>
        <v>77.481208791208815</v>
      </c>
      <c r="L3235" s="28">
        <f t="shared" si="1176"/>
        <v>6.656349567592164E-3</v>
      </c>
      <c r="M3235" s="28">
        <f t="shared" si="1176"/>
        <v>330.4133626373627</v>
      </c>
      <c r="N3235" s="28">
        <f t="shared" si="1176"/>
        <v>119.65840659340643</v>
      </c>
      <c r="O3235" s="28">
        <f t="shared" si="1176"/>
        <v>44.390010989010989</v>
      </c>
      <c r="P3235" s="28">
        <f t="shared" si="1176"/>
        <v>0</v>
      </c>
      <c r="R3235" s="24">
        <f t="shared" si="1147"/>
        <v>1544.4512387671505</v>
      </c>
      <c r="T3235" s="5">
        <v>579.28945647763521</v>
      </c>
      <c r="V3235" s="20">
        <f t="shared" si="1148"/>
        <v>2123.7406952447855</v>
      </c>
      <c r="W3235" s="59">
        <f t="shared" si="1136"/>
        <v>43246</v>
      </c>
      <c r="X3235" s="36">
        <f t="shared" si="1162"/>
        <v>151.39905833333341</v>
      </c>
      <c r="Y3235" s="28">
        <f t="shared" si="1162"/>
        <v>338.18764999999991</v>
      </c>
      <c r="Z3235" s="28">
        <f t="shared" si="1162"/>
        <v>329.06874999999974</v>
      </c>
      <c r="AA3235" s="28">
        <f t="shared" si="1162"/>
        <v>321.8648083333332</v>
      </c>
      <c r="AB3235" s="28">
        <f t="shared" si="1162"/>
        <v>202.36661666666666</v>
      </c>
      <c r="AC3235" s="28">
        <f t="shared" si="1162"/>
        <v>35.93319166666668</v>
      </c>
      <c r="AD3235" s="28">
        <f t="shared" si="1162"/>
        <v>96.176699999999983</v>
      </c>
      <c r="AE3235" s="28">
        <f t="shared" si="1162"/>
        <v>0</v>
      </c>
      <c r="AF3235" s="28">
        <f t="shared" si="1162"/>
        <v>13.055871666666661</v>
      </c>
      <c r="AG3235" s="28">
        <f t="shared" si="1162"/>
        <v>8.5230499999999978</v>
      </c>
      <c r="AH3235" s="28">
        <f t="shared" si="1141"/>
        <v>0</v>
      </c>
      <c r="AL3235" s="24">
        <f t="shared" si="1151"/>
        <v>1496.5756966666663</v>
      </c>
      <c r="AN3235" s="47">
        <v>315</v>
      </c>
      <c r="AP3235" s="20">
        <f t="shared" si="1149"/>
        <v>1811.5756966666663</v>
      </c>
      <c r="AR3235" s="20"/>
    </row>
    <row r="3236" spans="1:44" x14ac:dyDescent="0.25">
      <c r="A3236" t="str">
        <f>VLOOKUP($B3236,'Cushing Balance'!$C$2:$E$500,3,TRUE)</f>
        <v>12018</v>
      </c>
      <c r="B3236" s="2">
        <v>43247</v>
      </c>
      <c r="C3236" s="32"/>
      <c r="D3236" s="36">
        <f t="shared" ref="D3236:D3299" si="1177">AVERAGE(D3228:D3235)</f>
        <v>139.16694505494522</v>
      </c>
      <c r="E3236" s="28">
        <f t="shared" ref="E3236:E3299" si="1178">AVERAGE(E3228:E3235)</f>
        <v>108.94604395604414</v>
      </c>
      <c r="F3236" s="28">
        <f t="shared" ref="F3236:F3299" si="1179">AVERAGE(F3228:F3235)</f>
        <v>197.36916483516487</v>
      </c>
      <c r="G3236" s="28"/>
      <c r="H3236" s="28">
        <f t="shared" ref="H3236:P3236" si="1180">AVERAGE(H3230:H3235)</f>
        <v>132.56742857142854</v>
      </c>
      <c r="I3236" s="28">
        <f t="shared" si="1180"/>
        <v>78.849230769230743</v>
      </c>
      <c r="J3236" s="28">
        <f t="shared" si="1180"/>
        <v>315.60278021978041</v>
      </c>
      <c r="K3236" s="28">
        <f t="shared" si="1180"/>
        <v>77.481208791208815</v>
      </c>
      <c r="L3236" s="28">
        <f t="shared" si="1180"/>
        <v>6.656349567592164E-3</v>
      </c>
      <c r="M3236" s="28">
        <f t="shared" si="1180"/>
        <v>330.4133626373627</v>
      </c>
      <c r="N3236" s="28">
        <f t="shared" si="1180"/>
        <v>119.65840659340643</v>
      </c>
      <c r="O3236" s="28">
        <f t="shared" si="1180"/>
        <v>44.390010989010989</v>
      </c>
      <c r="P3236" s="28">
        <f t="shared" si="1180"/>
        <v>0</v>
      </c>
      <c r="R3236" s="24">
        <f t="shared" si="1147"/>
        <v>1544.4512387671505</v>
      </c>
      <c r="T3236" s="5">
        <v>579.28945647763521</v>
      </c>
      <c r="V3236" s="20">
        <f t="shared" si="1148"/>
        <v>2123.7406952447855</v>
      </c>
      <c r="W3236" s="59">
        <f t="shared" si="1136"/>
        <v>43247</v>
      </c>
      <c r="X3236" s="36">
        <f t="shared" si="1162"/>
        <v>151.39905833333341</v>
      </c>
      <c r="Y3236" s="28">
        <f t="shared" si="1162"/>
        <v>338.18764999999991</v>
      </c>
      <c r="Z3236" s="28">
        <f t="shared" si="1162"/>
        <v>329.06874999999974</v>
      </c>
      <c r="AA3236" s="28">
        <f t="shared" si="1162"/>
        <v>321.8648083333332</v>
      </c>
      <c r="AB3236" s="28">
        <f t="shared" si="1162"/>
        <v>202.36661666666666</v>
      </c>
      <c r="AC3236" s="28">
        <f t="shared" si="1162"/>
        <v>35.93319166666668</v>
      </c>
      <c r="AD3236" s="28">
        <f t="shared" si="1162"/>
        <v>96.176699999999983</v>
      </c>
      <c r="AE3236" s="28">
        <f t="shared" si="1162"/>
        <v>0</v>
      </c>
      <c r="AF3236" s="28">
        <f t="shared" si="1162"/>
        <v>13.055871666666661</v>
      </c>
      <c r="AG3236" s="28">
        <f t="shared" si="1162"/>
        <v>8.5230499999999978</v>
      </c>
      <c r="AH3236" s="28">
        <f t="shared" si="1141"/>
        <v>0</v>
      </c>
      <c r="AL3236" s="24">
        <f t="shared" si="1151"/>
        <v>1496.5756966666663</v>
      </c>
      <c r="AN3236" s="47">
        <v>315</v>
      </c>
      <c r="AP3236" s="20">
        <f t="shared" si="1149"/>
        <v>1811.5756966666663</v>
      </c>
      <c r="AR3236" s="20"/>
    </row>
    <row r="3237" spans="1:44" x14ac:dyDescent="0.25">
      <c r="A3237" t="str">
        <f>VLOOKUP($B3237,'Cushing Balance'!$C$2:$E$500,3,TRUE)</f>
        <v>12018</v>
      </c>
      <c r="B3237" s="2">
        <v>43248</v>
      </c>
      <c r="C3237" s="32"/>
      <c r="D3237" s="36">
        <f t="shared" si="1177"/>
        <v>139.16694505494522</v>
      </c>
      <c r="E3237" s="28">
        <f t="shared" si="1178"/>
        <v>108.94604395604414</v>
      </c>
      <c r="F3237" s="28">
        <f t="shared" si="1179"/>
        <v>197.36916483516487</v>
      </c>
      <c r="G3237" s="28"/>
      <c r="H3237" s="28">
        <f t="shared" ref="H3237:P3237" si="1181">AVERAGE(H3231:H3236)</f>
        <v>132.56742857142854</v>
      </c>
      <c r="I3237" s="28">
        <f t="shared" si="1181"/>
        <v>78.849230769230743</v>
      </c>
      <c r="J3237" s="28">
        <f t="shared" si="1181"/>
        <v>315.60278021978041</v>
      </c>
      <c r="K3237" s="28">
        <f t="shared" si="1181"/>
        <v>77.481208791208815</v>
      </c>
      <c r="L3237" s="28">
        <f t="shared" si="1181"/>
        <v>6.656349567592164E-3</v>
      </c>
      <c r="M3237" s="28">
        <f t="shared" si="1181"/>
        <v>330.4133626373627</v>
      </c>
      <c r="N3237" s="28">
        <f t="shared" si="1181"/>
        <v>119.65840659340643</v>
      </c>
      <c r="O3237" s="28">
        <f t="shared" si="1181"/>
        <v>44.390010989010989</v>
      </c>
      <c r="P3237" s="28">
        <f t="shared" si="1181"/>
        <v>0</v>
      </c>
      <c r="R3237" s="24">
        <f t="shared" si="1147"/>
        <v>1544.4512387671505</v>
      </c>
      <c r="T3237" s="5">
        <v>579.28945647763521</v>
      </c>
      <c r="V3237" s="20">
        <f t="shared" si="1148"/>
        <v>2123.7406952447855</v>
      </c>
      <c r="W3237" s="59">
        <f t="shared" si="1136"/>
        <v>43248</v>
      </c>
      <c r="X3237" s="36">
        <f t="shared" ref="X3237:AG3252" si="1182">AVERAGE(X3230:X3236)</f>
        <v>151.39905833333341</v>
      </c>
      <c r="Y3237" s="28">
        <f t="shared" si="1182"/>
        <v>338.18764999999991</v>
      </c>
      <c r="Z3237" s="28">
        <f t="shared" si="1182"/>
        <v>329.06874999999974</v>
      </c>
      <c r="AA3237" s="28">
        <f t="shared" si="1182"/>
        <v>321.8648083333332</v>
      </c>
      <c r="AB3237" s="28">
        <f t="shared" si="1182"/>
        <v>202.36661666666666</v>
      </c>
      <c r="AC3237" s="28">
        <f t="shared" si="1182"/>
        <v>35.93319166666668</v>
      </c>
      <c r="AD3237" s="28">
        <f t="shared" si="1182"/>
        <v>96.176699999999983</v>
      </c>
      <c r="AE3237" s="28">
        <f t="shared" si="1182"/>
        <v>0</v>
      </c>
      <c r="AF3237" s="28">
        <f t="shared" si="1182"/>
        <v>13.055871666666661</v>
      </c>
      <c r="AG3237" s="28">
        <f t="shared" si="1182"/>
        <v>8.5230499999999978</v>
      </c>
      <c r="AH3237" s="28">
        <f t="shared" si="1141"/>
        <v>0</v>
      </c>
      <c r="AL3237" s="24">
        <f t="shared" si="1151"/>
        <v>1496.5756966666663</v>
      </c>
      <c r="AN3237" s="47">
        <v>315</v>
      </c>
      <c r="AP3237" s="20">
        <f t="shared" si="1149"/>
        <v>1811.5756966666663</v>
      </c>
      <c r="AR3237" s="20"/>
    </row>
    <row r="3238" spans="1:44" x14ac:dyDescent="0.25">
      <c r="A3238" t="str">
        <f>VLOOKUP($B3238,'Cushing Balance'!$C$2:$E$500,3,TRUE)</f>
        <v>12018</v>
      </c>
      <c r="B3238" s="2">
        <v>43249</v>
      </c>
      <c r="C3238" s="32"/>
      <c r="D3238" s="36">
        <f t="shared" si="1177"/>
        <v>139.16694505494522</v>
      </c>
      <c r="E3238" s="28">
        <f t="shared" si="1178"/>
        <v>108.94604395604414</v>
      </c>
      <c r="F3238" s="28">
        <f t="shared" si="1179"/>
        <v>197.36916483516487</v>
      </c>
      <c r="G3238" s="28"/>
      <c r="H3238" s="28">
        <f t="shared" ref="H3238:P3238" si="1183">AVERAGE(H3232:H3237)</f>
        <v>132.56742857142854</v>
      </c>
      <c r="I3238" s="28">
        <f t="shared" si="1183"/>
        <v>78.849230769230743</v>
      </c>
      <c r="J3238" s="28">
        <f t="shared" si="1183"/>
        <v>315.60278021978041</v>
      </c>
      <c r="K3238" s="28">
        <f t="shared" si="1183"/>
        <v>77.481208791208815</v>
      </c>
      <c r="L3238" s="28">
        <f t="shared" si="1183"/>
        <v>6.656349567592164E-3</v>
      </c>
      <c r="M3238" s="28">
        <f t="shared" si="1183"/>
        <v>330.4133626373627</v>
      </c>
      <c r="N3238" s="28">
        <f t="shared" si="1183"/>
        <v>119.65840659340643</v>
      </c>
      <c r="O3238" s="28">
        <f t="shared" si="1183"/>
        <v>44.390010989010989</v>
      </c>
      <c r="P3238" s="28">
        <f t="shared" si="1183"/>
        <v>0</v>
      </c>
      <c r="R3238" s="24">
        <f t="shared" si="1147"/>
        <v>1544.4512387671505</v>
      </c>
      <c r="T3238" s="5">
        <v>579.28945647763521</v>
      </c>
      <c r="V3238" s="20">
        <f t="shared" si="1148"/>
        <v>2123.7406952447855</v>
      </c>
      <c r="W3238" s="59">
        <f t="shared" si="1136"/>
        <v>43249</v>
      </c>
      <c r="X3238" s="36">
        <f t="shared" si="1182"/>
        <v>151.39905833333341</v>
      </c>
      <c r="Y3238" s="28">
        <f t="shared" si="1182"/>
        <v>338.18764999999991</v>
      </c>
      <c r="Z3238" s="28">
        <f t="shared" si="1182"/>
        <v>329.06874999999974</v>
      </c>
      <c r="AA3238" s="28">
        <f t="shared" si="1182"/>
        <v>321.8648083333332</v>
      </c>
      <c r="AB3238" s="28">
        <f t="shared" si="1182"/>
        <v>202.36661666666666</v>
      </c>
      <c r="AC3238" s="28">
        <f t="shared" si="1182"/>
        <v>35.93319166666668</v>
      </c>
      <c r="AD3238" s="28">
        <f t="shared" si="1182"/>
        <v>96.176699999999983</v>
      </c>
      <c r="AE3238" s="28">
        <f t="shared" si="1182"/>
        <v>0</v>
      </c>
      <c r="AF3238" s="28">
        <f t="shared" si="1182"/>
        <v>13.055871666666661</v>
      </c>
      <c r="AG3238" s="28">
        <f t="shared" si="1182"/>
        <v>8.5230499999999978</v>
      </c>
      <c r="AH3238" s="28">
        <f t="shared" si="1141"/>
        <v>0</v>
      </c>
      <c r="AL3238" s="24">
        <f t="shared" si="1151"/>
        <v>1496.5756966666663</v>
      </c>
      <c r="AN3238" s="47">
        <v>315</v>
      </c>
      <c r="AP3238" s="20">
        <f t="shared" si="1149"/>
        <v>1811.5756966666663</v>
      </c>
      <c r="AR3238" s="20"/>
    </row>
    <row r="3239" spans="1:44" x14ac:dyDescent="0.25">
      <c r="A3239" t="str">
        <f>VLOOKUP($B3239,'Cushing Balance'!$C$2:$E$500,3,TRUE)</f>
        <v>12018</v>
      </c>
      <c r="B3239" s="2">
        <v>43250</v>
      </c>
      <c r="C3239" s="32"/>
      <c r="D3239" s="36">
        <f t="shared" si="1177"/>
        <v>139.16694505494522</v>
      </c>
      <c r="E3239" s="28">
        <f t="shared" si="1178"/>
        <v>108.94604395604414</v>
      </c>
      <c r="F3239" s="28">
        <f t="shared" si="1179"/>
        <v>197.36916483516487</v>
      </c>
      <c r="G3239" s="28"/>
      <c r="H3239" s="28">
        <f t="shared" ref="H3239:P3239" si="1184">AVERAGE(H3233:H3238)</f>
        <v>132.56742857142854</v>
      </c>
      <c r="I3239" s="28">
        <f t="shared" si="1184"/>
        <v>78.849230769230743</v>
      </c>
      <c r="J3239" s="28">
        <f t="shared" si="1184"/>
        <v>315.60278021978041</v>
      </c>
      <c r="K3239" s="28">
        <f t="shared" si="1184"/>
        <v>77.481208791208815</v>
      </c>
      <c r="L3239" s="28">
        <f t="shared" si="1184"/>
        <v>6.656349567592164E-3</v>
      </c>
      <c r="M3239" s="28">
        <f t="shared" si="1184"/>
        <v>330.4133626373627</v>
      </c>
      <c r="N3239" s="28">
        <f t="shared" si="1184"/>
        <v>119.65840659340643</v>
      </c>
      <c r="O3239" s="28">
        <f t="shared" si="1184"/>
        <v>44.390010989010989</v>
      </c>
      <c r="P3239" s="28">
        <f t="shared" si="1184"/>
        <v>0</v>
      </c>
      <c r="R3239" s="24">
        <f t="shared" si="1147"/>
        <v>1544.4512387671505</v>
      </c>
      <c r="T3239" s="5">
        <v>579.28945647763521</v>
      </c>
      <c r="V3239" s="20">
        <f t="shared" si="1148"/>
        <v>2123.7406952447855</v>
      </c>
      <c r="W3239" s="59">
        <f t="shared" si="1136"/>
        <v>43250</v>
      </c>
      <c r="X3239" s="36">
        <f t="shared" si="1182"/>
        <v>151.39905833333341</v>
      </c>
      <c r="Y3239" s="28">
        <f t="shared" si="1182"/>
        <v>338.18764999999991</v>
      </c>
      <c r="Z3239" s="28">
        <f t="shared" si="1182"/>
        <v>329.06874999999974</v>
      </c>
      <c r="AA3239" s="28">
        <f t="shared" si="1182"/>
        <v>321.8648083333332</v>
      </c>
      <c r="AB3239" s="28">
        <f t="shared" si="1182"/>
        <v>202.36661666666666</v>
      </c>
      <c r="AC3239" s="28">
        <f t="shared" si="1182"/>
        <v>35.93319166666668</v>
      </c>
      <c r="AD3239" s="28">
        <f t="shared" si="1182"/>
        <v>96.176699999999983</v>
      </c>
      <c r="AE3239" s="28">
        <f t="shared" si="1182"/>
        <v>0</v>
      </c>
      <c r="AF3239" s="28">
        <f t="shared" si="1182"/>
        <v>13.055871666666661</v>
      </c>
      <c r="AG3239" s="28">
        <f t="shared" si="1182"/>
        <v>8.5230499999999978</v>
      </c>
      <c r="AH3239" s="28">
        <f t="shared" si="1141"/>
        <v>0</v>
      </c>
      <c r="AL3239" s="24">
        <f t="shared" si="1151"/>
        <v>1496.5756966666663</v>
      </c>
      <c r="AN3239" s="47">
        <v>315</v>
      </c>
      <c r="AP3239" s="20">
        <f t="shared" si="1149"/>
        <v>1811.5756966666663</v>
      </c>
      <c r="AR3239" s="20"/>
    </row>
    <row r="3240" spans="1:44" x14ac:dyDescent="0.25">
      <c r="A3240" t="str">
        <f>VLOOKUP($B3240,'Cushing Balance'!$C$2:$E$500,3,TRUE)</f>
        <v>12018</v>
      </c>
      <c r="B3240" s="2">
        <v>43251</v>
      </c>
      <c r="C3240" s="32"/>
      <c r="D3240" s="36">
        <f t="shared" si="1177"/>
        <v>139.16694505494522</v>
      </c>
      <c r="E3240" s="28">
        <f t="shared" si="1178"/>
        <v>108.94604395604414</v>
      </c>
      <c r="F3240" s="28">
        <f t="shared" si="1179"/>
        <v>197.36916483516487</v>
      </c>
      <c r="G3240" s="28"/>
      <c r="H3240" s="28">
        <f t="shared" ref="H3240:P3240" si="1185">AVERAGE(H3234:H3239)</f>
        <v>132.56742857142854</v>
      </c>
      <c r="I3240" s="28">
        <f t="shared" si="1185"/>
        <v>78.849230769230743</v>
      </c>
      <c r="J3240" s="28">
        <f t="shared" si="1185"/>
        <v>315.60278021978041</v>
      </c>
      <c r="K3240" s="28">
        <f t="shared" si="1185"/>
        <v>77.481208791208815</v>
      </c>
      <c r="L3240" s="28">
        <f t="shared" si="1185"/>
        <v>6.656349567592164E-3</v>
      </c>
      <c r="M3240" s="28">
        <f t="shared" si="1185"/>
        <v>330.4133626373627</v>
      </c>
      <c r="N3240" s="28">
        <f t="shared" si="1185"/>
        <v>119.65840659340643</v>
      </c>
      <c r="O3240" s="28">
        <f t="shared" si="1185"/>
        <v>44.390010989010989</v>
      </c>
      <c r="P3240" s="28">
        <f t="shared" si="1185"/>
        <v>0</v>
      </c>
      <c r="R3240" s="24">
        <f t="shared" si="1147"/>
        <v>1544.4512387671505</v>
      </c>
      <c r="T3240" s="5">
        <v>579.28945647763521</v>
      </c>
      <c r="V3240" s="20">
        <f t="shared" si="1148"/>
        <v>2123.7406952447855</v>
      </c>
      <c r="W3240" s="59">
        <f t="shared" si="1136"/>
        <v>43251</v>
      </c>
      <c r="X3240" s="36">
        <f t="shared" si="1182"/>
        <v>151.39905833333341</v>
      </c>
      <c r="Y3240" s="28">
        <f t="shared" si="1182"/>
        <v>338.18764999999991</v>
      </c>
      <c r="Z3240" s="28">
        <f t="shared" si="1182"/>
        <v>329.06874999999974</v>
      </c>
      <c r="AA3240" s="28">
        <f t="shared" si="1182"/>
        <v>321.8648083333332</v>
      </c>
      <c r="AB3240" s="28">
        <f t="shared" si="1182"/>
        <v>202.36661666666666</v>
      </c>
      <c r="AC3240" s="28">
        <f t="shared" si="1182"/>
        <v>35.93319166666668</v>
      </c>
      <c r="AD3240" s="28">
        <f t="shared" si="1182"/>
        <v>96.176699999999983</v>
      </c>
      <c r="AE3240" s="28">
        <f t="shared" si="1182"/>
        <v>0</v>
      </c>
      <c r="AF3240" s="28">
        <f t="shared" si="1182"/>
        <v>13.055871666666661</v>
      </c>
      <c r="AG3240" s="28">
        <f t="shared" si="1182"/>
        <v>8.5230499999999978</v>
      </c>
      <c r="AH3240" s="28">
        <f t="shared" si="1141"/>
        <v>0</v>
      </c>
      <c r="AL3240" s="24">
        <f t="shared" si="1151"/>
        <v>1496.5756966666663</v>
      </c>
      <c r="AN3240" s="47">
        <v>315</v>
      </c>
      <c r="AP3240" s="20">
        <f t="shared" si="1149"/>
        <v>1811.5756966666663</v>
      </c>
      <c r="AR3240" s="20"/>
    </row>
    <row r="3241" spans="1:44" x14ac:dyDescent="0.25">
      <c r="A3241" t="str">
        <f>VLOOKUP($B3241,'Cushing Balance'!$C$2:$E$500,3,TRUE)</f>
        <v>12018</v>
      </c>
      <c r="B3241" s="2">
        <v>43252</v>
      </c>
      <c r="C3241" s="32"/>
      <c r="D3241" s="36">
        <f t="shared" si="1177"/>
        <v>139.16694505494522</v>
      </c>
      <c r="E3241" s="28">
        <f t="shared" si="1178"/>
        <v>108.94604395604414</v>
      </c>
      <c r="F3241" s="28">
        <f t="shared" si="1179"/>
        <v>197.36916483516487</v>
      </c>
      <c r="G3241" s="28"/>
      <c r="H3241" s="28">
        <f t="shared" ref="H3241:P3241" si="1186">AVERAGE(H3235:H3240)</f>
        <v>132.56742857142854</v>
      </c>
      <c r="I3241" s="28">
        <f t="shared" si="1186"/>
        <v>78.849230769230743</v>
      </c>
      <c r="J3241" s="28">
        <f t="shared" si="1186"/>
        <v>315.60278021978041</v>
      </c>
      <c r="K3241" s="28">
        <f t="shared" si="1186"/>
        <v>77.481208791208815</v>
      </c>
      <c r="L3241" s="28">
        <f t="shared" si="1186"/>
        <v>6.656349567592164E-3</v>
      </c>
      <c r="M3241" s="28">
        <f t="shared" si="1186"/>
        <v>330.4133626373627</v>
      </c>
      <c r="N3241" s="28">
        <f t="shared" si="1186"/>
        <v>119.65840659340643</v>
      </c>
      <c r="O3241" s="28">
        <f t="shared" si="1186"/>
        <v>44.390010989010989</v>
      </c>
      <c r="P3241" s="28">
        <f t="shared" si="1186"/>
        <v>0</v>
      </c>
      <c r="R3241" s="24">
        <f t="shared" si="1147"/>
        <v>1544.4512387671505</v>
      </c>
      <c r="T3241" s="5">
        <v>581.73477176247513</v>
      </c>
      <c r="V3241" s="20">
        <f t="shared" si="1148"/>
        <v>2126.1860105296255</v>
      </c>
      <c r="W3241" s="59">
        <f t="shared" si="1136"/>
        <v>43252</v>
      </c>
      <c r="X3241" s="36">
        <f t="shared" si="1182"/>
        <v>151.39905833333341</v>
      </c>
      <c r="Y3241" s="28">
        <f t="shared" si="1182"/>
        <v>338.18764999999991</v>
      </c>
      <c r="Z3241" s="28">
        <f t="shared" si="1182"/>
        <v>329.06874999999974</v>
      </c>
      <c r="AA3241" s="28">
        <f t="shared" si="1182"/>
        <v>321.8648083333332</v>
      </c>
      <c r="AB3241" s="28">
        <f t="shared" si="1182"/>
        <v>202.36661666666666</v>
      </c>
      <c r="AC3241" s="28">
        <f t="shared" si="1182"/>
        <v>35.93319166666668</v>
      </c>
      <c r="AD3241" s="28">
        <f t="shared" si="1182"/>
        <v>96.176699999999983</v>
      </c>
      <c r="AE3241" s="28">
        <f t="shared" si="1182"/>
        <v>0</v>
      </c>
      <c r="AF3241" s="28">
        <f t="shared" si="1182"/>
        <v>13.055871666666661</v>
      </c>
      <c r="AG3241" s="28">
        <f t="shared" si="1182"/>
        <v>8.5230499999999978</v>
      </c>
      <c r="AH3241" s="28">
        <f t="shared" si="1141"/>
        <v>0</v>
      </c>
      <c r="AL3241" s="24">
        <f t="shared" si="1151"/>
        <v>1496.5756966666663</v>
      </c>
      <c r="AN3241" s="47">
        <v>315</v>
      </c>
      <c r="AP3241" s="20">
        <f t="shared" si="1149"/>
        <v>1811.5756966666663</v>
      </c>
      <c r="AR3241" s="20"/>
    </row>
    <row r="3242" spans="1:44" x14ac:dyDescent="0.25">
      <c r="A3242" t="str">
        <f>VLOOKUP($B3242,'Cushing Balance'!$C$2:$E$500,3,TRUE)</f>
        <v>12018</v>
      </c>
      <c r="B3242" s="2">
        <v>43253</v>
      </c>
      <c r="C3242" s="32"/>
      <c r="D3242" s="36">
        <f t="shared" si="1177"/>
        <v>139.16694505494522</v>
      </c>
      <c r="E3242" s="28">
        <f t="shared" si="1178"/>
        <v>108.94604395604414</v>
      </c>
      <c r="F3242" s="28">
        <f t="shared" si="1179"/>
        <v>197.36916483516487</v>
      </c>
      <c r="G3242" s="28"/>
      <c r="H3242" s="28">
        <f t="shared" ref="H3242:P3242" si="1187">AVERAGE(H3236:H3241)</f>
        <v>132.56742857142854</v>
      </c>
      <c r="I3242" s="28">
        <f t="shared" si="1187"/>
        <v>78.849230769230743</v>
      </c>
      <c r="J3242" s="28">
        <f t="shared" si="1187"/>
        <v>315.60278021978041</v>
      </c>
      <c r="K3242" s="28">
        <f t="shared" si="1187"/>
        <v>77.481208791208815</v>
      </c>
      <c r="L3242" s="28">
        <f t="shared" si="1187"/>
        <v>6.656349567592164E-3</v>
      </c>
      <c r="M3242" s="28">
        <f t="shared" si="1187"/>
        <v>330.4133626373627</v>
      </c>
      <c r="N3242" s="28">
        <f t="shared" si="1187"/>
        <v>119.65840659340643</v>
      </c>
      <c r="O3242" s="28">
        <f t="shared" si="1187"/>
        <v>44.390010989010989</v>
      </c>
      <c r="P3242" s="28">
        <f t="shared" si="1187"/>
        <v>0</v>
      </c>
      <c r="R3242" s="24">
        <f t="shared" si="1147"/>
        <v>1544.4512387671505</v>
      </c>
      <c r="T3242" s="5">
        <v>581.73477176247513</v>
      </c>
      <c r="V3242" s="20">
        <f t="shared" si="1148"/>
        <v>2126.1860105296255</v>
      </c>
      <c r="W3242" s="59">
        <f t="shared" si="1136"/>
        <v>43253</v>
      </c>
      <c r="X3242" s="36">
        <f t="shared" si="1182"/>
        <v>151.39905833333341</v>
      </c>
      <c r="Y3242" s="28">
        <f t="shared" si="1182"/>
        <v>338.18764999999991</v>
      </c>
      <c r="Z3242" s="28">
        <f t="shared" si="1182"/>
        <v>329.06874999999974</v>
      </c>
      <c r="AA3242" s="28">
        <f t="shared" si="1182"/>
        <v>321.8648083333332</v>
      </c>
      <c r="AB3242" s="28">
        <f t="shared" si="1182"/>
        <v>202.36661666666666</v>
      </c>
      <c r="AC3242" s="28">
        <f t="shared" si="1182"/>
        <v>35.93319166666668</v>
      </c>
      <c r="AD3242" s="28">
        <f t="shared" si="1182"/>
        <v>96.176699999999983</v>
      </c>
      <c r="AE3242" s="28">
        <f t="shared" si="1182"/>
        <v>0</v>
      </c>
      <c r="AF3242" s="28">
        <f t="shared" si="1182"/>
        <v>13.055871666666661</v>
      </c>
      <c r="AG3242" s="28">
        <f t="shared" si="1182"/>
        <v>8.5230499999999978</v>
      </c>
      <c r="AH3242" s="28">
        <f t="shared" si="1141"/>
        <v>0</v>
      </c>
      <c r="AL3242" s="24">
        <f t="shared" si="1151"/>
        <v>1496.5756966666663</v>
      </c>
      <c r="AN3242" s="47">
        <v>315</v>
      </c>
      <c r="AP3242" s="20">
        <f t="shared" si="1149"/>
        <v>1811.5756966666663</v>
      </c>
      <c r="AR3242" s="20"/>
    </row>
    <row r="3243" spans="1:44" x14ac:dyDescent="0.25">
      <c r="A3243" t="str">
        <f>VLOOKUP($B3243,'Cushing Balance'!$C$2:$E$500,3,TRUE)</f>
        <v>12018</v>
      </c>
      <c r="B3243" s="2">
        <v>43254</v>
      </c>
      <c r="C3243" s="32"/>
      <c r="D3243" s="36">
        <f t="shared" si="1177"/>
        <v>139.16694505494522</v>
      </c>
      <c r="E3243" s="28">
        <f t="shared" si="1178"/>
        <v>108.94604395604414</v>
      </c>
      <c r="F3243" s="28">
        <f t="shared" si="1179"/>
        <v>197.36916483516487</v>
      </c>
      <c r="G3243" s="28"/>
      <c r="H3243" s="28">
        <f t="shared" ref="H3243:P3243" si="1188">AVERAGE(H3237:H3242)</f>
        <v>132.56742857142854</v>
      </c>
      <c r="I3243" s="28">
        <f t="shared" si="1188"/>
        <v>78.849230769230743</v>
      </c>
      <c r="J3243" s="28">
        <f t="shared" si="1188"/>
        <v>315.60278021978041</v>
      </c>
      <c r="K3243" s="28">
        <f t="shared" si="1188"/>
        <v>77.481208791208815</v>
      </c>
      <c r="L3243" s="28">
        <f t="shared" si="1188"/>
        <v>6.656349567592164E-3</v>
      </c>
      <c r="M3243" s="28">
        <f t="shared" si="1188"/>
        <v>330.4133626373627</v>
      </c>
      <c r="N3243" s="28">
        <f t="shared" si="1188"/>
        <v>119.65840659340643</v>
      </c>
      <c r="O3243" s="28">
        <f t="shared" si="1188"/>
        <v>44.390010989010989</v>
      </c>
      <c r="P3243" s="28">
        <f t="shared" si="1188"/>
        <v>0</v>
      </c>
      <c r="R3243" s="24">
        <f t="shared" si="1147"/>
        <v>1544.4512387671505</v>
      </c>
      <c r="T3243" s="5">
        <v>581.73477176247513</v>
      </c>
      <c r="V3243" s="20">
        <f t="shared" si="1148"/>
        <v>2126.1860105296255</v>
      </c>
      <c r="W3243" s="59">
        <f t="shared" si="1136"/>
        <v>43254</v>
      </c>
      <c r="X3243" s="36">
        <f t="shared" si="1182"/>
        <v>151.39905833333341</v>
      </c>
      <c r="Y3243" s="28">
        <f t="shared" si="1182"/>
        <v>338.18764999999991</v>
      </c>
      <c r="Z3243" s="28">
        <f t="shared" si="1182"/>
        <v>329.06874999999974</v>
      </c>
      <c r="AA3243" s="28">
        <f t="shared" si="1182"/>
        <v>321.8648083333332</v>
      </c>
      <c r="AB3243" s="28">
        <f t="shared" si="1182"/>
        <v>202.36661666666666</v>
      </c>
      <c r="AC3243" s="28">
        <f t="shared" si="1182"/>
        <v>35.93319166666668</v>
      </c>
      <c r="AD3243" s="28">
        <f t="shared" si="1182"/>
        <v>96.176699999999983</v>
      </c>
      <c r="AE3243" s="28">
        <f t="shared" si="1182"/>
        <v>0</v>
      </c>
      <c r="AF3243" s="28">
        <f t="shared" si="1182"/>
        <v>13.055871666666661</v>
      </c>
      <c r="AG3243" s="28">
        <f t="shared" si="1182"/>
        <v>8.5230499999999978</v>
      </c>
      <c r="AH3243" s="28">
        <f t="shared" si="1141"/>
        <v>0</v>
      </c>
      <c r="AL3243" s="24">
        <f t="shared" si="1151"/>
        <v>1496.5756966666663</v>
      </c>
      <c r="AN3243" s="47">
        <v>315</v>
      </c>
      <c r="AP3243" s="20">
        <f t="shared" si="1149"/>
        <v>1811.5756966666663</v>
      </c>
      <c r="AR3243" s="20"/>
    </row>
    <row r="3244" spans="1:44" x14ac:dyDescent="0.25">
      <c r="A3244" t="str">
        <f>VLOOKUP($B3244,'Cushing Balance'!$C$2:$E$500,3,TRUE)</f>
        <v>12018</v>
      </c>
      <c r="B3244" s="2">
        <v>43255</v>
      </c>
      <c r="C3244" s="32"/>
      <c r="D3244" s="36">
        <f t="shared" si="1177"/>
        <v>139.16694505494522</v>
      </c>
      <c r="E3244" s="28">
        <f t="shared" si="1178"/>
        <v>108.94604395604414</v>
      </c>
      <c r="F3244" s="28">
        <f t="shared" si="1179"/>
        <v>197.36916483516487</v>
      </c>
      <c r="G3244" s="28"/>
      <c r="H3244" s="28">
        <f t="shared" ref="H3244:P3244" si="1189">AVERAGE(H3238:H3243)</f>
        <v>132.56742857142854</v>
      </c>
      <c r="I3244" s="28">
        <f t="shared" si="1189"/>
        <v>78.849230769230743</v>
      </c>
      <c r="J3244" s="28">
        <f t="shared" si="1189"/>
        <v>315.60278021978041</v>
      </c>
      <c r="K3244" s="28">
        <f t="shared" si="1189"/>
        <v>77.481208791208815</v>
      </c>
      <c r="L3244" s="28">
        <f t="shared" si="1189"/>
        <v>6.656349567592164E-3</v>
      </c>
      <c r="M3244" s="28">
        <f t="shared" si="1189"/>
        <v>330.4133626373627</v>
      </c>
      <c r="N3244" s="28">
        <f t="shared" si="1189"/>
        <v>119.65840659340643</v>
      </c>
      <c r="O3244" s="28">
        <f t="shared" si="1189"/>
        <v>44.390010989010989</v>
      </c>
      <c r="P3244" s="28">
        <f t="shared" si="1189"/>
        <v>0</v>
      </c>
      <c r="R3244" s="24">
        <f t="shared" si="1147"/>
        <v>1544.4512387671505</v>
      </c>
      <c r="T3244" s="5">
        <v>581.73477176247513</v>
      </c>
      <c r="V3244" s="20">
        <f t="shared" si="1148"/>
        <v>2126.1860105296255</v>
      </c>
      <c r="W3244" s="59">
        <f t="shared" si="1136"/>
        <v>43255</v>
      </c>
      <c r="X3244" s="36">
        <f t="shared" si="1182"/>
        <v>151.39905833333341</v>
      </c>
      <c r="Y3244" s="28">
        <f t="shared" si="1182"/>
        <v>338.18764999999991</v>
      </c>
      <c r="Z3244" s="28">
        <f t="shared" si="1182"/>
        <v>329.06874999999974</v>
      </c>
      <c r="AA3244" s="28">
        <f t="shared" si="1182"/>
        <v>321.8648083333332</v>
      </c>
      <c r="AB3244" s="28">
        <f t="shared" si="1182"/>
        <v>202.36661666666666</v>
      </c>
      <c r="AC3244" s="28">
        <f t="shared" si="1182"/>
        <v>35.93319166666668</v>
      </c>
      <c r="AD3244" s="28">
        <f t="shared" si="1182"/>
        <v>96.176699999999983</v>
      </c>
      <c r="AE3244" s="28">
        <f t="shared" si="1182"/>
        <v>0</v>
      </c>
      <c r="AF3244" s="28">
        <f t="shared" si="1182"/>
        <v>13.055871666666661</v>
      </c>
      <c r="AG3244" s="28">
        <f t="shared" si="1182"/>
        <v>8.5230499999999978</v>
      </c>
      <c r="AH3244" s="28">
        <f t="shared" si="1141"/>
        <v>0</v>
      </c>
      <c r="AL3244" s="24">
        <f t="shared" si="1151"/>
        <v>1496.5756966666663</v>
      </c>
      <c r="AN3244" s="47">
        <v>315</v>
      </c>
      <c r="AP3244" s="20">
        <f t="shared" si="1149"/>
        <v>1811.5756966666663</v>
      </c>
      <c r="AR3244" s="20"/>
    </row>
    <row r="3245" spans="1:44" x14ac:dyDescent="0.25">
      <c r="A3245" t="str">
        <f>VLOOKUP($B3245,'Cushing Balance'!$C$2:$E$500,3,TRUE)</f>
        <v>12018</v>
      </c>
      <c r="B3245" s="2">
        <v>43256</v>
      </c>
      <c r="C3245" s="32"/>
      <c r="D3245" s="36">
        <f t="shared" si="1177"/>
        <v>139.16694505494522</v>
      </c>
      <c r="E3245" s="28">
        <f t="shared" si="1178"/>
        <v>108.94604395604414</v>
      </c>
      <c r="F3245" s="28">
        <f t="shared" si="1179"/>
        <v>197.36916483516487</v>
      </c>
      <c r="G3245" s="28"/>
      <c r="H3245" s="28">
        <f t="shared" ref="H3245:P3245" si="1190">AVERAGE(H3239:H3244)</f>
        <v>132.56742857142854</v>
      </c>
      <c r="I3245" s="28">
        <f t="shared" si="1190"/>
        <v>78.849230769230743</v>
      </c>
      <c r="J3245" s="28">
        <f t="shared" si="1190"/>
        <v>315.60278021978041</v>
      </c>
      <c r="K3245" s="28">
        <f t="shared" si="1190"/>
        <v>77.481208791208815</v>
      </c>
      <c r="L3245" s="28">
        <f t="shared" si="1190"/>
        <v>6.656349567592164E-3</v>
      </c>
      <c r="M3245" s="28">
        <f t="shared" si="1190"/>
        <v>330.4133626373627</v>
      </c>
      <c r="N3245" s="28">
        <f t="shared" si="1190"/>
        <v>119.65840659340643</v>
      </c>
      <c r="O3245" s="28">
        <f t="shared" si="1190"/>
        <v>44.390010989010989</v>
      </c>
      <c r="P3245" s="28">
        <f t="shared" si="1190"/>
        <v>0</v>
      </c>
      <c r="R3245" s="24">
        <f t="shared" si="1147"/>
        <v>1544.4512387671505</v>
      </c>
      <c r="T3245" s="5">
        <v>581.73477176247513</v>
      </c>
      <c r="V3245" s="20">
        <f t="shared" si="1148"/>
        <v>2126.1860105296255</v>
      </c>
      <c r="W3245" s="59">
        <f t="shared" si="1136"/>
        <v>43256</v>
      </c>
      <c r="X3245" s="36">
        <f t="shared" si="1182"/>
        <v>151.39905833333341</v>
      </c>
      <c r="Y3245" s="28">
        <f t="shared" si="1182"/>
        <v>338.18764999999991</v>
      </c>
      <c r="Z3245" s="28">
        <f t="shared" si="1182"/>
        <v>329.06874999999974</v>
      </c>
      <c r="AA3245" s="28">
        <f t="shared" si="1182"/>
        <v>321.8648083333332</v>
      </c>
      <c r="AB3245" s="28">
        <f t="shared" si="1182"/>
        <v>202.36661666666666</v>
      </c>
      <c r="AC3245" s="28">
        <f t="shared" si="1182"/>
        <v>35.93319166666668</v>
      </c>
      <c r="AD3245" s="28">
        <f t="shared" si="1182"/>
        <v>96.176699999999983</v>
      </c>
      <c r="AE3245" s="28">
        <f t="shared" si="1182"/>
        <v>0</v>
      </c>
      <c r="AF3245" s="28">
        <f t="shared" si="1182"/>
        <v>13.055871666666661</v>
      </c>
      <c r="AG3245" s="28">
        <f t="shared" si="1182"/>
        <v>8.5230499999999978</v>
      </c>
      <c r="AH3245" s="28">
        <f t="shared" si="1141"/>
        <v>0</v>
      </c>
      <c r="AL3245" s="24">
        <f t="shared" si="1151"/>
        <v>1496.5756966666663</v>
      </c>
      <c r="AN3245" s="47">
        <v>315</v>
      </c>
      <c r="AP3245" s="20">
        <f t="shared" si="1149"/>
        <v>1811.5756966666663</v>
      </c>
      <c r="AR3245" s="20"/>
    </row>
    <row r="3246" spans="1:44" x14ac:dyDescent="0.25">
      <c r="A3246" t="str">
        <f>VLOOKUP($B3246,'Cushing Balance'!$C$2:$E$500,3,TRUE)</f>
        <v>12018</v>
      </c>
      <c r="B3246" s="2">
        <v>43257</v>
      </c>
      <c r="C3246" s="32"/>
      <c r="D3246" s="36">
        <f t="shared" si="1177"/>
        <v>139.16694505494522</v>
      </c>
      <c r="E3246" s="28">
        <f t="shared" si="1178"/>
        <v>108.94604395604414</v>
      </c>
      <c r="F3246" s="28">
        <f t="shared" si="1179"/>
        <v>197.36916483516487</v>
      </c>
      <c r="G3246" s="28"/>
      <c r="H3246" s="28">
        <f t="shared" ref="H3246:P3246" si="1191">AVERAGE(H3240:H3245)</f>
        <v>132.56742857142854</v>
      </c>
      <c r="I3246" s="28">
        <f t="shared" si="1191"/>
        <v>78.849230769230743</v>
      </c>
      <c r="J3246" s="28">
        <f t="shared" si="1191"/>
        <v>315.60278021978041</v>
      </c>
      <c r="K3246" s="28">
        <f t="shared" si="1191"/>
        <v>77.481208791208815</v>
      </c>
      <c r="L3246" s="28">
        <f t="shared" si="1191"/>
        <v>6.656349567592164E-3</v>
      </c>
      <c r="M3246" s="28">
        <f t="shared" si="1191"/>
        <v>330.4133626373627</v>
      </c>
      <c r="N3246" s="28">
        <f t="shared" si="1191"/>
        <v>119.65840659340643</v>
      </c>
      <c r="O3246" s="28">
        <f t="shared" si="1191"/>
        <v>44.390010989010989</v>
      </c>
      <c r="P3246" s="28">
        <f t="shared" si="1191"/>
        <v>0</v>
      </c>
      <c r="R3246" s="24">
        <f t="shared" si="1147"/>
        <v>1544.4512387671505</v>
      </c>
      <c r="T3246" s="5">
        <v>581.73477176247513</v>
      </c>
      <c r="V3246" s="20">
        <f t="shared" si="1148"/>
        <v>2126.1860105296255</v>
      </c>
      <c r="W3246" s="59">
        <f t="shared" si="1136"/>
        <v>43257</v>
      </c>
      <c r="X3246" s="36">
        <f t="shared" si="1182"/>
        <v>151.39905833333341</v>
      </c>
      <c r="Y3246" s="28">
        <f t="shared" si="1182"/>
        <v>338.18764999999991</v>
      </c>
      <c r="Z3246" s="28">
        <f t="shared" si="1182"/>
        <v>329.06874999999974</v>
      </c>
      <c r="AA3246" s="28">
        <f t="shared" si="1182"/>
        <v>321.8648083333332</v>
      </c>
      <c r="AB3246" s="28">
        <f t="shared" si="1182"/>
        <v>202.36661666666666</v>
      </c>
      <c r="AC3246" s="28">
        <f t="shared" si="1182"/>
        <v>35.93319166666668</v>
      </c>
      <c r="AD3246" s="28">
        <f t="shared" si="1182"/>
        <v>96.176699999999983</v>
      </c>
      <c r="AE3246" s="28">
        <f t="shared" si="1182"/>
        <v>0</v>
      </c>
      <c r="AF3246" s="28">
        <f t="shared" si="1182"/>
        <v>13.055871666666661</v>
      </c>
      <c r="AG3246" s="28">
        <f t="shared" si="1182"/>
        <v>8.5230499999999978</v>
      </c>
      <c r="AH3246" s="28">
        <f t="shared" si="1141"/>
        <v>0</v>
      </c>
      <c r="AL3246" s="24">
        <f t="shared" si="1151"/>
        <v>1496.5756966666663</v>
      </c>
      <c r="AN3246" s="47">
        <v>315</v>
      </c>
      <c r="AP3246" s="20">
        <f t="shared" si="1149"/>
        <v>1811.5756966666663</v>
      </c>
      <c r="AR3246" s="20"/>
    </row>
    <row r="3247" spans="1:44" x14ac:dyDescent="0.25">
      <c r="A3247" t="str">
        <f>VLOOKUP($B3247,'Cushing Balance'!$C$2:$E$500,3,TRUE)</f>
        <v>12018</v>
      </c>
      <c r="B3247" s="2">
        <v>43258</v>
      </c>
      <c r="C3247" s="32"/>
      <c r="D3247" s="36">
        <f t="shared" si="1177"/>
        <v>139.16694505494522</v>
      </c>
      <c r="E3247" s="28">
        <f t="shared" si="1178"/>
        <v>108.94604395604414</v>
      </c>
      <c r="F3247" s="28">
        <f t="shared" si="1179"/>
        <v>197.36916483516487</v>
      </c>
      <c r="G3247" s="28"/>
      <c r="H3247" s="28">
        <f t="shared" ref="H3247:P3247" si="1192">AVERAGE(H3241:H3246)</f>
        <v>132.56742857142854</v>
      </c>
      <c r="I3247" s="28">
        <f t="shared" si="1192"/>
        <v>78.849230769230743</v>
      </c>
      <c r="J3247" s="28">
        <f t="shared" si="1192"/>
        <v>315.60278021978041</v>
      </c>
      <c r="K3247" s="28">
        <f t="shared" si="1192"/>
        <v>77.481208791208815</v>
      </c>
      <c r="L3247" s="28">
        <f t="shared" si="1192"/>
        <v>6.656349567592164E-3</v>
      </c>
      <c r="M3247" s="28">
        <f t="shared" si="1192"/>
        <v>330.4133626373627</v>
      </c>
      <c r="N3247" s="28">
        <f t="shared" si="1192"/>
        <v>119.65840659340643</v>
      </c>
      <c r="O3247" s="28">
        <f t="shared" si="1192"/>
        <v>44.390010989010989</v>
      </c>
      <c r="P3247" s="28">
        <f t="shared" si="1192"/>
        <v>0</v>
      </c>
      <c r="R3247" s="24">
        <f t="shared" si="1147"/>
        <v>1544.4512387671505</v>
      </c>
      <c r="T3247" s="5">
        <v>581.73477176247513</v>
      </c>
      <c r="V3247" s="20">
        <f t="shared" si="1148"/>
        <v>2126.1860105296255</v>
      </c>
      <c r="W3247" s="59">
        <f t="shared" si="1136"/>
        <v>43258</v>
      </c>
      <c r="X3247" s="36">
        <f t="shared" si="1182"/>
        <v>151.39905833333341</v>
      </c>
      <c r="Y3247" s="28">
        <f t="shared" si="1182"/>
        <v>338.18764999999991</v>
      </c>
      <c r="Z3247" s="28">
        <f t="shared" si="1182"/>
        <v>329.06874999999974</v>
      </c>
      <c r="AA3247" s="28">
        <f t="shared" si="1182"/>
        <v>321.8648083333332</v>
      </c>
      <c r="AB3247" s="28">
        <f t="shared" si="1182"/>
        <v>202.36661666666666</v>
      </c>
      <c r="AC3247" s="28">
        <f t="shared" si="1182"/>
        <v>35.93319166666668</v>
      </c>
      <c r="AD3247" s="28">
        <f t="shared" si="1182"/>
        <v>96.176699999999983</v>
      </c>
      <c r="AE3247" s="28">
        <f t="shared" si="1182"/>
        <v>0</v>
      </c>
      <c r="AF3247" s="28">
        <f t="shared" si="1182"/>
        <v>13.055871666666661</v>
      </c>
      <c r="AG3247" s="28">
        <f t="shared" si="1182"/>
        <v>8.5230499999999978</v>
      </c>
      <c r="AH3247" s="28">
        <f t="shared" si="1141"/>
        <v>0</v>
      </c>
      <c r="AL3247" s="24">
        <f t="shared" si="1151"/>
        <v>1496.5756966666663</v>
      </c>
      <c r="AN3247" s="47">
        <v>315</v>
      </c>
      <c r="AP3247" s="20">
        <f t="shared" si="1149"/>
        <v>1811.5756966666663</v>
      </c>
      <c r="AR3247" s="20"/>
    </row>
    <row r="3248" spans="1:44" x14ac:dyDescent="0.25">
      <c r="A3248" t="str">
        <f>VLOOKUP($B3248,'Cushing Balance'!$C$2:$E$500,3,TRUE)</f>
        <v>12018</v>
      </c>
      <c r="B3248" s="2">
        <v>43259</v>
      </c>
      <c r="C3248" s="32"/>
      <c r="D3248" s="36">
        <f t="shared" si="1177"/>
        <v>139.16694505494522</v>
      </c>
      <c r="E3248" s="28">
        <f t="shared" si="1178"/>
        <v>108.94604395604414</v>
      </c>
      <c r="F3248" s="28">
        <f t="shared" si="1179"/>
        <v>197.36916483516487</v>
      </c>
      <c r="G3248" s="28"/>
      <c r="H3248" s="28">
        <f t="shared" ref="H3248:P3248" si="1193">AVERAGE(H3242:H3247)</f>
        <v>132.56742857142854</v>
      </c>
      <c r="I3248" s="28">
        <f t="shared" si="1193"/>
        <v>78.849230769230743</v>
      </c>
      <c r="J3248" s="28">
        <f t="shared" si="1193"/>
        <v>315.60278021978041</v>
      </c>
      <c r="K3248" s="28">
        <f t="shared" si="1193"/>
        <v>77.481208791208815</v>
      </c>
      <c r="L3248" s="28">
        <f t="shared" si="1193"/>
        <v>6.656349567592164E-3</v>
      </c>
      <c r="M3248" s="28">
        <f t="shared" si="1193"/>
        <v>330.4133626373627</v>
      </c>
      <c r="N3248" s="28">
        <f t="shared" si="1193"/>
        <v>119.65840659340643</v>
      </c>
      <c r="O3248" s="28">
        <f t="shared" si="1193"/>
        <v>44.390010989010989</v>
      </c>
      <c r="P3248" s="28">
        <f t="shared" si="1193"/>
        <v>0</v>
      </c>
      <c r="R3248" s="24">
        <f t="shared" si="1147"/>
        <v>1544.4512387671505</v>
      </c>
      <c r="T3248" s="5">
        <v>581.73477176247513</v>
      </c>
      <c r="V3248" s="20">
        <f t="shared" si="1148"/>
        <v>2126.1860105296255</v>
      </c>
      <c r="W3248" s="59">
        <f t="shared" si="1136"/>
        <v>43259</v>
      </c>
      <c r="X3248" s="36">
        <f t="shared" si="1182"/>
        <v>151.39905833333341</v>
      </c>
      <c r="Y3248" s="28">
        <f t="shared" si="1182"/>
        <v>338.18764999999991</v>
      </c>
      <c r="Z3248" s="28">
        <f t="shared" si="1182"/>
        <v>329.06874999999974</v>
      </c>
      <c r="AA3248" s="28">
        <f t="shared" si="1182"/>
        <v>321.8648083333332</v>
      </c>
      <c r="AB3248" s="28">
        <f t="shared" si="1182"/>
        <v>202.36661666666666</v>
      </c>
      <c r="AC3248" s="28">
        <f t="shared" si="1182"/>
        <v>35.93319166666668</v>
      </c>
      <c r="AD3248" s="28">
        <f t="shared" si="1182"/>
        <v>96.176699999999983</v>
      </c>
      <c r="AE3248" s="28">
        <f t="shared" si="1182"/>
        <v>0</v>
      </c>
      <c r="AF3248" s="28">
        <f t="shared" si="1182"/>
        <v>13.055871666666661</v>
      </c>
      <c r="AG3248" s="28">
        <f t="shared" si="1182"/>
        <v>8.5230499999999978</v>
      </c>
      <c r="AH3248" s="28">
        <f t="shared" si="1141"/>
        <v>0</v>
      </c>
      <c r="AL3248" s="24">
        <f t="shared" si="1151"/>
        <v>1496.5756966666663</v>
      </c>
      <c r="AN3248" s="47">
        <v>315</v>
      </c>
      <c r="AP3248" s="20">
        <f t="shared" si="1149"/>
        <v>1811.5756966666663</v>
      </c>
      <c r="AR3248" s="20"/>
    </row>
    <row r="3249" spans="1:44" x14ac:dyDescent="0.25">
      <c r="A3249" t="str">
        <f>VLOOKUP($B3249,'Cushing Balance'!$C$2:$E$500,3,TRUE)</f>
        <v>12018</v>
      </c>
      <c r="B3249" s="2">
        <v>43260</v>
      </c>
      <c r="C3249" s="32"/>
      <c r="D3249" s="36">
        <f t="shared" si="1177"/>
        <v>139.16694505494522</v>
      </c>
      <c r="E3249" s="28">
        <f t="shared" si="1178"/>
        <v>108.94604395604414</v>
      </c>
      <c r="F3249" s="28">
        <f t="shared" si="1179"/>
        <v>197.36916483516487</v>
      </c>
      <c r="G3249" s="28"/>
      <c r="H3249" s="28">
        <f t="shared" ref="H3249:P3249" si="1194">AVERAGE(H3243:H3248)</f>
        <v>132.56742857142854</v>
      </c>
      <c r="I3249" s="28">
        <f t="shared" si="1194"/>
        <v>78.849230769230743</v>
      </c>
      <c r="J3249" s="28">
        <f t="shared" si="1194"/>
        <v>315.60278021978041</v>
      </c>
      <c r="K3249" s="28">
        <f t="shared" si="1194"/>
        <v>77.481208791208815</v>
      </c>
      <c r="L3249" s="28">
        <f t="shared" si="1194"/>
        <v>6.656349567592164E-3</v>
      </c>
      <c r="M3249" s="28">
        <f t="shared" si="1194"/>
        <v>330.4133626373627</v>
      </c>
      <c r="N3249" s="28">
        <f t="shared" si="1194"/>
        <v>119.65840659340643</v>
      </c>
      <c r="O3249" s="28">
        <f t="shared" si="1194"/>
        <v>44.390010989010989</v>
      </c>
      <c r="P3249" s="28">
        <f t="shared" si="1194"/>
        <v>0</v>
      </c>
      <c r="R3249" s="24">
        <f t="shared" si="1147"/>
        <v>1544.4512387671505</v>
      </c>
      <c r="T3249" s="5">
        <v>581.73477176247513</v>
      </c>
      <c r="V3249" s="20">
        <f t="shared" si="1148"/>
        <v>2126.1860105296255</v>
      </c>
      <c r="W3249" s="59">
        <f t="shared" si="1136"/>
        <v>43260</v>
      </c>
      <c r="X3249" s="36">
        <f t="shared" si="1182"/>
        <v>151.39905833333341</v>
      </c>
      <c r="Y3249" s="28">
        <f t="shared" si="1182"/>
        <v>338.18764999999991</v>
      </c>
      <c r="Z3249" s="28">
        <f t="shared" si="1182"/>
        <v>329.06874999999974</v>
      </c>
      <c r="AA3249" s="28">
        <f t="shared" si="1182"/>
        <v>321.8648083333332</v>
      </c>
      <c r="AB3249" s="28">
        <f t="shared" si="1182"/>
        <v>202.36661666666666</v>
      </c>
      <c r="AC3249" s="28">
        <f t="shared" si="1182"/>
        <v>35.93319166666668</v>
      </c>
      <c r="AD3249" s="28">
        <f t="shared" si="1182"/>
        <v>96.176699999999983</v>
      </c>
      <c r="AE3249" s="28">
        <f t="shared" si="1182"/>
        <v>0</v>
      </c>
      <c r="AF3249" s="28">
        <f t="shared" si="1182"/>
        <v>13.055871666666661</v>
      </c>
      <c r="AG3249" s="28">
        <f t="shared" si="1182"/>
        <v>8.5230499999999978</v>
      </c>
      <c r="AH3249" s="28">
        <f t="shared" si="1141"/>
        <v>0</v>
      </c>
      <c r="AL3249" s="24">
        <f t="shared" si="1151"/>
        <v>1496.5756966666663</v>
      </c>
      <c r="AN3249" s="47">
        <v>315</v>
      </c>
      <c r="AP3249" s="20">
        <f t="shared" si="1149"/>
        <v>1811.5756966666663</v>
      </c>
      <c r="AR3249" s="20"/>
    </row>
    <row r="3250" spans="1:44" x14ac:dyDescent="0.25">
      <c r="A3250" t="str">
        <f>VLOOKUP($B3250,'Cushing Balance'!$C$2:$E$500,3,TRUE)</f>
        <v>12018</v>
      </c>
      <c r="B3250" s="2">
        <v>43261</v>
      </c>
      <c r="C3250" s="32"/>
      <c r="D3250" s="36">
        <f t="shared" si="1177"/>
        <v>139.16694505494522</v>
      </c>
      <c r="E3250" s="28">
        <f t="shared" si="1178"/>
        <v>108.94604395604414</v>
      </c>
      <c r="F3250" s="28">
        <f t="shared" si="1179"/>
        <v>197.36916483516487</v>
      </c>
      <c r="G3250" s="28"/>
      <c r="H3250" s="28">
        <f t="shared" ref="H3250:P3250" si="1195">AVERAGE(H3244:H3249)</f>
        <v>132.56742857142854</v>
      </c>
      <c r="I3250" s="28">
        <f t="shared" si="1195"/>
        <v>78.849230769230743</v>
      </c>
      <c r="J3250" s="28">
        <f t="shared" si="1195"/>
        <v>315.60278021978041</v>
      </c>
      <c r="K3250" s="28">
        <f t="shared" si="1195"/>
        <v>77.481208791208815</v>
      </c>
      <c r="L3250" s="28">
        <f t="shared" si="1195"/>
        <v>6.656349567592164E-3</v>
      </c>
      <c r="M3250" s="28">
        <f t="shared" si="1195"/>
        <v>330.4133626373627</v>
      </c>
      <c r="N3250" s="28">
        <f t="shared" si="1195"/>
        <v>119.65840659340643</v>
      </c>
      <c r="O3250" s="28">
        <f t="shared" si="1195"/>
        <v>44.390010989010989</v>
      </c>
      <c r="P3250" s="28">
        <f t="shared" si="1195"/>
        <v>0</v>
      </c>
      <c r="R3250" s="24">
        <f t="shared" si="1147"/>
        <v>1544.4512387671505</v>
      </c>
      <c r="T3250" s="5">
        <v>581.73477176247513</v>
      </c>
      <c r="V3250" s="20">
        <f t="shared" si="1148"/>
        <v>2126.1860105296255</v>
      </c>
      <c r="W3250" s="59">
        <f t="shared" si="1136"/>
        <v>43261</v>
      </c>
      <c r="X3250" s="36">
        <f t="shared" si="1182"/>
        <v>151.39905833333341</v>
      </c>
      <c r="Y3250" s="28">
        <f t="shared" si="1182"/>
        <v>338.18764999999991</v>
      </c>
      <c r="Z3250" s="28">
        <f t="shared" si="1182"/>
        <v>329.06874999999974</v>
      </c>
      <c r="AA3250" s="28">
        <f t="shared" si="1182"/>
        <v>321.8648083333332</v>
      </c>
      <c r="AB3250" s="28">
        <f t="shared" si="1182"/>
        <v>202.36661666666666</v>
      </c>
      <c r="AC3250" s="28">
        <f t="shared" si="1182"/>
        <v>35.93319166666668</v>
      </c>
      <c r="AD3250" s="28">
        <f t="shared" si="1182"/>
        <v>96.176699999999983</v>
      </c>
      <c r="AE3250" s="28">
        <f t="shared" si="1182"/>
        <v>0</v>
      </c>
      <c r="AF3250" s="28">
        <f t="shared" si="1182"/>
        <v>13.055871666666661</v>
      </c>
      <c r="AG3250" s="28">
        <f t="shared" si="1182"/>
        <v>8.5230499999999978</v>
      </c>
      <c r="AH3250" s="28">
        <f t="shared" si="1141"/>
        <v>0</v>
      </c>
      <c r="AL3250" s="24">
        <f t="shared" si="1151"/>
        <v>1496.5756966666663</v>
      </c>
      <c r="AN3250" s="47">
        <v>315</v>
      </c>
      <c r="AP3250" s="20">
        <f t="shared" si="1149"/>
        <v>1811.5756966666663</v>
      </c>
      <c r="AR3250" s="20"/>
    </row>
    <row r="3251" spans="1:44" x14ac:dyDescent="0.25">
      <c r="A3251" t="str">
        <f>VLOOKUP($B3251,'Cushing Balance'!$C$2:$E$500,3,TRUE)</f>
        <v>12018</v>
      </c>
      <c r="B3251" s="2">
        <v>43262</v>
      </c>
      <c r="C3251" s="32"/>
      <c r="D3251" s="36">
        <f t="shared" si="1177"/>
        <v>139.16694505494522</v>
      </c>
      <c r="E3251" s="28">
        <f t="shared" si="1178"/>
        <v>108.94604395604414</v>
      </c>
      <c r="F3251" s="28">
        <f t="shared" si="1179"/>
        <v>197.36916483516487</v>
      </c>
      <c r="G3251" s="28"/>
      <c r="H3251" s="28">
        <f t="shared" ref="H3251:P3251" si="1196">AVERAGE(H3245:H3250)</f>
        <v>132.56742857142854</v>
      </c>
      <c r="I3251" s="28">
        <f t="shared" si="1196"/>
        <v>78.849230769230743</v>
      </c>
      <c r="J3251" s="28">
        <f t="shared" si="1196"/>
        <v>315.60278021978041</v>
      </c>
      <c r="K3251" s="28">
        <f t="shared" si="1196"/>
        <v>77.481208791208815</v>
      </c>
      <c r="L3251" s="28">
        <f t="shared" si="1196"/>
        <v>6.656349567592164E-3</v>
      </c>
      <c r="M3251" s="28">
        <f t="shared" si="1196"/>
        <v>330.4133626373627</v>
      </c>
      <c r="N3251" s="28">
        <f t="shared" si="1196"/>
        <v>119.65840659340643</v>
      </c>
      <c r="O3251" s="28">
        <f t="shared" si="1196"/>
        <v>44.390010989010989</v>
      </c>
      <c r="P3251" s="28">
        <f t="shared" si="1196"/>
        <v>0</v>
      </c>
      <c r="R3251" s="24">
        <f t="shared" si="1147"/>
        <v>1544.4512387671505</v>
      </c>
      <c r="T3251" s="5">
        <v>581.73477176247513</v>
      </c>
      <c r="V3251" s="20">
        <f t="shared" si="1148"/>
        <v>2126.1860105296255</v>
      </c>
      <c r="W3251" s="59">
        <f t="shared" si="1136"/>
        <v>43262</v>
      </c>
      <c r="X3251" s="36">
        <f t="shared" si="1182"/>
        <v>151.39905833333341</v>
      </c>
      <c r="Y3251" s="28">
        <f t="shared" si="1182"/>
        <v>338.18764999999991</v>
      </c>
      <c r="Z3251" s="28">
        <f t="shared" si="1182"/>
        <v>329.06874999999974</v>
      </c>
      <c r="AA3251" s="28">
        <f t="shared" si="1182"/>
        <v>321.8648083333332</v>
      </c>
      <c r="AB3251" s="28">
        <f t="shared" si="1182"/>
        <v>202.36661666666666</v>
      </c>
      <c r="AC3251" s="28">
        <f t="shared" si="1182"/>
        <v>35.93319166666668</v>
      </c>
      <c r="AD3251" s="28">
        <f t="shared" si="1182"/>
        <v>96.176699999999983</v>
      </c>
      <c r="AE3251" s="28">
        <f t="shared" si="1182"/>
        <v>0</v>
      </c>
      <c r="AF3251" s="28">
        <f t="shared" si="1182"/>
        <v>13.055871666666661</v>
      </c>
      <c r="AG3251" s="28">
        <f t="shared" si="1182"/>
        <v>8.5230499999999978</v>
      </c>
      <c r="AH3251" s="28">
        <f t="shared" si="1141"/>
        <v>0</v>
      </c>
      <c r="AL3251" s="24">
        <f t="shared" si="1151"/>
        <v>1496.5756966666663</v>
      </c>
      <c r="AN3251" s="47">
        <v>315</v>
      </c>
      <c r="AP3251" s="20">
        <f t="shared" si="1149"/>
        <v>1811.5756966666663</v>
      </c>
      <c r="AR3251" s="20"/>
    </row>
    <row r="3252" spans="1:44" x14ac:dyDescent="0.25">
      <c r="A3252" t="str">
        <f>VLOOKUP($B3252,'Cushing Balance'!$C$2:$E$500,3,TRUE)</f>
        <v>12018</v>
      </c>
      <c r="B3252" s="2">
        <v>43263</v>
      </c>
      <c r="C3252" s="32"/>
      <c r="D3252" s="36">
        <f t="shared" si="1177"/>
        <v>139.16694505494522</v>
      </c>
      <c r="E3252" s="28">
        <f t="shared" si="1178"/>
        <v>108.94604395604414</v>
      </c>
      <c r="F3252" s="28">
        <f t="shared" si="1179"/>
        <v>197.36916483516487</v>
      </c>
      <c r="G3252" s="28"/>
      <c r="H3252" s="28">
        <f t="shared" ref="H3252:P3252" si="1197">AVERAGE(H3246:H3251)</f>
        <v>132.56742857142854</v>
      </c>
      <c r="I3252" s="28">
        <f t="shared" si="1197"/>
        <v>78.849230769230743</v>
      </c>
      <c r="J3252" s="28">
        <f t="shared" si="1197"/>
        <v>315.60278021978041</v>
      </c>
      <c r="K3252" s="28">
        <f t="shared" si="1197"/>
        <v>77.481208791208815</v>
      </c>
      <c r="L3252" s="28">
        <f t="shared" si="1197"/>
        <v>6.656349567592164E-3</v>
      </c>
      <c r="M3252" s="28">
        <f t="shared" si="1197"/>
        <v>330.4133626373627</v>
      </c>
      <c r="N3252" s="28">
        <f t="shared" si="1197"/>
        <v>119.65840659340643</v>
      </c>
      <c r="O3252" s="28">
        <f t="shared" si="1197"/>
        <v>44.390010989010989</v>
      </c>
      <c r="P3252" s="28">
        <f t="shared" si="1197"/>
        <v>0</v>
      </c>
      <c r="R3252" s="24">
        <f t="shared" si="1147"/>
        <v>1544.4512387671505</v>
      </c>
      <c r="T3252" s="5">
        <v>581.73477176247513</v>
      </c>
      <c r="V3252" s="20">
        <f t="shared" si="1148"/>
        <v>2126.1860105296255</v>
      </c>
      <c r="W3252" s="59">
        <f t="shared" si="1136"/>
        <v>43263</v>
      </c>
      <c r="X3252" s="36">
        <f t="shared" si="1182"/>
        <v>151.39905833333341</v>
      </c>
      <c r="Y3252" s="28">
        <f t="shared" si="1182"/>
        <v>338.18764999999991</v>
      </c>
      <c r="Z3252" s="28">
        <f t="shared" si="1182"/>
        <v>329.06874999999974</v>
      </c>
      <c r="AA3252" s="28">
        <f t="shared" si="1182"/>
        <v>321.8648083333332</v>
      </c>
      <c r="AB3252" s="28">
        <f t="shared" si="1182"/>
        <v>202.36661666666666</v>
      </c>
      <c r="AC3252" s="28">
        <f t="shared" si="1182"/>
        <v>35.93319166666668</v>
      </c>
      <c r="AD3252" s="28">
        <f t="shared" si="1182"/>
        <v>96.176699999999983</v>
      </c>
      <c r="AE3252" s="28">
        <f t="shared" si="1182"/>
        <v>0</v>
      </c>
      <c r="AF3252" s="28">
        <f t="shared" si="1182"/>
        <v>13.055871666666661</v>
      </c>
      <c r="AG3252" s="28">
        <f t="shared" si="1182"/>
        <v>8.5230499999999978</v>
      </c>
      <c r="AH3252" s="28">
        <f t="shared" si="1141"/>
        <v>0</v>
      </c>
      <c r="AL3252" s="24">
        <f t="shared" si="1151"/>
        <v>1496.5756966666663</v>
      </c>
      <c r="AN3252" s="47">
        <v>315</v>
      </c>
      <c r="AP3252" s="20">
        <f t="shared" si="1149"/>
        <v>1811.5756966666663</v>
      </c>
      <c r="AR3252" s="20"/>
    </row>
    <row r="3253" spans="1:44" x14ac:dyDescent="0.25">
      <c r="A3253" t="str">
        <f>VLOOKUP($B3253,'Cushing Balance'!$C$2:$E$500,3,TRUE)</f>
        <v>12018</v>
      </c>
      <c r="B3253" s="2">
        <v>43264</v>
      </c>
      <c r="C3253" s="32"/>
      <c r="D3253" s="36">
        <f t="shared" si="1177"/>
        <v>139.16694505494522</v>
      </c>
      <c r="E3253" s="28">
        <f t="shared" si="1178"/>
        <v>108.94604395604414</v>
      </c>
      <c r="F3253" s="28">
        <f t="shared" si="1179"/>
        <v>197.36916483516487</v>
      </c>
      <c r="G3253" s="28"/>
      <c r="H3253" s="28">
        <f t="shared" ref="H3253:P3253" si="1198">AVERAGE(H3247:H3252)</f>
        <v>132.56742857142854</v>
      </c>
      <c r="I3253" s="28">
        <f t="shared" si="1198"/>
        <v>78.849230769230743</v>
      </c>
      <c r="J3253" s="28">
        <f t="shared" si="1198"/>
        <v>315.60278021978041</v>
      </c>
      <c r="K3253" s="28">
        <f t="shared" si="1198"/>
        <v>77.481208791208815</v>
      </c>
      <c r="L3253" s="28">
        <f t="shared" si="1198"/>
        <v>6.656349567592164E-3</v>
      </c>
      <c r="M3253" s="28">
        <f t="shared" si="1198"/>
        <v>330.4133626373627</v>
      </c>
      <c r="N3253" s="28">
        <f t="shared" si="1198"/>
        <v>119.65840659340643</v>
      </c>
      <c r="O3253" s="28">
        <f t="shared" si="1198"/>
        <v>44.390010989010989</v>
      </c>
      <c r="P3253" s="28">
        <f t="shared" si="1198"/>
        <v>0</v>
      </c>
      <c r="R3253" s="24">
        <f t="shared" si="1147"/>
        <v>1544.4512387671505</v>
      </c>
      <c r="T3253" s="5">
        <v>581.73477176247513</v>
      </c>
      <c r="V3253" s="20">
        <f t="shared" si="1148"/>
        <v>2126.1860105296255</v>
      </c>
      <c r="W3253" s="59">
        <f t="shared" si="1136"/>
        <v>43264</v>
      </c>
      <c r="X3253" s="36">
        <f t="shared" ref="X3253:AG3268" si="1199">AVERAGE(X3246:X3252)</f>
        <v>151.39905833333341</v>
      </c>
      <c r="Y3253" s="28">
        <f t="shared" si="1199"/>
        <v>338.18764999999991</v>
      </c>
      <c r="Z3253" s="28">
        <f t="shared" si="1199"/>
        <v>329.06874999999974</v>
      </c>
      <c r="AA3253" s="28">
        <f t="shared" si="1199"/>
        <v>321.8648083333332</v>
      </c>
      <c r="AB3253" s="28">
        <f t="shared" si="1199"/>
        <v>202.36661666666666</v>
      </c>
      <c r="AC3253" s="28">
        <f t="shared" si="1199"/>
        <v>35.93319166666668</v>
      </c>
      <c r="AD3253" s="28">
        <f t="shared" si="1199"/>
        <v>96.176699999999983</v>
      </c>
      <c r="AE3253" s="28">
        <f t="shared" si="1199"/>
        <v>0</v>
      </c>
      <c r="AF3253" s="28">
        <f t="shared" si="1199"/>
        <v>13.055871666666661</v>
      </c>
      <c r="AG3253" s="28">
        <f t="shared" si="1199"/>
        <v>8.5230499999999978</v>
      </c>
      <c r="AH3253" s="28">
        <f t="shared" si="1141"/>
        <v>0</v>
      </c>
      <c r="AL3253" s="24">
        <f t="shared" si="1151"/>
        <v>1496.5756966666663</v>
      </c>
      <c r="AN3253" s="47">
        <v>315</v>
      </c>
      <c r="AP3253" s="20">
        <f t="shared" si="1149"/>
        <v>1811.5756966666663</v>
      </c>
      <c r="AR3253" s="20"/>
    </row>
    <row r="3254" spans="1:44" x14ac:dyDescent="0.25">
      <c r="A3254" t="str">
        <f>VLOOKUP($B3254,'Cushing Balance'!$C$2:$E$500,3,TRUE)</f>
        <v>12018</v>
      </c>
      <c r="B3254" s="2">
        <v>43265</v>
      </c>
      <c r="C3254" s="32"/>
      <c r="D3254" s="36">
        <f t="shared" si="1177"/>
        <v>139.16694505494522</v>
      </c>
      <c r="E3254" s="28">
        <f t="shared" si="1178"/>
        <v>108.94604395604414</v>
      </c>
      <c r="F3254" s="28">
        <f t="shared" si="1179"/>
        <v>197.36916483516487</v>
      </c>
      <c r="G3254" s="28"/>
      <c r="H3254" s="28">
        <f t="shared" ref="H3254:P3254" si="1200">AVERAGE(H3248:H3253)</f>
        <v>132.56742857142854</v>
      </c>
      <c r="I3254" s="28">
        <f t="shared" si="1200"/>
        <v>78.849230769230743</v>
      </c>
      <c r="J3254" s="28">
        <f t="shared" si="1200"/>
        <v>315.60278021978041</v>
      </c>
      <c r="K3254" s="28">
        <f t="shared" si="1200"/>
        <v>77.481208791208815</v>
      </c>
      <c r="L3254" s="28">
        <f t="shared" si="1200"/>
        <v>6.656349567592164E-3</v>
      </c>
      <c r="M3254" s="28">
        <f t="shared" si="1200"/>
        <v>330.4133626373627</v>
      </c>
      <c r="N3254" s="28">
        <f t="shared" si="1200"/>
        <v>119.65840659340643</v>
      </c>
      <c r="O3254" s="28">
        <f t="shared" si="1200"/>
        <v>44.390010989010989</v>
      </c>
      <c r="P3254" s="28">
        <f t="shared" si="1200"/>
        <v>0</v>
      </c>
      <c r="R3254" s="24">
        <f t="shared" si="1147"/>
        <v>1544.4512387671505</v>
      </c>
      <c r="T3254" s="5">
        <v>581.73477176247513</v>
      </c>
      <c r="V3254" s="20">
        <f t="shared" si="1148"/>
        <v>2126.1860105296255</v>
      </c>
      <c r="W3254" s="59">
        <f t="shared" si="1136"/>
        <v>43265</v>
      </c>
      <c r="X3254" s="36">
        <f t="shared" si="1199"/>
        <v>151.39905833333341</v>
      </c>
      <c r="Y3254" s="28">
        <f t="shared" si="1199"/>
        <v>338.18764999999991</v>
      </c>
      <c r="Z3254" s="28">
        <f t="shared" si="1199"/>
        <v>329.06874999999974</v>
      </c>
      <c r="AA3254" s="28">
        <f t="shared" si="1199"/>
        <v>321.8648083333332</v>
      </c>
      <c r="AB3254" s="28">
        <f t="shared" si="1199"/>
        <v>202.36661666666666</v>
      </c>
      <c r="AC3254" s="28">
        <f t="shared" si="1199"/>
        <v>35.93319166666668</v>
      </c>
      <c r="AD3254" s="28">
        <f t="shared" si="1199"/>
        <v>96.176699999999983</v>
      </c>
      <c r="AE3254" s="28">
        <f t="shared" si="1199"/>
        <v>0</v>
      </c>
      <c r="AF3254" s="28">
        <f t="shared" si="1199"/>
        <v>13.055871666666661</v>
      </c>
      <c r="AG3254" s="28">
        <f t="shared" si="1199"/>
        <v>8.5230499999999978</v>
      </c>
      <c r="AH3254" s="28">
        <f t="shared" si="1141"/>
        <v>0</v>
      </c>
      <c r="AL3254" s="24">
        <f t="shared" si="1151"/>
        <v>1496.5756966666663</v>
      </c>
      <c r="AN3254" s="47">
        <v>315</v>
      </c>
      <c r="AP3254" s="20">
        <f t="shared" si="1149"/>
        <v>1811.5756966666663</v>
      </c>
      <c r="AR3254" s="20"/>
    </row>
    <row r="3255" spans="1:44" x14ac:dyDescent="0.25">
      <c r="A3255" t="str">
        <f>VLOOKUP($B3255,'Cushing Balance'!$C$2:$E$500,3,TRUE)</f>
        <v>12018</v>
      </c>
      <c r="B3255" s="2">
        <v>43266</v>
      </c>
      <c r="C3255" s="32"/>
      <c r="D3255" s="36">
        <f t="shared" si="1177"/>
        <v>139.16694505494522</v>
      </c>
      <c r="E3255" s="28">
        <f t="shared" si="1178"/>
        <v>108.94604395604414</v>
      </c>
      <c r="F3255" s="28">
        <f t="shared" si="1179"/>
        <v>197.36916483516487</v>
      </c>
      <c r="G3255" s="28"/>
      <c r="H3255" s="28">
        <f t="shared" ref="H3255:P3255" si="1201">AVERAGE(H3249:H3254)</f>
        <v>132.56742857142854</v>
      </c>
      <c r="I3255" s="28">
        <f t="shared" si="1201"/>
        <v>78.849230769230743</v>
      </c>
      <c r="J3255" s="28">
        <f t="shared" si="1201"/>
        <v>315.60278021978041</v>
      </c>
      <c r="K3255" s="28">
        <f t="shared" si="1201"/>
        <v>77.481208791208815</v>
      </c>
      <c r="L3255" s="28">
        <f t="shared" si="1201"/>
        <v>6.656349567592164E-3</v>
      </c>
      <c r="M3255" s="28">
        <f t="shared" si="1201"/>
        <v>330.4133626373627</v>
      </c>
      <c r="N3255" s="28">
        <f t="shared" si="1201"/>
        <v>119.65840659340643</v>
      </c>
      <c r="O3255" s="28">
        <f t="shared" si="1201"/>
        <v>44.390010989010989</v>
      </c>
      <c r="P3255" s="28">
        <f t="shared" si="1201"/>
        <v>0</v>
      </c>
      <c r="R3255" s="24">
        <f t="shared" si="1147"/>
        <v>1544.4512387671505</v>
      </c>
      <c r="T3255" s="5">
        <v>581.73477176247513</v>
      </c>
      <c r="V3255" s="20">
        <f t="shared" si="1148"/>
        <v>2126.1860105296255</v>
      </c>
      <c r="W3255" s="59">
        <f t="shared" si="1136"/>
        <v>43266</v>
      </c>
      <c r="X3255" s="36">
        <f t="shared" si="1199"/>
        <v>151.39905833333341</v>
      </c>
      <c r="Y3255" s="28">
        <f t="shared" si="1199"/>
        <v>338.18764999999991</v>
      </c>
      <c r="Z3255" s="28">
        <f t="shared" si="1199"/>
        <v>329.06874999999974</v>
      </c>
      <c r="AA3255" s="28">
        <f t="shared" si="1199"/>
        <v>321.8648083333332</v>
      </c>
      <c r="AB3255" s="28">
        <f t="shared" si="1199"/>
        <v>202.36661666666666</v>
      </c>
      <c r="AC3255" s="28">
        <f t="shared" si="1199"/>
        <v>35.93319166666668</v>
      </c>
      <c r="AD3255" s="28">
        <f t="shared" si="1199"/>
        <v>96.176699999999983</v>
      </c>
      <c r="AE3255" s="28">
        <f t="shared" si="1199"/>
        <v>0</v>
      </c>
      <c r="AF3255" s="28">
        <f t="shared" si="1199"/>
        <v>13.055871666666661</v>
      </c>
      <c r="AG3255" s="28">
        <f t="shared" si="1199"/>
        <v>8.5230499999999978</v>
      </c>
      <c r="AH3255" s="28">
        <f t="shared" si="1141"/>
        <v>0</v>
      </c>
      <c r="AL3255" s="24">
        <f t="shared" si="1151"/>
        <v>1496.5756966666663</v>
      </c>
      <c r="AN3255" s="47">
        <v>315</v>
      </c>
      <c r="AP3255" s="20">
        <f t="shared" si="1149"/>
        <v>1811.5756966666663</v>
      </c>
      <c r="AR3255" s="20"/>
    </row>
    <row r="3256" spans="1:44" x14ac:dyDescent="0.25">
      <c r="A3256" t="str">
        <f>VLOOKUP($B3256,'Cushing Balance'!$C$2:$E$500,3,TRUE)</f>
        <v>12018</v>
      </c>
      <c r="B3256" s="2">
        <v>43267</v>
      </c>
      <c r="C3256" s="32"/>
      <c r="D3256" s="36">
        <f t="shared" si="1177"/>
        <v>139.16694505494522</v>
      </c>
      <c r="E3256" s="28">
        <f t="shared" si="1178"/>
        <v>108.94604395604414</v>
      </c>
      <c r="F3256" s="28">
        <f t="shared" si="1179"/>
        <v>197.36916483516487</v>
      </c>
      <c r="G3256" s="28"/>
      <c r="H3256" s="28">
        <f t="shared" ref="H3256:P3256" si="1202">AVERAGE(H3250:H3255)</f>
        <v>132.56742857142854</v>
      </c>
      <c r="I3256" s="28">
        <f t="shared" si="1202"/>
        <v>78.849230769230743</v>
      </c>
      <c r="J3256" s="28">
        <f t="shared" si="1202"/>
        <v>315.60278021978041</v>
      </c>
      <c r="K3256" s="28">
        <f t="shared" si="1202"/>
        <v>77.481208791208815</v>
      </c>
      <c r="L3256" s="28">
        <f t="shared" si="1202"/>
        <v>6.656349567592164E-3</v>
      </c>
      <c r="M3256" s="28">
        <f t="shared" si="1202"/>
        <v>330.4133626373627</v>
      </c>
      <c r="N3256" s="28">
        <f t="shared" si="1202"/>
        <v>119.65840659340643</v>
      </c>
      <c r="O3256" s="28">
        <f t="shared" si="1202"/>
        <v>44.390010989010989</v>
      </c>
      <c r="P3256" s="28">
        <f t="shared" si="1202"/>
        <v>0</v>
      </c>
      <c r="R3256" s="24">
        <f t="shared" si="1147"/>
        <v>1544.4512387671505</v>
      </c>
      <c r="T3256" s="5">
        <v>581.73477176247513</v>
      </c>
      <c r="V3256" s="20">
        <f t="shared" si="1148"/>
        <v>2126.1860105296255</v>
      </c>
      <c r="W3256" s="59">
        <f t="shared" si="1136"/>
        <v>43267</v>
      </c>
      <c r="X3256" s="36">
        <f t="shared" si="1199"/>
        <v>151.39905833333341</v>
      </c>
      <c r="Y3256" s="28">
        <f t="shared" si="1199"/>
        <v>338.18764999999991</v>
      </c>
      <c r="Z3256" s="28">
        <f t="shared" si="1199"/>
        <v>329.06874999999974</v>
      </c>
      <c r="AA3256" s="28">
        <f t="shared" si="1199"/>
        <v>321.8648083333332</v>
      </c>
      <c r="AB3256" s="28">
        <f t="shared" si="1199"/>
        <v>202.36661666666666</v>
      </c>
      <c r="AC3256" s="28">
        <f t="shared" si="1199"/>
        <v>35.93319166666668</v>
      </c>
      <c r="AD3256" s="28">
        <f t="shared" si="1199"/>
        <v>96.176699999999983</v>
      </c>
      <c r="AE3256" s="28">
        <f t="shared" si="1199"/>
        <v>0</v>
      </c>
      <c r="AF3256" s="28">
        <f t="shared" si="1199"/>
        <v>13.055871666666661</v>
      </c>
      <c r="AG3256" s="28">
        <f t="shared" si="1199"/>
        <v>8.5230499999999978</v>
      </c>
      <c r="AH3256" s="28">
        <f t="shared" si="1141"/>
        <v>0</v>
      </c>
      <c r="AL3256" s="24">
        <f t="shared" si="1151"/>
        <v>1496.5756966666663</v>
      </c>
      <c r="AN3256" s="47">
        <v>315</v>
      </c>
      <c r="AP3256" s="20">
        <f t="shared" si="1149"/>
        <v>1811.5756966666663</v>
      </c>
      <c r="AR3256" s="20"/>
    </row>
    <row r="3257" spans="1:44" x14ac:dyDescent="0.25">
      <c r="A3257" t="str">
        <f>VLOOKUP($B3257,'Cushing Balance'!$C$2:$E$500,3,TRUE)</f>
        <v>12018</v>
      </c>
      <c r="B3257" s="2">
        <v>43268</v>
      </c>
      <c r="C3257" s="32"/>
      <c r="D3257" s="36">
        <f t="shared" si="1177"/>
        <v>139.16694505494522</v>
      </c>
      <c r="E3257" s="28">
        <f t="shared" si="1178"/>
        <v>108.94604395604414</v>
      </c>
      <c r="F3257" s="28">
        <f t="shared" si="1179"/>
        <v>197.36916483516487</v>
      </c>
      <c r="G3257" s="28"/>
      <c r="H3257" s="28">
        <f t="shared" ref="H3257:P3257" si="1203">AVERAGE(H3251:H3256)</f>
        <v>132.56742857142854</v>
      </c>
      <c r="I3257" s="28">
        <f t="shared" si="1203"/>
        <v>78.849230769230743</v>
      </c>
      <c r="J3257" s="28">
        <f t="shared" si="1203"/>
        <v>315.60278021978041</v>
      </c>
      <c r="K3257" s="28">
        <f t="shared" si="1203"/>
        <v>77.481208791208815</v>
      </c>
      <c r="L3257" s="28">
        <f t="shared" si="1203"/>
        <v>6.656349567592164E-3</v>
      </c>
      <c r="M3257" s="28">
        <f t="shared" si="1203"/>
        <v>330.4133626373627</v>
      </c>
      <c r="N3257" s="28">
        <f t="shared" si="1203"/>
        <v>119.65840659340643</v>
      </c>
      <c r="O3257" s="28">
        <f t="shared" si="1203"/>
        <v>44.390010989010989</v>
      </c>
      <c r="P3257" s="28">
        <f t="shared" si="1203"/>
        <v>0</v>
      </c>
      <c r="R3257" s="24">
        <f t="shared" si="1147"/>
        <v>1544.4512387671505</v>
      </c>
      <c r="T3257" s="5">
        <v>581.73477176247513</v>
      </c>
      <c r="V3257" s="20">
        <f t="shared" si="1148"/>
        <v>2126.1860105296255</v>
      </c>
      <c r="W3257" s="59">
        <f t="shared" si="1136"/>
        <v>43268</v>
      </c>
      <c r="X3257" s="36">
        <f t="shared" si="1199"/>
        <v>151.39905833333341</v>
      </c>
      <c r="Y3257" s="28">
        <f t="shared" si="1199"/>
        <v>338.18764999999991</v>
      </c>
      <c r="Z3257" s="28">
        <f t="shared" si="1199"/>
        <v>329.06874999999974</v>
      </c>
      <c r="AA3257" s="28">
        <f t="shared" si="1199"/>
        <v>321.8648083333332</v>
      </c>
      <c r="AB3257" s="28">
        <f t="shared" si="1199"/>
        <v>202.36661666666666</v>
      </c>
      <c r="AC3257" s="28">
        <f t="shared" si="1199"/>
        <v>35.93319166666668</v>
      </c>
      <c r="AD3257" s="28">
        <f t="shared" si="1199"/>
        <v>96.176699999999983</v>
      </c>
      <c r="AE3257" s="28">
        <f t="shared" si="1199"/>
        <v>0</v>
      </c>
      <c r="AF3257" s="28">
        <f t="shared" si="1199"/>
        <v>13.055871666666661</v>
      </c>
      <c r="AG3257" s="28">
        <f t="shared" si="1199"/>
        <v>8.5230499999999978</v>
      </c>
      <c r="AH3257" s="28">
        <f t="shared" si="1141"/>
        <v>0</v>
      </c>
      <c r="AL3257" s="24">
        <f t="shared" si="1151"/>
        <v>1496.5756966666663</v>
      </c>
      <c r="AN3257" s="47">
        <v>315</v>
      </c>
      <c r="AP3257" s="20">
        <f t="shared" si="1149"/>
        <v>1811.5756966666663</v>
      </c>
      <c r="AR3257" s="20"/>
    </row>
    <row r="3258" spans="1:44" x14ac:dyDescent="0.25">
      <c r="A3258" t="str">
        <f>VLOOKUP($B3258,'Cushing Balance'!$C$2:$E$500,3,TRUE)</f>
        <v>12018</v>
      </c>
      <c r="B3258" s="2">
        <v>43269</v>
      </c>
      <c r="C3258" s="32"/>
      <c r="D3258" s="36">
        <f t="shared" si="1177"/>
        <v>139.16694505494522</v>
      </c>
      <c r="E3258" s="28">
        <f t="shared" si="1178"/>
        <v>108.94604395604414</v>
      </c>
      <c r="F3258" s="28">
        <f t="shared" si="1179"/>
        <v>197.36916483516487</v>
      </c>
      <c r="G3258" s="28"/>
      <c r="H3258" s="28">
        <f t="shared" ref="H3258:P3258" si="1204">AVERAGE(H3252:H3257)</f>
        <v>132.56742857142854</v>
      </c>
      <c r="I3258" s="28">
        <f t="shared" si="1204"/>
        <v>78.849230769230743</v>
      </c>
      <c r="J3258" s="28">
        <f t="shared" si="1204"/>
        <v>315.60278021978041</v>
      </c>
      <c r="K3258" s="28">
        <f t="shared" si="1204"/>
        <v>77.481208791208815</v>
      </c>
      <c r="L3258" s="28">
        <f t="shared" si="1204"/>
        <v>6.656349567592164E-3</v>
      </c>
      <c r="M3258" s="28">
        <f t="shared" si="1204"/>
        <v>330.4133626373627</v>
      </c>
      <c r="N3258" s="28">
        <f t="shared" si="1204"/>
        <v>119.65840659340643</v>
      </c>
      <c r="O3258" s="28">
        <f t="shared" si="1204"/>
        <v>44.390010989010989</v>
      </c>
      <c r="P3258" s="28">
        <f t="shared" si="1204"/>
        <v>0</v>
      </c>
      <c r="R3258" s="24">
        <f t="shared" si="1147"/>
        <v>1544.4512387671505</v>
      </c>
      <c r="T3258" s="5">
        <v>581.73477176247513</v>
      </c>
      <c r="V3258" s="20">
        <f t="shared" si="1148"/>
        <v>2126.1860105296255</v>
      </c>
      <c r="W3258" s="59">
        <f t="shared" si="1136"/>
        <v>43269</v>
      </c>
      <c r="X3258" s="36">
        <f t="shared" si="1199"/>
        <v>151.39905833333341</v>
      </c>
      <c r="Y3258" s="28">
        <f t="shared" si="1199"/>
        <v>338.18764999999991</v>
      </c>
      <c r="Z3258" s="28">
        <f t="shared" si="1199"/>
        <v>329.06874999999974</v>
      </c>
      <c r="AA3258" s="28">
        <f t="shared" si="1199"/>
        <v>321.8648083333332</v>
      </c>
      <c r="AB3258" s="28">
        <f t="shared" si="1199"/>
        <v>202.36661666666666</v>
      </c>
      <c r="AC3258" s="28">
        <f t="shared" si="1199"/>
        <v>35.93319166666668</v>
      </c>
      <c r="AD3258" s="28">
        <f t="shared" si="1199"/>
        <v>96.176699999999983</v>
      </c>
      <c r="AE3258" s="28">
        <f t="shared" si="1199"/>
        <v>0</v>
      </c>
      <c r="AF3258" s="28">
        <f t="shared" si="1199"/>
        <v>13.055871666666661</v>
      </c>
      <c r="AG3258" s="28">
        <f t="shared" si="1199"/>
        <v>8.5230499999999978</v>
      </c>
      <c r="AH3258" s="28">
        <f t="shared" si="1141"/>
        <v>0</v>
      </c>
      <c r="AL3258" s="24">
        <f t="shared" si="1151"/>
        <v>1496.5756966666663</v>
      </c>
      <c r="AN3258" s="47">
        <v>315</v>
      </c>
      <c r="AP3258" s="20">
        <f t="shared" si="1149"/>
        <v>1811.5756966666663</v>
      </c>
      <c r="AR3258" s="20"/>
    </row>
    <row r="3259" spans="1:44" x14ac:dyDescent="0.25">
      <c r="A3259" t="str">
        <f>VLOOKUP($B3259,'Cushing Balance'!$C$2:$E$500,3,TRUE)</f>
        <v>12018</v>
      </c>
      <c r="B3259" s="2">
        <v>43270</v>
      </c>
      <c r="C3259" s="32"/>
      <c r="D3259" s="36">
        <f t="shared" si="1177"/>
        <v>139.16694505494522</v>
      </c>
      <c r="E3259" s="28">
        <f t="shared" si="1178"/>
        <v>108.94604395604414</v>
      </c>
      <c r="F3259" s="28">
        <f t="shared" si="1179"/>
        <v>197.36916483516487</v>
      </c>
      <c r="G3259" s="28"/>
      <c r="H3259" s="28">
        <f t="shared" ref="H3259:P3259" si="1205">AVERAGE(H3253:H3258)</f>
        <v>132.56742857142854</v>
      </c>
      <c r="I3259" s="28">
        <f t="shared" si="1205"/>
        <v>78.849230769230743</v>
      </c>
      <c r="J3259" s="28">
        <f t="shared" si="1205"/>
        <v>315.60278021978041</v>
      </c>
      <c r="K3259" s="28">
        <f t="shared" si="1205"/>
        <v>77.481208791208815</v>
      </c>
      <c r="L3259" s="28">
        <f t="shared" si="1205"/>
        <v>6.656349567592164E-3</v>
      </c>
      <c r="M3259" s="28">
        <f t="shared" si="1205"/>
        <v>330.4133626373627</v>
      </c>
      <c r="N3259" s="28">
        <f t="shared" si="1205"/>
        <v>119.65840659340643</v>
      </c>
      <c r="O3259" s="28">
        <f t="shared" si="1205"/>
        <v>44.390010989010989</v>
      </c>
      <c r="P3259" s="28">
        <f t="shared" si="1205"/>
        <v>0</v>
      </c>
      <c r="R3259" s="24">
        <f t="shared" si="1147"/>
        <v>1544.4512387671505</v>
      </c>
      <c r="T3259" s="5">
        <v>581.73477176247513</v>
      </c>
      <c r="V3259" s="20">
        <f t="shared" si="1148"/>
        <v>2126.1860105296255</v>
      </c>
      <c r="W3259" s="59">
        <f t="shared" si="1136"/>
        <v>43270</v>
      </c>
      <c r="X3259" s="36">
        <f t="shared" si="1199"/>
        <v>151.39905833333341</v>
      </c>
      <c r="Y3259" s="28">
        <f t="shared" si="1199"/>
        <v>338.18764999999991</v>
      </c>
      <c r="Z3259" s="28">
        <f t="shared" si="1199"/>
        <v>329.06874999999974</v>
      </c>
      <c r="AA3259" s="28">
        <f t="shared" si="1199"/>
        <v>321.8648083333332</v>
      </c>
      <c r="AB3259" s="28">
        <f t="shared" si="1199"/>
        <v>202.36661666666666</v>
      </c>
      <c r="AC3259" s="28">
        <f t="shared" si="1199"/>
        <v>35.93319166666668</v>
      </c>
      <c r="AD3259" s="28">
        <f t="shared" si="1199"/>
        <v>96.176699999999983</v>
      </c>
      <c r="AE3259" s="28">
        <f t="shared" si="1199"/>
        <v>0</v>
      </c>
      <c r="AF3259" s="28">
        <f t="shared" si="1199"/>
        <v>13.055871666666661</v>
      </c>
      <c r="AG3259" s="28">
        <f t="shared" si="1199"/>
        <v>8.5230499999999978</v>
      </c>
      <c r="AH3259" s="28">
        <f t="shared" si="1141"/>
        <v>0</v>
      </c>
      <c r="AL3259" s="24">
        <f t="shared" si="1151"/>
        <v>1496.5756966666663</v>
      </c>
      <c r="AN3259" s="47">
        <v>315</v>
      </c>
      <c r="AP3259" s="20">
        <f t="shared" si="1149"/>
        <v>1811.5756966666663</v>
      </c>
      <c r="AR3259" s="20"/>
    </row>
    <row r="3260" spans="1:44" x14ac:dyDescent="0.25">
      <c r="A3260" t="str">
        <f>VLOOKUP($B3260,'Cushing Balance'!$C$2:$E$500,3,TRUE)</f>
        <v>12018</v>
      </c>
      <c r="B3260" s="2">
        <v>43271</v>
      </c>
      <c r="C3260" s="32"/>
      <c r="D3260" s="36">
        <f t="shared" si="1177"/>
        <v>139.16694505494522</v>
      </c>
      <c r="E3260" s="28">
        <f t="shared" si="1178"/>
        <v>108.94604395604414</v>
      </c>
      <c r="F3260" s="28">
        <f t="shared" si="1179"/>
        <v>197.36916483516487</v>
      </c>
      <c r="G3260" s="28"/>
      <c r="H3260" s="28">
        <f t="shared" ref="H3260:P3260" si="1206">AVERAGE(H3254:H3259)</f>
        <v>132.56742857142854</v>
      </c>
      <c r="I3260" s="28">
        <f t="shared" si="1206"/>
        <v>78.849230769230743</v>
      </c>
      <c r="J3260" s="28">
        <f t="shared" si="1206"/>
        <v>315.60278021978041</v>
      </c>
      <c r="K3260" s="28">
        <f t="shared" si="1206"/>
        <v>77.481208791208815</v>
      </c>
      <c r="L3260" s="28">
        <f t="shared" si="1206"/>
        <v>6.656349567592164E-3</v>
      </c>
      <c r="M3260" s="28">
        <f t="shared" si="1206"/>
        <v>330.4133626373627</v>
      </c>
      <c r="N3260" s="28">
        <f t="shared" si="1206"/>
        <v>119.65840659340643</v>
      </c>
      <c r="O3260" s="28">
        <f t="shared" si="1206"/>
        <v>44.390010989010989</v>
      </c>
      <c r="P3260" s="28">
        <f t="shared" si="1206"/>
        <v>0</v>
      </c>
      <c r="R3260" s="24">
        <f t="shared" si="1147"/>
        <v>1544.4512387671505</v>
      </c>
      <c r="T3260" s="5">
        <v>581.73477176247513</v>
      </c>
      <c r="V3260" s="20">
        <f t="shared" si="1148"/>
        <v>2126.1860105296255</v>
      </c>
      <c r="W3260" s="59">
        <f t="shared" si="1136"/>
        <v>43271</v>
      </c>
      <c r="X3260" s="36">
        <f t="shared" si="1199"/>
        <v>151.39905833333341</v>
      </c>
      <c r="Y3260" s="28">
        <f t="shared" si="1199"/>
        <v>338.18764999999991</v>
      </c>
      <c r="Z3260" s="28">
        <f t="shared" si="1199"/>
        <v>329.06874999999974</v>
      </c>
      <c r="AA3260" s="28">
        <f t="shared" si="1199"/>
        <v>321.8648083333332</v>
      </c>
      <c r="AB3260" s="28">
        <f t="shared" si="1199"/>
        <v>202.36661666666666</v>
      </c>
      <c r="AC3260" s="28">
        <f t="shared" si="1199"/>
        <v>35.93319166666668</v>
      </c>
      <c r="AD3260" s="28">
        <f t="shared" si="1199"/>
        <v>96.176699999999983</v>
      </c>
      <c r="AE3260" s="28">
        <f t="shared" si="1199"/>
        <v>0</v>
      </c>
      <c r="AF3260" s="28">
        <f t="shared" si="1199"/>
        <v>13.055871666666661</v>
      </c>
      <c r="AG3260" s="28">
        <f t="shared" si="1199"/>
        <v>8.5230499999999978</v>
      </c>
      <c r="AH3260" s="28">
        <f t="shared" si="1141"/>
        <v>0</v>
      </c>
      <c r="AL3260" s="24">
        <f t="shared" si="1151"/>
        <v>1496.5756966666663</v>
      </c>
      <c r="AN3260" s="47">
        <v>315</v>
      </c>
      <c r="AP3260" s="20">
        <f t="shared" si="1149"/>
        <v>1811.5756966666663</v>
      </c>
      <c r="AR3260" s="20"/>
    </row>
    <row r="3261" spans="1:44" x14ac:dyDescent="0.25">
      <c r="A3261" t="str">
        <f>VLOOKUP($B3261,'Cushing Balance'!$C$2:$E$500,3,TRUE)</f>
        <v>12018</v>
      </c>
      <c r="B3261" s="2">
        <v>43272</v>
      </c>
      <c r="C3261" s="32"/>
      <c r="D3261" s="36">
        <f t="shared" si="1177"/>
        <v>139.16694505494522</v>
      </c>
      <c r="E3261" s="28">
        <f t="shared" si="1178"/>
        <v>108.94604395604414</v>
      </c>
      <c r="F3261" s="28">
        <f t="shared" si="1179"/>
        <v>197.36916483516487</v>
      </c>
      <c r="G3261" s="28"/>
      <c r="H3261" s="28">
        <f t="shared" ref="H3261:P3261" si="1207">AVERAGE(H3255:H3260)</f>
        <v>132.56742857142854</v>
      </c>
      <c r="I3261" s="28">
        <f t="shared" si="1207"/>
        <v>78.849230769230743</v>
      </c>
      <c r="J3261" s="28">
        <f t="shared" si="1207"/>
        <v>315.60278021978041</v>
      </c>
      <c r="K3261" s="28">
        <f t="shared" si="1207"/>
        <v>77.481208791208815</v>
      </c>
      <c r="L3261" s="28">
        <f t="shared" si="1207"/>
        <v>6.656349567592164E-3</v>
      </c>
      <c r="M3261" s="28">
        <f t="shared" si="1207"/>
        <v>330.4133626373627</v>
      </c>
      <c r="N3261" s="28">
        <f t="shared" si="1207"/>
        <v>119.65840659340643</v>
      </c>
      <c r="O3261" s="28">
        <f t="shared" si="1207"/>
        <v>44.390010989010989</v>
      </c>
      <c r="P3261" s="28">
        <f t="shared" si="1207"/>
        <v>0</v>
      </c>
      <c r="R3261" s="24">
        <f t="shared" si="1147"/>
        <v>1544.4512387671505</v>
      </c>
      <c r="T3261" s="5">
        <v>581.73477176247513</v>
      </c>
      <c r="V3261" s="20">
        <f t="shared" si="1148"/>
        <v>2126.1860105296255</v>
      </c>
      <c r="W3261" s="59">
        <f t="shared" si="1136"/>
        <v>43272</v>
      </c>
      <c r="X3261" s="36">
        <f t="shared" si="1199"/>
        <v>151.39905833333341</v>
      </c>
      <c r="Y3261" s="28">
        <f t="shared" si="1199"/>
        <v>338.18764999999991</v>
      </c>
      <c r="Z3261" s="28">
        <f t="shared" si="1199"/>
        <v>329.06874999999974</v>
      </c>
      <c r="AA3261" s="28">
        <f t="shared" si="1199"/>
        <v>321.8648083333332</v>
      </c>
      <c r="AB3261" s="28">
        <f t="shared" si="1199"/>
        <v>202.36661666666666</v>
      </c>
      <c r="AC3261" s="28">
        <f t="shared" si="1199"/>
        <v>35.93319166666668</v>
      </c>
      <c r="AD3261" s="28">
        <f t="shared" si="1199"/>
        <v>96.176699999999983</v>
      </c>
      <c r="AE3261" s="28">
        <f t="shared" si="1199"/>
        <v>0</v>
      </c>
      <c r="AF3261" s="28">
        <f t="shared" si="1199"/>
        <v>13.055871666666661</v>
      </c>
      <c r="AG3261" s="28">
        <f t="shared" si="1199"/>
        <v>8.5230499999999978</v>
      </c>
      <c r="AH3261" s="28">
        <f t="shared" si="1141"/>
        <v>0</v>
      </c>
      <c r="AL3261" s="24">
        <f t="shared" si="1151"/>
        <v>1496.5756966666663</v>
      </c>
      <c r="AN3261" s="47">
        <v>315</v>
      </c>
      <c r="AP3261" s="20">
        <f t="shared" si="1149"/>
        <v>1811.5756966666663</v>
      </c>
      <c r="AR3261" s="20"/>
    </row>
    <row r="3262" spans="1:44" x14ac:dyDescent="0.25">
      <c r="A3262" t="str">
        <f>VLOOKUP($B3262,'Cushing Balance'!$C$2:$E$500,3,TRUE)</f>
        <v>12018</v>
      </c>
      <c r="B3262" s="2">
        <v>43273</v>
      </c>
      <c r="C3262" s="32"/>
      <c r="D3262" s="36">
        <f t="shared" si="1177"/>
        <v>139.16694505494522</v>
      </c>
      <c r="E3262" s="28">
        <f t="shared" si="1178"/>
        <v>108.94604395604414</v>
      </c>
      <c r="F3262" s="28">
        <f t="shared" si="1179"/>
        <v>197.36916483516487</v>
      </c>
      <c r="G3262" s="28"/>
      <c r="H3262" s="28">
        <f t="shared" ref="H3262:P3262" si="1208">AVERAGE(H3256:H3261)</f>
        <v>132.56742857142854</v>
      </c>
      <c r="I3262" s="28">
        <f t="shared" si="1208"/>
        <v>78.849230769230743</v>
      </c>
      <c r="J3262" s="28">
        <f t="shared" si="1208"/>
        <v>315.60278021978041</v>
      </c>
      <c r="K3262" s="28">
        <f t="shared" si="1208"/>
        <v>77.481208791208815</v>
      </c>
      <c r="L3262" s="28">
        <f t="shared" si="1208"/>
        <v>6.656349567592164E-3</v>
      </c>
      <c r="M3262" s="28">
        <f t="shared" si="1208"/>
        <v>330.4133626373627</v>
      </c>
      <c r="N3262" s="28">
        <f t="shared" si="1208"/>
        <v>119.65840659340643</v>
      </c>
      <c r="O3262" s="28">
        <f t="shared" si="1208"/>
        <v>44.390010989010989</v>
      </c>
      <c r="P3262" s="28">
        <f t="shared" si="1208"/>
        <v>0</v>
      </c>
      <c r="R3262" s="24">
        <f t="shared" si="1147"/>
        <v>1544.4512387671505</v>
      </c>
      <c r="T3262" s="5">
        <v>581.73477176247513</v>
      </c>
      <c r="V3262" s="20">
        <f t="shared" si="1148"/>
        <v>2126.1860105296255</v>
      </c>
      <c r="W3262" s="59">
        <f t="shared" si="1136"/>
        <v>43273</v>
      </c>
      <c r="X3262" s="36">
        <f t="shared" si="1199"/>
        <v>151.39905833333341</v>
      </c>
      <c r="Y3262" s="28">
        <f t="shared" si="1199"/>
        <v>338.18764999999991</v>
      </c>
      <c r="Z3262" s="28">
        <f t="shared" si="1199"/>
        <v>329.06874999999974</v>
      </c>
      <c r="AA3262" s="28">
        <f t="shared" si="1199"/>
        <v>321.8648083333332</v>
      </c>
      <c r="AB3262" s="28">
        <f t="shared" si="1199"/>
        <v>202.36661666666666</v>
      </c>
      <c r="AC3262" s="28">
        <f t="shared" si="1199"/>
        <v>35.93319166666668</v>
      </c>
      <c r="AD3262" s="28">
        <f t="shared" si="1199"/>
        <v>96.176699999999983</v>
      </c>
      <c r="AE3262" s="28">
        <f t="shared" si="1199"/>
        <v>0</v>
      </c>
      <c r="AF3262" s="28">
        <f t="shared" si="1199"/>
        <v>13.055871666666661</v>
      </c>
      <c r="AG3262" s="28">
        <f t="shared" si="1199"/>
        <v>8.5230499999999978</v>
      </c>
      <c r="AH3262" s="28">
        <f t="shared" si="1141"/>
        <v>0</v>
      </c>
      <c r="AL3262" s="24">
        <f t="shared" si="1151"/>
        <v>1496.5756966666663</v>
      </c>
      <c r="AN3262" s="47">
        <v>315</v>
      </c>
      <c r="AP3262" s="20">
        <f t="shared" si="1149"/>
        <v>1811.5756966666663</v>
      </c>
      <c r="AR3262" s="20"/>
    </row>
    <row r="3263" spans="1:44" x14ac:dyDescent="0.25">
      <c r="A3263" t="str">
        <f>VLOOKUP($B3263,'Cushing Balance'!$C$2:$E$500,3,TRUE)</f>
        <v>12018</v>
      </c>
      <c r="B3263" s="2">
        <v>43274</v>
      </c>
      <c r="C3263" s="32"/>
      <c r="D3263" s="36">
        <f t="shared" si="1177"/>
        <v>139.16694505494522</v>
      </c>
      <c r="E3263" s="28">
        <f t="shared" si="1178"/>
        <v>108.94604395604414</v>
      </c>
      <c r="F3263" s="28">
        <f t="shared" si="1179"/>
        <v>197.36916483516487</v>
      </c>
      <c r="G3263" s="28"/>
      <c r="H3263" s="28">
        <f t="shared" ref="H3263:P3263" si="1209">AVERAGE(H3257:H3262)</f>
        <v>132.56742857142854</v>
      </c>
      <c r="I3263" s="28">
        <f t="shared" si="1209"/>
        <v>78.849230769230743</v>
      </c>
      <c r="J3263" s="28">
        <f t="shared" si="1209"/>
        <v>315.60278021978041</v>
      </c>
      <c r="K3263" s="28">
        <f t="shared" si="1209"/>
        <v>77.481208791208815</v>
      </c>
      <c r="L3263" s="28">
        <f t="shared" si="1209"/>
        <v>6.656349567592164E-3</v>
      </c>
      <c r="M3263" s="28">
        <f t="shared" si="1209"/>
        <v>330.4133626373627</v>
      </c>
      <c r="N3263" s="28">
        <f t="shared" si="1209"/>
        <v>119.65840659340643</v>
      </c>
      <c r="O3263" s="28">
        <f t="shared" si="1209"/>
        <v>44.390010989010989</v>
      </c>
      <c r="P3263" s="28">
        <f t="shared" si="1209"/>
        <v>0</v>
      </c>
      <c r="R3263" s="24">
        <f t="shared" si="1147"/>
        <v>1544.4512387671505</v>
      </c>
      <c r="T3263" s="5">
        <v>581.73477176247513</v>
      </c>
      <c r="V3263" s="20">
        <f t="shared" si="1148"/>
        <v>2126.1860105296255</v>
      </c>
      <c r="W3263" s="59">
        <f t="shared" si="1136"/>
        <v>43274</v>
      </c>
      <c r="X3263" s="36">
        <f t="shared" si="1199"/>
        <v>151.39905833333341</v>
      </c>
      <c r="Y3263" s="28">
        <f t="shared" si="1199"/>
        <v>338.18764999999991</v>
      </c>
      <c r="Z3263" s="28">
        <f t="shared" si="1199"/>
        <v>329.06874999999974</v>
      </c>
      <c r="AA3263" s="28">
        <f t="shared" si="1199"/>
        <v>321.8648083333332</v>
      </c>
      <c r="AB3263" s="28">
        <f t="shared" si="1199"/>
        <v>202.36661666666666</v>
      </c>
      <c r="AC3263" s="28">
        <f t="shared" si="1199"/>
        <v>35.93319166666668</v>
      </c>
      <c r="AD3263" s="28">
        <f t="shared" si="1199"/>
        <v>96.176699999999983</v>
      </c>
      <c r="AE3263" s="28">
        <f t="shared" si="1199"/>
        <v>0</v>
      </c>
      <c r="AF3263" s="28">
        <f t="shared" si="1199"/>
        <v>13.055871666666661</v>
      </c>
      <c r="AG3263" s="28">
        <f t="shared" si="1199"/>
        <v>8.5230499999999978</v>
      </c>
      <c r="AH3263" s="28">
        <f t="shared" si="1141"/>
        <v>0</v>
      </c>
      <c r="AL3263" s="24">
        <f t="shared" si="1151"/>
        <v>1496.5756966666663</v>
      </c>
      <c r="AN3263" s="47">
        <v>315</v>
      </c>
      <c r="AP3263" s="20">
        <f t="shared" si="1149"/>
        <v>1811.5756966666663</v>
      </c>
      <c r="AR3263" s="20"/>
    </row>
    <row r="3264" spans="1:44" x14ac:dyDescent="0.25">
      <c r="A3264" t="str">
        <f>VLOOKUP($B3264,'Cushing Balance'!$C$2:$E$500,3,TRUE)</f>
        <v>12018</v>
      </c>
      <c r="B3264" s="2">
        <v>43275</v>
      </c>
      <c r="C3264" s="32"/>
      <c r="D3264" s="36">
        <f t="shared" si="1177"/>
        <v>139.16694505494522</v>
      </c>
      <c r="E3264" s="28">
        <f t="shared" si="1178"/>
        <v>108.94604395604414</v>
      </c>
      <c r="F3264" s="28">
        <f t="shared" si="1179"/>
        <v>197.36916483516487</v>
      </c>
      <c r="G3264" s="28"/>
      <c r="H3264" s="28">
        <f t="shared" ref="H3264:P3264" si="1210">AVERAGE(H3258:H3263)</f>
        <v>132.56742857142854</v>
      </c>
      <c r="I3264" s="28">
        <f t="shared" si="1210"/>
        <v>78.849230769230743</v>
      </c>
      <c r="J3264" s="28">
        <f t="shared" si="1210"/>
        <v>315.60278021978041</v>
      </c>
      <c r="K3264" s="28">
        <f t="shared" si="1210"/>
        <v>77.481208791208815</v>
      </c>
      <c r="L3264" s="28">
        <f t="shared" si="1210"/>
        <v>6.656349567592164E-3</v>
      </c>
      <c r="M3264" s="28">
        <f t="shared" si="1210"/>
        <v>330.4133626373627</v>
      </c>
      <c r="N3264" s="28">
        <f t="shared" si="1210"/>
        <v>119.65840659340643</v>
      </c>
      <c r="O3264" s="28">
        <f t="shared" si="1210"/>
        <v>44.390010989010989</v>
      </c>
      <c r="P3264" s="28">
        <f t="shared" si="1210"/>
        <v>0</v>
      </c>
      <c r="R3264" s="24">
        <f t="shared" si="1147"/>
        <v>1544.4512387671505</v>
      </c>
      <c r="T3264" s="5">
        <v>581.73477176247513</v>
      </c>
      <c r="V3264" s="20">
        <f t="shared" si="1148"/>
        <v>2126.1860105296255</v>
      </c>
      <c r="W3264" s="59">
        <f t="shared" si="1136"/>
        <v>43275</v>
      </c>
      <c r="X3264" s="36">
        <f t="shared" si="1199"/>
        <v>151.39905833333341</v>
      </c>
      <c r="Y3264" s="28">
        <f t="shared" si="1199"/>
        <v>338.18764999999991</v>
      </c>
      <c r="Z3264" s="28">
        <f t="shared" si="1199"/>
        <v>329.06874999999974</v>
      </c>
      <c r="AA3264" s="28">
        <f t="shared" si="1199"/>
        <v>321.8648083333332</v>
      </c>
      <c r="AB3264" s="28">
        <f t="shared" si="1199"/>
        <v>202.36661666666666</v>
      </c>
      <c r="AC3264" s="28">
        <f t="shared" si="1199"/>
        <v>35.93319166666668</v>
      </c>
      <c r="AD3264" s="28">
        <f t="shared" si="1199"/>
        <v>96.176699999999983</v>
      </c>
      <c r="AE3264" s="28">
        <f t="shared" si="1199"/>
        <v>0</v>
      </c>
      <c r="AF3264" s="28">
        <f t="shared" si="1199"/>
        <v>13.055871666666661</v>
      </c>
      <c r="AG3264" s="28">
        <f t="shared" si="1199"/>
        <v>8.5230499999999978</v>
      </c>
      <c r="AH3264" s="28">
        <f t="shared" si="1141"/>
        <v>0</v>
      </c>
      <c r="AL3264" s="24">
        <f t="shared" si="1151"/>
        <v>1496.5756966666663</v>
      </c>
      <c r="AN3264" s="47">
        <v>315</v>
      </c>
      <c r="AP3264" s="20">
        <f t="shared" si="1149"/>
        <v>1811.5756966666663</v>
      </c>
      <c r="AR3264" s="20"/>
    </row>
    <row r="3265" spans="1:44" x14ac:dyDescent="0.25">
      <c r="A3265" t="str">
        <f>VLOOKUP($B3265,'Cushing Balance'!$C$2:$E$500,3,TRUE)</f>
        <v>12018</v>
      </c>
      <c r="B3265" s="2">
        <v>43276</v>
      </c>
      <c r="C3265" s="32"/>
      <c r="D3265" s="36">
        <f t="shared" si="1177"/>
        <v>139.16694505494522</v>
      </c>
      <c r="E3265" s="28">
        <f t="shared" si="1178"/>
        <v>108.94604395604414</v>
      </c>
      <c r="F3265" s="28">
        <f t="shared" si="1179"/>
        <v>197.36916483516487</v>
      </c>
      <c r="G3265" s="28"/>
      <c r="H3265" s="28">
        <f t="shared" ref="H3265:P3265" si="1211">AVERAGE(H3259:H3264)</f>
        <v>132.56742857142854</v>
      </c>
      <c r="I3265" s="28">
        <f t="shared" si="1211"/>
        <v>78.849230769230743</v>
      </c>
      <c r="J3265" s="28">
        <f t="shared" si="1211"/>
        <v>315.60278021978041</v>
      </c>
      <c r="K3265" s="28">
        <f t="shared" si="1211"/>
        <v>77.481208791208815</v>
      </c>
      <c r="L3265" s="28">
        <f t="shared" si="1211"/>
        <v>6.656349567592164E-3</v>
      </c>
      <c r="M3265" s="28">
        <f t="shared" si="1211"/>
        <v>330.4133626373627</v>
      </c>
      <c r="N3265" s="28">
        <f t="shared" si="1211"/>
        <v>119.65840659340643</v>
      </c>
      <c r="O3265" s="28">
        <f t="shared" si="1211"/>
        <v>44.390010989010989</v>
      </c>
      <c r="P3265" s="28">
        <f t="shared" si="1211"/>
        <v>0</v>
      </c>
      <c r="R3265" s="24">
        <f t="shared" si="1147"/>
        <v>1544.4512387671505</v>
      </c>
      <c r="T3265" s="5">
        <v>581.73477176247513</v>
      </c>
      <c r="V3265" s="20">
        <f t="shared" si="1148"/>
        <v>2126.1860105296255</v>
      </c>
      <c r="W3265" s="59">
        <f t="shared" si="1136"/>
        <v>43276</v>
      </c>
      <c r="X3265" s="36">
        <f t="shared" si="1199"/>
        <v>151.39905833333341</v>
      </c>
      <c r="Y3265" s="28">
        <f t="shared" si="1199"/>
        <v>338.18764999999991</v>
      </c>
      <c r="Z3265" s="28">
        <f t="shared" si="1199"/>
        <v>329.06874999999974</v>
      </c>
      <c r="AA3265" s="28">
        <f t="shared" si="1199"/>
        <v>321.8648083333332</v>
      </c>
      <c r="AB3265" s="28">
        <f t="shared" si="1199"/>
        <v>202.36661666666666</v>
      </c>
      <c r="AC3265" s="28">
        <f t="shared" si="1199"/>
        <v>35.93319166666668</v>
      </c>
      <c r="AD3265" s="28">
        <f t="shared" si="1199"/>
        <v>96.176699999999983</v>
      </c>
      <c r="AE3265" s="28">
        <f t="shared" si="1199"/>
        <v>0</v>
      </c>
      <c r="AF3265" s="28">
        <f t="shared" si="1199"/>
        <v>13.055871666666661</v>
      </c>
      <c r="AG3265" s="28">
        <f t="shared" si="1199"/>
        <v>8.5230499999999978</v>
      </c>
      <c r="AH3265" s="28">
        <f t="shared" si="1141"/>
        <v>0</v>
      </c>
      <c r="AL3265" s="24">
        <f t="shared" si="1151"/>
        <v>1496.5756966666663</v>
      </c>
      <c r="AN3265" s="47">
        <v>315</v>
      </c>
      <c r="AP3265" s="20">
        <f t="shared" si="1149"/>
        <v>1811.5756966666663</v>
      </c>
      <c r="AR3265" s="20"/>
    </row>
    <row r="3266" spans="1:44" x14ac:dyDescent="0.25">
      <c r="A3266" t="str">
        <f>VLOOKUP($B3266,'Cushing Balance'!$C$2:$E$500,3,TRUE)</f>
        <v>12018</v>
      </c>
      <c r="B3266" s="2">
        <v>43277</v>
      </c>
      <c r="C3266" s="32"/>
      <c r="D3266" s="36">
        <f t="shared" si="1177"/>
        <v>139.16694505494522</v>
      </c>
      <c r="E3266" s="28">
        <f t="shared" si="1178"/>
        <v>108.94604395604414</v>
      </c>
      <c r="F3266" s="28">
        <f t="shared" si="1179"/>
        <v>197.36916483516487</v>
      </c>
      <c r="G3266" s="28"/>
      <c r="H3266" s="28">
        <f t="shared" ref="H3266:P3266" si="1212">AVERAGE(H3260:H3265)</f>
        <v>132.56742857142854</v>
      </c>
      <c r="I3266" s="28">
        <f t="shared" si="1212"/>
        <v>78.849230769230743</v>
      </c>
      <c r="J3266" s="28">
        <f t="shared" si="1212"/>
        <v>315.60278021978041</v>
      </c>
      <c r="K3266" s="28">
        <f t="shared" si="1212"/>
        <v>77.481208791208815</v>
      </c>
      <c r="L3266" s="28">
        <f t="shared" si="1212"/>
        <v>6.656349567592164E-3</v>
      </c>
      <c r="M3266" s="28">
        <f t="shared" si="1212"/>
        <v>330.4133626373627</v>
      </c>
      <c r="N3266" s="28">
        <f t="shared" si="1212"/>
        <v>119.65840659340643</v>
      </c>
      <c r="O3266" s="28">
        <f t="shared" si="1212"/>
        <v>44.390010989010989</v>
      </c>
      <c r="P3266" s="28">
        <f t="shared" si="1212"/>
        <v>0</v>
      </c>
      <c r="R3266" s="24">
        <f t="shared" si="1147"/>
        <v>1544.4512387671505</v>
      </c>
      <c r="T3266" s="5">
        <v>581.73477176247513</v>
      </c>
      <c r="V3266" s="20">
        <f t="shared" si="1148"/>
        <v>2126.1860105296255</v>
      </c>
      <c r="W3266" s="59">
        <f t="shared" ref="W3266:W3329" si="1213">B3266</f>
        <v>43277</v>
      </c>
      <c r="X3266" s="36">
        <f t="shared" si="1199"/>
        <v>151.39905833333341</v>
      </c>
      <c r="Y3266" s="28">
        <f t="shared" si="1199"/>
        <v>338.18764999999991</v>
      </c>
      <c r="Z3266" s="28">
        <f t="shared" si="1199"/>
        <v>329.06874999999974</v>
      </c>
      <c r="AA3266" s="28">
        <f t="shared" si="1199"/>
        <v>321.8648083333332</v>
      </c>
      <c r="AB3266" s="28">
        <f t="shared" si="1199"/>
        <v>202.36661666666666</v>
      </c>
      <c r="AC3266" s="28">
        <f t="shared" si="1199"/>
        <v>35.93319166666668</v>
      </c>
      <c r="AD3266" s="28">
        <f t="shared" si="1199"/>
        <v>96.176699999999983</v>
      </c>
      <c r="AE3266" s="28">
        <f t="shared" si="1199"/>
        <v>0</v>
      </c>
      <c r="AF3266" s="28">
        <f t="shared" si="1199"/>
        <v>13.055871666666661</v>
      </c>
      <c r="AG3266" s="28">
        <f t="shared" si="1199"/>
        <v>8.5230499999999978</v>
      </c>
      <c r="AH3266" s="28">
        <f t="shared" si="1141"/>
        <v>0</v>
      </c>
      <c r="AL3266" s="24">
        <f t="shared" si="1151"/>
        <v>1496.5756966666663</v>
      </c>
      <c r="AN3266" s="47">
        <v>315</v>
      </c>
      <c r="AP3266" s="20">
        <f t="shared" si="1149"/>
        <v>1811.5756966666663</v>
      </c>
      <c r="AR3266" s="20"/>
    </row>
    <row r="3267" spans="1:44" x14ac:dyDescent="0.25">
      <c r="A3267" t="str">
        <f>VLOOKUP($B3267,'Cushing Balance'!$C$2:$E$500,3,TRUE)</f>
        <v>12018</v>
      </c>
      <c r="B3267" s="2">
        <v>43278</v>
      </c>
      <c r="C3267" s="32"/>
      <c r="D3267" s="36">
        <f t="shared" si="1177"/>
        <v>139.16694505494522</v>
      </c>
      <c r="E3267" s="28">
        <f t="shared" si="1178"/>
        <v>108.94604395604414</v>
      </c>
      <c r="F3267" s="28">
        <f t="shared" si="1179"/>
        <v>197.36916483516487</v>
      </c>
      <c r="G3267" s="28"/>
      <c r="H3267" s="28">
        <f t="shared" ref="H3267:P3267" si="1214">AVERAGE(H3261:H3266)</f>
        <v>132.56742857142854</v>
      </c>
      <c r="I3267" s="28">
        <f t="shared" si="1214"/>
        <v>78.849230769230743</v>
      </c>
      <c r="J3267" s="28">
        <f t="shared" si="1214"/>
        <v>315.60278021978041</v>
      </c>
      <c r="K3267" s="28">
        <f t="shared" si="1214"/>
        <v>77.481208791208815</v>
      </c>
      <c r="L3267" s="28">
        <f t="shared" si="1214"/>
        <v>6.656349567592164E-3</v>
      </c>
      <c r="M3267" s="28">
        <f t="shared" si="1214"/>
        <v>330.4133626373627</v>
      </c>
      <c r="N3267" s="28">
        <f t="shared" si="1214"/>
        <v>119.65840659340643</v>
      </c>
      <c r="O3267" s="28">
        <f t="shared" si="1214"/>
        <v>44.390010989010989</v>
      </c>
      <c r="P3267" s="28">
        <f t="shared" si="1214"/>
        <v>0</v>
      </c>
      <c r="R3267" s="24">
        <f t="shared" si="1147"/>
        <v>1544.4512387671505</v>
      </c>
      <c r="T3267" s="5">
        <v>581.73477176247513</v>
      </c>
      <c r="V3267" s="20">
        <f t="shared" si="1148"/>
        <v>2126.1860105296255</v>
      </c>
      <c r="W3267" s="59">
        <f t="shared" si="1213"/>
        <v>43278</v>
      </c>
      <c r="X3267" s="36">
        <f t="shared" si="1199"/>
        <v>151.39905833333341</v>
      </c>
      <c r="Y3267" s="28">
        <f t="shared" si="1199"/>
        <v>338.18764999999991</v>
      </c>
      <c r="Z3267" s="28">
        <f t="shared" si="1199"/>
        <v>329.06874999999974</v>
      </c>
      <c r="AA3267" s="28">
        <f t="shared" si="1199"/>
        <v>321.8648083333332</v>
      </c>
      <c r="AB3267" s="28">
        <f t="shared" si="1199"/>
        <v>202.36661666666666</v>
      </c>
      <c r="AC3267" s="28">
        <f t="shared" si="1199"/>
        <v>35.93319166666668</v>
      </c>
      <c r="AD3267" s="28">
        <f t="shared" si="1199"/>
        <v>96.176699999999983</v>
      </c>
      <c r="AE3267" s="28">
        <f t="shared" si="1199"/>
        <v>0</v>
      </c>
      <c r="AF3267" s="28">
        <f t="shared" si="1199"/>
        <v>13.055871666666661</v>
      </c>
      <c r="AG3267" s="28">
        <f t="shared" si="1199"/>
        <v>8.5230499999999978</v>
      </c>
      <c r="AH3267" s="28">
        <f t="shared" si="1141"/>
        <v>0</v>
      </c>
      <c r="AL3267" s="24">
        <f t="shared" si="1151"/>
        <v>1496.5756966666663</v>
      </c>
      <c r="AN3267" s="47">
        <v>315</v>
      </c>
      <c r="AP3267" s="20">
        <f t="shared" si="1149"/>
        <v>1811.5756966666663</v>
      </c>
      <c r="AR3267" s="20"/>
    </row>
    <row r="3268" spans="1:44" x14ac:dyDescent="0.25">
      <c r="A3268" t="str">
        <f>VLOOKUP($B3268,'Cushing Balance'!$C$2:$E$500,3,TRUE)</f>
        <v>12018</v>
      </c>
      <c r="B3268" s="2">
        <v>43279</v>
      </c>
      <c r="C3268" s="32"/>
      <c r="D3268" s="36">
        <f t="shared" si="1177"/>
        <v>139.16694505494522</v>
      </c>
      <c r="E3268" s="28">
        <f t="shared" si="1178"/>
        <v>108.94604395604414</v>
      </c>
      <c r="F3268" s="28">
        <f t="shared" si="1179"/>
        <v>197.36916483516487</v>
      </c>
      <c r="G3268" s="28"/>
      <c r="H3268" s="28">
        <f t="shared" ref="H3268:P3268" si="1215">AVERAGE(H3262:H3267)</f>
        <v>132.56742857142854</v>
      </c>
      <c r="I3268" s="28">
        <f t="shared" si="1215"/>
        <v>78.849230769230743</v>
      </c>
      <c r="J3268" s="28">
        <f t="shared" si="1215"/>
        <v>315.60278021978041</v>
      </c>
      <c r="K3268" s="28">
        <f t="shared" si="1215"/>
        <v>77.481208791208815</v>
      </c>
      <c r="L3268" s="28">
        <f t="shared" si="1215"/>
        <v>6.656349567592164E-3</v>
      </c>
      <c r="M3268" s="28">
        <f t="shared" si="1215"/>
        <v>330.4133626373627</v>
      </c>
      <c r="N3268" s="28">
        <f t="shared" si="1215"/>
        <v>119.65840659340643</v>
      </c>
      <c r="O3268" s="28">
        <f t="shared" si="1215"/>
        <v>44.390010989010989</v>
      </c>
      <c r="P3268" s="28">
        <f t="shared" si="1215"/>
        <v>0</v>
      </c>
      <c r="R3268" s="24">
        <f t="shared" si="1147"/>
        <v>1544.4512387671505</v>
      </c>
      <c r="T3268" s="5">
        <v>581.73477176247513</v>
      </c>
      <c r="V3268" s="20">
        <f t="shared" si="1148"/>
        <v>2126.1860105296255</v>
      </c>
      <c r="W3268" s="59">
        <f t="shared" si="1213"/>
        <v>43279</v>
      </c>
      <c r="X3268" s="36">
        <f t="shared" si="1199"/>
        <v>151.39905833333341</v>
      </c>
      <c r="Y3268" s="28">
        <f t="shared" si="1199"/>
        <v>338.18764999999991</v>
      </c>
      <c r="Z3268" s="28">
        <f t="shared" si="1199"/>
        <v>329.06874999999974</v>
      </c>
      <c r="AA3268" s="28">
        <f t="shared" si="1199"/>
        <v>321.8648083333332</v>
      </c>
      <c r="AB3268" s="28">
        <f t="shared" si="1199"/>
        <v>202.36661666666666</v>
      </c>
      <c r="AC3268" s="28">
        <f t="shared" si="1199"/>
        <v>35.93319166666668</v>
      </c>
      <c r="AD3268" s="28">
        <f t="shared" si="1199"/>
        <v>96.176699999999983</v>
      </c>
      <c r="AE3268" s="28">
        <f t="shared" si="1199"/>
        <v>0</v>
      </c>
      <c r="AF3268" s="28">
        <f t="shared" si="1199"/>
        <v>13.055871666666661</v>
      </c>
      <c r="AG3268" s="28">
        <f t="shared" si="1199"/>
        <v>8.5230499999999978</v>
      </c>
      <c r="AH3268" s="28">
        <f t="shared" si="1141"/>
        <v>0</v>
      </c>
      <c r="AL3268" s="24">
        <f t="shared" si="1151"/>
        <v>1496.5756966666663</v>
      </c>
      <c r="AN3268" s="47">
        <v>315</v>
      </c>
      <c r="AP3268" s="20">
        <f t="shared" si="1149"/>
        <v>1811.5756966666663</v>
      </c>
      <c r="AR3268" s="20"/>
    </row>
    <row r="3269" spans="1:44" x14ac:dyDescent="0.25">
      <c r="A3269" t="str">
        <f>VLOOKUP($B3269,'Cushing Balance'!$C$2:$E$500,3,TRUE)</f>
        <v>12018</v>
      </c>
      <c r="B3269" s="2">
        <v>43280</v>
      </c>
      <c r="C3269" s="32"/>
      <c r="D3269" s="36">
        <f t="shared" si="1177"/>
        <v>139.16694505494522</v>
      </c>
      <c r="E3269" s="28">
        <f t="shared" si="1178"/>
        <v>108.94604395604414</v>
      </c>
      <c r="F3269" s="28">
        <f t="shared" si="1179"/>
        <v>197.36916483516487</v>
      </c>
      <c r="G3269" s="28"/>
      <c r="H3269" s="28">
        <f t="shared" ref="H3269:P3269" si="1216">AVERAGE(H3263:H3268)</f>
        <v>132.56742857142854</v>
      </c>
      <c r="I3269" s="28">
        <f t="shared" si="1216"/>
        <v>78.849230769230743</v>
      </c>
      <c r="J3269" s="28">
        <f t="shared" si="1216"/>
        <v>315.60278021978041</v>
      </c>
      <c r="K3269" s="28">
        <f t="shared" si="1216"/>
        <v>77.481208791208815</v>
      </c>
      <c r="L3269" s="28">
        <f t="shared" si="1216"/>
        <v>6.656349567592164E-3</v>
      </c>
      <c r="M3269" s="28">
        <f t="shared" si="1216"/>
        <v>330.4133626373627</v>
      </c>
      <c r="N3269" s="28">
        <f t="shared" si="1216"/>
        <v>119.65840659340643</v>
      </c>
      <c r="O3269" s="28">
        <f t="shared" si="1216"/>
        <v>44.390010989010989</v>
      </c>
      <c r="P3269" s="28">
        <f t="shared" si="1216"/>
        <v>0</v>
      </c>
      <c r="R3269" s="24">
        <f t="shared" si="1147"/>
        <v>1544.4512387671505</v>
      </c>
      <c r="T3269" s="5">
        <v>581.73477176247513</v>
      </c>
      <c r="V3269" s="20">
        <f t="shared" si="1148"/>
        <v>2126.1860105296255</v>
      </c>
      <c r="W3269" s="59">
        <f t="shared" si="1213"/>
        <v>43280</v>
      </c>
      <c r="X3269" s="36">
        <f t="shared" ref="X3269:AG3284" si="1217">AVERAGE(X3262:X3268)</f>
        <v>151.39905833333341</v>
      </c>
      <c r="Y3269" s="28">
        <f t="shared" si="1217"/>
        <v>338.18764999999991</v>
      </c>
      <c r="Z3269" s="28">
        <f t="shared" si="1217"/>
        <v>329.06874999999974</v>
      </c>
      <c r="AA3269" s="28">
        <f t="shared" si="1217"/>
        <v>321.8648083333332</v>
      </c>
      <c r="AB3269" s="28">
        <f t="shared" si="1217"/>
        <v>202.36661666666666</v>
      </c>
      <c r="AC3269" s="28">
        <f t="shared" si="1217"/>
        <v>35.93319166666668</v>
      </c>
      <c r="AD3269" s="28">
        <f t="shared" si="1217"/>
        <v>96.176699999999983</v>
      </c>
      <c r="AE3269" s="28">
        <f t="shared" si="1217"/>
        <v>0</v>
      </c>
      <c r="AF3269" s="28">
        <f t="shared" si="1217"/>
        <v>13.055871666666661</v>
      </c>
      <c r="AG3269" s="28">
        <f t="shared" si="1217"/>
        <v>8.5230499999999978</v>
      </c>
      <c r="AH3269" s="28">
        <f t="shared" ref="AH3269:AH3332" si="1218">AVERAGE(AH3262:AH3268)</f>
        <v>0</v>
      </c>
      <c r="AL3269" s="24">
        <f t="shared" si="1151"/>
        <v>1496.5756966666663</v>
      </c>
      <c r="AN3269" s="47">
        <v>315</v>
      </c>
      <c r="AP3269" s="20">
        <f t="shared" si="1149"/>
        <v>1811.5756966666663</v>
      </c>
      <c r="AR3269" s="20"/>
    </row>
    <row r="3270" spans="1:44" x14ac:dyDescent="0.25">
      <c r="A3270" t="str">
        <f>VLOOKUP($B3270,'Cushing Balance'!$C$2:$E$500,3,TRUE)</f>
        <v>12018</v>
      </c>
      <c r="B3270" s="2">
        <v>43281</v>
      </c>
      <c r="C3270" s="32"/>
      <c r="D3270" s="36">
        <f t="shared" si="1177"/>
        <v>139.16694505494522</v>
      </c>
      <c r="E3270" s="28">
        <f t="shared" si="1178"/>
        <v>108.94604395604414</v>
      </c>
      <c r="F3270" s="28">
        <f t="shared" si="1179"/>
        <v>197.36916483516487</v>
      </c>
      <c r="G3270" s="28"/>
      <c r="H3270" s="28">
        <f t="shared" ref="H3270:P3270" si="1219">AVERAGE(H3264:H3269)</f>
        <v>132.56742857142854</v>
      </c>
      <c r="I3270" s="28">
        <f t="shared" si="1219"/>
        <v>78.849230769230743</v>
      </c>
      <c r="J3270" s="28">
        <f t="shared" si="1219"/>
        <v>315.60278021978041</v>
      </c>
      <c r="K3270" s="28">
        <f t="shared" si="1219"/>
        <v>77.481208791208815</v>
      </c>
      <c r="L3270" s="28">
        <f t="shared" si="1219"/>
        <v>6.656349567592164E-3</v>
      </c>
      <c r="M3270" s="28">
        <f t="shared" si="1219"/>
        <v>330.4133626373627</v>
      </c>
      <c r="N3270" s="28">
        <f t="shared" si="1219"/>
        <v>119.65840659340643</v>
      </c>
      <c r="O3270" s="28">
        <f t="shared" si="1219"/>
        <v>44.390010989010989</v>
      </c>
      <c r="P3270" s="28">
        <f t="shared" si="1219"/>
        <v>0</v>
      </c>
      <c r="R3270" s="24">
        <f t="shared" si="1147"/>
        <v>1544.4512387671505</v>
      </c>
      <c r="T3270" s="5">
        <v>581.73477176247513</v>
      </c>
      <c r="V3270" s="20">
        <f t="shared" si="1148"/>
        <v>2126.1860105296255</v>
      </c>
      <c r="W3270" s="59">
        <f t="shared" si="1213"/>
        <v>43281</v>
      </c>
      <c r="X3270" s="36">
        <f t="shared" si="1217"/>
        <v>151.39905833333341</v>
      </c>
      <c r="Y3270" s="28">
        <f t="shared" si="1217"/>
        <v>338.18764999999991</v>
      </c>
      <c r="Z3270" s="28">
        <f t="shared" si="1217"/>
        <v>329.06874999999974</v>
      </c>
      <c r="AA3270" s="28">
        <f t="shared" si="1217"/>
        <v>321.8648083333332</v>
      </c>
      <c r="AB3270" s="28">
        <f t="shared" si="1217"/>
        <v>202.36661666666666</v>
      </c>
      <c r="AC3270" s="28">
        <f t="shared" si="1217"/>
        <v>35.93319166666668</v>
      </c>
      <c r="AD3270" s="28">
        <f t="shared" si="1217"/>
        <v>96.176699999999983</v>
      </c>
      <c r="AE3270" s="28">
        <f t="shared" si="1217"/>
        <v>0</v>
      </c>
      <c r="AF3270" s="28">
        <f t="shared" si="1217"/>
        <v>13.055871666666661</v>
      </c>
      <c r="AG3270" s="28">
        <f t="shared" si="1217"/>
        <v>8.5230499999999978</v>
      </c>
      <c r="AH3270" s="28">
        <f t="shared" si="1218"/>
        <v>0</v>
      </c>
      <c r="AL3270" s="24">
        <f t="shared" si="1151"/>
        <v>1496.5756966666663</v>
      </c>
      <c r="AN3270" s="47">
        <v>315</v>
      </c>
      <c r="AP3270" s="20">
        <f t="shared" si="1149"/>
        <v>1811.5756966666663</v>
      </c>
      <c r="AR3270" s="20"/>
    </row>
    <row r="3271" spans="1:44" x14ac:dyDescent="0.25">
      <c r="A3271" t="str">
        <f>VLOOKUP($B3271,'Cushing Balance'!$C$2:$E$500,3,TRUE)</f>
        <v>12018</v>
      </c>
      <c r="B3271" s="2">
        <v>43282</v>
      </c>
      <c r="C3271" s="32"/>
      <c r="D3271" s="36">
        <f t="shared" si="1177"/>
        <v>139.16694505494522</v>
      </c>
      <c r="E3271" s="28">
        <f t="shared" si="1178"/>
        <v>108.94604395604414</v>
      </c>
      <c r="F3271" s="28">
        <f t="shared" si="1179"/>
        <v>197.36916483516487</v>
      </c>
      <c r="G3271" s="28"/>
      <c r="H3271" s="28">
        <f t="shared" ref="H3271:P3271" si="1220">AVERAGE(H3265:H3270)</f>
        <v>132.56742857142854</v>
      </c>
      <c r="I3271" s="28">
        <f t="shared" si="1220"/>
        <v>78.849230769230743</v>
      </c>
      <c r="J3271" s="28">
        <f t="shared" si="1220"/>
        <v>315.60278021978041</v>
      </c>
      <c r="K3271" s="28">
        <f t="shared" si="1220"/>
        <v>77.481208791208815</v>
      </c>
      <c r="L3271" s="28">
        <f t="shared" si="1220"/>
        <v>6.656349567592164E-3</v>
      </c>
      <c r="M3271" s="28">
        <f t="shared" si="1220"/>
        <v>330.4133626373627</v>
      </c>
      <c r="N3271" s="28">
        <f t="shared" si="1220"/>
        <v>119.65840659340643</v>
      </c>
      <c r="O3271" s="28">
        <f t="shared" si="1220"/>
        <v>44.390010989010989</v>
      </c>
      <c r="P3271" s="28">
        <f t="shared" si="1220"/>
        <v>0</v>
      </c>
      <c r="R3271" s="24">
        <f t="shared" si="1147"/>
        <v>1544.4512387671505</v>
      </c>
      <c r="T3271" s="5">
        <v>584.12941552341772</v>
      </c>
      <c r="V3271" s="20">
        <f t="shared" si="1148"/>
        <v>2128.5806542905684</v>
      </c>
      <c r="W3271" s="59">
        <f t="shared" si="1213"/>
        <v>43282</v>
      </c>
      <c r="X3271" s="36">
        <f t="shared" si="1217"/>
        <v>151.39905833333341</v>
      </c>
      <c r="Y3271" s="28">
        <f t="shared" si="1217"/>
        <v>338.18764999999991</v>
      </c>
      <c r="Z3271" s="28">
        <f t="shared" si="1217"/>
        <v>329.06874999999974</v>
      </c>
      <c r="AA3271" s="28">
        <f t="shared" si="1217"/>
        <v>321.8648083333332</v>
      </c>
      <c r="AB3271" s="28">
        <f t="shared" si="1217"/>
        <v>202.36661666666666</v>
      </c>
      <c r="AC3271" s="28">
        <f t="shared" si="1217"/>
        <v>35.93319166666668</v>
      </c>
      <c r="AD3271" s="28">
        <f t="shared" si="1217"/>
        <v>96.176699999999983</v>
      </c>
      <c r="AE3271" s="28">
        <f t="shared" si="1217"/>
        <v>0</v>
      </c>
      <c r="AF3271" s="28">
        <f t="shared" si="1217"/>
        <v>13.055871666666661</v>
      </c>
      <c r="AG3271" s="28">
        <f t="shared" si="1217"/>
        <v>8.5230499999999978</v>
      </c>
      <c r="AH3271" s="28">
        <f t="shared" si="1218"/>
        <v>0</v>
      </c>
      <c r="AL3271" s="24">
        <f t="shared" si="1151"/>
        <v>1496.5756966666663</v>
      </c>
      <c r="AN3271" s="47">
        <v>315</v>
      </c>
      <c r="AP3271" s="20">
        <f t="shared" si="1149"/>
        <v>1811.5756966666663</v>
      </c>
      <c r="AR3271" s="20"/>
    </row>
    <row r="3272" spans="1:44" x14ac:dyDescent="0.25">
      <c r="A3272" t="str">
        <f>VLOOKUP($B3272,'Cushing Balance'!$C$2:$E$500,3,TRUE)</f>
        <v>12018</v>
      </c>
      <c r="B3272" s="2">
        <v>43283</v>
      </c>
      <c r="C3272" s="32"/>
      <c r="D3272" s="36">
        <f t="shared" si="1177"/>
        <v>139.16694505494522</v>
      </c>
      <c r="E3272" s="28">
        <f t="shared" si="1178"/>
        <v>108.94604395604414</v>
      </c>
      <c r="F3272" s="28">
        <f t="shared" si="1179"/>
        <v>197.36916483516487</v>
      </c>
      <c r="G3272" s="28"/>
      <c r="H3272" s="28">
        <f t="shared" ref="H3272:P3272" si="1221">AVERAGE(H3266:H3271)</f>
        <v>132.56742857142854</v>
      </c>
      <c r="I3272" s="28">
        <f t="shared" si="1221"/>
        <v>78.849230769230743</v>
      </c>
      <c r="J3272" s="28">
        <f t="shared" si="1221"/>
        <v>315.60278021978041</v>
      </c>
      <c r="K3272" s="28">
        <f t="shared" si="1221"/>
        <v>77.481208791208815</v>
      </c>
      <c r="L3272" s="28">
        <f t="shared" si="1221"/>
        <v>6.656349567592164E-3</v>
      </c>
      <c r="M3272" s="28">
        <f t="shared" si="1221"/>
        <v>330.4133626373627</v>
      </c>
      <c r="N3272" s="28">
        <f t="shared" si="1221"/>
        <v>119.65840659340643</v>
      </c>
      <c r="O3272" s="28">
        <f t="shared" si="1221"/>
        <v>44.390010989010989</v>
      </c>
      <c r="P3272" s="28">
        <f t="shared" si="1221"/>
        <v>0</v>
      </c>
      <c r="R3272" s="24">
        <f t="shared" si="1147"/>
        <v>1544.4512387671505</v>
      </c>
      <c r="T3272" s="5">
        <v>584.12941552341772</v>
      </c>
      <c r="V3272" s="20">
        <f t="shared" si="1148"/>
        <v>2128.5806542905684</v>
      </c>
      <c r="W3272" s="59">
        <f t="shared" si="1213"/>
        <v>43283</v>
      </c>
      <c r="X3272" s="36">
        <f t="shared" si="1217"/>
        <v>151.39905833333341</v>
      </c>
      <c r="Y3272" s="28">
        <f t="shared" si="1217"/>
        <v>338.18764999999991</v>
      </c>
      <c r="Z3272" s="28">
        <f t="shared" si="1217"/>
        <v>329.06874999999974</v>
      </c>
      <c r="AA3272" s="28">
        <f t="shared" si="1217"/>
        <v>321.8648083333332</v>
      </c>
      <c r="AB3272" s="28">
        <f t="shared" si="1217"/>
        <v>202.36661666666666</v>
      </c>
      <c r="AC3272" s="28">
        <f t="shared" si="1217"/>
        <v>35.93319166666668</v>
      </c>
      <c r="AD3272" s="28">
        <f t="shared" si="1217"/>
        <v>96.176699999999983</v>
      </c>
      <c r="AE3272" s="28">
        <f t="shared" si="1217"/>
        <v>0</v>
      </c>
      <c r="AF3272" s="28">
        <f t="shared" si="1217"/>
        <v>13.055871666666661</v>
      </c>
      <c r="AG3272" s="28">
        <f t="shared" si="1217"/>
        <v>8.5230499999999978</v>
      </c>
      <c r="AH3272" s="28">
        <f t="shared" si="1218"/>
        <v>0</v>
      </c>
      <c r="AL3272" s="24">
        <f t="shared" si="1151"/>
        <v>1496.5756966666663</v>
      </c>
      <c r="AN3272" s="47">
        <v>315</v>
      </c>
      <c r="AP3272" s="20">
        <f t="shared" si="1149"/>
        <v>1811.5756966666663</v>
      </c>
      <c r="AR3272" s="20"/>
    </row>
    <row r="3273" spans="1:44" x14ac:dyDescent="0.25">
      <c r="A3273" t="str">
        <f>VLOOKUP($B3273,'Cushing Balance'!$C$2:$E$500,3,TRUE)</f>
        <v>12018</v>
      </c>
      <c r="B3273" s="2">
        <v>43284</v>
      </c>
      <c r="C3273" s="32"/>
      <c r="D3273" s="36">
        <f t="shared" si="1177"/>
        <v>139.16694505494522</v>
      </c>
      <c r="E3273" s="28">
        <f t="shared" si="1178"/>
        <v>108.94604395604414</v>
      </c>
      <c r="F3273" s="28">
        <f t="shared" si="1179"/>
        <v>197.36916483516487</v>
      </c>
      <c r="G3273" s="28"/>
      <c r="H3273" s="28">
        <f t="shared" ref="H3273:P3273" si="1222">AVERAGE(H3267:H3272)</f>
        <v>132.56742857142854</v>
      </c>
      <c r="I3273" s="28">
        <f t="shared" si="1222"/>
        <v>78.849230769230743</v>
      </c>
      <c r="J3273" s="28">
        <f t="shared" si="1222"/>
        <v>315.60278021978041</v>
      </c>
      <c r="K3273" s="28">
        <f t="shared" si="1222"/>
        <v>77.481208791208815</v>
      </c>
      <c r="L3273" s="28">
        <f t="shared" si="1222"/>
        <v>6.656349567592164E-3</v>
      </c>
      <c r="M3273" s="28">
        <f t="shared" si="1222"/>
        <v>330.4133626373627</v>
      </c>
      <c r="N3273" s="28">
        <f t="shared" si="1222"/>
        <v>119.65840659340643</v>
      </c>
      <c r="O3273" s="28">
        <f t="shared" si="1222"/>
        <v>44.390010989010989</v>
      </c>
      <c r="P3273" s="28">
        <f t="shared" si="1222"/>
        <v>0</v>
      </c>
      <c r="R3273" s="24">
        <f t="shared" si="1147"/>
        <v>1544.4512387671505</v>
      </c>
      <c r="T3273" s="5">
        <v>584.12941552341772</v>
      </c>
      <c r="V3273" s="20">
        <f t="shared" si="1148"/>
        <v>2128.5806542905684</v>
      </c>
      <c r="W3273" s="59">
        <f t="shared" si="1213"/>
        <v>43284</v>
      </c>
      <c r="X3273" s="36">
        <f t="shared" si="1217"/>
        <v>151.39905833333341</v>
      </c>
      <c r="Y3273" s="28">
        <f t="shared" si="1217"/>
        <v>338.18764999999991</v>
      </c>
      <c r="Z3273" s="28">
        <f t="shared" si="1217"/>
        <v>329.06874999999974</v>
      </c>
      <c r="AA3273" s="28">
        <f t="shared" si="1217"/>
        <v>321.8648083333332</v>
      </c>
      <c r="AB3273" s="28">
        <f t="shared" si="1217"/>
        <v>202.36661666666666</v>
      </c>
      <c r="AC3273" s="28">
        <f t="shared" si="1217"/>
        <v>35.93319166666668</v>
      </c>
      <c r="AD3273" s="28">
        <f t="shared" si="1217"/>
        <v>96.176699999999983</v>
      </c>
      <c r="AE3273" s="28">
        <f t="shared" si="1217"/>
        <v>0</v>
      </c>
      <c r="AF3273" s="28">
        <f t="shared" si="1217"/>
        <v>13.055871666666661</v>
      </c>
      <c r="AG3273" s="28">
        <f t="shared" si="1217"/>
        <v>8.5230499999999978</v>
      </c>
      <c r="AH3273" s="28">
        <f t="shared" si="1218"/>
        <v>0</v>
      </c>
      <c r="AL3273" s="24">
        <f t="shared" si="1151"/>
        <v>1496.5756966666663</v>
      </c>
      <c r="AN3273" s="47">
        <v>315</v>
      </c>
      <c r="AP3273" s="20">
        <f t="shared" si="1149"/>
        <v>1811.5756966666663</v>
      </c>
      <c r="AR3273" s="20"/>
    </row>
    <row r="3274" spans="1:44" x14ac:dyDescent="0.25">
      <c r="A3274" t="str">
        <f>VLOOKUP($B3274,'Cushing Balance'!$C$2:$E$500,3,TRUE)</f>
        <v>12018</v>
      </c>
      <c r="B3274" s="2">
        <v>43285</v>
      </c>
      <c r="C3274" s="32"/>
      <c r="D3274" s="36">
        <f t="shared" si="1177"/>
        <v>139.16694505494522</v>
      </c>
      <c r="E3274" s="28">
        <f t="shared" si="1178"/>
        <v>108.94604395604414</v>
      </c>
      <c r="F3274" s="28">
        <f t="shared" si="1179"/>
        <v>197.36916483516487</v>
      </c>
      <c r="G3274" s="28"/>
      <c r="H3274" s="28">
        <f t="shared" ref="H3274:P3274" si="1223">AVERAGE(H3268:H3273)</f>
        <v>132.56742857142854</v>
      </c>
      <c r="I3274" s="28">
        <f t="shared" si="1223"/>
        <v>78.849230769230743</v>
      </c>
      <c r="J3274" s="28">
        <f t="shared" si="1223"/>
        <v>315.60278021978041</v>
      </c>
      <c r="K3274" s="28">
        <f t="shared" si="1223"/>
        <v>77.481208791208815</v>
      </c>
      <c r="L3274" s="28">
        <f t="shared" si="1223"/>
        <v>6.656349567592164E-3</v>
      </c>
      <c r="M3274" s="28">
        <f t="shared" si="1223"/>
        <v>330.4133626373627</v>
      </c>
      <c r="N3274" s="28">
        <f t="shared" si="1223"/>
        <v>119.65840659340643</v>
      </c>
      <c r="O3274" s="28">
        <f t="shared" si="1223"/>
        <v>44.390010989010989</v>
      </c>
      <c r="P3274" s="28">
        <f t="shared" si="1223"/>
        <v>0</v>
      </c>
      <c r="R3274" s="24">
        <f t="shared" ref="R3274:R3337" si="1224">SUM(D3274:P3274)</f>
        <v>1544.4512387671505</v>
      </c>
      <c r="T3274" s="5">
        <v>584.12941552341772</v>
      </c>
      <c r="V3274" s="20">
        <f t="shared" ref="V3274:V3337" si="1225">T3274+R3274</f>
        <v>2128.5806542905684</v>
      </c>
      <c r="W3274" s="59">
        <f t="shared" si="1213"/>
        <v>43285</v>
      </c>
      <c r="X3274" s="36">
        <f t="shared" si="1217"/>
        <v>151.39905833333341</v>
      </c>
      <c r="Y3274" s="28">
        <f t="shared" si="1217"/>
        <v>338.18764999999991</v>
      </c>
      <c r="Z3274" s="28">
        <f t="shared" si="1217"/>
        <v>329.06874999999974</v>
      </c>
      <c r="AA3274" s="28">
        <f t="shared" si="1217"/>
        <v>321.8648083333332</v>
      </c>
      <c r="AB3274" s="28">
        <f t="shared" si="1217"/>
        <v>202.36661666666666</v>
      </c>
      <c r="AC3274" s="28">
        <f t="shared" si="1217"/>
        <v>35.93319166666668</v>
      </c>
      <c r="AD3274" s="28">
        <f t="shared" si="1217"/>
        <v>96.176699999999983</v>
      </c>
      <c r="AE3274" s="28">
        <f t="shared" si="1217"/>
        <v>0</v>
      </c>
      <c r="AF3274" s="28">
        <f t="shared" si="1217"/>
        <v>13.055871666666661</v>
      </c>
      <c r="AG3274" s="28">
        <f t="shared" si="1217"/>
        <v>8.5230499999999978</v>
      </c>
      <c r="AH3274" s="28">
        <f t="shared" si="1218"/>
        <v>0</v>
      </c>
      <c r="AL3274" s="24">
        <f t="shared" si="1151"/>
        <v>1496.5756966666663</v>
      </c>
      <c r="AN3274" s="47">
        <v>315</v>
      </c>
      <c r="AP3274" s="20">
        <f t="shared" ref="AP3274:AP3337" si="1226">AN3274+AL3274</f>
        <v>1811.5756966666663</v>
      </c>
      <c r="AR3274" s="20"/>
    </row>
    <row r="3275" spans="1:44" x14ac:dyDescent="0.25">
      <c r="A3275" t="str">
        <f>VLOOKUP($B3275,'Cushing Balance'!$C$2:$E$500,3,TRUE)</f>
        <v>12018</v>
      </c>
      <c r="B3275" s="2">
        <v>43286</v>
      </c>
      <c r="C3275" s="32"/>
      <c r="D3275" s="36">
        <f t="shared" si="1177"/>
        <v>139.16694505494522</v>
      </c>
      <c r="E3275" s="28">
        <f t="shared" si="1178"/>
        <v>108.94604395604414</v>
      </c>
      <c r="F3275" s="28">
        <f t="shared" si="1179"/>
        <v>197.36916483516487</v>
      </c>
      <c r="G3275" s="28"/>
      <c r="H3275" s="28">
        <f t="shared" ref="H3275:P3275" si="1227">AVERAGE(H3269:H3274)</f>
        <v>132.56742857142854</v>
      </c>
      <c r="I3275" s="28">
        <f t="shared" si="1227"/>
        <v>78.849230769230743</v>
      </c>
      <c r="J3275" s="28">
        <f t="shared" si="1227"/>
        <v>315.60278021978041</v>
      </c>
      <c r="K3275" s="28">
        <f t="shared" si="1227"/>
        <v>77.481208791208815</v>
      </c>
      <c r="L3275" s="28">
        <f t="shared" si="1227"/>
        <v>6.656349567592164E-3</v>
      </c>
      <c r="M3275" s="28">
        <f t="shared" si="1227"/>
        <v>330.4133626373627</v>
      </c>
      <c r="N3275" s="28">
        <f t="shared" si="1227"/>
        <v>119.65840659340643</v>
      </c>
      <c r="O3275" s="28">
        <f t="shared" si="1227"/>
        <v>44.390010989010989</v>
      </c>
      <c r="P3275" s="28">
        <f t="shared" si="1227"/>
        <v>0</v>
      </c>
      <c r="R3275" s="24">
        <f t="shared" si="1224"/>
        <v>1544.4512387671505</v>
      </c>
      <c r="T3275" s="5">
        <v>584.12941552341772</v>
      </c>
      <c r="V3275" s="20">
        <f t="shared" si="1225"/>
        <v>2128.5806542905684</v>
      </c>
      <c r="W3275" s="59">
        <f t="shared" si="1213"/>
        <v>43286</v>
      </c>
      <c r="X3275" s="36">
        <f t="shared" si="1217"/>
        <v>151.39905833333341</v>
      </c>
      <c r="Y3275" s="28">
        <f t="shared" si="1217"/>
        <v>338.18764999999991</v>
      </c>
      <c r="Z3275" s="28">
        <f t="shared" si="1217"/>
        <v>329.06874999999974</v>
      </c>
      <c r="AA3275" s="28">
        <f t="shared" si="1217"/>
        <v>321.8648083333332</v>
      </c>
      <c r="AB3275" s="28">
        <f t="shared" si="1217"/>
        <v>202.36661666666666</v>
      </c>
      <c r="AC3275" s="28">
        <f t="shared" si="1217"/>
        <v>35.93319166666668</v>
      </c>
      <c r="AD3275" s="28">
        <f t="shared" si="1217"/>
        <v>96.176699999999983</v>
      </c>
      <c r="AE3275" s="28">
        <f t="shared" si="1217"/>
        <v>0</v>
      </c>
      <c r="AF3275" s="28">
        <f t="shared" si="1217"/>
        <v>13.055871666666661</v>
      </c>
      <c r="AG3275" s="28">
        <f t="shared" si="1217"/>
        <v>8.5230499999999978</v>
      </c>
      <c r="AH3275" s="28">
        <f t="shared" si="1218"/>
        <v>0</v>
      </c>
      <c r="AL3275" s="24">
        <f t="shared" ref="AL3275:AL3338" si="1228">SUM(X3275:AJ3275)</f>
        <v>1496.5756966666663</v>
      </c>
      <c r="AN3275" s="47">
        <v>315</v>
      </c>
      <c r="AP3275" s="20">
        <f t="shared" si="1226"/>
        <v>1811.5756966666663</v>
      </c>
      <c r="AR3275" s="20"/>
    </row>
    <row r="3276" spans="1:44" x14ac:dyDescent="0.25">
      <c r="A3276" t="str">
        <f>VLOOKUP($B3276,'Cushing Balance'!$C$2:$E$500,3,TRUE)</f>
        <v>12018</v>
      </c>
      <c r="B3276" s="2">
        <v>43287</v>
      </c>
      <c r="C3276" s="32"/>
      <c r="D3276" s="36">
        <f t="shared" si="1177"/>
        <v>139.16694505494522</v>
      </c>
      <c r="E3276" s="28">
        <f t="shared" si="1178"/>
        <v>108.94604395604414</v>
      </c>
      <c r="F3276" s="28">
        <f t="shared" si="1179"/>
        <v>197.36916483516487</v>
      </c>
      <c r="G3276" s="28"/>
      <c r="H3276" s="28">
        <f t="shared" ref="H3276:P3276" si="1229">AVERAGE(H3270:H3275)</f>
        <v>132.56742857142854</v>
      </c>
      <c r="I3276" s="28">
        <f t="shared" si="1229"/>
        <v>78.849230769230743</v>
      </c>
      <c r="J3276" s="28">
        <f t="shared" si="1229"/>
        <v>315.60278021978041</v>
      </c>
      <c r="K3276" s="28">
        <f t="shared" si="1229"/>
        <v>77.481208791208815</v>
      </c>
      <c r="L3276" s="28">
        <f t="shared" si="1229"/>
        <v>6.656349567592164E-3</v>
      </c>
      <c r="M3276" s="28">
        <f t="shared" si="1229"/>
        <v>330.4133626373627</v>
      </c>
      <c r="N3276" s="28">
        <f t="shared" si="1229"/>
        <v>119.65840659340643</v>
      </c>
      <c r="O3276" s="28">
        <f t="shared" si="1229"/>
        <v>44.390010989010989</v>
      </c>
      <c r="P3276" s="28">
        <f t="shared" si="1229"/>
        <v>0</v>
      </c>
      <c r="R3276" s="24">
        <f t="shared" si="1224"/>
        <v>1544.4512387671505</v>
      </c>
      <c r="T3276" s="5">
        <v>584.12941552341772</v>
      </c>
      <c r="V3276" s="20">
        <f t="shared" si="1225"/>
        <v>2128.5806542905684</v>
      </c>
      <c r="W3276" s="59">
        <f t="shared" si="1213"/>
        <v>43287</v>
      </c>
      <c r="X3276" s="36">
        <f t="shared" si="1217"/>
        <v>151.39905833333341</v>
      </c>
      <c r="Y3276" s="28">
        <f t="shared" si="1217"/>
        <v>338.18764999999991</v>
      </c>
      <c r="Z3276" s="28">
        <f t="shared" si="1217"/>
        <v>329.06874999999974</v>
      </c>
      <c r="AA3276" s="28">
        <f t="shared" si="1217"/>
        <v>321.8648083333332</v>
      </c>
      <c r="AB3276" s="28">
        <f t="shared" si="1217"/>
        <v>202.36661666666666</v>
      </c>
      <c r="AC3276" s="28">
        <f t="shared" si="1217"/>
        <v>35.93319166666668</v>
      </c>
      <c r="AD3276" s="28">
        <f t="shared" si="1217"/>
        <v>96.176699999999983</v>
      </c>
      <c r="AE3276" s="28">
        <f t="shared" si="1217"/>
        <v>0</v>
      </c>
      <c r="AF3276" s="28">
        <f t="shared" si="1217"/>
        <v>13.055871666666661</v>
      </c>
      <c r="AG3276" s="28">
        <f t="shared" si="1217"/>
        <v>8.5230499999999978</v>
      </c>
      <c r="AH3276" s="28">
        <f t="shared" si="1218"/>
        <v>0</v>
      </c>
      <c r="AL3276" s="24">
        <f t="shared" si="1228"/>
        <v>1496.5756966666663</v>
      </c>
      <c r="AN3276" s="47">
        <v>315</v>
      </c>
      <c r="AP3276" s="20">
        <f t="shared" si="1226"/>
        <v>1811.5756966666663</v>
      </c>
      <c r="AR3276" s="20"/>
    </row>
    <row r="3277" spans="1:44" x14ac:dyDescent="0.25">
      <c r="A3277" t="str">
        <f>VLOOKUP($B3277,'Cushing Balance'!$C$2:$E$500,3,TRUE)</f>
        <v>12018</v>
      </c>
      <c r="B3277" s="2">
        <v>43288</v>
      </c>
      <c r="C3277" s="32"/>
      <c r="D3277" s="36">
        <f t="shared" si="1177"/>
        <v>139.16694505494522</v>
      </c>
      <c r="E3277" s="28">
        <f t="shared" si="1178"/>
        <v>108.94604395604414</v>
      </c>
      <c r="F3277" s="28">
        <f t="shared" si="1179"/>
        <v>197.36916483516487</v>
      </c>
      <c r="G3277" s="28"/>
      <c r="H3277" s="28">
        <f t="shared" ref="H3277:P3277" si="1230">AVERAGE(H3271:H3276)</f>
        <v>132.56742857142854</v>
      </c>
      <c r="I3277" s="28">
        <f t="shared" si="1230"/>
        <v>78.849230769230743</v>
      </c>
      <c r="J3277" s="28">
        <f t="shared" si="1230"/>
        <v>315.60278021978041</v>
      </c>
      <c r="K3277" s="28">
        <f t="shared" si="1230"/>
        <v>77.481208791208815</v>
      </c>
      <c r="L3277" s="28">
        <f t="shared" si="1230"/>
        <v>6.656349567592164E-3</v>
      </c>
      <c r="M3277" s="28">
        <f t="shared" si="1230"/>
        <v>330.4133626373627</v>
      </c>
      <c r="N3277" s="28">
        <f t="shared" si="1230"/>
        <v>119.65840659340643</v>
      </c>
      <c r="O3277" s="28">
        <f t="shared" si="1230"/>
        <v>44.390010989010989</v>
      </c>
      <c r="P3277" s="28">
        <f t="shared" si="1230"/>
        <v>0</v>
      </c>
      <c r="R3277" s="24">
        <f t="shared" si="1224"/>
        <v>1544.4512387671505</v>
      </c>
      <c r="T3277" s="5">
        <v>584.12941552341772</v>
      </c>
      <c r="V3277" s="20">
        <f t="shared" si="1225"/>
        <v>2128.5806542905684</v>
      </c>
      <c r="W3277" s="59">
        <f t="shared" si="1213"/>
        <v>43288</v>
      </c>
      <c r="X3277" s="36">
        <f t="shared" si="1217"/>
        <v>151.39905833333341</v>
      </c>
      <c r="Y3277" s="28">
        <f t="shared" si="1217"/>
        <v>338.18764999999991</v>
      </c>
      <c r="Z3277" s="28">
        <f t="shared" si="1217"/>
        <v>329.06874999999974</v>
      </c>
      <c r="AA3277" s="28">
        <f t="shared" si="1217"/>
        <v>321.8648083333332</v>
      </c>
      <c r="AB3277" s="28">
        <f t="shared" si="1217"/>
        <v>202.36661666666666</v>
      </c>
      <c r="AC3277" s="28">
        <f t="shared" si="1217"/>
        <v>35.93319166666668</v>
      </c>
      <c r="AD3277" s="28">
        <f t="shared" si="1217"/>
        <v>96.176699999999983</v>
      </c>
      <c r="AE3277" s="28">
        <f t="shared" si="1217"/>
        <v>0</v>
      </c>
      <c r="AF3277" s="28">
        <f t="shared" si="1217"/>
        <v>13.055871666666661</v>
      </c>
      <c r="AG3277" s="28">
        <f t="shared" si="1217"/>
        <v>8.5230499999999978</v>
      </c>
      <c r="AH3277" s="28">
        <f t="shared" si="1218"/>
        <v>0</v>
      </c>
      <c r="AL3277" s="24">
        <f t="shared" si="1228"/>
        <v>1496.5756966666663</v>
      </c>
      <c r="AN3277" s="47">
        <v>315</v>
      </c>
      <c r="AP3277" s="20">
        <f t="shared" si="1226"/>
        <v>1811.5756966666663</v>
      </c>
      <c r="AR3277" s="20"/>
    </row>
    <row r="3278" spans="1:44" x14ac:dyDescent="0.25">
      <c r="A3278" t="str">
        <f>VLOOKUP($B3278,'Cushing Balance'!$C$2:$E$500,3,TRUE)</f>
        <v>12018</v>
      </c>
      <c r="B3278" s="2">
        <v>43289</v>
      </c>
      <c r="C3278" s="32"/>
      <c r="D3278" s="36">
        <f t="shared" si="1177"/>
        <v>139.16694505494522</v>
      </c>
      <c r="E3278" s="28">
        <f t="shared" si="1178"/>
        <v>108.94604395604414</v>
      </c>
      <c r="F3278" s="28">
        <f t="shared" si="1179"/>
        <v>197.36916483516487</v>
      </c>
      <c r="G3278" s="28"/>
      <c r="H3278" s="28">
        <f t="shared" ref="H3278:P3278" si="1231">AVERAGE(H3272:H3277)</f>
        <v>132.56742857142854</v>
      </c>
      <c r="I3278" s="28">
        <f t="shared" si="1231"/>
        <v>78.849230769230743</v>
      </c>
      <c r="J3278" s="28">
        <f t="shared" si="1231"/>
        <v>315.60278021978041</v>
      </c>
      <c r="K3278" s="28">
        <f t="shared" si="1231"/>
        <v>77.481208791208815</v>
      </c>
      <c r="L3278" s="28">
        <f t="shared" si="1231"/>
        <v>6.656349567592164E-3</v>
      </c>
      <c r="M3278" s="28">
        <f t="shared" si="1231"/>
        <v>330.4133626373627</v>
      </c>
      <c r="N3278" s="28">
        <f t="shared" si="1231"/>
        <v>119.65840659340643</v>
      </c>
      <c r="O3278" s="28">
        <f t="shared" si="1231"/>
        <v>44.390010989010989</v>
      </c>
      <c r="P3278" s="28">
        <f t="shared" si="1231"/>
        <v>0</v>
      </c>
      <c r="R3278" s="24">
        <f t="shared" si="1224"/>
        <v>1544.4512387671505</v>
      </c>
      <c r="T3278" s="5">
        <v>584.12941552341772</v>
      </c>
      <c r="V3278" s="20">
        <f t="shared" si="1225"/>
        <v>2128.5806542905684</v>
      </c>
      <c r="W3278" s="59">
        <f t="shared" si="1213"/>
        <v>43289</v>
      </c>
      <c r="X3278" s="36">
        <f t="shared" si="1217"/>
        <v>151.39905833333341</v>
      </c>
      <c r="Y3278" s="28">
        <f t="shared" si="1217"/>
        <v>338.18764999999991</v>
      </c>
      <c r="Z3278" s="28">
        <f t="shared" si="1217"/>
        <v>329.06874999999974</v>
      </c>
      <c r="AA3278" s="28">
        <f t="shared" si="1217"/>
        <v>321.8648083333332</v>
      </c>
      <c r="AB3278" s="28">
        <f t="shared" si="1217"/>
        <v>202.36661666666666</v>
      </c>
      <c r="AC3278" s="28">
        <f t="shared" si="1217"/>
        <v>35.93319166666668</v>
      </c>
      <c r="AD3278" s="28">
        <f t="shared" si="1217"/>
        <v>96.176699999999983</v>
      </c>
      <c r="AE3278" s="28">
        <f t="shared" si="1217"/>
        <v>0</v>
      </c>
      <c r="AF3278" s="28">
        <f t="shared" si="1217"/>
        <v>13.055871666666661</v>
      </c>
      <c r="AG3278" s="28">
        <f t="shared" si="1217"/>
        <v>8.5230499999999978</v>
      </c>
      <c r="AH3278" s="28">
        <f t="shared" si="1218"/>
        <v>0</v>
      </c>
      <c r="AL3278" s="24">
        <f t="shared" si="1228"/>
        <v>1496.5756966666663</v>
      </c>
      <c r="AN3278" s="47">
        <v>315</v>
      </c>
      <c r="AP3278" s="20">
        <f t="shared" si="1226"/>
        <v>1811.5756966666663</v>
      </c>
      <c r="AR3278" s="20"/>
    </row>
    <row r="3279" spans="1:44" x14ac:dyDescent="0.25">
      <c r="A3279" t="str">
        <f>VLOOKUP($B3279,'Cushing Balance'!$C$2:$E$500,3,TRUE)</f>
        <v>12018</v>
      </c>
      <c r="B3279" s="2">
        <v>43290</v>
      </c>
      <c r="C3279" s="32"/>
      <c r="D3279" s="36">
        <f t="shared" si="1177"/>
        <v>139.16694505494522</v>
      </c>
      <c r="E3279" s="28">
        <f t="shared" si="1178"/>
        <v>108.94604395604414</v>
      </c>
      <c r="F3279" s="28">
        <f t="shared" si="1179"/>
        <v>197.36916483516487</v>
      </c>
      <c r="G3279" s="28"/>
      <c r="H3279" s="28">
        <f t="shared" ref="H3279:P3279" si="1232">AVERAGE(H3273:H3278)</f>
        <v>132.56742857142854</v>
      </c>
      <c r="I3279" s="28">
        <f t="shared" si="1232"/>
        <v>78.849230769230743</v>
      </c>
      <c r="J3279" s="28">
        <f t="shared" si="1232"/>
        <v>315.60278021978041</v>
      </c>
      <c r="K3279" s="28">
        <f t="shared" si="1232"/>
        <v>77.481208791208815</v>
      </c>
      <c r="L3279" s="28">
        <f t="shared" si="1232"/>
        <v>6.656349567592164E-3</v>
      </c>
      <c r="M3279" s="28">
        <f t="shared" si="1232"/>
        <v>330.4133626373627</v>
      </c>
      <c r="N3279" s="28">
        <f t="shared" si="1232"/>
        <v>119.65840659340643</v>
      </c>
      <c r="O3279" s="28">
        <f t="shared" si="1232"/>
        <v>44.390010989010989</v>
      </c>
      <c r="P3279" s="28">
        <f t="shared" si="1232"/>
        <v>0</v>
      </c>
      <c r="R3279" s="24">
        <f t="shared" si="1224"/>
        <v>1544.4512387671505</v>
      </c>
      <c r="T3279" s="5">
        <v>584.12941552341772</v>
      </c>
      <c r="V3279" s="20">
        <f t="shared" si="1225"/>
        <v>2128.5806542905684</v>
      </c>
      <c r="W3279" s="59">
        <f t="shared" si="1213"/>
        <v>43290</v>
      </c>
      <c r="X3279" s="36">
        <f t="shared" si="1217"/>
        <v>151.39905833333341</v>
      </c>
      <c r="Y3279" s="28">
        <f t="shared" si="1217"/>
        <v>338.18764999999991</v>
      </c>
      <c r="Z3279" s="28">
        <f t="shared" si="1217"/>
        <v>329.06874999999974</v>
      </c>
      <c r="AA3279" s="28">
        <f t="shared" si="1217"/>
        <v>321.8648083333332</v>
      </c>
      <c r="AB3279" s="28">
        <f t="shared" si="1217"/>
        <v>202.36661666666666</v>
      </c>
      <c r="AC3279" s="28">
        <f t="shared" si="1217"/>
        <v>35.93319166666668</v>
      </c>
      <c r="AD3279" s="28">
        <f t="shared" si="1217"/>
        <v>96.176699999999983</v>
      </c>
      <c r="AE3279" s="28">
        <f t="shared" si="1217"/>
        <v>0</v>
      </c>
      <c r="AF3279" s="28">
        <f t="shared" si="1217"/>
        <v>13.055871666666661</v>
      </c>
      <c r="AG3279" s="28">
        <f t="shared" si="1217"/>
        <v>8.5230499999999978</v>
      </c>
      <c r="AH3279" s="28">
        <f t="shared" si="1218"/>
        <v>0</v>
      </c>
      <c r="AL3279" s="24">
        <f t="shared" si="1228"/>
        <v>1496.5756966666663</v>
      </c>
      <c r="AN3279" s="47">
        <v>315</v>
      </c>
      <c r="AP3279" s="20">
        <f t="shared" si="1226"/>
        <v>1811.5756966666663</v>
      </c>
      <c r="AR3279" s="20"/>
    </row>
    <row r="3280" spans="1:44" x14ac:dyDescent="0.25">
      <c r="A3280" t="str">
        <f>VLOOKUP($B3280,'Cushing Balance'!$C$2:$E$500,3,TRUE)</f>
        <v>12018</v>
      </c>
      <c r="B3280" s="2">
        <v>43291</v>
      </c>
      <c r="C3280" s="32"/>
      <c r="D3280" s="36">
        <f t="shared" si="1177"/>
        <v>139.16694505494522</v>
      </c>
      <c r="E3280" s="28">
        <f t="shared" si="1178"/>
        <v>108.94604395604414</v>
      </c>
      <c r="F3280" s="28">
        <f t="shared" si="1179"/>
        <v>197.36916483516487</v>
      </c>
      <c r="G3280" s="28"/>
      <c r="H3280" s="28">
        <f t="shared" ref="H3280:P3280" si="1233">AVERAGE(H3274:H3279)</f>
        <v>132.56742857142854</v>
      </c>
      <c r="I3280" s="28">
        <f t="shared" si="1233"/>
        <v>78.849230769230743</v>
      </c>
      <c r="J3280" s="28">
        <f t="shared" si="1233"/>
        <v>315.60278021978041</v>
      </c>
      <c r="K3280" s="28">
        <f t="shared" si="1233"/>
        <v>77.481208791208815</v>
      </c>
      <c r="L3280" s="28">
        <f t="shared" si="1233"/>
        <v>6.656349567592164E-3</v>
      </c>
      <c r="M3280" s="28">
        <f t="shared" si="1233"/>
        <v>330.4133626373627</v>
      </c>
      <c r="N3280" s="28">
        <f t="shared" si="1233"/>
        <v>119.65840659340643</v>
      </c>
      <c r="O3280" s="28">
        <f t="shared" si="1233"/>
        <v>44.390010989010989</v>
      </c>
      <c r="P3280" s="28">
        <f t="shared" si="1233"/>
        <v>0</v>
      </c>
      <c r="R3280" s="24">
        <f t="shared" si="1224"/>
        <v>1544.4512387671505</v>
      </c>
      <c r="T3280" s="5">
        <v>584.12941552341772</v>
      </c>
      <c r="V3280" s="20">
        <f t="shared" si="1225"/>
        <v>2128.5806542905684</v>
      </c>
      <c r="W3280" s="59">
        <f t="shared" si="1213"/>
        <v>43291</v>
      </c>
      <c r="X3280" s="36">
        <f t="shared" si="1217"/>
        <v>151.39905833333341</v>
      </c>
      <c r="Y3280" s="28">
        <f t="shared" si="1217"/>
        <v>338.18764999999991</v>
      </c>
      <c r="Z3280" s="28">
        <f t="shared" si="1217"/>
        <v>329.06874999999974</v>
      </c>
      <c r="AA3280" s="28">
        <f t="shared" si="1217"/>
        <v>321.8648083333332</v>
      </c>
      <c r="AB3280" s="28">
        <f t="shared" si="1217"/>
        <v>202.36661666666666</v>
      </c>
      <c r="AC3280" s="28">
        <f t="shared" si="1217"/>
        <v>35.93319166666668</v>
      </c>
      <c r="AD3280" s="28">
        <f t="shared" si="1217"/>
        <v>96.176699999999983</v>
      </c>
      <c r="AE3280" s="28">
        <f t="shared" si="1217"/>
        <v>0</v>
      </c>
      <c r="AF3280" s="28">
        <f t="shared" si="1217"/>
        <v>13.055871666666661</v>
      </c>
      <c r="AG3280" s="28">
        <f t="shared" si="1217"/>
        <v>8.5230499999999978</v>
      </c>
      <c r="AH3280" s="28">
        <f t="shared" si="1218"/>
        <v>0</v>
      </c>
      <c r="AL3280" s="24">
        <f t="shared" si="1228"/>
        <v>1496.5756966666663</v>
      </c>
      <c r="AN3280" s="47">
        <v>315</v>
      </c>
      <c r="AP3280" s="20">
        <f t="shared" si="1226"/>
        <v>1811.5756966666663</v>
      </c>
      <c r="AR3280" s="20"/>
    </row>
    <row r="3281" spans="1:44" x14ac:dyDescent="0.25">
      <c r="A3281" t="str">
        <f>VLOOKUP($B3281,'Cushing Balance'!$C$2:$E$500,3,TRUE)</f>
        <v>12018</v>
      </c>
      <c r="B3281" s="2">
        <v>43292</v>
      </c>
      <c r="C3281" s="32"/>
      <c r="D3281" s="36">
        <f t="shared" si="1177"/>
        <v>139.16694505494522</v>
      </c>
      <c r="E3281" s="28">
        <f t="shared" si="1178"/>
        <v>108.94604395604414</v>
      </c>
      <c r="F3281" s="28">
        <f t="shared" si="1179"/>
        <v>197.36916483516487</v>
      </c>
      <c r="G3281" s="28"/>
      <c r="H3281" s="28">
        <f t="shared" ref="H3281:P3281" si="1234">AVERAGE(H3275:H3280)</f>
        <v>132.56742857142854</v>
      </c>
      <c r="I3281" s="28">
        <f t="shared" si="1234"/>
        <v>78.849230769230743</v>
      </c>
      <c r="J3281" s="28">
        <f t="shared" si="1234"/>
        <v>315.60278021978041</v>
      </c>
      <c r="K3281" s="28">
        <f t="shared" si="1234"/>
        <v>77.481208791208815</v>
      </c>
      <c r="L3281" s="28">
        <f t="shared" si="1234"/>
        <v>6.656349567592164E-3</v>
      </c>
      <c r="M3281" s="28">
        <f t="shared" si="1234"/>
        <v>330.4133626373627</v>
      </c>
      <c r="N3281" s="28">
        <f t="shared" si="1234"/>
        <v>119.65840659340643</v>
      </c>
      <c r="O3281" s="28">
        <f t="shared" si="1234"/>
        <v>44.390010989010989</v>
      </c>
      <c r="P3281" s="28">
        <f t="shared" si="1234"/>
        <v>0</v>
      </c>
      <c r="R3281" s="24">
        <f t="shared" si="1224"/>
        <v>1544.4512387671505</v>
      </c>
      <c r="T3281" s="5">
        <v>584.12941552341772</v>
      </c>
      <c r="V3281" s="20">
        <f t="shared" si="1225"/>
        <v>2128.5806542905684</v>
      </c>
      <c r="W3281" s="59">
        <f t="shared" si="1213"/>
        <v>43292</v>
      </c>
      <c r="X3281" s="36">
        <f t="shared" si="1217"/>
        <v>151.39905833333341</v>
      </c>
      <c r="Y3281" s="28">
        <f t="shared" si="1217"/>
        <v>338.18764999999991</v>
      </c>
      <c r="Z3281" s="28">
        <f t="shared" si="1217"/>
        <v>329.06874999999974</v>
      </c>
      <c r="AA3281" s="28">
        <f t="shared" si="1217"/>
        <v>321.8648083333332</v>
      </c>
      <c r="AB3281" s="28">
        <f t="shared" si="1217"/>
        <v>202.36661666666666</v>
      </c>
      <c r="AC3281" s="28">
        <f t="shared" si="1217"/>
        <v>35.93319166666668</v>
      </c>
      <c r="AD3281" s="28">
        <f t="shared" si="1217"/>
        <v>96.176699999999983</v>
      </c>
      <c r="AE3281" s="28">
        <f t="shared" si="1217"/>
        <v>0</v>
      </c>
      <c r="AF3281" s="28">
        <f t="shared" si="1217"/>
        <v>13.055871666666661</v>
      </c>
      <c r="AG3281" s="28">
        <f t="shared" si="1217"/>
        <v>8.5230499999999978</v>
      </c>
      <c r="AH3281" s="28">
        <f t="shared" si="1218"/>
        <v>0</v>
      </c>
      <c r="AL3281" s="24">
        <f t="shared" si="1228"/>
        <v>1496.5756966666663</v>
      </c>
      <c r="AN3281" s="47">
        <v>315</v>
      </c>
      <c r="AP3281" s="20">
        <f t="shared" si="1226"/>
        <v>1811.5756966666663</v>
      </c>
      <c r="AR3281" s="20"/>
    </row>
    <row r="3282" spans="1:44" x14ac:dyDescent="0.25">
      <c r="A3282" t="str">
        <f>VLOOKUP($B3282,'Cushing Balance'!$C$2:$E$500,3,TRUE)</f>
        <v>12018</v>
      </c>
      <c r="B3282" s="2">
        <v>43293</v>
      </c>
      <c r="C3282" s="32"/>
      <c r="D3282" s="36">
        <f t="shared" si="1177"/>
        <v>139.16694505494522</v>
      </c>
      <c r="E3282" s="28">
        <f t="shared" si="1178"/>
        <v>108.94604395604414</v>
      </c>
      <c r="F3282" s="28">
        <f t="shared" si="1179"/>
        <v>197.36916483516487</v>
      </c>
      <c r="G3282" s="28"/>
      <c r="H3282" s="28">
        <f t="shared" ref="H3282:P3282" si="1235">AVERAGE(H3276:H3281)</f>
        <v>132.56742857142854</v>
      </c>
      <c r="I3282" s="28">
        <f t="shared" si="1235"/>
        <v>78.849230769230743</v>
      </c>
      <c r="J3282" s="28">
        <f t="shared" si="1235"/>
        <v>315.60278021978041</v>
      </c>
      <c r="K3282" s="28">
        <f t="shared" si="1235"/>
        <v>77.481208791208815</v>
      </c>
      <c r="L3282" s="28">
        <f t="shared" si="1235"/>
        <v>6.656349567592164E-3</v>
      </c>
      <c r="M3282" s="28">
        <f t="shared" si="1235"/>
        <v>330.4133626373627</v>
      </c>
      <c r="N3282" s="28">
        <f t="shared" si="1235"/>
        <v>119.65840659340643</v>
      </c>
      <c r="O3282" s="28">
        <f t="shared" si="1235"/>
        <v>44.390010989010989</v>
      </c>
      <c r="P3282" s="28">
        <f t="shared" si="1235"/>
        <v>0</v>
      </c>
      <c r="R3282" s="24">
        <f t="shared" si="1224"/>
        <v>1544.4512387671505</v>
      </c>
      <c r="T3282" s="5">
        <v>584.12941552341772</v>
      </c>
      <c r="V3282" s="20">
        <f t="shared" si="1225"/>
        <v>2128.5806542905684</v>
      </c>
      <c r="W3282" s="59">
        <f t="shared" si="1213"/>
        <v>43293</v>
      </c>
      <c r="X3282" s="36">
        <f t="shared" si="1217"/>
        <v>151.39905833333341</v>
      </c>
      <c r="Y3282" s="28">
        <f t="shared" si="1217"/>
        <v>338.18764999999991</v>
      </c>
      <c r="Z3282" s="28">
        <f t="shared" si="1217"/>
        <v>329.06874999999974</v>
      </c>
      <c r="AA3282" s="28">
        <f t="shared" si="1217"/>
        <v>321.8648083333332</v>
      </c>
      <c r="AB3282" s="28">
        <f t="shared" si="1217"/>
        <v>202.36661666666666</v>
      </c>
      <c r="AC3282" s="28">
        <f t="shared" si="1217"/>
        <v>35.93319166666668</v>
      </c>
      <c r="AD3282" s="28">
        <f t="shared" si="1217"/>
        <v>96.176699999999983</v>
      </c>
      <c r="AE3282" s="28">
        <f t="shared" si="1217"/>
        <v>0</v>
      </c>
      <c r="AF3282" s="28">
        <f t="shared" si="1217"/>
        <v>13.055871666666661</v>
      </c>
      <c r="AG3282" s="28">
        <f t="shared" si="1217"/>
        <v>8.5230499999999978</v>
      </c>
      <c r="AH3282" s="28">
        <f t="shared" si="1218"/>
        <v>0</v>
      </c>
      <c r="AL3282" s="24">
        <f t="shared" si="1228"/>
        <v>1496.5756966666663</v>
      </c>
      <c r="AN3282" s="47">
        <v>315</v>
      </c>
      <c r="AP3282" s="20">
        <f t="shared" si="1226"/>
        <v>1811.5756966666663</v>
      </c>
      <c r="AR3282" s="20"/>
    </row>
    <row r="3283" spans="1:44" x14ac:dyDescent="0.25">
      <c r="A3283" t="str">
        <f>VLOOKUP($B3283,'Cushing Balance'!$C$2:$E$500,3,TRUE)</f>
        <v>12018</v>
      </c>
      <c r="B3283" s="2">
        <v>43294</v>
      </c>
      <c r="C3283" s="32"/>
      <c r="D3283" s="36">
        <f t="shared" si="1177"/>
        <v>139.16694505494522</v>
      </c>
      <c r="E3283" s="28">
        <f t="shared" si="1178"/>
        <v>108.94604395604414</v>
      </c>
      <c r="F3283" s="28">
        <f t="shared" si="1179"/>
        <v>197.36916483516487</v>
      </c>
      <c r="G3283" s="28"/>
      <c r="H3283" s="28">
        <f t="shared" ref="H3283:P3283" si="1236">AVERAGE(H3277:H3282)</f>
        <v>132.56742857142854</v>
      </c>
      <c r="I3283" s="28">
        <f t="shared" si="1236"/>
        <v>78.849230769230743</v>
      </c>
      <c r="J3283" s="28">
        <f t="shared" si="1236"/>
        <v>315.60278021978041</v>
      </c>
      <c r="K3283" s="28">
        <f t="shared" si="1236"/>
        <v>77.481208791208815</v>
      </c>
      <c r="L3283" s="28">
        <f t="shared" si="1236"/>
        <v>6.656349567592164E-3</v>
      </c>
      <c r="M3283" s="28">
        <f t="shared" si="1236"/>
        <v>330.4133626373627</v>
      </c>
      <c r="N3283" s="28">
        <f t="shared" si="1236"/>
        <v>119.65840659340643</v>
      </c>
      <c r="O3283" s="28">
        <f t="shared" si="1236"/>
        <v>44.390010989010989</v>
      </c>
      <c r="P3283" s="28">
        <f t="shared" si="1236"/>
        <v>0</v>
      </c>
      <c r="R3283" s="24">
        <f t="shared" si="1224"/>
        <v>1544.4512387671505</v>
      </c>
      <c r="T3283" s="5">
        <v>584.12941552341772</v>
      </c>
      <c r="V3283" s="20">
        <f t="shared" si="1225"/>
        <v>2128.5806542905684</v>
      </c>
      <c r="W3283" s="59">
        <f t="shared" si="1213"/>
        <v>43294</v>
      </c>
      <c r="X3283" s="36">
        <f t="shared" si="1217"/>
        <v>151.39905833333341</v>
      </c>
      <c r="Y3283" s="28">
        <f t="shared" si="1217"/>
        <v>338.18764999999991</v>
      </c>
      <c r="Z3283" s="28">
        <f t="shared" si="1217"/>
        <v>329.06874999999974</v>
      </c>
      <c r="AA3283" s="28">
        <f t="shared" si="1217"/>
        <v>321.8648083333332</v>
      </c>
      <c r="AB3283" s="28">
        <f t="shared" si="1217"/>
        <v>202.36661666666666</v>
      </c>
      <c r="AC3283" s="28">
        <f t="shared" si="1217"/>
        <v>35.93319166666668</v>
      </c>
      <c r="AD3283" s="28">
        <f t="shared" si="1217"/>
        <v>96.176699999999983</v>
      </c>
      <c r="AE3283" s="28">
        <f t="shared" si="1217"/>
        <v>0</v>
      </c>
      <c r="AF3283" s="28">
        <f t="shared" si="1217"/>
        <v>13.055871666666661</v>
      </c>
      <c r="AG3283" s="28">
        <f t="shared" si="1217"/>
        <v>8.5230499999999978</v>
      </c>
      <c r="AH3283" s="28">
        <f t="shared" si="1218"/>
        <v>0</v>
      </c>
      <c r="AL3283" s="24">
        <f t="shared" si="1228"/>
        <v>1496.5756966666663</v>
      </c>
      <c r="AN3283" s="47">
        <v>315</v>
      </c>
      <c r="AP3283" s="20">
        <f t="shared" si="1226"/>
        <v>1811.5756966666663</v>
      </c>
      <c r="AR3283" s="20"/>
    </row>
    <row r="3284" spans="1:44" x14ac:dyDescent="0.25">
      <c r="A3284" t="str">
        <f>VLOOKUP($B3284,'Cushing Balance'!$C$2:$E$500,3,TRUE)</f>
        <v>12018</v>
      </c>
      <c r="B3284" s="2">
        <v>43295</v>
      </c>
      <c r="C3284" s="32"/>
      <c r="D3284" s="36">
        <f t="shared" si="1177"/>
        <v>139.16694505494522</v>
      </c>
      <c r="E3284" s="28">
        <f t="shared" si="1178"/>
        <v>108.94604395604414</v>
      </c>
      <c r="F3284" s="28">
        <f t="shared" si="1179"/>
        <v>197.36916483516487</v>
      </c>
      <c r="G3284" s="28"/>
      <c r="H3284" s="28">
        <f t="shared" ref="H3284:P3284" si="1237">AVERAGE(H3278:H3283)</f>
        <v>132.56742857142854</v>
      </c>
      <c r="I3284" s="28">
        <f t="shared" si="1237"/>
        <v>78.849230769230743</v>
      </c>
      <c r="J3284" s="28">
        <f t="shared" si="1237"/>
        <v>315.60278021978041</v>
      </c>
      <c r="K3284" s="28">
        <f t="shared" si="1237"/>
        <v>77.481208791208815</v>
      </c>
      <c r="L3284" s="28">
        <f t="shared" si="1237"/>
        <v>6.656349567592164E-3</v>
      </c>
      <c r="M3284" s="28">
        <f t="shared" si="1237"/>
        <v>330.4133626373627</v>
      </c>
      <c r="N3284" s="28">
        <f t="shared" si="1237"/>
        <v>119.65840659340643</v>
      </c>
      <c r="O3284" s="28">
        <f t="shared" si="1237"/>
        <v>44.390010989010989</v>
      </c>
      <c r="P3284" s="28">
        <f t="shared" si="1237"/>
        <v>0</v>
      </c>
      <c r="R3284" s="24">
        <f t="shared" si="1224"/>
        <v>1544.4512387671505</v>
      </c>
      <c r="T3284" s="5">
        <v>584.12941552341772</v>
      </c>
      <c r="V3284" s="20">
        <f t="shared" si="1225"/>
        <v>2128.5806542905684</v>
      </c>
      <c r="W3284" s="59">
        <f t="shared" si="1213"/>
        <v>43295</v>
      </c>
      <c r="X3284" s="36">
        <f t="shared" si="1217"/>
        <v>151.39905833333341</v>
      </c>
      <c r="Y3284" s="28">
        <f t="shared" si="1217"/>
        <v>338.18764999999991</v>
      </c>
      <c r="Z3284" s="28">
        <f t="shared" si="1217"/>
        <v>329.06874999999974</v>
      </c>
      <c r="AA3284" s="28">
        <f t="shared" si="1217"/>
        <v>321.8648083333332</v>
      </c>
      <c r="AB3284" s="28">
        <f t="shared" si="1217"/>
        <v>202.36661666666666</v>
      </c>
      <c r="AC3284" s="28">
        <f t="shared" si="1217"/>
        <v>35.93319166666668</v>
      </c>
      <c r="AD3284" s="28">
        <f t="shared" si="1217"/>
        <v>96.176699999999983</v>
      </c>
      <c r="AE3284" s="28">
        <f t="shared" si="1217"/>
        <v>0</v>
      </c>
      <c r="AF3284" s="28">
        <f t="shared" si="1217"/>
        <v>13.055871666666661</v>
      </c>
      <c r="AG3284" s="28">
        <f t="shared" si="1217"/>
        <v>8.5230499999999978</v>
      </c>
      <c r="AH3284" s="28">
        <f t="shared" si="1218"/>
        <v>0</v>
      </c>
      <c r="AL3284" s="24">
        <f t="shared" si="1228"/>
        <v>1496.5756966666663</v>
      </c>
      <c r="AN3284" s="47">
        <v>315</v>
      </c>
      <c r="AP3284" s="20">
        <f t="shared" si="1226"/>
        <v>1811.5756966666663</v>
      </c>
      <c r="AR3284" s="20"/>
    </row>
    <row r="3285" spans="1:44" x14ac:dyDescent="0.25">
      <c r="A3285" t="str">
        <f>VLOOKUP($B3285,'Cushing Balance'!$C$2:$E$500,3,TRUE)</f>
        <v>12018</v>
      </c>
      <c r="B3285" s="2">
        <v>43296</v>
      </c>
      <c r="C3285" s="32"/>
      <c r="D3285" s="36">
        <f t="shared" si="1177"/>
        <v>139.16694505494522</v>
      </c>
      <c r="E3285" s="28">
        <f t="shared" si="1178"/>
        <v>108.94604395604414</v>
      </c>
      <c r="F3285" s="28">
        <f t="shared" si="1179"/>
        <v>197.36916483516487</v>
      </c>
      <c r="G3285" s="28"/>
      <c r="H3285" s="28">
        <f t="shared" ref="H3285:P3285" si="1238">AVERAGE(H3279:H3284)</f>
        <v>132.56742857142854</v>
      </c>
      <c r="I3285" s="28">
        <f t="shared" si="1238"/>
        <v>78.849230769230743</v>
      </c>
      <c r="J3285" s="28">
        <f t="shared" si="1238"/>
        <v>315.60278021978041</v>
      </c>
      <c r="K3285" s="28">
        <f t="shared" si="1238"/>
        <v>77.481208791208815</v>
      </c>
      <c r="L3285" s="28">
        <f t="shared" si="1238"/>
        <v>6.656349567592164E-3</v>
      </c>
      <c r="M3285" s="28">
        <f t="shared" si="1238"/>
        <v>330.4133626373627</v>
      </c>
      <c r="N3285" s="28">
        <f t="shared" si="1238"/>
        <v>119.65840659340643</v>
      </c>
      <c r="O3285" s="28">
        <f t="shared" si="1238"/>
        <v>44.390010989010989</v>
      </c>
      <c r="P3285" s="28">
        <f t="shared" si="1238"/>
        <v>0</v>
      </c>
      <c r="R3285" s="24">
        <f t="shared" si="1224"/>
        <v>1544.4512387671505</v>
      </c>
      <c r="T3285" s="5">
        <v>584.12941552341772</v>
      </c>
      <c r="V3285" s="20">
        <f t="shared" si="1225"/>
        <v>2128.5806542905684</v>
      </c>
      <c r="W3285" s="59">
        <f t="shared" si="1213"/>
        <v>43296</v>
      </c>
      <c r="X3285" s="36">
        <f t="shared" ref="X3285:AG3300" si="1239">AVERAGE(X3278:X3284)</f>
        <v>151.39905833333341</v>
      </c>
      <c r="Y3285" s="28">
        <f t="shared" si="1239"/>
        <v>338.18764999999991</v>
      </c>
      <c r="Z3285" s="28">
        <f t="shared" si="1239"/>
        <v>329.06874999999974</v>
      </c>
      <c r="AA3285" s="28">
        <f t="shared" si="1239"/>
        <v>321.8648083333332</v>
      </c>
      <c r="AB3285" s="28">
        <f t="shared" si="1239"/>
        <v>202.36661666666666</v>
      </c>
      <c r="AC3285" s="28">
        <f t="shared" si="1239"/>
        <v>35.93319166666668</v>
      </c>
      <c r="AD3285" s="28">
        <f t="shared" si="1239"/>
        <v>96.176699999999983</v>
      </c>
      <c r="AE3285" s="28">
        <f t="shared" si="1239"/>
        <v>0</v>
      </c>
      <c r="AF3285" s="28">
        <f t="shared" si="1239"/>
        <v>13.055871666666661</v>
      </c>
      <c r="AG3285" s="28">
        <f t="shared" si="1239"/>
        <v>8.5230499999999978</v>
      </c>
      <c r="AH3285" s="28">
        <f t="shared" si="1218"/>
        <v>0</v>
      </c>
      <c r="AL3285" s="24">
        <f t="shared" si="1228"/>
        <v>1496.5756966666663</v>
      </c>
      <c r="AN3285" s="47">
        <v>315</v>
      </c>
      <c r="AP3285" s="20">
        <f t="shared" si="1226"/>
        <v>1811.5756966666663</v>
      </c>
      <c r="AR3285" s="20"/>
    </row>
    <row r="3286" spans="1:44" x14ac:dyDescent="0.25">
      <c r="A3286" t="str">
        <f>VLOOKUP($B3286,'Cushing Balance'!$C$2:$E$500,3,TRUE)</f>
        <v>12018</v>
      </c>
      <c r="B3286" s="2">
        <v>43297</v>
      </c>
      <c r="C3286" s="32"/>
      <c r="D3286" s="36">
        <f t="shared" si="1177"/>
        <v>139.16694505494522</v>
      </c>
      <c r="E3286" s="28">
        <f t="shared" si="1178"/>
        <v>108.94604395604414</v>
      </c>
      <c r="F3286" s="28">
        <f t="shared" si="1179"/>
        <v>197.36916483516487</v>
      </c>
      <c r="G3286" s="28"/>
      <c r="H3286" s="28">
        <f t="shared" ref="H3286:P3286" si="1240">AVERAGE(H3280:H3285)</f>
        <v>132.56742857142854</v>
      </c>
      <c r="I3286" s="28">
        <f t="shared" si="1240"/>
        <v>78.849230769230743</v>
      </c>
      <c r="J3286" s="28">
        <f t="shared" si="1240"/>
        <v>315.60278021978041</v>
      </c>
      <c r="K3286" s="28">
        <f t="shared" si="1240"/>
        <v>77.481208791208815</v>
      </c>
      <c r="L3286" s="28">
        <f t="shared" si="1240"/>
        <v>6.656349567592164E-3</v>
      </c>
      <c r="M3286" s="28">
        <f t="shared" si="1240"/>
        <v>330.4133626373627</v>
      </c>
      <c r="N3286" s="28">
        <f t="shared" si="1240"/>
        <v>119.65840659340643</v>
      </c>
      <c r="O3286" s="28">
        <f t="shared" si="1240"/>
        <v>44.390010989010989</v>
      </c>
      <c r="P3286" s="28">
        <f t="shared" si="1240"/>
        <v>0</v>
      </c>
      <c r="R3286" s="24">
        <f t="shared" si="1224"/>
        <v>1544.4512387671505</v>
      </c>
      <c r="T3286" s="5">
        <v>584.12941552341772</v>
      </c>
      <c r="V3286" s="20">
        <f t="shared" si="1225"/>
        <v>2128.5806542905684</v>
      </c>
      <c r="W3286" s="59">
        <f t="shared" si="1213"/>
        <v>43297</v>
      </c>
      <c r="X3286" s="36">
        <f t="shared" si="1239"/>
        <v>151.39905833333341</v>
      </c>
      <c r="Y3286" s="28">
        <f t="shared" si="1239"/>
        <v>338.18764999999991</v>
      </c>
      <c r="Z3286" s="28">
        <f t="shared" si="1239"/>
        <v>329.06874999999974</v>
      </c>
      <c r="AA3286" s="28">
        <f t="shared" si="1239"/>
        <v>321.8648083333332</v>
      </c>
      <c r="AB3286" s="28">
        <f t="shared" si="1239"/>
        <v>202.36661666666666</v>
      </c>
      <c r="AC3286" s="28">
        <f t="shared" si="1239"/>
        <v>35.93319166666668</v>
      </c>
      <c r="AD3286" s="28">
        <f t="shared" si="1239"/>
        <v>96.176699999999983</v>
      </c>
      <c r="AE3286" s="28">
        <f t="shared" si="1239"/>
        <v>0</v>
      </c>
      <c r="AF3286" s="28">
        <f t="shared" si="1239"/>
        <v>13.055871666666661</v>
      </c>
      <c r="AG3286" s="28">
        <f t="shared" si="1239"/>
        <v>8.5230499999999978</v>
      </c>
      <c r="AH3286" s="28">
        <f t="shared" si="1218"/>
        <v>0</v>
      </c>
      <c r="AL3286" s="24">
        <f t="shared" si="1228"/>
        <v>1496.5756966666663</v>
      </c>
      <c r="AN3286" s="47">
        <v>315</v>
      </c>
      <c r="AP3286" s="20">
        <f t="shared" si="1226"/>
        <v>1811.5756966666663</v>
      </c>
      <c r="AR3286" s="20"/>
    </row>
    <row r="3287" spans="1:44" x14ac:dyDescent="0.25">
      <c r="A3287" t="str">
        <f>VLOOKUP($B3287,'Cushing Balance'!$C$2:$E$500,3,TRUE)</f>
        <v>12018</v>
      </c>
      <c r="B3287" s="2">
        <v>43298</v>
      </c>
      <c r="C3287" s="32"/>
      <c r="D3287" s="36">
        <f t="shared" si="1177"/>
        <v>139.16694505494522</v>
      </c>
      <c r="E3287" s="28">
        <f t="shared" si="1178"/>
        <v>108.94604395604414</v>
      </c>
      <c r="F3287" s="28">
        <f t="shared" si="1179"/>
        <v>197.36916483516487</v>
      </c>
      <c r="G3287" s="28"/>
      <c r="H3287" s="28">
        <f t="shared" ref="H3287:P3287" si="1241">AVERAGE(H3281:H3286)</f>
        <v>132.56742857142854</v>
      </c>
      <c r="I3287" s="28">
        <f t="shared" si="1241"/>
        <v>78.849230769230743</v>
      </c>
      <c r="J3287" s="28">
        <f t="shared" si="1241"/>
        <v>315.60278021978041</v>
      </c>
      <c r="K3287" s="28">
        <f t="shared" si="1241"/>
        <v>77.481208791208815</v>
      </c>
      <c r="L3287" s="28">
        <f t="shared" si="1241"/>
        <v>6.656349567592164E-3</v>
      </c>
      <c r="M3287" s="28">
        <f t="shared" si="1241"/>
        <v>330.4133626373627</v>
      </c>
      <c r="N3287" s="28">
        <f t="shared" si="1241"/>
        <v>119.65840659340643</v>
      </c>
      <c r="O3287" s="28">
        <f t="shared" si="1241"/>
        <v>44.390010989010989</v>
      </c>
      <c r="P3287" s="28">
        <f t="shared" si="1241"/>
        <v>0</v>
      </c>
      <c r="R3287" s="24">
        <f t="shared" si="1224"/>
        <v>1544.4512387671505</v>
      </c>
      <c r="T3287" s="5">
        <v>584.12941552341772</v>
      </c>
      <c r="V3287" s="20">
        <f t="shared" si="1225"/>
        <v>2128.5806542905684</v>
      </c>
      <c r="W3287" s="59">
        <f t="shared" si="1213"/>
        <v>43298</v>
      </c>
      <c r="X3287" s="36">
        <f t="shared" si="1239"/>
        <v>151.39905833333341</v>
      </c>
      <c r="Y3287" s="28">
        <f t="shared" si="1239"/>
        <v>338.18764999999991</v>
      </c>
      <c r="Z3287" s="28">
        <f t="shared" si="1239"/>
        <v>329.06874999999974</v>
      </c>
      <c r="AA3287" s="28">
        <f t="shared" si="1239"/>
        <v>321.8648083333332</v>
      </c>
      <c r="AB3287" s="28">
        <f t="shared" si="1239"/>
        <v>202.36661666666666</v>
      </c>
      <c r="AC3287" s="28">
        <f t="shared" si="1239"/>
        <v>35.93319166666668</v>
      </c>
      <c r="AD3287" s="28">
        <f t="shared" si="1239"/>
        <v>96.176699999999983</v>
      </c>
      <c r="AE3287" s="28">
        <f t="shared" si="1239"/>
        <v>0</v>
      </c>
      <c r="AF3287" s="28">
        <f t="shared" si="1239"/>
        <v>13.055871666666661</v>
      </c>
      <c r="AG3287" s="28">
        <f t="shared" si="1239"/>
        <v>8.5230499999999978</v>
      </c>
      <c r="AH3287" s="28">
        <f t="shared" si="1218"/>
        <v>0</v>
      </c>
      <c r="AL3287" s="24">
        <f t="shared" si="1228"/>
        <v>1496.5756966666663</v>
      </c>
      <c r="AN3287" s="47">
        <v>315</v>
      </c>
      <c r="AP3287" s="20">
        <f t="shared" si="1226"/>
        <v>1811.5756966666663</v>
      </c>
      <c r="AR3287" s="20"/>
    </row>
    <row r="3288" spans="1:44" x14ac:dyDescent="0.25">
      <c r="A3288" t="str">
        <f>VLOOKUP($B3288,'Cushing Balance'!$C$2:$E$500,3,TRUE)</f>
        <v>12018</v>
      </c>
      <c r="B3288" s="2">
        <v>43299</v>
      </c>
      <c r="C3288" s="32"/>
      <c r="D3288" s="36">
        <f t="shared" si="1177"/>
        <v>139.16694505494522</v>
      </c>
      <c r="E3288" s="28">
        <f t="shared" si="1178"/>
        <v>108.94604395604414</v>
      </c>
      <c r="F3288" s="28">
        <f t="shared" si="1179"/>
        <v>197.36916483516487</v>
      </c>
      <c r="G3288" s="28"/>
      <c r="H3288" s="28">
        <f t="shared" ref="H3288:P3288" si="1242">AVERAGE(H3282:H3287)</f>
        <v>132.56742857142854</v>
      </c>
      <c r="I3288" s="28">
        <f t="shared" si="1242"/>
        <v>78.849230769230743</v>
      </c>
      <c r="J3288" s="28">
        <f t="shared" si="1242"/>
        <v>315.60278021978041</v>
      </c>
      <c r="K3288" s="28">
        <f t="shared" si="1242"/>
        <v>77.481208791208815</v>
      </c>
      <c r="L3288" s="28">
        <f t="shared" si="1242"/>
        <v>6.656349567592164E-3</v>
      </c>
      <c r="M3288" s="28">
        <f t="shared" si="1242"/>
        <v>330.4133626373627</v>
      </c>
      <c r="N3288" s="28">
        <f t="shared" si="1242"/>
        <v>119.65840659340643</v>
      </c>
      <c r="O3288" s="28">
        <f t="shared" si="1242"/>
        <v>44.390010989010989</v>
      </c>
      <c r="P3288" s="28">
        <f t="shared" si="1242"/>
        <v>0</v>
      </c>
      <c r="R3288" s="24">
        <f t="shared" si="1224"/>
        <v>1544.4512387671505</v>
      </c>
      <c r="T3288" s="5">
        <v>584.12941552341772</v>
      </c>
      <c r="V3288" s="20">
        <f t="shared" si="1225"/>
        <v>2128.5806542905684</v>
      </c>
      <c r="W3288" s="59">
        <f t="shared" si="1213"/>
        <v>43299</v>
      </c>
      <c r="X3288" s="36">
        <f t="shared" si="1239"/>
        <v>151.39905833333341</v>
      </c>
      <c r="Y3288" s="28">
        <f t="shared" si="1239"/>
        <v>338.18764999999991</v>
      </c>
      <c r="Z3288" s="28">
        <f t="shared" si="1239"/>
        <v>329.06874999999974</v>
      </c>
      <c r="AA3288" s="28">
        <f t="shared" si="1239"/>
        <v>321.8648083333332</v>
      </c>
      <c r="AB3288" s="28">
        <f t="shared" si="1239"/>
        <v>202.36661666666666</v>
      </c>
      <c r="AC3288" s="28">
        <f t="shared" si="1239"/>
        <v>35.93319166666668</v>
      </c>
      <c r="AD3288" s="28">
        <f t="shared" si="1239"/>
        <v>96.176699999999983</v>
      </c>
      <c r="AE3288" s="28">
        <f t="shared" si="1239"/>
        <v>0</v>
      </c>
      <c r="AF3288" s="28">
        <f t="shared" si="1239"/>
        <v>13.055871666666661</v>
      </c>
      <c r="AG3288" s="28">
        <f t="shared" si="1239"/>
        <v>8.5230499999999978</v>
      </c>
      <c r="AH3288" s="28">
        <f t="shared" si="1218"/>
        <v>0</v>
      </c>
      <c r="AL3288" s="24">
        <f t="shared" si="1228"/>
        <v>1496.5756966666663</v>
      </c>
      <c r="AN3288" s="47">
        <v>315</v>
      </c>
      <c r="AP3288" s="20">
        <f t="shared" si="1226"/>
        <v>1811.5756966666663</v>
      </c>
      <c r="AR3288" s="20"/>
    </row>
    <row r="3289" spans="1:44" x14ac:dyDescent="0.25">
      <c r="A3289" t="str">
        <f>VLOOKUP($B3289,'Cushing Balance'!$C$2:$E$500,3,TRUE)</f>
        <v>12018</v>
      </c>
      <c r="B3289" s="2">
        <v>43300</v>
      </c>
      <c r="C3289" s="32"/>
      <c r="D3289" s="36">
        <f t="shared" si="1177"/>
        <v>139.16694505494522</v>
      </c>
      <c r="E3289" s="28">
        <f t="shared" si="1178"/>
        <v>108.94604395604414</v>
      </c>
      <c r="F3289" s="28">
        <f t="shared" si="1179"/>
        <v>197.36916483516487</v>
      </c>
      <c r="G3289" s="28"/>
      <c r="H3289" s="28">
        <f t="shared" ref="H3289:P3289" si="1243">AVERAGE(H3283:H3288)</f>
        <v>132.56742857142854</v>
      </c>
      <c r="I3289" s="28">
        <f t="shared" si="1243"/>
        <v>78.849230769230743</v>
      </c>
      <c r="J3289" s="28">
        <f t="shared" si="1243"/>
        <v>315.60278021978041</v>
      </c>
      <c r="K3289" s="28">
        <f t="shared" si="1243"/>
        <v>77.481208791208815</v>
      </c>
      <c r="L3289" s="28">
        <f t="shared" si="1243"/>
        <v>6.656349567592164E-3</v>
      </c>
      <c r="M3289" s="28">
        <f t="shared" si="1243"/>
        <v>330.4133626373627</v>
      </c>
      <c r="N3289" s="28">
        <f t="shared" si="1243"/>
        <v>119.65840659340643</v>
      </c>
      <c r="O3289" s="28">
        <f t="shared" si="1243"/>
        <v>44.390010989010989</v>
      </c>
      <c r="P3289" s="28">
        <f t="shared" si="1243"/>
        <v>0</v>
      </c>
      <c r="R3289" s="24">
        <f t="shared" si="1224"/>
        <v>1544.4512387671505</v>
      </c>
      <c r="T3289" s="5">
        <v>584.12941552341772</v>
      </c>
      <c r="V3289" s="20">
        <f t="shared" si="1225"/>
        <v>2128.5806542905684</v>
      </c>
      <c r="W3289" s="59">
        <f t="shared" si="1213"/>
        <v>43300</v>
      </c>
      <c r="X3289" s="36">
        <f t="shared" si="1239"/>
        <v>151.39905833333341</v>
      </c>
      <c r="Y3289" s="28">
        <f t="shared" si="1239"/>
        <v>338.18764999999991</v>
      </c>
      <c r="Z3289" s="28">
        <f t="shared" si="1239"/>
        <v>329.06874999999974</v>
      </c>
      <c r="AA3289" s="28">
        <f t="shared" si="1239"/>
        <v>321.8648083333332</v>
      </c>
      <c r="AB3289" s="28">
        <f t="shared" si="1239"/>
        <v>202.36661666666666</v>
      </c>
      <c r="AC3289" s="28">
        <f t="shared" si="1239"/>
        <v>35.93319166666668</v>
      </c>
      <c r="AD3289" s="28">
        <f t="shared" si="1239"/>
        <v>96.176699999999983</v>
      </c>
      <c r="AE3289" s="28">
        <f t="shared" si="1239"/>
        <v>0</v>
      </c>
      <c r="AF3289" s="28">
        <f t="shared" si="1239"/>
        <v>13.055871666666661</v>
      </c>
      <c r="AG3289" s="28">
        <f t="shared" si="1239"/>
        <v>8.5230499999999978</v>
      </c>
      <c r="AH3289" s="28">
        <f t="shared" si="1218"/>
        <v>0</v>
      </c>
      <c r="AL3289" s="24">
        <f t="shared" si="1228"/>
        <v>1496.5756966666663</v>
      </c>
      <c r="AN3289" s="47">
        <v>315</v>
      </c>
      <c r="AP3289" s="20">
        <f t="shared" si="1226"/>
        <v>1811.5756966666663</v>
      </c>
      <c r="AR3289" s="20"/>
    </row>
    <row r="3290" spans="1:44" x14ac:dyDescent="0.25">
      <c r="A3290" t="str">
        <f>VLOOKUP($B3290,'Cushing Balance'!$C$2:$E$500,3,TRUE)</f>
        <v>12018</v>
      </c>
      <c r="B3290" s="2">
        <v>43301</v>
      </c>
      <c r="C3290" s="32"/>
      <c r="D3290" s="36">
        <f t="shared" si="1177"/>
        <v>139.16694505494522</v>
      </c>
      <c r="E3290" s="28">
        <f t="shared" si="1178"/>
        <v>108.94604395604414</v>
      </c>
      <c r="F3290" s="28">
        <f t="shared" si="1179"/>
        <v>197.36916483516487</v>
      </c>
      <c r="G3290" s="28"/>
      <c r="H3290" s="28">
        <f t="shared" ref="H3290:P3290" si="1244">AVERAGE(H3284:H3289)</f>
        <v>132.56742857142854</v>
      </c>
      <c r="I3290" s="28">
        <f t="shared" si="1244"/>
        <v>78.849230769230743</v>
      </c>
      <c r="J3290" s="28">
        <f t="shared" si="1244"/>
        <v>315.60278021978041</v>
      </c>
      <c r="K3290" s="28">
        <f t="shared" si="1244"/>
        <v>77.481208791208815</v>
      </c>
      <c r="L3290" s="28">
        <f t="shared" si="1244"/>
        <v>6.656349567592164E-3</v>
      </c>
      <c r="M3290" s="28">
        <f t="shared" si="1244"/>
        <v>330.4133626373627</v>
      </c>
      <c r="N3290" s="28">
        <f t="shared" si="1244"/>
        <v>119.65840659340643</v>
      </c>
      <c r="O3290" s="28">
        <f t="shared" si="1244"/>
        <v>44.390010989010989</v>
      </c>
      <c r="P3290" s="28">
        <f t="shared" si="1244"/>
        <v>0</v>
      </c>
      <c r="R3290" s="24">
        <f t="shared" si="1224"/>
        <v>1544.4512387671505</v>
      </c>
      <c r="T3290" s="5">
        <v>584.12941552341772</v>
      </c>
      <c r="V3290" s="20">
        <f t="shared" si="1225"/>
        <v>2128.5806542905684</v>
      </c>
      <c r="W3290" s="59">
        <f t="shared" si="1213"/>
        <v>43301</v>
      </c>
      <c r="X3290" s="36">
        <f t="shared" si="1239"/>
        <v>151.39905833333341</v>
      </c>
      <c r="Y3290" s="28">
        <f t="shared" si="1239"/>
        <v>338.18764999999991</v>
      </c>
      <c r="Z3290" s="28">
        <f t="shared" si="1239"/>
        <v>329.06874999999974</v>
      </c>
      <c r="AA3290" s="28">
        <f t="shared" si="1239"/>
        <v>321.8648083333332</v>
      </c>
      <c r="AB3290" s="28">
        <f t="shared" si="1239"/>
        <v>202.36661666666666</v>
      </c>
      <c r="AC3290" s="28">
        <f t="shared" si="1239"/>
        <v>35.93319166666668</v>
      </c>
      <c r="AD3290" s="28">
        <f t="shared" si="1239"/>
        <v>96.176699999999983</v>
      </c>
      <c r="AE3290" s="28">
        <f t="shared" si="1239"/>
        <v>0</v>
      </c>
      <c r="AF3290" s="28">
        <f t="shared" si="1239"/>
        <v>13.055871666666661</v>
      </c>
      <c r="AG3290" s="28">
        <f t="shared" si="1239"/>
        <v>8.5230499999999978</v>
      </c>
      <c r="AH3290" s="28">
        <f t="shared" si="1218"/>
        <v>0</v>
      </c>
      <c r="AL3290" s="24">
        <f t="shared" si="1228"/>
        <v>1496.5756966666663</v>
      </c>
      <c r="AN3290" s="47">
        <v>315</v>
      </c>
      <c r="AP3290" s="20">
        <f t="shared" si="1226"/>
        <v>1811.5756966666663</v>
      </c>
      <c r="AR3290" s="20"/>
    </row>
    <row r="3291" spans="1:44" x14ac:dyDescent="0.25">
      <c r="A3291" t="str">
        <f>VLOOKUP($B3291,'Cushing Balance'!$C$2:$E$500,3,TRUE)</f>
        <v>12018</v>
      </c>
      <c r="B3291" s="2">
        <v>43302</v>
      </c>
      <c r="C3291" s="32"/>
      <c r="D3291" s="36">
        <f t="shared" si="1177"/>
        <v>139.16694505494522</v>
      </c>
      <c r="E3291" s="28">
        <f t="shared" si="1178"/>
        <v>108.94604395604414</v>
      </c>
      <c r="F3291" s="28">
        <f t="shared" si="1179"/>
        <v>197.36916483516487</v>
      </c>
      <c r="G3291" s="28"/>
      <c r="H3291" s="28">
        <f t="shared" ref="H3291:P3291" si="1245">AVERAGE(H3285:H3290)</f>
        <v>132.56742857142854</v>
      </c>
      <c r="I3291" s="28">
        <f t="shared" si="1245"/>
        <v>78.849230769230743</v>
      </c>
      <c r="J3291" s="28">
        <f t="shared" si="1245"/>
        <v>315.60278021978041</v>
      </c>
      <c r="K3291" s="28">
        <f t="shared" si="1245"/>
        <v>77.481208791208815</v>
      </c>
      <c r="L3291" s="28">
        <f t="shared" si="1245"/>
        <v>6.656349567592164E-3</v>
      </c>
      <c r="M3291" s="28">
        <f t="shared" si="1245"/>
        <v>330.4133626373627</v>
      </c>
      <c r="N3291" s="28">
        <f t="shared" si="1245"/>
        <v>119.65840659340643</v>
      </c>
      <c r="O3291" s="28">
        <f t="shared" si="1245"/>
        <v>44.390010989010989</v>
      </c>
      <c r="P3291" s="28">
        <f t="shared" si="1245"/>
        <v>0</v>
      </c>
      <c r="R3291" s="24">
        <f t="shared" si="1224"/>
        <v>1544.4512387671505</v>
      </c>
      <c r="T3291" s="5">
        <v>584.12941552341772</v>
      </c>
      <c r="V3291" s="20">
        <f t="shared" si="1225"/>
        <v>2128.5806542905684</v>
      </c>
      <c r="W3291" s="59">
        <f t="shared" si="1213"/>
        <v>43302</v>
      </c>
      <c r="X3291" s="36">
        <f t="shared" si="1239"/>
        <v>151.39905833333341</v>
      </c>
      <c r="Y3291" s="28">
        <f t="shared" si="1239"/>
        <v>338.18764999999991</v>
      </c>
      <c r="Z3291" s="28">
        <f t="shared" si="1239"/>
        <v>329.06874999999974</v>
      </c>
      <c r="AA3291" s="28">
        <f t="shared" si="1239"/>
        <v>321.8648083333332</v>
      </c>
      <c r="AB3291" s="28">
        <f t="shared" si="1239"/>
        <v>202.36661666666666</v>
      </c>
      <c r="AC3291" s="28">
        <f t="shared" si="1239"/>
        <v>35.93319166666668</v>
      </c>
      <c r="AD3291" s="28">
        <f t="shared" si="1239"/>
        <v>96.176699999999983</v>
      </c>
      <c r="AE3291" s="28">
        <f t="shared" si="1239"/>
        <v>0</v>
      </c>
      <c r="AF3291" s="28">
        <f t="shared" si="1239"/>
        <v>13.055871666666661</v>
      </c>
      <c r="AG3291" s="28">
        <f t="shared" si="1239"/>
        <v>8.5230499999999978</v>
      </c>
      <c r="AH3291" s="28">
        <f t="shared" si="1218"/>
        <v>0</v>
      </c>
      <c r="AL3291" s="24">
        <f t="shared" si="1228"/>
        <v>1496.5756966666663</v>
      </c>
      <c r="AN3291" s="47">
        <v>315</v>
      </c>
      <c r="AP3291" s="20">
        <f t="shared" si="1226"/>
        <v>1811.5756966666663</v>
      </c>
      <c r="AR3291" s="20"/>
    </row>
    <row r="3292" spans="1:44" x14ac:dyDescent="0.25">
      <c r="A3292" t="str">
        <f>VLOOKUP($B3292,'Cushing Balance'!$C$2:$E$500,3,TRUE)</f>
        <v>12018</v>
      </c>
      <c r="B3292" s="2">
        <v>43303</v>
      </c>
      <c r="C3292" s="32"/>
      <c r="D3292" s="36">
        <f t="shared" si="1177"/>
        <v>139.16694505494522</v>
      </c>
      <c r="E3292" s="28">
        <f t="shared" si="1178"/>
        <v>108.94604395604414</v>
      </c>
      <c r="F3292" s="28">
        <f t="shared" si="1179"/>
        <v>197.36916483516487</v>
      </c>
      <c r="G3292" s="28"/>
      <c r="H3292" s="28">
        <f t="shared" ref="H3292:P3292" si="1246">AVERAGE(H3286:H3291)</f>
        <v>132.56742857142854</v>
      </c>
      <c r="I3292" s="28">
        <f t="shared" si="1246"/>
        <v>78.849230769230743</v>
      </c>
      <c r="J3292" s="28">
        <f t="shared" si="1246"/>
        <v>315.60278021978041</v>
      </c>
      <c r="K3292" s="28">
        <f t="shared" si="1246"/>
        <v>77.481208791208815</v>
      </c>
      <c r="L3292" s="28">
        <f t="shared" si="1246"/>
        <v>6.656349567592164E-3</v>
      </c>
      <c r="M3292" s="28">
        <f t="shared" si="1246"/>
        <v>330.4133626373627</v>
      </c>
      <c r="N3292" s="28">
        <f t="shared" si="1246"/>
        <v>119.65840659340643</v>
      </c>
      <c r="O3292" s="28">
        <f t="shared" si="1246"/>
        <v>44.390010989010989</v>
      </c>
      <c r="P3292" s="28">
        <f t="shared" si="1246"/>
        <v>0</v>
      </c>
      <c r="R3292" s="24">
        <f t="shared" si="1224"/>
        <v>1544.4512387671505</v>
      </c>
      <c r="T3292" s="5">
        <v>584.12941552341772</v>
      </c>
      <c r="V3292" s="20">
        <f t="shared" si="1225"/>
        <v>2128.5806542905684</v>
      </c>
      <c r="W3292" s="59">
        <f t="shared" si="1213"/>
        <v>43303</v>
      </c>
      <c r="X3292" s="36">
        <f t="shared" si="1239"/>
        <v>151.39905833333341</v>
      </c>
      <c r="Y3292" s="28">
        <f t="shared" si="1239"/>
        <v>338.18764999999991</v>
      </c>
      <c r="Z3292" s="28">
        <f t="shared" si="1239"/>
        <v>329.06874999999974</v>
      </c>
      <c r="AA3292" s="28">
        <f t="shared" si="1239"/>
        <v>321.8648083333332</v>
      </c>
      <c r="AB3292" s="28">
        <f t="shared" si="1239"/>
        <v>202.36661666666666</v>
      </c>
      <c r="AC3292" s="28">
        <f t="shared" si="1239"/>
        <v>35.93319166666668</v>
      </c>
      <c r="AD3292" s="28">
        <f t="shared" si="1239"/>
        <v>96.176699999999983</v>
      </c>
      <c r="AE3292" s="28">
        <f t="shared" si="1239"/>
        <v>0</v>
      </c>
      <c r="AF3292" s="28">
        <f t="shared" si="1239"/>
        <v>13.055871666666661</v>
      </c>
      <c r="AG3292" s="28">
        <f t="shared" si="1239"/>
        <v>8.5230499999999978</v>
      </c>
      <c r="AH3292" s="28">
        <f t="shared" si="1218"/>
        <v>0</v>
      </c>
      <c r="AL3292" s="24">
        <f t="shared" si="1228"/>
        <v>1496.5756966666663</v>
      </c>
      <c r="AN3292" s="47">
        <v>315</v>
      </c>
      <c r="AP3292" s="20">
        <f t="shared" si="1226"/>
        <v>1811.5756966666663</v>
      </c>
      <c r="AR3292" s="20"/>
    </row>
    <row r="3293" spans="1:44" x14ac:dyDescent="0.25">
      <c r="A3293" t="str">
        <f>VLOOKUP($B3293,'Cushing Balance'!$C$2:$E$500,3,TRUE)</f>
        <v>12018</v>
      </c>
      <c r="B3293" s="2">
        <v>43304</v>
      </c>
      <c r="C3293" s="32"/>
      <c r="D3293" s="36">
        <f t="shared" si="1177"/>
        <v>139.16694505494522</v>
      </c>
      <c r="E3293" s="28">
        <f t="shared" si="1178"/>
        <v>108.94604395604414</v>
      </c>
      <c r="F3293" s="28">
        <f t="shared" si="1179"/>
        <v>197.36916483516487</v>
      </c>
      <c r="G3293" s="28"/>
      <c r="H3293" s="28">
        <f t="shared" ref="H3293:P3293" si="1247">AVERAGE(H3287:H3292)</f>
        <v>132.56742857142854</v>
      </c>
      <c r="I3293" s="28">
        <f t="shared" si="1247"/>
        <v>78.849230769230743</v>
      </c>
      <c r="J3293" s="28">
        <f t="shared" si="1247"/>
        <v>315.60278021978041</v>
      </c>
      <c r="K3293" s="28">
        <f t="shared" si="1247"/>
        <v>77.481208791208815</v>
      </c>
      <c r="L3293" s="28">
        <f t="shared" si="1247"/>
        <v>6.656349567592164E-3</v>
      </c>
      <c r="M3293" s="28">
        <f t="shared" si="1247"/>
        <v>330.4133626373627</v>
      </c>
      <c r="N3293" s="28">
        <f t="shared" si="1247"/>
        <v>119.65840659340643</v>
      </c>
      <c r="O3293" s="28">
        <f t="shared" si="1247"/>
        <v>44.390010989010989</v>
      </c>
      <c r="P3293" s="28">
        <f t="shared" si="1247"/>
        <v>0</v>
      </c>
      <c r="R3293" s="24">
        <f t="shared" si="1224"/>
        <v>1544.4512387671505</v>
      </c>
      <c r="T3293" s="5">
        <v>584.12941552341772</v>
      </c>
      <c r="V3293" s="20">
        <f t="shared" si="1225"/>
        <v>2128.5806542905684</v>
      </c>
      <c r="W3293" s="59">
        <f t="shared" si="1213"/>
        <v>43304</v>
      </c>
      <c r="X3293" s="36">
        <f t="shared" si="1239"/>
        <v>151.39905833333341</v>
      </c>
      <c r="Y3293" s="28">
        <f t="shared" si="1239"/>
        <v>338.18764999999991</v>
      </c>
      <c r="Z3293" s="28">
        <f t="shared" si="1239"/>
        <v>329.06874999999974</v>
      </c>
      <c r="AA3293" s="28">
        <f t="shared" si="1239"/>
        <v>321.8648083333332</v>
      </c>
      <c r="AB3293" s="28">
        <f t="shared" si="1239"/>
        <v>202.36661666666666</v>
      </c>
      <c r="AC3293" s="28">
        <f t="shared" si="1239"/>
        <v>35.93319166666668</v>
      </c>
      <c r="AD3293" s="28">
        <f t="shared" si="1239"/>
        <v>96.176699999999983</v>
      </c>
      <c r="AE3293" s="28">
        <f t="shared" si="1239"/>
        <v>0</v>
      </c>
      <c r="AF3293" s="28">
        <f t="shared" si="1239"/>
        <v>13.055871666666661</v>
      </c>
      <c r="AG3293" s="28">
        <f t="shared" si="1239"/>
        <v>8.5230499999999978</v>
      </c>
      <c r="AH3293" s="28">
        <f t="shared" si="1218"/>
        <v>0</v>
      </c>
      <c r="AL3293" s="24">
        <f t="shared" si="1228"/>
        <v>1496.5756966666663</v>
      </c>
      <c r="AN3293" s="47">
        <v>315</v>
      </c>
      <c r="AP3293" s="20">
        <f t="shared" si="1226"/>
        <v>1811.5756966666663</v>
      </c>
      <c r="AR3293" s="20"/>
    </row>
    <row r="3294" spans="1:44" x14ac:dyDescent="0.25">
      <c r="A3294" t="str">
        <f>VLOOKUP($B3294,'Cushing Balance'!$C$2:$E$500,3,TRUE)</f>
        <v>12018</v>
      </c>
      <c r="B3294" s="2">
        <v>43305</v>
      </c>
      <c r="C3294" s="32"/>
      <c r="D3294" s="36">
        <f t="shared" si="1177"/>
        <v>139.16694505494522</v>
      </c>
      <c r="E3294" s="28">
        <f t="shared" si="1178"/>
        <v>108.94604395604414</v>
      </c>
      <c r="F3294" s="28">
        <f t="shared" si="1179"/>
        <v>197.36916483516487</v>
      </c>
      <c r="G3294" s="28"/>
      <c r="H3294" s="28">
        <f t="shared" ref="H3294:P3294" si="1248">AVERAGE(H3288:H3293)</f>
        <v>132.56742857142854</v>
      </c>
      <c r="I3294" s="28">
        <f t="shared" si="1248"/>
        <v>78.849230769230743</v>
      </c>
      <c r="J3294" s="28">
        <f t="shared" si="1248"/>
        <v>315.60278021978041</v>
      </c>
      <c r="K3294" s="28">
        <f t="shared" si="1248"/>
        <v>77.481208791208815</v>
      </c>
      <c r="L3294" s="28">
        <f t="shared" si="1248"/>
        <v>6.656349567592164E-3</v>
      </c>
      <c r="M3294" s="28">
        <f t="shared" si="1248"/>
        <v>330.4133626373627</v>
      </c>
      <c r="N3294" s="28">
        <f t="shared" si="1248"/>
        <v>119.65840659340643</v>
      </c>
      <c r="O3294" s="28">
        <f t="shared" si="1248"/>
        <v>44.390010989010989</v>
      </c>
      <c r="P3294" s="28">
        <f t="shared" si="1248"/>
        <v>0</v>
      </c>
      <c r="R3294" s="24">
        <f t="shared" si="1224"/>
        <v>1544.4512387671505</v>
      </c>
      <c r="T3294" s="5">
        <v>584.12941552341772</v>
      </c>
      <c r="V3294" s="20">
        <f t="shared" si="1225"/>
        <v>2128.5806542905684</v>
      </c>
      <c r="W3294" s="59">
        <f t="shared" si="1213"/>
        <v>43305</v>
      </c>
      <c r="X3294" s="36">
        <f t="shared" si="1239"/>
        <v>151.39905833333341</v>
      </c>
      <c r="Y3294" s="28">
        <f t="shared" si="1239"/>
        <v>338.18764999999991</v>
      </c>
      <c r="Z3294" s="28">
        <f t="shared" si="1239"/>
        <v>329.06874999999974</v>
      </c>
      <c r="AA3294" s="28">
        <f t="shared" si="1239"/>
        <v>321.8648083333332</v>
      </c>
      <c r="AB3294" s="28">
        <f t="shared" si="1239"/>
        <v>202.36661666666666</v>
      </c>
      <c r="AC3294" s="28">
        <f t="shared" si="1239"/>
        <v>35.93319166666668</v>
      </c>
      <c r="AD3294" s="28">
        <f t="shared" si="1239"/>
        <v>96.176699999999983</v>
      </c>
      <c r="AE3294" s="28">
        <f t="shared" si="1239"/>
        <v>0</v>
      </c>
      <c r="AF3294" s="28">
        <f t="shared" si="1239"/>
        <v>13.055871666666661</v>
      </c>
      <c r="AG3294" s="28">
        <f t="shared" si="1239"/>
        <v>8.5230499999999978</v>
      </c>
      <c r="AH3294" s="28">
        <f t="shared" si="1218"/>
        <v>0</v>
      </c>
      <c r="AL3294" s="24">
        <f t="shared" si="1228"/>
        <v>1496.5756966666663</v>
      </c>
      <c r="AN3294" s="47">
        <v>315</v>
      </c>
      <c r="AP3294" s="20">
        <f t="shared" si="1226"/>
        <v>1811.5756966666663</v>
      </c>
      <c r="AR3294" s="20"/>
    </row>
    <row r="3295" spans="1:44" x14ac:dyDescent="0.25">
      <c r="A3295" t="str">
        <f>VLOOKUP($B3295,'Cushing Balance'!$C$2:$E$500,3,TRUE)</f>
        <v>12018</v>
      </c>
      <c r="B3295" s="2">
        <v>43306</v>
      </c>
      <c r="C3295" s="32"/>
      <c r="D3295" s="36">
        <f t="shared" si="1177"/>
        <v>139.16694505494522</v>
      </c>
      <c r="E3295" s="28">
        <f t="shared" si="1178"/>
        <v>108.94604395604414</v>
      </c>
      <c r="F3295" s="28">
        <f t="shared" si="1179"/>
        <v>197.36916483516487</v>
      </c>
      <c r="G3295" s="28"/>
      <c r="H3295" s="28">
        <f t="shared" ref="H3295:P3295" si="1249">AVERAGE(H3289:H3294)</f>
        <v>132.56742857142854</v>
      </c>
      <c r="I3295" s="28">
        <f t="shared" si="1249"/>
        <v>78.849230769230743</v>
      </c>
      <c r="J3295" s="28">
        <f t="shared" si="1249"/>
        <v>315.60278021978041</v>
      </c>
      <c r="K3295" s="28">
        <f t="shared" si="1249"/>
        <v>77.481208791208815</v>
      </c>
      <c r="L3295" s="28">
        <f t="shared" si="1249"/>
        <v>6.656349567592164E-3</v>
      </c>
      <c r="M3295" s="28">
        <f t="shared" si="1249"/>
        <v>330.4133626373627</v>
      </c>
      <c r="N3295" s="28">
        <f t="shared" si="1249"/>
        <v>119.65840659340643</v>
      </c>
      <c r="O3295" s="28">
        <f t="shared" si="1249"/>
        <v>44.390010989010989</v>
      </c>
      <c r="P3295" s="28">
        <f t="shared" si="1249"/>
        <v>0</v>
      </c>
      <c r="R3295" s="24">
        <f t="shared" si="1224"/>
        <v>1544.4512387671505</v>
      </c>
      <c r="T3295" s="5">
        <v>584.12941552341772</v>
      </c>
      <c r="V3295" s="20">
        <f t="shared" si="1225"/>
        <v>2128.5806542905684</v>
      </c>
      <c r="W3295" s="59">
        <f t="shared" si="1213"/>
        <v>43306</v>
      </c>
      <c r="X3295" s="36">
        <f t="shared" si="1239"/>
        <v>151.39905833333341</v>
      </c>
      <c r="Y3295" s="28">
        <f t="shared" si="1239"/>
        <v>338.18764999999991</v>
      </c>
      <c r="Z3295" s="28">
        <f t="shared" si="1239"/>
        <v>329.06874999999974</v>
      </c>
      <c r="AA3295" s="28">
        <f t="shared" si="1239"/>
        <v>321.8648083333332</v>
      </c>
      <c r="AB3295" s="28">
        <f t="shared" si="1239"/>
        <v>202.36661666666666</v>
      </c>
      <c r="AC3295" s="28">
        <f t="shared" si="1239"/>
        <v>35.93319166666668</v>
      </c>
      <c r="AD3295" s="28">
        <f t="shared" si="1239"/>
        <v>96.176699999999983</v>
      </c>
      <c r="AE3295" s="28">
        <f t="shared" si="1239"/>
        <v>0</v>
      </c>
      <c r="AF3295" s="28">
        <f t="shared" si="1239"/>
        <v>13.055871666666661</v>
      </c>
      <c r="AG3295" s="28">
        <f t="shared" si="1239"/>
        <v>8.5230499999999978</v>
      </c>
      <c r="AH3295" s="28">
        <f t="shared" si="1218"/>
        <v>0</v>
      </c>
      <c r="AL3295" s="24">
        <f t="shared" si="1228"/>
        <v>1496.5756966666663</v>
      </c>
      <c r="AN3295" s="47">
        <v>315</v>
      </c>
      <c r="AP3295" s="20">
        <f t="shared" si="1226"/>
        <v>1811.5756966666663</v>
      </c>
      <c r="AR3295" s="20"/>
    </row>
    <row r="3296" spans="1:44" x14ac:dyDescent="0.25">
      <c r="A3296" t="str">
        <f>VLOOKUP($B3296,'Cushing Balance'!$C$2:$E$500,3,TRUE)</f>
        <v>12018</v>
      </c>
      <c r="B3296" s="2">
        <v>43307</v>
      </c>
      <c r="C3296" s="32"/>
      <c r="D3296" s="36">
        <f t="shared" si="1177"/>
        <v>139.16694505494522</v>
      </c>
      <c r="E3296" s="28">
        <f t="shared" si="1178"/>
        <v>108.94604395604414</v>
      </c>
      <c r="F3296" s="28">
        <f t="shared" si="1179"/>
        <v>197.36916483516487</v>
      </c>
      <c r="G3296" s="28"/>
      <c r="H3296" s="28">
        <f t="shared" ref="H3296:P3296" si="1250">AVERAGE(H3290:H3295)</f>
        <v>132.56742857142854</v>
      </c>
      <c r="I3296" s="28">
        <f t="shared" si="1250"/>
        <v>78.849230769230743</v>
      </c>
      <c r="J3296" s="28">
        <f t="shared" si="1250"/>
        <v>315.60278021978041</v>
      </c>
      <c r="K3296" s="28">
        <f t="shared" si="1250"/>
        <v>77.481208791208815</v>
      </c>
      <c r="L3296" s="28">
        <f t="shared" si="1250"/>
        <v>6.656349567592164E-3</v>
      </c>
      <c r="M3296" s="28">
        <f t="shared" si="1250"/>
        <v>330.4133626373627</v>
      </c>
      <c r="N3296" s="28">
        <f t="shared" si="1250"/>
        <v>119.65840659340643</v>
      </c>
      <c r="O3296" s="28">
        <f t="shared" si="1250"/>
        <v>44.390010989010989</v>
      </c>
      <c r="P3296" s="28">
        <f t="shared" si="1250"/>
        <v>0</v>
      </c>
      <c r="R3296" s="24">
        <f t="shared" si="1224"/>
        <v>1544.4512387671505</v>
      </c>
      <c r="T3296" s="5">
        <v>584.12941552341772</v>
      </c>
      <c r="V3296" s="20">
        <f t="shared" si="1225"/>
        <v>2128.5806542905684</v>
      </c>
      <c r="W3296" s="59">
        <f t="shared" si="1213"/>
        <v>43307</v>
      </c>
      <c r="X3296" s="36">
        <f t="shared" si="1239"/>
        <v>151.39905833333341</v>
      </c>
      <c r="Y3296" s="28">
        <f t="shared" si="1239"/>
        <v>338.18764999999991</v>
      </c>
      <c r="Z3296" s="28">
        <f t="shared" si="1239"/>
        <v>329.06874999999974</v>
      </c>
      <c r="AA3296" s="28">
        <f t="shared" si="1239"/>
        <v>321.8648083333332</v>
      </c>
      <c r="AB3296" s="28">
        <f t="shared" si="1239"/>
        <v>202.36661666666666</v>
      </c>
      <c r="AC3296" s="28">
        <f t="shared" si="1239"/>
        <v>35.93319166666668</v>
      </c>
      <c r="AD3296" s="28">
        <f t="shared" si="1239"/>
        <v>96.176699999999983</v>
      </c>
      <c r="AE3296" s="28">
        <f t="shared" si="1239"/>
        <v>0</v>
      </c>
      <c r="AF3296" s="28">
        <f t="shared" si="1239"/>
        <v>13.055871666666661</v>
      </c>
      <c r="AG3296" s="28">
        <f t="shared" si="1239"/>
        <v>8.5230499999999978</v>
      </c>
      <c r="AH3296" s="28">
        <f t="shared" si="1218"/>
        <v>0</v>
      </c>
      <c r="AL3296" s="24">
        <f t="shared" si="1228"/>
        <v>1496.5756966666663</v>
      </c>
      <c r="AN3296" s="47">
        <v>315</v>
      </c>
      <c r="AP3296" s="20">
        <f t="shared" si="1226"/>
        <v>1811.5756966666663</v>
      </c>
      <c r="AR3296" s="20"/>
    </row>
    <row r="3297" spans="1:44" x14ac:dyDescent="0.25">
      <c r="A3297" t="str">
        <f>VLOOKUP($B3297,'Cushing Balance'!$C$2:$E$500,3,TRUE)</f>
        <v>12018</v>
      </c>
      <c r="B3297" s="2">
        <v>43308</v>
      </c>
      <c r="C3297" s="32"/>
      <c r="D3297" s="36">
        <f t="shared" si="1177"/>
        <v>139.16694505494522</v>
      </c>
      <c r="E3297" s="28">
        <f t="shared" si="1178"/>
        <v>108.94604395604414</v>
      </c>
      <c r="F3297" s="28">
        <f t="shared" si="1179"/>
        <v>197.36916483516487</v>
      </c>
      <c r="G3297" s="28"/>
      <c r="H3297" s="28">
        <f t="shared" ref="H3297:P3297" si="1251">AVERAGE(H3291:H3296)</f>
        <v>132.56742857142854</v>
      </c>
      <c r="I3297" s="28">
        <f t="shared" si="1251"/>
        <v>78.849230769230743</v>
      </c>
      <c r="J3297" s="28">
        <f t="shared" si="1251"/>
        <v>315.60278021978041</v>
      </c>
      <c r="K3297" s="28">
        <f t="shared" si="1251"/>
        <v>77.481208791208815</v>
      </c>
      <c r="L3297" s="28">
        <f t="shared" si="1251"/>
        <v>6.656349567592164E-3</v>
      </c>
      <c r="M3297" s="28">
        <f t="shared" si="1251"/>
        <v>330.4133626373627</v>
      </c>
      <c r="N3297" s="28">
        <f t="shared" si="1251"/>
        <v>119.65840659340643</v>
      </c>
      <c r="O3297" s="28">
        <f t="shared" si="1251"/>
        <v>44.390010989010989</v>
      </c>
      <c r="P3297" s="28">
        <f t="shared" si="1251"/>
        <v>0</v>
      </c>
      <c r="R3297" s="24">
        <f t="shared" si="1224"/>
        <v>1544.4512387671505</v>
      </c>
      <c r="T3297" s="5">
        <v>584.12941552341772</v>
      </c>
      <c r="V3297" s="20">
        <f t="shared" si="1225"/>
        <v>2128.5806542905684</v>
      </c>
      <c r="W3297" s="59">
        <f t="shared" si="1213"/>
        <v>43308</v>
      </c>
      <c r="X3297" s="36">
        <f t="shared" si="1239"/>
        <v>151.39905833333341</v>
      </c>
      <c r="Y3297" s="28">
        <f t="shared" si="1239"/>
        <v>338.18764999999991</v>
      </c>
      <c r="Z3297" s="28">
        <f t="shared" si="1239"/>
        <v>329.06874999999974</v>
      </c>
      <c r="AA3297" s="28">
        <f t="shared" si="1239"/>
        <v>321.8648083333332</v>
      </c>
      <c r="AB3297" s="28">
        <f t="shared" si="1239"/>
        <v>202.36661666666666</v>
      </c>
      <c r="AC3297" s="28">
        <f t="shared" si="1239"/>
        <v>35.93319166666668</v>
      </c>
      <c r="AD3297" s="28">
        <f t="shared" si="1239"/>
        <v>96.176699999999983</v>
      </c>
      <c r="AE3297" s="28">
        <f t="shared" si="1239"/>
        <v>0</v>
      </c>
      <c r="AF3297" s="28">
        <f t="shared" si="1239"/>
        <v>13.055871666666661</v>
      </c>
      <c r="AG3297" s="28">
        <f t="shared" si="1239"/>
        <v>8.5230499999999978</v>
      </c>
      <c r="AH3297" s="28">
        <f t="shared" si="1218"/>
        <v>0</v>
      </c>
      <c r="AL3297" s="24">
        <f t="shared" si="1228"/>
        <v>1496.5756966666663</v>
      </c>
      <c r="AN3297" s="47">
        <v>315</v>
      </c>
      <c r="AP3297" s="20">
        <f t="shared" si="1226"/>
        <v>1811.5756966666663</v>
      </c>
      <c r="AR3297" s="20"/>
    </row>
    <row r="3298" spans="1:44" x14ac:dyDescent="0.25">
      <c r="A3298" t="str">
        <f>VLOOKUP($B3298,'Cushing Balance'!$C$2:$E$500,3,TRUE)</f>
        <v>12018</v>
      </c>
      <c r="B3298" s="2">
        <v>43309</v>
      </c>
      <c r="C3298" s="32"/>
      <c r="D3298" s="36">
        <f t="shared" si="1177"/>
        <v>139.16694505494522</v>
      </c>
      <c r="E3298" s="28">
        <f t="shared" si="1178"/>
        <v>108.94604395604414</v>
      </c>
      <c r="F3298" s="28">
        <f t="shared" si="1179"/>
        <v>197.36916483516487</v>
      </c>
      <c r="G3298" s="28"/>
      <c r="H3298" s="28">
        <f t="shared" ref="H3298:P3298" si="1252">AVERAGE(H3292:H3297)</f>
        <v>132.56742857142854</v>
      </c>
      <c r="I3298" s="28">
        <f t="shared" si="1252"/>
        <v>78.849230769230743</v>
      </c>
      <c r="J3298" s="28">
        <f t="shared" si="1252"/>
        <v>315.60278021978041</v>
      </c>
      <c r="K3298" s="28">
        <f t="shared" si="1252"/>
        <v>77.481208791208815</v>
      </c>
      <c r="L3298" s="28">
        <f t="shared" si="1252"/>
        <v>6.656349567592164E-3</v>
      </c>
      <c r="M3298" s="28">
        <f t="shared" si="1252"/>
        <v>330.4133626373627</v>
      </c>
      <c r="N3298" s="28">
        <f t="shared" si="1252"/>
        <v>119.65840659340643</v>
      </c>
      <c r="O3298" s="28">
        <f t="shared" si="1252"/>
        <v>44.390010989010989</v>
      </c>
      <c r="P3298" s="28">
        <f t="shared" si="1252"/>
        <v>0</v>
      </c>
      <c r="R3298" s="24">
        <f t="shared" si="1224"/>
        <v>1544.4512387671505</v>
      </c>
      <c r="T3298" s="5">
        <v>584.12941552341772</v>
      </c>
      <c r="V3298" s="20">
        <f t="shared" si="1225"/>
        <v>2128.5806542905684</v>
      </c>
      <c r="W3298" s="59">
        <f t="shared" si="1213"/>
        <v>43309</v>
      </c>
      <c r="X3298" s="36">
        <f t="shared" si="1239"/>
        <v>151.39905833333341</v>
      </c>
      <c r="Y3298" s="28">
        <f t="shared" si="1239"/>
        <v>338.18764999999991</v>
      </c>
      <c r="Z3298" s="28">
        <f t="shared" si="1239"/>
        <v>329.06874999999974</v>
      </c>
      <c r="AA3298" s="28">
        <f t="shared" si="1239"/>
        <v>321.8648083333332</v>
      </c>
      <c r="AB3298" s="28">
        <f t="shared" si="1239"/>
        <v>202.36661666666666</v>
      </c>
      <c r="AC3298" s="28">
        <f t="shared" si="1239"/>
        <v>35.93319166666668</v>
      </c>
      <c r="AD3298" s="28">
        <f t="shared" si="1239"/>
        <v>96.176699999999983</v>
      </c>
      <c r="AE3298" s="28">
        <f t="shared" si="1239"/>
        <v>0</v>
      </c>
      <c r="AF3298" s="28">
        <f t="shared" si="1239"/>
        <v>13.055871666666661</v>
      </c>
      <c r="AG3298" s="28">
        <f t="shared" si="1239"/>
        <v>8.5230499999999978</v>
      </c>
      <c r="AH3298" s="28">
        <f t="shared" si="1218"/>
        <v>0</v>
      </c>
      <c r="AL3298" s="24">
        <f t="shared" si="1228"/>
        <v>1496.5756966666663</v>
      </c>
      <c r="AN3298" s="47">
        <v>315</v>
      </c>
      <c r="AP3298" s="20">
        <f t="shared" si="1226"/>
        <v>1811.5756966666663</v>
      </c>
      <c r="AR3298" s="20"/>
    </row>
    <row r="3299" spans="1:44" x14ac:dyDescent="0.25">
      <c r="A3299" t="str">
        <f>VLOOKUP($B3299,'Cushing Balance'!$C$2:$E$500,3,TRUE)</f>
        <v>12018</v>
      </c>
      <c r="B3299" s="2">
        <v>43310</v>
      </c>
      <c r="C3299" s="32"/>
      <c r="D3299" s="36">
        <f t="shared" si="1177"/>
        <v>139.16694505494522</v>
      </c>
      <c r="E3299" s="28">
        <f t="shared" si="1178"/>
        <v>108.94604395604414</v>
      </c>
      <c r="F3299" s="28">
        <f t="shared" si="1179"/>
        <v>197.36916483516487</v>
      </c>
      <c r="G3299" s="28"/>
      <c r="H3299" s="28">
        <f t="shared" ref="H3299:P3299" si="1253">AVERAGE(H3293:H3298)</f>
        <v>132.56742857142854</v>
      </c>
      <c r="I3299" s="28">
        <f t="shared" si="1253"/>
        <v>78.849230769230743</v>
      </c>
      <c r="J3299" s="28">
        <f t="shared" si="1253"/>
        <v>315.60278021978041</v>
      </c>
      <c r="K3299" s="28">
        <f t="shared" si="1253"/>
        <v>77.481208791208815</v>
      </c>
      <c r="L3299" s="28">
        <f t="shared" si="1253"/>
        <v>6.656349567592164E-3</v>
      </c>
      <c r="M3299" s="28">
        <f t="shared" si="1253"/>
        <v>330.4133626373627</v>
      </c>
      <c r="N3299" s="28">
        <f t="shared" si="1253"/>
        <v>119.65840659340643</v>
      </c>
      <c r="O3299" s="28">
        <f t="shared" si="1253"/>
        <v>44.390010989010989</v>
      </c>
      <c r="P3299" s="28">
        <f t="shared" si="1253"/>
        <v>0</v>
      </c>
      <c r="R3299" s="24">
        <f t="shared" si="1224"/>
        <v>1544.4512387671505</v>
      </c>
      <c r="T3299" s="5">
        <v>584.12941552341772</v>
      </c>
      <c r="V3299" s="20">
        <f t="shared" si="1225"/>
        <v>2128.5806542905684</v>
      </c>
      <c r="W3299" s="59">
        <f t="shared" si="1213"/>
        <v>43310</v>
      </c>
      <c r="X3299" s="36">
        <f t="shared" si="1239"/>
        <v>151.39905833333341</v>
      </c>
      <c r="Y3299" s="28">
        <f t="shared" si="1239"/>
        <v>338.18764999999991</v>
      </c>
      <c r="Z3299" s="28">
        <f t="shared" si="1239"/>
        <v>329.06874999999974</v>
      </c>
      <c r="AA3299" s="28">
        <f t="shared" si="1239"/>
        <v>321.8648083333332</v>
      </c>
      <c r="AB3299" s="28">
        <f t="shared" si="1239"/>
        <v>202.36661666666666</v>
      </c>
      <c r="AC3299" s="28">
        <f t="shared" si="1239"/>
        <v>35.93319166666668</v>
      </c>
      <c r="AD3299" s="28">
        <f t="shared" si="1239"/>
        <v>96.176699999999983</v>
      </c>
      <c r="AE3299" s="28">
        <f t="shared" si="1239"/>
        <v>0</v>
      </c>
      <c r="AF3299" s="28">
        <f t="shared" si="1239"/>
        <v>13.055871666666661</v>
      </c>
      <c r="AG3299" s="28">
        <f t="shared" si="1239"/>
        <v>8.5230499999999978</v>
      </c>
      <c r="AH3299" s="28">
        <f t="shared" si="1218"/>
        <v>0</v>
      </c>
      <c r="AL3299" s="24">
        <f t="shared" si="1228"/>
        <v>1496.5756966666663</v>
      </c>
      <c r="AN3299" s="47">
        <v>315</v>
      </c>
      <c r="AP3299" s="20">
        <f t="shared" si="1226"/>
        <v>1811.5756966666663</v>
      </c>
      <c r="AR3299" s="20"/>
    </row>
    <row r="3300" spans="1:44" x14ac:dyDescent="0.25">
      <c r="A3300" t="str">
        <f>VLOOKUP($B3300,'Cushing Balance'!$C$2:$E$500,3,TRUE)</f>
        <v>12018</v>
      </c>
      <c r="B3300" s="2">
        <v>43311</v>
      </c>
      <c r="C3300" s="32"/>
      <c r="D3300" s="36">
        <f t="shared" ref="D3300:D3363" si="1254">AVERAGE(D3292:D3299)</f>
        <v>139.16694505494522</v>
      </c>
      <c r="E3300" s="28">
        <f t="shared" ref="E3300:E3363" si="1255">AVERAGE(E3292:E3299)</f>
        <v>108.94604395604414</v>
      </c>
      <c r="F3300" s="28">
        <f t="shared" ref="F3300:F3363" si="1256">AVERAGE(F3292:F3299)</f>
        <v>197.36916483516487</v>
      </c>
      <c r="G3300" s="28"/>
      <c r="H3300" s="28">
        <f t="shared" ref="H3300:P3300" si="1257">AVERAGE(H3294:H3299)</f>
        <v>132.56742857142854</v>
      </c>
      <c r="I3300" s="28">
        <f t="shared" si="1257"/>
        <v>78.849230769230743</v>
      </c>
      <c r="J3300" s="28">
        <f t="shared" si="1257"/>
        <v>315.60278021978041</v>
      </c>
      <c r="K3300" s="28">
        <f t="shared" si="1257"/>
        <v>77.481208791208815</v>
      </c>
      <c r="L3300" s="28">
        <f t="shared" si="1257"/>
        <v>6.656349567592164E-3</v>
      </c>
      <c r="M3300" s="28">
        <f t="shared" si="1257"/>
        <v>330.4133626373627</v>
      </c>
      <c r="N3300" s="28">
        <f t="shared" si="1257"/>
        <v>119.65840659340643</v>
      </c>
      <c r="O3300" s="28">
        <f t="shared" si="1257"/>
        <v>44.390010989010989</v>
      </c>
      <c r="P3300" s="28">
        <f t="shared" si="1257"/>
        <v>0</v>
      </c>
      <c r="R3300" s="24">
        <f t="shared" si="1224"/>
        <v>1544.4512387671505</v>
      </c>
      <c r="T3300" s="5">
        <v>584.12941552341772</v>
      </c>
      <c r="V3300" s="20">
        <f t="shared" si="1225"/>
        <v>2128.5806542905684</v>
      </c>
      <c r="W3300" s="59">
        <f t="shared" si="1213"/>
        <v>43311</v>
      </c>
      <c r="X3300" s="36">
        <f t="shared" si="1239"/>
        <v>151.39905833333341</v>
      </c>
      <c r="Y3300" s="28">
        <f t="shared" si="1239"/>
        <v>338.18764999999991</v>
      </c>
      <c r="Z3300" s="28">
        <f t="shared" si="1239"/>
        <v>329.06874999999974</v>
      </c>
      <c r="AA3300" s="28">
        <f t="shared" si="1239"/>
        <v>321.8648083333332</v>
      </c>
      <c r="AB3300" s="28">
        <f t="shared" si="1239"/>
        <v>202.36661666666666</v>
      </c>
      <c r="AC3300" s="28">
        <f t="shared" si="1239"/>
        <v>35.93319166666668</v>
      </c>
      <c r="AD3300" s="28">
        <f t="shared" si="1239"/>
        <v>96.176699999999983</v>
      </c>
      <c r="AE3300" s="28">
        <f t="shared" si="1239"/>
        <v>0</v>
      </c>
      <c r="AF3300" s="28">
        <f t="shared" si="1239"/>
        <v>13.055871666666661</v>
      </c>
      <c r="AG3300" s="28">
        <f t="shared" si="1239"/>
        <v>8.5230499999999978</v>
      </c>
      <c r="AH3300" s="28">
        <f t="shared" si="1218"/>
        <v>0</v>
      </c>
      <c r="AL3300" s="24">
        <f t="shared" si="1228"/>
        <v>1496.5756966666663</v>
      </c>
      <c r="AN3300" s="47">
        <v>315</v>
      </c>
      <c r="AP3300" s="20">
        <f t="shared" si="1226"/>
        <v>1811.5756966666663</v>
      </c>
      <c r="AR3300" s="20"/>
    </row>
    <row r="3301" spans="1:44" x14ac:dyDescent="0.25">
      <c r="A3301" t="str">
        <f>VLOOKUP($B3301,'Cushing Balance'!$C$2:$E$500,3,TRUE)</f>
        <v>12018</v>
      </c>
      <c r="B3301" s="2">
        <v>43312</v>
      </c>
      <c r="C3301" s="32"/>
      <c r="D3301" s="36">
        <f t="shared" si="1254"/>
        <v>139.16694505494522</v>
      </c>
      <c r="E3301" s="28">
        <f t="shared" si="1255"/>
        <v>108.94604395604414</v>
      </c>
      <c r="F3301" s="28">
        <f t="shared" si="1256"/>
        <v>197.36916483516487</v>
      </c>
      <c r="G3301" s="28"/>
      <c r="H3301" s="28">
        <f t="shared" ref="H3301:P3301" si="1258">AVERAGE(H3295:H3300)</f>
        <v>132.56742857142854</v>
      </c>
      <c r="I3301" s="28">
        <f t="shared" si="1258"/>
        <v>78.849230769230743</v>
      </c>
      <c r="J3301" s="28">
        <f t="shared" si="1258"/>
        <v>315.60278021978041</v>
      </c>
      <c r="K3301" s="28">
        <f t="shared" si="1258"/>
        <v>77.481208791208815</v>
      </c>
      <c r="L3301" s="28">
        <f t="shared" si="1258"/>
        <v>6.656349567592164E-3</v>
      </c>
      <c r="M3301" s="28">
        <f t="shared" si="1258"/>
        <v>330.4133626373627</v>
      </c>
      <c r="N3301" s="28">
        <f t="shared" si="1258"/>
        <v>119.65840659340643</v>
      </c>
      <c r="O3301" s="28">
        <f t="shared" si="1258"/>
        <v>44.390010989010989</v>
      </c>
      <c r="P3301" s="28">
        <f t="shared" si="1258"/>
        <v>0</v>
      </c>
      <c r="R3301" s="24">
        <f t="shared" si="1224"/>
        <v>1544.4512387671505</v>
      </c>
      <c r="T3301" s="5">
        <v>584.12941552341772</v>
      </c>
      <c r="V3301" s="20">
        <f t="shared" si="1225"/>
        <v>2128.5806542905684</v>
      </c>
      <c r="W3301" s="59">
        <f t="shared" si="1213"/>
        <v>43312</v>
      </c>
      <c r="X3301" s="36">
        <f t="shared" ref="X3301:AG3316" si="1259">AVERAGE(X3294:X3300)</f>
        <v>151.39905833333341</v>
      </c>
      <c r="Y3301" s="28">
        <f t="shared" si="1259"/>
        <v>338.18764999999991</v>
      </c>
      <c r="Z3301" s="28">
        <f t="shared" si="1259"/>
        <v>329.06874999999974</v>
      </c>
      <c r="AA3301" s="28">
        <f t="shared" si="1259"/>
        <v>321.8648083333332</v>
      </c>
      <c r="AB3301" s="28">
        <f t="shared" si="1259"/>
        <v>202.36661666666666</v>
      </c>
      <c r="AC3301" s="28">
        <f t="shared" si="1259"/>
        <v>35.93319166666668</v>
      </c>
      <c r="AD3301" s="28">
        <f t="shared" si="1259"/>
        <v>96.176699999999983</v>
      </c>
      <c r="AE3301" s="28">
        <f t="shared" si="1259"/>
        <v>0</v>
      </c>
      <c r="AF3301" s="28">
        <f t="shared" si="1259"/>
        <v>13.055871666666661</v>
      </c>
      <c r="AG3301" s="28">
        <f t="shared" si="1259"/>
        <v>8.5230499999999978</v>
      </c>
      <c r="AH3301" s="28">
        <f t="shared" si="1218"/>
        <v>0</v>
      </c>
      <c r="AL3301" s="24">
        <f t="shared" si="1228"/>
        <v>1496.5756966666663</v>
      </c>
      <c r="AN3301" s="47">
        <v>315</v>
      </c>
      <c r="AP3301" s="20">
        <f t="shared" si="1226"/>
        <v>1811.5756966666663</v>
      </c>
      <c r="AR3301" s="20"/>
    </row>
    <row r="3302" spans="1:44" x14ac:dyDescent="0.25">
      <c r="A3302" t="str">
        <f>VLOOKUP($B3302,'Cushing Balance'!$C$2:$E$500,3,TRUE)</f>
        <v>12018</v>
      </c>
      <c r="B3302" s="2">
        <v>43313</v>
      </c>
      <c r="C3302" s="32"/>
      <c r="D3302" s="36">
        <f t="shared" si="1254"/>
        <v>139.16694505494522</v>
      </c>
      <c r="E3302" s="28">
        <f t="shared" si="1255"/>
        <v>108.94604395604414</v>
      </c>
      <c r="F3302" s="28">
        <f t="shared" si="1256"/>
        <v>197.36916483516487</v>
      </c>
      <c r="G3302" s="28"/>
      <c r="H3302" s="28">
        <f t="shared" ref="H3302:P3302" si="1260">AVERAGE(H3296:H3301)</f>
        <v>132.56742857142854</v>
      </c>
      <c r="I3302" s="28">
        <f t="shared" si="1260"/>
        <v>78.849230769230743</v>
      </c>
      <c r="J3302" s="28">
        <f t="shared" si="1260"/>
        <v>315.60278021978041</v>
      </c>
      <c r="K3302" s="28">
        <f t="shared" si="1260"/>
        <v>77.481208791208815</v>
      </c>
      <c r="L3302" s="28">
        <f t="shared" si="1260"/>
        <v>6.656349567592164E-3</v>
      </c>
      <c r="M3302" s="28">
        <f t="shared" si="1260"/>
        <v>330.4133626373627</v>
      </c>
      <c r="N3302" s="28">
        <f t="shared" si="1260"/>
        <v>119.65840659340643</v>
      </c>
      <c r="O3302" s="28">
        <f t="shared" si="1260"/>
        <v>44.390010989010989</v>
      </c>
      <c r="P3302" s="28">
        <f t="shared" si="1260"/>
        <v>0</v>
      </c>
      <c r="R3302" s="24">
        <f t="shared" si="1224"/>
        <v>1544.4512387671505</v>
      </c>
      <c r="T3302" s="5">
        <v>586.52254962080895</v>
      </c>
      <c r="V3302" s="20">
        <f t="shared" si="1225"/>
        <v>2130.9737883879593</v>
      </c>
      <c r="W3302" s="59">
        <f t="shared" si="1213"/>
        <v>43313</v>
      </c>
      <c r="X3302" s="36">
        <f t="shared" si="1259"/>
        <v>151.39905833333341</v>
      </c>
      <c r="Y3302" s="28">
        <f t="shared" si="1259"/>
        <v>338.18764999999991</v>
      </c>
      <c r="Z3302" s="28">
        <f t="shared" si="1259"/>
        <v>329.06874999999974</v>
      </c>
      <c r="AA3302" s="28">
        <f t="shared" si="1259"/>
        <v>321.8648083333332</v>
      </c>
      <c r="AB3302" s="28">
        <f t="shared" si="1259"/>
        <v>202.36661666666666</v>
      </c>
      <c r="AC3302" s="28">
        <f t="shared" si="1259"/>
        <v>35.93319166666668</v>
      </c>
      <c r="AD3302" s="28">
        <f t="shared" si="1259"/>
        <v>96.176699999999983</v>
      </c>
      <c r="AE3302" s="28">
        <f t="shared" si="1259"/>
        <v>0</v>
      </c>
      <c r="AF3302" s="28">
        <f t="shared" si="1259"/>
        <v>13.055871666666661</v>
      </c>
      <c r="AG3302" s="28">
        <f t="shared" si="1259"/>
        <v>8.5230499999999978</v>
      </c>
      <c r="AH3302" s="28">
        <f t="shared" si="1218"/>
        <v>0</v>
      </c>
      <c r="AL3302" s="24">
        <f t="shared" si="1228"/>
        <v>1496.5756966666663</v>
      </c>
      <c r="AN3302" s="47">
        <v>315</v>
      </c>
      <c r="AP3302" s="20">
        <f t="shared" si="1226"/>
        <v>1811.5756966666663</v>
      </c>
      <c r="AR3302" s="20"/>
    </row>
    <row r="3303" spans="1:44" x14ac:dyDescent="0.25">
      <c r="A3303" t="str">
        <f>VLOOKUP($B3303,'Cushing Balance'!$C$2:$E$500,3,TRUE)</f>
        <v>12018</v>
      </c>
      <c r="B3303" s="2">
        <v>43314</v>
      </c>
      <c r="C3303" s="32"/>
      <c r="D3303" s="36">
        <f t="shared" si="1254"/>
        <v>139.16694505494522</v>
      </c>
      <c r="E3303" s="28">
        <f t="shared" si="1255"/>
        <v>108.94604395604414</v>
      </c>
      <c r="F3303" s="28">
        <f t="shared" si="1256"/>
        <v>197.36916483516487</v>
      </c>
      <c r="G3303" s="28"/>
      <c r="H3303" s="28">
        <f t="shared" ref="H3303:P3303" si="1261">AVERAGE(H3297:H3302)</f>
        <v>132.56742857142854</v>
      </c>
      <c r="I3303" s="28">
        <f t="shared" si="1261"/>
        <v>78.849230769230743</v>
      </c>
      <c r="J3303" s="28">
        <f t="shared" si="1261"/>
        <v>315.60278021978041</v>
      </c>
      <c r="K3303" s="28">
        <f t="shared" si="1261"/>
        <v>77.481208791208815</v>
      </c>
      <c r="L3303" s="28">
        <f t="shared" si="1261"/>
        <v>6.656349567592164E-3</v>
      </c>
      <c r="M3303" s="28">
        <f t="shared" si="1261"/>
        <v>330.4133626373627</v>
      </c>
      <c r="N3303" s="28">
        <f t="shared" si="1261"/>
        <v>119.65840659340643</v>
      </c>
      <c r="O3303" s="28">
        <f t="shared" si="1261"/>
        <v>44.390010989010989</v>
      </c>
      <c r="P3303" s="28">
        <f t="shared" si="1261"/>
        <v>0</v>
      </c>
      <c r="R3303" s="24">
        <f t="shared" si="1224"/>
        <v>1544.4512387671505</v>
      </c>
      <c r="T3303" s="5">
        <v>586.52254962080895</v>
      </c>
      <c r="V3303" s="20">
        <f t="shared" si="1225"/>
        <v>2130.9737883879593</v>
      </c>
      <c r="W3303" s="59">
        <f t="shared" si="1213"/>
        <v>43314</v>
      </c>
      <c r="X3303" s="36">
        <f t="shared" si="1259"/>
        <v>151.39905833333341</v>
      </c>
      <c r="Y3303" s="28">
        <f t="shared" si="1259"/>
        <v>338.18764999999991</v>
      </c>
      <c r="Z3303" s="28">
        <f t="shared" si="1259"/>
        <v>329.06874999999974</v>
      </c>
      <c r="AA3303" s="28">
        <f t="shared" si="1259"/>
        <v>321.8648083333332</v>
      </c>
      <c r="AB3303" s="28">
        <f t="shared" si="1259"/>
        <v>202.36661666666666</v>
      </c>
      <c r="AC3303" s="28">
        <f t="shared" si="1259"/>
        <v>35.93319166666668</v>
      </c>
      <c r="AD3303" s="28">
        <f t="shared" si="1259"/>
        <v>96.176699999999983</v>
      </c>
      <c r="AE3303" s="28">
        <f t="shared" si="1259"/>
        <v>0</v>
      </c>
      <c r="AF3303" s="28">
        <f t="shared" si="1259"/>
        <v>13.055871666666661</v>
      </c>
      <c r="AG3303" s="28">
        <f t="shared" si="1259"/>
        <v>8.5230499999999978</v>
      </c>
      <c r="AH3303" s="28">
        <f t="shared" si="1218"/>
        <v>0</v>
      </c>
      <c r="AL3303" s="24">
        <f t="shared" si="1228"/>
        <v>1496.5756966666663</v>
      </c>
      <c r="AN3303" s="47">
        <v>315</v>
      </c>
      <c r="AP3303" s="20">
        <f t="shared" si="1226"/>
        <v>1811.5756966666663</v>
      </c>
      <c r="AR3303" s="20"/>
    </row>
    <row r="3304" spans="1:44" x14ac:dyDescent="0.25">
      <c r="A3304" t="str">
        <f>VLOOKUP($B3304,'Cushing Balance'!$C$2:$E$500,3,TRUE)</f>
        <v>12018</v>
      </c>
      <c r="B3304" s="2">
        <v>43315</v>
      </c>
      <c r="C3304" s="32"/>
      <c r="D3304" s="36">
        <f t="shared" si="1254"/>
        <v>139.16694505494522</v>
      </c>
      <c r="E3304" s="28">
        <f t="shared" si="1255"/>
        <v>108.94604395604414</v>
      </c>
      <c r="F3304" s="28">
        <f t="shared" si="1256"/>
        <v>197.36916483516487</v>
      </c>
      <c r="G3304" s="28"/>
      <c r="H3304" s="28">
        <f t="shared" ref="H3304:P3304" si="1262">AVERAGE(H3298:H3303)</f>
        <v>132.56742857142854</v>
      </c>
      <c r="I3304" s="28">
        <f t="shared" si="1262"/>
        <v>78.849230769230743</v>
      </c>
      <c r="J3304" s="28">
        <f t="shared" si="1262"/>
        <v>315.60278021978041</v>
      </c>
      <c r="K3304" s="28">
        <f t="shared" si="1262"/>
        <v>77.481208791208815</v>
      </c>
      <c r="L3304" s="28">
        <f t="shared" si="1262"/>
        <v>6.656349567592164E-3</v>
      </c>
      <c r="M3304" s="28">
        <f t="shared" si="1262"/>
        <v>330.4133626373627</v>
      </c>
      <c r="N3304" s="28">
        <f t="shared" si="1262"/>
        <v>119.65840659340643</v>
      </c>
      <c r="O3304" s="28">
        <f t="shared" si="1262"/>
        <v>44.390010989010989</v>
      </c>
      <c r="P3304" s="28">
        <f t="shared" si="1262"/>
        <v>0</v>
      </c>
      <c r="R3304" s="24">
        <f t="shared" si="1224"/>
        <v>1544.4512387671505</v>
      </c>
      <c r="T3304" s="5">
        <v>586.52254962080895</v>
      </c>
      <c r="V3304" s="20">
        <f t="shared" si="1225"/>
        <v>2130.9737883879593</v>
      </c>
      <c r="W3304" s="59">
        <f t="shared" si="1213"/>
        <v>43315</v>
      </c>
      <c r="X3304" s="36">
        <f t="shared" si="1259"/>
        <v>151.39905833333341</v>
      </c>
      <c r="Y3304" s="28">
        <f t="shared" si="1259"/>
        <v>338.18764999999991</v>
      </c>
      <c r="Z3304" s="28">
        <f t="shared" si="1259"/>
        <v>329.06874999999974</v>
      </c>
      <c r="AA3304" s="28">
        <f t="shared" si="1259"/>
        <v>321.8648083333332</v>
      </c>
      <c r="AB3304" s="28">
        <f t="shared" si="1259"/>
        <v>202.36661666666666</v>
      </c>
      <c r="AC3304" s="28">
        <f t="shared" si="1259"/>
        <v>35.93319166666668</v>
      </c>
      <c r="AD3304" s="28">
        <f t="shared" si="1259"/>
        <v>96.176699999999983</v>
      </c>
      <c r="AE3304" s="28">
        <f t="shared" si="1259"/>
        <v>0</v>
      </c>
      <c r="AF3304" s="28">
        <f t="shared" si="1259"/>
        <v>13.055871666666661</v>
      </c>
      <c r="AG3304" s="28">
        <f t="shared" si="1259"/>
        <v>8.5230499999999978</v>
      </c>
      <c r="AH3304" s="28">
        <f t="shared" si="1218"/>
        <v>0</v>
      </c>
      <c r="AL3304" s="24">
        <f t="shared" si="1228"/>
        <v>1496.5756966666663</v>
      </c>
      <c r="AN3304" s="47">
        <v>315</v>
      </c>
      <c r="AP3304" s="20">
        <f t="shared" si="1226"/>
        <v>1811.5756966666663</v>
      </c>
      <c r="AR3304" s="20"/>
    </row>
    <row r="3305" spans="1:44" x14ac:dyDescent="0.25">
      <c r="A3305" t="str">
        <f>VLOOKUP($B3305,'Cushing Balance'!$C$2:$E$500,3,TRUE)</f>
        <v>12018</v>
      </c>
      <c r="B3305" s="2">
        <v>43316</v>
      </c>
      <c r="C3305" s="32"/>
      <c r="D3305" s="36">
        <f t="shared" si="1254"/>
        <v>139.16694505494522</v>
      </c>
      <c r="E3305" s="28">
        <f t="shared" si="1255"/>
        <v>108.94604395604414</v>
      </c>
      <c r="F3305" s="28">
        <f t="shared" si="1256"/>
        <v>197.36916483516487</v>
      </c>
      <c r="G3305" s="28"/>
      <c r="H3305" s="28">
        <f t="shared" ref="H3305:P3305" si="1263">AVERAGE(H3299:H3304)</f>
        <v>132.56742857142854</v>
      </c>
      <c r="I3305" s="28">
        <f t="shared" si="1263"/>
        <v>78.849230769230743</v>
      </c>
      <c r="J3305" s="28">
        <f t="shared" si="1263"/>
        <v>315.60278021978041</v>
      </c>
      <c r="K3305" s="28">
        <f t="shared" si="1263"/>
        <v>77.481208791208815</v>
      </c>
      <c r="L3305" s="28">
        <f t="shared" si="1263"/>
        <v>6.656349567592164E-3</v>
      </c>
      <c r="M3305" s="28">
        <f t="shared" si="1263"/>
        <v>330.4133626373627</v>
      </c>
      <c r="N3305" s="28">
        <f t="shared" si="1263"/>
        <v>119.65840659340643</v>
      </c>
      <c r="O3305" s="28">
        <f t="shared" si="1263"/>
        <v>44.390010989010989</v>
      </c>
      <c r="P3305" s="28">
        <f t="shared" si="1263"/>
        <v>0</v>
      </c>
      <c r="R3305" s="24">
        <f t="shared" si="1224"/>
        <v>1544.4512387671505</v>
      </c>
      <c r="T3305" s="5">
        <v>586.52254962080895</v>
      </c>
      <c r="V3305" s="20">
        <f t="shared" si="1225"/>
        <v>2130.9737883879593</v>
      </c>
      <c r="W3305" s="59">
        <f t="shared" si="1213"/>
        <v>43316</v>
      </c>
      <c r="X3305" s="36">
        <f t="shared" si="1259"/>
        <v>151.39905833333341</v>
      </c>
      <c r="Y3305" s="28">
        <f t="shared" si="1259"/>
        <v>338.18764999999991</v>
      </c>
      <c r="Z3305" s="28">
        <f t="shared" si="1259"/>
        <v>329.06874999999974</v>
      </c>
      <c r="AA3305" s="28">
        <f t="shared" si="1259"/>
        <v>321.8648083333332</v>
      </c>
      <c r="AB3305" s="28">
        <f t="shared" si="1259"/>
        <v>202.36661666666666</v>
      </c>
      <c r="AC3305" s="28">
        <f t="shared" si="1259"/>
        <v>35.93319166666668</v>
      </c>
      <c r="AD3305" s="28">
        <f t="shared" si="1259"/>
        <v>96.176699999999983</v>
      </c>
      <c r="AE3305" s="28">
        <f t="shared" si="1259"/>
        <v>0</v>
      </c>
      <c r="AF3305" s="28">
        <f t="shared" si="1259"/>
        <v>13.055871666666661</v>
      </c>
      <c r="AG3305" s="28">
        <f t="shared" si="1259"/>
        <v>8.5230499999999978</v>
      </c>
      <c r="AH3305" s="28">
        <f t="shared" si="1218"/>
        <v>0</v>
      </c>
      <c r="AL3305" s="24">
        <f t="shared" si="1228"/>
        <v>1496.5756966666663</v>
      </c>
      <c r="AN3305" s="47">
        <v>315</v>
      </c>
      <c r="AP3305" s="20">
        <f t="shared" si="1226"/>
        <v>1811.5756966666663</v>
      </c>
      <c r="AR3305" s="20"/>
    </row>
    <row r="3306" spans="1:44" x14ac:dyDescent="0.25">
      <c r="A3306" t="str">
        <f>VLOOKUP($B3306,'Cushing Balance'!$C$2:$E$500,3,TRUE)</f>
        <v>12018</v>
      </c>
      <c r="B3306" s="2">
        <v>43317</v>
      </c>
      <c r="C3306" s="32"/>
      <c r="D3306" s="36">
        <f t="shared" si="1254"/>
        <v>139.16694505494522</v>
      </c>
      <c r="E3306" s="28">
        <f t="shared" si="1255"/>
        <v>108.94604395604414</v>
      </c>
      <c r="F3306" s="28">
        <f t="shared" si="1256"/>
        <v>197.36916483516487</v>
      </c>
      <c r="G3306" s="28"/>
      <c r="H3306" s="28">
        <f t="shared" ref="H3306:P3306" si="1264">AVERAGE(H3300:H3305)</f>
        <v>132.56742857142854</v>
      </c>
      <c r="I3306" s="28">
        <f t="shared" si="1264"/>
        <v>78.849230769230743</v>
      </c>
      <c r="J3306" s="28">
        <f t="shared" si="1264"/>
        <v>315.60278021978041</v>
      </c>
      <c r="K3306" s="28">
        <f t="shared" si="1264"/>
        <v>77.481208791208815</v>
      </c>
      <c r="L3306" s="28">
        <f t="shared" si="1264"/>
        <v>6.656349567592164E-3</v>
      </c>
      <c r="M3306" s="28">
        <f t="shared" si="1264"/>
        <v>330.4133626373627</v>
      </c>
      <c r="N3306" s="28">
        <f t="shared" si="1264"/>
        <v>119.65840659340643</v>
      </c>
      <c r="O3306" s="28">
        <f t="shared" si="1264"/>
        <v>44.390010989010989</v>
      </c>
      <c r="P3306" s="28">
        <f t="shared" si="1264"/>
        <v>0</v>
      </c>
      <c r="R3306" s="24">
        <f t="shared" si="1224"/>
        <v>1544.4512387671505</v>
      </c>
      <c r="T3306" s="5">
        <v>586.52254962080895</v>
      </c>
      <c r="V3306" s="20">
        <f t="shared" si="1225"/>
        <v>2130.9737883879593</v>
      </c>
      <c r="W3306" s="59">
        <f t="shared" si="1213"/>
        <v>43317</v>
      </c>
      <c r="X3306" s="36">
        <f t="shared" si="1259"/>
        <v>151.39905833333341</v>
      </c>
      <c r="Y3306" s="28">
        <f t="shared" si="1259"/>
        <v>338.18764999999991</v>
      </c>
      <c r="Z3306" s="28">
        <f t="shared" si="1259"/>
        <v>329.06874999999974</v>
      </c>
      <c r="AA3306" s="28">
        <f t="shared" si="1259"/>
        <v>321.8648083333332</v>
      </c>
      <c r="AB3306" s="28">
        <f t="shared" si="1259"/>
        <v>202.36661666666666</v>
      </c>
      <c r="AC3306" s="28">
        <f t="shared" si="1259"/>
        <v>35.93319166666668</v>
      </c>
      <c r="AD3306" s="28">
        <f t="shared" si="1259"/>
        <v>96.176699999999983</v>
      </c>
      <c r="AE3306" s="28">
        <f t="shared" si="1259"/>
        <v>0</v>
      </c>
      <c r="AF3306" s="28">
        <f t="shared" si="1259"/>
        <v>13.055871666666661</v>
      </c>
      <c r="AG3306" s="28">
        <f t="shared" si="1259"/>
        <v>8.5230499999999978</v>
      </c>
      <c r="AH3306" s="28">
        <f t="shared" si="1218"/>
        <v>0</v>
      </c>
      <c r="AL3306" s="24">
        <f t="shared" si="1228"/>
        <v>1496.5756966666663</v>
      </c>
      <c r="AN3306" s="47">
        <v>315</v>
      </c>
      <c r="AP3306" s="20">
        <f t="shared" si="1226"/>
        <v>1811.5756966666663</v>
      </c>
      <c r="AR3306" s="20"/>
    </row>
    <row r="3307" spans="1:44" x14ac:dyDescent="0.25">
      <c r="A3307" t="str">
        <f>VLOOKUP($B3307,'Cushing Balance'!$C$2:$E$500,3,TRUE)</f>
        <v>12018</v>
      </c>
      <c r="B3307" s="2">
        <v>43318</v>
      </c>
      <c r="C3307" s="32"/>
      <c r="D3307" s="36">
        <f t="shared" si="1254"/>
        <v>139.16694505494522</v>
      </c>
      <c r="E3307" s="28">
        <f t="shared" si="1255"/>
        <v>108.94604395604414</v>
      </c>
      <c r="F3307" s="28">
        <f t="shared" si="1256"/>
        <v>197.36916483516487</v>
      </c>
      <c r="G3307" s="28"/>
      <c r="H3307" s="28">
        <f t="shared" ref="H3307:P3307" si="1265">AVERAGE(H3301:H3306)</f>
        <v>132.56742857142854</v>
      </c>
      <c r="I3307" s="28">
        <f t="shared" si="1265"/>
        <v>78.849230769230743</v>
      </c>
      <c r="J3307" s="28">
        <f t="shared" si="1265"/>
        <v>315.60278021978041</v>
      </c>
      <c r="K3307" s="28">
        <f t="shared" si="1265"/>
        <v>77.481208791208815</v>
      </c>
      <c r="L3307" s="28">
        <f t="shared" si="1265"/>
        <v>6.656349567592164E-3</v>
      </c>
      <c r="M3307" s="28">
        <f t="shared" si="1265"/>
        <v>330.4133626373627</v>
      </c>
      <c r="N3307" s="28">
        <f t="shared" si="1265"/>
        <v>119.65840659340643</v>
      </c>
      <c r="O3307" s="28">
        <f t="shared" si="1265"/>
        <v>44.390010989010989</v>
      </c>
      <c r="P3307" s="28">
        <f t="shared" si="1265"/>
        <v>0</v>
      </c>
      <c r="R3307" s="24">
        <f t="shared" si="1224"/>
        <v>1544.4512387671505</v>
      </c>
      <c r="T3307" s="5">
        <v>586.52254962080895</v>
      </c>
      <c r="V3307" s="20">
        <f t="shared" si="1225"/>
        <v>2130.9737883879593</v>
      </c>
      <c r="W3307" s="59">
        <f t="shared" si="1213"/>
        <v>43318</v>
      </c>
      <c r="X3307" s="36">
        <f t="shared" si="1259"/>
        <v>151.39905833333341</v>
      </c>
      <c r="Y3307" s="28">
        <f t="shared" si="1259"/>
        <v>338.18764999999991</v>
      </c>
      <c r="Z3307" s="28">
        <f t="shared" si="1259"/>
        <v>329.06874999999974</v>
      </c>
      <c r="AA3307" s="28">
        <f t="shared" si="1259"/>
        <v>321.8648083333332</v>
      </c>
      <c r="AB3307" s="28">
        <f t="shared" si="1259"/>
        <v>202.36661666666666</v>
      </c>
      <c r="AC3307" s="28">
        <f t="shared" si="1259"/>
        <v>35.93319166666668</v>
      </c>
      <c r="AD3307" s="28">
        <f t="shared" si="1259"/>
        <v>96.176699999999983</v>
      </c>
      <c r="AE3307" s="28">
        <f t="shared" si="1259"/>
        <v>0</v>
      </c>
      <c r="AF3307" s="28">
        <f t="shared" si="1259"/>
        <v>13.055871666666661</v>
      </c>
      <c r="AG3307" s="28">
        <f t="shared" si="1259"/>
        <v>8.5230499999999978</v>
      </c>
      <c r="AH3307" s="28">
        <f t="shared" si="1218"/>
        <v>0</v>
      </c>
      <c r="AL3307" s="24">
        <f t="shared" si="1228"/>
        <v>1496.5756966666663</v>
      </c>
      <c r="AN3307" s="47">
        <v>315</v>
      </c>
      <c r="AP3307" s="20">
        <f t="shared" si="1226"/>
        <v>1811.5756966666663</v>
      </c>
      <c r="AR3307" s="20"/>
    </row>
    <row r="3308" spans="1:44" x14ac:dyDescent="0.25">
      <c r="A3308" t="str">
        <f>VLOOKUP($B3308,'Cushing Balance'!$C$2:$E$500,3,TRUE)</f>
        <v>12018</v>
      </c>
      <c r="B3308" s="2">
        <v>43319</v>
      </c>
      <c r="C3308" s="32"/>
      <c r="D3308" s="36">
        <f t="shared" si="1254"/>
        <v>139.16694505494522</v>
      </c>
      <c r="E3308" s="28">
        <f t="shared" si="1255"/>
        <v>108.94604395604414</v>
      </c>
      <c r="F3308" s="28">
        <f t="shared" si="1256"/>
        <v>197.36916483516487</v>
      </c>
      <c r="G3308" s="28"/>
      <c r="H3308" s="28">
        <f t="shared" ref="H3308:P3308" si="1266">AVERAGE(H3302:H3307)</f>
        <v>132.56742857142854</v>
      </c>
      <c r="I3308" s="28">
        <f t="shared" si="1266"/>
        <v>78.849230769230743</v>
      </c>
      <c r="J3308" s="28">
        <f t="shared" si="1266"/>
        <v>315.60278021978041</v>
      </c>
      <c r="K3308" s="28">
        <f t="shared" si="1266"/>
        <v>77.481208791208815</v>
      </c>
      <c r="L3308" s="28">
        <f t="shared" si="1266"/>
        <v>6.656349567592164E-3</v>
      </c>
      <c r="M3308" s="28">
        <f t="shared" si="1266"/>
        <v>330.4133626373627</v>
      </c>
      <c r="N3308" s="28">
        <f t="shared" si="1266"/>
        <v>119.65840659340643</v>
      </c>
      <c r="O3308" s="28">
        <f t="shared" si="1266"/>
        <v>44.390010989010989</v>
      </c>
      <c r="P3308" s="28">
        <f t="shared" si="1266"/>
        <v>0</v>
      </c>
      <c r="R3308" s="24">
        <f t="shared" si="1224"/>
        <v>1544.4512387671505</v>
      </c>
      <c r="T3308" s="5">
        <v>586.52254962080895</v>
      </c>
      <c r="V3308" s="20">
        <f t="shared" si="1225"/>
        <v>2130.9737883879593</v>
      </c>
      <c r="W3308" s="59">
        <f t="shared" si="1213"/>
        <v>43319</v>
      </c>
      <c r="X3308" s="36">
        <f t="shared" si="1259"/>
        <v>151.39905833333341</v>
      </c>
      <c r="Y3308" s="28">
        <f t="shared" si="1259"/>
        <v>338.18764999999991</v>
      </c>
      <c r="Z3308" s="28">
        <f t="shared" si="1259"/>
        <v>329.06874999999974</v>
      </c>
      <c r="AA3308" s="28">
        <f t="shared" si="1259"/>
        <v>321.8648083333332</v>
      </c>
      <c r="AB3308" s="28">
        <f t="shared" si="1259"/>
        <v>202.36661666666666</v>
      </c>
      <c r="AC3308" s="28">
        <f t="shared" si="1259"/>
        <v>35.93319166666668</v>
      </c>
      <c r="AD3308" s="28">
        <f t="shared" si="1259"/>
        <v>96.176699999999983</v>
      </c>
      <c r="AE3308" s="28">
        <f t="shared" si="1259"/>
        <v>0</v>
      </c>
      <c r="AF3308" s="28">
        <f t="shared" si="1259"/>
        <v>13.055871666666661</v>
      </c>
      <c r="AG3308" s="28">
        <f t="shared" si="1259"/>
        <v>8.5230499999999978</v>
      </c>
      <c r="AH3308" s="28">
        <f t="shared" si="1218"/>
        <v>0</v>
      </c>
      <c r="AL3308" s="24">
        <f t="shared" si="1228"/>
        <v>1496.5756966666663</v>
      </c>
      <c r="AN3308" s="47">
        <v>315</v>
      </c>
      <c r="AP3308" s="20">
        <f t="shared" si="1226"/>
        <v>1811.5756966666663</v>
      </c>
      <c r="AR3308" s="20"/>
    </row>
    <row r="3309" spans="1:44" x14ac:dyDescent="0.25">
      <c r="A3309" t="str">
        <f>VLOOKUP($B3309,'Cushing Balance'!$C$2:$E$500,3,TRUE)</f>
        <v>12018</v>
      </c>
      <c r="B3309" s="2">
        <v>43320</v>
      </c>
      <c r="C3309" s="32"/>
      <c r="D3309" s="36">
        <f t="shared" si="1254"/>
        <v>139.16694505494522</v>
      </c>
      <c r="E3309" s="28">
        <f t="shared" si="1255"/>
        <v>108.94604395604414</v>
      </c>
      <c r="F3309" s="28">
        <f t="shared" si="1256"/>
        <v>197.36916483516487</v>
      </c>
      <c r="G3309" s="28"/>
      <c r="H3309" s="28">
        <f t="shared" ref="H3309:P3309" si="1267">AVERAGE(H3303:H3308)</f>
        <v>132.56742857142854</v>
      </c>
      <c r="I3309" s="28">
        <f t="shared" si="1267"/>
        <v>78.849230769230743</v>
      </c>
      <c r="J3309" s="28">
        <f t="shared" si="1267"/>
        <v>315.60278021978041</v>
      </c>
      <c r="K3309" s="28">
        <f t="shared" si="1267"/>
        <v>77.481208791208815</v>
      </c>
      <c r="L3309" s="28">
        <f t="shared" si="1267"/>
        <v>6.656349567592164E-3</v>
      </c>
      <c r="M3309" s="28">
        <f t="shared" si="1267"/>
        <v>330.4133626373627</v>
      </c>
      <c r="N3309" s="28">
        <f t="shared" si="1267"/>
        <v>119.65840659340643</v>
      </c>
      <c r="O3309" s="28">
        <f t="shared" si="1267"/>
        <v>44.390010989010989</v>
      </c>
      <c r="P3309" s="28">
        <f t="shared" si="1267"/>
        <v>0</v>
      </c>
      <c r="R3309" s="24">
        <f t="shared" si="1224"/>
        <v>1544.4512387671505</v>
      </c>
      <c r="T3309" s="5">
        <v>586.52254962080895</v>
      </c>
      <c r="V3309" s="20">
        <f t="shared" si="1225"/>
        <v>2130.9737883879593</v>
      </c>
      <c r="W3309" s="59">
        <f t="shared" si="1213"/>
        <v>43320</v>
      </c>
      <c r="X3309" s="36">
        <f t="shared" si="1259"/>
        <v>151.39905833333341</v>
      </c>
      <c r="Y3309" s="28">
        <f t="shared" si="1259"/>
        <v>338.18764999999991</v>
      </c>
      <c r="Z3309" s="28">
        <f t="shared" si="1259"/>
        <v>329.06874999999974</v>
      </c>
      <c r="AA3309" s="28">
        <f t="shared" si="1259"/>
        <v>321.8648083333332</v>
      </c>
      <c r="AB3309" s="28">
        <f t="shared" si="1259"/>
        <v>202.36661666666666</v>
      </c>
      <c r="AC3309" s="28">
        <f t="shared" si="1259"/>
        <v>35.93319166666668</v>
      </c>
      <c r="AD3309" s="28">
        <f t="shared" si="1259"/>
        <v>96.176699999999983</v>
      </c>
      <c r="AE3309" s="28">
        <f t="shared" si="1259"/>
        <v>0</v>
      </c>
      <c r="AF3309" s="28">
        <f t="shared" si="1259"/>
        <v>13.055871666666661</v>
      </c>
      <c r="AG3309" s="28">
        <f t="shared" si="1259"/>
        <v>8.5230499999999978</v>
      </c>
      <c r="AH3309" s="28">
        <f t="shared" si="1218"/>
        <v>0</v>
      </c>
      <c r="AL3309" s="24">
        <f t="shared" si="1228"/>
        <v>1496.5756966666663</v>
      </c>
      <c r="AN3309" s="47">
        <v>315</v>
      </c>
      <c r="AP3309" s="20">
        <f t="shared" si="1226"/>
        <v>1811.5756966666663</v>
      </c>
      <c r="AR3309" s="20"/>
    </row>
    <row r="3310" spans="1:44" x14ac:dyDescent="0.25">
      <c r="A3310" t="str">
        <f>VLOOKUP($B3310,'Cushing Balance'!$C$2:$E$500,3,TRUE)</f>
        <v>12018</v>
      </c>
      <c r="B3310" s="2">
        <v>43321</v>
      </c>
      <c r="C3310" s="32"/>
      <c r="D3310" s="36">
        <f t="shared" si="1254"/>
        <v>139.16694505494522</v>
      </c>
      <c r="E3310" s="28">
        <f t="shared" si="1255"/>
        <v>108.94604395604414</v>
      </c>
      <c r="F3310" s="28">
        <f t="shared" si="1256"/>
        <v>197.36916483516487</v>
      </c>
      <c r="G3310" s="28"/>
      <c r="H3310" s="28">
        <f t="shared" ref="H3310:P3310" si="1268">AVERAGE(H3304:H3309)</f>
        <v>132.56742857142854</v>
      </c>
      <c r="I3310" s="28">
        <f t="shared" si="1268"/>
        <v>78.849230769230743</v>
      </c>
      <c r="J3310" s="28">
        <f t="shared" si="1268"/>
        <v>315.60278021978041</v>
      </c>
      <c r="K3310" s="28">
        <f t="shared" si="1268"/>
        <v>77.481208791208815</v>
      </c>
      <c r="L3310" s="28">
        <f t="shared" si="1268"/>
        <v>6.656349567592164E-3</v>
      </c>
      <c r="M3310" s="28">
        <f t="shared" si="1268"/>
        <v>330.4133626373627</v>
      </c>
      <c r="N3310" s="28">
        <f t="shared" si="1268"/>
        <v>119.65840659340643</v>
      </c>
      <c r="O3310" s="28">
        <f t="shared" si="1268"/>
        <v>44.390010989010989</v>
      </c>
      <c r="P3310" s="28">
        <f t="shared" si="1268"/>
        <v>0</v>
      </c>
      <c r="R3310" s="24">
        <f t="shared" si="1224"/>
        <v>1544.4512387671505</v>
      </c>
      <c r="T3310" s="5">
        <v>586.52254962080895</v>
      </c>
      <c r="V3310" s="20">
        <f t="shared" si="1225"/>
        <v>2130.9737883879593</v>
      </c>
      <c r="W3310" s="59">
        <f t="shared" si="1213"/>
        <v>43321</v>
      </c>
      <c r="X3310" s="36">
        <f t="shared" si="1259"/>
        <v>151.39905833333341</v>
      </c>
      <c r="Y3310" s="28">
        <f t="shared" si="1259"/>
        <v>338.18764999999991</v>
      </c>
      <c r="Z3310" s="28">
        <f t="shared" si="1259"/>
        <v>329.06874999999974</v>
      </c>
      <c r="AA3310" s="28">
        <f t="shared" si="1259"/>
        <v>321.8648083333332</v>
      </c>
      <c r="AB3310" s="28">
        <f t="shared" si="1259"/>
        <v>202.36661666666666</v>
      </c>
      <c r="AC3310" s="28">
        <f t="shared" si="1259"/>
        <v>35.93319166666668</v>
      </c>
      <c r="AD3310" s="28">
        <f t="shared" si="1259"/>
        <v>96.176699999999983</v>
      </c>
      <c r="AE3310" s="28">
        <f t="shared" si="1259"/>
        <v>0</v>
      </c>
      <c r="AF3310" s="28">
        <f t="shared" si="1259"/>
        <v>13.055871666666661</v>
      </c>
      <c r="AG3310" s="28">
        <f t="shared" si="1259"/>
        <v>8.5230499999999978</v>
      </c>
      <c r="AH3310" s="28">
        <f t="shared" si="1218"/>
        <v>0</v>
      </c>
      <c r="AL3310" s="24">
        <f t="shared" si="1228"/>
        <v>1496.5756966666663</v>
      </c>
      <c r="AN3310" s="47">
        <v>315</v>
      </c>
      <c r="AP3310" s="20">
        <f t="shared" si="1226"/>
        <v>1811.5756966666663</v>
      </c>
      <c r="AR3310" s="20"/>
    </row>
    <row r="3311" spans="1:44" x14ac:dyDescent="0.25">
      <c r="A3311" t="str">
        <f>VLOOKUP($B3311,'Cushing Balance'!$C$2:$E$500,3,TRUE)</f>
        <v>12018</v>
      </c>
      <c r="B3311" s="2">
        <v>43322</v>
      </c>
      <c r="C3311" s="32"/>
      <c r="D3311" s="36">
        <f t="shared" si="1254"/>
        <v>139.16694505494522</v>
      </c>
      <c r="E3311" s="28">
        <f t="shared" si="1255"/>
        <v>108.94604395604414</v>
      </c>
      <c r="F3311" s="28">
        <f t="shared" si="1256"/>
        <v>197.36916483516487</v>
      </c>
      <c r="G3311" s="28"/>
      <c r="H3311" s="28">
        <f t="shared" ref="H3311:P3311" si="1269">AVERAGE(H3305:H3310)</f>
        <v>132.56742857142854</v>
      </c>
      <c r="I3311" s="28">
        <f t="shared" si="1269"/>
        <v>78.849230769230743</v>
      </c>
      <c r="J3311" s="28">
        <f t="shared" si="1269"/>
        <v>315.60278021978041</v>
      </c>
      <c r="K3311" s="28">
        <f t="shared" si="1269"/>
        <v>77.481208791208815</v>
      </c>
      <c r="L3311" s="28">
        <f t="shared" si="1269"/>
        <v>6.656349567592164E-3</v>
      </c>
      <c r="M3311" s="28">
        <f t="shared" si="1269"/>
        <v>330.4133626373627</v>
      </c>
      <c r="N3311" s="28">
        <f t="shared" si="1269"/>
        <v>119.65840659340643</v>
      </c>
      <c r="O3311" s="28">
        <f t="shared" si="1269"/>
        <v>44.390010989010989</v>
      </c>
      <c r="P3311" s="28">
        <f t="shared" si="1269"/>
        <v>0</v>
      </c>
      <c r="R3311" s="24">
        <f t="shared" si="1224"/>
        <v>1544.4512387671505</v>
      </c>
      <c r="T3311" s="5">
        <v>586.52254962080895</v>
      </c>
      <c r="V3311" s="20">
        <f t="shared" si="1225"/>
        <v>2130.9737883879593</v>
      </c>
      <c r="W3311" s="59">
        <f t="shared" si="1213"/>
        <v>43322</v>
      </c>
      <c r="X3311" s="36">
        <f t="shared" si="1259"/>
        <v>151.39905833333341</v>
      </c>
      <c r="Y3311" s="28">
        <f t="shared" si="1259"/>
        <v>338.18764999999991</v>
      </c>
      <c r="Z3311" s="28">
        <f t="shared" si="1259"/>
        <v>329.06874999999974</v>
      </c>
      <c r="AA3311" s="28">
        <f t="shared" si="1259"/>
        <v>321.8648083333332</v>
      </c>
      <c r="AB3311" s="28">
        <f t="shared" si="1259"/>
        <v>202.36661666666666</v>
      </c>
      <c r="AC3311" s="28">
        <f t="shared" si="1259"/>
        <v>35.93319166666668</v>
      </c>
      <c r="AD3311" s="28">
        <f t="shared" si="1259"/>
        <v>96.176699999999983</v>
      </c>
      <c r="AE3311" s="28">
        <f t="shared" si="1259"/>
        <v>0</v>
      </c>
      <c r="AF3311" s="28">
        <f t="shared" si="1259"/>
        <v>13.055871666666661</v>
      </c>
      <c r="AG3311" s="28">
        <f t="shared" si="1259"/>
        <v>8.5230499999999978</v>
      </c>
      <c r="AH3311" s="28">
        <f t="shared" si="1218"/>
        <v>0</v>
      </c>
      <c r="AL3311" s="24">
        <f t="shared" si="1228"/>
        <v>1496.5756966666663</v>
      </c>
      <c r="AN3311" s="47">
        <v>315</v>
      </c>
      <c r="AP3311" s="20">
        <f t="shared" si="1226"/>
        <v>1811.5756966666663</v>
      </c>
      <c r="AR3311" s="20"/>
    </row>
    <row r="3312" spans="1:44" x14ac:dyDescent="0.25">
      <c r="A3312" t="str">
        <f>VLOOKUP($B3312,'Cushing Balance'!$C$2:$E$500,3,TRUE)</f>
        <v>12018</v>
      </c>
      <c r="B3312" s="2">
        <v>43323</v>
      </c>
      <c r="C3312" s="32"/>
      <c r="D3312" s="36">
        <f t="shared" si="1254"/>
        <v>139.16694505494522</v>
      </c>
      <c r="E3312" s="28">
        <f t="shared" si="1255"/>
        <v>108.94604395604414</v>
      </c>
      <c r="F3312" s="28">
        <f t="shared" si="1256"/>
        <v>197.36916483516487</v>
      </c>
      <c r="G3312" s="28"/>
      <c r="H3312" s="28">
        <f t="shared" ref="H3312:P3312" si="1270">AVERAGE(H3306:H3311)</f>
        <v>132.56742857142854</v>
      </c>
      <c r="I3312" s="28">
        <f t="shared" si="1270"/>
        <v>78.849230769230743</v>
      </c>
      <c r="J3312" s="28">
        <f t="shared" si="1270"/>
        <v>315.60278021978041</v>
      </c>
      <c r="K3312" s="28">
        <f t="shared" si="1270"/>
        <v>77.481208791208815</v>
      </c>
      <c r="L3312" s="28">
        <f t="shared" si="1270"/>
        <v>6.656349567592164E-3</v>
      </c>
      <c r="M3312" s="28">
        <f t="shared" si="1270"/>
        <v>330.4133626373627</v>
      </c>
      <c r="N3312" s="28">
        <f t="shared" si="1270"/>
        <v>119.65840659340643</v>
      </c>
      <c r="O3312" s="28">
        <f t="shared" si="1270"/>
        <v>44.390010989010989</v>
      </c>
      <c r="P3312" s="28">
        <f t="shared" si="1270"/>
        <v>0</v>
      </c>
      <c r="R3312" s="24">
        <f t="shared" si="1224"/>
        <v>1544.4512387671505</v>
      </c>
      <c r="T3312" s="5">
        <v>586.52254962080895</v>
      </c>
      <c r="V3312" s="20">
        <f t="shared" si="1225"/>
        <v>2130.9737883879593</v>
      </c>
      <c r="W3312" s="59">
        <f t="shared" si="1213"/>
        <v>43323</v>
      </c>
      <c r="X3312" s="36">
        <f t="shared" si="1259"/>
        <v>151.39905833333341</v>
      </c>
      <c r="Y3312" s="28">
        <f t="shared" si="1259"/>
        <v>338.18764999999991</v>
      </c>
      <c r="Z3312" s="28">
        <f t="shared" si="1259"/>
        <v>329.06874999999974</v>
      </c>
      <c r="AA3312" s="28">
        <f t="shared" si="1259"/>
        <v>321.8648083333332</v>
      </c>
      <c r="AB3312" s="28">
        <f t="shared" si="1259"/>
        <v>202.36661666666666</v>
      </c>
      <c r="AC3312" s="28">
        <f t="shared" si="1259"/>
        <v>35.93319166666668</v>
      </c>
      <c r="AD3312" s="28">
        <f t="shared" si="1259"/>
        <v>96.176699999999983</v>
      </c>
      <c r="AE3312" s="28">
        <f t="shared" si="1259"/>
        <v>0</v>
      </c>
      <c r="AF3312" s="28">
        <f t="shared" si="1259"/>
        <v>13.055871666666661</v>
      </c>
      <c r="AG3312" s="28">
        <f t="shared" si="1259"/>
        <v>8.5230499999999978</v>
      </c>
      <c r="AH3312" s="28">
        <f t="shared" si="1218"/>
        <v>0</v>
      </c>
      <c r="AL3312" s="24">
        <f t="shared" si="1228"/>
        <v>1496.5756966666663</v>
      </c>
      <c r="AN3312" s="47">
        <v>315</v>
      </c>
      <c r="AP3312" s="20">
        <f t="shared" si="1226"/>
        <v>1811.5756966666663</v>
      </c>
      <c r="AR3312" s="20"/>
    </row>
    <row r="3313" spans="1:44" x14ac:dyDescent="0.25">
      <c r="A3313" t="str">
        <f>VLOOKUP($B3313,'Cushing Balance'!$C$2:$E$500,3,TRUE)</f>
        <v>12018</v>
      </c>
      <c r="B3313" s="2">
        <v>43324</v>
      </c>
      <c r="C3313" s="32"/>
      <c r="D3313" s="36">
        <f t="shared" si="1254"/>
        <v>139.16694505494522</v>
      </c>
      <c r="E3313" s="28">
        <f t="shared" si="1255"/>
        <v>108.94604395604414</v>
      </c>
      <c r="F3313" s="28">
        <f t="shared" si="1256"/>
        <v>197.36916483516487</v>
      </c>
      <c r="G3313" s="28"/>
      <c r="H3313" s="28">
        <f t="shared" ref="H3313:P3313" si="1271">AVERAGE(H3307:H3312)</f>
        <v>132.56742857142854</v>
      </c>
      <c r="I3313" s="28">
        <f t="shared" si="1271"/>
        <v>78.849230769230743</v>
      </c>
      <c r="J3313" s="28">
        <f t="shared" si="1271"/>
        <v>315.60278021978041</v>
      </c>
      <c r="K3313" s="28">
        <f t="shared" si="1271"/>
        <v>77.481208791208815</v>
      </c>
      <c r="L3313" s="28">
        <f t="shared" si="1271"/>
        <v>6.656349567592164E-3</v>
      </c>
      <c r="M3313" s="28">
        <f t="shared" si="1271"/>
        <v>330.4133626373627</v>
      </c>
      <c r="N3313" s="28">
        <f t="shared" si="1271"/>
        <v>119.65840659340643</v>
      </c>
      <c r="O3313" s="28">
        <f t="shared" si="1271"/>
        <v>44.390010989010989</v>
      </c>
      <c r="P3313" s="28">
        <f t="shared" si="1271"/>
        <v>0</v>
      </c>
      <c r="R3313" s="24">
        <f t="shared" si="1224"/>
        <v>1544.4512387671505</v>
      </c>
      <c r="T3313" s="5">
        <v>586.52254962080895</v>
      </c>
      <c r="V3313" s="20">
        <f t="shared" si="1225"/>
        <v>2130.9737883879593</v>
      </c>
      <c r="W3313" s="59">
        <f t="shared" si="1213"/>
        <v>43324</v>
      </c>
      <c r="X3313" s="36">
        <f t="shared" si="1259"/>
        <v>151.39905833333341</v>
      </c>
      <c r="Y3313" s="28">
        <f t="shared" si="1259"/>
        <v>338.18764999999991</v>
      </c>
      <c r="Z3313" s="28">
        <f t="shared" si="1259"/>
        <v>329.06874999999974</v>
      </c>
      <c r="AA3313" s="28">
        <f t="shared" si="1259"/>
        <v>321.8648083333332</v>
      </c>
      <c r="AB3313" s="28">
        <f t="shared" si="1259"/>
        <v>202.36661666666666</v>
      </c>
      <c r="AC3313" s="28">
        <f t="shared" si="1259"/>
        <v>35.93319166666668</v>
      </c>
      <c r="AD3313" s="28">
        <f t="shared" si="1259"/>
        <v>96.176699999999983</v>
      </c>
      <c r="AE3313" s="28">
        <f t="shared" si="1259"/>
        <v>0</v>
      </c>
      <c r="AF3313" s="28">
        <f t="shared" si="1259"/>
        <v>13.055871666666661</v>
      </c>
      <c r="AG3313" s="28">
        <f t="shared" si="1259"/>
        <v>8.5230499999999978</v>
      </c>
      <c r="AH3313" s="28">
        <f t="shared" si="1218"/>
        <v>0</v>
      </c>
      <c r="AL3313" s="24">
        <f t="shared" si="1228"/>
        <v>1496.5756966666663</v>
      </c>
      <c r="AN3313" s="47">
        <v>315</v>
      </c>
      <c r="AP3313" s="20">
        <f t="shared" si="1226"/>
        <v>1811.5756966666663</v>
      </c>
      <c r="AR3313" s="20"/>
    </row>
    <row r="3314" spans="1:44" x14ac:dyDescent="0.25">
      <c r="A3314" t="str">
        <f>VLOOKUP($B3314,'Cushing Balance'!$C$2:$E$500,3,TRUE)</f>
        <v>12018</v>
      </c>
      <c r="B3314" s="2">
        <v>43325</v>
      </c>
      <c r="C3314" s="32"/>
      <c r="D3314" s="36">
        <f t="shared" si="1254"/>
        <v>139.16694505494522</v>
      </c>
      <c r="E3314" s="28">
        <f t="shared" si="1255"/>
        <v>108.94604395604414</v>
      </c>
      <c r="F3314" s="28">
        <f t="shared" si="1256"/>
        <v>197.36916483516487</v>
      </c>
      <c r="G3314" s="28"/>
      <c r="H3314" s="28">
        <f t="shared" ref="H3314:P3314" si="1272">AVERAGE(H3308:H3313)</f>
        <v>132.56742857142854</v>
      </c>
      <c r="I3314" s="28">
        <f t="shared" si="1272"/>
        <v>78.849230769230743</v>
      </c>
      <c r="J3314" s="28">
        <f t="shared" si="1272"/>
        <v>315.60278021978041</v>
      </c>
      <c r="K3314" s="28">
        <f t="shared" si="1272"/>
        <v>77.481208791208815</v>
      </c>
      <c r="L3314" s="28">
        <f t="shared" si="1272"/>
        <v>6.656349567592164E-3</v>
      </c>
      <c r="M3314" s="28">
        <f t="shared" si="1272"/>
        <v>330.4133626373627</v>
      </c>
      <c r="N3314" s="28">
        <f t="shared" si="1272"/>
        <v>119.65840659340643</v>
      </c>
      <c r="O3314" s="28">
        <f t="shared" si="1272"/>
        <v>44.390010989010989</v>
      </c>
      <c r="P3314" s="28">
        <f t="shared" si="1272"/>
        <v>0</v>
      </c>
      <c r="R3314" s="24">
        <f t="shared" si="1224"/>
        <v>1544.4512387671505</v>
      </c>
      <c r="T3314" s="5">
        <v>586.52254962080895</v>
      </c>
      <c r="V3314" s="20">
        <f t="shared" si="1225"/>
        <v>2130.9737883879593</v>
      </c>
      <c r="W3314" s="59">
        <f t="shared" si="1213"/>
        <v>43325</v>
      </c>
      <c r="X3314" s="36">
        <f t="shared" si="1259"/>
        <v>151.39905833333341</v>
      </c>
      <c r="Y3314" s="28">
        <f t="shared" si="1259"/>
        <v>338.18764999999991</v>
      </c>
      <c r="Z3314" s="28">
        <f t="shared" si="1259"/>
        <v>329.06874999999974</v>
      </c>
      <c r="AA3314" s="28">
        <f t="shared" si="1259"/>
        <v>321.8648083333332</v>
      </c>
      <c r="AB3314" s="28">
        <f t="shared" si="1259"/>
        <v>202.36661666666666</v>
      </c>
      <c r="AC3314" s="28">
        <f t="shared" si="1259"/>
        <v>35.93319166666668</v>
      </c>
      <c r="AD3314" s="28">
        <f t="shared" si="1259"/>
        <v>96.176699999999983</v>
      </c>
      <c r="AE3314" s="28">
        <f t="shared" si="1259"/>
        <v>0</v>
      </c>
      <c r="AF3314" s="28">
        <f t="shared" si="1259"/>
        <v>13.055871666666661</v>
      </c>
      <c r="AG3314" s="28">
        <f t="shared" si="1259"/>
        <v>8.5230499999999978</v>
      </c>
      <c r="AH3314" s="28">
        <f t="shared" si="1218"/>
        <v>0</v>
      </c>
      <c r="AL3314" s="24">
        <f t="shared" si="1228"/>
        <v>1496.5756966666663</v>
      </c>
      <c r="AN3314" s="47">
        <v>315</v>
      </c>
      <c r="AP3314" s="20">
        <f t="shared" si="1226"/>
        <v>1811.5756966666663</v>
      </c>
      <c r="AR3314" s="20"/>
    </row>
    <row r="3315" spans="1:44" x14ac:dyDescent="0.25">
      <c r="A3315" t="str">
        <f>VLOOKUP($B3315,'Cushing Balance'!$C$2:$E$500,3,TRUE)</f>
        <v>12018</v>
      </c>
      <c r="B3315" s="2">
        <v>43326</v>
      </c>
      <c r="C3315" s="32"/>
      <c r="D3315" s="36">
        <f t="shared" si="1254"/>
        <v>139.16694505494522</v>
      </c>
      <c r="E3315" s="28">
        <f t="shared" si="1255"/>
        <v>108.94604395604414</v>
      </c>
      <c r="F3315" s="28">
        <f t="shared" si="1256"/>
        <v>197.36916483516487</v>
      </c>
      <c r="G3315" s="28"/>
      <c r="H3315" s="28">
        <f t="shared" ref="H3315:P3315" si="1273">AVERAGE(H3309:H3314)</f>
        <v>132.56742857142854</v>
      </c>
      <c r="I3315" s="28">
        <f t="shared" si="1273"/>
        <v>78.849230769230743</v>
      </c>
      <c r="J3315" s="28">
        <f t="shared" si="1273"/>
        <v>315.60278021978041</v>
      </c>
      <c r="K3315" s="28">
        <f t="shared" si="1273"/>
        <v>77.481208791208815</v>
      </c>
      <c r="L3315" s="28">
        <f t="shared" si="1273"/>
        <v>6.656349567592164E-3</v>
      </c>
      <c r="M3315" s="28">
        <f t="shared" si="1273"/>
        <v>330.4133626373627</v>
      </c>
      <c r="N3315" s="28">
        <f t="shared" si="1273"/>
        <v>119.65840659340643</v>
      </c>
      <c r="O3315" s="28">
        <f t="shared" si="1273"/>
        <v>44.390010989010989</v>
      </c>
      <c r="P3315" s="28">
        <f t="shared" si="1273"/>
        <v>0</v>
      </c>
      <c r="R3315" s="24">
        <f t="shared" si="1224"/>
        <v>1544.4512387671505</v>
      </c>
      <c r="T3315" s="5">
        <v>586.52254962080895</v>
      </c>
      <c r="V3315" s="20">
        <f t="shared" si="1225"/>
        <v>2130.9737883879593</v>
      </c>
      <c r="W3315" s="59">
        <f t="shared" si="1213"/>
        <v>43326</v>
      </c>
      <c r="X3315" s="36">
        <f t="shared" si="1259"/>
        <v>151.39905833333341</v>
      </c>
      <c r="Y3315" s="28">
        <f t="shared" si="1259"/>
        <v>338.18764999999991</v>
      </c>
      <c r="Z3315" s="28">
        <f t="shared" si="1259"/>
        <v>329.06874999999974</v>
      </c>
      <c r="AA3315" s="28">
        <f t="shared" si="1259"/>
        <v>321.8648083333332</v>
      </c>
      <c r="AB3315" s="28">
        <f t="shared" si="1259"/>
        <v>202.36661666666666</v>
      </c>
      <c r="AC3315" s="28">
        <f t="shared" si="1259"/>
        <v>35.93319166666668</v>
      </c>
      <c r="AD3315" s="28">
        <f t="shared" si="1259"/>
        <v>96.176699999999983</v>
      </c>
      <c r="AE3315" s="28">
        <f t="shared" si="1259"/>
        <v>0</v>
      </c>
      <c r="AF3315" s="28">
        <f t="shared" si="1259"/>
        <v>13.055871666666661</v>
      </c>
      <c r="AG3315" s="28">
        <f t="shared" si="1259"/>
        <v>8.5230499999999978</v>
      </c>
      <c r="AH3315" s="28">
        <f t="shared" si="1218"/>
        <v>0</v>
      </c>
      <c r="AL3315" s="24">
        <f t="shared" si="1228"/>
        <v>1496.5756966666663</v>
      </c>
      <c r="AN3315" s="47">
        <v>315</v>
      </c>
      <c r="AP3315" s="20">
        <f t="shared" si="1226"/>
        <v>1811.5756966666663</v>
      </c>
      <c r="AR3315" s="20"/>
    </row>
    <row r="3316" spans="1:44" x14ac:dyDescent="0.25">
      <c r="A3316" t="str">
        <f>VLOOKUP($B3316,'Cushing Balance'!$C$2:$E$500,3,TRUE)</f>
        <v>12018</v>
      </c>
      <c r="B3316" s="2">
        <v>43327</v>
      </c>
      <c r="C3316" s="32"/>
      <c r="D3316" s="36">
        <f t="shared" si="1254"/>
        <v>139.16694505494522</v>
      </c>
      <c r="E3316" s="28">
        <f t="shared" si="1255"/>
        <v>108.94604395604414</v>
      </c>
      <c r="F3316" s="28">
        <f t="shared" si="1256"/>
        <v>197.36916483516487</v>
      </c>
      <c r="G3316" s="28"/>
      <c r="H3316" s="28">
        <f t="shared" ref="H3316:P3316" si="1274">AVERAGE(H3310:H3315)</f>
        <v>132.56742857142854</v>
      </c>
      <c r="I3316" s="28">
        <f t="shared" si="1274"/>
        <v>78.849230769230743</v>
      </c>
      <c r="J3316" s="28">
        <f t="shared" si="1274"/>
        <v>315.60278021978041</v>
      </c>
      <c r="K3316" s="28">
        <f t="shared" si="1274"/>
        <v>77.481208791208815</v>
      </c>
      <c r="L3316" s="28">
        <f t="shared" si="1274"/>
        <v>6.656349567592164E-3</v>
      </c>
      <c r="M3316" s="28">
        <f t="shared" si="1274"/>
        <v>330.4133626373627</v>
      </c>
      <c r="N3316" s="28">
        <f t="shared" si="1274"/>
        <v>119.65840659340643</v>
      </c>
      <c r="O3316" s="28">
        <f t="shared" si="1274"/>
        <v>44.390010989010989</v>
      </c>
      <c r="P3316" s="28">
        <f t="shared" si="1274"/>
        <v>0</v>
      </c>
      <c r="R3316" s="24">
        <f t="shared" si="1224"/>
        <v>1544.4512387671505</v>
      </c>
      <c r="T3316" s="5">
        <v>586.52254962080895</v>
      </c>
      <c r="V3316" s="20">
        <f t="shared" si="1225"/>
        <v>2130.9737883879593</v>
      </c>
      <c r="W3316" s="59">
        <f t="shared" si="1213"/>
        <v>43327</v>
      </c>
      <c r="X3316" s="36">
        <f t="shared" si="1259"/>
        <v>151.39905833333341</v>
      </c>
      <c r="Y3316" s="28">
        <f t="shared" si="1259"/>
        <v>338.18764999999991</v>
      </c>
      <c r="Z3316" s="28">
        <f t="shared" si="1259"/>
        <v>329.06874999999974</v>
      </c>
      <c r="AA3316" s="28">
        <f t="shared" si="1259"/>
        <v>321.8648083333332</v>
      </c>
      <c r="AB3316" s="28">
        <f t="shared" si="1259"/>
        <v>202.36661666666666</v>
      </c>
      <c r="AC3316" s="28">
        <f t="shared" si="1259"/>
        <v>35.93319166666668</v>
      </c>
      <c r="AD3316" s="28">
        <f t="shared" si="1259"/>
        <v>96.176699999999983</v>
      </c>
      <c r="AE3316" s="28">
        <f t="shared" si="1259"/>
        <v>0</v>
      </c>
      <c r="AF3316" s="28">
        <f t="shared" si="1259"/>
        <v>13.055871666666661</v>
      </c>
      <c r="AG3316" s="28">
        <f t="shared" si="1259"/>
        <v>8.5230499999999978</v>
      </c>
      <c r="AH3316" s="28">
        <f t="shared" si="1218"/>
        <v>0</v>
      </c>
      <c r="AL3316" s="24">
        <f t="shared" si="1228"/>
        <v>1496.5756966666663</v>
      </c>
      <c r="AN3316" s="47">
        <v>315</v>
      </c>
      <c r="AP3316" s="20">
        <f t="shared" si="1226"/>
        <v>1811.5756966666663</v>
      </c>
      <c r="AR3316" s="20"/>
    </row>
    <row r="3317" spans="1:44" x14ac:dyDescent="0.25">
      <c r="A3317" t="str">
        <f>VLOOKUP($B3317,'Cushing Balance'!$C$2:$E$500,3,TRUE)</f>
        <v>12018</v>
      </c>
      <c r="B3317" s="2">
        <v>43328</v>
      </c>
      <c r="C3317" s="32"/>
      <c r="D3317" s="36">
        <f t="shared" si="1254"/>
        <v>139.16694505494522</v>
      </c>
      <c r="E3317" s="28">
        <f t="shared" si="1255"/>
        <v>108.94604395604414</v>
      </c>
      <c r="F3317" s="28">
        <f t="shared" si="1256"/>
        <v>197.36916483516487</v>
      </c>
      <c r="G3317" s="28"/>
      <c r="H3317" s="28">
        <f t="shared" ref="H3317:P3317" si="1275">AVERAGE(H3311:H3316)</f>
        <v>132.56742857142854</v>
      </c>
      <c r="I3317" s="28">
        <f t="shared" si="1275"/>
        <v>78.849230769230743</v>
      </c>
      <c r="J3317" s="28">
        <f t="shared" si="1275"/>
        <v>315.60278021978041</v>
      </c>
      <c r="K3317" s="28">
        <f t="shared" si="1275"/>
        <v>77.481208791208815</v>
      </c>
      <c r="L3317" s="28">
        <f t="shared" si="1275"/>
        <v>6.656349567592164E-3</v>
      </c>
      <c r="M3317" s="28">
        <f t="shared" si="1275"/>
        <v>330.4133626373627</v>
      </c>
      <c r="N3317" s="28">
        <f t="shared" si="1275"/>
        <v>119.65840659340643</v>
      </c>
      <c r="O3317" s="28">
        <f t="shared" si="1275"/>
        <v>44.390010989010989</v>
      </c>
      <c r="P3317" s="28">
        <f t="shared" si="1275"/>
        <v>0</v>
      </c>
      <c r="R3317" s="24">
        <f t="shared" si="1224"/>
        <v>1544.4512387671505</v>
      </c>
      <c r="T3317" s="5">
        <v>586.52254962080895</v>
      </c>
      <c r="V3317" s="20">
        <f t="shared" si="1225"/>
        <v>2130.9737883879593</v>
      </c>
      <c r="W3317" s="59">
        <f t="shared" si="1213"/>
        <v>43328</v>
      </c>
      <c r="X3317" s="36">
        <f t="shared" ref="X3317:AG3332" si="1276">AVERAGE(X3310:X3316)</f>
        <v>151.39905833333341</v>
      </c>
      <c r="Y3317" s="28">
        <f t="shared" si="1276"/>
        <v>338.18764999999991</v>
      </c>
      <c r="Z3317" s="28">
        <f t="shared" si="1276"/>
        <v>329.06874999999974</v>
      </c>
      <c r="AA3317" s="28">
        <f t="shared" si="1276"/>
        <v>321.8648083333332</v>
      </c>
      <c r="AB3317" s="28">
        <f t="shared" si="1276"/>
        <v>202.36661666666666</v>
      </c>
      <c r="AC3317" s="28">
        <f t="shared" si="1276"/>
        <v>35.93319166666668</v>
      </c>
      <c r="AD3317" s="28">
        <f t="shared" si="1276"/>
        <v>96.176699999999983</v>
      </c>
      <c r="AE3317" s="28">
        <f t="shared" si="1276"/>
        <v>0</v>
      </c>
      <c r="AF3317" s="28">
        <f t="shared" si="1276"/>
        <v>13.055871666666661</v>
      </c>
      <c r="AG3317" s="28">
        <f t="shared" si="1276"/>
        <v>8.5230499999999978</v>
      </c>
      <c r="AH3317" s="28">
        <f t="shared" si="1218"/>
        <v>0</v>
      </c>
      <c r="AL3317" s="24">
        <f t="shared" si="1228"/>
        <v>1496.5756966666663</v>
      </c>
      <c r="AN3317" s="47">
        <v>315</v>
      </c>
      <c r="AP3317" s="20">
        <f t="shared" si="1226"/>
        <v>1811.5756966666663</v>
      </c>
      <c r="AR3317" s="20"/>
    </row>
    <row r="3318" spans="1:44" x14ac:dyDescent="0.25">
      <c r="A3318" t="str">
        <f>VLOOKUP($B3318,'Cushing Balance'!$C$2:$E$500,3,TRUE)</f>
        <v>12018</v>
      </c>
      <c r="B3318" s="2">
        <v>43329</v>
      </c>
      <c r="C3318" s="32"/>
      <c r="D3318" s="36">
        <f t="shared" si="1254"/>
        <v>139.16694505494522</v>
      </c>
      <c r="E3318" s="28">
        <f t="shared" si="1255"/>
        <v>108.94604395604414</v>
      </c>
      <c r="F3318" s="28">
        <f t="shared" si="1256"/>
        <v>197.36916483516487</v>
      </c>
      <c r="G3318" s="28"/>
      <c r="H3318" s="28">
        <f t="shared" ref="H3318:P3318" si="1277">AVERAGE(H3312:H3317)</f>
        <v>132.56742857142854</v>
      </c>
      <c r="I3318" s="28">
        <f t="shared" si="1277"/>
        <v>78.849230769230743</v>
      </c>
      <c r="J3318" s="28">
        <f t="shared" si="1277"/>
        <v>315.60278021978041</v>
      </c>
      <c r="K3318" s="28">
        <f t="shared" si="1277"/>
        <v>77.481208791208815</v>
      </c>
      <c r="L3318" s="28">
        <f t="shared" si="1277"/>
        <v>6.656349567592164E-3</v>
      </c>
      <c r="M3318" s="28">
        <f t="shared" si="1277"/>
        <v>330.4133626373627</v>
      </c>
      <c r="N3318" s="28">
        <f t="shared" si="1277"/>
        <v>119.65840659340643</v>
      </c>
      <c r="O3318" s="28">
        <f t="shared" si="1277"/>
        <v>44.390010989010989</v>
      </c>
      <c r="P3318" s="28">
        <f t="shared" si="1277"/>
        <v>0</v>
      </c>
      <c r="R3318" s="24">
        <f t="shared" si="1224"/>
        <v>1544.4512387671505</v>
      </c>
      <c r="T3318" s="5">
        <v>586.52254962080895</v>
      </c>
      <c r="V3318" s="20">
        <f t="shared" si="1225"/>
        <v>2130.9737883879593</v>
      </c>
      <c r="W3318" s="59">
        <f t="shared" si="1213"/>
        <v>43329</v>
      </c>
      <c r="X3318" s="36">
        <f t="shared" si="1276"/>
        <v>151.39905833333341</v>
      </c>
      <c r="Y3318" s="28">
        <f t="shared" si="1276"/>
        <v>338.18764999999991</v>
      </c>
      <c r="Z3318" s="28">
        <f t="shared" si="1276"/>
        <v>329.06874999999974</v>
      </c>
      <c r="AA3318" s="28">
        <f t="shared" si="1276"/>
        <v>321.8648083333332</v>
      </c>
      <c r="AB3318" s="28">
        <f t="shared" si="1276"/>
        <v>202.36661666666666</v>
      </c>
      <c r="AC3318" s="28">
        <f t="shared" si="1276"/>
        <v>35.93319166666668</v>
      </c>
      <c r="AD3318" s="28">
        <f t="shared" si="1276"/>
        <v>96.176699999999983</v>
      </c>
      <c r="AE3318" s="28">
        <f t="shared" si="1276"/>
        <v>0</v>
      </c>
      <c r="AF3318" s="28">
        <f t="shared" si="1276"/>
        <v>13.055871666666661</v>
      </c>
      <c r="AG3318" s="28">
        <f t="shared" si="1276"/>
        <v>8.5230499999999978</v>
      </c>
      <c r="AH3318" s="28">
        <f t="shared" si="1218"/>
        <v>0</v>
      </c>
      <c r="AL3318" s="24">
        <f t="shared" si="1228"/>
        <v>1496.5756966666663</v>
      </c>
      <c r="AN3318" s="47">
        <v>315</v>
      </c>
      <c r="AP3318" s="20">
        <f t="shared" si="1226"/>
        <v>1811.5756966666663</v>
      </c>
      <c r="AR3318" s="20"/>
    </row>
    <row r="3319" spans="1:44" x14ac:dyDescent="0.25">
      <c r="A3319" t="str">
        <f>VLOOKUP($B3319,'Cushing Balance'!$C$2:$E$500,3,TRUE)</f>
        <v>12018</v>
      </c>
      <c r="B3319" s="2">
        <v>43330</v>
      </c>
      <c r="C3319" s="32"/>
      <c r="D3319" s="36">
        <f t="shared" si="1254"/>
        <v>139.16694505494522</v>
      </c>
      <c r="E3319" s="28">
        <f t="shared" si="1255"/>
        <v>108.94604395604414</v>
      </c>
      <c r="F3319" s="28">
        <f t="shared" si="1256"/>
        <v>197.36916483516487</v>
      </c>
      <c r="G3319" s="28"/>
      <c r="H3319" s="28">
        <f t="shared" ref="H3319:P3319" si="1278">AVERAGE(H3313:H3318)</f>
        <v>132.56742857142854</v>
      </c>
      <c r="I3319" s="28">
        <f t="shared" si="1278"/>
        <v>78.849230769230743</v>
      </c>
      <c r="J3319" s="28">
        <f t="shared" si="1278"/>
        <v>315.60278021978041</v>
      </c>
      <c r="K3319" s="28">
        <f t="shared" si="1278"/>
        <v>77.481208791208815</v>
      </c>
      <c r="L3319" s="28">
        <f t="shared" si="1278"/>
        <v>6.656349567592164E-3</v>
      </c>
      <c r="M3319" s="28">
        <f t="shared" si="1278"/>
        <v>330.4133626373627</v>
      </c>
      <c r="N3319" s="28">
        <f t="shared" si="1278"/>
        <v>119.65840659340643</v>
      </c>
      <c r="O3319" s="28">
        <f t="shared" si="1278"/>
        <v>44.390010989010989</v>
      </c>
      <c r="P3319" s="28">
        <f t="shared" si="1278"/>
        <v>0</v>
      </c>
      <c r="R3319" s="24">
        <f t="shared" si="1224"/>
        <v>1544.4512387671505</v>
      </c>
      <c r="T3319" s="5">
        <v>586.52254962080895</v>
      </c>
      <c r="V3319" s="20">
        <f t="shared" si="1225"/>
        <v>2130.9737883879593</v>
      </c>
      <c r="W3319" s="59">
        <f t="shared" si="1213"/>
        <v>43330</v>
      </c>
      <c r="X3319" s="36">
        <f t="shared" si="1276"/>
        <v>151.39905833333341</v>
      </c>
      <c r="Y3319" s="28">
        <f t="shared" si="1276"/>
        <v>338.18764999999991</v>
      </c>
      <c r="Z3319" s="28">
        <f t="shared" si="1276"/>
        <v>329.06874999999974</v>
      </c>
      <c r="AA3319" s="28">
        <f t="shared" si="1276"/>
        <v>321.8648083333332</v>
      </c>
      <c r="AB3319" s="28">
        <f t="shared" si="1276"/>
        <v>202.36661666666666</v>
      </c>
      <c r="AC3319" s="28">
        <f t="shared" si="1276"/>
        <v>35.93319166666668</v>
      </c>
      <c r="AD3319" s="28">
        <f t="shared" si="1276"/>
        <v>96.176699999999983</v>
      </c>
      <c r="AE3319" s="28">
        <f t="shared" si="1276"/>
        <v>0</v>
      </c>
      <c r="AF3319" s="28">
        <f t="shared" si="1276"/>
        <v>13.055871666666661</v>
      </c>
      <c r="AG3319" s="28">
        <f t="shared" si="1276"/>
        <v>8.5230499999999978</v>
      </c>
      <c r="AH3319" s="28">
        <f t="shared" si="1218"/>
        <v>0</v>
      </c>
      <c r="AL3319" s="24">
        <f t="shared" si="1228"/>
        <v>1496.5756966666663</v>
      </c>
      <c r="AN3319" s="47">
        <v>315</v>
      </c>
      <c r="AP3319" s="20">
        <f t="shared" si="1226"/>
        <v>1811.5756966666663</v>
      </c>
      <c r="AR3319" s="20"/>
    </row>
    <row r="3320" spans="1:44" x14ac:dyDescent="0.25">
      <c r="A3320" t="str">
        <f>VLOOKUP($B3320,'Cushing Balance'!$C$2:$E$500,3,TRUE)</f>
        <v>12018</v>
      </c>
      <c r="B3320" s="2">
        <v>43331</v>
      </c>
      <c r="C3320" s="32"/>
      <c r="D3320" s="36">
        <f t="shared" si="1254"/>
        <v>139.16694505494522</v>
      </c>
      <c r="E3320" s="28">
        <f t="shared" si="1255"/>
        <v>108.94604395604414</v>
      </c>
      <c r="F3320" s="28">
        <f t="shared" si="1256"/>
        <v>197.36916483516487</v>
      </c>
      <c r="G3320" s="28"/>
      <c r="H3320" s="28">
        <f t="shared" ref="H3320:P3320" si="1279">AVERAGE(H3314:H3319)</f>
        <v>132.56742857142854</v>
      </c>
      <c r="I3320" s="28">
        <f t="shared" si="1279"/>
        <v>78.849230769230743</v>
      </c>
      <c r="J3320" s="28">
        <f t="shared" si="1279"/>
        <v>315.60278021978041</v>
      </c>
      <c r="K3320" s="28">
        <f t="shared" si="1279"/>
        <v>77.481208791208815</v>
      </c>
      <c r="L3320" s="28">
        <f t="shared" si="1279"/>
        <v>6.656349567592164E-3</v>
      </c>
      <c r="M3320" s="28">
        <f t="shared" si="1279"/>
        <v>330.4133626373627</v>
      </c>
      <c r="N3320" s="28">
        <f t="shared" si="1279"/>
        <v>119.65840659340643</v>
      </c>
      <c r="O3320" s="28">
        <f t="shared" si="1279"/>
        <v>44.390010989010989</v>
      </c>
      <c r="P3320" s="28">
        <f t="shared" si="1279"/>
        <v>0</v>
      </c>
      <c r="R3320" s="24">
        <f t="shared" si="1224"/>
        <v>1544.4512387671505</v>
      </c>
      <c r="T3320" s="5">
        <v>586.52254962080895</v>
      </c>
      <c r="V3320" s="20">
        <f t="shared" si="1225"/>
        <v>2130.9737883879593</v>
      </c>
      <c r="W3320" s="59">
        <f t="shared" si="1213"/>
        <v>43331</v>
      </c>
      <c r="X3320" s="36">
        <f t="shared" si="1276"/>
        <v>151.39905833333341</v>
      </c>
      <c r="Y3320" s="28">
        <f t="shared" si="1276"/>
        <v>338.18764999999991</v>
      </c>
      <c r="Z3320" s="28">
        <f t="shared" si="1276"/>
        <v>329.06874999999974</v>
      </c>
      <c r="AA3320" s="28">
        <f t="shared" si="1276"/>
        <v>321.8648083333332</v>
      </c>
      <c r="AB3320" s="28">
        <f t="shared" si="1276"/>
        <v>202.36661666666666</v>
      </c>
      <c r="AC3320" s="28">
        <f t="shared" si="1276"/>
        <v>35.93319166666668</v>
      </c>
      <c r="AD3320" s="28">
        <f t="shared" si="1276"/>
        <v>96.176699999999983</v>
      </c>
      <c r="AE3320" s="28">
        <f t="shared" si="1276"/>
        <v>0</v>
      </c>
      <c r="AF3320" s="28">
        <f t="shared" si="1276"/>
        <v>13.055871666666661</v>
      </c>
      <c r="AG3320" s="28">
        <f t="shared" si="1276"/>
        <v>8.5230499999999978</v>
      </c>
      <c r="AH3320" s="28">
        <f t="shared" si="1218"/>
        <v>0</v>
      </c>
      <c r="AL3320" s="24">
        <f t="shared" si="1228"/>
        <v>1496.5756966666663</v>
      </c>
      <c r="AN3320" s="47">
        <v>315</v>
      </c>
      <c r="AP3320" s="20">
        <f t="shared" si="1226"/>
        <v>1811.5756966666663</v>
      </c>
      <c r="AR3320" s="20"/>
    </row>
    <row r="3321" spans="1:44" x14ac:dyDescent="0.25">
      <c r="A3321" t="str">
        <f>VLOOKUP($B3321,'Cushing Balance'!$C$2:$E$500,3,TRUE)</f>
        <v>12018</v>
      </c>
      <c r="B3321" s="2">
        <v>43332</v>
      </c>
      <c r="C3321" s="32"/>
      <c r="D3321" s="36">
        <f t="shared" si="1254"/>
        <v>139.16694505494522</v>
      </c>
      <c r="E3321" s="28">
        <f t="shared" si="1255"/>
        <v>108.94604395604414</v>
      </c>
      <c r="F3321" s="28">
        <f t="shared" si="1256"/>
        <v>197.36916483516487</v>
      </c>
      <c r="G3321" s="28"/>
      <c r="H3321" s="28">
        <f t="shared" ref="H3321:P3321" si="1280">AVERAGE(H3315:H3320)</f>
        <v>132.56742857142854</v>
      </c>
      <c r="I3321" s="28">
        <f t="shared" si="1280"/>
        <v>78.849230769230743</v>
      </c>
      <c r="J3321" s="28">
        <f t="shared" si="1280"/>
        <v>315.60278021978041</v>
      </c>
      <c r="K3321" s="28">
        <f t="shared" si="1280"/>
        <v>77.481208791208815</v>
      </c>
      <c r="L3321" s="28">
        <f t="shared" si="1280"/>
        <v>6.656349567592164E-3</v>
      </c>
      <c r="M3321" s="28">
        <f t="shared" si="1280"/>
        <v>330.4133626373627</v>
      </c>
      <c r="N3321" s="28">
        <f t="shared" si="1280"/>
        <v>119.65840659340643</v>
      </c>
      <c r="O3321" s="28">
        <f t="shared" si="1280"/>
        <v>44.390010989010989</v>
      </c>
      <c r="P3321" s="28">
        <f t="shared" si="1280"/>
        <v>0</v>
      </c>
      <c r="R3321" s="24">
        <f t="shared" si="1224"/>
        <v>1544.4512387671505</v>
      </c>
      <c r="T3321" s="5">
        <v>586.52254962080895</v>
      </c>
      <c r="V3321" s="20">
        <f t="shared" si="1225"/>
        <v>2130.9737883879593</v>
      </c>
      <c r="W3321" s="59">
        <f t="shared" si="1213"/>
        <v>43332</v>
      </c>
      <c r="X3321" s="36">
        <f t="shared" si="1276"/>
        <v>151.39905833333341</v>
      </c>
      <c r="Y3321" s="28">
        <f t="shared" si="1276"/>
        <v>338.18764999999991</v>
      </c>
      <c r="Z3321" s="28">
        <f t="shared" si="1276"/>
        <v>329.06874999999974</v>
      </c>
      <c r="AA3321" s="28">
        <f t="shared" si="1276"/>
        <v>321.8648083333332</v>
      </c>
      <c r="AB3321" s="28">
        <f t="shared" si="1276"/>
        <v>202.36661666666666</v>
      </c>
      <c r="AC3321" s="28">
        <f t="shared" si="1276"/>
        <v>35.93319166666668</v>
      </c>
      <c r="AD3321" s="28">
        <f t="shared" si="1276"/>
        <v>96.176699999999983</v>
      </c>
      <c r="AE3321" s="28">
        <f t="shared" si="1276"/>
        <v>0</v>
      </c>
      <c r="AF3321" s="28">
        <f t="shared" si="1276"/>
        <v>13.055871666666661</v>
      </c>
      <c r="AG3321" s="28">
        <f t="shared" si="1276"/>
        <v>8.5230499999999978</v>
      </c>
      <c r="AH3321" s="28">
        <f t="shared" si="1218"/>
        <v>0</v>
      </c>
      <c r="AL3321" s="24">
        <f t="shared" si="1228"/>
        <v>1496.5756966666663</v>
      </c>
      <c r="AN3321" s="47">
        <v>315</v>
      </c>
      <c r="AP3321" s="20">
        <f t="shared" si="1226"/>
        <v>1811.5756966666663</v>
      </c>
      <c r="AR3321" s="20"/>
    </row>
    <row r="3322" spans="1:44" x14ac:dyDescent="0.25">
      <c r="A3322" t="str">
        <f>VLOOKUP($B3322,'Cushing Balance'!$C$2:$E$500,3,TRUE)</f>
        <v>12018</v>
      </c>
      <c r="B3322" s="2">
        <v>43333</v>
      </c>
      <c r="C3322" s="32"/>
      <c r="D3322" s="36">
        <f t="shared" si="1254"/>
        <v>139.16694505494522</v>
      </c>
      <c r="E3322" s="28">
        <f t="shared" si="1255"/>
        <v>108.94604395604414</v>
      </c>
      <c r="F3322" s="28">
        <f t="shared" si="1256"/>
        <v>197.36916483516487</v>
      </c>
      <c r="G3322" s="28"/>
      <c r="H3322" s="28">
        <f t="shared" ref="H3322:P3322" si="1281">AVERAGE(H3316:H3321)</f>
        <v>132.56742857142854</v>
      </c>
      <c r="I3322" s="28">
        <f t="shared" si="1281"/>
        <v>78.849230769230743</v>
      </c>
      <c r="J3322" s="28">
        <f t="shared" si="1281"/>
        <v>315.60278021978041</v>
      </c>
      <c r="K3322" s="28">
        <f t="shared" si="1281"/>
        <v>77.481208791208815</v>
      </c>
      <c r="L3322" s="28">
        <f t="shared" si="1281"/>
        <v>6.656349567592164E-3</v>
      </c>
      <c r="M3322" s="28">
        <f t="shared" si="1281"/>
        <v>330.4133626373627</v>
      </c>
      <c r="N3322" s="28">
        <f t="shared" si="1281"/>
        <v>119.65840659340643</v>
      </c>
      <c r="O3322" s="28">
        <f t="shared" si="1281"/>
        <v>44.390010989010989</v>
      </c>
      <c r="P3322" s="28">
        <f t="shared" si="1281"/>
        <v>0</v>
      </c>
      <c r="R3322" s="24">
        <f t="shared" si="1224"/>
        <v>1544.4512387671505</v>
      </c>
      <c r="T3322" s="5">
        <v>586.52254962080895</v>
      </c>
      <c r="V3322" s="20">
        <f t="shared" si="1225"/>
        <v>2130.9737883879593</v>
      </c>
      <c r="W3322" s="59">
        <f t="shared" si="1213"/>
        <v>43333</v>
      </c>
      <c r="X3322" s="36">
        <f t="shared" si="1276"/>
        <v>151.39905833333341</v>
      </c>
      <c r="Y3322" s="28">
        <f t="shared" si="1276"/>
        <v>338.18764999999991</v>
      </c>
      <c r="Z3322" s="28">
        <f t="shared" si="1276"/>
        <v>329.06874999999974</v>
      </c>
      <c r="AA3322" s="28">
        <f t="shared" si="1276"/>
        <v>321.8648083333332</v>
      </c>
      <c r="AB3322" s="28">
        <f t="shared" si="1276"/>
        <v>202.36661666666666</v>
      </c>
      <c r="AC3322" s="28">
        <f t="shared" si="1276"/>
        <v>35.93319166666668</v>
      </c>
      <c r="AD3322" s="28">
        <f t="shared" si="1276"/>
        <v>96.176699999999983</v>
      </c>
      <c r="AE3322" s="28">
        <f t="shared" si="1276"/>
        <v>0</v>
      </c>
      <c r="AF3322" s="28">
        <f t="shared" si="1276"/>
        <v>13.055871666666661</v>
      </c>
      <c r="AG3322" s="28">
        <f t="shared" si="1276"/>
        <v>8.5230499999999978</v>
      </c>
      <c r="AH3322" s="28">
        <f t="shared" si="1218"/>
        <v>0</v>
      </c>
      <c r="AL3322" s="24">
        <f t="shared" si="1228"/>
        <v>1496.5756966666663</v>
      </c>
      <c r="AN3322" s="47">
        <v>315</v>
      </c>
      <c r="AP3322" s="20">
        <f t="shared" si="1226"/>
        <v>1811.5756966666663</v>
      </c>
      <c r="AR3322" s="20"/>
    </row>
    <row r="3323" spans="1:44" x14ac:dyDescent="0.25">
      <c r="A3323" t="str">
        <f>VLOOKUP($B3323,'Cushing Balance'!$C$2:$E$500,3,TRUE)</f>
        <v>12018</v>
      </c>
      <c r="B3323" s="2">
        <v>43334</v>
      </c>
      <c r="C3323" s="32"/>
      <c r="D3323" s="36">
        <f t="shared" si="1254"/>
        <v>139.16694505494522</v>
      </c>
      <c r="E3323" s="28">
        <f t="shared" si="1255"/>
        <v>108.94604395604414</v>
      </c>
      <c r="F3323" s="28">
        <f t="shared" si="1256"/>
        <v>197.36916483516487</v>
      </c>
      <c r="G3323" s="28"/>
      <c r="H3323" s="28">
        <f t="shared" ref="H3323:P3323" si="1282">AVERAGE(H3317:H3322)</f>
        <v>132.56742857142854</v>
      </c>
      <c r="I3323" s="28">
        <f t="shared" si="1282"/>
        <v>78.849230769230743</v>
      </c>
      <c r="J3323" s="28">
        <f t="shared" si="1282"/>
        <v>315.60278021978041</v>
      </c>
      <c r="K3323" s="28">
        <f t="shared" si="1282"/>
        <v>77.481208791208815</v>
      </c>
      <c r="L3323" s="28">
        <f t="shared" si="1282"/>
        <v>6.656349567592164E-3</v>
      </c>
      <c r="M3323" s="28">
        <f t="shared" si="1282"/>
        <v>330.4133626373627</v>
      </c>
      <c r="N3323" s="28">
        <f t="shared" si="1282"/>
        <v>119.65840659340643</v>
      </c>
      <c r="O3323" s="28">
        <f t="shared" si="1282"/>
        <v>44.390010989010989</v>
      </c>
      <c r="P3323" s="28">
        <f t="shared" si="1282"/>
        <v>0</v>
      </c>
      <c r="R3323" s="24">
        <f t="shared" si="1224"/>
        <v>1544.4512387671505</v>
      </c>
      <c r="T3323" s="5">
        <v>586.52254962080895</v>
      </c>
      <c r="V3323" s="20">
        <f t="shared" si="1225"/>
        <v>2130.9737883879593</v>
      </c>
      <c r="W3323" s="59">
        <f t="shared" si="1213"/>
        <v>43334</v>
      </c>
      <c r="X3323" s="36">
        <f t="shared" si="1276"/>
        <v>151.39905833333341</v>
      </c>
      <c r="Y3323" s="28">
        <f t="shared" si="1276"/>
        <v>338.18764999999991</v>
      </c>
      <c r="Z3323" s="28">
        <f t="shared" si="1276"/>
        <v>329.06874999999974</v>
      </c>
      <c r="AA3323" s="28">
        <f t="shared" si="1276"/>
        <v>321.8648083333332</v>
      </c>
      <c r="AB3323" s="28">
        <f t="shared" si="1276"/>
        <v>202.36661666666666</v>
      </c>
      <c r="AC3323" s="28">
        <f t="shared" si="1276"/>
        <v>35.93319166666668</v>
      </c>
      <c r="AD3323" s="28">
        <f t="shared" si="1276"/>
        <v>96.176699999999983</v>
      </c>
      <c r="AE3323" s="28">
        <f t="shared" si="1276"/>
        <v>0</v>
      </c>
      <c r="AF3323" s="28">
        <f t="shared" si="1276"/>
        <v>13.055871666666661</v>
      </c>
      <c r="AG3323" s="28">
        <f t="shared" si="1276"/>
        <v>8.5230499999999978</v>
      </c>
      <c r="AH3323" s="28">
        <f t="shared" si="1218"/>
        <v>0</v>
      </c>
      <c r="AL3323" s="24">
        <f t="shared" si="1228"/>
        <v>1496.5756966666663</v>
      </c>
      <c r="AN3323" s="47">
        <v>315</v>
      </c>
      <c r="AP3323" s="20">
        <f t="shared" si="1226"/>
        <v>1811.5756966666663</v>
      </c>
      <c r="AR3323" s="20"/>
    </row>
    <row r="3324" spans="1:44" x14ac:dyDescent="0.25">
      <c r="A3324" t="str">
        <f>VLOOKUP($B3324,'Cushing Balance'!$C$2:$E$500,3,TRUE)</f>
        <v>12018</v>
      </c>
      <c r="B3324" s="2">
        <v>43335</v>
      </c>
      <c r="C3324" s="32"/>
      <c r="D3324" s="36">
        <f t="shared" si="1254"/>
        <v>139.16694505494522</v>
      </c>
      <c r="E3324" s="28">
        <f t="shared" si="1255"/>
        <v>108.94604395604414</v>
      </c>
      <c r="F3324" s="28">
        <f t="shared" si="1256"/>
        <v>197.36916483516487</v>
      </c>
      <c r="G3324" s="28"/>
      <c r="H3324" s="28">
        <f t="shared" ref="H3324:P3324" si="1283">AVERAGE(H3318:H3323)</f>
        <v>132.56742857142854</v>
      </c>
      <c r="I3324" s="28">
        <f t="shared" si="1283"/>
        <v>78.849230769230743</v>
      </c>
      <c r="J3324" s="28">
        <f t="shared" si="1283"/>
        <v>315.60278021978041</v>
      </c>
      <c r="K3324" s="28">
        <f t="shared" si="1283"/>
        <v>77.481208791208815</v>
      </c>
      <c r="L3324" s="28">
        <f t="shared" si="1283"/>
        <v>6.656349567592164E-3</v>
      </c>
      <c r="M3324" s="28">
        <f t="shared" si="1283"/>
        <v>330.4133626373627</v>
      </c>
      <c r="N3324" s="28">
        <f t="shared" si="1283"/>
        <v>119.65840659340643</v>
      </c>
      <c r="O3324" s="28">
        <f t="shared" si="1283"/>
        <v>44.390010989010989</v>
      </c>
      <c r="P3324" s="28">
        <f t="shared" si="1283"/>
        <v>0</v>
      </c>
      <c r="R3324" s="24">
        <f t="shared" si="1224"/>
        <v>1544.4512387671505</v>
      </c>
      <c r="T3324" s="5">
        <v>586.52254962080895</v>
      </c>
      <c r="V3324" s="20">
        <f t="shared" si="1225"/>
        <v>2130.9737883879593</v>
      </c>
      <c r="W3324" s="59">
        <f t="shared" si="1213"/>
        <v>43335</v>
      </c>
      <c r="X3324" s="36">
        <f t="shared" si="1276"/>
        <v>151.39905833333341</v>
      </c>
      <c r="Y3324" s="28">
        <f t="shared" si="1276"/>
        <v>338.18764999999991</v>
      </c>
      <c r="Z3324" s="28">
        <f t="shared" si="1276"/>
        <v>329.06874999999974</v>
      </c>
      <c r="AA3324" s="28">
        <f t="shared" si="1276"/>
        <v>321.8648083333332</v>
      </c>
      <c r="AB3324" s="28">
        <f t="shared" si="1276"/>
        <v>202.36661666666666</v>
      </c>
      <c r="AC3324" s="28">
        <f t="shared" si="1276"/>
        <v>35.93319166666668</v>
      </c>
      <c r="AD3324" s="28">
        <f t="shared" si="1276"/>
        <v>96.176699999999983</v>
      </c>
      <c r="AE3324" s="28">
        <f t="shared" si="1276"/>
        <v>0</v>
      </c>
      <c r="AF3324" s="28">
        <f t="shared" si="1276"/>
        <v>13.055871666666661</v>
      </c>
      <c r="AG3324" s="28">
        <f t="shared" si="1276"/>
        <v>8.5230499999999978</v>
      </c>
      <c r="AH3324" s="28">
        <f t="shared" si="1218"/>
        <v>0</v>
      </c>
      <c r="AL3324" s="24">
        <f t="shared" si="1228"/>
        <v>1496.5756966666663</v>
      </c>
      <c r="AN3324" s="47">
        <v>315</v>
      </c>
      <c r="AP3324" s="20">
        <f t="shared" si="1226"/>
        <v>1811.5756966666663</v>
      </c>
      <c r="AR3324" s="20"/>
    </row>
    <row r="3325" spans="1:44" x14ac:dyDescent="0.25">
      <c r="A3325" t="str">
        <f>VLOOKUP($B3325,'Cushing Balance'!$C$2:$E$500,3,TRUE)</f>
        <v>12018</v>
      </c>
      <c r="B3325" s="2">
        <v>43336</v>
      </c>
      <c r="C3325" s="32"/>
      <c r="D3325" s="36">
        <f t="shared" si="1254"/>
        <v>139.16694505494522</v>
      </c>
      <c r="E3325" s="28">
        <f t="shared" si="1255"/>
        <v>108.94604395604414</v>
      </c>
      <c r="F3325" s="28">
        <f t="shared" si="1256"/>
        <v>197.36916483516487</v>
      </c>
      <c r="G3325" s="28"/>
      <c r="H3325" s="28">
        <f t="shared" ref="H3325:P3325" si="1284">AVERAGE(H3319:H3324)</f>
        <v>132.56742857142854</v>
      </c>
      <c r="I3325" s="28">
        <f t="shared" si="1284"/>
        <v>78.849230769230743</v>
      </c>
      <c r="J3325" s="28">
        <f t="shared" si="1284"/>
        <v>315.60278021978041</v>
      </c>
      <c r="K3325" s="28">
        <f t="shared" si="1284"/>
        <v>77.481208791208815</v>
      </c>
      <c r="L3325" s="28">
        <f t="shared" si="1284"/>
        <v>6.656349567592164E-3</v>
      </c>
      <c r="M3325" s="28">
        <f t="shared" si="1284"/>
        <v>330.4133626373627</v>
      </c>
      <c r="N3325" s="28">
        <f t="shared" si="1284"/>
        <v>119.65840659340643</v>
      </c>
      <c r="O3325" s="28">
        <f t="shared" si="1284"/>
        <v>44.390010989010989</v>
      </c>
      <c r="P3325" s="28">
        <f t="shared" si="1284"/>
        <v>0</v>
      </c>
      <c r="R3325" s="24">
        <f t="shared" si="1224"/>
        <v>1544.4512387671505</v>
      </c>
      <c r="T3325" s="5">
        <v>586.52254962080895</v>
      </c>
      <c r="V3325" s="20">
        <f t="shared" si="1225"/>
        <v>2130.9737883879593</v>
      </c>
      <c r="W3325" s="59">
        <f t="shared" si="1213"/>
        <v>43336</v>
      </c>
      <c r="X3325" s="36">
        <f t="shared" si="1276"/>
        <v>151.39905833333341</v>
      </c>
      <c r="Y3325" s="28">
        <f t="shared" si="1276"/>
        <v>338.18764999999991</v>
      </c>
      <c r="Z3325" s="28">
        <f t="shared" si="1276"/>
        <v>329.06874999999974</v>
      </c>
      <c r="AA3325" s="28">
        <f t="shared" si="1276"/>
        <v>321.8648083333332</v>
      </c>
      <c r="AB3325" s="28">
        <f t="shared" si="1276"/>
        <v>202.36661666666666</v>
      </c>
      <c r="AC3325" s="28">
        <f t="shared" si="1276"/>
        <v>35.93319166666668</v>
      </c>
      <c r="AD3325" s="28">
        <f t="shared" si="1276"/>
        <v>96.176699999999983</v>
      </c>
      <c r="AE3325" s="28">
        <f t="shared" si="1276"/>
        <v>0</v>
      </c>
      <c r="AF3325" s="28">
        <f t="shared" si="1276"/>
        <v>13.055871666666661</v>
      </c>
      <c r="AG3325" s="28">
        <f t="shared" si="1276"/>
        <v>8.5230499999999978</v>
      </c>
      <c r="AH3325" s="28">
        <f t="shared" si="1218"/>
        <v>0</v>
      </c>
      <c r="AL3325" s="24">
        <f t="shared" si="1228"/>
        <v>1496.5756966666663</v>
      </c>
      <c r="AN3325" s="47">
        <v>315</v>
      </c>
      <c r="AP3325" s="20">
        <f t="shared" si="1226"/>
        <v>1811.5756966666663</v>
      </c>
      <c r="AR3325" s="20"/>
    </row>
    <row r="3326" spans="1:44" x14ac:dyDescent="0.25">
      <c r="A3326" t="str">
        <f>VLOOKUP($B3326,'Cushing Balance'!$C$2:$E$500,3,TRUE)</f>
        <v>12018</v>
      </c>
      <c r="B3326" s="2">
        <v>43337</v>
      </c>
      <c r="C3326" s="32"/>
      <c r="D3326" s="36">
        <f t="shared" si="1254"/>
        <v>139.16694505494522</v>
      </c>
      <c r="E3326" s="28">
        <f t="shared" si="1255"/>
        <v>108.94604395604414</v>
      </c>
      <c r="F3326" s="28">
        <f t="shared" si="1256"/>
        <v>197.36916483516487</v>
      </c>
      <c r="G3326" s="28"/>
      <c r="H3326" s="28">
        <f t="shared" ref="H3326:P3326" si="1285">AVERAGE(H3320:H3325)</f>
        <v>132.56742857142854</v>
      </c>
      <c r="I3326" s="28">
        <f t="shared" si="1285"/>
        <v>78.849230769230743</v>
      </c>
      <c r="J3326" s="28">
        <f t="shared" si="1285"/>
        <v>315.60278021978041</v>
      </c>
      <c r="K3326" s="28">
        <f t="shared" si="1285"/>
        <v>77.481208791208815</v>
      </c>
      <c r="L3326" s="28">
        <f t="shared" si="1285"/>
        <v>6.656349567592164E-3</v>
      </c>
      <c r="M3326" s="28">
        <f t="shared" si="1285"/>
        <v>330.4133626373627</v>
      </c>
      <c r="N3326" s="28">
        <f t="shared" si="1285"/>
        <v>119.65840659340643</v>
      </c>
      <c r="O3326" s="28">
        <f t="shared" si="1285"/>
        <v>44.390010989010989</v>
      </c>
      <c r="P3326" s="28">
        <f t="shared" si="1285"/>
        <v>0</v>
      </c>
      <c r="R3326" s="24">
        <f t="shared" si="1224"/>
        <v>1544.4512387671505</v>
      </c>
      <c r="T3326" s="5">
        <v>586.52254962080895</v>
      </c>
      <c r="V3326" s="20">
        <f t="shared" si="1225"/>
        <v>2130.9737883879593</v>
      </c>
      <c r="W3326" s="59">
        <f t="shared" si="1213"/>
        <v>43337</v>
      </c>
      <c r="X3326" s="36">
        <f t="shared" si="1276"/>
        <v>151.39905833333341</v>
      </c>
      <c r="Y3326" s="28">
        <f t="shared" si="1276"/>
        <v>338.18764999999991</v>
      </c>
      <c r="Z3326" s="28">
        <f t="shared" si="1276"/>
        <v>329.06874999999974</v>
      </c>
      <c r="AA3326" s="28">
        <f t="shared" si="1276"/>
        <v>321.8648083333332</v>
      </c>
      <c r="AB3326" s="28">
        <f t="shared" si="1276"/>
        <v>202.36661666666666</v>
      </c>
      <c r="AC3326" s="28">
        <f t="shared" si="1276"/>
        <v>35.93319166666668</v>
      </c>
      <c r="AD3326" s="28">
        <f t="shared" si="1276"/>
        <v>96.176699999999983</v>
      </c>
      <c r="AE3326" s="28">
        <f t="shared" si="1276"/>
        <v>0</v>
      </c>
      <c r="AF3326" s="28">
        <f t="shared" si="1276"/>
        <v>13.055871666666661</v>
      </c>
      <c r="AG3326" s="28">
        <f t="shared" si="1276"/>
        <v>8.5230499999999978</v>
      </c>
      <c r="AH3326" s="28">
        <f t="shared" si="1218"/>
        <v>0</v>
      </c>
      <c r="AL3326" s="24">
        <f t="shared" si="1228"/>
        <v>1496.5756966666663</v>
      </c>
      <c r="AN3326" s="47">
        <v>315</v>
      </c>
      <c r="AP3326" s="20">
        <f t="shared" si="1226"/>
        <v>1811.5756966666663</v>
      </c>
      <c r="AR3326" s="20"/>
    </row>
    <row r="3327" spans="1:44" x14ac:dyDescent="0.25">
      <c r="A3327" t="str">
        <f>VLOOKUP($B3327,'Cushing Balance'!$C$2:$E$500,3,TRUE)</f>
        <v>12018</v>
      </c>
      <c r="B3327" s="2">
        <v>43338</v>
      </c>
      <c r="C3327" s="32"/>
      <c r="D3327" s="36">
        <f t="shared" si="1254"/>
        <v>139.16694505494522</v>
      </c>
      <c r="E3327" s="28">
        <f t="shared" si="1255"/>
        <v>108.94604395604414</v>
      </c>
      <c r="F3327" s="28">
        <f t="shared" si="1256"/>
        <v>197.36916483516487</v>
      </c>
      <c r="G3327" s="28"/>
      <c r="H3327" s="28">
        <f t="shared" ref="H3327:P3327" si="1286">AVERAGE(H3321:H3326)</f>
        <v>132.56742857142854</v>
      </c>
      <c r="I3327" s="28">
        <f t="shared" si="1286"/>
        <v>78.849230769230743</v>
      </c>
      <c r="J3327" s="28">
        <f t="shared" si="1286"/>
        <v>315.60278021978041</v>
      </c>
      <c r="K3327" s="28">
        <f t="shared" si="1286"/>
        <v>77.481208791208815</v>
      </c>
      <c r="L3327" s="28">
        <f t="shared" si="1286"/>
        <v>6.656349567592164E-3</v>
      </c>
      <c r="M3327" s="28">
        <f t="shared" si="1286"/>
        <v>330.4133626373627</v>
      </c>
      <c r="N3327" s="28">
        <f t="shared" si="1286"/>
        <v>119.65840659340643</v>
      </c>
      <c r="O3327" s="28">
        <f t="shared" si="1286"/>
        <v>44.390010989010989</v>
      </c>
      <c r="P3327" s="28">
        <f t="shared" si="1286"/>
        <v>0</v>
      </c>
      <c r="R3327" s="24">
        <f t="shared" si="1224"/>
        <v>1544.4512387671505</v>
      </c>
      <c r="T3327" s="5">
        <v>586.52254962080895</v>
      </c>
      <c r="V3327" s="20">
        <f t="shared" si="1225"/>
        <v>2130.9737883879593</v>
      </c>
      <c r="W3327" s="59">
        <f t="shared" si="1213"/>
        <v>43338</v>
      </c>
      <c r="X3327" s="36">
        <f t="shared" si="1276"/>
        <v>151.39905833333341</v>
      </c>
      <c r="Y3327" s="28">
        <f t="shared" si="1276"/>
        <v>338.18764999999991</v>
      </c>
      <c r="Z3327" s="28">
        <f t="shared" si="1276"/>
        <v>329.06874999999974</v>
      </c>
      <c r="AA3327" s="28">
        <f t="shared" si="1276"/>
        <v>321.8648083333332</v>
      </c>
      <c r="AB3327" s="28">
        <f t="shared" si="1276"/>
        <v>202.36661666666666</v>
      </c>
      <c r="AC3327" s="28">
        <f t="shared" si="1276"/>
        <v>35.93319166666668</v>
      </c>
      <c r="AD3327" s="28">
        <f t="shared" si="1276"/>
        <v>96.176699999999983</v>
      </c>
      <c r="AE3327" s="28">
        <f t="shared" si="1276"/>
        <v>0</v>
      </c>
      <c r="AF3327" s="28">
        <f t="shared" si="1276"/>
        <v>13.055871666666661</v>
      </c>
      <c r="AG3327" s="28">
        <f t="shared" si="1276"/>
        <v>8.5230499999999978</v>
      </c>
      <c r="AH3327" s="28">
        <f t="shared" si="1218"/>
        <v>0</v>
      </c>
      <c r="AL3327" s="24">
        <f t="shared" si="1228"/>
        <v>1496.5756966666663</v>
      </c>
      <c r="AN3327" s="47">
        <v>315</v>
      </c>
      <c r="AP3327" s="20">
        <f t="shared" si="1226"/>
        <v>1811.5756966666663</v>
      </c>
      <c r="AR3327" s="20"/>
    </row>
    <row r="3328" spans="1:44" x14ac:dyDescent="0.25">
      <c r="A3328" t="str">
        <f>VLOOKUP($B3328,'Cushing Balance'!$C$2:$E$500,3,TRUE)</f>
        <v>12018</v>
      </c>
      <c r="B3328" s="2">
        <v>43339</v>
      </c>
      <c r="C3328" s="32"/>
      <c r="D3328" s="36">
        <f t="shared" si="1254"/>
        <v>139.16694505494522</v>
      </c>
      <c r="E3328" s="28">
        <f t="shared" si="1255"/>
        <v>108.94604395604414</v>
      </c>
      <c r="F3328" s="28">
        <f t="shared" si="1256"/>
        <v>197.36916483516487</v>
      </c>
      <c r="G3328" s="28"/>
      <c r="H3328" s="28">
        <f t="shared" ref="H3328:P3328" si="1287">AVERAGE(H3322:H3327)</f>
        <v>132.56742857142854</v>
      </c>
      <c r="I3328" s="28">
        <f t="shared" si="1287"/>
        <v>78.849230769230743</v>
      </c>
      <c r="J3328" s="28">
        <f t="shared" si="1287"/>
        <v>315.60278021978041</v>
      </c>
      <c r="K3328" s="28">
        <f t="shared" si="1287"/>
        <v>77.481208791208815</v>
      </c>
      <c r="L3328" s="28">
        <f t="shared" si="1287"/>
        <v>6.656349567592164E-3</v>
      </c>
      <c r="M3328" s="28">
        <f t="shared" si="1287"/>
        <v>330.4133626373627</v>
      </c>
      <c r="N3328" s="28">
        <f t="shared" si="1287"/>
        <v>119.65840659340643</v>
      </c>
      <c r="O3328" s="28">
        <f t="shared" si="1287"/>
        <v>44.390010989010989</v>
      </c>
      <c r="P3328" s="28">
        <f t="shared" si="1287"/>
        <v>0</v>
      </c>
      <c r="R3328" s="24">
        <f t="shared" si="1224"/>
        <v>1544.4512387671505</v>
      </c>
      <c r="T3328" s="5">
        <v>586.52254962080895</v>
      </c>
      <c r="V3328" s="20">
        <f t="shared" si="1225"/>
        <v>2130.9737883879593</v>
      </c>
      <c r="W3328" s="59">
        <f t="shared" si="1213"/>
        <v>43339</v>
      </c>
      <c r="X3328" s="36">
        <f t="shared" si="1276"/>
        <v>151.39905833333341</v>
      </c>
      <c r="Y3328" s="28">
        <f t="shared" si="1276"/>
        <v>338.18764999999991</v>
      </c>
      <c r="Z3328" s="28">
        <f t="shared" si="1276"/>
        <v>329.06874999999974</v>
      </c>
      <c r="AA3328" s="28">
        <f t="shared" si="1276"/>
        <v>321.8648083333332</v>
      </c>
      <c r="AB3328" s="28">
        <f t="shared" si="1276"/>
        <v>202.36661666666666</v>
      </c>
      <c r="AC3328" s="28">
        <f t="shared" si="1276"/>
        <v>35.93319166666668</v>
      </c>
      <c r="AD3328" s="28">
        <f t="shared" si="1276"/>
        <v>96.176699999999983</v>
      </c>
      <c r="AE3328" s="28">
        <f t="shared" si="1276"/>
        <v>0</v>
      </c>
      <c r="AF3328" s="28">
        <f t="shared" si="1276"/>
        <v>13.055871666666661</v>
      </c>
      <c r="AG3328" s="28">
        <f t="shared" si="1276"/>
        <v>8.5230499999999978</v>
      </c>
      <c r="AH3328" s="28">
        <f t="shared" si="1218"/>
        <v>0</v>
      </c>
      <c r="AL3328" s="24">
        <f t="shared" si="1228"/>
        <v>1496.5756966666663</v>
      </c>
      <c r="AN3328" s="47">
        <v>315</v>
      </c>
      <c r="AP3328" s="20">
        <f t="shared" si="1226"/>
        <v>1811.5756966666663</v>
      </c>
      <c r="AR3328" s="20"/>
    </row>
    <row r="3329" spans="1:44" x14ac:dyDescent="0.25">
      <c r="A3329" t="str">
        <f>VLOOKUP($B3329,'Cushing Balance'!$C$2:$E$500,3,TRUE)</f>
        <v>12018</v>
      </c>
      <c r="B3329" s="2">
        <v>43340</v>
      </c>
      <c r="C3329" s="32"/>
      <c r="D3329" s="36">
        <f t="shared" si="1254"/>
        <v>139.16694505494522</v>
      </c>
      <c r="E3329" s="28">
        <f t="shared" si="1255"/>
        <v>108.94604395604414</v>
      </c>
      <c r="F3329" s="28">
        <f t="shared" si="1256"/>
        <v>197.36916483516487</v>
      </c>
      <c r="G3329" s="28"/>
      <c r="H3329" s="28">
        <f t="shared" ref="H3329:P3329" si="1288">AVERAGE(H3323:H3328)</f>
        <v>132.56742857142854</v>
      </c>
      <c r="I3329" s="28">
        <f t="shared" si="1288"/>
        <v>78.849230769230743</v>
      </c>
      <c r="J3329" s="28">
        <f t="shared" si="1288"/>
        <v>315.60278021978041</v>
      </c>
      <c r="K3329" s="28">
        <f t="shared" si="1288"/>
        <v>77.481208791208815</v>
      </c>
      <c r="L3329" s="28">
        <f t="shared" si="1288"/>
        <v>6.656349567592164E-3</v>
      </c>
      <c r="M3329" s="28">
        <f t="shared" si="1288"/>
        <v>330.4133626373627</v>
      </c>
      <c r="N3329" s="28">
        <f t="shared" si="1288"/>
        <v>119.65840659340643</v>
      </c>
      <c r="O3329" s="28">
        <f t="shared" si="1288"/>
        <v>44.390010989010989</v>
      </c>
      <c r="P3329" s="28">
        <f t="shared" si="1288"/>
        <v>0</v>
      </c>
      <c r="R3329" s="24">
        <f t="shared" si="1224"/>
        <v>1544.4512387671505</v>
      </c>
      <c r="T3329" s="5">
        <v>586.52254962080895</v>
      </c>
      <c r="V3329" s="20">
        <f t="shared" si="1225"/>
        <v>2130.9737883879593</v>
      </c>
      <c r="W3329" s="59">
        <f t="shared" si="1213"/>
        <v>43340</v>
      </c>
      <c r="X3329" s="36">
        <f t="shared" si="1276"/>
        <v>151.39905833333341</v>
      </c>
      <c r="Y3329" s="28">
        <f t="shared" si="1276"/>
        <v>338.18764999999991</v>
      </c>
      <c r="Z3329" s="28">
        <f t="shared" si="1276"/>
        <v>329.06874999999974</v>
      </c>
      <c r="AA3329" s="28">
        <f t="shared" si="1276"/>
        <v>321.8648083333332</v>
      </c>
      <c r="AB3329" s="28">
        <f t="shared" si="1276"/>
        <v>202.36661666666666</v>
      </c>
      <c r="AC3329" s="28">
        <f t="shared" si="1276"/>
        <v>35.93319166666668</v>
      </c>
      <c r="AD3329" s="28">
        <f t="shared" si="1276"/>
        <v>96.176699999999983</v>
      </c>
      <c r="AE3329" s="28">
        <f t="shared" si="1276"/>
        <v>0</v>
      </c>
      <c r="AF3329" s="28">
        <f t="shared" si="1276"/>
        <v>13.055871666666661</v>
      </c>
      <c r="AG3329" s="28">
        <f t="shared" si="1276"/>
        <v>8.5230499999999978</v>
      </c>
      <c r="AH3329" s="28">
        <f t="shared" si="1218"/>
        <v>0</v>
      </c>
      <c r="AL3329" s="24">
        <f t="shared" si="1228"/>
        <v>1496.5756966666663</v>
      </c>
      <c r="AN3329" s="47">
        <v>315</v>
      </c>
      <c r="AP3329" s="20">
        <f t="shared" si="1226"/>
        <v>1811.5756966666663</v>
      </c>
      <c r="AR3329" s="20"/>
    </row>
    <row r="3330" spans="1:44" x14ac:dyDescent="0.25">
      <c r="A3330" t="str">
        <f>VLOOKUP($B3330,'Cushing Balance'!$C$2:$E$500,3,TRUE)</f>
        <v>12018</v>
      </c>
      <c r="B3330" s="2">
        <v>43341</v>
      </c>
      <c r="C3330" s="32"/>
      <c r="D3330" s="36">
        <f t="shared" si="1254"/>
        <v>139.16694505494522</v>
      </c>
      <c r="E3330" s="28">
        <f t="shared" si="1255"/>
        <v>108.94604395604414</v>
      </c>
      <c r="F3330" s="28">
        <f t="shared" si="1256"/>
        <v>197.36916483516487</v>
      </c>
      <c r="G3330" s="28"/>
      <c r="H3330" s="28">
        <f t="shared" ref="H3330:P3330" si="1289">AVERAGE(H3324:H3329)</f>
        <v>132.56742857142854</v>
      </c>
      <c r="I3330" s="28">
        <f t="shared" si="1289"/>
        <v>78.849230769230743</v>
      </c>
      <c r="J3330" s="28">
        <f t="shared" si="1289"/>
        <v>315.60278021978041</v>
      </c>
      <c r="K3330" s="28">
        <f t="shared" si="1289"/>
        <v>77.481208791208815</v>
      </c>
      <c r="L3330" s="28">
        <f t="shared" si="1289"/>
        <v>6.656349567592164E-3</v>
      </c>
      <c r="M3330" s="28">
        <f t="shared" si="1289"/>
        <v>330.4133626373627</v>
      </c>
      <c r="N3330" s="28">
        <f t="shared" si="1289"/>
        <v>119.65840659340643</v>
      </c>
      <c r="O3330" s="28">
        <f t="shared" si="1289"/>
        <v>44.390010989010989</v>
      </c>
      <c r="P3330" s="28">
        <f t="shared" si="1289"/>
        <v>0</v>
      </c>
      <c r="R3330" s="24">
        <f t="shared" si="1224"/>
        <v>1544.4512387671505</v>
      </c>
      <c r="T3330" s="5">
        <v>586.52254962080895</v>
      </c>
      <c r="V3330" s="20">
        <f t="shared" si="1225"/>
        <v>2130.9737883879593</v>
      </c>
      <c r="W3330" s="59">
        <f t="shared" ref="W3330:W3393" si="1290">B3330</f>
        <v>43341</v>
      </c>
      <c r="X3330" s="36">
        <f t="shared" si="1276"/>
        <v>151.39905833333341</v>
      </c>
      <c r="Y3330" s="28">
        <f t="shared" si="1276"/>
        <v>338.18764999999991</v>
      </c>
      <c r="Z3330" s="28">
        <f t="shared" si="1276"/>
        <v>329.06874999999974</v>
      </c>
      <c r="AA3330" s="28">
        <f t="shared" si="1276"/>
        <v>321.8648083333332</v>
      </c>
      <c r="AB3330" s="28">
        <f t="shared" si="1276"/>
        <v>202.36661666666666</v>
      </c>
      <c r="AC3330" s="28">
        <f t="shared" si="1276"/>
        <v>35.93319166666668</v>
      </c>
      <c r="AD3330" s="28">
        <f t="shared" si="1276"/>
        <v>96.176699999999983</v>
      </c>
      <c r="AE3330" s="28">
        <f t="shared" si="1276"/>
        <v>0</v>
      </c>
      <c r="AF3330" s="28">
        <f t="shared" si="1276"/>
        <v>13.055871666666661</v>
      </c>
      <c r="AG3330" s="28">
        <f t="shared" si="1276"/>
        <v>8.5230499999999978</v>
      </c>
      <c r="AH3330" s="28">
        <f t="shared" si="1218"/>
        <v>0</v>
      </c>
      <c r="AL3330" s="24">
        <f t="shared" si="1228"/>
        <v>1496.5756966666663</v>
      </c>
      <c r="AN3330" s="47">
        <v>315</v>
      </c>
      <c r="AP3330" s="20">
        <f t="shared" si="1226"/>
        <v>1811.5756966666663</v>
      </c>
      <c r="AR3330" s="20"/>
    </row>
    <row r="3331" spans="1:44" x14ac:dyDescent="0.25">
      <c r="A3331" t="str">
        <f>VLOOKUP($B3331,'Cushing Balance'!$C$2:$E$500,3,TRUE)</f>
        <v>12018</v>
      </c>
      <c r="B3331" s="2">
        <v>43342</v>
      </c>
      <c r="C3331" s="32"/>
      <c r="D3331" s="36">
        <f t="shared" si="1254"/>
        <v>139.16694505494522</v>
      </c>
      <c r="E3331" s="28">
        <f t="shared" si="1255"/>
        <v>108.94604395604414</v>
      </c>
      <c r="F3331" s="28">
        <f t="shared" si="1256"/>
        <v>197.36916483516487</v>
      </c>
      <c r="G3331" s="28"/>
      <c r="H3331" s="28">
        <f t="shared" ref="H3331:P3331" si="1291">AVERAGE(H3325:H3330)</f>
        <v>132.56742857142854</v>
      </c>
      <c r="I3331" s="28">
        <f t="shared" si="1291"/>
        <v>78.849230769230743</v>
      </c>
      <c r="J3331" s="28">
        <f t="shared" si="1291"/>
        <v>315.60278021978041</v>
      </c>
      <c r="K3331" s="28">
        <f t="shared" si="1291"/>
        <v>77.481208791208815</v>
      </c>
      <c r="L3331" s="28">
        <f t="shared" si="1291"/>
        <v>6.656349567592164E-3</v>
      </c>
      <c r="M3331" s="28">
        <f t="shared" si="1291"/>
        <v>330.4133626373627</v>
      </c>
      <c r="N3331" s="28">
        <f t="shared" si="1291"/>
        <v>119.65840659340643</v>
      </c>
      <c r="O3331" s="28">
        <f t="shared" si="1291"/>
        <v>44.390010989010989</v>
      </c>
      <c r="P3331" s="28">
        <f t="shared" si="1291"/>
        <v>0</v>
      </c>
      <c r="R3331" s="24">
        <f t="shared" si="1224"/>
        <v>1544.4512387671505</v>
      </c>
      <c r="T3331" s="5">
        <v>586.52254962080895</v>
      </c>
      <c r="V3331" s="20">
        <f t="shared" si="1225"/>
        <v>2130.9737883879593</v>
      </c>
      <c r="W3331" s="59">
        <f t="shared" si="1290"/>
        <v>43342</v>
      </c>
      <c r="X3331" s="36">
        <f t="shared" si="1276"/>
        <v>151.39905833333341</v>
      </c>
      <c r="Y3331" s="28">
        <f t="shared" si="1276"/>
        <v>338.18764999999991</v>
      </c>
      <c r="Z3331" s="28">
        <f t="shared" si="1276"/>
        <v>329.06874999999974</v>
      </c>
      <c r="AA3331" s="28">
        <f t="shared" si="1276"/>
        <v>321.8648083333332</v>
      </c>
      <c r="AB3331" s="28">
        <f t="shared" si="1276"/>
        <v>202.36661666666666</v>
      </c>
      <c r="AC3331" s="28">
        <f t="shared" si="1276"/>
        <v>35.93319166666668</v>
      </c>
      <c r="AD3331" s="28">
        <f t="shared" si="1276"/>
        <v>96.176699999999983</v>
      </c>
      <c r="AE3331" s="28">
        <f t="shared" si="1276"/>
        <v>0</v>
      </c>
      <c r="AF3331" s="28">
        <f t="shared" si="1276"/>
        <v>13.055871666666661</v>
      </c>
      <c r="AG3331" s="28">
        <f t="shared" si="1276"/>
        <v>8.5230499999999978</v>
      </c>
      <c r="AH3331" s="28">
        <f t="shared" si="1218"/>
        <v>0</v>
      </c>
      <c r="AL3331" s="24">
        <f t="shared" si="1228"/>
        <v>1496.5756966666663</v>
      </c>
      <c r="AN3331" s="47">
        <v>315</v>
      </c>
      <c r="AP3331" s="20">
        <f t="shared" si="1226"/>
        <v>1811.5756966666663</v>
      </c>
      <c r="AR3331" s="20"/>
    </row>
    <row r="3332" spans="1:44" x14ac:dyDescent="0.25">
      <c r="A3332" t="str">
        <f>VLOOKUP($B3332,'Cushing Balance'!$C$2:$E$500,3,TRUE)</f>
        <v>12018</v>
      </c>
      <c r="B3332" s="2">
        <v>43343</v>
      </c>
      <c r="C3332" s="32"/>
      <c r="D3332" s="36">
        <f t="shared" si="1254"/>
        <v>139.16694505494522</v>
      </c>
      <c r="E3332" s="28">
        <f t="shared" si="1255"/>
        <v>108.94604395604414</v>
      </c>
      <c r="F3332" s="28">
        <f t="shared" si="1256"/>
        <v>197.36916483516487</v>
      </c>
      <c r="G3332" s="28"/>
      <c r="H3332" s="28">
        <f t="shared" ref="H3332:P3332" si="1292">AVERAGE(H3326:H3331)</f>
        <v>132.56742857142854</v>
      </c>
      <c r="I3332" s="28">
        <f t="shared" si="1292"/>
        <v>78.849230769230743</v>
      </c>
      <c r="J3332" s="28">
        <f t="shared" si="1292"/>
        <v>315.60278021978041</v>
      </c>
      <c r="K3332" s="28">
        <f t="shared" si="1292"/>
        <v>77.481208791208815</v>
      </c>
      <c r="L3332" s="28">
        <f t="shared" si="1292"/>
        <v>6.656349567592164E-3</v>
      </c>
      <c r="M3332" s="28">
        <f t="shared" si="1292"/>
        <v>330.4133626373627</v>
      </c>
      <c r="N3332" s="28">
        <f t="shared" si="1292"/>
        <v>119.65840659340643</v>
      </c>
      <c r="O3332" s="28">
        <f t="shared" si="1292"/>
        <v>44.390010989010989</v>
      </c>
      <c r="P3332" s="28">
        <f t="shared" si="1292"/>
        <v>0</v>
      </c>
      <c r="R3332" s="24">
        <f t="shared" si="1224"/>
        <v>1544.4512387671505</v>
      </c>
      <c r="T3332" s="5">
        <v>586.52254962080895</v>
      </c>
      <c r="V3332" s="20">
        <f t="shared" si="1225"/>
        <v>2130.9737883879593</v>
      </c>
      <c r="W3332" s="59">
        <f t="shared" si="1290"/>
        <v>43343</v>
      </c>
      <c r="X3332" s="36">
        <f t="shared" si="1276"/>
        <v>151.39905833333341</v>
      </c>
      <c r="Y3332" s="28">
        <f t="shared" si="1276"/>
        <v>338.18764999999991</v>
      </c>
      <c r="Z3332" s="28">
        <f t="shared" si="1276"/>
        <v>329.06874999999974</v>
      </c>
      <c r="AA3332" s="28">
        <f t="shared" si="1276"/>
        <v>321.8648083333332</v>
      </c>
      <c r="AB3332" s="28">
        <f t="shared" si="1276"/>
        <v>202.36661666666666</v>
      </c>
      <c r="AC3332" s="28">
        <f t="shared" si="1276"/>
        <v>35.93319166666668</v>
      </c>
      <c r="AD3332" s="28">
        <f t="shared" si="1276"/>
        <v>96.176699999999983</v>
      </c>
      <c r="AE3332" s="28">
        <f t="shared" si="1276"/>
        <v>0</v>
      </c>
      <c r="AF3332" s="28">
        <f t="shared" si="1276"/>
        <v>13.055871666666661</v>
      </c>
      <c r="AG3332" s="28">
        <f t="shared" si="1276"/>
        <v>8.5230499999999978</v>
      </c>
      <c r="AH3332" s="28">
        <f t="shared" si="1218"/>
        <v>0</v>
      </c>
      <c r="AL3332" s="24">
        <f t="shared" si="1228"/>
        <v>1496.5756966666663</v>
      </c>
      <c r="AN3332" s="47">
        <v>315</v>
      </c>
      <c r="AP3332" s="20">
        <f t="shared" si="1226"/>
        <v>1811.5756966666663</v>
      </c>
      <c r="AR3332" s="20"/>
    </row>
    <row r="3333" spans="1:44" x14ac:dyDescent="0.25">
      <c r="A3333" t="str">
        <f>VLOOKUP($B3333,'Cushing Balance'!$C$2:$E$500,3,TRUE)</f>
        <v>12018</v>
      </c>
      <c r="B3333" s="2">
        <v>43344</v>
      </c>
      <c r="C3333" s="32"/>
      <c r="D3333" s="36">
        <f t="shared" si="1254"/>
        <v>139.16694505494522</v>
      </c>
      <c r="E3333" s="28">
        <f t="shared" si="1255"/>
        <v>108.94604395604414</v>
      </c>
      <c r="F3333" s="28">
        <f t="shared" si="1256"/>
        <v>197.36916483516487</v>
      </c>
      <c r="G3333" s="28"/>
      <c r="H3333" s="28">
        <f t="shared" ref="H3333:P3333" si="1293">AVERAGE(H3327:H3332)</f>
        <v>132.56742857142854</v>
      </c>
      <c r="I3333" s="28">
        <f t="shared" si="1293"/>
        <v>78.849230769230743</v>
      </c>
      <c r="J3333" s="28">
        <f t="shared" si="1293"/>
        <v>315.60278021978041</v>
      </c>
      <c r="K3333" s="28">
        <f t="shared" si="1293"/>
        <v>77.481208791208815</v>
      </c>
      <c r="L3333" s="28">
        <f t="shared" si="1293"/>
        <v>6.656349567592164E-3</v>
      </c>
      <c r="M3333" s="28">
        <f t="shared" si="1293"/>
        <v>330.4133626373627</v>
      </c>
      <c r="N3333" s="28">
        <f t="shared" si="1293"/>
        <v>119.65840659340643</v>
      </c>
      <c r="O3333" s="28">
        <f t="shared" si="1293"/>
        <v>44.390010989010989</v>
      </c>
      <c r="P3333" s="28">
        <f t="shared" si="1293"/>
        <v>0</v>
      </c>
      <c r="R3333" s="24">
        <f t="shared" si="1224"/>
        <v>1544.4512387671505</v>
      </c>
      <c r="T3333" s="5">
        <v>588.84688935138479</v>
      </c>
      <c r="V3333" s="20">
        <f t="shared" si="1225"/>
        <v>2133.2981281185353</v>
      </c>
      <c r="W3333" s="59">
        <f t="shared" si="1290"/>
        <v>43344</v>
      </c>
      <c r="X3333" s="36">
        <f t="shared" ref="X3333:AG3348" si="1294">AVERAGE(X3326:X3332)</f>
        <v>151.39905833333341</v>
      </c>
      <c r="Y3333" s="28">
        <f t="shared" si="1294"/>
        <v>338.18764999999991</v>
      </c>
      <c r="Z3333" s="28">
        <f t="shared" si="1294"/>
        <v>329.06874999999974</v>
      </c>
      <c r="AA3333" s="28">
        <f t="shared" si="1294"/>
        <v>321.8648083333332</v>
      </c>
      <c r="AB3333" s="28">
        <f t="shared" si="1294"/>
        <v>202.36661666666666</v>
      </c>
      <c r="AC3333" s="28">
        <f t="shared" si="1294"/>
        <v>35.93319166666668</v>
      </c>
      <c r="AD3333" s="28">
        <f t="shared" si="1294"/>
        <v>96.176699999999983</v>
      </c>
      <c r="AE3333" s="28">
        <f t="shared" si="1294"/>
        <v>0</v>
      </c>
      <c r="AF3333" s="28">
        <f t="shared" si="1294"/>
        <v>13.055871666666661</v>
      </c>
      <c r="AG3333" s="28">
        <f t="shared" si="1294"/>
        <v>8.5230499999999978</v>
      </c>
      <c r="AH3333" s="28">
        <f t="shared" ref="AH3333:AH3396" si="1295">AVERAGE(AH3326:AH3332)</f>
        <v>0</v>
      </c>
      <c r="AL3333" s="24">
        <f t="shared" si="1228"/>
        <v>1496.5756966666663</v>
      </c>
      <c r="AN3333" s="47">
        <v>315</v>
      </c>
      <c r="AP3333" s="20">
        <f t="shared" si="1226"/>
        <v>1811.5756966666663</v>
      </c>
      <c r="AR3333" s="20"/>
    </row>
    <row r="3334" spans="1:44" x14ac:dyDescent="0.25">
      <c r="A3334" t="str">
        <f>VLOOKUP($B3334,'Cushing Balance'!$C$2:$E$500,3,TRUE)</f>
        <v>12018</v>
      </c>
      <c r="B3334" s="2">
        <v>43345</v>
      </c>
      <c r="C3334" s="32"/>
      <c r="D3334" s="36">
        <f t="shared" si="1254"/>
        <v>139.16694505494522</v>
      </c>
      <c r="E3334" s="28">
        <f t="shared" si="1255"/>
        <v>108.94604395604414</v>
      </c>
      <c r="F3334" s="28">
        <f t="shared" si="1256"/>
        <v>197.36916483516487</v>
      </c>
      <c r="G3334" s="28"/>
      <c r="H3334" s="28">
        <f t="shared" ref="H3334:P3334" si="1296">AVERAGE(H3328:H3333)</f>
        <v>132.56742857142854</v>
      </c>
      <c r="I3334" s="28">
        <f t="shared" si="1296"/>
        <v>78.849230769230743</v>
      </c>
      <c r="J3334" s="28">
        <f t="shared" si="1296"/>
        <v>315.60278021978041</v>
      </c>
      <c r="K3334" s="28">
        <f t="shared" si="1296"/>
        <v>77.481208791208815</v>
      </c>
      <c r="L3334" s="28">
        <f t="shared" si="1296"/>
        <v>6.656349567592164E-3</v>
      </c>
      <c r="M3334" s="28">
        <f t="shared" si="1296"/>
        <v>330.4133626373627</v>
      </c>
      <c r="N3334" s="28">
        <f t="shared" si="1296"/>
        <v>119.65840659340643</v>
      </c>
      <c r="O3334" s="28">
        <f t="shared" si="1296"/>
        <v>44.390010989010989</v>
      </c>
      <c r="P3334" s="28">
        <f t="shared" si="1296"/>
        <v>0</v>
      </c>
      <c r="R3334" s="24">
        <f t="shared" si="1224"/>
        <v>1544.4512387671505</v>
      </c>
      <c r="T3334" s="5">
        <v>588.84688935138479</v>
      </c>
      <c r="V3334" s="20">
        <f t="shared" si="1225"/>
        <v>2133.2981281185353</v>
      </c>
      <c r="W3334" s="59">
        <f t="shared" si="1290"/>
        <v>43345</v>
      </c>
      <c r="X3334" s="36">
        <f t="shared" si="1294"/>
        <v>151.39905833333341</v>
      </c>
      <c r="Y3334" s="28">
        <f t="shared" si="1294"/>
        <v>338.18764999999991</v>
      </c>
      <c r="Z3334" s="28">
        <f t="shared" si="1294"/>
        <v>329.06874999999974</v>
      </c>
      <c r="AA3334" s="28">
        <f t="shared" si="1294"/>
        <v>321.8648083333332</v>
      </c>
      <c r="AB3334" s="28">
        <f t="shared" si="1294"/>
        <v>202.36661666666666</v>
      </c>
      <c r="AC3334" s="28">
        <f t="shared" si="1294"/>
        <v>35.93319166666668</v>
      </c>
      <c r="AD3334" s="28">
        <f t="shared" si="1294"/>
        <v>96.176699999999983</v>
      </c>
      <c r="AE3334" s="28">
        <f t="shared" si="1294"/>
        <v>0</v>
      </c>
      <c r="AF3334" s="28">
        <f t="shared" si="1294"/>
        <v>13.055871666666661</v>
      </c>
      <c r="AG3334" s="28">
        <f t="shared" si="1294"/>
        <v>8.5230499999999978</v>
      </c>
      <c r="AH3334" s="28">
        <f t="shared" si="1295"/>
        <v>0</v>
      </c>
      <c r="AL3334" s="24">
        <f t="shared" si="1228"/>
        <v>1496.5756966666663</v>
      </c>
      <c r="AN3334" s="47">
        <v>315</v>
      </c>
      <c r="AP3334" s="20">
        <f t="shared" si="1226"/>
        <v>1811.5756966666663</v>
      </c>
      <c r="AR3334" s="20"/>
    </row>
    <row r="3335" spans="1:44" x14ac:dyDescent="0.25">
      <c r="A3335" t="str">
        <f>VLOOKUP($B3335,'Cushing Balance'!$C$2:$E$500,3,TRUE)</f>
        <v>12018</v>
      </c>
      <c r="B3335" s="2">
        <v>43346</v>
      </c>
      <c r="C3335" s="32"/>
      <c r="D3335" s="36">
        <f t="shared" si="1254"/>
        <v>139.16694505494522</v>
      </c>
      <c r="E3335" s="28">
        <f t="shared" si="1255"/>
        <v>108.94604395604414</v>
      </c>
      <c r="F3335" s="28">
        <f t="shared" si="1256"/>
        <v>197.36916483516487</v>
      </c>
      <c r="G3335" s="28"/>
      <c r="H3335" s="28">
        <f t="shared" ref="H3335:P3335" si="1297">AVERAGE(H3329:H3334)</f>
        <v>132.56742857142854</v>
      </c>
      <c r="I3335" s="28">
        <f t="shared" si="1297"/>
        <v>78.849230769230743</v>
      </c>
      <c r="J3335" s="28">
        <f t="shared" si="1297"/>
        <v>315.60278021978041</v>
      </c>
      <c r="K3335" s="28">
        <f t="shared" si="1297"/>
        <v>77.481208791208815</v>
      </c>
      <c r="L3335" s="28">
        <f t="shared" si="1297"/>
        <v>6.656349567592164E-3</v>
      </c>
      <c r="M3335" s="28">
        <f t="shared" si="1297"/>
        <v>330.4133626373627</v>
      </c>
      <c r="N3335" s="28">
        <f t="shared" si="1297"/>
        <v>119.65840659340643</v>
      </c>
      <c r="O3335" s="28">
        <f t="shared" si="1297"/>
        <v>44.390010989010989</v>
      </c>
      <c r="P3335" s="28">
        <f t="shared" si="1297"/>
        <v>0</v>
      </c>
      <c r="R3335" s="24">
        <f t="shared" si="1224"/>
        <v>1544.4512387671505</v>
      </c>
      <c r="T3335" s="5">
        <v>588.84688935138479</v>
      </c>
      <c r="V3335" s="20">
        <f t="shared" si="1225"/>
        <v>2133.2981281185353</v>
      </c>
      <c r="W3335" s="59">
        <f t="shared" si="1290"/>
        <v>43346</v>
      </c>
      <c r="X3335" s="36">
        <f t="shared" si="1294"/>
        <v>151.39905833333341</v>
      </c>
      <c r="Y3335" s="28">
        <f t="shared" si="1294"/>
        <v>338.18764999999991</v>
      </c>
      <c r="Z3335" s="28">
        <f t="shared" si="1294"/>
        <v>329.06874999999974</v>
      </c>
      <c r="AA3335" s="28">
        <f t="shared" si="1294"/>
        <v>321.8648083333332</v>
      </c>
      <c r="AB3335" s="28">
        <f t="shared" si="1294"/>
        <v>202.36661666666666</v>
      </c>
      <c r="AC3335" s="28">
        <f t="shared" si="1294"/>
        <v>35.93319166666668</v>
      </c>
      <c r="AD3335" s="28">
        <f t="shared" si="1294"/>
        <v>96.176699999999983</v>
      </c>
      <c r="AE3335" s="28">
        <f t="shared" si="1294"/>
        <v>0</v>
      </c>
      <c r="AF3335" s="28">
        <f t="shared" si="1294"/>
        <v>13.055871666666661</v>
      </c>
      <c r="AG3335" s="28">
        <f t="shared" si="1294"/>
        <v>8.5230499999999978</v>
      </c>
      <c r="AH3335" s="28">
        <f t="shared" si="1295"/>
        <v>0</v>
      </c>
      <c r="AL3335" s="24">
        <f t="shared" si="1228"/>
        <v>1496.5756966666663</v>
      </c>
      <c r="AN3335" s="47">
        <v>315</v>
      </c>
      <c r="AP3335" s="20">
        <f t="shared" si="1226"/>
        <v>1811.5756966666663</v>
      </c>
      <c r="AR3335" s="20"/>
    </row>
    <row r="3336" spans="1:44" x14ac:dyDescent="0.25">
      <c r="A3336" t="str">
        <f>VLOOKUP($B3336,'Cushing Balance'!$C$2:$E$500,3,TRUE)</f>
        <v>12018</v>
      </c>
      <c r="B3336" s="2">
        <v>43347</v>
      </c>
      <c r="C3336" s="32"/>
      <c r="D3336" s="36">
        <f t="shared" si="1254"/>
        <v>139.16694505494522</v>
      </c>
      <c r="E3336" s="28">
        <f t="shared" si="1255"/>
        <v>108.94604395604414</v>
      </c>
      <c r="F3336" s="28">
        <f t="shared" si="1256"/>
        <v>197.36916483516487</v>
      </c>
      <c r="G3336" s="28"/>
      <c r="H3336" s="28">
        <f t="shared" ref="H3336:P3336" si="1298">AVERAGE(H3330:H3335)</f>
        <v>132.56742857142854</v>
      </c>
      <c r="I3336" s="28">
        <f t="shared" si="1298"/>
        <v>78.849230769230743</v>
      </c>
      <c r="J3336" s="28">
        <f t="shared" si="1298"/>
        <v>315.60278021978041</v>
      </c>
      <c r="K3336" s="28">
        <f t="shared" si="1298"/>
        <v>77.481208791208815</v>
      </c>
      <c r="L3336" s="28">
        <f t="shared" si="1298"/>
        <v>6.656349567592164E-3</v>
      </c>
      <c r="M3336" s="28">
        <f t="shared" si="1298"/>
        <v>330.4133626373627</v>
      </c>
      <c r="N3336" s="28">
        <f t="shared" si="1298"/>
        <v>119.65840659340643</v>
      </c>
      <c r="O3336" s="28">
        <f t="shared" si="1298"/>
        <v>44.390010989010989</v>
      </c>
      <c r="P3336" s="28">
        <f t="shared" si="1298"/>
        <v>0</v>
      </c>
      <c r="R3336" s="24">
        <f t="shared" si="1224"/>
        <v>1544.4512387671505</v>
      </c>
      <c r="T3336" s="5">
        <v>588.84688935138479</v>
      </c>
      <c r="V3336" s="20">
        <f t="shared" si="1225"/>
        <v>2133.2981281185353</v>
      </c>
      <c r="W3336" s="59">
        <f t="shared" si="1290"/>
        <v>43347</v>
      </c>
      <c r="X3336" s="36">
        <f t="shared" si="1294"/>
        <v>151.39905833333341</v>
      </c>
      <c r="Y3336" s="28">
        <f t="shared" si="1294"/>
        <v>338.18764999999991</v>
      </c>
      <c r="Z3336" s="28">
        <f t="shared" si="1294"/>
        <v>329.06874999999974</v>
      </c>
      <c r="AA3336" s="28">
        <f t="shared" si="1294"/>
        <v>321.8648083333332</v>
      </c>
      <c r="AB3336" s="28">
        <f t="shared" si="1294"/>
        <v>202.36661666666666</v>
      </c>
      <c r="AC3336" s="28">
        <f t="shared" si="1294"/>
        <v>35.93319166666668</v>
      </c>
      <c r="AD3336" s="28">
        <f t="shared" si="1294"/>
        <v>96.176699999999983</v>
      </c>
      <c r="AE3336" s="28">
        <f t="shared" si="1294"/>
        <v>0</v>
      </c>
      <c r="AF3336" s="28">
        <f t="shared" si="1294"/>
        <v>13.055871666666661</v>
      </c>
      <c r="AG3336" s="28">
        <f t="shared" si="1294"/>
        <v>8.5230499999999978</v>
      </c>
      <c r="AH3336" s="28">
        <f t="shared" si="1295"/>
        <v>0</v>
      </c>
      <c r="AL3336" s="24">
        <f t="shared" si="1228"/>
        <v>1496.5756966666663</v>
      </c>
      <c r="AN3336" s="47">
        <v>315</v>
      </c>
      <c r="AP3336" s="20">
        <f t="shared" si="1226"/>
        <v>1811.5756966666663</v>
      </c>
      <c r="AR3336" s="20"/>
    </row>
    <row r="3337" spans="1:44" x14ac:dyDescent="0.25">
      <c r="A3337" t="str">
        <f>VLOOKUP($B3337,'Cushing Balance'!$C$2:$E$500,3,TRUE)</f>
        <v>12018</v>
      </c>
      <c r="B3337" s="2">
        <v>43348</v>
      </c>
      <c r="C3337" s="32"/>
      <c r="D3337" s="36">
        <f t="shared" si="1254"/>
        <v>139.16694505494522</v>
      </c>
      <c r="E3337" s="28">
        <f t="shared" si="1255"/>
        <v>108.94604395604414</v>
      </c>
      <c r="F3337" s="28">
        <f t="shared" si="1256"/>
        <v>197.36916483516487</v>
      </c>
      <c r="G3337" s="28"/>
      <c r="H3337" s="28">
        <f t="shared" ref="H3337:P3337" si="1299">AVERAGE(H3331:H3336)</f>
        <v>132.56742857142854</v>
      </c>
      <c r="I3337" s="28">
        <f t="shared" si="1299"/>
        <v>78.849230769230743</v>
      </c>
      <c r="J3337" s="28">
        <f t="shared" si="1299"/>
        <v>315.60278021978041</v>
      </c>
      <c r="K3337" s="28">
        <f t="shared" si="1299"/>
        <v>77.481208791208815</v>
      </c>
      <c r="L3337" s="28">
        <f t="shared" si="1299"/>
        <v>6.656349567592164E-3</v>
      </c>
      <c r="M3337" s="28">
        <f t="shared" si="1299"/>
        <v>330.4133626373627</v>
      </c>
      <c r="N3337" s="28">
        <f t="shared" si="1299"/>
        <v>119.65840659340643</v>
      </c>
      <c r="O3337" s="28">
        <f t="shared" si="1299"/>
        <v>44.390010989010989</v>
      </c>
      <c r="P3337" s="28">
        <f t="shared" si="1299"/>
        <v>0</v>
      </c>
      <c r="R3337" s="24">
        <f t="shared" si="1224"/>
        <v>1544.4512387671505</v>
      </c>
      <c r="T3337" s="5">
        <v>588.84688935138479</v>
      </c>
      <c r="V3337" s="20">
        <f t="shared" si="1225"/>
        <v>2133.2981281185353</v>
      </c>
      <c r="W3337" s="59">
        <f t="shared" si="1290"/>
        <v>43348</v>
      </c>
      <c r="X3337" s="36">
        <f t="shared" si="1294"/>
        <v>151.39905833333341</v>
      </c>
      <c r="Y3337" s="28">
        <f t="shared" si="1294"/>
        <v>338.18764999999991</v>
      </c>
      <c r="Z3337" s="28">
        <f t="shared" si="1294"/>
        <v>329.06874999999974</v>
      </c>
      <c r="AA3337" s="28">
        <f t="shared" si="1294"/>
        <v>321.8648083333332</v>
      </c>
      <c r="AB3337" s="28">
        <f t="shared" si="1294"/>
        <v>202.36661666666666</v>
      </c>
      <c r="AC3337" s="28">
        <f t="shared" si="1294"/>
        <v>35.93319166666668</v>
      </c>
      <c r="AD3337" s="28">
        <f t="shared" si="1294"/>
        <v>96.176699999999983</v>
      </c>
      <c r="AE3337" s="28">
        <f t="shared" si="1294"/>
        <v>0</v>
      </c>
      <c r="AF3337" s="28">
        <f t="shared" si="1294"/>
        <v>13.055871666666661</v>
      </c>
      <c r="AG3337" s="28">
        <f t="shared" si="1294"/>
        <v>8.5230499999999978</v>
      </c>
      <c r="AH3337" s="28">
        <f t="shared" si="1295"/>
        <v>0</v>
      </c>
      <c r="AL3337" s="24">
        <f t="shared" si="1228"/>
        <v>1496.5756966666663</v>
      </c>
      <c r="AN3337" s="47">
        <v>315</v>
      </c>
      <c r="AP3337" s="20">
        <f t="shared" si="1226"/>
        <v>1811.5756966666663</v>
      </c>
      <c r="AR3337" s="20"/>
    </row>
    <row r="3338" spans="1:44" x14ac:dyDescent="0.25">
      <c r="A3338" t="str">
        <f>VLOOKUP($B3338,'Cushing Balance'!$C$2:$E$500,3,TRUE)</f>
        <v>12018</v>
      </c>
      <c r="B3338" s="2">
        <v>43349</v>
      </c>
      <c r="C3338" s="32"/>
      <c r="D3338" s="36">
        <f t="shared" si="1254"/>
        <v>139.16694505494522</v>
      </c>
      <c r="E3338" s="28">
        <f t="shared" si="1255"/>
        <v>108.94604395604414</v>
      </c>
      <c r="F3338" s="28">
        <f t="shared" si="1256"/>
        <v>197.36916483516487</v>
      </c>
      <c r="G3338" s="28"/>
      <c r="H3338" s="28">
        <f t="shared" ref="H3338:P3338" si="1300">AVERAGE(H3332:H3337)</f>
        <v>132.56742857142854</v>
      </c>
      <c r="I3338" s="28">
        <f t="shared" si="1300"/>
        <v>78.849230769230743</v>
      </c>
      <c r="J3338" s="28">
        <f t="shared" si="1300"/>
        <v>315.60278021978041</v>
      </c>
      <c r="K3338" s="28">
        <f t="shared" si="1300"/>
        <v>77.481208791208815</v>
      </c>
      <c r="L3338" s="28">
        <f t="shared" si="1300"/>
        <v>6.656349567592164E-3</v>
      </c>
      <c r="M3338" s="28">
        <f t="shared" si="1300"/>
        <v>330.4133626373627</v>
      </c>
      <c r="N3338" s="28">
        <f t="shared" si="1300"/>
        <v>119.65840659340643</v>
      </c>
      <c r="O3338" s="28">
        <f t="shared" si="1300"/>
        <v>44.390010989010989</v>
      </c>
      <c r="P3338" s="28">
        <f t="shared" si="1300"/>
        <v>0</v>
      </c>
      <c r="R3338" s="24">
        <f t="shared" ref="R3338:R3401" si="1301">SUM(D3338:P3338)</f>
        <v>1544.4512387671505</v>
      </c>
      <c r="T3338" s="5">
        <v>588.84688935138479</v>
      </c>
      <c r="V3338" s="20">
        <f t="shared" ref="V3338:V3401" si="1302">T3338+R3338</f>
        <v>2133.2981281185353</v>
      </c>
      <c r="W3338" s="59">
        <f t="shared" si="1290"/>
        <v>43349</v>
      </c>
      <c r="X3338" s="36">
        <f t="shared" si="1294"/>
        <v>151.39905833333341</v>
      </c>
      <c r="Y3338" s="28">
        <f t="shared" si="1294"/>
        <v>338.18764999999991</v>
      </c>
      <c r="Z3338" s="28">
        <f t="shared" si="1294"/>
        <v>329.06874999999974</v>
      </c>
      <c r="AA3338" s="28">
        <f t="shared" si="1294"/>
        <v>321.8648083333332</v>
      </c>
      <c r="AB3338" s="28">
        <f t="shared" si="1294"/>
        <v>202.36661666666666</v>
      </c>
      <c r="AC3338" s="28">
        <f t="shared" si="1294"/>
        <v>35.93319166666668</v>
      </c>
      <c r="AD3338" s="28">
        <f t="shared" si="1294"/>
        <v>96.176699999999983</v>
      </c>
      <c r="AE3338" s="28">
        <f t="shared" si="1294"/>
        <v>0</v>
      </c>
      <c r="AF3338" s="28">
        <f t="shared" si="1294"/>
        <v>13.055871666666661</v>
      </c>
      <c r="AG3338" s="28">
        <f t="shared" si="1294"/>
        <v>8.5230499999999978</v>
      </c>
      <c r="AH3338" s="28">
        <f t="shared" si="1295"/>
        <v>0</v>
      </c>
      <c r="AL3338" s="24">
        <f t="shared" si="1228"/>
        <v>1496.5756966666663</v>
      </c>
      <c r="AN3338" s="47">
        <v>315</v>
      </c>
      <c r="AP3338" s="20">
        <f t="shared" ref="AP3338:AP3401" si="1303">AN3338+AL3338</f>
        <v>1811.5756966666663</v>
      </c>
      <c r="AR3338" s="20"/>
    </row>
    <row r="3339" spans="1:44" x14ac:dyDescent="0.25">
      <c r="A3339" t="str">
        <f>VLOOKUP($B3339,'Cushing Balance'!$C$2:$E$500,3,TRUE)</f>
        <v>12018</v>
      </c>
      <c r="B3339" s="2">
        <v>43350</v>
      </c>
      <c r="C3339" s="32"/>
      <c r="D3339" s="36">
        <f t="shared" si="1254"/>
        <v>139.16694505494522</v>
      </c>
      <c r="E3339" s="28">
        <f t="shared" si="1255"/>
        <v>108.94604395604414</v>
      </c>
      <c r="F3339" s="28">
        <f t="shared" si="1256"/>
        <v>197.36916483516487</v>
      </c>
      <c r="G3339" s="28"/>
      <c r="H3339" s="28">
        <f t="shared" ref="H3339:P3339" si="1304">AVERAGE(H3333:H3338)</f>
        <v>132.56742857142854</v>
      </c>
      <c r="I3339" s="28">
        <f t="shared" si="1304"/>
        <v>78.849230769230743</v>
      </c>
      <c r="J3339" s="28">
        <f t="shared" si="1304"/>
        <v>315.60278021978041</v>
      </c>
      <c r="K3339" s="28">
        <f t="shared" si="1304"/>
        <v>77.481208791208815</v>
      </c>
      <c r="L3339" s="28">
        <f t="shared" si="1304"/>
        <v>6.656349567592164E-3</v>
      </c>
      <c r="M3339" s="28">
        <f t="shared" si="1304"/>
        <v>330.4133626373627</v>
      </c>
      <c r="N3339" s="28">
        <f t="shared" si="1304"/>
        <v>119.65840659340643</v>
      </c>
      <c r="O3339" s="28">
        <f t="shared" si="1304"/>
        <v>44.390010989010989</v>
      </c>
      <c r="P3339" s="28">
        <f t="shared" si="1304"/>
        <v>0</v>
      </c>
      <c r="R3339" s="24">
        <f t="shared" si="1301"/>
        <v>1544.4512387671505</v>
      </c>
      <c r="T3339" s="5">
        <v>588.84688935138479</v>
      </c>
      <c r="V3339" s="20">
        <f t="shared" si="1302"/>
        <v>2133.2981281185353</v>
      </c>
      <c r="W3339" s="59">
        <f t="shared" si="1290"/>
        <v>43350</v>
      </c>
      <c r="X3339" s="36">
        <f t="shared" si="1294"/>
        <v>151.39905833333341</v>
      </c>
      <c r="Y3339" s="28">
        <f t="shared" si="1294"/>
        <v>338.18764999999991</v>
      </c>
      <c r="Z3339" s="28">
        <f t="shared" si="1294"/>
        <v>329.06874999999974</v>
      </c>
      <c r="AA3339" s="28">
        <f t="shared" si="1294"/>
        <v>321.8648083333332</v>
      </c>
      <c r="AB3339" s="28">
        <f t="shared" si="1294"/>
        <v>202.36661666666666</v>
      </c>
      <c r="AC3339" s="28">
        <f t="shared" si="1294"/>
        <v>35.93319166666668</v>
      </c>
      <c r="AD3339" s="28">
        <f t="shared" si="1294"/>
        <v>96.176699999999983</v>
      </c>
      <c r="AE3339" s="28">
        <f t="shared" si="1294"/>
        <v>0</v>
      </c>
      <c r="AF3339" s="28">
        <f t="shared" si="1294"/>
        <v>13.055871666666661</v>
      </c>
      <c r="AG3339" s="28">
        <f t="shared" si="1294"/>
        <v>8.5230499999999978</v>
      </c>
      <c r="AH3339" s="28">
        <f t="shared" si="1295"/>
        <v>0</v>
      </c>
      <c r="AL3339" s="24">
        <f t="shared" ref="AL3339:AL3402" si="1305">SUM(X3339:AJ3339)</f>
        <v>1496.5756966666663</v>
      </c>
      <c r="AN3339" s="47">
        <v>315</v>
      </c>
      <c r="AP3339" s="20">
        <f t="shared" si="1303"/>
        <v>1811.5756966666663</v>
      </c>
      <c r="AR3339" s="20"/>
    </row>
    <row r="3340" spans="1:44" x14ac:dyDescent="0.25">
      <c r="A3340" t="str">
        <f>VLOOKUP($B3340,'Cushing Balance'!$C$2:$E$500,3,TRUE)</f>
        <v>12018</v>
      </c>
      <c r="B3340" s="2">
        <v>43351</v>
      </c>
      <c r="C3340" s="32"/>
      <c r="D3340" s="36">
        <f t="shared" si="1254"/>
        <v>139.16694505494522</v>
      </c>
      <c r="E3340" s="28">
        <f t="shared" si="1255"/>
        <v>108.94604395604414</v>
      </c>
      <c r="F3340" s="28">
        <f t="shared" si="1256"/>
        <v>197.36916483516487</v>
      </c>
      <c r="G3340" s="28"/>
      <c r="H3340" s="28">
        <f t="shared" ref="H3340:P3340" si="1306">AVERAGE(H3334:H3339)</f>
        <v>132.56742857142854</v>
      </c>
      <c r="I3340" s="28">
        <f t="shared" si="1306"/>
        <v>78.849230769230743</v>
      </c>
      <c r="J3340" s="28">
        <f t="shared" si="1306"/>
        <v>315.60278021978041</v>
      </c>
      <c r="K3340" s="28">
        <f t="shared" si="1306"/>
        <v>77.481208791208815</v>
      </c>
      <c r="L3340" s="28">
        <f t="shared" si="1306"/>
        <v>6.656349567592164E-3</v>
      </c>
      <c r="M3340" s="28">
        <f t="shared" si="1306"/>
        <v>330.4133626373627</v>
      </c>
      <c r="N3340" s="28">
        <f t="shared" si="1306"/>
        <v>119.65840659340643</v>
      </c>
      <c r="O3340" s="28">
        <f t="shared" si="1306"/>
        <v>44.390010989010989</v>
      </c>
      <c r="P3340" s="28">
        <f t="shared" si="1306"/>
        <v>0</v>
      </c>
      <c r="R3340" s="24">
        <f t="shared" si="1301"/>
        <v>1544.4512387671505</v>
      </c>
      <c r="T3340" s="5">
        <v>588.84688935138479</v>
      </c>
      <c r="V3340" s="20">
        <f t="shared" si="1302"/>
        <v>2133.2981281185353</v>
      </c>
      <c r="W3340" s="59">
        <f t="shared" si="1290"/>
        <v>43351</v>
      </c>
      <c r="X3340" s="36">
        <f t="shared" si="1294"/>
        <v>151.39905833333341</v>
      </c>
      <c r="Y3340" s="28">
        <f t="shared" si="1294"/>
        <v>338.18764999999991</v>
      </c>
      <c r="Z3340" s="28">
        <f t="shared" si="1294"/>
        <v>329.06874999999974</v>
      </c>
      <c r="AA3340" s="28">
        <f t="shared" si="1294"/>
        <v>321.8648083333332</v>
      </c>
      <c r="AB3340" s="28">
        <f t="shared" si="1294"/>
        <v>202.36661666666666</v>
      </c>
      <c r="AC3340" s="28">
        <f t="shared" si="1294"/>
        <v>35.93319166666668</v>
      </c>
      <c r="AD3340" s="28">
        <f t="shared" si="1294"/>
        <v>96.176699999999983</v>
      </c>
      <c r="AE3340" s="28">
        <f t="shared" si="1294"/>
        <v>0</v>
      </c>
      <c r="AF3340" s="28">
        <f t="shared" si="1294"/>
        <v>13.055871666666661</v>
      </c>
      <c r="AG3340" s="28">
        <f t="shared" si="1294"/>
        <v>8.5230499999999978</v>
      </c>
      <c r="AH3340" s="28">
        <f t="shared" si="1295"/>
        <v>0</v>
      </c>
      <c r="AL3340" s="24">
        <f t="shared" si="1305"/>
        <v>1496.5756966666663</v>
      </c>
      <c r="AN3340" s="47">
        <v>315</v>
      </c>
      <c r="AP3340" s="20">
        <f t="shared" si="1303"/>
        <v>1811.5756966666663</v>
      </c>
      <c r="AR3340" s="20"/>
    </row>
    <row r="3341" spans="1:44" x14ac:dyDescent="0.25">
      <c r="A3341" t="str">
        <f>VLOOKUP($B3341,'Cushing Balance'!$C$2:$E$500,3,TRUE)</f>
        <v>12018</v>
      </c>
      <c r="B3341" s="2">
        <v>43352</v>
      </c>
      <c r="C3341" s="32"/>
      <c r="D3341" s="36">
        <f t="shared" si="1254"/>
        <v>139.16694505494522</v>
      </c>
      <c r="E3341" s="28">
        <f t="shared" si="1255"/>
        <v>108.94604395604414</v>
      </c>
      <c r="F3341" s="28">
        <f t="shared" si="1256"/>
        <v>197.36916483516487</v>
      </c>
      <c r="G3341" s="28"/>
      <c r="H3341" s="28">
        <f t="shared" ref="H3341:P3341" si="1307">AVERAGE(H3335:H3340)</f>
        <v>132.56742857142854</v>
      </c>
      <c r="I3341" s="28">
        <f t="shared" si="1307"/>
        <v>78.849230769230743</v>
      </c>
      <c r="J3341" s="28">
        <f t="shared" si="1307"/>
        <v>315.60278021978041</v>
      </c>
      <c r="K3341" s="28">
        <f t="shared" si="1307"/>
        <v>77.481208791208815</v>
      </c>
      <c r="L3341" s="28">
        <f t="shared" si="1307"/>
        <v>6.656349567592164E-3</v>
      </c>
      <c r="M3341" s="28">
        <f t="shared" si="1307"/>
        <v>330.4133626373627</v>
      </c>
      <c r="N3341" s="28">
        <f t="shared" si="1307"/>
        <v>119.65840659340643</v>
      </c>
      <c r="O3341" s="28">
        <f t="shared" si="1307"/>
        <v>44.390010989010989</v>
      </c>
      <c r="P3341" s="28">
        <f t="shared" si="1307"/>
        <v>0</v>
      </c>
      <c r="R3341" s="24">
        <f t="shared" si="1301"/>
        <v>1544.4512387671505</v>
      </c>
      <c r="T3341" s="5">
        <v>588.84688935138479</v>
      </c>
      <c r="V3341" s="20">
        <f t="shared" si="1302"/>
        <v>2133.2981281185353</v>
      </c>
      <c r="W3341" s="59">
        <f t="shared" si="1290"/>
        <v>43352</v>
      </c>
      <c r="X3341" s="36">
        <f t="shared" si="1294"/>
        <v>151.39905833333341</v>
      </c>
      <c r="Y3341" s="28">
        <f t="shared" si="1294"/>
        <v>338.18764999999991</v>
      </c>
      <c r="Z3341" s="28">
        <f t="shared" si="1294"/>
        <v>329.06874999999974</v>
      </c>
      <c r="AA3341" s="28">
        <f t="shared" si="1294"/>
        <v>321.8648083333332</v>
      </c>
      <c r="AB3341" s="28">
        <f t="shared" si="1294"/>
        <v>202.36661666666666</v>
      </c>
      <c r="AC3341" s="28">
        <f t="shared" si="1294"/>
        <v>35.93319166666668</v>
      </c>
      <c r="AD3341" s="28">
        <f t="shared" si="1294"/>
        <v>96.176699999999983</v>
      </c>
      <c r="AE3341" s="28">
        <f t="shared" si="1294"/>
        <v>0</v>
      </c>
      <c r="AF3341" s="28">
        <f t="shared" si="1294"/>
        <v>13.055871666666661</v>
      </c>
      <c r="AG3341" s="28">
        <f t="shared" si="1294"/>
        <v>8.5230499999999978</v>
      </c>
      <c r="AH3341" s="28">
        <f t="shared" si="1295"/>
        <v>0</v>
      </c>
      <c r="AL3341" s="24">
        <f t="shared" si="1305"/>
        <v>1496.5756966666663</v>
      </c>
      <c r="AN3341" s="47">
        <v>315</v>
      </c>
      <c r="AP3341" s="20">
        <f t="shared" si="1303"/>
        <v>1811.5756966666663</v>
      </c>
      <c r="AR3341" s="20"/>
    </row>
    <row r="3342" spans="1:44" x14ac:dyDescent="0.25">
      <c r="A3342" t="str">
        <f>VLOOKUP($B3342,'Cushing Balance'!$C$2:$E$500,3,TRUE)</f>
        <v>12018</v>
      </c>
      <c r="B3342" s="2">
        <v>43353</v>
      </c>
      <c r="C3342" s="32"/>
      <c r="D3342" s="36">
        <f t="shared" si="1254"/>
        <v>139.16694505494522</v>
      </c>
      <c r="E3342" s="28">
        <f t="shared" si="1255"/>
        <v>108.94604395604414</v>
      </c>
      <c r="F3342" s="28">
        <f t="shared" si="1256"/>
        <v>197.36916483516487</v>
      </c>
      <c r="G3342" s="28"/>
      <c r="H3342" s="28">
        <f t="shared" ref="H3342:P3342" si="1308">AVERAGE(H3336:H3341)</f>
        <v>132.56742857142854</v>
      </c>
      <c r="I3342" s="28">
        <f t="shared" si="1308"/>
        <v>78.849230769230743</v>
      </c>
      <c r="J3342" s="28">
        <f t="shared" si="1308"/>
        <v>315.60278021978041</v>
      </c>
      <c r="K3342" s="28">
        <f t="shared" si="1308"/>
        <v>77.481208791208815</v>
      </c>
      <c r="L3342" s="28">
        <f t="shared" si="1308"/>
        <v>6.656349567592164E-3</v>
      </c>
      <c r="M3342" s="28">
        <f t="shared" si="1308"/>
        <v>330.4133626373627</v>
      </c>
      <c r="N3342" s="28">
        <f t="shared" si="1308"/>
        <v>119.65840659340643</v>
      </c>
      <c r="O3342" s="28">
        <f t="shared" si="1308"/>
        <v>44.390010989010989</v>
      </c>
      <c r="P3342" s="28">
        <f t="shared" si="1308"/>
        <v>0</v>
      </c>
      <c r="R3342" s="24">
        <f t="shared" si="1301"/>
        <v>1544.4512387671505</v>
      </c>
      <c r="T3342" s="5">
        <v>588.84688935138479</v>
      </c>
      <c r="V3342" s="20">
        <f t="shared" si="1302"/>
        <v>2133.2981281185353</v>
      </c>
      <c r="W3342" s="59">
        <f t="shared" si="1290"/>
        <v>43353</v>
      </c>
      <c r="X3342" s="36">
        <f t="shared" si="1294"/>
        <v>151.39905833333341</v>
      </c>
      <c r="Y3342" s="28">
        <f t="shared" si="1294"/>
        <v>338.18764999999991</v>
      </c>
      <c r="Z3342" s="28">
        <f t="shared" si="1294"/>
        <v>329.06874999999974</v>
      </c>
      <c r="AA3342" s="28">
        <f t="shared" si="1294"/>
        <v>321.8648083333332</v>
      </c>
      <c r="AB3342" s="28">
        <f t="shared" si="1294"/>
        <v>202.36661666666666</v>
      </c>
      <c r="AC3342" s="28">
        <f t="shared" si="1294"/>
        <v>35.93319166666668</v>
      </c>
      <c r="AD3342" s="28">
        <f t="shared" si="1294"/>
        <v>96.176699999999983</v>
      </c>
      <c r="AE3342" s="28">
        <f t="shared" si="1294"/>
        <v>0</v>
      </c>
      <c r="AF3342" s="28">
        <f t="shared" si="1294"/>
        <v>13.055871666666661</v>
      </c>
      <c r="AG3342" s="28">
        <f t="shared" si="1294"/>
        <v>8.5230499999999978</v>
      </c>
      <c r="AH3342" s="28">
        <f t="shared" si="1295"/>
        <v>0</v>
      </c>
      <c r="AL3342" s="24">
        <f t="shared" si="1305"/>
        <v>1496.5756966666663</v>
      </c>
      <c r="AN3342" s="47">
        <v>315</v>
      </c>
      <c r="AP3342" s="20">
        <f t="shared" si="1303"/>
        <v>1811.5756966666663</v>
      </c>
      <c r="AR3342" s="20"/>
    </row>
    <row r="3343" spans="1:44" x14ac:dyDescent="0.25">
      <c r="A3343" t="str">
        <f>VLOOKUP($B3343,'Cushing Balance'!$C$2:$E$500,3,TRUE)</f>
        <v>12018</v>
      </c>
      <c r="B3343" s="2">
        <v>43354</v>
      </c>
      <c r="C3343" s="32"/>
      <c r="D3343" s="36">
        <f t="shared" si="1254"/>
        <v>139.16694505494522</v>
      </c>
      <c r="E3343" s="28">
        <f t="shared" si="1255"/>
        <v>108.94604395604414</v>
      </c>
      <c r="F3343" s="28">
        <f t="shared" si="1256"/>
        <v>197.36916483516487</v>
      </c>
      <c r="G3343" s="28"/>
      <c r="H3343" s="28">
        <f t="shared" ref="H3343:P3343" si="1309">AVERAGE(H3337:H3342)</f>
        <v>132.56742857142854</v>
      </c>
      <c r="I3343" s="28">
        <f t="shared" si="1309"/>
        <v>78.849230769230743</v>
      </c>
      <c r="J3343" s="28">
        <f t="shared" si="1309"/>
        <v>315.60278021978041</v>
      </c>
      <c r="K3343" s="28">
        <f t="shared" si="1309"/>
        <v>77.481208791208815</v>
      </c>
      <c r="L3343" s="28">
        <f t="shared" si="1309"/>
        <v>6.656349567592164E-3</v>
      </c>
      <c r="M3343" s="28">
        <f t="shared" si="1309"/>
        <v>330.4133626373627</v>
      </c>
      <c r="N3343" s="28">
        <f t="shared" si="1309"/>
        <v>119.65840659340643</v>
      </c>
      <c r="O3343" s="28">
        <f t="shared" si="1309"/>
        <v>44.390010989010989</v>
      </c>
      <c r="P3343" s="28">
        <f t="shared" si="1309"/>
        <v>0</v>
      </c>
      <c r="R3343" s="24">
        <f t="shared" si="1301"/>
        <v>1544.4512387671505</v>
      </c>
      <c r="T3343" s="5">
        <v>588.84688935138479</v>
      </c>
      <c r="V3343" s="20">
        <f t="shared" si="1302"/>
        <v>2133.2981281185353</v>
      </c>
      <c r="W3343" s="59">
        <f t="shared" si="1290"/>
        <v>43354</v>
      </c>
      <c r="X3343" s="36">
        <f t="shared" si="1294"/>
        <v>151.39905833333341</v>
      </c>
      <c r="Y3343" s="28">
        <f t="shared" si="1294"/>
        <v>338.18764999999991</v>
      </c>
      <c r="Z3343" s="28">
        <f t="shared" si="1294"/>
        <v>329.06874999999974</v>
      </c>
      <c r="AA3343" s="28">
        <f t="shared" si="1294"/>
        <v>321.8648083333332</v>
      </c>
      <c r="AB3343" s="28">
        <f t="shared" si="1294"/>
        <v>202.36661666666666</v>
      </c>
      <c r="AC3343" s="28">
        <f t="shared" si="1294"/>
        <v>35.93319166666668</v>
      </c>
      <c r="AD3343" s="28">
        <f t="shared" si="1294"/>
        <v>96.176699999999983</v>
      </c>
      <c r="AE3343" s="28">
        <f t="shared" si="1294"/>
        <v>0</v>
      </c>
      <c r="AF3343" s="28">
        <f t="shared" si="1294"/>
        <v>13.055871666666661</v>
      </c>
      <c r="AG3343" s="28">
        <f t="shared" si="1294"/>
        <v>8.5230499999999978</v>
      </c>
      <c r="AH3343" s="28">
        <f t="shared" si="1295"/>
        <v>0</v>
      </c>
      <c r="AL3343" s="24">
        <f t="shared" si="1305"/>
        <v>1496.5756966666663</v>
      </c>
      <c r="AN3343" s="47">
        <v>315</v>
      </c>
      <c r="AP3343" s="20">
        <f t="shared" si="1303"/>
        <v>1811.5756966666663</v>
      </c>
      <c r="AR3343" s="20"/>
    </row>
    <row r="3344" spans="1:44" x14ac:dyDescent="0.25">
      <c r="A3344" t="str">
        <f>VLOOKUP($B3344,'Cushing Balance'!$C$2:$E$500,3,TRUE)</f>
        <v>12018</v>
      </c>
      <c r="B3344" s="2">
        <v>43355</v>
      </c>
      <c r="C3344" s="32"/>
      <c r="D3344" s="36">
        <f t="shared" si="1254"/>
        <v>139.16694505494522</v>
      </c>
      <c r="E3344" s="28">
        <f t="shared" si="1255"/>
        <v>108.94604395604414</v>
      </c>
      <c r="F3344" s="28">
        <f t="shared" si="1256"/>
        <v>197.36916483516487</v>
      </c>
      <c r="G3344" s="28"/>
      <c r="H3344" s="28">
        <f t="shared" ref="H3344:P3344" si="1310">AVERAGE(H3338:H3343)</f>
        <v>132.56742857142854</v>
      </c>
      <c r="I3344" s="28">
        <f t="shared" si="1310"/>
        <v>78.849230769230743</v>
      </c>
      <c r="J3344" s="28">
        <f t="shared" si="1310"/>
        <v>315.60278021978041</v>
      </c>
      <c r="K3344" s="28">
        <f t="shared" si="1310"/>
        <v>77.481208791208815</v>
      </c>
      <c r="L3344" s="28">
        <f t="shared" si="1310"/>
        <v>6.656349567592164E-3</v>
      </c>
      <c r="M3344" s="28">
        <f t="shared" si="1310"/>
        <v>330.4133626373627</v>
      </c>
      <c r="N3344" s="28">
        <f t="shared" si="1310"/>
        <v>119.65840659340643</v>
      </c>
      <c r="O3344" s="28">
        <f t="shared" si="1310"/>
        <v>44.390010989010989</v>
      </c>
      <c r="P3344" s="28">
        <f t="shared" si="1310"/>
        <v>0</v>
      </c>
      <c r="R3344" s="24">
        <f t="shared" si="1301"/>
        <v>1544.4512387671505</v>
      </c>
      <c r="T3344" s="5">
        <v>588.84688935138479</v>
      </c>
      <c r="V3344" s="20">
        <f t="shared" si="1302"/>
        <v>2133.2981281185353</v>
      </c>
      <c r="W3344" s="59">
        <f t="shared" si="1290"/>
        <v>43355</v>
      </c>
      <c r="X3344" s="36">
        <f t="shared" si="1294"/>
        <v>151.39905833333341</v>
      </c>
      <c r="Y3344" s="28">
        <f t="shared" si="1294"/>
        <v>338.18764999999991</v>
      </c>
      <c r="Z3344" s="28">
        <f t="shared" si="1294"/>
        <v>329.06874999999974</v>
      </c>
      <c r="AA3344" s="28">
        <f t="shared" si="1294"/>
        <v>321.8648083333332</v>
      </c>
      <c r="AB3344" s="28">
        <f t="shared" si="1294"/>
        <v>202.36661666666666</v>
      </c>
      <c r="AC3344" s="28">
        <f t="shared" si="1294"/>
        <v>35.93319166666668</v>
      </c>
      <c r="AD3344" s="28">
        <f t="shared" si="1294"/>
        <v>96.176699999999983</v>
      </c>
      <c r="AE3344" s="28">
        <f t="shared" si="1294"/>
        <v>0</v>
      </c>
      <c r="AF3344" s="28">
        <f t="shared" si="1294"/>
        <v>13.055871666666661</v>
      </c>
      <c r="AG3344" s="28">
        <f t="shared" si="1294"/>
        <v>8.5230499999999978</v>
      </c>
      <c r="AH3344" s="28">
        <f t="shared" si="1295"/>
        <v>0</v>
      </c>
      <c r="AL3344" s="24">
        <f t="shared" si="1305"/>
        <v>1496.5756966666663</v>
      </c>
      <c r="AN3344" s="47">
        <v>315</v>
      </c>
      <c r="AP3344" s="20">
        <f t="shared" si="1303"/>
        <v>1811.5756966666663</v>
      </c>
      <c r="AR3344" s="20"/>
    </row>
    <row r="3345" spans="1:44" x14ac:dyDescent="0.25">
      <c r="A3345" t="str">
        <f>VLOOKUP($B3345,'Cushing Balance'!$C$2:$E$500,3,TRUE)</f>
        <v>12018</v>
      </c>
      <c r="B3345" s="2">
        <v>43356</v>
      </c>
      <c r="C3345" s="32"/>
      <c r="D3345" s="36">
        <f t="shared" si="1254"/>
        <v>139.16694505494522</v>
      </c>
      <c r="E3345" s="28">
        <f t="shared" si="1255"/>
        <v>108.94604395604414</v>
      </c>
      <c r="F3345" s="28">
        <f t="shared" si="1256"/>
        <v>197.36916483516487</v>
      </c>
      <c r="G3345" s="28"/>
      <c r="H3345" s="28">
        <f t="shared" ref="H3345:P3345" si="1311">AVERAGE(H3339:H3344)</f>
        <v>132.56742857142854</v>
      </c>
      <c r="I3345" s="28">
        <f t="shared" si="1311"/>
        <v>78.849230769230743</v>
      </c>
      <c r="J3345" s="28">
        <f t="shared" si="1311"/>
        <v>315.60278021978041</v>
      </c>
      <c r="K3345" s="28">
        <f t="shared" si="1311"/>
        <v>77.481208791208815</v>
      </c>
      <c r="L3345" s="28">
        <f t="shared" si="1311"/>
        <v>6.656349567592164E-3</v>
      </c>
      <c r="M3345" s="28">
        <f t="shared" si="1311"/>
        <v>330.4133626373627</v>
      </c>
      <c r="N3345" s="28">
        <f t="shared" si="1311"/>
        <v>119.65840659340643</v>
      </c>
      <c r="O3345" s="28">
        <f t="shared" si="1311"/>
        <v>44.390010989010989</v>
      </c>
      <c r="P3345" s="28">
        <f t="shared" si="1311"/>
        <v>0</v>
      </c>
      <c r="R3345" s="24">
        <f t="shared" si="1301"/>
        <v>1544.4512387671505</v>
      </c>
      <c r="T3345" s="5">
        <v>588.84688935138479</v>
      </c>
      <c r="V3345" s="20">
        <f t="shared" si="1302"/>
        <v>2133.2981281185353</v>
      </c>
      <c r="W3345" s="59">
        <f t="shared" si="1290"/>
        <v>43356</v>
      </c>
      <c r="X3345" s="36">
        <f t="shared" si="1294"/>
        <v>151.39905833333341</v>
      </c>
      <c r="Y3345" s="28">
        <f t="shared" si="1294"/>
        <v>338.18764999999991</v>
      </c>
      <c r="Z3345" s="28">
        <f t="shared" si="1294"/>
        <v>329.06874999999974</v>
      </c>
      <c r="AA3345" s="28">
        <f t="shared" si="1294"/>
        <v>321.8648083333332</v>
      </c>
      <c r="AB3345" s="28">
        <f t="shared" si="1294"/>
        <v>202.36661666666666</v>
      </c>
      <c r="AC3345" s="28">
        <f t="shared" si="1294"/>
        <v>35.93319166666668</v>
      </c>
      <c r="AD3345" s="28">
        <f t="shared" si="1294"/>
        <v>96.176699999999983</v>
      </c>
      <c r="AE3345" s="28">
        <f t="shared" si="1294"/>
        <v>0</v>
      </c>
      <c r="AF3345" s="28">
        <f t="shared" si="1294"/>
        <v>13.055871666666661</v>
      </c>
      <c r="AG3345" s="28">
        <f t="shared" si="1294"/>
        <v>8.5230499999999978</v>
      </c>
      <c r="AH3345" s="28">
        <f t="shared" si="1295"/>
        <v>0</v>
      </c>
      <c r="AL3345" s="24">
        <f t="shared" si="1305"/>
        <v>1496.5756966666663</v>
      </c>
      <c r="AN3345" s="47">
        <v>315</v>
      </c>
      <c r="AP3345" s="20">
        <f t="shared" si="1303"/>
        <v>1811.5756966666663</v>
      </c>
      <c r="AR3345" s="20"/>
    </row>
    <row r="3346" spans="1:44" x14ac:dyDescent="0.25">
      <c r="A3346" t="str">
        <f>VLOOKUP($B3346,'Cushing Balance'!$C$2:$E$500,3,TRUE)</f>
        <v>12018</v>
      </c>
      <c r="B3346" s="2">
        <v>43357</v>
      </c>
      <c r="C3346" s="32"/>
      <c r="D3346" s="36">
        <f t="shared" si="1254"/>
        <v>139.16694505494522</v>
      </c>
      <c r="E3346" s="28">
        <f t="shared" si="1255"/>
        <v>108.94604395604414</v>
      </c>
      <c r="F3346" s="28">
        <f t="shared" si="1256"/>
        <v>197.36916483516487</v>
      </c>
      <c r="G3346" s="28"/>
      <c r="H3346" s="28">
        <f t="shared" ref="H3346:P3346" si="1312">AVERAGE(H3340:H3345)</f>
        <v>132.56742857142854</v>
      </c>
      <c r="I3346" s="28">
        <f t="shared" si="1312"/>
        <v>78.849230769230743</v>
      </c>
      <c r="J3346" s="28">
        <f t="shared" si="1312"/>
        <v>315.60278021978041</v>
      </c>
      <c r="K3346" s="28">
        <f t="shared" si="1312"/>
        <v>77.481208791208815</v>
      </c>
      <c r="L3346" s="28">
        <f t="shared" si="1312"/>
        <v>6.656349567592164E-3</v>
      </c>
      <c r="M3346" s="28">
        <f t="shared" si="1312"/>
        <v>330.4133626373627</v>
      </c>
      <c r="N3346" s="28">
        <f t="shared" si="1312"/>
        <v>119.65840659340643</v>
      </c>
      <c r="O3346" s="28">
        <f t="shared" si="1312"/>
        <v>44.390010989010989</v>
      </c>
      <c r="P3346" s="28">
        <f t="shared" si="1312"/>
        <v>0</v>
      </c>
      <c r="R3346" s="24">
        <f t="shared" si="1301"/>
        <v>1544.4512387671505</v>
      </c>
      <c r="T3346" s="5">
        <v>588.84688935138479</v>
      </c>
      <c r="V3346" s="20">
        <f t="shared" si="1302"/>
        <v>2133.2981281185353</v>
      </c>
      <c r="W3346" s="59">
        <f t="shared" si="1290"/>
        <v>43357</v>
      </c>
      <c r="X3346" s="36">
        <f t="shared" si="1294"/>
        <v>151.39905833333341</v>
      </c>
      <c r="Y3346" s="28">
        <f t="shared" si="1294"/>
        <v>338.18764999999991</v>
      </c>
      <c r="Z3346" s="28">
        <f t="shared" si="1294"/>
        <v>329.06874999999974</v>
      </c>
      <c r="AA3346" s="28">
        <f t="shared" si="1294"/>
        <v>321.8648083333332</v>
      </c>
      <c r="AB3346" s="28">
        <f t="shared" si="1294"/>
        <v>202.36661666666666</v>
      </c>
      <c r="AC3346" s="28">
        <f t="shared" si="1294"/>
        <v>35.93319166666668</v>
      </c>
      <c r="AD3346" s="28">
        <f t="shared" si="1294"/>
        <v>96.176699999999983</v>
      </c>
      <c r="AE3346" s="28">
        <f t="shared" si="1294"/>
        <v>0</v>
      </c>
      <c r="AF3346" s="28">
        <f t="shared" si="1294"/>
        <v>13.055871666666661</v>
      </c>
      <c r="AG3346" s="28">
        <f t="shared" si="1294"/>
        <v>8.5230499999999978</v>
      </c>
      <c r="AH3346" s="28">
        <f t="shared" si="1295"/>
        <v>0</v>
      </c>
      <c r="AL3346" s="24">
        <f t="shared" si="1305"/>
        <v>1496.5756966666663</v>
      </c>
      <c r="AN3346" s="47">
        <v>315</v>
      </c>
      <c r="AP3346" s="20">
        <f t="shared" si="1303"/>
        <v>1811.5756966666663</v>
      </c>
      <c r="AR3346" s="20"/>
    </row>
    <row r="3347" spans="1:44" x14ac:dyDescent="0.25">
      <c r="A3347" t="str">
        <f>VLOOKUP($B3347,'Cushing Balance'!$C$2:$E$500,3,TRUE)</f>
        <v>12018</v>
      </c>
      <c r="B3347" s="2">
        <v>43358</v>
      </c>
      <c r="C3347" s="32"/>
      <c r="D3347" s="36">
        <f t="shared" si="1254"/>
        <v>139.16694505494522</v>
      </c>
      <c r="E3347" s="28">
        <f t="shared" si="1255"/>
        <v>108.94604395604414</v>
      </c>
      <c r="F3347" s="28">
        <f t="shared" si="1256"/>
        <v>197.36916483516487</v>
      </c>
      <c r="G3347" s="28"/>
      <c r="H3347" s="28">
        <f t="shared" ref="H3347:P3347" si="1313">AVERAGE(H3341:H3346)</f>
        <v>132.56742857142854</v>
      </c>
      <c r="I3347" s="28">
        <f t="shared" si="1313"/>
        <v>78.849230769230743</v>
      </c>
      <c r="J3347" s="28">
        <f t="shared" si="1313"/>
        <v>315.60278021978041</v>
      </c>
      <c r="K3347" s="28">
        <f t="shared" si="1313"/>
        <v>77.481208791208815</v>
      </c>
      <c r="L3347" s="28">
        <f t="shared" si="1313"/>
        <v>6.656349567592164E-3</v>
      </c>
      <c r="M3347" s="28">
        <f t="shared" si="1313"/>
        <v>330.4133626373627</v>
      </c>
      <c r="N3347" s="28">
        <f t="shared" si="1313"/>
        <v>119.65840659340643</v>
      </c>
      <c r="O3347" s="28">
        <f t="shared" si="1313"/>
        <v>44.390010989010989</v>
      </c>
      <c r="P3347" s="28">
        <f t="shared" si="1313"/>
        <v>0</v>
      </c>
      <c r="R3347" s="24">
        <f t="shared" si="1301"/>
        <v>1544.4512387671505</v>
      </c>
      <c r="T3347" s="5">
        <v>588.84688935138479</v>
      </c>
      <c r="V3347" s="20">
        <f t="shared" si="1302"/>
        <v>2133.2981281185353</v>
      </c>
      <c r="W3347" s="59">
        <f t="shared" si="1290"/>
        <v>43358</v>
      </c>
      <c r="X3347" s="36">
        <f t="shared" si="1294"/>
        <v>151.39905833333341</v>
      </c>
      <c r="Y3347" s="28">
        <f t="shared" si="1294"/>
        <v>338.18764999999991</v>
      </c>
      <c r="Z3347" s="28">
        <f t="shared" si="1294"/>
        <v>329.06874999999974</v>
      </c>
      <c r="AA3347" s="28">
        <f t="shared" si="1294"/>
        <v>321.8648083333332</v>
      </c>
      <c r="AB3347" s="28">
        <f t="shared" si="1294"/>
        <v>202.36661666666666</v>
      </c>
      <c r="AC3347" s="28">
        <f t="shared" si="1294"/>
        <v>35.93319166666668</v>
      </c>
      <c r="AD3347" s="28">
        <f t="shared" si="1294"/>
        <v>96.176699999999983</v>
      </c>
      <c r="AE3347" s="28">
        <f t="shared" si="1294"/>
        <v>0</v>
      </c>
      <c r="AF3347" s="28">
        <f t="shared" si="1294"/>
        <v>13.055871666666661</v>
      </c>
      <c r="AG3347" s="28">
        <f t="shared" si="1294"/>
        <v>8.5230499999999978</v>
      </c>
      <c r="AH3347" s="28">
        <f t="shared" si="1295"/>
        <v>0</v>
      </c>
      <c r="AL3347" s="24">
        <f t="shared" si="1305"/>
        <v>1496.5756966666663</v>
      </c>
      <c r="AN3347" s="47">
        <v>315</v>
      </c>
      <c r="AP3347" s="20">
        <f t="shared" si="1303"/>
        <v>1811.5756966666663</v>
      </c>
      <c r="AR3347" s="20"/>
    </row>
    <row r="3348" spans="1:44" x14ac:dyDescent="0.25">
      <c r="A3348" t="str">
        <f>VLOOKUP($B3348,'Cushing Balance'!$C$2:$E$500,3,TRUE)</f>
        <v>12018</v>
      </c>
      <c r="B3348" s="2">
        <v>43359</v>
      </c>
      <c r="C3348" s="32"/>
      <c r="D3348" s="36">
        <f t="shared" si="1254"/>
        <v>139.16694505494522</v>
      </c>
      <c r="E3348" s="28">
        <f t="shared" si="1255"/>
        <v>108.94604395604414</v>
      </c>
      <c r="F3348" s="28">
        <f t="shared" si="1256"/>
        <v>197.36916483516487</v>
      </c>
      <c r="G3348" s="28"/>
      <c r="H3348" s="28">
        <f t="shared" ref="H3348:P3348" si="1314">AVERAGE(H3342:H3347)</f>
        <v>132.56742857142854</v>
      </c>
      <c r="I3348" s="28">
        <f t="shared" si="1314"/>
        <v>78.849230769230743</v>
      </c>
      <c r="J3348" s="28">
        <f t="shared" si="1314"/>
        <v>315.60278021978041</v>
      </c>
      <c r="K3348" s="28">
        <f t="shared" si="1314"/>
        <v>77.481208791208815</v>
      </c>
      <c r="L3348" s="28">
        <f t="shared" si="1314"/>
        <v>6.656349567592164E-3</v>
      </c>
      <c r="M3348" s="28">
        <f t="shared" si="1314"/>
        <v>330.4133626373627</v>
      </c>
      <c r="N3348" s="28">
        <f t="shared" si="1314"/>
        <v>119.65840659340643</v>
      </c>
      <c r="O3348" s="28">
        <f t="shared" si="1314"/>
        <v>44.390010989010989</v>
      </c>
      <c r="P3348" s="28">
        <f t="shared" si="1314"/>
        <v>0</v>
      </c>
      <c r="R3348" s="24">
        <f t="shared" si="1301"/>
        <v>1544.4512387671505</v>
      </c>
      <c r="T3348" s="5">
        <v>588.84688935138479</v>
      </c>
      <c r="V3348" s="20">
        <f t="shared" si="1302"/>
        <v>2133.2981281185353</v>
      </c>
      <c r="W3348" s="59">
        <f t="shared" si="1290"/>
        <v>43359</v>
      </c>
      <c r="X3348" s="36">
        <f t="shared" si="1294"/>
        <v>151.39905833333341</v>
      </c>
      <c r="Y3348" s="28">
        <f t="shared" si="1294"/>
        <v>338.18764999999991</v>
      </c>
      <c r="Z3348" s="28">
        <f t="shared" si="1294"/>
        <v>329.06874999999974</v>
      </c>
      <c r="AA3348" s="28">
        <f t="shared" si="1294"/>
        <v>321.8648083333332</v>
      </c>
      <c r="AB3348" s="28">
        <f t="shared" si="1294"/>
        <v>202.36661666666666</v>
      </c>
      <c r="AC3348" s="28">
        <f t="shared" si="1294"/>
        <v>35.93319166666668</v>
      </c>
      <c r="AD3348" s="28">
        <f t="shared" si="1294"/>
        <v>96.176699999999983</v>
      </c>
      <c r="AE3348" s="28">
        <f t="shared" si="1294"/>
        <v>0</v>
      </c>
      <c r="AF3348" s="28">
        <f t="shared" si="1294"/>
        <v>13.055871666666661</v>
      </c>
      <c r="AG3348" s="28">
        <f t="shared" si="1294"/>
        <v>8.5230499999999978</v>
      </c>
      <c r="AH3348" s="28">
        <f t="shared" si="1295"/>
        <v>0</v>
      </c>
      <c r="AL3348" s="24">
        <f t="shared" si="1305"/>
        <v>1496.5756966666663</v>
      </c>
      <c r="AN3348" s="47">
        <v>315</v>
      </c>
      <c r="AP3348" s="20">
        <f t="shared" si="1303"/>
        <v>1811.5756966666663</v>
      </c>
      <c r="AR3348" s="20"/>
    </row>
    <row r="3349" spans="1:44" x14ac:dyDescent="0.25">
      <c r="A3349" t="str">
        <f>VLOOKUP($B3349,'Cushing Balance'!$C$2:$E$500,3,TRUE)</f>
        <v>12018</v>
      </c>
      <c r="B3349" s="2">
        <v>43360</v>
      </c>
      <c r="C3349" s="32"/>
      <c r="D3349" s="36">
        <f t="shared" si="1254"/>
        <v>139.16694505494522</v>
      </c>
      <c r="E3349" s="28">
        <f t="shared" si="1255"/>
        <v>108.94604395604414</v>
      </c>
      <c r="F3349" s="28">
        <f t="shared" si="1256"/>
        <v>197.36916483516487</v>
      </c>
      <c r="G3349" s="28"/>
      <c r="H3349" s="28">
        <f t="shared" ref="H3349:P3349" si="1315">AVERAGE(H3343:H3348)</f>
        <v>132.56742857142854</v>
      </c>
      <c r="I3349" s="28">
        <f t="shared" si="1315"/>
        <v>78.849230769230743</v>
      </c>
      <c r="J3349" s="28">
        <f t="shared" si="1315"/>
        <v>315.60278021978041</v>
      </c>
      <c r="K3349" s="28">
        <f t="shared" si="1315"/>
        <v>77.481208791208815</v>
      </c>
      <c r="L3349" s="28">
        <f t="shared" si="1315"/>
        <v>6.656349567592164E-3</v>
      </c>
      <c r="M3349" s="28">
        <f t="shared" si="1315"/>
        <v>330.4133626373627</v>
      </c>
      <c r="N3349" s="28">
        <f t="shared" si="1315"/>
        <v>119.65840659340643</v>
      </c>
      <c r="O3349" s="28">
        <f t="shared" si="1315"/>
        <v>44.390010989010989</v>
      </c>
      <c r="P3349" s="28">
        <f t="shared" si="1315"/>
        <v>0</v>
      </c>
      <c r="R3349" s="24">
        <f t="shared" si="1301"/>
        <v>1544.4512387671505</v>
      </c>
      <c r="T3349" s="5">
        <v>588.84688935138479</v>
      </c>
      <c r="V3349" s="20">
        <f t="shared" si="1302"/>
        <v>2133.2981281185353</v>
      </c>
      <c r="W3349" s="59">
        <f t="shared" si="1290"/>
        <v>43360</v>
      </c>
      <c r="X3349" s="36">
        <f t="shared" ref="X3349:AG3364" si="1316">AVERAGE(X3342:X3348)</f>
        <v>151.39905833333341</v>
      </c>
      <c r="Y3349" s="28">
        <f t="shared" si="1316"/>
        <v>338.18764999999991</v>
      </c>
      <c r="Z3349" s="28">
        <f t="shared" si="1316"/>
        <v>329.06874999999974</v>
      </c>
      <c r="AA3349" s="28">
        <f t="shared" si="1316"/>
        <v>321.8648083333332</v>
      </c>
      <c r="AB3349" s="28">
        <f t="shared" si="1316"/>
        <v>202.36661666666666</v>
      </c>
      <c r="AC3349" s="28">
        <f t="shared" si="1316"/>
        <v>35.93319166666668</v>
      </c>
      <c r="AD3349" s="28">
        <f t="shared" si="1316"/>
        <v>96.176699999999983</v>
      </c>
      <c r="AE3349" s="28">
        <f t="shared" si="1316"/>
        <v>0</v>
      </c>
      <c r="AF3349" s="28">
        <f t="shared" si="1316"/>
        <v>13.055871666666661</v>
      </c>
      <c r="AG3349" s="28">
        <f t="shared" si="1316"/>
        <v>8.5230499999999978</v>
      </c>
      <c r="AH3349" s="28">
        <f t="shared" si="1295"/>
        <v>0</v>
      </c>
      <c r="AL3349" s="24">
        <f t="shared" si="1305"/>
        <v>1496.5756966666663</v>
      </c>
      <c r="AN3349" s="47">
        <v>315</v>
      </c>
      <c r="AP3349" s="20">
        <f t="shared" si="1303"/>
        <v>1811.5756966666663</v>
      </c>
      <c r="AR3349" s="20"/>
    </row>
    <row r="3350" spans="1:44" x14ac:dyDescent="0.25">
      <c r="A3350" t="str">
        <f>VLOOKUP($B3350,'Cushing Balance'!$C$2:$E$500,3,TRUE)</f>
        <v>12018</v>
      </c>
      <c r="B3350" s="2">
        <v>43361</v>
      </c>
      <c r="C3350" s="32"/>
      <c r="D3350" s="36">
        <f t="shared" si="1254"/>
        <v>139.16694505494522</v>
      </c>
      <c r="E3350" s="28">
        <f t="shared" si="1255"/>
        <v>108.94604395604414</v>
      </c>
      <c r="F3350" s="28">
        <f t="shared" si="1256"/>
        <v>197.36916483516487</v>
      </c>
      <c r="G3350" s="28"/>
      <c r="H3350" s="28">
        <f t="shared" ref="H3350:P3350" si="1317">AVERAGE(H3344:H3349)</f>
        <v>132.56742857142854</v>
      </c>
      <c r="I3350" s="28">
        <f t="shared" si="1317"/>
        <v>78.849230769230743</v>
      </c>
      <c r="J3350" s="28">
        <f t="shared" si="1317"/>
        <v>315.60278021978041</v>
      </c>
      <c r="K3350" s="28">
        <f t="shared" si="1317"/>
        <v>77.481208791208815</v>
      </c>
      <c r="L3350" s="28">
        <f t="shared" si="1317"/>
        <v>6.656349567592164E-3</v>
      </c>
      <c r="M3350" s="28">
        <f t="shared" si="1317"/>
        <v>330.4133626373627</v>
      </c>
      <c r="N3350" s="28">
        <f t="shared" si="1317"/>
        <v>119.65840659340643</v>
      </c>
      <c r="O3350" s="28">
        <f t="shared" si="1317"/>
        <v>44.390010989010989</v>
      </c>
      <c r="P3350" s="28">
        <f t="shared" si="1317"/>
        <v>0</v>
      </c>
      <c r="R3350" s="24">
        <f t="shared" si="1301"/>
        <v>1544.4512387671505</v>
      </c>
      <c r="T3350" s="5">
        <v>588.84688935138479</v>
      </c>
      <c r="V3350" s="20">
        <f t="shared" si="1302"/>
        <v>2133.2981281185353</v>
      </c>
      <c r="W3350" s="59">
        <f t="shared" si="1290"/>
        <v>43361</v>
      </c>
      <c r="X3350" s="36">
        <f t="shared" si="1316"/>
        <v>151.39905833333341</v>
      </c>
      <c r="Y3350" s="28">
        <f t="shared" si="1316"/>
        <v>338.18764999999991</v>
      </c>
      <c r="Z3350" s="28">
        <f t="shared" si="1316"/>
        <v>329.06874999999974</v>
      </c>
      <c r="AA3350" s="28">
        <f t="shared" si="1316"/>
        <v>321.8648083333332</v>
      </c>
      <c r="AB3350" s="28">
        <f t="shared" si="1316"/>
        <v>202.36661666666666</v>
      </c>
      <c r="AC3350" s="28">
        <f t="shared" si="1316"/>
        <v>35.93319166666668</v>
      </c>
      <c r="AD3350" s="28">
        <f t="shared" si="1316"/>
        <v>96.176699999999983</v>
      </c>
      <c r="AE3350" s="28">
        <f t="shared" si="1316"/>
        <v>0</v>
      </c>
      <c r="AF3350" s="28">
        <f t="shared" si="1316"/>
        <v>13.055871666666661</v>
      </c>
      <c r="AG3350" s="28">
        <f t="shared" si="1316"/>
        <v>8.5230499999999978</v>
      </c>
      <c r="AH3350" s="28">
        <f t="shared" si="1295"/>
        <v>0</v>
      </c>
      <c r="AL3350" s="24">
        <f t="shared" si="1305"/>
        <v>1496.5756966666663</v>
      </c>
      <c r="AN3350" s="47">
        <v>315</v>
      </c>
      <c r="AP3350" s="20">
        <f t="shared" si="1303"/>
        <v>1811.5756966666663</v>
      </c>
      <c r="AR3350" s="20"/>
    </row>
    <row r="3351" spans="1:44" x14ac:dyDescent="0.25">
      <c r="A3351" t="str">
        <f>VLOOKUP($B3351,'Cushing Balance'!$C$2:$E$500,3,TRUE)</f>
        <v>12018</v>
      </c>
      <c r="B3351" s="2">
        <v>43362</v>
      </c>
      <c r="C3351" s="32"/>
      <c r="D3351" s="36">
        <f t="shared" si="1254"/>
        <v>139.16694505494522</v>
      </c>
      <c r="E3351" s="28">
        <f t="shared" si="1255"/>
        <v>108.94604395604414</v>
      </c>
      <c r="F3351" s="28">
        <f t="shared" si="1256"/>
        <v>197.36916483516487</v>
      </c>
      <c r="G3351" s="28"/>
      <c r="H3351" s="28">
        <f t="shared" ref="H3351:P3351" si="1318">AVERAGE(H3345:H3350)</f>
        <v>132.56742857142854</v>
      </c>
      <c r="I3351" s="28">
        <f t="shared" si="1318"/>
        <v>78.849230769230743</v>
      </c>
      <c r="J3351" s="28">
        <f t="shared" si="1318"/>
        <v>315.60278021978041</v>
      </c>
      <c r="K3351" s="28">
        <f t="shared" si="1318"/>
        <v>77.481208791208815</v>
      </c>
      <c r="L3351" s="28">
        <f t="shared" si="1318"/>
        <v>6.656349567592164E-3</v>
      </c>
      <c r="M3351" s="28">
        <f t="shared" si="1318"/>
        <v>330.4133626373627</v>
      </c>
      <c r="N3351" s="28">
        <f t="shared" si="1318"/>
        <v>119.65840659340643</v>
      </c>
      <c r="O3351" s="28">
        <f t="shared" si="1318"/>
        <v>44.390010989010989</v>
      </c>
      <c r="P3351" s="28">
        <f t="shared" si="1318"/>
        <v>0</v>
      </c>
      <c r="R3351" s="24">
        <f t="shared" si="1301"/>
        <v>1544.4512387671505</v>
      </c>
      <c r="T3351" s="5">
        <v>588.84688935138479</v>
      </c>
      <c r="V3351" s="20">
        <f t="shared" si="1302"/>
        <v>2133.2981281185353</v>
      </c>
      <c r="W3351" s="59">
        <f t="shared" si="1290"/>
        <v>43362</v>
      </c>
      <c r="X3351" s="36">
        <f t="shared" si="1316"/>
        <v>151.39905833333341</v>
      </c>
      <c r="Y3351" s="28">
        <f t="shared" si="1316"/>
        <v>338.18764999999991</v>
      </c>
      <c r="Z3351" s="28">
        <f t="shared" si="1316"/>
        <v>329.06874999999974</v>
      </c>
      <c r="AA3351" s="28">
        <f t="shared" si="1316"/>
        <v>321.8648083333332</v>
      </c>
      <c r="AB3351" s="28">
        <f t="shared" si="1316"/>
        <v>202.36661666666666</v>
      </c>
      <c r="AC3351" s="28">
        <f t="shared" si="1316"/>
        <v>35.93319166666668</v>
      </c>
      <c r="AD3351" s="28">
        <f t="shared" si="1316"/>
        <v>96.176699999999983</v>
      </c>
      <c r="AE3351" s="28">
        <f t="shared" si="1316"/>
        <v>0</v>
      </c>
      <c r="AF3351" s="28">
        <f t="shared" si="1316"/>
        <v>13.055871666666661</v>
      </c>
      <c r="AG3351" s="28">
        <f t="shared" si="1316"/>
        <v>8.5230499999999978</v>
      </c>
      <c r="AH3351" s="28">
        <f t="shared" si="1295"/>
        <v>0</v>
      </c>
      <c r="AL3351" s="24">
        <f t="shared" si="1305"/>
        <v>1496.5756966666663</v>
      </c>
      <c r="AN3351" s="47">
        <v>315</v>
      </c>
      <c r="AP3351" s="20">
        <f t="shared" si="1303"/>
        <v>1811.5756966666663</v>
      </c>
      <c r="AR3351" s="20"/>
    </row>
    <row r="3352" spans="1:44" x14ac:dyDescent="0.25">
      <c r="A3352" t="str">
        <f>VLOOKUP($B3352,'Cushing Balance'!$C$2:$E$500,3,TRUE)</f>
        <v>12018</v>
      </c>
      <c r="B3352" s="2">
        <v>43363</v>
      </c>
      <c r="C3352" s="32"/>
      <c r="D3352" s="36">
        <f t="shared" si="1254"/>
        <v>139.16694505494522</v>
      </c>
      <c r="E3352" s="28">
        <f t="shared" si="1255"/>
        <v>108.94604395604414</v>
      </c>
      <c r="F3352" s="28">
        <f t="shared" si="1256"/>
        <v>197.36916483516487</v>
      </c>
      <c r="G3352" s="28"/>
      <c r="H3352" s="28">
        <f t="shared" ref="H3352:P3352" si="1319">AVERAGE(H3346:H3351)</f>
        <v>132.56742857142854</v>
      </c>
      <c r="I3352" s="28">
        <f t="shared" si="1319"/>
        <v>78.849230769230743</v>
      </c>
      <c r="J3352" s="28">
        <f t="shared" si="1319"/>
        <v>315.60278021978041</v>
      </c>
      <c r="K3352" s="28">
        <f t="shared" si="1319"/>
        <v>77.481208791208815</v>
      </c>
      <c r="L3352" s="28">
        <f t="shared" si="1319"/>
        <v>6.656349567592164E-3</v>
      </c>
      <c r="M3352" s="28">
        <f t="shared" si="1319"/>
        <v>330.4133626373627</v>
      </c>
      <c r="N3352" s="28">
        <f t="shared" si="1319"/>
        <v>119.65840659340643</v>
      </c>
      <c r="O3352" s="28">
        <f t="shared" si="1319"/>
        <v>44.390010989010989</v>
      </c>
      <c r="P3352" s="28">
        <f t="shared" si="1319"/>
        <v>0</v>
      </c>
      <c r="R3352" s="24">
        <f t="shared" si="1301"/>
        <v>1544.4512387671505</v>
      </c>
      <c r="T3352" s="5">
        <v>588.84688935138479</v>
      </c>
      <c r="V3352" s="20">
        <f t="shared" si="1302"/>
        <v>2133.2981281185353</v>
      </c>
      <c r="W3352" s="59">
        <f t="shared" si="1290"/>
        <v>43363</v>
      </c>
      <c r="X3352" s="36">
        <f t="shared" si="1316"/>
        <v>151.39905833333341</v>
      </c>
      <c r="Y3352" s="28">
        <f t="shared" si="1316"/>
        <v>338.18764999999991</v>
      </c>
      <c r="Z3352" s="28">
        <f t="shared" si="1316"/>
        <v>329.06874999999974</v>
      </c>
      <c r="AA3352" s="28">
        <f t="shared" si="1316"/>
        <v>321.8648083333332</v>
      </c>
      <c r="AB3352" s="28">
        <f t="shared" si="1316"/>
        <v>202.36661666666666</v>
      </c>
      <c r="AC3352" s="28">
        <f t="shared" si="1316"/>
        <v>35.93319166666668</v>
      </c>
      <c r="AD3352" s="28">
        <f t="shared" si="1316"/>
        <v>96.176699999999983</v>
      </c>
      <c r="AE3352" s="28">
        <f t="shared" si="1316"/>
        <v>0</v>
      </c>
      <c r="AF3352" s="28">
        <f t="shared" si="1316"/>
        <v>13.055871666666661</v>
      </c>
      <c r="AG3352" s="28">
        <f t="shared" si="1316"/>
        <v>8.5230499999999978</v>
      </c>
      <c r="AH3352" s="28">
        <f t="shared" si="1295"/>
        <v>0</v>
      </c>
      <c r="AL3352" s="24">
        <f t="shared" si="1305"/>
        <v>1496.5756966666663</v>
      </c>
      <c r="AN3352" s="47">
        <v>315</v>
      </c>
      <c r="AP3352" s="20">
        <f t="shared" si="1303"/>
        <v>1811.5756966666663</v>
      </c>
      <c r="AR3352" s="20"/>
    </row>
    <row r="3353" spans="1:44" x14ac:dyDescent="0.25">
      <c r="A3353" t="str">
        <f>VLOOKUP($B3353,'Cushing Balance'!$C$2:$E$500,3,TRUE)</f>
        <v>12018</v>
      </c>
      <c r="B3353" s="2">
        <v>43364</v>
      </c>
      <c r="C3353" s="32"/>
      <c r="D3353" s="36">
        <f t="shared" si="1254"/>
        <v>139.16694505494522</v>
      </c>
      <c r="E3353" s="28">
        <f t="shared" si="1255"/>
        <v>108.94604395604414</v>
      </c>
      <c r="F3353" s="28">
        <f t="shared" si="1256"/>
        <v>197.36916483516487</v>
      </c>
      <c r="G3353" s="28"/>
      <c r="H3353" s="28">
        <f t="shared" ref="H3353:P3353" si="1320">AVERAGE(H3347:H3352)</f>
        <v>132.56742857142854</v>
      </c>
      <c r="I3353" s="28">
        <f t="shared" si="1320"/>
        <v>78.849230769230743</v>
      </c>
      <c r="J3353" s="28">
        <f t="shared" si="1320"/>
        <v>315.60278021978041</v>
      </c>
      <c r="K3353" s="28">
        <f t="shared" si="1320"/>
        <v>77.481208791208815</v>
      </c>
      <c r="L3353" s="28">
        <f t="shared" si="1320"/>
        <v>6.656349567592164E-3</v>
      </c>
      <c r="M3353" s="28">
        <f t="shared" si="1320"/>
        <v>330.4133626373627</v>
      </c>
      <c r="N3353" s="28">
        <f t="shared" si="1320"/>
        <v>119.65840659340643</v>
      </c>
      <c r="O3353" s="28">
        <f t="shared" si="1320"/>
        <v>44.390010989010989</v>
      </c>
      <c r="P3353" s="28">
        <f t="shared" si="1320"/>
        <v>0</v>
      </c>
      <c r="R3353" s="24">
        <f t="shared" si="1301"/>
        <v>1544.4512387671505</v>
      </c>
      <c r="T3353" s="5">
        <v>588.84688935138479</v>
      </c>
      <c r="V3353" s="20">
        <f t="shared" si="1302"/>
        <v>2133.2981281185353</v>
      </c>
      <c r="W3353" s="59">
        <f t="shared" si="1290"/>
        <v>43364</v>
      </c>
      <c r="X3353" s="36">
        <f t="shared" si="1316"/>
        <v>151.39905833333341</v>
      </c>
      <c r="Y3353" s="28">
        <f t="shared" si="1316"/>
        <v>338.18764999999991</v>
      </c>
      <c r="Z3353" s="28">
        <f t="shared" si="1316"/>
        <v>329.06874999999974</v>
      </c>
      <c r="AA3353" s="28">
        <f t="shared" si="1316"/>
        <v>321.8648083333332</v>
      </c>
      <c r="AB3353" s="28">
        <f t="shared" si="1316"/>
        <v>202.36661666666666</v>
      </c>
      <c r="AC3353" s="28">
        <f t="shared" si="1316"/>
        <v>35.93319166666668</v>
      </c>
      <c r="AD3353" s="28">
        <f t="shared" si="1316"/>
        <v>96.176699999999983</v>
      </c>
      <c r="AE3353" s="28">
        <f t="shared" si="1316"/>
        <v>0</v>
      </c>
      <c r="AF3353" s="28">
        <f t="shared" si="1316"/>
        <v>13.055871666666661</v>
      </c>
      <c r="AG3353" s="28">
        <f t="shared" si="1316"/>
        <v>8.5230499999999978</v>
      </c>
      <c r="AH3353" s="28">
        <f t="shared" si="1295"/>
        <v>0</v>
      </c>
      <c r="AL3353" s="24">
        <f t="shared" si="1305"/>
        <v>1496.5756966666663</v>
      </c>
      <c r="AN3353" s="47">
        <v>315</v>
      </c>
      <c r="AP3353" s="20">
        <f t="shared" si="1303"/>
        <v>1811.5756966666663</v>
      </c>
      <c r="AR3353" s="20"/>
    </row>
    <row r="3354" spans="1:44" x14ac:dyDescent="0.25">
      <c r="A3354" t="str">
        <f>VLOOKUP($B3354,'Cushing Balance'!$C$2:$E$500,3,TRUE)</f>
        <v>12018</v>
      </c>
      <c r="B3354" s="2">
        <v>43365</v>
      </c>
      <c r="C3354" s="32"/>
      <c r="D3354" s="36">
        <f t="shared" si="1254"/>
        <v>139.16694505494522</v>
      </c>
      <c r="E3354" s="28">
        <f t="shared" si="1255"/>
        <v>108.94604395604414</v>
      </c>
      <c r="F3354" s="28">
        <f t="shared" si="1256"/>
        <v>197.36916483516487</v>
      </c>
      <c r="G3354" s="28"/>
      <c r="H3354" s="28">
        <f t="shared" ref="H3354:P3354" si="1321">AVERAGE(H3348:H3353)</f>
        <v>132.56742857142854</v>
      </c>
      <c r="I3354" s="28">
        <f t="shared" si="1321"/>
        <v>78.849230769230743</v>
      </c>
      <c r="J3354" s="28">
        <f t="shared" si="1321"/>
        <v>315.60278021978041</v>
      </c>
      <c r="K3354" s="28">
        <f t="shared" si="1321"/>
        <v>77.481208791208815</v>
      </c>
      <c r="L3354" s="28">
        <f t="shared" si="1321"/>
        <v>6.656349567592164E-3</v>
      </c>
      <c r="M3354" s="28">
        <f t="shared" si="1321"/>
        <v>330.4133626373627</v>
      </c>
      <c r="N3354" s="28">
        <f t="shared" si="1321"/>
        <v>119.65840659340643</v>
      </c>
      <c r="O3354" s="28">
        <f t="shared" si="1321"/>
        <v>44.390010989010989</v>
      </c>
      <c r="P3354" s="28">
        <f t="shared" si="1321"/>
        <v>0</v>
      </c>
      <c r="R3354" s="24">
        <f t="shared" si="1301"/>
        <v>1544.4512387671505</v>
      </c>
      <c r="T3354" s="5">
        <v>588.84688935138479</v>
      </c>
      <c r="V3354" s="20">
        <f t="shared" si="1302"/>
        <v>2133.2981281185353</v>
      </c>
      <c r="W3354" s="59">
        <f t="shared" si="1290"/>
        <v>43365</v>
      </c>
      <c r="X3354" s="36">
        <f t="shared" si="1316"/>
        <v>151.39905833333341</v>
      </c>
      <c r="Y3354" s="28">
        <f t="shared" si="1316"/>
        <v>338.18764999999991</v>
      </c>
      <c r="Z3354" s="28">
        <f t="shared" si="1316"/>
        <v>329.06874999999974</v>
      </c>
      <c r="AA3354" s="28">
        <f t="shared" si="1316"/>
        <v>321.8648083333332</v>
      </c>
      <c r="AB3354" s="28">
        <f t="shared" si="1316"/>
        <v>202.36661666666666</v>
      </c>
      <c r="AC3354" s="28">
        <f t="shared" si="1316"/>
        <v>35.93319166666668</v>
      </c>
      <c r="AD3354" s="28">
        <f t="shared" si="1316"/>
        <v>96.176699999999983</v>
      </c>
      <c r="AE3354" s="28">
        <f t="shared" si="1316"/>
        <v>0</v>
      </c>
      <c r="AF3354" s="28">
        <f t="shared" si="1316"/>
        <v>13.055871666666661</v>
      </c>
      <c r="AG3354" s="28">
        <f t="shared" si="1316"/>
        <v>8.5230499999999978</v>
      </c>
      <c r="AH3354" s="28">
        <f t="shared" si="1295"/>
        <v>0</v>
      </c>
      <c r="AL3354" s="24">
        <f t="shared" si="1305"/>
        <v>1496.5756966666663</v>
      </c>
      <c r="AN3354" s="47">
        <v>315</v>
      </c>
      <c r="AP3354" s="20">
        <f t="shared" si="1303"/>
        <v>1811.5756966666663</v>
      </c>
      <c r="AR3354" s="20"/>
    </row>
    <row r="3355" spans="1:44" x14ac:dyDescent="0.25">
      <c r="A3355" t="str">
        <f>VLOOKUP($B3355,'Cushing Balance'!$C$2:$E$500,3,TRUE)</f>
        <v>12018</v>
      </c>
      <c r="B3355" s="2">
        <v>43366</v>
      </c>
      <c r="C3355" s="32"/>
      <c r="D3355" s="36">
        <f t="shared" si="1254"/>
        <v>139.16694505494522</v>
      </c>
      <c r="E3355" s="28">
        <f t="shared" si="1255"/>
        <v>108.94604395604414</v>
      </c>
      <c r="F3355" s="28">
        <f t="shared" si="1256"/>
        <v>197.36916483516487</v>
      </c>
      <c r="G3355" s="28"/>
      <c r="H3355" s="28">
        <f t="shared" ref="H3355:P3355" si="1322">AVERAGE(H3349:H3354)</f>
        <v>132.56742857142854</v>
      </c>
      <c r="I3355" s="28">
        <f t="shared" si="1322"/>
        <v>78.849230769230743</v>
      </c>
      <c r="J3355" s="28">
        <f t="shared" si="1322"/>
        <v>315.60278021978041</v>
      </c>
      <c r="K3355" s="28">
        <f t="shared" si="1322"/>
        <v>77.481208791208815</v>
      </c>
      <c r="L3355" s="28">
        <f t="shared" si="1322"/>
        <v>6.656349567592164E-3</v>
      </c>
      <c r="M3355" s="28">
        <f t="shared" si="1322"/>
        <v>330.4133626373627</v>
      </c>
      <c r="N3355" s="28">
        <f t="shared" si="1322"/>
        <v>119.65840659340643</v>
      </c>
      <c r="O3355" s="28">
        <f t="shared" si="1322"/>
        <v>44.390010989010989</v>
      </c>
      <c r="P3355" s="28">
        <f t="shared" si="1322"/>
        <v>0</v>
      </c>
      <c r="R3355" s="24">
        <f t="shared" si="1301"/>
        <v>1544.4512387671505</v>
      </c>
      <c r="T3355" s="5">
        <v>588.84688935138479</v>
      </c>
      <c r="V3355" s="20">
        <f t="shared" si="1302"/>
        <v>2133.2981281185353</v>
      </c>
      <c r="W3355" s="59">
        <f t="shared" si="1290"/>
        <v>43366</v>
      </c>
      <c r="X3355" s="36">
        <f t="shared" si="1316"/>
        <v>151.39905833333341</v>
      </c>
      <c r="Y3355" s="28">
        <f t="shared" si="1316"/>
        <v>338.18764999999991</v>
      </c>
      <c r="Z3355" s="28">
        <f t="shared" si="1316"/>
        <v>329.06874999999974</v>
      </c>
      <c r="AA3355" s="28">
        <f t="shared" si="1316"/>
        <v>321.8648083333332</v>
      </c>
      <c r="AB3355" s="28">
        <f t="shared" si="1316"/>
        <v>202.36661666666666</v>
      </c>
      <c r="AC3355" s="28">
        <f t="shared" si="1316"/>
        <v>35.93319166666668</v>
      </c>
      <c r="AD3355" s="28">
        <f t="shared" si="1316"/>
        <v>96.176699999999983</v>
      </c>
      <c r="AE3355" s="28">
        <f t="shared" si="1316"/>
        <v>0</v>
      </c>
      <c r="AF3355" s="28">
        <f t="shared" si="1316"/>
        <v>13.055871666666661</v>
      </c>
      <c r="AG3355" s="28">
        <f t="shared" si="1316"/>
        <v>8.5230499999999978</v>
      </c>
      <c r="AH3355" s="28">
        <f t="shared" si="1295"/>
        <v>0</v>
      </c>
      <c r="AL3355" s="24">
        <f t="shared" si="1305"/>
        <v>1496.5756966666663</v>
      </c>
      <c r="AN3355" s="47">
        <v>315</v>
      </c>
      <c r="AP3355" s="20">
        <f t="shared" si="1303"/>
        <v>1811.5756966666663</v>
      </c>
      <c r="AR3355" s="20"/>
    </row>
    <row r="3356" spans="1:44" x14ac:dyDescent="0.25">
      <c r="A3356" t="str">
        <f>VLOOKUP($B3356,'Cushing Balance'!$C$2:$E$500,3,TRUE)</f>
        <v>12018</v>
      </c>
      <c r="B3356" s="2">
        <v>43367</v>
      </c>
      <c r="C3356" s="32"/>
      <c r="D3356" s="36">
        <f t="shared" si="1254"/>
        <v>139.16694505494522</v>
      </c>
      <c r="E3356" s="28">
        <f t="shared" si="1255"/>
        <v>108.94604395604414</v>
      </c>
      <c r="F3356" s="28">
        <f t="shared" si="1256"/>
        <v>197.36916483516487</v>
      </c>
      <c r="G3356" s="28"/>
      <c r="H3356" s="28">
        <f t="shared" ref="H3356:P3356" si="1323">AVERAGE(H3350:H3355)</f>
        <v>132.56742857142854</v>
      </c>
      <c r="I3356" s="28">
        <f t="shared" si="1323"/>
        <v>78.849230769230743</v>
      </c>
      <c r="J3356" s="28">
        <f t="shared" si="1323"/>
        <v>315.60278021978041</v>
      </c>
      <c r="K3356" s="28">
        <f t="shared" si="1323"/>
        <v>77.481208791208815</v>
      </c>
      <c r="L3356" s="28">
        <f t="shared" si="1323"/>
        <v>6.656349567592164E-3</v>
      </c>
      <c r="M3356" s="28">
        <f t="shared" si="1323"/>
        <v>330.4133626373627</v>
      </c>
      <c r="N3356" s="28">
        <f t="shared" si="1323"/>
        <v>119.65840659340643</v>
      </c>
      <c r="O3356" s="28">
        <f t="shared" si="1323"/>
        <v>44.390010989010989</v>
      </c>
      <c r="P3356" s="28">
        <f t="shared" si="1323"/>
        <v>0</v>
      </c>
      <c r="R3356" s="24">
        <f t="shared" si="1301"/>
        <v>1544.4512387671505</v>
      </c>
      <c r="T3356" s="5">
        <v>588.84688935138479</v>
      </c>
      <c r="V3356" s="20">
        <f t="shared" si="1302"/>
        <v>2133.2981281185353</v>
      </c>
      <c r="W3356" s="59">
        <f t="shared" si="1290"/>
        <v>43367</v>
      </c>
      <c r="X3356" s="36">
        <f t="shared" si="1316"/>
        <v>151.39905833333341</v>
      </c>
      <c r="Y3356" s="28">
        <f t="shared" si="1316"/>
        <v>338.18764999999991</v>
      </c>
      <c r="Z3356" s="28">
        <f t="shared" si="1316"/>
        <v>329.06874999999974</v>
      </c>
      <c r="AA3356" s="28">
        <f t="shared" si="1316"/>
        <v>321.8648083333332</v>
      </c>
      <c r="AB3356" s="28">
        <f t="shared" si="1316"/>
        <v>202.36661666666666</v>
      </c>
      <c r="AC3356" s="28">
        <f t="shared" si="1316"/>
        <v>35.93319166666668</v>
      </c>
      <c r="AD3356" s="28">
        <f t="shared" si="1316"/>
        <v>96.176699999999983</v>
      </c>
      <c r="AE3356" s="28">
        <f t="shared" si="1316"/>
        <v>0</v>
      </c>
      <c r="AF3356" s="28">
        <f t="shared" si="1316"/>
        <v>13.055871666666661</v>
      </c>
      <c r="AG3356" s="28">
        <f t="shared" si="1316"/>
        <v>8.5230499999999978</v>
      </c>
      <c r="AH3356" s="28">
        <f t="shared" si="1295"/>
        <v>0</v>
      </c>
      <c r="AL3356" s="24">
        <f t="shared" si="1305"/>
        <v>1496.5756966666663</v>
      </c>
      <c r="AN3356" s="47">
        <v>315</v>
      </c>
      <c r="AP3356" s="20">
        <f t="shared" si="1303"/>
        <v>1811.5756966666663</v>
      </c>
      <c r="AR3356" s="20"/>
    </row>
    <row r="3357" spans="1:44" x14ac:dyDescent="0.25">
      <c r="A3357" t="str">
        <f>VLOOKUP($B3357,'Cushing Balance'!$C$2:$E$500,3,TRUE)</f>
        <v>12018</v>
      </c>
      <c r="B3357" s="2">
        <v>43368</v>
      </c>
      <c r="C3357" s="32"/>
      <c r="D3357" s="36">
        <f t="shared" si="1254"/>
        <v>139.16694505494522</v>
      </c>
      <c r="E3357" s="28">
        <f t="shared" si="1255"/>
        <v>108.94604395604414</v>
      </c>
      <c r="F3357" s="28">
        <f t="shared" si="1256"/>
        <v>197.36916483516487</v>
      </c>
      <c r="G3357" s="28"/>
      <c r="H3357" s="28">
        <f t="shared" ref="H3357:P3357" si="1324">AVERAGE(H3351:H3356)</f>
        <v>132.56742857142854</v>
      </c>
      <c r="I3357" s="28">
        <f t="shared" si="1324"/>
        <v>78.849230769230743</v>
      </c>
      <c r="J3357" s="28">
        <f t="shared" si="1324"/>
        <v>315.60278021978041</v>
      </c>
      <c r="K3357" s="28">
        <f t="shared" si="1324"/>
        <v>77.481208791208815</v>
      </c>
      <c r="L3357" s="28">
        <f t="shared" si="1324"/>
        <v>6.656349567592164E-3</v>
      </c>
      <c r="M3357" s="28">
        <f t="shared" si="1324"/>
        <v>330.4133626373627</v>
      </c>
      <c r="N3357" s="28">
        <f t="shared" si="1324"/>
        <v>119.65840659340643</v>
      </c>
      <c r="O3357" s="28">
        <f t="shared" si="1324"/>
        <v>44.390010989010989</v>
      </c>
      <c r="P3357" s="28">
        <f t="shared" si="1324"/>
        <v>0</v>
      </c>
      <c r="R3357" s="24">
        <f t="shared" si="1301"/>
        <v>1544.4512387671505</v>
      </c>
      <c r="T3357" s="5">
        <v>588.84688935138479</v>
      </c>
      <c r="V3357" s="20">
        <f t="shared" si="1302"/>
        <v>2133.2981281185353</v>
      </c>
      <c r="W3357" s="59">
        <f t="shared" si="1290"/>
        <v>43368</v>
      </c>
      <c r="X3357" s="36">
        <f t="shared" si="1316"/>
        <v>151.39905833333341</v>
      </c>
      <c r="Y3357" s="28">
        <f t="shared" si="1316"/>
        <v>338.18764999999991</v>
      </c>
      <c r="Z3357" s="28">
        <f t="shared" si="1316"/>
        <v>329.06874999999974</v>
      </c>
      <c r="AA3357" s="28">
        <f t="shared" si="1316"/>
        <v>321.8648083333332</v>
      </c>
      <c r="AB3357" s="28">
        <f t="shared" si="1316"/>
        <v>202.36661666666666</v>
      </c>
      <c r="AC3357" s="28">
        <f t="shared" si="1316"/>
        <v>35.93319166666668</v>
      </c>
      <c r="AD3357" s="28">
        <f t="shared" si="1316"/>
        <v>96.176699999999983</v>
      </c>
      <c r="AE3357" s="28">
        <f t="shared" si="1316"/>
        <v>0</v>
      </c>
      <c r="AF3357" s="28">
        <f t="shared" si="1316"/>
        <v>13.055871666666661</v>
      </c>
      <c r="AG3357" s="28">
        <f t="shared" si="1316"/>
        <v>8.5230499999999978</v>
      </c>
      <c r="AH3357" s="28">
        <f t="shared" si="1295"/>
        <v>0</v>
      </c>
      <c r="AL3357" s="24">
        <f t="shared" si="1305"/>
        <v>1496.5756966666663</v>
      </c>
      <c r="AN3357" s="47">
        <v>315</v>
      </c>
      <c r="AP3357" s="20">
        <f t="shared" si="1303"/>
        <v>1811.5756966666663</v>
      </c>
      <c r="AR3357" s="20"/>
    </row>
    <row r="3358" spans="1:44" x14ac:dyDescent="0.25">
      <c r="A3358" t="str">
        <f>VLOOKUP($B3358,'Cushing Balance'!$C$2:$E$500,3,TRUE)</f>
        <v>12018</v>
      </c>
      <c r="B3358" s="2">
        <v>43369</v>
      </c>
      <c r="C3358" s="32"/>
      <c r="D3358" s="36">
        <f t="shared" si="1254"/>
        <v>139.16694505494522</v>
      </c>
      <c r="E3358" s="28">
        <f t="shared" si="1255"/>
        <v>108.94604395604414</v>
      </c>
      <c r="F3358" s="28">
        <f t="shared" si="1256"/>
        <v>197.36916483516487</v>
      </c>
      <c r="G3358" s="28"/>
      <c r="H3358" s="28">
        <f t="shared" ref="H3358:P3358" si="1325">AVERAGE(H3352:H3357)</f>
        <v>132.56742857142854</v>
      </c>
      <c r="I3358" s="28">
        <f t="shared" si="1325"/>
        <v>78.849230769230743</v>
      </c>
      <c r="J3358" s="28">
        <f t="shared" si="1325"/>
        <v>315.60278021978041</v>
      </c>
      <c r="K3358" s="28">
        <f t="shared" si="1325"/>
        <v>77.481208791208815</v>
      </c>
      <c r="L3358" s="28">
        <f t="shared" si="1325"/>
        <v>6.656349567592164E-3</v>
      </c>
      <c r="M3358" s="28">
        <f t="shared" si="1325"/>
        <v>330.4133626373627</v>
      </c>
      <c r="N3358" s="28">
        <f t="shared" si="1325"/>
        <v>119.65840659340643</v>
      </c>
      <c r="O3358" s="28">
        <f t="shared" si="1325"/>
        <v>44.390010989010989</v>
      </c>
      <c r="P3358" s="28">
        <f t="shared" si="1325"/>
        <v>0</v>
      </c>
      <c r="R3358" s="24">
        <f t="shared" si="1301"/>
        <v>1544.4512387671505</v>
      </c>
      <c r="T3358" s="5">
        <v>588.84688935138479</v>
      </c>
      <c r="V3358" s="20">
        <f t="shared" si="1302"/>
        <v>2133.2981281185353</v>
      </c>
      <c r="W3358" s="59">
        <f t="shared" si="1290"/>
        <v>43369</v>
      </c>
      <c r="X3358" s="36">
        <f t="shared" si="1316"/>
        <v>151.39905833333341</v>
      </c>
      <c r="Y3358" s="28">
        <f t="shared" si="1316"/>
        <v>338.18764999999991</v>
      </c>
      <c r="Z3358" s="28">
        <f t="shared" si="1316"/>
        <v>329.06874999999974</v>
      </c>
      <c r="AA3358" s="28">
        <f t="shared" si="1316"/>
        <v>321.8648083333332</v>
      </c>
      <c r="AB3358" s="28">
        <f t="shared" si="1316"/>
        <v>202.36661666666666</v>
      </c>
      <c r="AC3358" s="28">
        <f t="shared" si="1316"/>
        <v>35.93319166666668</v>
      </c>
      <c r="AD3358" s="28">
        <f t="shared" si="1316"/>
        <v>96.176699999999983</v>
      </c>
      <c r="AE3358" s="28">
        <f t="shared" si="1316"/>
        <v>0</v>
      </c>
      <c r="AF3358" s="28">
        <f t="shared" si="1316"/>
        <v>13.055871666666661</v>
      </c>
      <c r="AG3358" s="28">
        <f t="shared" si="1316"/>
        <v>8.5230499999999978</v>
      </c>
      <c r="AH3358" s="28">
        <f t="shared" si="1295"/>
        <v>0</v>
      </c>
      <c r="AL3358" s="24">
        <f t="shared" si="1305"/>
        <v>1496.5756966666663</v>
      </c>
      <c r="AN3358" s="47">
        <v>315</v>
      </c>
      <c r="AP3358" s="20">
        <f t="shared" si="1303"/>
        <v>1811.5756966666663</v>
      </c>
      <c r="AR3358" s="20"/>
    </row>
    <row r="3359" spans="1:44" x14ac:dyDescent="0.25">
      <c r="A3359" t="str">
        <f>VLOOKUP($B3359,'Cushing Balance'!$C$2:$E$500,3,TRUE)</f>
        <v>12018</v>
      </c>
      <c r="B3359" s="2">
        <v>43370</v>
      </c>
      <c r="C3359" s="32"/>
      <c r="D3359" s="36">
        <f t="shared" si="1254"/>
        <v>139.16694505494522</v>
      </c>
      <c r="E3359" s="28">
        <f t="shared" si="1255"/>
        <v>108.94604395604414</v>
      </c>
      <c r="F3359" s="28">
        <f t="shared" si="1256"/>
        <v>197.36916483516487</v>
      </c>
      <c r="G3359" s="28"/>
      <c r="H3359" s="28">
        <f t="shared" ref="H3359:P3359" si="1326">AVERAGE(H3353:H3358)</f>
        <v>132.56742857142854</v>
      </c>
      <c r="I3359" s="28">
        <f t="shared" si="1326"/>
        <v>78.849230769230743</v>
      </c>
      <c r="J3359" s="28">
        <f t="shared" si="1326"/>
        <v>315.60278021978041</v>
      </c>
      <c r="K3359" s="28">
        <f t="shared" si="1326"/>
        <v>77.481208791208815</v>
      </c>
      <c r="L3359" s="28">
        <f t="shared" si="1326"/>
        <v>6.656349567592164E-3</v>
      </c>
      <c r="M3359" s="28">
        <f t="shared" si="1326"/>
        <v>330.4133626373627</v>
      </c>
      <c r="N3359" s="28">
        <f t="shared" si="1326"/>
        <v>119.65840659340643</v>
      </c>
      <c r="O3359" s="28">
        <f t="shared" si="1326"/>
        <v>44.390010989010989</v>
      </c>
      <c r="P3359" s="28">
        <f t="shared" si="1326"/>
        <v>0</v>
      </c>
      <c r="R3359" s="24">
        <f t="shared" si="1301"/>
        <v>1544.4512387671505</v>
      </c>
      <c r="T3359" s="5">
        <v>588.84688935138479</v>
      </c>
      <c r="V3359" s="20">
        <f t="shared" si="1302"/>
        <v>2133.2981281185353</v>
      </c>
      <c r="W3359" s="59">
        <f t="shared" si="1290"/>
        <v>43370</v>
      </c>
      <c r="X3359" s="36">
        <f t="shared" si="1316"/>
        <v>151.39905833333341</v>
      </c>
      <c r="Y3359" s="28">
        <f t="shared" si="1316"/>
        <v>338.18764999999991</v>
      </c>
      <c r="Z3359" s="28">
        <f t="shared" si="1316"/>
        <v>329.06874999999974</v>
      </c>
      <c r="AA3359" s="28">
        <f t="shared" si="1316"/>
        <v>321.8648083333332</v>
      </c>
      <c r="AB3359" s="28">
        <f t="shared" si="1316"/>
        <v>202.36661666666666</v>
      </c>
      <c r="AC3359" s="28">
        <f t="shared" si="1316"/>
        <v>35.93319166666668</v>
      </c>
      <c r="AD3359" s="28">
        <f t="shared" si="1316"/>
        <v>96.176699999999983</v>
      </c>
      <c r="AE3359" s="28">
        <f t="shared" si="1316"/>
        <v>0</v>
      </c>
      <c r="AF3359" s="28">
        <f t="shared" si="1316"/>
        <v>13.055871666666661</v>
      </c>
      <c r="AG3359" s="28">
        <f t="shared" si="1316"/>
        <v>8.5230499999999978</v>
      </c>
      <c r="AH3359" s="28">
        <f t="shared" si="1295"/>
        <v>0</v>
      </c>
      <c r="AL3359" s="24">
        <f t="shared" si="1305"/>
        <v>1496.5756966666663</v>
      </c>
      <c r="AN3359" s="47">
        <v>315</v>
      </c>
      <c r="AP3359" s="20">
        <f t="shared" si="1303"/>
        <v>1811.5756966666663</v>
      </c>
      <c r="AR3359" s="20"/>
    </row>
    <row r="3360" spans="1:44" x14ac:dyDescent="0.25">
      <c r="A3360" t="str">
        <f>VLOOKUP($B3360,'Cushing Balance'!$C$2:$E$500,3,TRUE)</f>
        <v>12018</v>
      </c>
      <c r="B3360" s="2">
        <v>43371</v>
      </c>
      <c r="C3360" s="32"/>
      <c r="D3360" s="36">
        <f t="shared" si="1254"/>
        <v>139.16694505494522</v>
      </c>
      <c r="E3360" s="28">
        <f t="shared" si="1255"/>
        <v>108.94604395604414</v>
      </c>
      <c r="F3360" s="28">
        <f t="shared" si="1256"/>
        <v>197.36916483516487</v>
      </c>
      <c r="G3360" s="28"/>
      <c r="H3360" s="28">
        <f t="shared" ref="H3360:P3360" si="1327">AVERAGE(H3354:H3359)</f>
        <v>132.56742857142854</v>
      </c>
      <c r="I3360" s="28">
        <f t="shared" si="1327"/>
        <v>78.849230769230743</v>
      </c>
      <c r="J3360" s="28">
        <f t="shared" si="1327"/>
        <v>315.60278021978041</v>
      </c>
      <c r="K3360" s="28">
        <f t="shared" si="1327"/>
        <v>77.481208791208815</v>
      </c>
      <c r="L3360" s="28">
        <f t="shared" si="1327"/>
        <v>6.656349567592164E-3</v>
      </c>
      <c r="M3360" s="28">
        <f t="shared" si="1327"/>
        <v>330.4133626373627</v>
      </c>
      <c r="N3360" s="28">
        <f t="shared" si="1327"/>
        <v>119.65840659340643</v>
      </c>
      <c r="O3360" s="28">
        <f t="shared" si="1327"/>
        <v>44.390010989010989</v>
      </c>
      <c r="P3360" s="28">
        <f t="shared" si="1327"/>
        <v>0</v>
      </c>
      <c r="R3360" s="24">
        <f t="shared" si="1301"/>
        <v>1544.4512387671505</v>
      </c>
      <c r="T3360" s="5">
        <v>588.84688935138479</v>
      </c>
      <c r="V3360" s="20">
        <f t="shared" si="1302"/>
        <v>2133.2981281185353</v>
      </c>
      <c r="W3360" s="59">
        <f t="shared" si="1290"/>
        <v>43371</v>
      </c>
      <c r="X3360" s="36">
        <f t="shared" si="1316"/>
        <v>151.39905833333341</v>
      </c>
      <c r="Y3360" s="28">
        <f t="shared" si="1316"/>
        <v>338.18764999999991</v>
      </c>
      <c r="Z3360" s="28">
        <f t="shared" si="1316"/>
        <v>329.06874999999974</v>
      </c>
      <c r="AA3360" s="28">
        <f t="shared" si="1316"/>
        <v>321.8648083333332</v>
      </c>
      <c r="AB3360" s="28">
        <f t="shared" si="1316"/>
        <v>202.36661666666666</v>
      </c>
      <c r="AC3360" s="28">
        <f t="shared" si="1316"/>
        <v>35.93319166666668</v>
      </c>
      <c r="AD3360" s="28">
        <f t="shared" si="1316"/>
        <v>96.176699999999983</v>
      </c>
      <c r="AE3360" s="28">
        <f t="shared" si="1316"/>
        <v>0</v>
      </c>
      <c r="AF3360" s="28">
        <f t="shared" si="1316"/>
        <v>13.055871666666661</v>
      </c>
      <c r="AG3360" s="28">
        <f t="shared" si="1316"/>
        <v>8.5230499999999978</v>
      </c>
      <c r="AH3360" s="28">
        <f t="shared" si="1295"/>
        <v>0</v>
      </c>
      <c r="AL3360" s="24">
        <f t="shared" si="1305"/>
        <v>1496.5756966666663</v>
      </c>
      <c r="AN3360" s="47">
        <v>315</v>
      </c>
      <c r="AP3360" s="20">
        <f t="shared" si="1303"/>
        <v>1811.5756966666663</v>
      </c>
      <c r="AR3360" s="20"/>
    </row>
    <row r="3361" spans="1:44" x14ac:dyDescent="0.25">
      <c r="A3361" t="str">
        <f>VLOOKUP($B3361,'Cushing Balance'!$C$2:$E$500,3,TRUE)</f>
        <v>12018</v>
      </c>
      <c r="B3361" s="2">
        <v>43372</v>
      </c>
      <c r="C3361" s="32"/>
      <c r="D3361" s="36">
        <f t="shared" si="1254"/>
        <v>139.16694505494522</v>
      </c>
      <c r="E3361" s="28">
        <f t="shared" si="1255"/>
        <v>108.94604395604414</v>
      </c>
      <c r="F3361" s="28">
        <f t="shared" si="1256"/>
        <v>197.36916483516487</v>
      </c>
      <c r="G3361" s="28"/>
      <c r="H3361" s="28">
        <f t="shared" ref="H3361:P3361" si="1328">AVERAGE(H3355:H3360)</f>
        <v>132.56742857142854</v>
      </c>
      <c r="I3361" s="28">
        <f t="shared" si="1328"/>
        <v>78.849230769230743</v>
      </c>
      <c r="J3361" s="28">
        <f t="shared" si="1328"/>
        <v>315.60278021978041</v>
      </c>
      <c r="K3361" s="28">
        <f t="shared" si="1328"/>
        <v>77.481208791208815</v>
      </c>
      <c r="L3361" s="28">
        <f t="shared" si="1328"/>
        <v>6.656349567592164E-3</v>
      </c>
      <c r="M3361" s="28">
        <f t="shared" si="1328"/>
        <v>330.4133626373627</v>
      </c>
      <c r="N3361" s="28">
        <f t="shared" si="1328"/>
        <v>119.65840659340643</v>
      </c>
      <c r="O3361" s="28">
        <f t="shared" si="1328"/>
        <v>44.390010989010989</v>
      </c>
      <c r="P3361" s="28">
        <f t="shared" si="1328"/>
        <v>0</v>
      </c>
      <c r="R3361" s="24">
        <f t="shared" si="1301"/>
        <v>1544.4512387671505</v>
      </c>
      <c r="T3361" s="5">
        <v>588.84688935138479</v>
      </c>
      <c r="V3361" s="20">
        <f t="shared" si="1302"/>
        <v>2133.2981281185353</v>
      </c>
      <c r="W3361" s="59">
        <f t="shared" si="1290"/>
        <v>43372</v>
      </c>
      <c r="X3361" s="36">
        <f t="shared" si="1316"/>
        <v>151.39905833333341</v>
      </c>
      <c r="Y3361" s="28">
        <f t="shared" si="1316"/>
        <v>338.18764999999991</v>
      </c>
      <c r="Z3361" s="28">
        <f t="shared" si="1316"/>
        <v>329.06874999999974</v>
      </c>
      <c r="AA3361" s="28">
        <f t="shared" si="1316"/>
        <v>321.8648083333332</v>
      </c>
      <c r="AB3361" s="28">
        <f t="shared" si="1316"/>
        <v>202.36661666666666</v>
      </c>
      <c r="AC3361" s="28">
        <f t="shared" si="1316"/>
        <v>35.93319166666668</v>
      </c>
      <c r="AD3361" s="28">
        <f t="shared" si="1316"/>
        <v>96.176699999999983</v>
      </c>
      <c r="AE3361" s="28">
        <f t="shared" si="1316"/>
        <v>0</v>
      </c>
      <c r="AF3361" s="28">
        <f t="shared" si="1316"/>
        <v>13.055871666666661</v>
      </c>
      <c r="AG3361" s="28">
        <f t="shared" si="1316"/>
        <v>8.5230499999999978</v>
      </c>
      <c r="AH3361" s="28">
        <f t="shared" si="1295"/>
        <v>0</v>
      </c>
      <c r="AL3361" s="24">
        <f t="shared" si="1305"/>
        <v>1496.5756966666663</v>
      </c>
      <c r="AN3361" s="47">
        <v>315</v>
      </c>
      <c r="AP3361" s="20">
        <f t="shared" si="1303"/>
        <v>1811.5756966666663</v>
      </c>
      <c r="AR3361" s="20"/>
    </row>
    <row r="3362" spans="1:44" x14ac:dyDescent="0.25">
      <c r="A3362" t="str">
        <f>VLOOKUP($B3362,'Cushing Balance'!$C$2:$E$500,3,TRUE)</f>
        <v>12018</v>
      </c>
      <c r="B3362" s="2">
        <v>43373</v>
      </c>
      <c r="C3362" s="32"/>
      <c r="D3362" s="36">
        <f t="shared" si="1254"/>
        <v>139.16694505494522</v>
      </c>
      <c r="E3362" s="28">
        <f t="shared" si="1255"/>
        <v>108.94604395604414</v>
      </c>
      <c r="F3362" s="28">
        <f t="shared" si="1256"/>
        <v>197.36916483516487</v>
      </c>
      <c r="G3362" s="28"/>
      <c r="H3362" s="28">
        <f t="shared" ref="H3362:P3362" si="1329">AVERAGE(H3356:H3361)</f>
        <v>132.56742857142854</v>
      </c>
      <c r="I3362" s="28">
        <f t="shared" si="1329"/>
        <v>78.849230769230743</v>
      </c>
      <c r="J3362" s="28">
        <f t="shared" si="1329"/>
        <v>315.60278021978041</v>
      </c>
      <c r="K3362" s="28">
        <f t="shared" si="1329"/>
        <v>77.481208791208815</v>
      </c>
      <c r="L3362" s="28">
        <f t="shared" si="1329"/>
        <v>6.656349567592164E-3</v>
      </c>
      <c r="M3362" s="28">
        <f t="shared" si="1329"/>
        <v>330.4133626373627</v>
      </c>
      <c r="N3362" s="28">
        <f t="shared" si="1329"/>
        <v>119.65840659340643</v>
      </c>
      <c r="O3362" s="28">
        <f t="shared" si="1329"/>
        <v>44.390010989010989</v>
      </c>
      <c r="P3362" s="28">
        <f t="shared" si="1329"/>
        <v>0</v>
      </c>
      <c r="R3362" s="24">
        <f t="shared" si="1301"/>
        <v>1544.4512387671505</v>
      </c>
      <c r="T3362" s="5">
        <v>588.84688935138479</v>
      </c>
      <c r="V3362" s="20">
        <f t="shared" si="1302"/>
        <v>2133.2981281185353</v>
      </c>
      <c r="W3362" s="59">
        <f t="shared" si="1290"/>
        <v>43373</v>
      </c>
      <c r="X3362" s="36">
        <f t="shared" si="1316"/>
        <v>151.39905833333341</v>
      </c>
      <c r="Y3362" s="28">
        <f t="shared" si="1316"/>
        <v>338.18764999999991</v>
      </c>
      <c r="Z3362" s="28">
        <f t="shared" si="1316"/>
        <v>329.06874999999974</v>
      </c>
      <c r="AA3362" s="28">
        <f t="shared" si="1316"/>
        <v>321.8648083333332</v>
      </c>
      <c r="AB3362" s="28">
        <f t="shared" si="1316"/>
        <v>202.36661666666666</v>
      </c>
      <c r="AC3362" s="28">
        <f t="shared" si="1316"/>
        <v>35.93319166666668</v>
      </c>
      <c r="AD3362" s="28">
        <f t="shared" si="1316"/>
        <v>96.176699999999983</v>
      </c>
      <c r="AE3362" s="28">
        <f t="shared" si="1316"/>
        <v>0</v>
      </c>
      <c r="AF3362" s="28">
        <f t="shared" si="1316"/>
        <v>13.055871666666661</v>
      </c>
      <c r="AG3362" s="28">
        <f t="shared" si="1316"/>
        <v>8.5230499999999978</v>
      </c>
      <c r="AH3362" s="28">
        <f t="shared" si="1295"/>
        <v>0</v>
      </c>
      <c r="AL3362" s="24">
        <f t="shared" si="1305"/>
        <v>1496.5756966666663</v>
      </c>
      <c r="AN3362" s="47">
        <v>315</v>
      </c>
      <c r="AP3362" s="20">
        <f t="shared" si="1303"/>
        <v>1811.5756966666663</v>
      </c>
      <c r="AR3362" s="20"/>
    </row>
    <row r="3363" spans="1:44" x14ac:dyDescent="0.25">
      <c r="A3363" t="str">
        <f>VLOOKUP($B3363,'Cushing Balance'!$C$2:$E$500,3,TRUE)</f>
        <v>12018</v>
      </c>
      <c r="B3363" s="2">
        <v>43374</v>
      </c>
      <c r="C3363" s="32"/>
      <c r="D3363" s="36">
        <f t="shared" si="1254"/>
        <v>139.16694505494522</v>
      </c>
      <c r="E3363" s="28">
        <f t="shared" si="1255"/>
        <v>108.94604395604414</v>
      </c>
      <c r="F3363" s="28">
        <f t="shared" si="1256"/>
        <v>197.36916483516487</v>
      </c>
      <c r="G3363" s="28"/>
      <c r="H3363" s="28">
        <f t="shared" ref="H3363:P3363" si="1330">AVERAGE(H3357:H3362)</f>
        <v>132.56742857142854</v>
      </c>
      <c r="I3363" s="28">
        <f t="shared" si="1330"/>
        <v>78.849230769230743</v>
      </c>
      <c r="J3363" s="28">
        <f t="shared" si="1330"/>
        <v>315.60278021978041</v>
      </c>
      <c r="K3363" s="28">
        <f t="shared" si="1330"/>
        <v>77.481208791208815</v>
      </c>
      <c r="L3363" s="28">
        <f t="shared" si="1330"/>
        <v>6.656349567592164E-3</v>
      </c>
      <c r="M3363" s="28">
        <f t="shared" si="1330"/>
        <v>330.4133626373627</v>
      </c>
      <c r="N3363" s="28">
        <f t="shared" si="1330"/>
        <v>119.65840659340643</v>
      </c>
      <c r="O3363" s="28">
        <f t="shared" si="1330"/>
        <v>44.390010989010989</v>
      </c>
      <c r="P3363" s="28">
        <f t="shared" si="1330"/>
        <v>0</v>
      </c>
      <c r="R3363" s="24">
        <f t="shared" si="1301"/>
        <v>1544.4512387671505</v>
      </c>
      <c r="T3363" s="5">
        <v>591.1255392368771</v>
      </c>
      <c r="V3363" s="20">
        <f t="shared" si="1302"/>
        <v>2135.5767780040278</v>
      </c>
      <c r="W3363" s="59">
        <f t="shared" si="1290"/>
        <v>43374</v>
      </c>
      <c r="X3363" s="36">
        <f t="shared" si="1316"/>
        <v>151.39905833333341</v>
      </c>
      <c r="Y3363" s="28">
        <f t="shared" si="1316"/>
        <v>338.18764999999991</v>
      </c>
      <c r="Z3363" s="28">
        <f t="shared" si="1316"/>
        <v>329.06874999999974</v>
      </c>
      <c r="AA3363" s="28">
        <f t="shared" si="1316"/>
        <v>321.8648083333332</v>
      </c>
      <c r="AB3363" s="28">
        <f t="shared" si="1316"/>
        <v>202.36661666666666</v>
      </c>
      <c r="AC3363" s="28">
        <f t="shared" si="1316"/>
        <v>35.93319166666668</v>
      </c>
      <c r="AD3363" s="28">
        <f t="shared" si="1316"/>
        <v>96.176699999999983</v>
      </c>
      <c r="AE3363" s="28">
        <f t="shared" si="1316"/>
        <v>0</v>
      </c>
      <c r="AF3363" s="28">
        <f t="shared" si="1316"/>
        <v>13.055871666666661</v>
      </c>
      <c r="AG3363" s="28">
        <f t="shared" si="1316"/>
        <v>8.5230499999999978</v>
      </c>
      <c r="AH3363" s="28">
        <f t="shared" si="1295"/>
        <v>0</v>
      </c>
      <c r="AL3363" s="24">
        <f t="shared" si="1305"/>
        <v>1496.5756966666663</v>
      </c>
      <c r="AN3363" s="47">
        <v>315</v>
      </c>
      <c r="AP3363" s="20">
        <f t="shared" si="1303"/>
        <v>1811.5756966666663</v>
      </c>
      <c r="AR3363" s="20"/>
    </row>
    <row r="3364" spans="1:44" x14ac:dyDescent="0.25">
      <c r="A3364" t="str">
        <f>VLOOKUP($B3364,'Cushing Balance'!$C$2:$E$500,3,TRUE)</f>
        <v>12018</v>
      </c>
      <c r="B3364" s="2">
        <v>43375</v>
      </c>
      <c r="C3364" s="32"/>
      <c r="D3364" s="36">
        <f t="shared" ref="D3364:D3427" si="1331">AVERAGE(D3356:D3363)</f>
        <v>139.16694505494522</v>
      </c>
      <c r="E3364" s="28">
        <f t="shared" ref="E3364:E3427" si="1332">AVERAGE(E3356:E3363)</f>
        <v>108.94604395604414</v>
      </c>
      <c r="F3364" s="28">
        <f t="shared" ref="F3364:F3427" si="1333">AVERAGE(F3356:F3363)</f>
        <v>197.36916483516487</v>
      </c>
      <c r="G3364" s="28"/>
      <c r="H3364" s="28">
        <f t="shared" ref="H3364:P3364" si="1334">AVERAGE(H3358:H3363)</f>
        <v>132.56742857142854</v>
      </c>
      <c r="I3364" s="28">
        <f t="shared" si="1334"/>
        <v>78.849230769230743</v>
      </c>
      <c r="J3364" s="28">
        <f t="shared" si="1334"/>
        <v>315.60278021978041</v>
      </c>
      <c r="K3364" s="28">
        <f t="shared" si="1334"/>
        <v>77.481208791208815</v>
      </c>
      <c r="L3364" s="28">
        <f t="shared" si="1334"/>
        <v>6.656349567592164E-3</v>
      </c>
      <c r="M3364" s="28">
        <f t="shared" si="1334"/>
        <v>330.4133626373627</v>
      </c>
      <c r="N3364" s="28">
        <f t="shared" si="1334"/>
        <v>119.65840659340643</v>
      </c>
      <c r="O3364" s="28">
        <f t="shared" si="1334"/>
        <v>44.390010989010989</v>
      </c>
      <c r="P3364" s="28">
        <f t="shared" si="1334"/>
        <v>0</v>
      </c>
      <c r="R3364" s="24">
        <f t="shared" si="1301"/>
        <v>1544.4512387671505</v>
      </c>
      <c r="T3364" s="5">
        <v>591.1255392368771</v>
      </c>
      <c r="V3364" s="20">
        <f t="shared" si="1302"/>
        <v>2135.5767780040278</v>
      </c>
      <c r="W3364" s="59">
        <f t="shared" si="1290"/>
        <v>43375</v>
      </c>
      <c r="X3364" s="36">
        <f t="shared" si="1316"/>
        <v>151.39905833333341</v>
      </c>
      <c r="Y3364" s="28">
        <f t="shared" si="1316"/>
        <v>338.18764999999991</v>
      </c>
      <c r="Z3364" s="28">
        <f t="shared" si="1316"/>
        <v>329.06874999999974</v>
      </c>
      <c r="AA3364" s="28">
        <f t="shared" si="1316"/>
        <v>321.8648083333332</v>
      </c>
      <c r="AB3364" s="28">
        <f t="shared" si="1316"/>
        <v>202.36661666666666</v>
      </c>
      <c r="AC3364" s="28">
        <f t="shared" si="1316"/>
        <v>35.93319166666668</v>
      </c>
      <c r="AD3364" s="28">
        <f t="shared" si="1316"/>
        <v>96.176699999999983</v>
      </c>
      <c r="AE3364" s="28">
        <f t="shared" si="1316"/>
        <v>0</v>
      </c>
      <c r="AF3364" s="28">
        <f t="shared" si="1316"/>
        <v>13.055871666666661</v>
      </c>
      <c r="AG3364" s="28">
        <f t="shared" si="1316"/>
        <v>8.5230499999999978</v>
      </c>
      <c r="AH3364" s="28">
        <f t="shared" si="1295"/>
        <v>0</v>
      </c>
      <c r="AL3364" s="24">
        <f t="shared" si="1305"/>
        <v>1496.5756966666663</v>
      </c>
      <c r="AN3364" s="47">
        <v>315</v>
      </c>
      <c r="AP3364" s="20">
        <f t="shared" si="1303"/>
        <v>1811.5756966666663</v>
      </c>
      <c r="AR3364" s="20"/>
    </row>
    <row r="3365" spans="1:44" x14ac:dyDescent="0.25">
      <c r="A3365" t="str">
        <f>VLOOKUP($B3365,'Cushing Balance'!$C$2:$E$500,3,TRUE)</f>
        <v>12018</v>
      </c>
      <c r="B3365" s="2">
        <v>43376</v>
      </c>
      <c r="C3365" s="32"/>
      <c r="D3365" s="36">
        <f t="shared" si="1331"/>
        <v>139.16694505494522</v>
      </c>
      <c r="E3365" s="28">
        <f t="shared" si="1332"/>
        <v>108.94604395604414</v>
      </c>
      <c r="F3365" s="28">
        <f t="shared" si="1333"/>
        <v>197.36916483516487</v>
      </c>
      <c r="G3365" s="28"/>
      <c r="H3365" s="28">
        <f t="shared" ref="H3365:P3365" si="1335">AVERAGE(H3359:H3364)</f>
        <v>132.56742857142854</v>
      </c>
      <c r="I3365" s="28">
        <f t="shared" si="1335"/>
        <v>78.849230769230743</v>
      </c>
      <c r="J3365" s="28">
        <f t="shared" si="1335"/>
        <v>315.60278021978041</v>
      </c>
      <c r="K3365" s="28">
        <f t="shared" si="1335"/>
        <v>77.481208791208815</v>
      </c>
      <c r="L3365" s="28">
        <f t="shared" si="1335"/>
        <v>6.656349567592164E-3</v>
      </c>
      <c r="M3365" s="28">
        <f t="shared" si="1335"/>
        <v>330.4133626373627</v>
      </c>
      <c r="N3365" s="28">
        <f t="shared" si="1335"/>
        <v>119.65840659340643</v>
      </c>
      <c r="O3365" s="28">
        <f t="shared" si="1335"/>
        <v>44.390010989010989</v>
      </c>
      <c r="P3365" s="28">
        <f t="shared" si="1335"/>
        <v>0</v>
      </c>
      <c r="R3365" s="24">
        <f t="shared" si="1301"/>
        <v>1544.4512387671505</v>
      </c>
      <c r="T3365" s="5">
        <v>591.1255392368771</v>
      </c>
      <c r="V3365" s="20">
        <f t="shared" si="1302"/>
        <v>2135.5767780040278</v>
      </c>
      <c r="W3365" s="59">
        <f t="shared" si="1290"/>
        <v>43376</v>
      </c>
      <c r="X3365" s="36">
        <f t="shared" ref="X3365:AG3380" si="1336">AVERAGE(X3358:X3364)</f>
        <v>151.39905833333341</v>
      </c>
      <c r="Y3365" s="28">
        <f t="shared" si="1336"/>
        <v>338.18764999999991</v>
      </c>
      <c r="Z3365" s="28">
        <f t="shared" si="1336"/>
        <v>329.06874999999974</v>
      </c>
      <c r="AA3365" s="28">
        <f t="shared" si="1336"/>
        <v>321.8648083333332</v>
      </c>
      <c r="AB3365" s="28">
        <f t="shared" si="1336"/>
        <v>202.36661666666666</v>
      </c>
      <c r="AC3365" s="28">
        <f t="shared" si="1336"/>
        <v>35.93319166666668</v>
      </c>
      <c r="AD3365" s="28">
        <f t="shared" si="1336"/>
        <v>96.176699999999983</v>
      </c>
      <c r="AE3365" s="28">
        <f t="shared" si="1336"/>
        <v>0</v>
      </c>
      <c r="AF3365" s="28">
        <f t="shared" si="1336"/>
        <v>13.055871666666661</v>
      </c>
      <c r="AG3365" s="28">
        <f t="shared" si="1336"/>
        <v>8.5230499999999978</v>
      </c>
      <c r="AH3365" s="28">
        <f t="shared" si="1295"/>
        <v>0</v>
      </c>
      <c r="AL3365" s="24">
        <f t="shared" si="1305"/>
        <v>1496.5756966666663</v>
      </c>
      <c r="AN3365" s="47">
        <v>315</v>
      </c>
      <c r="AP3365" s="20">
        <f t="shared" si="1303"/>
        <v>1811.5756966666663</v>
      </c>
      <c r="AR3365" s="20"/>
    </row>
    <row r="3366" spans="1:44" x14ac:dyDescent="0.25">
      <c r="A3366" t="str">
        <f>VLOOKUP($B3366,'Cushing Balance'!$C$2:$E$500,3,TRUE)</f>
        <v>12018</v>
      </c>
      <c r="B3366" s="2">
        <v>43377</v>
      </c>
      <c r="C3366" s="32"/>
      <c r="D3366" s="36">
        <f t="shared" si="1331"/>
        <v>139.16694505494522</v>
      </c>
      <c r="E3366" s="28">
        <f t="shared" si="1332"/>
        <v>108.94604395604414</v>
      </c>
      <c r="F3366" s="28">
        <f t="shared" si="1333"/>
        <v>197.36916483516487</v>
      </c>
      <c r="G3366" s="28"/>
      <c r="H3366" s="28">
        <f t="shared" ref="H3366:P3366" si="1337">AVERAGE(H3360:H3365)</f>
        <v>132.56742857142854</v>
      </c>
      <c r="I3366" s="28">
        <f t="shared" si="1337"/>
        <v>78.849230769230743</v>
      </c>
      <c r="J3366" s="28">
        <f t="shared" si="1337"/>
        <v>315.60278021978041</v>
      </c>
      <c r="K3366" s="28">
        <f t="shared" si="1337"/>
        <v>77.481208791208815</v>
      </c>
      <c r="L3366" s="28">
        <f t="shared" si="1337"/>
        <v>6.656349567592164E-3</v>
      </c>
      <c r="M3366" s="28">
        <f t="shared" si="1337"/>
        <v>330.4133626373627</v>
      </c>
      <c r="N3366" s="28">
        <f t="shared" si="1337"/>
        <v>119.65840659340643</v>
      </c>
      <c r="O3366" s="28">
        <f t="shared" si="1337"/>
        <v>44.390010989010989</v>
      </c>
      <c r="P3366" s="28">
        <f t="shared" si="1337"/>
        <v>0</v>
      </c>
      <c r="R3366" s="24">
        <f t="shared" si="1301"/>
        <v>1544.4512387671505</v>
      </c>
      <c r="T3366" s="5">
        <v>591.1255392368771</v>
      </c>
      <c r="V3366" s="20">
        <f t="shared" si="1302"/>
        <v>2135.5767780040278</v>
      </c>
      <c r="W3366" s="59">
        <f t="shared" si="1290"/>
        <v>43377</v>
      </c>
      <c r="X3366" s="36">
        <f t="shared" si="1336"/>
        <v>151.39905833333341</v>
      </c>
      <c r="Y3366" s="28">
        <f t="shared" si="1336"/>
        <v>338.18764999999991</v>
      </c>
      <c r="Z3366" s="28">
        <f t="shared" si="1336"/>
        <v>329.06874999999974</v>
      </c>
      <c r="AA3366" s="28">
        <f t="shared" si="1336"/>
        <v>321.8648083333332</v>
      </c>
      <c r="AB3366" s="28">
        <f t="shared" si="1336"/>
        <v>202.36661666666666</v>
      </c>
      <c r="AC3366" s="28">
        <f t="shared" si="1336"/>
        <v>35.93319166666668</v>
      </c>
      <c r="AD3366" s="28">
        <f t="shared" si="1336"/>
        <v>96.176699999999983</v>
      </c>
      <c r="AE3366" s="28">
        <f t="shared" si="1336"/>
        <v>0</v>
      </c>
      <c r="AF3366" s="28">
        <f t="shared" si="1336"/>
        <v>13.055871666666661</v>
      </c>
      <c r="AG3366" s="28">
        <f t="shared" si="1336"/>
        <v>8.5230499999999978</v>
      </c>
      <c r="AH3366" s="28">
        <f t="shared" si="1295"/>
        <v>0</v>
      </c>
      <c r="AL3366" s="24">
        <f t="shared" si="1305"/>
        <v>1496.5756966666663</v>
      </c>
      <c r="AN3366" s="47">
        <v>315</v>
      </c>
      <c r="AP3366" s="20">
        <f t="shared" si="1303"/>
        <v>1811.5756966666663</v>
      </c>
      <c r="AR3366" s="20"/>
    </row>
    <row r="3367" spans="1:44" x14ac:dyDescent="0.25">
      <c r="A3367" t="str">
        <f>VLOOKUP($B3367,'Cushing Balance'!$C$2:$E$500,3,TRUE)</f>
        <v>12018</v>
      </c>
      <c r="B3367" s="2">
        <v>43378</v>
      </c>
      <c r="C3367" s="32"/>
      <c r="D3367" s="36">
        <f t="shared" si="1331"/>
        <v>139.16694505494522</v>
      </c>
      <c r="E3367" s="28">
        <f t="shared" si="1332"/>
        <v>108.94604395604414</v>
      </c>
      <c r="F3367" s="28">
        <f t="shared" si="1333"/>
        <v>197.36916483516487</v>
      </c>
      <c r="G3367" s="28"/>
      <c r="H3367" s="28">
        <f t="shared" ref="H3367:P3367" si="1338">AVERAGE(H3361:H3366)</f>
        <v>132.56742857142854</v>
      </c>
      <c r="I3367" s="28">
        <f t="shared" si="1338"/>
        <v>78.849230769230743</v>
      </c>
      <c r="J3367" s="28">
        <f t="shared" si="1338"/>
        <v>315.60278021978041</v>
      </c>
      <c r="K3367" s="28">
        <f t="shared" si="1338"/>
        <v>77.481208791208815</v>
      </c>
      <c r="L3367" s="28">
        <f t="shared" si="1338"/>
        <v>6.656349567592164E-3</v>
      </c>
      <c r="M3367" s="28">
        <f t="shared" si="1338"/>
        <v>330.4133626373627</v>
      </c>
      <c r="N3367" s="28">
        <f t="shared" si="1338"/>
        <v>119.65840659340643</v>
      </c>
      <c r="O3367" s="28">
        <f t="shared" si="1338"/>
        <v>44.390010989010989</v>
      </c>
      <c r="P3367" s="28">
        <f t="shared" si="1338"/>
        <v>0</v>
      </c>
      <c r="R3367" s="24">
        <f t="shared" si="1301"/>
        <v>1544.4512387671505</v>
      </c>
      <c r="T3367" s="5">
        <v>591.1255392368771</v>
      </c>
      <c r="V3367" s="20">
        <f t="shared" si="1302"/>
        <v>2135.5767780040278</v>
      </c>
      <c r="W3367" s="59">
        <f t="shared" si="1290"/>
        <v>43378</v>
      </c>
      <c r="X3367" s="36">
        <f t="shared" si="1336"/>
        <v>151.39905833333341</v>
      </c>
      <c r="Y3367" s="28">
        <f t="shared" si="1336"/>
        <v>338.18764999999991</v>
      </c>
      <c r="Z3367" s="28">
        <f t="shared" si="1336"/>
        <v>329.06874999999974</v>
      </c>
      <c r="AA3367" s="28">
        <f t="shared" si="1336"/>
        <v>321.8648083333332</v>
      </c>
      <c r="AB3367" s="28">
        <f t="shared" si="1336"/>
        <v>202.36661666666666</v>
      </c>
      <c r="AC3367" s="28">
        <f t="shared" si="1336"/>
        <v>35.93319166666668</v>
      </c>
      <c r="AD3367" s="28">
        <f t="shared" si="1336"/>
        <v>96.176699999999983</v>
      </c>
      <c r="AE3367" s="28">
        <f t="shared" si="1336"/>
        <v>0</v>
      </c>
      <c r="AF3367" s="28">
        <f t="shared" si="1336"/>
        <v>13.055871666666661</v>
      </c>
      <c r="AG3367" s="28">
        <f t="shared" si="1336"/>
        <v>8.5230499999999978</v>
      </c>
      <c r="AH3367" s="28">
        <f t="shared" si="1295"/>
        <v>0</v>
      </c>
      <c r="AL3367" s="24">
        <f t="shared" si="1305"/>
        <v>1496.5756966666663</v>
      </c>
      <c r="AN3367" s="47">
        <v>315</v>
      </c>
      <c r="AP3367" s="20">
        <f t="shared" si="1303"/>
        <v>1811.5756966666663</v>
      </c>
      <c r="AR3367" s="20"/>
    </row>
    <row r="3368" spans="1:44" x14ac:dyDescent="0.25">
      <c r="A3368" t="str">
        <f>VLOOKUP($B3368,'Cushing Balance'!$C$2:$E$500,3,TRUE)</f>
        <v>12018</v>
      </c>
      <c r="B3368" s="2">
        <v>43379</v>
      </c>
      <c r="C3368" s="32"/>
      <c r="D3368" s="36">
        <f t="shared" si="1331"/>
        <v>139.16694505494522</v>
      </c>
      <c r="E3368" s="28">
        <f t="shared" si="1332"/>
        <v>108.94604395604414</v>
      </c>
      <c r="F3368" s="28">
        <f t="shared" si="1333"/>
        <v>197.36916483516487</v>
      </c>
      <c r="G3368" s="28"/>
      <c r="H3368" s="28">
        <f t="shared" ref="H3368:P3368" si="1339">AVERAGE(H3362:H3367)</f>
        <v>132.56742857142854</v>
      </c>
      <c r="I3368" s="28">
        <f t="shared" si="1339"/>
        <v>78.849230769230743</v>
      </c>
      <c r="J3368" s="28">
        <f t="shared" si="1339"/>
        <v>315.60278021978041</v>
      </c>
      <c r="K3368" s="28">
        <f t="shared" si="1339"/>
        <v>77.481208791208815</v>
      </c>
      <c r="L3368" s="28">
        <f t="shared" si="1339"/>
        <v>6.656349567592164E-3</v>
      </c>
      <c r="M3368" s="28">
        <f t="shared" si="1339"/>
        <v>330.4133626373627</v>
      </c>
      <c r="N3368" s="28">
        <f t="shared" si="1339"/>
        <v>119.65840659340643</v>
      </c>
      <c r="O3368" s="28">
        <f t="shared" si="1339"/>
        <v>44.390010989010989</v>
      </c>
      <c r="P3368" s="28">
        <f t="shared" si="1339"/>
        <v>0</v>
      </c>
      <c r="R3368" s="24">
        <f t="shared" si="1301"/>
        <v>1544.4512387671505</v>
      </c>
      <c r="T3368" s="5">
        <v>591.1255392368771</v>
      </c>
      <c r="V3368" s="20">
        <f t="shared" si="1302"/>
        <v>2135.5767780040278</v>
      </c>
      <c r="W3368" s="59">
        <f t="shared" si="1290"/>
        <v>43379</v>
      </c>
      <c r="X3368" s="36">
        <f t="shared" si="1336"/>
        <v>151.39905833333341</v>
      </c>
      <c r="Y3368" s="28">
        <f t="shared" si="1336"/>
        <v>338.18764999999991</v>
      </c>
      <c r="Z3368" s="28">
        <f t="shared" si="1336"/>
        <v>329.06874999999974</v>
      </c>
      <c r="AA3368" s="28">
        <f t="shared" si="1336"/>
        <v>321.8648083333332</v>
      </c>
      <c r="AB3368" s="28">
        <f t="shared" si="1336"/>
        <v>202.36661666666666</v>
      </c>
      <c r="AC3368" s="28">
        <f t="shared" si="1336"/>
        <v>35.93319166666668</v>
      </c>
      <c r="AD3368" s="28">
        <f t="shared" si="1336"/>
        <v>96.176699999999983</v>
      </c>
      <c r="AE3368" s="28">
        <f t="shared" si="1336"/>
        <v>0</v>
      </c>
      <c r="AF3368" s="28">
        <f t="shared" si="1336"/>
        <v>13.055871666666661</v>
      </c>
      <c r="AG3368" s="28">
        <f t="shared" si="1336"/>
        <v>8.5230499999999978</v>
      </c>
      <c r="AH3368" s="28">
        <f t="shared" si="1295"/>
        <v>0</v>
      </c>
      <c r="AL3368" s="24">
        <f t="shared" si="1305"/>
        <v>1496.5756966666663</v>
      </c>
      <c r="AN3368" s="47">
        <v>315</v>
      </c>
      <c r="AP3368" s="20">
        <f t="shared" si="1303"/>
        <v>1811.5756966666663</v>
      </c>
      <c r="AR3368" s="20"/>
    </row>
    <row r="3369" spans="1:44" x14ac:dyDescent="0.25">
      <c r="A3369" t="str">
        <f>VLOOKUP($B3369,'Cushing Balance'!$C$2:$E$500,3,TRUE)</f>
        <v>12018</v>
      </c>
      <c r="B3369" s="2">
        <v>43380</v>
      </c>
      <c r="C3369" s="32"/>
      <c r="D3369" s="36">
        <f t="shared" si="1331"/>
        <v>139.16694505494522</v>
      </c>
      <c r="E3369" s="28">
        <f t="shared" si="1332"/>
        <v>108.94604395604414</v>
      </c>
      <c r="F3369" s="28">
        <f t="shared" si="1333"/>
        <v>197.36916483516487</v>
      </c>
      <c r="G3369" s="28"/>
      <c r="H3369" s="28">
        <f t="shared" ref="H3369:P3369" si="1340">AVERAGE(H3363:H3368)</f>
        <v>132.56742857142854</v>
      </c>
      <c r="I3369" s="28">
        <f t="shared" si="1340"/>
        <v>78.849230769230743</v>
      </c>
      <c r="J3369" s="28">
        <f t="shared" si="1340"/>
        <v>315.60278021978041</v>
      </c>
      <c r="K3369" s="28">
        <f t="shared" si="1340"/>
        <v>77.481208791208815</v>
      </c>
      <c r="L3369" s="28">
        <f t="shared" si="1340"/>
        <v>6.656349567592164E-3</v>
      </c>
      <c r="M3369" s="28">
        <f t="shared" si="1340"/>
        <v>330.4133626373627</v>
      </c>
      <c r="N3369" s="28">
        <f t="shared" si="1340"/>
        <v>119.65840659340643</v>
      </c>
      <c r="O3369" s="28">
        <f t="shared" si="1340"/>
        <v>44.390010989010989</v>
      </c>
      <c r="P3369" s="28">
        <f t="shared" si="1340"/>
        <v>0</v>
      </c>
      <c r="R3369" s="24">
        <f t="shared" si="1301"/>
        <v>1544.4512387671505</v>
      </c>
      <c r="T3369" s="5">
        <v>591.1255392368771</v>
      </c>
      <c r="V3369" s="20">
        <f t="shared" si="1302"/>
        <v>2135.5767780040278</v>
      </c>
      <c r="W3369" s="59">
        <f t="shared" si="1290"/>
        <v>43380</v>
      </c>
      <c r="X3369" s="36">
        <f t="shared" si="1336"/>
        <v>151.39905833333341</v>
      </c>
      <c r="Y3369" s="28">
        <f t="shared" si="1336"/>
        <v>338.18764999999991</v>
      </c>
      <c r="Z3369" s="28">
        <f t="shared" si="1336"/>
        <v>329.06874999999974</v>
      </c>
      <c r="AA3369" s="28">
        <f t="shared" si="1336"/>
        <v>321.8648083333332</v>
      </c>
      <c r="AB3369" s="28">
        <f t="shared" si="1336"/>
        <v>202.36661666666666</v>
      </c>
      <c r="AC3369" s="28">
        <f t="shared" si="1336"/>
        <v>35.93319166666668</v>
      </c>
      <c r="AD3369" s="28">
        <f t="shared" si="1336"/>
        <v>96.176699999999983</v>
      </c>
      <c r="AE3369" s="28">
        <f t="shared" si="1336"/>
        <v>0</v>
      </c>
      <c r="AF3369" s="28">
        <f t="shared" si="1336"/>
        <v>13.055871666666661</v>
      </c>
      <c r="AG3369" s="28">
        <f t="shared" si="1336"/>
        <v>8.5230499999999978</v>
      </c>
      <c r="AH3369" s="28">
        <f t="shared" si="1295"/>
        <v>0</v>
      </c>
      <c r="AL3369" s="24">
        <f t="shared" si="1305"/>
        <v>1496.5756966666663</v>
      </c>
      <c r="AN3369" s="47">
        <v>315</v>
      </c>
      <c r="AP3369" s="20">
        <f t="shared" si="1303"/>
        <v>1811.5756966666663</v>
      </c>
      <c r="AR3369" s="20"/>
    </row>
    <row r="3370" spans="1:44" x14ac:dyDescent="0.25">
      <c r="A3370" t="str">
        <f>VLOOKUP($B3370,'Cushing Balance'!$C$2:$E$500,3,TRUE)</f>
        <v>12018</v>
      </c>
      <c r="B3370" s="2">
        <v>43381</v>
      </c>
      <c r="C3370" s="32"/>
      <c r="D3370" s="36">
        <f t="shared" si="1331"/>
        <v>139.16694505494522</v>
      </c>
      <c r="E3370" s="28">
        <f t="shared" si="1332"/>
        <v>108.94604395604414</v>
      </c>
      <c r="F3370" s="28">
        <f t="shared" si="1333"/>
        <v>197.36916483516487</v>
      </c>
      <c r="G3370" s="28"/>
      <c r="H3370" s="28">
        <f t="shared" ref="H3370:P3370" si="1341">AVERAGE(H3364:H3369)</f>
        <v>132.56742857142854</v>
      </c>
      <c r="I3370" s="28">
        <f t="shared" si="1341"/>
        <v>78.849230769230743</v>
      </c>
      <c r="J3370" s="28">
        <f t="shared" si="1341"/>
        <v>315.60278021978041</v>
      </c>
      <c r="K3370" s="28">
        <f t="shared" si="1341"/>
        <v>77.481208791208815</v>
      </c>
      <c r="L3370" s="28">
        <f t="shared" si="1341"/>
        <v>6.656349567592164E-3</v>
      </c>
      <c r="M3370" s="28">
        <f t="shared" si="1341"/>
        <v>330.4133626373627</v>
      </c>
      <c r="N3370" s="28">
        <f t="shared" si="1341"/>
        <v>119.65840659340643</v>
      </c>
      <c r="O3370" s="28">
        <f t="shared" si="1341"/>
        <v>44.390010989010989</v>
      </c>
      <c r="P3370" s="28">
        <f t="shared" si="1341"/>
        <v>0</v>
      </c>
      <c r="R3370" s="24">
        <f t="shared" si="1301"/>
        <v>1544.4512387671505</v>
      </c>
      <c r="T3370" s="5">
        <v>591.1255392368771</v>
      </c>
      <c r="V3370" s="20">
        <f t="shared" si="1302"/>
        <v>2135.5767780040278</v>
      </c>
      <c r="W3370" s="59">
        <f t="shared" si="1290"/>
        <v>43381</v>
      </c>
      <c r="X3370" s="36">
        <f t="shared" si="1336"/>
        <v>151.39905833333341</v>
      </c>
      <c r="Y3370" s="28">
        <f t="shared" si="1336"/>
        <v>338.18764999999991</v>
      </c>
      <c r="Z3370" s="28">
        <f t="shared" si="1336"/>
        <v>329.06874999999974</v>
      </c>
      <c r="AA3370" s="28">
        <f t="shared" si="1336"/>
        <v>321.8648083333332</v>
      </c>
      <c r="AB3370" s="28">
        <f t="shared" si="1336"/>
        <v>202.36661666666666</v>
      </c>
      <c r="AC3370" s="28">
        <f t="shared" si="1336"/>
        <v>35.93319166666668</v>
      </c>
      <c r="AD3370" s="28">
        <f t="shared" si="1336"/>
        <v>96.176699999999983</v>
      </c>
      <c r="AE3370" s="28">
        <f t="shared" si="1336"/>
        <v>0</v>
      </c>
      <c r="AF3370" s="28">
        <f t="shared" si="1336"/>
        <v>13.055871666666661</v>
      </c>
      <c r="AG3370" s="28">
        <f t="shared" si="1336"/>
        <v>8.5230499999999978</v>
      </c>
      <c r="AH3370" s="28">
        <f t="shared" si="1295"/>
        <v>0</v>
      </c>
      <c r="AL3370" s="24">
        <f t="shared" si="1305"/>
        <v>1496.5756966666663</v>
      </c>
      <c r="AN3370" s="47">
        <v>315</v>
      </c>
      <c r="AP3370" s="20">
        <f t="shared" si="1303"/>
        <v>1811.5756966666663</v>
      </c>
      <c r="AR3370" s="20"/>
    </row>
    <row r="3371" spans="1:44" x14ac:dyDescent="0.25">
      <c r="A3371" t="str">
        <f>VLOOKUP($B3371,'Cushing Balance'!$C$2:$E$500,3,TRUE)</f>
        <v>12018</v>
      </c>
      <c r="B3371" s="2">
        <v>43382</v>
      </c>
      <c r="C3371" s="32"/>
      <c r="D3371" s="36">
        <f t="shared" si="1331"/>
        <v>139.16694505494522</v>
      </c>
      <c r="E3371" s="28">
        <f t="shared" si="1332"/>
        <v>108.94604395604414</v>
      </c>
      <c r="F3371" s="28">
        <f t="shared" si="1333"/>
        <v>197.36916483516487</v>
      </c>
      <c r="G3371" s="28"/>
      <c r="H3371" s="28">
        <f t="shared" ref="H3371:P3371" si="1342">AVERAGE(H3365:H3370)</f>
        <v>132.56742857142854</v>
      </c>
      <c r="I3371" s="28">
        <f t="shared" si="1342"/>
        <v>78.849230769230743</v>
      </c>
      <c r="J3371" s="28">
        <f t="shared" si="1342"/>
        <v>315.60278021978041</v>
      </c>
      <c r="K3371" s="28">
        <f t="shared" si="1342"/>
        <v>77.481208791208815</v>
      </c>
      <c r="L3371" s="28">
        <f t="shared" si="1342"/>
        <v>6.656349567592164E-3</v>
      </c>
      <c r="M3371" s="28">
        <f t="shared" si="1342"/>
        <v>330.4133626373627</v>
      </c>
      <c r="N3371" s="28">
        <f t="shared" si="1342"/>
        <v>119.65840659340643</v>
      </c>
      <c r="O3371" s="28">
        <f t="shared" si="1342"/>
        <v>44.390010989010989</v>
      </c>
      <c r="P3371" s="28">
        <f t="shared" si="1342"/>
        <v>0</v>
      </c>
      <c r="R3371" s="24">
        <f t="shared" si="1301"/>
        <v>1544.4512387671505</v>
      </c>
      <c r="T3371" s="5">
        <v>591.1255392368771</v>
      </c>
      <c r="V3371" s="20">
        <f t="shared" si="1302"/>
        <v>2135.5767780040278</v>
      </c>
      <c r="W3371" s="59">
        <f t="shared" si="1290"/>
        <v>43382</v>
      </c>
      <c r="X3371" s="36">
        <f t="shared" si="1336"/>
        <v>151.39905833333341</v>
      </c>
      <c r="Y3371" s="28">
        <f t="shared" si="1336"/>
        <v>338.18764999999991</v>
      </c>
      <c r="Z3371" s="28">
        <f t="shared" si="1336"/>
        <v>329.06874999999974</v>
      </c>
      <c r="AA3371" s="28">
        <f t="shared" si="1336"/>
        <v>321.8648083333332</v>
      </c>
      <c r="AB3371" s="28">
        <f t="shared" si="1336"/>
        <v>202.36661666666666</v>
      </c>
      <c r="AC3371" s="28">
        <f t="shared" si="1336"/>
        <v>35.93319166666668</v>
      </c>
      <c r="AD3371" s="28">
        <f t="shared" si="1336"/>
        <v>96.176699999999983</v>
      </c>
      <c r="AE3371" s="28">
        <f t="shared" si="1336"/>
        <v>0</v>
      </c>
      <c r="AF3371" s="28">
        <f t="shared" si="1336"/>
        <v>13.055871666666661</v>
      </c>
      <c r="AG3371" s="28">
        <f t="shared" si="1336"/>
        <v>8.5230499999999978</v>
      </c>
      <c r="AH3371" s="28">
        <f t="shared" si="1295"/>
        <v>0</v>
      </c>
      <c r="AL3371" s="24">
        <f t="shared" si="1305"/>
        <v>1496.5756966666663</v>
      </c>
      <c r="AN3371" s="47">
        <v>315</v>
      </c>
      <c r="AP3371" s="20">
        <f t="shared" si="1303"/>
        <v>1811.5756966666663</v>
      </c>
      <c r="AR3371" s="20"/>
    </row>
    <row r="3372" spans="1:44" x14ac:dyDescent="0.25">
      <c r="A3372" t="str">
        <f>VLOOKUP($B3372,'Cushing Balance'!$C$2:$E$500,3,TRUE)</f>
        <v>12018</v>
      </c>
      <c r="B3372" s="2">
        <v>43383</v>
      </c>
      <c r="C3372" s="32"/>
      <c r="D3372" s="36">
        <f t="shared" si="1331"/>
        <v>139.16694505494522</v>
      </c>
      <c r="E3372" s="28">
        <f t="shared" si="1332"/>
        <v>108.94604395604414</v>
      </c>
      <c r="F3372" s="28">
        <f t="shared" si="1333"/>
        <v>197.36916483516487</v>
      </c>
      <c r="G3372" s="28"/>
      <c r="H3372" s="28">
        <f t="shared" ref="H3372:P3372" si="1343">AVERAGE(H3366:H3371)</f>
        <v>132.56742857142854</v>
      </c>
      <c r="I3372" s="28">
        <f t="shared" si="1343"/>
        <v>78.849230769230743</v>
      </c>
      <c r="J3372" s="28">
        <f t="shared" si="1343"/>
        <v>315.60278021978041</v>
      </c>
      <c r="K3372" s="28">
        <f t="shared" si="1343"/>
        <v>77.481208791208815</v>
      </c>
      <c r="L3372" s="28">
        <f t="shared" si="1343"/>
        <v>6.656349567592164E-3</v>
      </c>
      <c r="M3372" s="28">
        <f t="shared" si="1343"/>
        <v>330.4133626373627</v>
      </c>
      <c r="N3372" s="28">
        <f t="shared" si="1343"/>
        <v>119.65840659340643</v>
      </c>
      <c r="O3372" s="28">
        <f t="shared" si="1343"/>
        <v>44.390010989010989</v>
      </c>
      <c r="P3372" s="28">
        <f t="shared" si="1343"/>
        <v>0</v>
      </c>
      <c r="R3372" s="24">
        <f t="shared" si="1301"/>
        <v>1544.4512387671505</v>
      </c>
      <c r="T3372" s="5">
        <v>591.1255392368771</v>
      </c>
      <c r="V3372" s="20">
        <f t="shared" si="1302"/>
        <v>2135.5767780040278</v>
      </c>
      <c r="W3372" s="59">
        <f t="shared" si="1290"/>
        <v>43383</v>
      </c>
      <c r="X3372" s="36">
        <f t="shared" si="1336"/>
        <v>151.39905833333341</v>
      </c>
      <c r="Y3372" s="28">
        <f t="shared" si="1336"/>
        <v>338.18764999999991</v>
      </c>
      <c r="Z3372" s="28">
        <f t="shared" si="1336"/>
        <v>329.06874999999974</v>
      </c>
      <c r="AA3372" s="28">
        <f t="shared" si="1336"/>
        <v>321.8648083333332</v>
      </c>
      <c r="AB3372" s="28">
        <f t="shared" si="1336"/>
        <v>202.36661666666666</v>
      </c>
      <c r="AC3372" s="28">
        <f t="shared" si="1336"/>
        <v>35.93319166666668</v>
      </c>
      <c r="AD3372" s="28">
        <f t="shared" si="1336"/>
        <v>96.176699999999983</v>
      </c>
      <c r="AE3372" s="28">
        <f t="shared" si="1336"/>
        <v>0</v>
      </c>
      <c r="AF3372" s="28">
        <f t="shared" si="1336"/>
        <v>13.055871666666661</v>
      </c>
      <c r="AG3372" s="28">
        <f t="shared" si="1336"/>
        <v>8.5230499999999978</v>
      </c>
      <c r="AH3372" s="28">
        <f t="shared" si="1295"/>
        <v>0</v>
      </c>
      <c r="AL3372" s="24">
        <f t="shared" si="1305"/>
        <v>1496.5756966666663</v>
      </c>
      <c r="AN3372" s="47">
        <v>315</v>
      </c>
      <c r="AP3372" s="20">
        <f t="shared" si="1303"/>
        <v>1811.5756966666663</v>
      </c>
      <c r="AR3372" s="20"/>
    </row>
    <row r="3373" spans="1:44" x14ac:dyDescent="0.25">
      <c r="A3373" t="str">
        <f>VLOOKUP($B3373,'Cushing Balance'!$C$2:$E$500,3,TRUE)</f>
        <v>12018</v>
      </c>
      <c r="B3373" s="2">
        <v>43384</v>
      </c>
      <c r="C3373" s="32"/>
      <c r="D3373" s="36">
        <f t="shared" si="1331"/>
        <v>139.16694505494522</v>
      </c>
      <c r="E3373" s="28">
        <f t="shared" si="1332"/>
        <v>108.94604395604414</v>
      </c>
      <c r="F3373" s="28">
        <f t="shared" si="1333"/>
        <v>197.36916483516487</v>
      </c>
      <c r="G3373" s="28"/>
      <c r="H3373" s="28">
        <f t="shared" ref="H3373:P3373" si="1344">AVERAGE(H3367:H3372)</f>
        <v>132.56742857142854</v>
      </c>
      <c r="I3373" s="28">
        <f t="shared" si="1344"/>
        <v>78.849230769230743</v>
      </c>
      <c r="J3373" s="28">
        <f t="shared" si="1344"/>
        <v>315.60278021978041</v>
      </c>
      <c r="K3373" s="28">
        <f t="shared" si="1344"/>
        <v>77.481208791208815</v>
      </c>
      <c r="L3373" s="28">
        <f t="shared" si="1344"/>
        <v>6.656349567592164E-3</v>
      </c>
      <c r="M3373" s="28">
        <f t="shared" si="1344"/>
        <v>330.4133626373627</v>
      </c>
      <c r="N3373" s="28">
        <f t="shared" si="1344"/>
        <v>119.65840659340643</v>
      </c>
      <c r="O3373" s="28">
        <f t="shared" si="1344"/>
        <v>44.390010989010989</v>
      </c>
      <c r="P3373" s="28">
        <f t="shared" si="1344"/>
        <v>0</v>
      </c>
      <c r="R3373" s="24">
        <f t="shared" si="1301"/>
        <v>1544.4512387671505</v>
      </c>
      <c r="T3373" s="5">
        <v>591.1255392368771</v>
      </c>
      <c r="V3373" s="20">
        <f t="shared" si="1302"/>
        <v>2135.5767780040278</v>
      </c>
      <c r="W3373" s="59">
        <f t="shared" si="1290"/>
        <v>43384</v>
      </c>
      <c r="X3373" s="36">
        <f t="shared" si="1336"/>
        <v>151.39905833333341</v>
      </c>
      <c r="Y3373" s="28">
        <f t="shared" si="1336"/>
        <v>338.18764999999991</v>
      </c>
      <c r="Z3373" s="28">
        <f t="shared" si="1336"/>
        <v>329.06874999999974</v>
      </c>
      <c r="AA3373" s="28">
        <f t="shared" si="1336"/>
        <v>321.8648083333332</v>
      </c>
      <c r="AB3373" s="28">
        <f t="shared" si="1336"/>
        <v>202.36661666666666</v>
      </c>
      <c r="AC3373" s="28">
        <f t="shared" si="1336"/>
        <v>35.93319166666668</v>
      </c>
      <c r="AD3373" s="28">
        <f t="shared" si="1336"/>
        <v>96.176699999999983</v>
      </c>
      <c r="AE3373" s="28">
        <f t="shared" si="1336"/>
        <v>0</v>
      </c>
      <c r="AF3373" s="28">
        <f t="shared" si="1336"/>
        <v>13.055871666666661</v>
      </c>
      <c r="AG3373" s="28">
        <f t="shared" si="1336"/>
        <v>8.5230499999999978</v>
      </c>
      <c r="AH3373" s="28">
        <f t="shared" si="1295"/>
        <v>0</v>
      </c>
      <c r="AL3373" s="24">
        <f t="shared" si="1305"/>
        <v>1496.5756966666663</v>
      </c>
      <c r="AN3373" s="47">
        <v>315</v>
      </c>
      <c r="AP3373" s="20">
        <f t="shared" si="1303"/>
        <v>1811.5756966666663</v>
      </c>
      <c r="AR3373" s="20"/>
    </row>
    <row r="3374" spans="1:44" x14ac:dyDescent="0.25">
      <c r="A3374" t="str">
        <f>VLOOKUP($B3374,'Cushing Balance'!$C$2:$E$500,3,TRUE)</f>
        <v>12018</v>
      </c>
      <c r="B3374" s="2">
        <v>43385</v>
      </c>
      <c r="C3374" s="32"/>
      <c r="D3374" s="36">
        <f t="shared" si="1331"/>
        <v>139.16694505494522</v>
      </c>
      <c r="E3374" s="28">
        <f t="shared" si="1332"/>
        <v>108.94604395604414</v>
      </c>
      <c r="F3374" s="28">
        <f t="shared" si="1333"/>
        <v>197.36916483516487</v>
      </c>
      <c r="G3374" s="28"/>
      <c r="H3374" s="28">
        <f t="shared" ref="H3374:P3374" si="1345">AVERAGE(H3368:H3373)</f>
        <v>132.56742857142854</v>
      </c>
      <c r="I3374" s="28">
        <f t="shared" si="1345"/>
        <v>78.849230769230743</v>
      </c>
      <c r="J3374" s="28">
        <f t="shared" si="1345"/>
        <v>315.60278021978041</v>
      </c>
      <c r="K3374" s="28">
        <f t="shared" si="1345"/>
        <v>77.481208791208815</v>
      </c>
      <c r="L3374" s="28">
        <f t="shared" si="1345"/>
        <v>6.656349567592164E-3</v>
      </c>
      <c r="M3374" s="28">
        <f t="shared" si="1345"/>
        <v>330.4133626373627</v>
      </c>
      <c r="N3374" s="28">
        <f t="shared" si="1345"/>
        <v>119.65840659340643</v>
      </c>
      <c r="O3374" s="28">
        <f t="shared" si="1345"/>
        <v>44.390010989010989</v>
      </c>
      <c r="P3374" s="28">
        <f t="shared" si="1345"/>
        <v>0</v>
      </c>
      <c r="R3374" s="24">
        <f t="shared" si="1301"/>
        <v>1544.4512387671505</v>
      </c>
      <c r="T3374" s="5">
        <v>591.1255392368771</v>
      </c>
      <c r="V3374" s="20">
        <f t="shared" si="1302"/>
        <v>2135.5767780040278</v>
      </c>
      <c r="W3374" s="59">
        <f t="shared" si="1290"/>
        <v>43385</v>
      </c>
      <c r="X3374" s="36">
        <f t="shared" si="1336"/>
        <v>151.39905833333341</v>
      </c>
      <c r="Y3374" s="28">
        <f t="shared" si="1336"/>
        <v>338.18764999999991</v>
      </c>
      <c r="Z3374" s="28">
        <f t="shared" si="1336"/>
        <v>329.06874999999974</v>
      </c>
      <c r="AA3374" s="28">
        <f t="shared" si="1336"/>
        <v>321.8648083333332</v>
      </c>
      <c r="AB3374" s="28">
        <f t="shared" si="1336"/>
        <v>202.36661666666666</v>
      </c>
      <c r="AC3374" s="28">
        <f t="shared" si="1336"/>
        <v>35.93319166666668</v>
      </c>
      <c r="AD3374" s="28">
        <f t="shared" si="1336"/>
        <v>96.176699999999983</v>
      </c>
      <c r="AE3374" s="28">
        <f t="shared" si="1336"/>
        <v>0</v>
      </c>
      <c r="AF3374" s="28">
        <f t="shared" si="1336"/>
        <v>13.055871666666661</v>
      </c>
      <c r="AG3374" s="28">
        <f t="shared" si="1336"/>
        <v>8.5230499999999978</v>
      </c>
      <c r="AH3374" s="28">
        <f t="shared" si="1295"/>
        <v>0</v>
      </c>
      <c r="AL3374" s="24">
        <f t="shared" si="1305"/>
        <v>1496.5756966666663</v>
      </c>
      <c r="AN3374" s="47">
        <v>315</v>
      </c>
      <c r="AP3374" s="20">
        <f t="shared" si="1303"/>
        <v>1811.5756966666663</v>
      </c>
      <c r="AR3374" s="20"/>
    </row>
    <row r="3375" spans="1:44" x14ac:dyDescent="0.25">
      <c r="A3375" t="str">
        <f>VLOOKUP($B3375,'Cushing Balance'!$C$2:$E$500,3,TRUE)</f>
        <v>12018</v>
      </c>
      <c r="B3375" s="2">
        <v>43386</v>
      </c>
      <c r="C3375" s="32"/>
      <c r="D3375" s="36">
        <f t="shared" si="1331"/>
        <v>139.16694505494522</v>
      </c>
      <c r="E3375" s="28">
        <f t="shared" si="1332"/>
        <v>108.94604395604414</v>
      </c>
      <c r="F3375" s="28">
        <f t="shared" si="1333"/>
        <v>197.36916483516487</v>
      </c>
      <c r="G3375" s="28"/>
      <c r="H3375" s="28">
        <f t="shared" ref="H3375:P3375" si="1346">AVERAGE(H3369:H3374)</f>
        <v>132.56742857142854</v>
      </c>
      <c r="I3375" s="28">
        <f t="shared" si="1346"/>
        <v>78.849230769230743</v>
      </c>
      <c r="J3375" s="28">
        <f t="shared" si="1346"/>
        <v>315.60278021978041</v>
      </c>
      <c r="K3375" s="28">
        <f t="shared" si="1346"/>
        <v>77.481208791208815</v>
      </c>
      <c r="L3375" s="28">
        <f t="shared" si="1346"/>
        <v>6.656349567592164E-3</v>
      </c>
      <c r="M3375" s="28">
        <f t="shared" si="1346"/>
        <v>330.4133626373627</v>
      </c>
      <c r="N3375" s="28">
        <f t="shared" si="1346"/>
        <v>119.65840659340643</v>
      </c>
      <c r="O3375" s="28">
        <f t="shared" si="1346"/>
        <v>44.390010989010989</v>
      </c>
      <c r="P3375" s="28">
        <f t="shared" si="1346"/>
        <v>0</v>
      </c>
      <c r="R3375" s="24">
        <f t="shared" si="1301"/>
        <v>1544.4512387671505</v>
      </c>
      <c r="T3375" s="5">
        <v>591.1255392368771</v>
      </c>
      <c r="V3375" s="20">
        <f t="shared" si="1302"/>
        <v>2135.5767780040278</v>
      </c>
      <c r="W3375" s="59">
        <f t="shared" si="1290"/>
        <v>43386</v>
      </c>
      <c r="X3375" s="36">
        <f t="shared" si="1336"/>
        <v>151.39905833333341</v>
      </c>
      <c r="Y3375" s="28">
        <f t="shared" si="1336"/>
        <v>338.18764999999991</v>
      </c>
      <c r="Z3375" s="28">
        <f t="shared" si="1336"/>
        <v>329.06874999999974</v>
      </c>
      <c r="AA3375" s="28">
        <f t="shared" si="1336"/>
        <v>321.8648083333332</v>
      </c>
      <c r="AB3375" s="28">
        <f t="shared" si="1336"/>
        <v>202.36661666666666</v>
      </c>
      <c r="AC3375" s="28">
        <f t="shared" si="1336"/>
        <v>35.93319166666668</v>
      </c>
      <c r="AD3375" s="28">
        <f t="shared" si="1336"/>
        <v>96.176699999999983</v>
      </c>
      <c r="AE3375" s="28">
        <f t="shared" si="1336"/>
        <v>0</v>
      </c>
      <c r="AF3375" s="28">
        <f t="shared" si="1336"/>
        <v>13.055871666666661</v>
      </c>
      <c r="AG3375" s="28">
        <f t="shared" si="1336"/>
        <v>8.5230499999999978</v>
      </c>
      <c r="AH3375" s="28">
        <f t="shared" si="1295"/>
        <v>0</v>
      </c>
      <c r="AL3375" s="24">
        <f t="shared" si="1305"/>
        <v>1496.5756966666663</v>
      </c>
      <c r="AN3375" s="47">
        <v>315</v>
      </c>
      <c r="AP3375" s="20">
        <f t="shared" si="1303"/>
        <v>1811.5756966666663</v>
      </c>
      <c r="AR3375" s="20"/>
    </row>
    <row r="3376" spans="1:44" x14ac:dyDescent="0.25">
      <c r="A3376" t="str">
        <f>VLOOKUP($B3376,'Cushing Balance'!$C$2:$E$500,3,TRUE)</f>
        <v>12018</v>
      </c>
      <c r="B3376" s="2">
        <v>43387</v>
      </c>
      <c r="C3376" s="32"/>
      <c r="D3376" s="36">
        <f t="shared" si="1331"/>
        <v>139.16694505494522</v>
      </c>
      <c r="E3376" s="28">
        <f t="shared" si="1332"/>
        <v>108.94604395604414</v>
      </c>
      <c r="F3376" s="28">
        <f t="shared" si="1333"/>
        <v>197.36916483516487</v>
      </c>
      <c r="G3376" s="28"/>
      <c r="H3376" s="28">
        <f t="shared" ref="H3376:P3376" si="1347">AVERAGE(H3370:H3375)</f>
        <v>132.56742857142854</v>
      </c>
      <c r="I3376" s="28">
        <f t="shared" si="1347"/>
        <v>78.849230769230743</v>
      </c>
      <c r="J3376" s="28">
        <f t="shared" si="1347"/>
        <v>315.60278021978041</v>
      </c>
      <c r="K3376" s="28">
        <f t="shared" si="1347"/>
        <v>77.481208791208815</v>
      </c>
      <c r="L3376" s="28">
        <f t="shared" si="1347"/>
        <v>6.656349567592164E-3</v>
      </c>
      <c r="M3376" s="28">
        <f t="shared" si="1347"/>
        <v>330.4133626373627</v>
      </c>
      <c r="N3376" s="28">
        <f t="shared" si="1347"/>
        <v>119.65840659340643</v>
      </c>
      <c r="O3376" s="28">
        <f t="shared" si="1347"/>
        <v>44.390010989010989</v>
      </c>
      <c r="P3376" s="28">
        <f t="shared" si="1347"/>
        <v>0</v>
      </c>
      <c r="R3376" s="24">
        <f t="shared" si="1301"/>
        <v>1544.4512387671505</v>
      </c>
      <c r="T3376" s="5">
        <v>591.1255392368771</v>
      </c>
      <c r="V3376" s="20">
        <f t="shared" si="1302"/>
        <v>2135.5767780040278</v>
      </c>
      <c r="W3376" s="59">
        <f t="shared" si="1290"/>
        <v>43387</v>
      </c>
      <c r="X3376" s="36">
        <f t="shared" si="1336"/>
        <v>151.39905833333341</v>
      </c>
      <c r="Y3376" s="28">
        <f t="shared" si="1336"/>
        <v>338.18764999999991</v>
      </c>
      <c r="Z3376" s="28">
        <f t="shared" si="1336"/>
        <v>329.06874999999974</v>
      </c>
      <c r="AA3376" s="28">
        <f t="shared" si="1336"/>
        <v>321.8648083333332</v>
      </c>
      <c r="AB3376" s="28">
        <f t="shared" si="1336"/>
        <v>202.36661666666666</v>
      </c>
      <c r="AC3376" s="28">
        <f t="shared" si="1336"/>
        <v>35.93319166666668</v>
      </c>
      <c r="AD3376" s="28">
        <f t="shared" si="1336"/>
        <v>96.176699999999983</v>
      </c>
      <c r="AE3376" s="28">
        <f t="shared" si="1336"/>
        <v>0</v>
      </c>
      <c r="AF3376" s="28">
        <f t="shared" si="1336"/>
        <v>13.055871666666661</v>
      </c>
      <c r="AG3376" s="28">
        <f t="shared" si="1336"/>
        <v>8.5230499999999978</v>
      </c>
      <c r="AH3376" s="28">
        <f t="shared" si="1295"/>
        <v>0</v>
      </c>
      <c r="AL3376" s="24">
        <f t="shared" si="1305"/>
        <v>1496.5756966666663</v>
      </c>
      <c r="AN3376" s="47">
        <v>315</v>
      </c>
      <c r="AP3376" s="20">
        <f t="shared" si="1303"/>
        <v>1811.5756966666663</v>
      </c>
      <c r="AR3376" s="20"/>
    </row>
    <row r="3377" spans="1:44" x14ac:dyDescent="0.25">
      <c r="A3377" t="str">
        <f>VLOOKUP($B3377,'Cushing Balance'!$C$2:$E$500,3,TRUE)</f>
        <v>12018</v>
      </c>
      <c r="B3377" s="2">
        <v>43388</v>
      </c>
      <c r="C3377" s="32"/>
      <c r="D3377" s="36">
        <f t="shared" si="1331"/>
        <v>139.16694505494522</v>
      </c>
      <c r="E3377" s="28">
        <f t="shared" si="1332"/>
        <v>108.94604395604414</v>
      </c>
      <c r="F3377" s="28">
        <f t="shared" si="1333"/>
        <v>197.36916483516487</v>
      </c>
      <c r="G3377" s="28"/>
      <c r="H3377" s="28">
        <f t="shared" ref="H3377:P3377" si="1348">AVERAGE(H3371:H3376)</f>
        <v>132.56742857142854</v>
      </c>
      <c r="I3377" s="28">
        <f t="shared" si="1348"/>
        <v>78.849230769230743</v>
      </c>
      <c r="J3377" s="28">
        <f t="shared" si="1348"/>
        <v>315.60278021978041</v>
      </c>
      <c r="K3377" s="28">
        <f t="shared" si="1348"/>
        <v>77.481208791208815</v>
      </c>
      <c r="L3377" s="28">
        <f t="shared" si="1348"/>
        <v>6.656349567592164E-3</v>
      </c>
      <c r="M3377" s="28">
        <f t="shared" si="1348"/>
        <v>330.4133626373627</v>
      </c>
      <c r="N3377" s="28">
        <f t="shared" si="1348"/>
        <v>119.65840659340643</v>
      </c>
      <c r="O3377" s="28">
        <f t="shared" si="1348"/>
        <v>44.390010989010989</v>
      </c>
      <c r="P3377" s="28">
        <f t="shared" si="1348"/>
        <v>0</v>
      </c>
      <c r="R3377" s="24">
        <f t="shared" si="1301"/>
        <v>1544.4512387671505</v>
      </c>
      <c r="T3377" s="5">
        <v>591.1255392368771</v>
      </c>
      <c r="V3377" s="20">
        <f t="shared" si="1302"/>
        <v>2135.5767780040278</v>
      </c>
      <c r="W3377" s="59">
        <f t="shared" si="1290"/>
        <v>43388</v>
      </c>
      <c r="X3377" s="36">
        <f t="shared" si="1336"/>
        <v>151.39905833333341</v>
      </c>
      <c r="Y3377" s="28">
        <f t="shared" si="1336"/>
        <v>338.18764999999991</v>
      </c>
      <c r="Z3377" s="28">
        <f t="shared" si="1336"/>
        <v>329.06874999999974</v>
      </c>
      <c r="AA3377" s="28">
        <f t="shared" si="1336"/>
        <v>321.8648083333332</v>
      </c>
      <c r="AB3377" s="28">
        <f t="shared" si="1336"/>
        <v>202.36661666666666</v>
      </c>
      <c r="AC3377" s="28">
        <f t="shared" si="1336"/>
        <v>35.93319166666668</v>
      </c>
      <c r="AD3377" s="28">
        <f t="shared" si="1336"/>
        <v>96.176699999999983</v>
      </c>
      <c r="AE3377" s="28">
        <f t="shared" si="1336"/>
        <v>0</v>
      </c>
      <c r="AF3377" s="28">
        <f t="shared" si="1336"/>
        <v>13.055871666666661</v>
      </c>
      <c r="AG3377" s="28">
        <f t="shared" si="1336"/>
        <v>8.5230499999999978</v>
      </c>
      <c r="AH3377" s="28">
        <f t="shared" si="1295"/>
        <v>0</v>
      </c>
      <c r="AL3377" s="24">
        <f t="shared" si="1305"/>
        <v>1496.5756966666663</v>
      </c>
      <c r="AN3377" s="47">
        <v>315</v>
      </c>
      <c r="AP3377" s="20">
        <f t="shared" si="1303"/>
        <v>1811.5756966666663</v>
      </c>
      <c r="AR3377" s="20"/>
    </row>
    <row r="3378" spans="1:44" x14ac:dyDescent="0.25">
      <c r="A3378" t="str">
        <f>VLOOKUP($B3378,'Cushing Balance'!$C$2:$E$500,3,TRUE)</f>
        <v>12018</v>
      </c>
      <c r="B3378" s="2">
        <v>43389</v>
      </c>
      <c r="C3378" s="32"/>
      <c r="D3378" s="36">
        <f t="shared" si="1331"/>
        <v>139.16694505494522</v>
      </c>
      <c r="E3378" s="28">
        <f t="shared" si="1332"/>
        <v>108.94604395604414</v>
      </c>
      <c r="F3378" s="28">
        <f t="shared" si="1333"/>
        <v>197.36916483516487</v>
      </c>
      <c r="G3378" s="28"/>
      <c r="H3378" s="28">
        <f t="shared" ref="H3378:P3378" si="1349">AVERAGE(H3372:H3377)</f>
        <v>132.56742857142854</v>
      </c>
      <c r="I3378" s="28">
        <f t="shared" si="1349"/>
        <v>78.849230769230743</v>
      </c>
      <c r="J3378" s="28">
        <f t="shared" si="1349"/>
        <v>315.60278021978041</v>
      </c>
      <c r="K3378" s="28">
        <f t="shared" si="1349"/>
        <v>77.481208791208815</v>
      </c>
      <c r="L3378" s="28">
        <f t="shared" si="1349"/>
        <v>6.656349567592164E-3</v>
      </c>
      <c r="M3378" s="28">
        <f t="shared" si="1349"/>
        <v>330.4133626373627</v>
      </c>
      <c r="N3378" s="28">
        <f t="shared" si="1349"/>
        <v>119.65840659340643</v>
      </c>
      <c r="O3378" s="28">
        <f t="shared" si="1349"/>
        <v>44.390010989010989</v>
      </c>
      <c r="P3378" s="28">
        <f t="shared" si="1349"/>
        <v>0</v>
      </c>
      <c r="R3378" s="24">
        <f t="shared" si="1301"/>
        <v>1544.4512387671505</v>
      </c>
      <c r="T3378" s="5">
        <v>591.1255392368771</v>
      </c>
      <c r="V3378" s="20">
        <f t="shared" si="1302"/>
        <v>2135.5767780040278</v>
      </c>
      <c r="W3378" s="59">
        <f t="shared" si="1290"/>
        <v>43389</v>
      </c>
      <c r="X3378" s="36">
        <f t="shared" si="1336"/>
        <v>151.39905833333341</v>
      </c>
      <c r="Y3378" s="28">
        <f t="shared" si="1336"/>
        <v>338.18764999999991</v>
      </c>
      <c r="Z3378" s="28">
        <f t="shared" si="1336"/>
        <v>329.06874999999974</v>
      </c>
      <c r="AA3378" s="28">
        <f t="shared" si="1336"/>
        <v>321.8648083333332</v>
      </c>
      <c r="AB3378" s="28">
        <f t="shared" si="1336"/>
        <v>202.36661666666666</v>
      </c>
      <c r="AC3378" s="28">
        <f t="shared" si="1336"/>
        <v>35.93319166666668</v>
      </c>
      <c r="AD3378" s="28">
        <f t="shared" si="1336"/>
        <v>96.176699999999983</v>
      </c>
      <c r="AE3378" s="28">
        <f t="shared" si="1336"/>
        <v>0</v>
      </c>
      <c r="AF3378" s="28">
        <f t="shared" si="1336"/>
        <v>13.055871666666661</v>
      </c>
      <c r="AG3378" s="28">
        <f t="shared" si="1336"/>
        <v>8.5230499999999978</v>
      </c>
      <c r="AH3378" s="28">
        <f t="shared" si="1295"/>
        <v>0</v>
      </c>
      <c r="AL3378" s="24">
        <f t="shared" si="1305"/>
        <v>1496.5756966666663</v>
      </c>
      <c r="AN3378" s="47">
        <v>315</v>
      </c>
      <c r="AP3378" s="20">
        <f t="shared" si="1303"/>
        <v>1811.5756966666663</v>
      </c>
      <c r="AR3378" s="20"/>
    </row>
    <row r="3379" spans="1:44" x14ac:dyDescent="0.25">
      <c r="A3379" t="str">
        <f>VLOOKUP($B3379,'Cushing Balance'!$C$2:$E$500,3,TRUE)</f>
        <v>12018</v>
      </c>
      <c r="B3379" s="2">
        <v>43390</v>
      </c>
      <c r="C3379" s="32"/>
      <c r="D3379" s="36">
        <f t="shared" si="1331"/>
        <v>139.16694505494522</v>
      </c>
      <c r="E3379" s="28">
        <f t="shared" si="1332"/>
        <v>108.94604395604414</v>
      </c>
      <c r="F3379" s="28">
        <f t="shared" si="1333"/>
        <v>197.36916483516487</v>
      </c>
      <c r="G3379" s="28"/>
      <c r="H3379" s="28">
        <f t="shared" ref="H3379:P3379" si="1350">AVERAGE(H3373:H3378)</f>
        <v>132.56742857142854</v>
      </c>
      <c r="I3379" s="28">
        <f t="shared" si="1350"/>
        <v>78.849230769230743</v>
      </c>
      <c r="J3379" s="28">
        <f t="shared" si="1350"/>
        <v>315.60278021978041</v>
      </c>
      <c r="K3379" s="28">
        <f t="shared" si="1350"/>
        <v>77.481208791208815</v>
      </c>
      <c r="L3379" s="28">
        <f t="shared" si="1350"/>
        <v>6.656349567592164E-3</v>
      </c>
      <c r="M3379" s="28">
        <f t="shared" si="1350"/>
        <v>330.4133626373627</v>
      </c>
      <c r="N3379" s="28">
        <f t="shared" si="1350"/>
        <v>119.65840659340643</v>
      </c>
      <c r="O3379" s="28">
        <f t="shared" si="1350"/>
        <v>44.390010989010989</v>
      </c>
      <c r="P3379" s="28">
        <f t="shared" si="1350"/>
        <v>0</v>
      </c>
      <c r="R3379" s="24">
        <f t="shared" si="1301"/>
        <v>1544.4512387671505</v>
      </c>
      <c r="T3379" s="5">
        <v>591.1255392368771</v>
      </c>
      <c r="V3379" s="20">
        <f t="shared" si="1302"/>
        <v>2135.5767780040278</v>
      </c>
      <c r="W3379" s="59">
        <f t="shared" si="1290"/>
        <v>43390</v>
      </c>
      <c r="X3379" s="36">
        <f t="shared" si="1336"/>
        <v>151.39905833333341</v>
      </c>
      <c r="Y3379" s="28">
        <f t="shared" si="1336"/>
        <v>338.18764999999991</v>
      </c>
      <c r="Z3379" s="28">
        <f t="shared" si="1336"/>
        <v>329.06874999999974</v>
      </c>
      <c r="AA3379" s="28">
        <f t="shared" si="1336"/>
        <v>321.8648083333332</v>
      </c>
      <c r="AB3379" s="28">
        <f t="shared" si="1336"/>
        <v>202.36661666666666</v>
      </c>
      <c r="AC3379" s="28">
        <f t="shared" si="1336"/>
        <v>35.93319166666668</v>
      </c>
      <c r="AD3379" s="28">
        <f t="shared" si="1336"/>
        <v>96.176699999999983</v>
      </c>
      <c r="AE3379" s="28">
        <f t="shared" si="1336"/>
        <v>0</v>
      </c>
      <c r="AF3379" s="28">
        <f t="shared" si="1336"/>
        <v>13.055871666666661</v>
      </c>
      <c r="AG3379" s="28">
        <f t="shared" si="1336"/>
        <v>8.5230499999999978</v>
      </c>
      <c r="AH3379" s="28">
        <f t="shared" si="1295"/>
        <v>0</v>
      </c>
      <c r="AL3379" s="24">
        <f t="shared" si="1305"/>
        <v>1496.5756966666663</v>
      </c>
      <c r="AN3379" s="47">
        <v>315</v>
      </c>
      <c r="AP3379" s="20">
        <f t="shared" si="1303"/>
        <v>1811.5756966666663</v>
      </c>
      <c r="AR3379" s="20"/>
    </row>
    <row r="3380" spans="1:44" x14ac:dyDescent="0.25">
      <c r="A3380" t="str">
        <f>VLOOKUP($B3380,'Cushing Balance'!$C$2:$E$500,3,TRUE)</f>
        <v>12018</v>
      </c>
      <c r="B3380" s="2">
        <v>43391</v>
      </c>
      <c r="C3380" s="32"/>
      <c r="D3380" s="36">
        <f t="shared" si="1331"/>
        <v>139.16694505494522</v>
      </c>
      <c r="E3380" s="28">
        <f t="shared" si="1332"/>
        <v>108.94604395604414</v>
      </c>
      <c r="F3380" s="28">
        <f t="shared" si="1333"/>
        <v>197.36916483516487</v>
      </c>
      <c r="G3380" s="28"/>
      <c r="H3380" s="28">
        <f t="shared" ref="H3380:P3380" si="1351">AVERAGE(H3374:H3379)</f>
        <v>132.56742857142854</v>
      </c>
      <c r="I3380" s="28">
        <f t="shared" si="1351"/>
        <v>78.849230769230743</v>
      </c>
      <c r="J3380" s="28">
        <f t="shared" si="1351"/>
        <v>315.60278021978041</v>
      </c>
      <c r="K3380" s="28">
        <f t="shared" si="1351"/>
        <v>77.481208791208815</v>
      </c>
      <c r="L3380" s="28">
        <f t="shared" si="1351"/>
        <v>6.656349567592164E-3</v>
      </c>
      <c r="M3380" s="28">
        <f t="shared" si="1351"/>
        <v>330.4133626373627</v>
      </c>
      <c r="N3380" s="28">
        <f t="shared" si="1351"/>
        <v>119.65840659340643</v>
      </c>
      <c r="O3380" s="28">
        <f t="shared" si="1351"/>
        <v>44.390010989010989</v>
      </c>
      <c r="P3380" s="28">
        <f t="shared" si="1351"/>
        <v>0</v>
      </c>
      <c r="R3380" s="24">
        <f t="shared" si="1301"/>
        <v>1544.4512387671505</v>
      </c>
      <c r="T3380" s="5">
        <v>591.1255392368771</v>
      </c>
      <c r="V3380" s="20">
        <f t="shared" si="1302"/>
        <v>2135.5767780040278</v>
      </c>
      <c r="W3380" s="59">
        <f t="shared" si="1290"/>
        <v>43391</v>
      </c>
      <c r="X3380" s="36">
        <f t="shared" si="1336"/>
        <v>151.39905833333341</v>
      </c>
      <c r="Y3380" s="28">
        <f t="shared" si="1336"/>
        <v>338.18764999999991</v>
      </c>
      <c r="Z3380" s="28">
        <f t="shared" si="1336"/>
        <v>329.06874999999974</v>
      </c>
      <c r="AA3380" s="28">
        <f t="shared" si="1336"/>
        <v>321.8648083333332</v>
      </c>
      <c r="AB3380" s="28">
        <f t="shared" si="1336"/>
        <v>202.36661666666666</v>
      </c>
      <c r="AC3380" s="28">
        <f t="shared" si="1336"/>
        <v>35.93319166666668</v>
      </c>
      <c r="AD3380" s="28">
        <f t="shared" si="1336"/>
        <v>96.176699999999983</v>
      </c>
      <c r="AE3380" s="28">
        <f t="shared" si="1336"/>
        <v>0</v>
      </c>
      <c r="AF3380" s="28">
        <f t="shared" si="1336"/>
        <v>13.055871666666661</v>
      </c>
      <c r="AG3380" s="28">
        <f t="shared" si="1336"/>
        <v>8.5230499999999978</v>
      </c>
      <c r="AH3380" s="28">
        <f t="shared" si="1295"/>
        <v>0</v>
      </c>
      <c r="AL3380" s="24">
        <f t="shared" si="1305"/>
        <v>1496.5756966666663</v>
      </c>
      <c r="AN3380" s="47">
        <v>315</v>
      </c>
      <c r="AP3380" s="20">
        <f t="shared" si="1303"/>
        <v>1811.5756966666663</v>
      </c>
      <c r="AR3380" s="20"/>
    </row>
    <row r="3381" spans="1:44" x14ac:dyDescent="0.25">
      <c r="A3381" t="str">
        <f>VLOOKUP($B3381,'Cushing Balance'!$C$2:$E$500,3,TRUE)</f>
        <v>12018</v>
      </c>
      <c r="B3381" s="2">
        <v>43392</v>
      </c>
      <c r="C3381" s="32"/>
      <c r="D3381" s="36">
        <f t="shared" si="1331"/>
        <v>139.16694505494522</v>
      </c>
      <c r="E3381" s="28">
        <f t="shared" si="1332"/>
        <v>108.94604395604414</v>
      </c>
      <c r="F3381" s="28">
        <f t="shared" si="1333"/>
        <v>197.36916483516487</v>
      </c>
      <c r="G3381" s="28"/>
      <c r="H3381" s="28">
        <f t="shared" ref="H3381:P3381" si="1352">AVERAGE(H3375:H3380)</f>
        <v>132.56742857142854</v>
      </c>
      <c r="I3381" s="28">
        <f t="shared" si="1352"/>
        <v>78.849230769230743</v>
      </c>
      <c r="J3381" s="28">
        <f t="shared" si="1352"/>
        <v>315.60278021978041</v>
      </c>
      <c r="K3381" s="28">
        <f t="shared" si="1352"/>
        <v>77.481208791208815</v>
      </c>
      <c r="L3381" s="28">
        <f t="shared" si="1352"/>
        <v>6.656349567592164E-3</v>
      </c>
      <c r="M3381" s="28">
        <f t="shared" si="1352"/>
        <v>330.4133626373627</v>
      </c>
      <c r="N3381" s="28">
        <f t="shared" si="1352"/>
        <v>119.65840659340643</v>
      </c>
      <c r="O3381" s="28">
        <f t="shared" si="1352"/>
        <v>44.390010989010989</v>
      </c>
      <c r="P3381" s="28">
        <f t="shared" si="1352"/>
        <v>0</v>
      </c>
      <c r="R3381" s="24">
        <f t="shared" si="1301"/>
        <v>1544.4512387671505</v>
      </c>
      <c r="T3381" s="5">
        <v>591.1255392368771</v>
      </c>
      <c r="V3381" s="20">
        <f t="shared" si="1302"/>
        <v>2135.5767780040278</v>
      </c>
      <c r="W3381" s="59">
        <f t="shared" si="1290"/>
        <v>43392</v>
      </c>
      <c r="X3381" s="36">
        <f t="shared" ref="X3381:AG3396" si="1353">AVERAGE(X3374:X3380)</f>
        <v>151.39905833333341</v>
      </c>
      <c r="Y3381" s="28">
        <f t="shared" si="1353"/>
        <v>338.18764999999991</v>
      </c>
      <c r="Z3381" s="28">
        <f t="shared" si="1353"/>
        <v>329.06874999999974</v>
      </c>
      <c r="AA3381" s="28">
        <f t="shared" si="1353"/>
        <v>321.8648083333332</v>
      </c>
      <c r="AB3381" s="28">
        <f t="shared" si="1353"/>
        <v>202.36661666666666</v>
      </c>
      <c r="AC3381" s="28">
        <f t="shared" si="1353"/>
        <v>35.93319166666668</v>
      </c>
      <c r="AD3381" s="28">
        <f t="shared" si="1353"/>
        <v>96.176699999999983</v>
      </c>
      <c r="AE3381" s="28">
        <f t="shared" si="1353"/>
        <v>0</v>
      </c>
      <c r="AF3381" s="28">
        <f t="shared" si="1353"/>
        <v>13.055871666666661</v>
      </c>
      <c r="AG3381" s="28">
        <f t="shared" si="1353"/>
        <v>8.5230499999999978</v>
      </c>
      <c r="AH3381" s="28">
        <f t="shared" si="1295"/>
        <v>0</v>
      </c>
      <c r="AL3381" s="24">
        <f t="shared" si="1305"/>
        <v>1496.5756966666663</v>
      </c>
      <c r="AN3381" s="47">
        <v>315</v>
      </c>
      <c r="AP3381" s="20">
        <f t="shared" si="1303"/>
        <v>1811.5756966666663</v>
      </c>
      <c r="AR3381" s="20"/>
    </row>
    <row r="3382" spans="1:44" x14ac:dyDescent="0.25">
      <c r="A3382" t="str">
        <f>VLOOKUP($B3382,'Cushing Balance'!$C$2:$E$500,3,TRUE)</f>
        <v>12018</v>
      </c>
      <c r="B3382" s="2">
        <v>43393</v>
      </c>
      <c r="C3382" s="32"/>
      <c r="D3382" s="36">
        <f t="shared" si="1331"/>
        <v>139.16694505494522</v>
      </c>
      <c r="E3382" s="28">
        <f t="shared" si="1332"/>
        <v>108.94604395604414</v>
      </c>
      <c r="F3382" s="28">
        <f t="shared" si="1333"/>
        <v>197.36916483516487</v>
      </c>
      <c r="G3382" s="28"/>
      <c r="H3382" s="28">
        <f t="shared" ref="H3382:P3382" si="1354">AVERAGE(H3376:H3381)</f>
        <v>132.56742857142854</v>
      </c>
      <c r="I3382" s="28">
        <f t="shared" si="1354"/>
        <v>78.849230769230743</v>
      </c>
      <c r="J3382" s="28">
        <f t="shared" si="1354"/>
        <v>315.60278021978041</v>
      </c>
      <c r="K3382" s="28">
        <f t="shared" si="1354"/>
        <v>77.481208791208815</v>
      </c>
      <c r="L3382" s="28">
        <f t="shared" si="1354"/>
        <v>6.656349567592164E-3</v>
      </c>
      <c r="M3382" s="28">
        <f t="shared" si="1354"/>
        <v>330.4133626373627</v>
      </c>
      <c r="N3382" s="28">
        <f t="shared" si="1354"/>
        <v>119.65840659340643</v>
      </c>
      <c r="O3382" s="28">
        <f t="shared" si="1354"/>
        <v>44.390010989010989</v>
      </c>
      <c r="P3382" s="28">
        <f t="shared" si="1354"/>
        <v>0</v>
      </c>
      <c r="R3382" s="24">
        <f t="shared" si="1301"/>
        <v>1544.4512387671505</v>
      </c>
      <c r="T3382" s="5">
        <v>591.1255392368771</v>
      </c>
      <c r="V3382" s="20">
        <f t="shared" si="1302"/>
        <v>2135.5767780040278</v>
      </c>
      <c r="W3382" s="59">
        <f t="shared" si="1290"/>
        <v>43393</v>
      </c>
      <c r="X3382" s="36">
        <f t="shared" si="1353"/>
        <v>151.39905833333341</v>
      </c>
      <c r="Y3382" s="28">
        <f t="shared" si="1353"/>
        <v>338.18764999999991</v>
      </c>
      <c r="Z3382" s="28">
        <f t="shared" si="1353"/>
        <v>329.06874999999974</v>
      </c>
      <c r="AA3382" s="28">
        <f t="shared" si="1353"/>
        <v>321.8648083333332</v>
      </c>
      <c r="AB3382" s="28">
        <f t="shared" si="1353"/>
        <v>202.36661666666666</v>
      </c>
      <c r="AC3382" s="28">
        <f t="shared" si="1353"/>
        <v>35.93319166666668</v>
      </c>
      <c r="AD3382" s="28">
        <f t="shared" si="1353"/>
        <v>96.176699999999983</v>
      </c>
      <c r="AE3382" s="28">
        <f t="shared" si="1353"/>
        <v>0</v>
      </c>
      <c r="AF3382" s="28">
        <f t="shared" si="1353"/>
        <v>13.055871666666661</v>
      </c>
      <c r="AG3382" s="28">
        <f t="shared" si="1353"/>
        <v>8.5230499999999978</v>
      </c>
      <c r="AH3382" s="28">
        <f t="shared" si="1295"/>
        <v>0</v>
      </c>
      <c r="AL3382" s="24">
        <f t="shared" si="1305"/>
        <v>1496.5756966666663</v>
      </c>
      <c r="AN3382" s="47">
        <v>315</v>
      </c>
      <c r="AP3382" s="20">
        <f t="shared" si="1303"/>
        <v>1811.5756966666663</v>
      </c>
      <c r="AR3382" s="20"/>
    </row>
    <row r="3383" spans="1:44" x14ac:dyDescent="0.25">
      <c r="A3383" t="str">
        <f>VLOOKUP($B3383,'Cushing Balance'!$C$2:$E$500,3,TRUE)</f>
        <v>12018</v>
      </c>
      <c r="B3383" s="2">
        <v>43394</v>
      </c>
      <c r="C3383" s="32"/>
      <c r="D3383" s="36">
        <f t="shared" si="1331"/>
        <v>139.16694505494522</v>
      </c>
      <c r="E3383" s="28">
        <f t="shared" si="1332"/>
        <v>108.94604395604414</v>
      </c>
      <c r="F3383" s="28">
        <f t="shared" si="1333"/>
        <v>197.36916483516487</v>
      </c>
      <c r="G3383" s="28"/>
      <c r="H3383" s="28">
        <f t="shared" ref="H3383:P3383" si="1355">AVERAGE(H3377:H3382)</f>
        <v>132.56742857142854</v>
      </c>
      <c r="I3383" s="28">
        <f t="shared" si="1355"/>
        <v>78.849230769230743</v>
      </c>
      <c r="J3383" s="28">
        <f t="shared" si="1355"/>
        <v>315.60278021978041</v>
      </c>
      <c r="K3383" s="28">
        <f t="shared" si="1355"/>
        <v>77.481208791208815</v>
      </c>
      <c r="L3383" s="28">
        <f t="shared" si="1355"/>
        <v>6.656349567592164E-3</v>
      </c>
      <c r="M3383" s="28">
        <f t="shared" si="1355"/>
        <v>330.4133626373627</v>
      </c>
      <c r="N3383" s="28">
        <f t="shared" si="1355"/>
        <v>119.65840659340643</v>
      </c>
      <c r="O3383" s="28">
        <f t="shared" si="1355"/>
        <v>44.390010989010989</v>
      </c>
      <c r="P3383" s="28">
        <f t="shared" si="1355"/>
        <v>0</v>
      </c>
      <c r="R3383" s="24">
        <f t="shared" si="1301"/>
        <v>1544.4512387671505</v>
      </c>
      <c r="T3383" s="5">
        <v>591.1255392368771</v>
      </c>
      <c r="V3383" s="20">
        <f t="shared" si="1302"/>
        <v>2135.5767780040278</v>
      </c>
      <c r="W3383" s="59">
        <f t="shared" si="1290"/>
        <v>43394</v>
      </c>
      <c r="X3383" s="36">
        <f t="shared" si="1353"/>
        <v>151.39905833333341</v>
      </c>
      <c r="Y3383" s="28">
        <f t="shared" si="1353"/>
        <v>338.18764999999991</v>
      </c>
      <c r="Z3383" s="28">
        <f t="shared" si="1353"/>
        <v>329.06874999999974</v>
      </c>
      <c r="AA3383" s="28">
        <f t="shared" si="1353"/>
        <v>321.8648083333332</v>
      </c>
      <c r="AB3383" s="28">
        <f t="shared" si="1353"/>
        <v>202.36661666666666</v>
      </c>
      <c r="AC3383" s="28">
        <f t="shared" si="1353"/>
        <v>35.93319166666668</v>
      </c>
      <c r="AD3383" s="28">
        <f t="shared" si="1353"/>
        <v>96.176699999999983</v>
      </c>
      <c r="AE3383" s="28">
        <f t="shared" si="1353"/>
        <v>0</v>
      </c>
      <c r="AF3383" s="28">
        <f t="shared" si="1353"/>
        <v>13.055871666666661</v>
      </c>
      <c r="AG3383" s="28">
        <f t="shared" si="1353"/>
        <v>8.5230499999999978</v>
      </c>
      <c r="AH3383" s="28">
        <f t="shared" si="1295"/>
        <v>0</v>
      </c>
      <c r="AL3383" s="24">
        <f t="shared" si="1305"/>
        <v>1496.5756966666663</v>
      </c>
      <c r="AN3383" s="47">
        <v>315</v>
      </c>
      <c r="AP3383" s="20">
        <f t="shared" si="1303"/>
        <v>1811.5756966666663</v>
      </c>
      <c r="AR3383" s="20"/>
    </row>
    <row r="3384" spans="1:44" x14ac:dyDescent="0.25">
      <c r="A3384" t="str">
        <f>VLOOKUP($B3384,'Cushing Balance'!$C$2:$E$500,3,TRUE)</f>
        <v>12018</v>
      </c>
      <c r="B3384" s="2">
        <v>43395</v>
      </c>
      <c r="C3384" s="32"/>
      <c r="D3384" s="36">
        <f t="shared" si="1331"/>
        <v>139.16694505494522</v>
      </c>
      <c r="E3384" s="28">
        <f t="shared" si="1332"/>
        <v>108.94604395604414</v>
      </c>
      <c r="F3384" s="28">
        <f t="shared" si="1333"/>
        <v>197.36916483516487</v>
      </c>
      <c r="G3384" s="28"/>
      <c r="H3384" s="28">
        <f t="shared" ref="H3384:P3384" si="1356">AVERAGE(H3378:H3383)</f>
        <v>132.56742857142854</v>
      </c>
      <c r="I3384" s="28">
        <f t="shared" si="1356"/>
        <v>78.849230769230743</v>
      </c>
      <c r="J3384" s="28">
        <f t="shared" si="1356"/>
        <v>315.60278021978041</v>
      </c>
      <c r="K3384" s="28">
        <f t="shared" si="1356"/>
        <v>77.481208791208815</v>
      </c>
      <c r="L3384" s="28">
        <f t="shared" si="1356"/>
        <v>6.656349567592164E-3</v>
      </c>
      <c r="M3384" s="28">
        <f t="shared" si="1356"/>
        <v>330.4133626373627</v>
      </c>
      <c r="N3384" s="28">
        <f t="shared" si="1356"/>
        <v>119.65840659340643</v>
      </c>
      <c r="O3384" s="28">
        <f t="shared" si="1356"/>
        <v>44.390010989010989</v>
      </c>
      <c r="P3384" s="28">
        <f t="shared" si="1356"/>
        <v>0</v>
      </c>
      <c r="R3384" s="24">
        <f t="shared" si="1301"/>
        <v>1544.4512387671505</v>
      </c>
      <c r="T3384" s="5">
        <v>591.1255392368771</v>
      </c>
      <c r="V3384" s="20">
        <f t="shared" si="1302"/>
        <v>2135.5767780040278</v>
      </c>
      <c r="W3384" s="59">
        <f t="shared" si="1290"/>
        <v>43395</v>
      </c>
      <c r="X3384" s="36">
        <f t="shared" si="1353"/>
        <v>151.39905833333341</v>
      </c>
      <c r="Y3384" s="28">
        <f t="shared" si="1353"/>
        <v>338.18764999999991</v>
      </c>
      <c r="Z3384" s="28">
        <f t="shared" si="1353"/>
        <v>329.06874999999974</v>
      </c>
      <c r="AA3384" s="28">
        <f t="shared" si="1353"/>
        <v>321.8648083333332</v>
      </c>
      <c r="AB3384" s="28">
        <f t="shared" si="1353"/>
        <v>202.36661666666666</v>
      </c>
      <c r="AC3384" s="28">
        <f t="shared" si="1353"/>
        <v>35.93319166666668</v>
      </c>
      <c r="AD3384" s="28">
        <f t="shared" si="1353"/>
        <v>96.176699999999983</v>
      </c>
      <c r="AE3384" s="28">
        <f t="shared" si="1353"/>
        <v>0</v>
      </c>
      <c r="AF3384" s="28">
        <f t="shared" si="1353"/>
        <v>13.055871666666661</v>
      </c>
      <c r="AG3384" s="28">
        <f t="shared" si="1353"/>
        <v>8.5230499999999978</v>
      </c>
      <c r="AH3384" s="28">
        <f t="shared" si="1295"/>
        <v>0</v>
      </c>
      <c r="AL3384" s="24">
        <f t="shared" si="1305"/>
        <v>1496.5756966666663</v>
      </c>
      <c r="AN3384" s="47">
        <v>315</v>
      </c>
      <c r="AP3384" s="20">
        <f t="shared" si="1303"/>
        <v>1811.5756966666663</v>
      </c>
      <c r="AR3384" s="20"/>
    </row>
    <row r="3385" spans="1:44" x14ac:dyDescent="0.25">
      <c r="A3385" t="str">
        <f>VLOOKUP($B3385,'Cushing Balance'!$C$2:$E$500,3,TRUE)</f>
        <v>12018</v>
      </c>
      <c r="B3385" s="2">
        <v>43396</v>
      </c>
      <c r="C3385" s="32"/>
      <c r="D3385" s="36">
        <f t="shared" si="1331"/>
        <v>139.16694505494522</v>
      </c>
      <c r="E3385" s="28">
        <f t="shared" si="1332"/>
        <v>108.94604395604414</v>
      </c>
      <c r="F3385" s="28">
        <f t="shared" si="1333"/>
        <v>197.36916483516487</v>
      </c>
      <c r="G3385" s="28"/>
      <c r="H3385" s="28">
        <f t="shared" ref="H3385:P3385" si="1357">AVERAGE(H3379:H3384)</f>
        <v>132.56742857142854</v>
      </c>
      <c r="I3385" s="28">
        <f t="shared" si="1357"/>
        <v>78.849230769230743</v>
      </c>
      <c r="J3385" s="28">
        <f t="shared" si="1357"/>
        <v>315.60278021978041</v>
      </c>
      <c r="K3385" s="28">
        <f t="shared" si="1357"/>
        <v>77.481208791208815</v>
      </c>
      <c r="L3385" s="28">
        <f t="shared" si="1357"/>
        <v>6.656349567592164E-3</v>
      </c>
      <c r="M3385" s="28">
        <f t="shared" si="1357"/>
        <v>330.4133626373627</v>
      </c>
      <c r="N3385" s="28">
        <f t="shared" si="1357"/>
        <v>119.65840659340643</v>
      </c>
      <c r="O3385" s="28">
        <f t="shared" si="1357"/>
        <v>44.390010989010989</v>
      </c>
      <c r="P3385" s="28">
        <f t="shared" si="1357"/>
        <v>0</v>
      </c>
      <c r="R3385" s="24">
        <f t="shared" si="1301"/>
        <v>1544.4512387671505</v>
      </c>
      <c r="T3385" s="5">
        <v>591.1255392368771</v>
      </c>
      <c r="V3385" s="20">
        <f t="shared" si="1302"/>
        <v>2135.5767780040278</v>
      </c>
      <c r="W3385" s="59">
        <f t="shared" si="1290"/>
        <v>43396</v>
      </c>
      <c r="X3385" s="36">
        <f t="shared" si="1353"/>
        <v>151.39905833333341</v>
      </c>
      <c r="Y3385" s="28">
        <f t="shared" si="1353"/>
        <v>338.18764999999991</v>
      </c>
      <c r="Z3385" s="28">
        <f t="shared" si="1353"/>
        <v>329.06874999999974</v>
      </c>
      <c r="AA3385" s="28">
        <f t="shared" si="1353"/>
        <v>321.8648083333332</v>
      </c>
      <c r="AB3385" s="28">
        <f t="shared" si="1353"/>
        <v>202.36661666666666</v>
      </c>
      <c r="AC3385" s="28">
        <f t="shared" si="1353"/>
        <v>35.93319166666668</v>
      </c>
      <c r="AD3385" s="28">
        <f t="shared" si="1353"/>
        <v>96.176699999999983</v>
      </c>
      <c r="AE3385" s="28">
        <f t="shared" si="1353"/>
        <v>0</v>
      </c>
      <c r="AF3385" s="28">
        <f t="shared" si="1353"/>
        <v>13.055871666666661</v>
      </c>
      <c r="AG3385" s="28">
        <f t="shared" si="1353"/>
        <v>8.5230499999999978</v>
      </c>
      <c r="AH3385" s="28">
        <f t="shared" si="1295"/>
        <v>0</v>
      </c>
      <c r="AL3385" s="24">
        <f t="shared" si="1305"/>
        <v>1496.5756966666663</v>
      </c>
      <c r="AN3385" s="47">
        <v>315</v>
      </c>
      <c r="AP3385" s="20">
        <f t="shared" si="1303"/>
        <v>1811.5756966666663</v>
      </c>
      <c r="AR3385" s="20"/>
    </row>
    <row r="3386" spans="1:44" x14ac:dyDescent="0.25">
      <c r="A3386" t="str">
        <f>VLOOKUP($B3386,'Cushing Balance'!$C$2:$E$500,3,TRUE)</f>
        <v>12018</v>
      </c>
      <c r="B3386" s="2">
        <v>43397</v>
      </c>
      <c r="C3386" s="32"/>
      <c r="D3386" s="36">
        <f t="shared" si="1331"/>
        <v>139.16694505494522</v>
      </c>
      <c r="E3386" s="28">
        <f t="shared" si="1332"/>
        <v>108.94604395604414</v>
      </c>
      <c r="F3386" s="28">
        <f t="shared" si="1333"/>
        <v>197.36916483516487</v>
      </c>
      <c r="G3386" s="28"/>
      <c r="H3386" s="28">
        <f t="shared" ref="H3386:P3386" si="1358">AVERAGE(H3380:H3385)</f>
        <v>132.56742857142854</v>
      </c>
      <c r="I3386" s="28">
        <f t="shared" si="1358"/>
        <v>78.849230769230743</v>
      </c>
      <c r="J3386" s="28">
        <f t="shared" si="1358"/>
        <v>315.60278021978041</v>
      </c>
      <c r="K3386" s="28">
        <f t="shared" si="1358"/>
        <v>77.481208791208815</v>
      </c>
      <c r="L3386" s="28">
        <f t="shared" si="1358"/>
        <v>6.656349567592164E-3</v>
      </c>
      <c r="M3386" s="28">
        <f t="shared" si="1358"/>
        <v>330.4133626373627</v>
      </c>
      <c r="N3386" s="28">
        <f t="shared" si="1358"/>
        <v>119.65840659340643</v>
      </c>
      <c r="O3386" s="28">
        <f t="shared" si="1358"/>
        <v>44.390010989010989</v>
      </c>
      <c r="P3386" s="28">
        <f t="shared" si="1358"/>
        <v>0</v>
      </c>
      <c r="R3386" s="24">
        <f t="shared" si="1301"/>
        <v>1544.4512387671505</v>
      </c>
      <c r="T3386" s="5">
        <v>591.1255392368771</v>
      </c>
      <c r="V3386" s="20">
        <f t="shared" si="1302"/>
        <v>2135.5767780040278</v>
      </c>
      <c r="W3386" s="59">
        <f t="shared" si="1290"/>
        <v>43397</v>
      </c>
      <c r="X3386" s="36">
        <f t="shared" si="1353"/>
        <v>151.39905833333341</v>
      </c>
      <c r="Y3386" s="28">
        <f t="shared" si="1353"/>
        <v>338.18764999999991</v>
      </c>
      <c r="Z3386" s="28">
        <f t="shared" si="1353"/>
        <v>329.06874999999974</v>
      </c>
      <c r="AA3386" s="28">
        <f t="shared" si="1353"/>
        <v>321.8648083333332</v>
      </c>
      <c r="AB3386" s="28">
        <f t="shared" si="1353"/>
        <v>202.36661666666666</v>
      </c>
      <c r="AC3386" s="28">
        <f t="shared" si="1353"/>
        <v>35.93319166666668</v>
      </c>
      <c r="AD3386" s="28">
        <f t="shared" si="1353"/>
        <v>96.176699999999983</v>
      </c>
      <c r="AE3386" s="28">
        <f t="shared" si="1353"/>
        <v>0</v>
      </c>
      <c r="AF3386" s="28">
        <f t="shared" si="1353"/>
        <v>13.055871666666661</v>
      </c>
      <c r="AG3386" s="28">
        <f t="shared" si="1353"/>
        <v>8.5230499999999978</v>
      </c>
      <c r="AH3386" s="28">
        <f t="shared" si="1295"/>
        <v>0</v>
      </c>
      <c r="AL3386" s="24">
        <f t="shared" si="1305"/>
        <v>1496.5756966666663</v>
      </c>
      <c r="AN3386" s="47">
        <v>315</v>
      </c>
      <c r="AP3386" s="20">
        <f t="shared" si="1303"/>
        <v>1811.5756966666663</v>
      </c>
      <c r="AR3386" s="20"/>
    </row>
    <row r="3387" spans="1:44" x14ac:dyDescent="0.25">
      <c r="A3387" t="str">
        <f>VLOOKUP($B3387,'Cushing Balance'!$C$2:$E$500,3,TRUE)</f>
        <v>12018</v>
      </c>
      <c r="B3387" s="2">
        <v>43398</v>
      </c>
      <c r="C3387" s="32"/>
      <c r="D3387" s="36">
        <f t="shared" si="1331"/>
        <v>139.16694505494522</v>
      </c>
      <c r="E3387" s="28">
        <f t="shared" si="1332"/>
        <v>108.94604395604414</v>
      </c>
      <c r="F3387" s="28">
        <f t="shared" si="1333"/>
        <v>197.36916483516487</v>
      </c>
      <c r="G3387" s="28"/>
      <c r="H3387" s="28">
        <f t="shared" ref="H3387:P3387" si="1359">AVERAGE(H3381:H3386)</f>
        <v>132.56742857142854</v>
      </c>
      <c r="I3387" s="28">
        <f t="shared" si="1359"/>
        <v>78.849230769230743</v>
      </c>
      <c r="J3387" s="28">
        <f t="shared" si="1359"/>
        <v>315.60278021978041</v>
      </c>
      <c r="K3387" s="28">
        <f t="shared" si="1359"/>
        <v>77.481208791208815</v>
      </c>
      <c r="L3387" s="28">
        <f t="shared" si="1359"/>
        <v>6.656349567592164E-3</v>
      </c>
      <c r="M3387" s="28">
        <f t="shared" si="1359"/>
        <v>330.4133626373627</v>
      </c>
      <c r="N3387" s="28">
        <f t="shared" si="1359"/>
        <v>119.65840659340643</v>
      </c>
      <c r="O3387" s="28">
        <f t="shared" si="1359"/>
        <v>44.390010989010989</v>
      </c>
      <c r="P3387" s="28">
        <f t="shared" si="1359"/>
        <v>0</v>
      </c>
      <c r="R3387" s="24">
        <f t="shared" si="1301"/>
        <v>1544.4512387671505</v>
      </c>
      <c r="T3387" s="5">
        <v>591.1255392368771</v>
      </c>
      <c r="V3387" s="20">
        <f t="shared" si="1302"/>
        <v>2135.5767780040278</v>
      </c>
      <c r="W3387" s="59">
        <f t="shared" si="1290"/>
        <v>43398</v>
      </c>
      <c r="X3387" s="36">
        <f t="shared" si="1353"/>
        <v>151.39905833333341</v>
      </c>
      <c r="Y3387" s="28">
        <f t="shared" si="1353"/>
        <v>338.18764999999991</v>
      </c>
      <c r="Z3387" s="28">
        <f t="shared" si="1353"/>
        <v>329.06874999999974</v>
      </c>
      <c r="AA3387" s="28">
        <f t="shared" si="1353"/>
        <v>321.8648083333332</v>
      </c>
      <c r="AB3387" s="28">
        <f t="shared" si="1353"/>
        <v>202.36661666666666</v>
      </c>
      <c r="AC3387" s="28">
        <f t="shared" si="1353"/>
        <v>35.93319166666668</v>
      </c>
      <c r="AD3387" s="28">
        <f t="shared" si="1353"/>
        <v>96.176699999999983</v>
      </c>
      <c r="AE3387" s="28">
        <f t="shared" si="1353"/>
        <v>0</v>
      </c>
      <c r="AF3387" s="28">
        <f t="shared" si="1353"/>
        <v>13.055871666666661</v>
      </c>
      <c r="AG3387" s="28">
        <f t="shared" si="1353"/>
        <v>8.5230499999999978</v>
      </c>
      <c r="AH3387" s="28">
        <f t="shared" si="1295"/>
        <v>0</v>
      </c>
      <c r="AL3387" s="24">
        <f t="shared" si="1305"/>
        <v>1496.5756966666663</v>
      </c>
      <c r="AN3387" s="47">
        <v>315</v>
      </c>
      <c r="AP3387" s="20">
        <f t="shared" si="1303"/>
        <v>1811.5756966666663</v>
      </c>
      <c r="AR3387" s="20"/>
    </row>
    <row r="3388" spans="1:44" x14ac:dyDescent="0.25">
      <c r="A3388" t="str">
        <f>VLOOKUP($B3388,'Cushing Balance'!$C$2:$E$500,3,TRUE)</f>
        <v>12018</v>
      </c>
      <c r="B3388" s="2">
        <v>43399</v>
      </c>
      <c r="C3388" s="32"/>
      <c r="D3388" s="36">
        <f t="shared" si="1331"/>
        <v>139.16694505494522</v>
      </c>
      <c r="E3388" s="28">
        <f t="shared" si="1332"/>
        <v>108.94604395604414</v>
      </c>
      <c r="F3388" s="28">
        <f t="shared" si="1333"/>
        <v>197.36916483516487</v>
      </c>
      <c r="G3388" s="28"/>
      <c r="H3388" s="28">
        <f t="shared" ref="H3388:P3388" si="1360">AVERAGE(H3382:H3387)</f>
        <v>132.56742857142854</v>
      </c>
      <c r="I3388" s="28">
        <f t="shared" si="1360"/>
        <v>78.849230769230743</v>
      </c>
      <c r="J3388" s="28">
        <f t="shared" si="1360"/>
        <v>315.60278021978041</v>
      </c>
      <c r="K3388" s="28">
        <f t="shared" si="1360"/>
        <v>77.481208791208815</v>
      </c>
      <c r="L3388" s="28">
        <f t="shared" si="1360"/>
        <v>6.656349567592164E-3</v>
      </c>
      <c r="M3388" s="28">
        <f t="shared" si="1360"/>
        <v>330.4133626373627</v>
      </c>
      <c r="N3388" s="28">
        <f t="shared" si="1360"/>
        <v>119.65840659340643</v>
      </c>
      <c r="O3388" s="28">
        <f t="shared" si="1360"/>
        <v>44.390010989010989</v>
      </c>
      <c r="P3388" s="28">
        <f t="shared" si="1360"/>
        <v>0</v>
      </c>
      <c r="R3388" s="24">
        <f t="shared" si="1301"/>
        <v>1544.4512387671505</v>
      </c>
      <c r="T3388" s="5">
        <v>591.1255392368771</v>
      </c>
      <c r="V3388" s="20">
        <f t="shared" si="1302"/>
        <v>2135.5767780040278</v>
      </c>
      <c r="W3388" s="59">
        <f t="shared" si="1290"/>
        <v>43399</v>
      </c>
      <c r="X3388" s="36">
        <f t="shared" si="1353"/>
        <v>151.39905833333341</v>
      </c>
      <c r="Y3388" s="28">
        <f t="shared" si="1353"/>
        <v>338.18764999999991</v>
      </c>
      <c r="Z3388" s="28">
        <f t="shared" si="1353"/>
        <v>329.06874999999974</v>
      </c>
      <c r="AA3388" s="28">
        <f t="shared" si="1353"/>
        <v>321.8648083333332</v>
      </c>
      <c r="AB3388" s="28">
        <f t="shared" si="1353"/>
        <v>202.36661666666666</v>
      </c>
      <c r="AC3388" s="28">
        <f t="shared" si="1353"/>
        <v>35.93319166666668</v>
      </c>
      <c r="AD3388" s="28">
        <f t="shared" si="1353"/>
        <v>96.176699999999983</v>
      </c>
      <c r="AE3388" s="28">
        <f t="shared" si="1353"/>
        <v>0</v>
      </c>
      <c r="AF3388" s="28">
        <f t="shared" si="1353"/>
        <v>13.055871666666661</v>
      </c>
      <c r="AG3388" s="28">
        <f t="shared" si="1353"/>
        <v>8.5230499999999978</v>
      </c>
      <c r="AH3388" s="28">
        <f t="shared" si="1295"/>
        <v>0</v>
      </c>
      <c r="AL3388" s="24">
        <f t="shared" si="1305"/>
        <v>1496.5756966666663</v>
      </c>
      <c r="AN3388" s="47">
        <v>315</v>
      </c>
      <c r="AP3388" s="20">
        <f t="shared" si="1303"/>
        <v>1811.5756966666663</v>
      </c>
      <c r="AR3388" s="20"/>
    </row>
    <row r="3389" spans="1:44" x14ac:dyDescent="0.25">
      <c r="A3389" t="str">
        <f>VLOOKUP($B3389,'Cushing Balance'!$C$2:$E$500,3,TRUE)</f>
        <v>12018</v>
      </c>
      <c r="B3389" s="2">
        <v>43400</v>
      </c>
      <c r="C3389" s="32"/>
      <c r="D3389" s="36">
        <f t="shared" si="1331"/>
        <v>139.16694505494522</v>
      </c>
      <c r="E3389" s="28">
        <f t="shared" si="1332"/>
        <v>108.94604395604414</v>
      </c>
      <c r="F3389" s="28">
        <f t="shared" si="1333"/>
        <v>197.36916483516487</v>
      </c>
      <c r="G3389" s="28"/>
      <c r="H3389" s="28">
        <f t="shared" ref="H3389:P3389" si="1361">AVERAGE(H3383:H3388)</f>
        <v>132.56742857142854</v>
      </c>
      <c r="I3389" s="28">
        <f t="shared" si="1361"/>
        <v>78.849230769230743</v>
      </c>
      <c r="J3389" s="28">
        <f t="shared" si="1361"/>
        <v>315.60278021978041</v>
      </c>
      <c r="K3389" s="28">
        <f t="shared" si="1361"/>
        <v>77.481208791208815</v>
      </c>
      <c r="L3389" s="28">
        <f t="shared" si="1361"/>
        <v>6.656349567592164E-3</v>
      </c>
      <c r="M3389" s="28">
        <f t="shared" si="1361"/>
        <v>330.4133626373627</v>
      </c>
      <c r="N3389" s="28">
        <f t="shared" si="1361"/>
        <v>119.65840659340643</v>
      </c>
      <c r="O3389" s="28">
        <f t="shared" si="1361"/>
        <v>44.390010989010989</v>
      </c>
      <c r="P3389" s="28">
        <f t="shared" si="1361"/>
        <v>0</v>
      </c>
      <c r="R3389" s="24">
        <f t="shared" si="1301"/>
        <v>1544.4512387671505</v>
      </c>
      <c r="T3389" s="5">
        <v>591.1255392368771</v>
      </c>
      <c r="V3389" s="20">
        <f t="shared" si="1302"/>
        <v>2135.5767780040278</v>
      </c>
      <c r="W3389" s="59">
        <f t="shared" si="1290"/>
        <v>43400</v>
      </c>
      <c r="X3389" s="36">
        <f t="shared" si="1353"/>
        <v>151.39905833333341</v>
      </c>
      <c r="Y3389" s="28">
        <f t="shared" si="1353"/>
        <v>338.18764999999991</v>
      </c>
      <c r="Z3389" s="28">
        <f t="shared" si="1353"/>
        <v>329.06874999999974</v>
      </c>
      <c r="AA3389" s="28">
        <f t="shared" si="1353"/>
        <v>321.8648083333332</v>
      </c>
      <c r="AB3389" s="28">
        <f t="shared" si="1353"/>
        <v>202.36661666666666</v>
      </c>
      <c r="AC3389" s="28">
        <f t="shared" si="1353"/>
        <v>35.93319166666668</v>
      </c>
      <c r="AD3389" s="28">
        <f t="shared" si="1353"/>
        <v>96.176699999999983</v>
      </c>
      <c r="AE3389" s="28">
        <f t="shared" si="1353"/>
        <v>0</v>
      </c>
      <c r="AF3389" s="28">
        <f t="shared" si="1353"/>
        <v>13.055871666666661</v>
      </c>
      <c r="AG3389" s="28">
        <f t="shared" si="1353"/>
        <v>8.5230499999999978</v>
      </c>
      <c r="AH3389" s="28">
        <f t="shared" si="1295"/>
        <v>0</v>
      </c>
      <c r="AL3389" s="24">
        <f t="shared" si="1305"/>
        <v>1496.5756966666663</v>
      </c>
      <c r="AN3389" s="47">
        <v>315</v>
      </c>
      <c r="AP3389" s="20">
        <f t="shared" si="1303"/>
        <v>1811.5756966666663</v>
      </c>
      <c r="AR3389" s="20"/>
    </row>
    <row r="3390" spans="1:44" x14ac:dyDescent="0.25">
      <c r="A3390" t="str">
        <f>VLOOKUP($B3390,'Cushing Balance'!$C$2:$E$500,3,TRUE)</f>
        <v>12018</v>
      </c>
      <c r="B3390" s="2">
        <v>43401</v>
      </c>
      <c r="C3390" s="32"/>
      <c r="D3390" s="36">
        <f t="shared" si="1331"/>
        <v>139.16694505494522</v>
      </c>
      <c r="E3390" s="28">
        <f t="shared" si="1332"/>
        <v>108.94604395604414</v>
      </c>
      <c r="F3390" s="28">
        <f t="shared" si="1333"/>
        <v>197.36916483516487</v>
      </c>
      <c r="G3390" s="28"/>
      <c r="H3390" s="28">
        <f t="shared" ref="H3390:P3390" si="1362">AVERAGE(H3384:H3389)</f>
        <v>132.56742857142854</v>
      </c>
      <c r="I3390" s="28">
        <f t="shared" si="1362"/>
        <v>78.849230769230743</v>
      </c>
      <c r="J3390" s="28">
        <f t="shared" si="1362"/>
        <v>315.60278021978041</v>
      </c>
      <c r="K3390" s="28">
        <f t="shared" si="1362"/>
        <v>77.481208791208815</v>
      </c>
      <c r="L3390" s="28">
        <f t="shared" si="1362"/>
        <v>6.656349567592164E-3</v>
      </c>
      <c r="M3390" s="28">
        <f t="shared" si="1362"/>
        <v>330.4133626373627</v>
      </c>
      <c r="N3390" s="28">
        <f t="shared" si="1362"/>
        <v>119.65840659340643</v>
      </c>
      <c r="O3390" s="28">
        <f t="shared" si="1362"/>
        <v>44.390010989010989</v>
      </c>
      <c r="P3390" s="28">
        <f t="shared" si="1362"/>
        <v>0</v>
      </c>
      <c r="R3390" s="24">
        <f t="shared" si="1301"/>
        <v>1544.4512387671505</v>
      </c>
      <c r="T3390" s="5">
        <v>591.1255392368771</v>
      </c>
      <c r="V3390" s="20">
        <f t="shared" si="1302"/>
        <v>2135.5767780040278</v>
      </c>
      <c r="W3390" s="59">
        <f t="shared" si="1290"/>
        <v>43401</v>
      </c>
      <c r="X3390" s="36">
        <f t="shared" si="1353"/>
        <v>151.39905833333341</v>
      </c>
      <c r="Y3390" s="28">
        <f t="shared" si="1353"/>
        <v>338.18764999999991</v>
      </c>
      <c r="Z3390" s="28">
        <f t="shared" si="1353"/>
        <v>329.06874999999974</v>
      </c>
      <c r="AA3390" s="28">
        <f t="shared" si="1353"/>
        <v>321.8648083333332</v>
      </c>
      <c r="AB3390" s="28">
        <f t="shared" si="1353"/>
        <v>202.36661666666666</v>
      </c>
      <c r="AC3390" s="28">
        <f t="shared" si="1353"/>
        <v>35.93319166666668</v>
      </c>
      <c r="AD3390" s="28">
        <f t="shared" si="1353"/>
        <v>96.176699999999983</v>
      </c>
      <c r="AE3390" s="28">
        <f t="shared" si="1353"/>
        <v>0</v>
      </c>
      <c r="AF3390" s="28">
        <f t="shared" si="1353"/>
        <v>13.055871666666661</v>
      </c>
      <c r="AG3390" s="28">
        <f t="shared" si="1353"/>
        <v>8.5230499999999978</v>
      </c>
      <c r="AH3390" s="28">
        <f t="shared" si="1295"/>
        <v>0</v>
      </c>
      <c r="AL3390" s="24">
        <f t="shared" si="1305"/>
        <v>1496.5756966666663</v>
      </c>
      <c r="AN3390" s="47">
        <v>315</v>
      </c>
      <c r="AP3390" s="20">
        <f t="shared" si="1303"/>
        <v>1811.5756966666663</v>
      </c>
      <c r="AR3390" s="20"/>
    </row>
    <row r="3391" spans="1:44" x14ac:dyDescent="0.25">
      <c r="A3391" t="str">
        <f>VLOOKUP($B3391,'Cushing Balance'!$C$2:$E$500,3,TRUE)</f>
        <v>12018</v>
      </c>
      <c r="B3391" s="2">
        <v>43402</v>
      </c>
      <c r="C3391" s="32"/>
      <c r="D3391" s="36">
        <f t="shared" si="1331"/>
        <v>139.16694505494522</v>
      </c>
      <c r="E3391" s="28">
        <f t="shared" si="1332"/>
        <v>108.94604395604414</v>
      </c>
      <c r="F3391" s="28">
        <f t="shared" si="1333"/>
        <v>197.36916483516487</v>
      </c>
      <c r="G3391" s="28"/>
      <c r="H3391" s="28">
        <f t="shared" ref="H3391:P3391" si="1363">AVERAGE(H3385:H3390)</f>
        <v>132.56742857142854</v>
      </c>
      <c r="I3391" s="28">
        <f t="shared" si="1363"/>
        <v>78.849230769230743</v>
      </c>
      <c r="J3391" s="28">
        <f t="shared" si="1363"/>
        <v>315.60278021978041</v>
      </c>
      <c r="K3391" s="28">
        <f t="shared" si="1363"/>
        <v>77.481208791208815</v>
      </c>
      <c r="L3391" s="28">
        <f t="shared" si="1363"/>
        <v>6.656349567592164E-3</v>
      </c>
      <c r="M3391" s="28">
        <f t="shared" si="1363"/>
        <v>330.4133626373627</v>
      </c>
      <c r="N3391" s="28">
        <f t="shared" si="1363"/>
        <v>119.65840659340643</v>
      </c>
      <c r="O3391" s="28">
        <f t="shared" si="1363"/>
        <v>44.390010989010989</v>
      </c>
      <c r="P3391" s="28">
        <f t="shared" si="1363"/>
        <v>0</v>
      </c>
      <c r="R3391" s="24">
        <f t="shared" si="1301"/>
        <v>1544.4512387671505</v>
      </c>
      <c r="T3391" s="5">
        <v>591.1255392368771</v>
      </c>
      <c r="V3391" s="20">
        <f t="shared" si="1302"/>
        <v>2135.5767780040278</v>
      </c>
      <c r="W3391" s="59">
        <f t="shared" si="1290"/>
        <v>43402</v>
      </c>
      <c r="X3391" s="36">
        <f t="shared" si="1353"/>
        <v>151.39905833333341</v>
      </c>
      <c r="Y3391" s="28">
        <f t="shared" si="1353"/>
        <v>338.18764999999991</v>
      </c>
      <c r="Z3391" s="28">
        <f t="shared" si="1353"/>
        <v>329.06874999999974</v>
      </c>
      <c r="AA3391" s="28">
        <f t="shared" si="1353"/>
        <v>321.8648083333332</v>
      </c>
      <c r="AB3391" s="28">
        <f t="shared" si="1353"/>
        <v>202.36661666666666</v>
      </c>
      <c r="AC3391" s="28">
        <f t="shared" si="1353"/>
        <v>35.93319166666668</v>
      </c>
      <c r="AD3391" s="28">
        <f t="shared" si="1353"/>
        <v>96.176699999999983</v>
      </c>
      <c r="AE3391" s="28">
        <f t="shared" si="1353"/>
        <v>0</v>
      </c>
      <c r="AF3391" s="28">
        <f t="shared" si="1353"/>
        <v>13.055871666666661</v>
      </c>
      <c r="AG3391" s="28">
        <f t="shared" si="1353"/>
        <v>8.5230499999999978</v>
      </c>
      <c r="AH3391" s="28">
        <f t="shared" si="1295"/>
        <v>0</v>
      </c>
      <c r="AL3391" s="24">
        <f t="shared" si="1305"/>
        <v>1496.5756966666663</v>
      </c>
      <c r="AN3391" s="47">
        <v>315</v>
      </c>
      <c r="AP3391" s="20">
        <f t="shared" si="1303"/>
        <v>1811.5756966666663</v>
      </c>
      <c r="AR3391" s="20"/>
    </row>
    <row r="3392" spans="1:44" x14ac:dyDescent="0.25">
      <c r="A3392" t="str">
        <f>VLOOKUP($B3392,'Cushing Balance'!$C$2:$E$500,3,TRUE)</f>
        <v>12018</v>
      </c>
      <c r="B3392" s="2">
        <v>43403</v>
      </c>
      <c r="C3392" s="32"/>
      <c r="D3392" s="36">
        <f t="shared" si="1331"/>
        <v>139.16694505494522</v>
      </c>
      <c r="E3392" s="28">
        <f t="shared" si="1332"/>
        <v>108.94604395604414</v>
      </c>
      <c r="F3392" s="28">
        <f t="shared" si="1333"/>
        <v>197.36916483516487</v>
      </c>
      <c r="G3392" s="28"/>
      <c r="H3392" s="28">
        <f t="shared" ref="H3392:P3392" si="1364">AVERAGE(H3386:H3391)</f>
        <v>132.56742857142854</v>
      </c>
      <c r="I3392" s="28">
        <f t="shared" si="1364"/>
        <v>78.849230769230743</v>
      </c>
      <c r="J3392" s="28">
        <f t="shared" si="1364"/>
        <v>315.60278021978041</v>
      </c>
      <c r="K3392" s="28">
        <f t="shared" si="1364"/>
        <v>77.481208791208815</v>
      </c>
      <c r="L3392" s="28">
        <f t="shared" si="1364"/>
        <v>6.656349567592164E-3</v>
      </c>
      <c r="M3392" s="28">
        <f t="shared" si="1364"/>
        <v>330.4133626373627</v>
      </c>
      <c r="N3392" s="28">
        <f t="shared" si="1364"/>
        <v>119.65840659340643</v>
      </c>
      <c r="O3392" s="28">
        <f t="shared" si="1364"/>
        <v>44.390010989010989</v>
      </c>
      <c r="P3392" s="28">
        <f t="shared" si="1364"/>
        <v>0</v>
      </c>
      <c r="R3392" s="24">
        <f t="shared" si="1301"/>
        <v>1544.4512387671505</v>
      </c>
      <c r="T3392" s="5">
        <v>591.1255392368771</v>
      </c>
      <c r="V3392" s="20">
        <f t="shared" si="1302"/>
        <v>2135.5767780040278</v>
      </c>
      <c r="W3392" s="59">
        <f t="shared" si="1290"/>
        <v>43403</v>
      </c>
      <c r="X3392" s="36">
        <f t="shared" si="1353"/>
        <v>151.39905833333341</v>
      </c>
      <c r="Y3392" s="28">
        <f t="shared" si="1353"/>
        <v>338.18764999999991</v>
      </c>
      <c r="Z3392" s="28">
        <f t="shared" si="1353"/>
        <v>329.06874999999974</v>
      </c>
      <c r="AA3392" s="28">
        <f t="shared" si="1353"/>
        <v>321.8648083333332</v>
      </c>
      <c r="AB3392" s="28">
        <f t="shared" si="1353"/>
        <v>202.36661666666666</v>
      </c>
      <c r="AC3392" s="28">
        <f t="shared" si="1353"/>
        <v>35.93319166666668</v>
      </c>
      <c r="AD3392" s="28">
        <f t="shared" si="1353"/>
        <v>96.176699999999983</v>
      </c>
      <c r="AE3392" s="28">
        <f t="shared" si="1353"/>
        <v>0</v>
      </c>
      <c r="AF3392" s="28">
        <f t="shared" si="1353"/>
        <v>13.055871666666661</v>
      </c>
      <c r="AG3392" s="28">
        <f t="shared" si="1353"/>
        <v>8.5230499999999978</v>
      </c>
      <c r="AH3392" s="28">
        <f t="shared" si="1295"/>
        <v>0</v>
      </c>
      <c r="AL3392" s="24">
        <f t="shared" si="1305"/>
        <v>1496.5756966666663</v>
      </c>
      <c r="AN3392" s="47">
        <v>315</v>
      </c>
      <c r="AP3392" s="20">
        <f t="shared" si="1303"/>
        <v>1811.5756966666663</v>
      </c>
      <c r="AR3392" s="20"/>
    </row>
    <row r="3393" spans="1:44" x14ac:dyDescent="0.25">
      <c r="A3393" t="str">
        <f>VLOOKUP($B3393,'Cushing Balance'!$C$2:$E$500,3,TRUE)</f>
        <v>12018</v>
      </c>
      <c r="B3393" s="2">
        <v>43404</v>
      </c>
      <c r="C3393" s="32"/>
      <c r="D3393" s="36">
        <f t="shared" si="1331"/>
        <v>139.16694505494522</v>
      </c>
      <c r="E3393" s="28">
        <f t="shared" si="1332"/>
        <v>108.94604395604414</v>
      </c>
      <c r="F3393" s="28">
        <f t="shared" si="1333"/>
        <v>197.36916483516487</v>
      </c>
      <c r="G3393" s="28"/>
      <c r="H3393" s="28">
        <f t="shared" ref="H3393:P3393" si="1365">AVERAGE(H3387:H3392)</f>
        <v>132.56742857142854</v>
      </c>
      <c r="I3393" s="28">
        <f t="shared" si="1365"/>
        <v>78.849230769230743</v>
      </c>
      <c r="J3393" s="28">
        <f t="shared" si="1365"/>
        <v>315.60278021978041</v>
      </c>
      <c r="K3393" s="28">
        <f t="shared" si="1365"/>
        <v>77.481208791208815</v>
      </c>
      <c r="L3393" s="28">
        <f t="shared" si="1365"/>
        <v>6.656349567592164E-3</v>
      </c>
      <c r="M3393" s="28">
        <f t="shared" si="1365"/>
        <v>330.4133626373627</v>
      </c>
      <c r="N3393" s="28">
        <f t="shared" si="1365"/>
        <v>119.65840659340643</v>
      </c>
      <c r="O3393" s="28">
        <f t="shared" si="1365"/>
        <v>44.390010989010989</v>
      </c>
      <c r="P3393" s="28">
        <f t="shared" si="1365"/>
        <v>0</v>
      </c>
      <c r="R3393" s="24">
        <f t="shared" si="1301"/>
        <v>1544.4512387671505</v>
      </c>
      <c r="T3393" s="5">
        <v>591.1255392368771</v>
      </c>
      <c r="V3393" s="20">
        <f t="shared" si="1302"/>
        <v>2135.5767780040278</v>
      </c>
      <c r="W3393" s="59">
        <f t="shared" si="1290"/>
        <v>43404</v>
      </c>
      <c r="X3393" s="36">
        <f t="shared" si="1353"/>
        <v>151.39905833333341</v>
      </c>
      <c r="Y3393" s="28">
        <f t="shared" si="1353"/>
        <v>338.18764999999991</v>
      </c>
      <c r="Z3393" s="28">
        <f t="shared" si="1353"/>
        <v>329.06874999999974</v>
      </c>
      <c r="AA3393" s="28">
        <f t="shared" si="1353"/>
        <v>321.8648083333332</v>
      </c>
      <c r="AB3393" s="28">
        <f t="shared" si="1353"/>
        <v>202.36661666666666</v>
      </c>
      <c r="AC3393" s="28">
        <f t="shared" si="1353"/>
        <v>35.93319166666668</v>
      </c>
      <c r="AD3393" s="28">
        <f t="shared" si="1353"/>
        <v>96.176699999999983</v>
      </c>
      <c r="AE3393" s="28">
        <f t="shared" si="1353"/>
        <v>0</v>
      </c>
      <c r="AF3393" s="28">
        <f t="shared" si="1353"/>
        <v>13.055871666666661</v>
      </c>
      <c r="AG3393" s="28">
        <f t="shared" si="1353"/>
        <v>8.5230499999999978</v>
      </c>
      <c r="AH3393" s="28">
        <f t="shared" si="1295"/>
        <v>0</v>
      </c>
      <c r="AL3393" s="24">
        <f t="shared" si="1305"/>
        <v>1496.5756966666663</v>
      </c>
      <c r="AN3393" s="47">
        <v>315</v>
      </c>
      <c r="AP3393" s="20">
        <f t="shared" si="1303"/>
        <v>1811.5756966666663</v>
      </c>
      <c r="AR3393" s="20"/>
    </row>
    <row r="3394" spans="1:44" x14ac:dyDescent="0.25">
      <c r="A3394" t="str">
        <f>VLOOKUP($B3394,'Cushing Balance'!$C$2:$E$500,3,TRUE)</f>
        <v>12018</v>
      </c>
      <c r="B3394" s="2">
        <v>43405</v>
      </c>
      <c r="C3394" s="32"/>
      <c r="D3394" s="36">
        <f t="shared" si="1331"/>
        <v>139.16694505494522</v>
      </c>
      <c r="E3394" s="28">
        <f t="shared" si="1332"/>
        <v>108.94604395604414</v>
      </c>
      <c r="F3394" s="28">
        <f t="shared" si="1333"/>
        <v>197.36916483516487</v>
      </c>
      <c r="G3394" s="28"/>
      <c r="H3394" s="28">
        <f t="shared" ref="H3394:P3394" si="1366">AVERAGE(H3388:H3393)</f>
        <v>132.56742857142854</v>
      </c>
      <c r="I3394" s="28">
        <f t="shared" si="1366"/>
        <v>78.849230769230743</v>
      </c>
      <c r="J3394" s="28">
        <f t="shared" si="1366"/>
        <v>315.60278021978041</v>
      </c>
      <c r="K3394" s="28">
        <f t="shared" si="1366"/>
        <v>77.481208791208815</v>
      </c>
      <c r="L3394" s="28">
        <f t="shared" si="1366"/>
        <v>6.656349567592164E-3</v>
      </c>
      <c r="M3394" s="28">
        <f t="shared" si="1366"/>
        <v>330.4133626373627</v>
      </c>
      <c r="N3394" s="28">
        <f t="shared" si="1366"/>
        <v>119.65840659340643</v>
      </c>
      <c r="O3394" s="28">
        <f t="shared" si="1366"/>
        <v>44.390010989010989</v>
      </c>
      <c r="P3394" s="28">
        <f t="shared" si="1366"/>
        <v>0</v>
      </c>
      <c r="R3394" s="24">
        <f t="shared" si="1301"/>
        <v>1544.4512387671505</v>
      </c>
      <c r="T3394" s="5">
        <v>593.43679400447866</v>
      </c>
      <c r="V3394" s="20">
        <f t="shared" si="1302"/>
        <v>2137.8880327716292</v>
      </c>
      <c r="W3394" s="59">
        <f t="shared" ref="W3394:W3457" si="1367">B3394</f>
        <v>43405</v>
      </c>
      <c r="X3394" s="36">
        <f t="shared" si="1353"/>
        <v>151.39905833333341</v>
      </c>
      <c r="Y3394" s="28">
        <f t="shared" si="1353"/>
        <v>338.18764999999991</v>
      </c>
      <c r="Z3394" s="28">
        <f t="shared" si="1353"/>
        <v>329.06874999999974</v>
      </c>
      <c r="AA3394" s="28">
        <f t="shared" si="1353"/>
        <v>321.8648083333332</v>
      </c>
      <c r="AB3394" s="28">
        <f t="shared" si="1353"/>
        <v>202.36661666666666</v>
      </c>
      <c r="AC3394" s="28">
        <f t="shared" si="1353"/>
        <v>35.93319166666668</v>
      </c>
      <c r="AD3394" s="28">
        <f t="shared" si="1353"/>
        <v>96.176699999999983</v>
      </c>
      <c r="AE3394" s="28">
        <f t="shared" si="1353"/>
        <v>0</v>
      </c>
      <c r="AF3394" s="28">
        <f t="shared" si="1353"/>
        <v>13.055871666666661</v>
      </c>
      <c r="AG3394" s="28">
        <f t="shared" si="1353"/>
        <v>8.5230499999999978</v>
      </c>
      <c r="AH3394" s="28">
        <f t="shared" si="1295"/>
        <v>0</v>
      </c>
      <c r="AL3394" s="24">
        <f t="shared" si="1305"/>
        <v>1496.5756966666663</v>
      </c>
      <c r="AN3394" s="47">
        <v>315</v>
      </c>
      <c r="AP3394" s="20">
        <f t="shared" si="1303"/>
        <v>1811.5756966666663</v>
      </c>
      <c r="AR3394" s="20"/>
    </row>
    <row r="3395" spans="1:44" x14ac:dyDescent="0.25">
      <c r="A3395" t="str">
        <f>VLOOKUP($B3395,'Cushing Balance'!$C$2:$E$500,3,TRUE)</f>
        <v>12018</v>
      </c>
      <c r="B3395" s="2">
        <v>43406</v>
      </c>
      <c r="C3395" s="32"/>
      <c r="D3395" s="36">
        <f t="shared" si="1331"/>
        <v>139.16694505494522</v>
      </c>
      <c r="E3395" s="28">
        <f t="shared" si="1332"/>
        <v>108.94604395604414</v>
      </c>
      <c r="F3395" s="28">
        <f t="shared" si="1333"/>
        <v>197.36916483516487</v>
      </c>
      <c r="G3395" s="28"/>
      <c r="H3395" s="28">
        <f t="shared" ref="H3395:P3395" si="1368">AVERAGE(H3389:H3394)</f>
        <v>132.56742857142854</v>
      </c>
      <c r="I3395" s="28">
        <f t="shared" si="1368"/>
        <v>78.849230769230743</v>
      </c>
      <c r="J3395" s="28">
        <f t="shared" si="1368"/>
        <v>315.60278021978041</v>
      </c>
      <c r="K3395" s="28">
        <f t="shared" si="1368"/>
        <v>77.481208791208815</v>
      </c>
      <c r="L3395" s="28">
        <f t="shared" si="1368"/>
        <v>6.656349567592164E-3</v>
      </c>
      <c r="M3395" s="28">
        <f t="shared" si="1368"/>
        <v>330.4133626373627</v>
      </c>
      <c r="N3395" s="28">
        <f t="shared" si="1368"/>
        <v>119.65840659340643</v>
      </c>
      <c r="O3395" s="28">
        <f t="shared" si="1368"/>
        <v>44.390010989010989</v>
      </c>
      <c r="P3395" s="28">
        <f t="shared" si="1368"/>
        <v>0</v>
      </c>
      <c r="R3395" s="24">
        <f t="shared" si="1301"/>
        <v>1544.4512387671505</v>
      </c>
      <c r="T3395" s="5">
        <v>593.43679400447866</v>
      </c>
      <c r="V3395" s="20">
        <f t="shared" si="1302"/>
        <v>2137.8880327716292</v>
      </c>
      <c r="W3395" s="59">
        <f t="shared" si="1367"/>
        <v>43406</v>
      </c>
      <c r="X3395" s="36">
        <f t="shared" si="1353"/>
        <v>151.39905833333341</v>
      </c>
      <c r="Y3395" s="28">
        <f t="shared" si="1353"/>
        <v>338.18764999999991</v>
      </c>
      <c r="Z3395" s="28">
        <f t="shared" si="1353"/>
        <v>329.06874999999974</v>
      </c>
      <c r="AA3395" s="28">
        <f t="shared" si="1353"/>
        <v>321.8648083333332</v>
      </c>
      <c r="AB3395" s="28">
        <f t="shared" si="1353"/>
        <v>202.36661666666666</v>
      </c>
      <c r="AC3395" s="28">
        <f t="shared" si="1353"/>
        <v>35.93319166666668</v>
      </c>
      <c r="AD3395" s="28">
        <f t="shared" si="1353"/>
        <v>96.176699999999983</v>
      </c>
      <c r="AE3395" s="28">
        <f t="shared" si="1353"/>
        <v>0</v>
      </c>
      <c r="AF3395" s="28">
        <f t="shared" si="1353"/>
        <v>13.055871666666661</v>
      </c>
      <c r="AG3395" s="28">
        <f t="shared" si="1353"/>
        <v>8.5230499999999978</v>
      </c>
      <c r="AH3395" s="28">
        <f t="shared" si="1295"/>
        <v>0</v>
      </c>
      <c r="AL3395" s="24">
        <f t="shared" si="1305"/>
        <v>1496.5756966666663</v>
      </c>
      <c r="AN3395" s="47">
        <v>315</v>
      </c>
      <c r="AP3395" s="20">
        <f t="shared" si="1303"/>
        <v>1811.5756966666663</v>
      </c>
      <c r="AR3395" s="20"/>
    </row>
    <row r="3396" spans="1:44" x14ac:dyDescent="0.25">
      <c r="A3396" t="str">
        <f>VLOOKUP($B3396,'Cushing Balance'!$C$2:$E$500,3,TRUE)</f>
        <v>12018</v>
      </c>
      <c r="B3396" s="2">
        <v>43407</v>
      </c>
      <c r="C3396" s="32"/>
      <c r="D3396" s="36">
        <f t="shared" si="1331"/>
        <v>139.16694505494522</v>
      </c>
      <c r="E3396" s="28">
        <f t="shared" si="1332"/>
        <v>108.94604395604414</v>
      </c>
      <c r="F3396" s="28">
        <f t="shared" si="1333"/>
        <v>197.36916483516487</v>
      </c>
      <c r="G3396" s="28"/>
      <c r="H3396" s="28">
        <f t="shared" ref="H3396:P3396" si="1369">AVERAGE(H3390:H3395)</f>
        <v>132.56742857142854</v>
      </c>
      <c r="I3396" s="28">
        <f t="shared" si="1369"/>
        <v>78.849230769230743</v>
      </c>
      <c r="J3396" s="28">
        <f t="shared" si="1369"/>
        <v>315.60278021978041</v>
      </c>
      <c r="K3396" s="28">
        <f t="shared" si="1369"/>
        <v>77.481208791208815</v>
      </c>
      <c r="L3396" s="28">
        <f t="shared" si="1369"/>
        <v>6.656349567592164E-3</v>
      </c>
      <c r="M3396" s="28">
        <f t="shared" si="1369"/>
        <v>330.4133626373627</v>
      </c>
      <c r="N3396" s="28">
        <f t="shared" si="1369"/>
        <v>119.65840659340643</v>
      </c>
      <c r="O3396" s="28">
        <f t="shared" si="1369"/>
        <v>44.390010989010989</v>
      </c>
      <c r="P3396" s="28">
        <f t="shared" si="1369"/>
        <v>0</v>
      </c>
      <c r="R3396" s="24">
        <f t="shared" si="1301"/>
        <v>1544.4512387671505</v>
      </c>
      <c r="T3396" s="5">
        <v>593.43679400447866</v>
      </c>
      <c r="V3396" s="20">
        <f t="shared" si="1302"/>
        <v>2137.8880327716292</v>
      </c>
      <c r="W3396" s="59">
        <f t="shared" si="1367"/>
        <v>43407</v>
      </c>
      <c r="X3396" s="36">
        <f t="shared" si="1353"/>
        <v>151.39905833333341</v>
      </c>
      <c r="Y3396" s="28">
        <f t="shared" si="1353"/>
        <v>338.18764999999991</v>
      </c>
      <c r="Z3396" s="28">
        <f t="shared" si="1353"/>
        <v>329.06874999999974</v>
      </c>
      <c r="AA3396" s="28">
        <f t="shared" si="1353"/>
        <v>321.8648083333332</v>
      </c>
      <c r="AB3396" s="28">
        <f t="shared" si="1353"/>
        <v>202.36661666666666</v>
      </c>
      <c r="AC3396" s="28">
        <f t="shared" si="1353"/>
        <v>35.93319166666668</v>
      </c>
      <c r="AD3396" s="28">
        <f t="shared" si="1353"/>
        <v>96.176699999999983</v>
      </c>
      <c r="AE3396" s="28">
        <f t="shared" si="1353"/>
        <v>0</v>
      </c>
      <c r="AF3396" s="28">
        <f t="shared" si="1353"/>
        <v>13.055871666666661</v>
      </c>
      <c r="AG3396" s="28">
        <f t="shared" si="1353"/>
        <v>8.5230499999999978</v>
      </c>
      <c r="AH3396" s="28">
        <f t="shared" si="1295"/>
        <v>0</v>
      </c>
      <c r="AL3396" s="24">
        <f t="shared" si="1305"/>
        <v>1496.5756966666663</v>
      </c>
      <c r="AN3396" s="47">
        <v>315</v>
      </c>
      <c r="AP3396" s="20">
        <f t="shared" si="1303"/>
        <v>1811.5756966666663</v>
      </c>
      <c r="AR3396" s="20"/>
    </row>
    <row r="3397" spans="1:44" x14ac:dyDescent="0.25">
      <c r="A3397" t="str">
        <f>VLOOKUP($B3397,'Cushing Balance'!$C$2:$E$500,3,TRUE)</f>
        <v>12018</v>
      </c>
      <c r="B3397" s="2">
        <v>43408</v>
      </c>
      <c r="C3397" s="32"/>
      <c r="D3397" s="36">
        <f t="shared" si="1331"/>
        <v>139.16694505494522</v>
      </c>
      <c r="E3397" s="28">
        <f t="shared" si="1332"/>
        <v>108.94604395604414</v>
      </c>
      <c r="F3397" s="28">
        <f t="shared" si="1333"/>
        <v>197.36916483516487</v>
      </c>
      <c r="G3397" s="28"/>
      <c r="H3397" s="28">
        <f t="shared" ref="H3397:P3397" si="1370">AVERAGE(H3391:H3396)</f>
        <v>132.56742857142854</v>
      </c>
      <c r="I3397" s="28">
        <f t="shared" si="1370"/>
        <v>78.849230769230743</v>
      </c>
      <c r="J3397" s="28">
        <f t="shared" si="1370"/>
        <v>315.60278021978041</v>
      </c>
      <c r="K3397" s="28">
        <f t="shared" si="1370"/>
        <v>77.481208791208815</v>
      </c>
      <c r="L3397" s="28">
        <f t="shared" si="1370"/>
        <v>6.656349567592164E-3</v>
      </c>
      <c r="M3397" s="28">
        <f t="shared" si="1370"/>
        <v>330.4133626373627</v>
      </c>
      <c r="N3397" s="28">
        <f t="shared" si="1370"/>
        <v>119.65840659340643</v>
      </c>
      <c r="O3397" s="28">
        <f t="shared" si="1370"/>
        <v>44.390010989010989</v>
      </c>
      <c r="P3397" s="28">
        <f t="shared" si="1370"/>
        <v>0</v>
      </c>
      <c r="R3397" s="24">
        <f t="shared" si="1301"/>
        <v>1544.4512387671505</v>
      </c>
      <c r="T3397" s="5">
        <v>593.43679400447866</v>
      </c>
      <c r="V3397" s="20">
        <f t="shared" si="1302"/>
        <v>2137.8880327716292</v>
      </c>
      <c r="W3397" s="59">
        <f t="shared" si="1367"/>
        <v>43408</v>
      </c>
      <c r="X3397" s="36">
        <f t="shared" ref="X3397:AG3412" si="1371">AVERAGE(X3390:X3396)</f>
        <v>151.39905833333341</v>
      </c>
      <c r="Y3397" s="28">
        <f t="shared" si="1371"/>
        <v>338.18764999999991</v>
      </c>
      <c r="Z3397" s="28">
        <f t="shared" si="1371"/>
        <v>329.06874999999974</v>
      </c>
      <c r="AA3397" s="28">
        <f t="shared" si="1371"/>
        <v>321.8648083333332</v>
      </c>
      <c r="AB3397" s="28">
        <f t="shared" si="1371"/>
        <v>202.36661666666666</v>
      </c>
      <c r="AC3397" s="28">
        <f t="shared" si="1371"/>
        <v>35.93319166666668</v>
      </c>
      <c r="AD3397" s="28">
        <f t="shared" si="1371"/>
        <v>96.176699999999983</v>
      </c>
      <c r="AE3397" s="28">
        <f t="shared" si="1371"/>
        <v>0</v>
      </c>
      <c r="AF3397" s="28">
        <f t="shared" si="1371"/>
        <v>13.055871666666661</v>
      </c>
      <c r="AG3397" s="28">
        <f t="shared" si="1371"/>
        <v>8.5230499999999978</v>
      </c>
      <c r="AH3397" s="28">
        <f t="shared" ref="AH3397:AH3460" si="1372">AVERAGE(AH3390:AH3396)</f>
        <v>0</v>
      </c>
      <c r="AL3397" s="24">
        <f t="shared" si="1305"/>
        <v>1496.5756966666663</v>
      </c>
      <c r="AN3397" s="47">
        <v>315</v>
      </c>
      <c r="AP3397" s="20">
        <f t="shared" si="1303"/>
        <v>1811.5756966666663</v>
      </c>
      <c r="AR3397" s="20"/>
    </row>
    <row r="3398" spans="1:44" x14ac:dyDescent="0.25">
      <c r="A3398" t="str">
        <f>VLOOKUP($B3398,'Cushing Balance'!$C$2:$E$500,3,TRUE)</f>
        <v>12018</v>
      </c>
      <c r="B3398" s="2">
        <v>43409</v>
      </c>
      <c r="C3398" s="32"/>
      <c r="D3398" s="36">
        <f t="shared" si="1331"/>
        <v>139.16694505494522</v>
      </c>
      <c r="E3398" s="28">
        <f t="shared" si="1332"/>
        <v>108.94604395604414</v>
      </c>
      <c r="F3398" s="28">
        <f t="shared" si="1333"/>
        <v>197.36916483516487</v>
      </c>
      <c r="G3398" s="28"/>
      <c r="H3398" s="28">
        <f t="shared" ref="H3398:P3398" si="1373">AVERAGE(H3392:H3397)</f>
        <v>132.56742857142854</v>
      </c>
      <c r="I3398" s="28">
        <f t="shared" si="1373"/>
        <v>78.849230769230743</v>
      </c>
      <c r="J3398" s="28">
        <f t="shared" si="1373"/>
        <v>315.60278021978041</v>
      </c>
      <c r="K3398" s="28">
        <f t="shared" si="1373"/>
        <v>77.481208791208815</v>
      </c>
      <c r="L3398" s="28">
        <f t="shared" si="1373"/>
        <v>6.656349567592164E-3</v>
      </c>
      <c r="M3398" s="28">
        <f t="shared" si="1373"/>
        <v>330.4133626373627</v>
      </c>
      <c r="N3398" s="28">
        <f t="shared" si="1373"/>
        <v>119.65840659340643</v>
      </c>
      <c r="O3398" s="28">
        <f t="shared" si="1373"/>
        <v>44.390010989010989</v>
      </c>
      <c r="P3398" s="28">
        <f t="shared" si="1373"/>
        <v>0</v>
      </c>
      <c r="R3398" s="24">
        <f t="shared" si="1301"/>
        <v>1544.4512387671505</v>
      </c>
      <c r="T3398" s="5">
        <v>593.43679400447866</v>
      </c>
      <c r="V3398" s="20">
        <f t="shared" si="1302"/>
        <v>2137.8880327716292</v>
      </c>
      <c r="W3398" s="59">
        <f t="shared" si="1367"/>
        <v>43409</v>
      </c>
      <c r="X3398" s="36">
        <f t="shared" si="1371"/>
        <v>151.39905833333341</v>
      </c>
      <c r="Y3398" s="28">
        <f t="shared" si="1371"/>
        <v>338.18764999999991</v>
      </c>
      <c r="Z3398" s="28">
        <f t="shared" si="1371"/>
        <v>329.06874999999974</v>
      </c>
      <c r="AA3398" s="28">
        <f t="shared" si="1371"/>
        <v>321.8648083333332</v>
      </c>
      <c r="AB3398" s="28">
        <f t="shared" si="1371"/>
        <v>202.36661666666666</v>
      </c>
      <c r="AC3398" s="28">
        <f t="shared" si="1371"/>
        <v>35.93319166666668</v>
      </c>
      <c r="AD3398" s="28">
        <f t="shared" si="1371"/>
        <v>96.176699999999983</v>
      </c>
      <c r="AE3398" s="28">
        <f t="shared" si="1371"/>
        <v>0</v>
      </c>
      <c r="AF3398" s="28">
        <f t="shared" si="1371"/>
        <v>13.055871666666661</v>
      </c>
      <c r="AG3398" s="28">
        <f t="shared" si="1371"/>
        <v>8.5230499999999978</v>
      </c>
      <c r="AH3398" s="28">
        <f t="shared" si="1372"/>
        <v>0</v>
      </c>
      <c r="AL3398" s="24">
        <f t="shared" si="1305"/>
        <v>1496.5756966666663</v>
      </c>
      <c r="AN3398" s="47">
        <v>315</v>
      </c>
      <c r="AP3398" s="20">
        <f t="shared" si="1303"/>
        <v>1811.5756966666663</v>
      </c>
      <c r="AR3398" s="20"/>
    </row>
    <row r="3399" spans="1:44" x14ac:dyDescent="0.25">
      <c r="A3399" t="str">
        <f>VLOOKUP($B3399,'Cushing Balance'!$C$2:$E$500,3,TRUE)</f>
        <v>12018</v>
      </c>
      <c r="B3399" s="2">
        <v>43410</v>
      </c>
      <c r="C3399" s="32"/>
      <c r="D3399" s="36">
        <f t="shared" si="1331"/>
        <v>139.16694505494522</v>
      </c>
      <c r="E3399" s="28">
        <f t="shared" si="1332"/>
        <v>108.94604395604414</v>
      </c>
      <c r="F3399" s="28">
        <f t="shared" si="1333"/>
        <v>197.36916483516487</v>
      </c>
      <c r="G3399" s="28"/>
      <c r="H3399" s="28">
        <f t="shared" ref="H3399:P3399" si="1374">AVERAGE(H3393:H3398)</f>
        <v>132.56742857142854</v>
      </c>
      <c r="I3399" s="28">
        <f t="shared" si="1374"/>
        <v>78.849230769230743</v>
      </c>
      <c r="J3399" s="28">
        <f t="shared" si="1374"/>
        <v>315.60278021978041</v>
      </c>
      <c r="K3399" s="28">
        <f t="shared" si="1374"/>
        <v>77.481208791208815</v>
      </c>
      <c r="L3399" s="28">
        <f t="shared" si="1374"/>
        <v>6.656349567592164E-3</v>
      </c>
      <c r="M3399" s="28">
        <f t="shared" si="1374"/>
        <v>330.4133626373627</v>
      </c>
      <c r="N3399" s="28">
        <f t="shared" si="1374"/>
        <v>119.65840659340643</v>
      </c>
      <c r="O3399" s="28">
        <f t="shared" si="1374"/>
        <v>44.390010989010989</v>
      </c>
      <c r="P3399" s="28">
        <f t="shared" si="1374"/>
        <v>0</v>
      </c>
      <c r="R3399" s="24">
        <f t="shared" si="1301"/>
        <v>1544.4512387671505</v>
      </c>
      <c r="T3399" s="5">
        <v>593.43679400447866</v>
      </c>
      <c r="V3399" s="20">
        <f t="shared" si="1302"/>
        <v>2137.8880327716292</v>
      </c>
      <c r="W3399" s="59">
        <f t="shared" si="1367"/>
        <v>43410</v>
      </c>
      <c r="X3399" s="36">
        <f t="shared" si="1371"/>
        <v>151.39905833333341</v>
      </c>
      <c r="Y3399" s="28">
        <f t="shared" si="1371"/>
        <v>338.18764999999991</v>
      </c>
      <c r="Z3399" s="28">
        <f t="shared" si="1371"/>
        <v>329.06874999999974</v>
      </c>
      <c r="AA3399" s="28">
        <f t="shared" si="1371"/>
        <v>321.8648083333332</v>
      </c>
      <c r="AB3399" s="28">
        <f t="shared" si="1371"/>
        <v>202.36661666666666</v>
      </c>
      <c r="AC3399" s="28">
        <f t="shared" si="1371"/>
        <v>35.93319166666668</v>
      </c>
      <c r="AD3399" s="28">
        <f t="shared" si="1371"/>
        <v>96.176699999999983</v>
      </c>
      <c r="AE3399" s="28">
        <f t="shared" si="1371"/>
        <v>0</v>
      </c>
      <c r="AF3399" s="28">
        <f t="shared" si="1371"/>
        <v>13.055871666666661</v>
      </c>
      <c r="AG3399" s="28">
        <f t="shared" si="1371"/>
        <v>8.5230499999999978</v>
      </c>
      <c r="AH3399" s="28">
        <f t="shared" si="1372"/>
        <v>0</v>
      </c>
      <c r="AL3399" s="24">
        <f t="shared" si="1305"/>
        <v>1496.5756966666663</v>
      </c>
      <c r="AN3399" s="47">
        <v>315</v>
      </c>
      <c r="AP3399" s="20">
        <f t="shared" si="1303"/>
        <v>1811.5756966666663</v>
      </c>
      <c r="AR3399" s="20"/>
    </row>
    <row r="3400" spans="1:44" x14ac:dyDescent="0.25">
      <c r="A3400" t="str">
        <f>VLOOKUP($B3400,'Cushing Balance'!$C$2:$E$500,3,TRUE)</f>
        <v>12018</v>
      </c>
      <c r="B3400" s="2">
        <v>43411</v>
      </c>
      <c r="C3400" s="32"/>
      <c r="D3400" s="36">
        <f t="shared" si="1331"/>
        <v>139.16694505494522</v>
      </c>
      <c r="E3400" s="28">
        <f t="shared" si="1332"/>
        <v>108.94604395604414</v>
      </c>
      <c r="F3400" s="28">
        <f t="shared" si="1333"/>
        <v>197.36916483516487</v>
      </c>
      <c r="G3400" s="28"/>
      <c r="H3400" s="28">
        <f t="shared" ref="H3400:P3400" si="1375">AVERAGE(H3394:H3399)</f>
        <v>132.56742857142854</v>
      </c>
      <c r="I3400" s="28">
        <f t="shared" si="1375"/>
        <v>78.849230769230743</v>
      </c>
      <c r="J3400" s="28">
        <f t="shared" si="1375"/>
        <v>315.60278021978041</v>
      </c>
      <c r="K3400" s="28">
        <f t="shared" si="1375"/>
        <v>77.481208791208815</v>
      </c>
      <c r="L3400" s="28">
        <f t="shared" si="1375"/>
        <v>6.656349567592164E-3</v>
      </c>
      <c r="M3400" s="28">
        <f t="shared" si="1375"/>
        <v>330.4133626373627</v>
      </c>
      <c r="N3400" s="28">
        <f t="shared" si="1375"/>
        <v>119.65840659340643</v>
      </c>
      <c r="O3400" s="28">
        <f t="shared" si="1375"/>
        <v>44.390010989010989</v>
      </c>
      <c r="P3400" s="28">
        <f t="shared" si="1375"/>
        <v>0</v>
      </c>
      <c r="R3400" s="24">
        <f t="shared" si="1301"/>
        <v>1544.4512387671505</v>
      </c>
      <c r="T3400" s="5">
        <v>593.43679400447866</v>
      </c>
      <c r="V3400" s="20">
        <f t="shared" si="1302"/>
        <v>2137.8880327716292</v>
      </c>
      <c r="W3400" s="59">
        <f t="shared" si="1367"/>
        <v>43411</v>
      </c>
      <c r="X3400" s="36">
        <f t="shared" si="1371"/>
        <v>151.39905833333341</v>
      </c>
      <c r="Y3400" s="28">
        <f t="shared" si="1371"/>
        <v>338.18764999999991</v>
      </c>
      <c r="Z3400" s="28">
        <f t="shared" si="1371"/>
        <v>329.06874999999974</v>
      </c>
      <c r="AA3400" s="28">
        <f t="shared" si="1371"/>
        <v>321.8648083333332</v>
      </c>
      <c r="AB3400" s="28">
        <f t="shared" si="1371"/>
        <v>202.36661666666666</v>
      </c>
      <c r="AC3400" s="28">
        <f t="shared" si="1371"/>
        <v>35.93319166666668</v>
      </c>
      <c r="AD3400" s="28">
        <f t="shared" si="1371"/>
        <v>96.176699999999983</v>
      </c>
      <c r="AE3400" s="28">
        <f t="shared" si="1371"/>
        <v>0</v>
      </c>
      <c r="AF3400" s="28">
        <f t="shared" si="1371"/>
        <v>13.055871666666661</v>
      </c>
      <c r="AG3400" s="28">
        <f t="shared" si="1371"/>
        <v>8.5230499999999978</v>
      </c>
      <c r="AH3400" s="28">
        <f t="shared" si="1372"/>
        <v>0</v>
      </c>
      <c r="AL3400" s="24">
        <f t="shared" si="1305"/>
        <v>1496.5756966666663</v>
      </c>
      <c r="AN3400" s="47">
        <v>315</v>
      </c>
      <c r="AP3400" s="20">
        <f t="shared" si="1303"/>
        <v>1811.5756966666663</v>
      </c>
      <c r="AR3400" s="20"/>
    </row>
    <row r="3401" spans="1:44" x14ac:dyDescent="0.25">
      <c r="A3401" t="str">
        <f>VLOOKUP($B3401,'Cushing Balance'!$C$2:$E$500,3,TRUE)</f>
        <v>12018</v>
      </c>
      <c r="B3401" s="2">
        <v>43412</v>
      </c>
      <c r="C3401" s="32"/>
      <c r="D3401" s="36">
        <f t="shared" si="1331"/>
        <v>139.16694505494522</v>
      </c>
      <c r="E3401" s="28">
        <f t="shared" si="1332"/>
        <v>108.94604395604414</v>
      </c>
      <c r="F3401" s="28">
        <f t="shared" si="1333"/>
        <v>197.36916483516487</v>
      </c>
      <c r="G3401" s="28"/>
      <c r="H3401" s="28">
        <f t="shared" ref="H3401:P3401" si="1376">AVERAGE(H3395:H3400)</f>
        <v>132.56742857142854</v>
      </c>
      <c r="I3401" s="28">
        <f t="shared" si="1376"/>
        <v>78.849230769230743</v>
      </c>
      <c r="J3401" s="28">
        <f t="shared" si="1376"/>
        <v>315.60278021978041</v>
      </c>
      <c r="K3401" s="28">
        <f t="shared" si="1376"/>
        <v>77.481208791208815</v>
      </c>
      <c r="L3401" s="28">
        <f t="shared" si="1376"/>
        <v>6.656349567592164E-3</v>
      </c>
      <c r="M3401" s="28">
        <f t="shared" si="1376"/>
        <v>330.4133626373627</v>
      </c>
      <c r="N3401" s="28">
        <f t="shared" si="1376"/>
        <v>119.65840659340643</v>
      </c>
      <c r="O3401" s="28">
        <f t="shared" si="1376"/>
        <v>44.390010989010989</v>
      </c>
      <c r="P3401" s="28">
        <f t="shared" si="1376"/>
        <v>0</v>
      </c>
      <c r="R3401" s="24">
        <f t="shared" si="1301"/>
        <v>1544.4512387671505</v>
      </c>
      <c r="T3401" s="5">
        <v>593.43679400447866</v>
      </c>
      <c r="V3401" s="20">
        <f t="shared" si="1302"/>
        <v>2137.8880327716292</v>
      </c>
      <c r="W3401" s="59">
        <f t="shared" si="1367"/>
        <v>43412</v>
      </c>
      <c r="X3401" s="36">
        <f t="shared" si="1371"/>
        <v>151.39905833333341</v>
      </c>
      <c r="Y3401" s="28">
        <f t="shared" si="1371"/>
        <v>338.18764999999991</v>
      </c>
      <c r="Z3401" s="28">
        <f t="shared" si="1371"/>
        <v>329.06874999999974</v>
      </c>
      <c r="AA3401" s="28">
        <f t="shared" si="1371"/>
        <v>321.8648083333332</v>
      </c>
      <c r="AB3401" s="28">
        <f t="shared" si="1371"/>
        <v>202.36661666666666</v>
      </c>
      <c r="AC3401" s="28">
        <f t="shared" si="1371"/>
        <v>35.93319166666668</v>
      </c>
      <c r="AD3401" s="28">
        <f t="shared" si="1371"/>
        <v>96.176699999999983</v>
      </c>
      <c r="AE3401" s="28">
        <f t="shared" si="1371"/>
        <v>0</v>
      </c>
      <c r="AF3401" s="28">
        <f t="shared" si="1371"/>
        <v>13.055871666666661</v>
      </c>
      <c r="AG3401" s="28">
        <f t="shared" si="1371"/>
        <v>8.5230499999999978</v>
      </c>
      <c r="AH3401" s="28">
        <f t="shared" si="1372"/>
        <v>0</v>
      </c>
      <c r="AL3401" s="24">
        <f t="shared" si="1305"/>
        <v>1496.5756966666663</v>
      </c>
      <c r="AN3401" s="47">
        <v>315</v>
      </c>
      <c r="AP3401" s="20">
        <f t="shared" si="1303"/>
        <v>1811.5756966666663</v>
      </c>
      <c r="AR3401" s="20"/>
    </row>
    <row r="3402" spans="1:44" x14ac:dyDescent="0.25">
      <c r="A3402" t="str">
        <f>VLOOKUP($B3402,'Cushing Balance'!$C$2:$E$500,3,TRUE)</f>
        <v>12018</v>
      </c>
      <c r="B3402" s="2">
        <v>43413</v>
      </c>
      <c r="C3402" s="32"/>
      <c r="D3402" s="36">
        <f t="shared" si="1331"/>
        <v>139.16694505494522</v>
      </c>
      <c r="E3402" s="28">
        <f t="shared" si="1332"/>
        <v>108.94604395604414</v>
      </c>
      <c r="F3402" s="28">
        <f t="shared" si="1333"/>
        <v>197.36916483516487</v>
      </c>
      <c r="G3402" s="28"/>
      <c r="H3402" s="28">
        <f t="shared" ref="H3402:P3402" si="1377">AVERAGE(H3396:H3401)</f>
        <v>132.56742857142854</v>
      </c>
      <c r="I3402" s="28">
        <f t="shared" si="1377"/>
        <v>78.849230769230743</v>
      </c>
      <c r="J3402" s="28">
        <f t="shared" si="1377"/>
        <v>315.60278021978041</v>
      </c>
      <c r="K3402" s="28">
        <f t="shared" si="1377"/>
        <v>77.481208791208815</v>
      </c>
      <c r="L3402" s="28">
        <f t="shared" si="1377"/>
        <v>6.656349567592164E-3</v>
      </c>
      <c r="M3402" s="28">
        <f t="shared" si="1377"/>
        <v>330.4133626373627</v>
      </c>
      <c r="N3402" s="28">
        <f t="shared" si="1377"/>
        <v>119.65840659340643</v>
      </c>
      <c r="O3402" s="28">
        <f t="shared" si="1377"/>
        <v>44.390010989010989</v>
      </c>
      <c r="P3402" s="28">
        <f t="shared" si="1377"/>
        <v>0</v>
      </c>
      <c r="R3402" s="24">
        <f t="shared" ref="R3402:R3465" si="1378">SUM(D3402:P3402)</f>
        <v>1544.4512387671505</v>
      </c>
      <c r="T3402" s="5">
        <v>593.43679400447866</v>
      </c>
      <c r="V3402" s="20">
        <f t="shared" ref="V3402:V3465" si="1379">T3402+R3402</f>
        <v>2137.8880327716292</v>
      </c>
      <c r="W3402" s="59">
        <f t="shared" si="1367"/>
        <v>43413</v>
      </c>
      <c r="X3402" s="36">
        <f t="shared" si="1371"/>
        <v>151.39905833333341</v>
      </c>
      <c r="Y3402" s="28">
        <f t="shared" si="1371"/>
        <v>338.18764999999991</v>
      </c>
      <c r="Z3402" s="28">
        <f t="shared" si="1371"/>
        <v>329.06874999999974</v>
      </c>
      <c r="AA3402" s="28">
        <f t="shared" si="1371"/>
        <v>321.8648083333332</v>
      </c>
      <c r="AB3402" s="28">
        <f t="shared" si="1371"/>
        <v>202.36661666666666</v>
      </c>
      <c r="AC3402" s="28">
        <f t="shared" si="1371"/>
        <v>35.93319166666668</v>
      </c>
      <c r="AD3402" s="28">
        <f t="shared" si="1371"/>
        <v>96.176699999999983</v>
      </c>
      <c r="AE3402" s="28">
        <f t="shared" si="1371"/>
        <v>0</v>
      </c>
      <c r="AF3402" s="28">
        <f t="shared" si="1371"/>
        <v>13.055871666666661</v>
      </c>
      <c r="AG3402" s="28">
        <f t="shared" si="1371"/>
        <v>8.5230499999999978</v>
      </c>
      <c r="AH3402" s="28">
        <f t="shared" si="1372"/>
        <v>0</v>
      </c>
      <c r="AL3402" s="24">
        <f t="shared" si="1305"/>
        <v>1496.5756966666663</v>
      </c>
      <c r="AN3402" s="47">
        <v>315</v>
      </c>
      <c r="AP3402" s="20">
        <f t="shared" ref="AP3402:AP3465" si="1380">AN3402+AL3402</f>
        <v>1811.5756966666663</v>
      </c>
      <c r="AR3402" s="20"/>
    </row>
    <row r="3403" spans="1:44" x14ac:dyDescent="0.25">
      <c r="A3403" t="str">
        <f>VLOOKUP($B3403,'Cushing Balance'!$C$2:$E$500,3,TRUE)</f>
        <v>12018</v>
      </c>
      <c r="B3403" s="2">
        <v>43414</v>
      </c>
      <c r="C3403" s="32"/>
      <c r="D3403" s="36">
        <f t="shared" si="1331"/>
        <v>139.16694505494522</v>
      </c>
      <c r="E3403" s="28">
        <f t="shared" si="1332"/>
        <v>108.94604395604414</v>
      </c>
      <c r="F3403" s="28">
        <f t="shared" si="1333"/>
        <v>197.36916483516487</v>
      </c>
      <c r="G3403" s="28"/>
      <c r="H3403" s="28">
        <f t="shared" ref="H3403:P3403" si="1381">AVERAGE(H3397:H3402)</f>
        <v>132.56742857142854</v>
      </c>
      <c r="I3403" s="28">
        <f t="shared" si="1381"/>
        <v>78.849230769230743</v>
      </c>
      <c r="J3403" s="28">
        <f t="shared" si="1381"/>
        <v>315.60278021978041</v>
      </c>
      <c r="K3403" s="28">
        <f t="shared" si="1381"/>
        <v>77.481208791208815</v>
      </c>
      <c r="L3403" s="28">
        <f t="shared" si="1381"/>
        <v>6.656349567592164E-3</v>
      </c>
      <c r="M3403" s="28">
        <f t="shared" si="1381"/>
        <v>330.4133626373627</v>
      </c>
      <c r="N3403" s="28">
        <f t="shared" si="1381"/>
        <v>119.65840659340643</v>
      </c>
      <c r="O3403" s="28">
        <f t="shared" si="1381"/>
        <v>44.390010989010989</v>
      </c>
      <c r="P3403" s="28">
        <f t="shared" si="1381"/>
        <v>0</v>
      </c>
      <c r="R3403" s="24">
        <f t="shared" si="1378"/>
        <v>1544.4512387671505</v>
      </c>
      <c r="T3403" s="5">
        <v>593.43679400447866</v>
      </c>
      <c r="V3403" s="20">
        <f t="shared" si="1379"/>
        <v>2137.8880327716292</v>
      </c>
      <c r="W3403" s="59">
        <f t="shared" si="1367"/>
        <v>43414</v>
      </c>
      <c r="X3403" s="36">
        <f t="shared" si="1371"/>
        <v>151.39905833333341</v>
      </c>
      <c r="Y3403" s="28">
        <f t="shared" si="1371"/>
        <v>338.18764999999991</v>
      </c>
      <c r="Z3403" s="28">
        <f t="shared" si="1371"/>
        <v>329.06874999999974</v>
      </c>
      <c r="AA3403" s="28">
        <f t="shared" si="1371"/>
        <v>321.8648083333332</v>
      </c>
      <c r="AB3403" s="28">
        <f t="shared" si="1371"/>
        <v>202.36661666666666</v>
      </c>
      <c r="AC3403" s="28">
        <f t="shared" si="1371"/>
        <v>35.93319166666668</v>
      </c>
      <c r="AD3403" s="28">
        <f t="shared" si="1371"/>
        <v>96.176699999999983</v>
      </c>
      <c r="AE3403" s="28">
        <f t="shared" si="1371"/>
        <v>0</v>
      </c>
      <c r="AF3403" s="28">
        <f t="shared" si="1371"/>
        <v>13.055871666666661</v>
      </c>
      <c r="AG3403" s="28">
        <f t="shared" si="1371"/>
        <v>8.5230499999999978</v>
      </c>
      <c r="AH3403" s="28">
        <f t="shared" si="1372"/>
        <v>0</v>
      </c>
      <c r="AL3403" s="24">
        <f t="shared" ref="AL3403:AL3466" si="1382">SUM(X3403:AJ3403)</f>
        <v>1496.5756966666663</v>
      </c>
      <c r="AN3403" s="47">
        <v>315</v>
      </c>
      <c r="AP3403" s="20">
        <f t="shared" si="1380"/>
        <v>1811.5756966666663</v>
      </c>
      <c r="AR3403" s="20"/>
    </row>
    <row r="3404" spans="1:44" x14ac:dyDescent="0.25">
      <c r="A3404" t="str">
        <f>VLOOKUP($B3404,'Cushing Balance'!$C$2:$E$500,3,TRUE)</f>
        <v>12018</v>
      </c>
      <c r="B3404" s="2">
        <v>43415</v>
      </c>
      <c r="C3404" s="32"/>
      <c r="D3404" s="36">
        <f t="shared" si="1331"/>
        <v>139.16694505494522</v>
      </c>
      <c r="E3404" s="28">
        <f t="shared" si="1332"/>
        <v>108.94604395604414</v>
      </c>
      <c r="F3404" s="28">
        <f t="shared" si="1333"/>
        <v>197.36916483516487</v>
      </c>
      <c r="G3404" s="28"/>
      <c r="H3404" s="28">
        <f t="shared" ref="H3404:P3404" si="1383">AVERAGE(H3398:H3403)</f>
        <v>132.56742857142854</v>
      </c>
      <c r="I3404" s="28">
        <f t="shared" si="1383"/>
        <v>78.849230769230743</v>
      </c>
      <c r="J3404" s="28">
        <f t="shared" si="1383"/>
        <v>315.60278021978041</v>
      </c>
      <c r="K3404" s="28">
        <f t="shared" si="1383"/>
        <v>77.481208791208815</v>
      </c>
      <c r="L3404" s="28">
        <f t="shared" si="1383"/>
        <v>6.656349567592164E-3</v>
      </c>
      <c r="M3404" s="28">
        <f t="shared" si="1383"/>
        <v>330.4133626373627</v>
      </c>
      <c r="N3404" s="28">
        <f t="shared" si="1383"/>
        <v>119.65840659340643</v>
      </c>
      <c r="O3404" s="28">
        <f t="shared" si="1383"/>
        <v>44.390010989010989</v>
      </c>
      <c r="P3404" s="28">
        <f t="shared" si="1383"/>
        <v>0</v>
      </c>
      <c r="R3404" s="24">
        <f t="shared" si="1378"/>
        <v>1544.4512387671505</v>
      </c>
      <c r="T3404" s="5">
        <v>593.43679400447866</v>
      </c>
      <c r="V3404" s="20">
        <f t="shared" si="1379"/>
        <v>2137.8880327716292</v>
      </c>
      <c r="W3404" s="59">
        <f t="shared" si="1367"/>
        <v>43415</v>
      </c>
      <c r="X3404" s="36">
        <f t="shared" si="1371"/>
        <v>151.39905833333341</v>
      </c>
      <c r="Y3404" s="28">
        <f t="shared" si="1371"/>
        <v>338.18764999999991</v>
      </c>
      <c r="Z3404" s="28">
        <f t="shared" si="1371"/>
        <v>329.06874999999974</v>
      </c>
      <c r="AA3404" s="28">
        <f t="shared" si="1371"/>
        <v>321.8648083333332</v>
      </c>
      <c r="AB3404" s="28">
        <f t="shared" si="1371"/>
        <v>202.36661666666666</v>
      </c>
      <c r="AC3404" s="28">
        <f t="shared" si="1371"/>
        <v>35.93319166666668</v>
      </c>
      <c r="AD3404" s="28">
        <f t="shared" si="1371"/>
        <v>96.176699999999983</v>
      </c>
      <c r="AE3404" s="28">
        <f t="shared" si="1371"/>
        <v>0</v>
      </c>
      <c r="AF3404" s="28">
        <f t="shared" si="1371"/>
        <v>13.055871666666661</v>
      </c>
      <c r="AG3404" s="28">
        <f t="shared" si="1371"/>
        <v>8.5230499999999978</v>
      </c>
      <c r="AH3404" s="28">
        <f t="shared" si="1372"/>
        <v>0</v>
      </c>
      <c r="AL3404" s="24">
        <f t="shared" si="1382"/>
        <v>1496.5756966666663</v>
      </c>
      <c r="AN3404" s="47">
        <v>315</v>
      </c>
      <c r="AP3404" s="20">
        <f t="shared" si="1380"/>
        <v>1811.5756966666663</v>
      </c>
      <c r="AR3404" s="20"/>
    </row>
    <row r="3405" spans="1:44" x14ac:dyDescent="0.25">
      <c r="A3405" t="str">
        <f>VLOOKUP($B3405,'Cushing Balance'!$C$2:$E$500,3,TRUE)</f>
        <v>12018</v>
      </c>
      <c r="B3405" s="2">
        <v>43416</v>
      </c>
      <c r="C3405" s="32"/>
      <c r="D3405" s="36">
        <f t="shared" si="1331"/>
        <v>139.16694505494522</v>
      </c>
      <c r="E3405" s="28">
        <f t="shared" si="1332"/>
        <v>108.94604395604414</v>
      </c>
      <c r="F3405" s="28">
        <f t="shared" si="1333"/>
        <v>197.36916483516487</v>
      </c>
      <c r="G3405" s="28"/>
      <c r="H3405" s="28">
        <f t="shared" ref="H3405:P3405" si="1384">AVERAGE(H3399:H3404)</f>
        <v>132.56742857142854</v>
      </c>
      <c r="I3405" s="28">
        <f t="shared" si="1384"/>
        <v>78.849230769230743</v>
      </c>
      <c r="J3405" s="28">
        <f t="shared" si="1384"/>
        <v>315.60278021978041</v>
      </c>
      <c r="K3405" s="28">
        <f t="shared" si="1384"/>
        <v>77.481208791208815</v>
      </c>
      <c r="L3405" s="28">
        <f t="shared" si="1384"/>
        <v>6.656349567592164E-3</v>
      </c>
      <c r="M3405" s="28">
        <f t="shared" si="1384"/>
        <v>330.4133626373627</v>
      </c>
      <c r="N3405" s="28">
        <f t="shared" si="1384"/>
        <v>119.65840659340643</v>
      </c>
      <c r="O3405" s="28">
        <f t="shared" si="1384"/>
        <v>44.390010989010989</v>
      </c>
      <c r="P3405" s="28">
        <f t="shared" si="1384"/>
        <v>0</v>
      </c>
      <c r="R3405" s="24">
        <f t="shared" si="1378"/>
        <v>1544.4512387671505</v>
      </c>
      <c r="T3405" s="5">
        <v>593.43679400447866</v>
      </c>
      <c r="V3405" s="20">
        <f t="shared" si="1379"/>
        <v>2137.8880327716292</v>
      </c>
      <c r="W3405" s="59">
        <f t="shared" si="1367"/>
        <v>43416</v>
      </c>
      <c r="X3405" s="36">
        <f t="shared" si="1371"/>
        <v>151.39905833333341</v>
      </c>
      <c r="Y3405" s="28">
        <f t="shared" si="1371"/>
        <v>338.18764999999991</v>
      </c>
      <c r="Z3405" s="28">
        <f t="shared" si="1371"/>
        <v>329.06874999999974</v>
      </c>
      <c r="AA3405" s="28">
        <f t="shared" si="1371"/>
        <v>321.8648083333332</v>
      </c>
      <c r="AB3405" s="28">
        <f t="shared" si="1371"/>
        <v>202.36661666666666</v>
      </c>
      <c r="AC3405" s="28">
        <f t="shared" si="1371"/>
        <v>35.93319166666668</v>
      </c>
      <c r="AD3405" s="28">
        <f t="shared" si="1371"/>
        <v>96.176699999999983</v>
      </c>
      <c r="AE3405" s="28">
        <f t="shared" si="1371"/>
        <v>0</v>
      </c>
      <c r="AF3405" s="28">
        <f t="shared" si="1371"/>
        <v>13.055871666666661</v>
      </c>
      <c r="AG3405" s="28">
        <f t="shared" si="1371"/>
        <v>8.5230499999999978</v>
      </c>
      <c r="AH3405" s="28">
        <f t="shared" si="1372"/>
        <v>0</v>
      </c>
      <c r="AL3405" s="24">
        <f t="shared" si="1382"/>
        <v>1496.5756966666663</v>
      </c>
      <c r="AN3405" s="47">
        <v>315</v>
      </c>
      <c r="AP3405" s="20">
        <f t="shared" si="1380"/>
        <v>1811.5756966666663</v>
      </c>
      <c r="AR3405" s="20"/>
    </row>
    <row r="3406" spans="1:44" x14ac:dyDescent="0.25">
      <c r="A3406" t="str">
        <f>VLOOKUP($B3406,'Cushing Balance'!$C$2:$E$500,3,TRUE)</f>
        <v>12018</v>
      </c>
      <c r="B3406" s="2">
        <v>43417</v>
      </c>
      <c r="C3406" s="32"/>
      <c r="D3406" s="36">
        <f t="shared" si="1331"/>
        <v>139.16694505494522</v>
      </c>
      <c r="E3406" s="28">
        <f t="shared" si="1332"/>
        <v>108.94604395604414</v>
      </c>
      <c r="F3406" s="28">
        <f t="shared" si="1333"/>
        <v>197.36916483516487</v>
      </c>
      <c r="G3406" s="28"/>
      <c r="H3406" s="28">
        <f t="shared" ref="H3406:P3406" si="1385">AVERAGE(H3400:H3405)</f>
        <v>132.56742857142854</v>
      </c>
      <c r="I3406" s="28">
        <f t="shared" si="1385"/>
        <v>78.849230769230743</v>
      </c>
      <c r="J3406" s="28">
        <f t="shared" si="1385"/>
        <v>315.60278021978041</v>
      </c>
      <c r="K3406" s="28">
        <f t="shared" si="1385"/>
        <v>77.481208791208815</v>
      </c>
      <c r="L3406" s="28">
        <f t="shared" si="1385"/>
        <v>6.656349567592164E-3</v>
      </c>
      <c r="M3406" s="28">
        <f t="shared" si="1385"/>
        <v>330.4133626373627</v>
      </c>
      <c r="N3406" s="28">
        <f t="shared" si="1385"/>
        <v>119.65840659340643</v>
      </c>
      <c r="O3406" s="28">
        <f t="shared" si="1385"/>
        <v>44.390010989010989</v>
      </c>
      <c r="P3406" s="28">
        <f t="shared" si="1385"/>
        <v>0</v>
      </c>
      <c r="R3406" s="24">
        <f t="shared" si="1378"/>
        <v>1544.4512387671505</v>
      </c>
      <c r="T3406" s="5">
        <v>593.43679400447866</v>
      </c>
      <c r="V3406" s="20">
        <f t="shared" si="1379"/>
        <v>2137.8880327716292</v>
      </c>
      <c r="W3406" s="59">
        <f t="shared" si="1367"/>
        <v>43417</v>
      </c>
      <c r="X3406" s="36">
        <f t="shared" si="1371"/>
        <v>151.39905833333341</v>
      </c>
      <c r="Y3406" s="28">
        <f t="shared" si="1371"/>
        <v>338.18764999999991</v>
      </c>
      <c r="Z3406" s="28">
        <f t="shared" si="1371"/>
        <v>329.06874999999974</v>
      </c>
      <c r="AA3406" s="28">
        <f t="shared" si="1371"/>
        <v>321.8648083333332</v>
      </c>
      <c r="AB3406" s="28">
        <f t="shared" si="1371"/>
        <v>202.36661666666666</v>
      </c>
      <c r="AC3406" s="28">
        <f t="shared" si="1371"/>
        <v>35.93319166666668</v>
      </c>
      <c r="AD3406" s="28">
        <f t="shared" si="1371"/>
        <v>96.176699999999983</v>
      </c>
      <c r="AE3406" s="28">
        <f t="shared" si="1371"/>
        <v>0</v>
      </c>
      <c r="AF3406" s="28">
        <f t="shared" si="1371"/>
        <v>13.055871666666661</v>
      </c>
      <c r="AG3406" s="28">
        <f t="shared" si="1371"/>
        <v>8.5230499999999978</v>
      </c>
      <c r="AH3406" s="28">
        <f t="shared" si="1372"/>
        <v>0</v>
      </c>
      <c r="AL3406" s="24">
        <f t="shared" si="1382"/>
        <v>1496.5756966666663</v>
      </c>
      <c r="AN3406" s="47">
        <v>315</v>
      </c>
      <c r="AP3406" s="20">
        <f t="shared" si="1380"/>
        <v>1811.5756966666663</v>
      </c>
      <c r="AR3406" s="20"/>
    </row>
    <row r="3407" spans="1:44" x14ac:dyDescent="0.25">
      <c r="A3407" t="str">
        <f>VLOOKUP($B3407,'Cushing Balance'!$C$2:$E$500,3,TRUE)</f>
        <v>12018</v>
      </c>
      <c r="B3407" s="2">
        <v>43418</v>
      </c>
      <c r="C3407" s="32"/>
      <c r="D3407" s="36">
        <f t="shared" si="1331"/>
        <v>139.16694505494522</v>
      </c>
      <c r="E3407" s="28">
        <f t="shared" si="1332"/>
        <v>108.94604395604414</v>
      </c>
      <c r="F3407" s="28">
        <f t="shared" si="1333"/>
        <v>197.36916483516487</v>
      </c>
      <c r="G3407" s="28"/>
      <c r="H3407" s="28">
        <f t="shared" ref="H3407:P3407" si="1386">AVERAGE(H3401:H3406)</f>
        <v>132.56742857142854</v>
      </c>
      <c r="I3407" s="28">
        <f t="shared" si="1386"/>
        <v>78.849230769230743</v>
      </c>
      <c r="J3407" s="28">
        <f t="shared" si="1386"/>
        <v>315.60278021978041</v>
      </c>
      <c r="K3407" s="28">
        <f t="shared" si="1386"/>
        <v>77.481208791208815</v>
      </c>
      <c r="L3407" s="28">
        <f t="shared" si="1386"/>
        <v>6.656349567592164E-3</v>
      </c>
      <c r="M3407" s="28">
        <f t="shared" si="1386"/>
        <v>330.4133626373627</v>
      </c>
      <c r="N3407" s="28">
        <f t="shared" si="1386"/>
        <v>119.65840659340643</v>
      </c>
      <c r="O3407" s="28">
        <f t="shared" si="1386"/>
        <v>44.390010989010989</v>
      </c>
      <c r="P3407" s="28">
        <f t="shared" si="1386"/>
        <v>0</v>
      </c>
      <c r="R3407" s="24">
        <f t="shared" si="1378"/>
        <v>1544.4512387671505</v>
      </c>
      <c r="T3407" s="5">
        <v>593.43679400447866</v>
      </c>
      <c r="V3407" s="20">
        <f t="shared" si="1379"/>
        <v>2137.8880327716292</v>
      </c>
      <c r="W3407" s="59">
        <f t="shared" si="1367"/>
        <v>43418</v>
      </c>
      <c r="X3407" s="36">
        <f t="shared" si="1371"/>
        <v>151.39905833333341</v>
      </c>
      <c r="Y3407" s="28">
        <f t="shared" si="1371"/>
        <v>338.18764999999991</v>
      </c>
      <c r="Z3407" s="28">
        <f t="shared" si="1371"/>
        <v>329.06874999999974</v>
      </c>
      <c r="AA3407" s="28">
        <f t="shared" si="1371"/>
        <v>321.8648083333332</v>
      </c>
      <c r="AB3407" s="28">
        <f t="shared" si="1371"/>
        <v>202.36661666666666</v>
      </c>
      <c r="AC3407" s="28">
        <f t="shared" si="1371"/>
        <v>35.93319166666668</v>
      </c>
      <c r="AD3407" s="28">
        <f t="shared" si="1371"/>
        <v>96.176699999999983</v>
      </c>
      <c r="AE3407" s="28">
        <f t="shared" si="1371"/>
        <v>0</v>
      </c>
      <c r="AF3407" s="28">
        <f t="shared" si="1371"/>
        <v>13.055871666666661</v>
      </c>
      <c r="AG3407" s="28">
        <f t="shared" si="1371"/>
        <v>8.5230499999999978</v>
      </c>
      <c r="AH3407" s="28">
        <f t="shared" si="1372"/>
        <v>0</v>
      </c>
      <c r="AL3407" s="24">
        <f t="shared" si="1382"/>
        <v>1496.5756966666663</v>
      </c>
      <c r="AN3407" s="47">
        <v>315</v>
      </c>
      <c r="AP3407" s="20">
        <f t="shared" si="1380"/>
        <v>1811.5756966666663</v>
      </c>
      <c r="AR3407" s="20"/>
    </row>
    <row r="3408" spans="1:44" x14ac:dyDescent="0.25">
      <c r="A3408" t="str">
        <f>VLOOKUP($B3408,'Cushing Balance'!$C$2:$E$500,3,TRUE)</f>
        <v>12018</v>
      </c>
      <c r="B3408" s="2">
        <v>43419</v>
      </c>
      <c r="C3408" s="32"/>
      <c r="D3408" s="36">
        <f t="shared" si="1331"/>
        <v>139.16694505494522</v>
      </c>
      <c r="E3408" s="28">
        <f t="shared" si="1332"/>
        <v>108.94604395604414</v>
      </c>
      <c r="F3408" s="28">
        <f t="shared" si="1333"/>
        <v>197.36916483516487</v>
      </c>
      <c r="G3408" s="28"/>
      <c r="H3408" s="28">
        <f t="shared" ref="H3408:P3408" si="1387">AVERAGE(H3402:H3407)</f>
        <v>132.56742857142854</v>
      </c>
      <c r="I3408" s="28">
        <f t="shared" si="1387"/>
        <v>78.849230769230743</v>
      </c>
      <c r="J3408" s="28">
        <f t="shared" si="1387"/>
        <v>315.60278021978041</v>
      </c>
      <c r="K3408" s="28">
        <f t="shared" si="1387"/>
        <v>77.481208791208815</v>
      </c>
      <c r="L3408" s="28">
        <f t="shared" si="1387"/>
        <v>6.656349567592164E-3</v>
      </c>
      <c r="M3408" s="28">
        <f t="shared" si="1387"/>
        <v>330.4133626373627</v>
      </c>
      <c r="N3408" s="28">
        <f t="shared" si="1387"/>
        <v>119.65840659340643</v>
      </c>
      <c r="O3408" s="28">
        <f t="shared" si="1387"/>
        <v>44.390010989010989</v>
      </c>
      <c r="P3408" s="28">
        <f t="shared" si="1387"/>
        <v>0</v>
      </c>
      <c r="R3408" s="24">
        <f t="shared" si="1378"/>
        <v>1544.4512387671505</v>
      </c>
      <c r="T3408" s="5">
        <v>593.43679400447866</v>
      </c>
      <c r="V3408" s="20">
        <f t="shared" si="1379"/>
        <v>2137.8880327716292</v>
      </c>
      <c r="W3408" s="59">
        <f t="shared" si="1367"/>
        <v>43419</v>
      </c>
      <c r="X3408" s="36">
        <f t="shared" si="1371"/>
        <v>151.39905833333341</v>
      </c>
      <c r="Y3408" s="28">
        <f t="shared" si="1371"/>
        <v>338.18764999999991</v>
      </c>
      <c r="Z3408" s="28">
        <f t="shared" si="1371"/>
        <v>329.06874999999974</v>
      </c>
      <c r="AA3408" s="28">
        <f t="shared" si="1371"/>
        <v>321.8648083333332</v>
      </c>
      <c r="AB3408" s="28">
        <f t="shared" si="1371"/>
        <v>202.36661666666666</v>
      </c>
      <c r="AC3408" s="28">
        <f t="shared" si="1371"/>
        <v>35.93319166666668</v>
      </c>
      <c r="AD3408" s="28">
        <f t="shared" si="1371"/>
        <v>96.176699999999983</v>
      </c>
      <c r="AE3408" s="28">
        <f t="shared" si="1371"/>
        <v>0</v>
      </c>
      <c r="AF3408" s="28">
        <f t="shared" si="1371"/>
        <v>13.055871666666661</v>
      </c>
      <c r="AG3408" s="28">
        <f t="shared" si="1371"/>
        <v>8.5230499999999978</v>
      </c>
      <c r="AH3408" s="28">
        <f t="shared" si="1372"/>
        <v>0</v>
      </c>
      <c r="AL3408" s="24">
        <f t="shared" si="1382"/>
        <v>1496.5756966666663</v>
      </c>
      <c r="AN3408" s="47">
        <v>315</v>
      </c>
      <c r="AP3408" s="20">
        <f t="shared" si="1380"/>
        <v>1811.5756966666663</v>
      </c>
      <c r="AR3408" s="20"/>
    </row>
    <row r="3409" spans="1:44" x14ac:dyDescent="0.25">
      <c r="A3409" t="str">
        <f>VLOOKUP($B3409,'Cushing Balance'!$C$2:$E$500,3,TRUE)</f>
        <v>12018</v>
      </c>
      <c r="B3409" s="2">
        <v>43420</v>
      </c>
      <c r="C3409" s="32"/>
      <c r="D3409" s="36">
        <f t="shared" si="1331"/>
        <v>139.16694505494522</v>
      </c>
      <c r="E3409" s="28">
        <f t="shared" si="1332"/>
        <v>108.94604395604414</v>
      </c>
      <c r="F3409" s="28">
        <f t="shared" si="1333"/>
        <v>197.36916483516487</v>
      </c>
      <c r="G3409" s="28"/>
      <c r="H3409" s="28">
        <f t="shared" ref="H3409:P3409" si="1388">AVERAGE(H3403:H3408)</f>
        <v>132.56742857142854</v>
      </c>
      <c r="I3409" s="28">
        <f t="shared" si="1388"/>
        <v>78.849230769230743</v>
      </c>
      <c r="J3409" s="28">
        <f t="shared" si="1388"/>
        <v>315.60278021978041</v>
      </c>
      <c r="K3409" s="28">
        <f t="shared" si="1388"/>
        <v>77.481208791208815</v>
      </c>
      <c r="L3409" s="28">
        <f t="shared" si="1388"/>
        <v>6.656349567592164E-3</v>
      </c>
      <c r="M3409" s="28">
        <f t="shared" si="1388"/>
        <v>330.4133626373627</v>
      </c>
      <c r="N3409" s="28">
        <f t="shared" si="1388"/>
        <v>119.65840659340643</v>
      </c>
      <c r="O3409" s="28">
        <f t="shared" si="1388"/>
        <v>44.390010989010989</v>
      </c>
      <c r="P3409" s="28">
        <f t="shared" si="1388"/>
        <v>0</v>
      </c>
      <c r="R3409" s="24">
        <f t="shared" si="1378"/>
        <v>1544.4512387671505</v>
      </c>
      <c r="T3409" s="5">
        <v>593.43679400447866</v>
      </c>
      <c r="V3409" s="20">
        <f t="shared" si="1379"/>
        <v>2137.8880327716292</v>
      </c>
      <c r="W3409" s="59">
        <f t="shared" si="1367"/>
        <v>43420</v>
      </c>
      <c r="X3409" s="36">
        <f t="shared" si="1371"/>
        <v>151.39905833333341</v>
      </c>
      <c r="Y3409" s="28">
        <f t="shared" si="1371"/>
        <v>338.18764999999991</v>
      </c>
      <c r="Z3409" s="28">
        <f t="shared" si="1371"/>
        <v>329.06874999999974</v>
      </c>
      <c r="AA3409" s="28">
        <f t="shared" si="1371"/>
        <v>321.8648083333332</v>
      </c>
      <c r="AB3409" s="28">
        <f t="shared" si="1371"/>
        <v>202.36661666666666</v>
      </c>
      <c r="AC3409" s="28">
        <f t="shared" si="1371"/>
        <v>35.93319166666668</v>
      </c>
      <c r="AD3409" s="28">
        <f t="shared" si="1371"/>
        <v>96.176699999999983</v>
      </c>
      <c r="AE3409" s="28">
        <f t="shared" si="1371"/>
        <v>0</v>
      </c>
      <c r="AF3409" s="28">
        <f t="shared" si="1371"/>
        <v>13.055871666666661</v>
      </c>
      <c r="AG3409" s="28">
        <f t="shared" si="1371"/>
        <v>8.5230499999999978</v>
      </c>
      <c r="AH3409" s="28">
        <f t="shared" si="1372"/>
        <v>0</v>
      </c>
      <c r="AL3409" s="24">
        <f t="shared" si="1382"/>
        <v>1496.5756966666663</v>
      </c>
      <c r="AN3409" s="47">
        <v>315</v>
      </c>
      <c r="AP3409" s="20">
        <f t="shared" si="1380"/>
        <v>1811.5756966666663</v>
      </c>
      <c r="AR3409" s="20"/>
    </row>
    <row r="3410" spans="1:44" x14ac:dyDescent="0.25">
      <c r="A3410" t="str">
        <f>VLOOKUP($B3410,'Cushing Balance'!$C$2:$E$500,3,TRUE)</f>
        <v>12018</v>
      </c>
      <c r="B3410" s="2">
        <v>43421</v>
      </c>
      <c r="C3410" s="32"/>
      <c r="D3410" s="36">
        <f t="shared" si="1331"/>
        <v>139.16694505494522</v>
      </c>
      <c r="E3410" s="28">
        <f t="shared" si="1332"/>
        <v>108.94604395604414</v>
      </c>
      <c r="F3410" s="28">
        <f t="shared" si="1333"/>
        <v>197.36916483516487</v>
      </c>
      <c r="G3410" s="28"/>
      <c r="H3410" s="28">
        <f t="shared" ref="H3410:P3410" si="1389">AVERAGE(H3404:H3409)</f>
        <v>132.56742857142854</v>
      </c>
      <c r="I3410" s="28">
        <f t="shared" si="1389"/>
        <v>78.849230769230743</v>
      </c>
      <c r="J3410" s="28">
        <f t="shared" si="1389"/>
        <v>315.60278021978041</v>
      </c>
      <c r="K3410" s="28">
        <f t="shared" si="1389"/>
        <v>77.481208791208815</v>
      </c>
      <c r="L3410" s="28">
        <f t="shared" si="1389"/>
        <v>6.656349567592164E-3</v>
      </c>
      <c r="M3410" s="28">
        <f t="shared" si="1389"/>
        <v>330.4133626373627</v>
      </c>
      <c r="N3410" s="28">
        <f t="shared" si="1389"/>
        <v>119.65840659340643</v>
      </c>
      <c r="O3410" s="28">
        <f t="shared" si="1389"/>
        <v>44.390010989010989</v>
      </c>
      <c r="P3410" s="28">
        <f t="shared" si="1389"/>
        <v>0</v>
      </c>
      <c r="R3410" s="24">
        <f t="shared" si="1378"/>
        <v>1544.4512387671505</v>
      </c>
      <c r="T3410" s="5">
        <v>593.43679400447866</v>
      </c>
      <c r="V3410" s="20">
        <f t="shared" si="1379"/>
        <v>2137.8880327716292</v>
      </c>
      <c r="W3410" s="59">
        <f t="shared" si="1367"/>
        <v>43421</v>
      </c>
      <c r="X3410" s="36">
        <f t="shared" si="1371"/>
        <v>151.39905833333341</v>
      </c>
      <c r="Y3410" s="28">
        <f t="shared" si="1371"/>
        <v>338.18764999999991</v>
      </c>
      <c r="Z3410" s="28">
        <f t="shared" si="1371"/>
        <v>329.06874999999974</v>
      </c>
      <c r="AA3410" s="28">
        <f t="shared" si="1371"/>
        <v>321.8648083333332</v>
      </c>
      <c r="AB3410" s="28">
        <f t="shared" si="1371"/>
        <v>202.36661666666666</v>
      </c>
      <c r="AC3410" s="28">
        <f t="shared" si="1371"/>
        <v>35.93319166666668</v>
      </c>
      <c r="AD3410" s="28">
        <f t="shared" si="1371"/>
        <v>96.176699999999983</v>
      </c>
      <c r="AE3410" s="28">
        <f t="shared" si="1371"/>
        <v>0</v>
      </c>
      <c r="AF3410" s="28">
        <f t="shared" si="1371"/>
        <v>13.055871666666661</v>
      </c>
      <c r="AG3410" s="28">
        <f t="shared" si="1371"/>
        <v>8.5230499999999978</v>
      </c>
      <c r="AH3410" s="28">
        <f t="shared" si="1372"/>
        <v>0</v>
      </c>
      <c r="AL3410" s="24">
        <f t="shared" si="1382"/>
        <v>1496.5756966666663</v>
      </c>
      <c r="AN3410" s="47">
        <v>315</v>
      </c>
      <c r="AP3410" s="20">
        <f t="shared" si="1380"/>
        <v>1811.5756966666663</v>
      </c>
      <c r="AR3410" s="20"/>
    </row>
    <row r="3411" spans="1:44" x14ac:dyDescent="0.25">
      <c r="A3411" t="str">
        <f>VLOOKUP($B3411,'Cushing Balance'!$C$2:$E$500,3,TRUE)</f>
        <v>12018</v>
      </c>
      <c r="B3411" s="2">
        <v>43422</v>
      </c>
      <c r="C3411" s="32"/>
      <c r="D3411" s="36">
        <f t="shared" si="1331"/>
        <v>139.16694505494522</v>
      </c>
      <c r="E3411" s="28">
        <f t="shared" si="1332"/>
        <v>108.94604395604414</v>
      </c>
      <c r="F3411" s="28">
        <f t="shared" si="1333"/>
        <v>197.36916483516487</v>
      </c>
      <c r="G3411" s="28"/>
      <c r="H3411" s="28">
        <f t="shared" ref="H3411:P3411" si="1390">AVERAGE(H3405:H3410)</f>
        <v>132.56742857142854</v>
      </c>
      <c r="I3411" s="28">
        <f t="shared" si="1390"/>
        <v>78.849230769230743</v>
      </c>
      <c r="J3411" s="28">
        <f t="shared" si="1390"/>
        <v>315.60278021978041</v>
      </c>
      <c r="K3411" s="28">
        <f t="shared" si="1390"/>
        <v>77.481208791208815</v>
      </c>
      <c r="L3411" s="28">
        <f t="shared" si="1390"/>
        <v>6.656349567592164E-3</v>
      </c>
      <c r="M3411" s="28">
        <f t="shared" si="1390"/>
        <v>330.4133626373627</v>
      </c>
      <c r="N3411" s="28">
        <f t="shared" si="1390"/>
        <v>119.65840659340643</v>
      </c>
      <c r="O3411" s="28">
        <f t="shared" si="1390"/>
        <v>44.390010989010989</v>
      </c>
      <c r="P3411" s="28">
        <f t="shared" si="1390"/>
        <v>0</v>
      </c>
      <c r="R3411" s="24">
        <f t="shared" si="1378"/>
        <v>1544.4512387671505</v>
      </c>
      <c r="T3411" s="5">
        <v>593.43679400447866</v>
      </c>
      <c r="V3411" s="20">
        <f t="shared" si="1379"/>
        <v>2137.8880327716292</v>
      </c>
      <c r="W3411" s="59">
        <f t="shared" si="1367"/>
        <v>43422</v>
      </c>
      <c r="X3411" s="36">
        <f t="shared" si="1371"/>
        <v>151.39905833333341</v>
      </c>
      <c r="Y3411" s="28">
        <f t="shared" si="1371"/>
        <v>338.18764999999991</v>
      </c>
      <c r="Z3411" s="28">
        <f t="shared" si="1371"/>
        <v>329.06874999999974</v>
      </c>
      <c r="AA3411" s="28">
        <f t="shared" si="1371"/>
        <v>321.8648083333332</v>
      </c>
      <c r="AB3411" s="28">
        <f t="shared" si="1371"/>
        <v>202.36661666666666</v>
      </c>
      <c r="AC3411" s="28">
        <f t="shared" si="1371"/>
        <v>35.93319166666668</v>
      </c>
      <c r="AD3411" s="28">
        <f t="shared" si="1371"/>
        <v>96.176699999999983</v>
      </c>
      <c r="AE3411" s="28">
        <f t="shared" si="1371"/>
        <v>0</v>
      </c>
      <c r="AF3411" s="28">
        <f t="shared" si="1371"/>
        <v>13.055871666666661</v>
      </c>
      <c r="AG3411" s="28">
        <f t="shared" si="1371"/>
        <v>8.5230499999999978</v>
      </c>
      <c r="AH3411" s="28">
        <f t="shared" si="1372"/>
        <v>0</v>
      </c>
      <c r="AL3411" s="24">
        <f t="shared" si="1382"/>
        <v>1496.5756966666663</v>
      </c>
      <c r="AN3411" s="47">
        <v>315</v>
      </c>
      <c r="AP3411" s="20">
        <f t="shared" si="1380"/>
        <v>1811.5756966666663</v>
      </c>
      <c r="AR3411" s="20"/>
    </row>
    <row r="3412" spans="1:44" x14ac:dyDescent="0.25">
      <c r="A3412" t="str">
        <f>VLOOKUP($B3412,'Cushing Balance'!$C$2:$E$500,3,TRUE)</f>
        <v>12018</v>
      </c>
      <c r="B3412" s="2">
        <v>43423</v>
      </c>
      <c r="C3412" s="32"/>
      <c r="D3412" s="36">
        <f t="shared" si="1331"/>
        <v>139.16694505494522</v>
      </c>
      <c r="E3412" s="28">
        <f t="shared" si="1332"/>
        <v>108.94604395604414</v>
      </c>
      <c r="F3412" s="28">
        <f t="shared" si="1333"/>
        <v>197.36916483516487</v>
      </c>
      <c r="G3412" s="28"/>
      <c r="H3412" s="28">
        <f t="shared" ref="H3412:P3412" si="1391">AVERAGE(H3406:H3411)</f>
        <v>132.56742857142854</v>
      </c>
      <c r="I3412" s="28">
        <f t="shared" si="1391"/>
        <v>78.849230769230743</v>
      </c>
      <c r="J3412" s="28">
        <f t="shared" si="1391"/>
        <v>315.60278021978041</v>
      </c>
      <c r="K3412" s="28">
        <f t="shared" si="1391"/>
        <v>77.481208791208815</v>
      </c>
      <c r="L3412" s="28">
        <f t="shared" si="1391"/>
        <v>6.656349567592164E-3</v>
      </c>
      <c r="M3412" s="28">
        <f t="shared" si="1391"/>
        <v>330.4133626373627</v>
      </c>
      <c r="N3412" s="28">
        <f t="shared" si="1391"/>
        <v>119.65840659340643</v>
      </c>
      <c r="O3412" s="28">
        <f t="shared" si="1391"/>
        <v>44.390010989010989</v>
      </c>
      <c r="P3412" s="28">
        <f t="shared" si="1391"/>
        <v>0</v>
      </c>
      <c r="R3412" s="24">
        <f t="shared" si="1378"/>
        <v>1544.4512387671505</v>
      </c>
      <c r="T3412" s="5">
        <v>593.43679400447866</v>
      </c>
      <c r="V3412" s="20">
        <f t="shared" si="1379"/>
        <v>2137.8880327716292</v>
      </c>
      <c r="W3412" s="59">
        <f t="shared" si="1367"/>
        <v>43423</v>
      </c>
      <c r="X3412" s="36">
        <f t="shared" si="1371"/>
        <v>151.39905833333341</v>
      </c>
      <c r="Y3412" s="28">
        <f t="shared" si="1371"/>
        <v>338.18764999999991</v>
      </c>
      <c r="Z3412" s="28">
        <f t="shared" si="1371"/>
        <v>329.06874999999974</v>
      </c>
      <c r="AA3412" s="28">
        <f t="shared" si="1371"/>
        <v>321.8648083333332</v>
      </c>
      <c r="AB3412" s="28">
        <f t="shared" si="1371"/>
        <v>202.36661666666666</v>
      </c>
      <c r="AC3412" s="28">
        <f t="shared" si="1371"/>
        <v>35.93319166666668</v>
      </c>
      <c r="AD3412" s="28">
        <f t="shared" si="1371"/>
        <v>96.176699999999983</v>
      </c>
      <c r="AE3412" s="28">
        <f t="shared" si="1371"/>
        <v>0</v>
      </c>
      <c r="AF3412" s="28">
        <f t="shared" si="1371"/>
        <v>13.055871666666661</v>
      </c>
      <c r="AG3412" s="28">
        <f t="shared" si="1371"/>
        <v>8.5230499999999978</v>
      </c>
      <c r="AH3412" s="28">
        <f t="shared" si="1372"/>
        <v>0</v>
      </c>
      <c r="AL3412" s="24">
        <f t="shared" si="1382"/>
        <v>1496.5756966666663</v>
      </c>
      <c r="AN3412" s="47">
        <v>315</v>
      </c>
      <c r="AP3412" s="20">
        <f t="shared" si="1380"/>
        <v>1811.5756966666663</v>
      </c>
      <c r="AR3412" s="20"/>
    </row>
    <row r="3413" spans="1:44" x14ac:dyDescent="0.25">
      <c r="A3413" t="str">
        <f>VLOOKUP($B3413,'Cushing Balance'!$C$2:$E$500,3,TRUE)</f>
        <v>12018</v>
      </c>
      <c r="B3413" s="2">
        <v>43424</v>
      </c>
      <c r="C3413" s="32"/>
      <c r="D3413" s="36">
        <f t="shared" si="1331"/>
        <v>139.16694505494522</v>
      </c>
      <c r="E3413" s="28">
        <f t="shared" si="1332"/>
        <v>108.94604395604414</v>
      </c>
      <c r="F3413" s="28">
        <f t="shared" si="1333"/>
        <v>197.36916483516487</v>
      </c>
      <c r="G3413" s="28"/>
      <c r="H3413" s="28">
        <f t="shared" ref="H3413:P3413" si="1392">AVERAGE(H3407:H3412)</f>
        <v>132.56742857142854</v>
      </c>
      <c r="I3413" s="28">
        <f t="shared" si="1392"/>
        <v>78.849230769230743</v>
      </c>
      <c r="J3413" s="28">
        <f t="shared" si="1392"/>
        <v>315.60278021978041</v>
      </c>
      <c r="K3413" s="28">
        <f t="shared" si="1392"/>
        <v>77.481208791208815</v>
      </c>
      <c r="L3413" s="28">
        <f t="shared" si="1392"/>
        <v>6.656349567592164E-3</v>
      </c>
      <c r="M3413" s="28">
        <f t="shared" si="1392"/>
        <v>330.4133626373627</v>
      </c>
      <c r="N3413" s="28">
        <f t="shared" si="1392"/>
        <v>119.65840659340643</v>
      </c>
      <c r="O3413" s="28">
        <f t="shared" si="1392"/>
        <v>44.390010989010989</v>
      </c>
      <c r="P3413" s="28">
        <f t="shared" si="1392"/>
        <v>0</v>
      </c>
      <c r="R3413" s="24">
        <f t="shared" si="1378"/>
        <v>1544.4512387671505</v>
      </c>
      <c r="T3413" s="5">
        <v>593.43679400447866</v>
      </c>
      <c r="V3413" s="20">
        <f t="shared" si="1379"/>
        <v>2137.8880327716292</v>
      </c>
      <c r="W3413" s="59">
        <f t="shared" si="1367"/>
        <v>43424</v>
      </c>
      <c r="X3413" s="36">
        <f t="shared" ref="X3413:AG3428" si="1393">AVERAGE(X3406:X3412)</f>
        <v>151.39905833333341</v>
      </c>
      <c r="Y3413" s="28">
        <f t="shared" si="1393"/>
        <v>338.18764999999991</v>
      </c>
      <c r="Z3413" s="28">
        <f t="shared" si="1393"/>
        <v>329.06874999999974</v>
      </c>
      <c r="AA3413" s="28">
        <f t="shared" si="1393"/>
        <v>321.8648083333332</v>
      </c>
      <c r="AB3413" s="28">
        <f t="shared" si="1393"/>
        <v>202.36661666666666</v>
      </c>
      <c r="AC3413" s="28">
        <f t="shared" si="1393"/>
        <v>35.93319166666668</v>
      </c>
      <c r="AD3413" s="28">
        <f t="shared" si="1393"/>
        <v>96.176699999999983</v>
      </c>
      <c r="AE3413" s="28">
        <f t="shared" si="1393"/>
        <v>0</v>
      </c>
      <c r="AF3413" s="28">
        <f t="shared" si="1393"/>
        <v>13.055871666666661</v>
      </c>
      <c r="AG3413" s="28">
        <f t="shared" si="1393"/>
        <v>8.5230499999999978</v>
      </c>
      <c r="AH3413" s="28">
        <f t="shared" si="1372"/>
        <v>0</v>
      </c>
      <c r="AL3413" s="24">
        <f t="shared" si="1382"/>
        <v>1496.5756966666663</v>
      </c>
      <c r="AN3413" s="47">
        <v>315</v>
      </c>
      <c r="AP3413" s="20">
        <f t="shared" si="1380"/>
        <v>1811.5756966666663</v>
      </c>
      <c r="AR3413" s="20"/>
    </row>
    <row r="3414" spans="1:44" x14ac:dyDescent="0.25">
      <c r="A3414" t="str">
        <f>VLOOKUP($B3414,'Cushing Balance'!$C$2:$E$500,3,TRUE)</f>
        <v>12018</v>
      </c>
      <c r="B3414" s="2">
        <v>43425</v>
      </c>
      <c r="C3414" s="32"/>
      <c r="D3414" s="36">
        <f t="shared" si="1331"/>
        <v>139.16694505494522</v>
      </c>
      <c r="E3414" s="28">
        <f t="shared" si="1332"/>
        <v>108.94604395604414</v>
      </c>
      <c r="F3414" s="28">
        <f t="shared" si="1333"/>
        <v>197.36916483516487</v>
      </c>
      <c r="G3414" s="28"/>
      <c r="H3414" s="28">
        <f t="shared" ref="H3414:P3414" si="1394">AVERAGE(H3408:H3413)</f>
        <v>132.56742857142854</v>
      </c>
      <c r="I3414" s="28">
        <f t="shared" si="1394"/>
        <v>78.849230769230743</v>
      </c>
      <c r="J3414" s="28">
        <f t="shared" si="1394"/>
        <v>315.60278021978041</v>
      </c>
      <c r="K3414" s="28">
        <f t="shared" si="1394"/>
        <v>77.481208791208815</v>
      </c>
      <c r="L3414" s="28">
        <f t="shared" si="1394"/>
        <v>6.656349567592164E-3</v>
      </c>
      <c r="M3414" s="28">
        <f t="shared" si="1394"/>
        <v>330.4133626373627</v>
      </c>
      <c r="N3414" s="28">
        <f t="shared" si="1394"/>
        <v>119.65840659340643</v>
      </c>
      <c r="O3414" s="28">
        <f t="shared" si="1394"/>
        <v>44.390010989010989</v>
      </c>
      <c r="P3414" s="28">
        <f t="shared" si="1394"/>
        <v>0</v>
      </c>
      <c r="R3414" s="24">
        <f t="shared" si="1378"/>
        <v>1544.4512387671505</v>
      </c>
      <c r="T3414" s="5">
        <v>593.43679400447866</v>
      </c>
      <c r="V3414" s="20">
        <f t="shared" si="1379"/>
        <v>2137.8880327716292</v>
      </c>
      <c r="W3414" s="59">
        <f t="shared" si="1367"/>
        <v>43425</v>
      </c>
      <c r="X3414" s="36">
        <f t="shared" si="1393"/>
        <v>151.39905833333341</v>
      </c>
      <c r="Y3414" s="28">
        <f t="shared" si="1393"/>
        <v>338.18764999999991</v>
      </c>
      <c r="Z3414" s="28">
        <f t="shared" si="1393"/>
        <v>329.06874999999974</v>
      </c>
      <c r="AA3414" s="28">
        <f t="shared" si="1393"/>
        <v>321.8648083333332</v>
      </c>
      <c r="AB3414" s="28">
        <f t="shared" si="1393"/>
        <v>202.36661666666666</v>
      </c>
      <c r="AC3414" s="28">
        <f t="shared" si="1393"/>
        <v>35.93319166666668</v>
      </c>
      <c r="AD3414" s="28">
        <f t="shared" si="1393"/>
        <v>96.176699999999983</v>
      </c>
      <c r="AE3414" s="28">
        <f t="shared" si="1393"/>
        <v>0</v>
      </c>
      <c r="AF3414" s="28">
        <f t="shared" si="1393"/>
        <v>13.055871666666661</v>
      </c>
      <c r="AG3414" s="28">
        <f t="shared" si="1393"/>
        <v>8.5230499999999978</v>
      </c>
      <c r="AH3414" s="28">
        <f t="shared" si="1372"/>
        <v>0</v>
      </c>
      <c r="AL3414" s="24">
        <f t="shared" si="1382"/>
        <v>1496.5756966666663</v>
      </c>
      <c r="AN3414" s="47">
        <v>315</v>
      </c>
      <c r="AP3414" s="20">
        <f t="shared" si="1380"/>
        <v>1811.5756966666663</v>
      </c>
      <c r="AR3414" s="20"/>
    </row>
    <row r="3415" spans="1:44" x14ac:dyDescent="0.25">
      <c r="A3415" t="str">
        <f>VLOOKUP($B3415,'Cushing Balance'!$C$2:$E$500,3,TRUE)</f>
        <v>12018</v>
      </c>
      <c r="B3415" s="2">
        <v>43426</v>
      </c>
      <c r="C3415" s="32"/>
      <c r="D3415" s="36">
        <f t="shared" si="1331"/>
        <v>139.16694505494522</v>
      </c>
      <c r="E3415" s="28">
        <f t="shared" si="1332"/>
        <v>108.94604395604414</v>
      </c>
      <c r="F3415" s="28">
        <f t="shared" si="1333"/>
        <v>197.36916483516487</v>
      </c>
      <c r="G3415" s="28"/>
      <c r="H3415" s="28">
        <f t="shared" ref="H3415:P3415" si="1395">AVERAGE(H3409:H3414)</f>
        <v>132.56742857142854</v>
      </c>
      <c r="I3415" s="28">
        <f t="shared" si="1395"/>
        <v>78.849230769230743</v>
      </c>
      <c r="J3415" s="28">
        <f t="shared" si="1395"/>
        <v>315.60278021978041</v>
      </c>
      <c r="K3415" s="28">
        <f t="shared" si="1395"/>
        <v>77.481208791208815</v>
      </c>
      <c r="L3415" s="28">
        <f t="shared" si="1395"/>
        <v>6.656349567592164E-3</v>
      </c>
      <c r="M3415" s="28">
        <f t="shared" si="1395"/>
        <v>330.4133626373627</v>
      </c>
      <c r="N3415" s="28">
        <f t="shared" si="1395"/>
        <v>119.65840659340643</v>
      </c>
      <c r="O3415" s="28">
        <f t="shared" si="1395"/>
        <v>44.390010989010989</v>
      </c>
      <c r="P3415" s="28">
        <f t="shared" si="1395"/>
        <v>0</v>
      </c>
      <c r="R3415" s="24">
        <f t="shared" si="1378"/>
        <v>1544.4512387671505</v>
      </c>
      <c r="T3415" s="5">
        <v>593.43679400447866</v>
      </c>
      <c r="V3415" s="20">
        <f t="shared" si="1379"/>
        <v>2137.8880327716292</v>
      </c>
      <c r="W3415" s="59">
        <f t="shared" si="1367"/>
        <v>43426</v>
      </c>
      <c r="X3415" s="36">
        <f t="shared" si="1393"/>
        <v>151.39905833333341</v>
      </c>
      <c r="Y3415" s="28">
        <f t="shared" si="1393"/>
        <v>338.18764999999991</v>
      </c>
      <c r="Z3415" s="28">
        <f t="shared" si="1393"/>
        <v>329.06874999999974</v>
      </c>
      <c r="AA3415" s="28">
        <f t="shared" si="1393"/>
        <v>321.8648083333332</v>
      </c>
      <c r="AB3415" s="28">
        <f t="shared" si="1393"/>
        <v>202.36661666666666</v>
      </c>
      <c r="AC3415" s="28">
        <f t="shared" si="1393"/>
        <v>35.93319166666668</v>
      </c>
      <c r="AD3415" s="28">
        <f t="shared" si="1393"/>
        <v>96.176699999999983</v>
      </c>
      <c r="AE3415" s="28">
        <f t="shared" si="1393"/>
        <v>0</v>
      </c>
      <c r="AF3415" s="28">
        <f t="shared" si="1393"/>
        <v>13.055871666666661</v>
      </c>
      <c r="AG3415" s="28">
        <f t="shared" si="1393"/>
        <v>8.5230499999999978</v>
      </c>
      <c r="AH3415" s="28">
        <f t="shared" si="1372"/>
        <v>0</v>
      </c>
      <c r="AL3415" s="24">
        <f t="shared" si="1382"/>
        <v>1496.5756966666663</v>
      </c>
      <c r="AN3415" s="47">
        <v>315</v>
      </c>
      <c r="AP3415" s="20">
        <f t="shared" si="1380"/>
        <v>1811.5756966666663</v>
      </c>
      <c r="AR3415" s="20"/>
    </row>
    <row r="3416" spans="1:44" x14ac:dyDescent="0.25">
      <c r="A3416" t="str">
        <f>VLOOKUP($B3416,'Cushing Balance'!$C$2:$E$500,3,TRUE)</f>
        <v>12018</v>
      </c>
      <c r="B3416" s="2">
        <v>43427</v>
      </c>
      <c r="C3416" s="32"/>
      <c r="D3416" s="36">
        <f t="shared" si="1331"/>
        <v>139.16694505494522</v>
      </c>
      <c r="E3416" s="28">
        <f t="shared" si="1332"/>
        <v>108.94604395604414</v>
      </c>
      <c r="F3416" s="28">
        <f t="shared" si="1333"/>
        <v>197.36916483516487</v>
      </c>
      <c r="G3416" s="28"/>
      <c r="H3416" s="28">
        <f t="shared" ref="H3416:P3416" si="1396">AVERAGE(H3410:H3415)</f>
        <v>132.56742857142854</v>
      </c>
      <c r="I3416" s="28">
        <f t="shared" si="1396"/>
        <v>78.849230769230743</v>
      </c>
      <c r="J3416" s="28">
        <f t="shared" si="1396"/>
        <v>315.60278021978041</v>
      </c>
      <c r="K3416" s="28">
        <f t="shared" si="1396"/>
        <v>77.481208791208815</v>
      </c>
      <c r="L3416" s="28">
        <f t="shared" si="1396"/>
        <v>6.656349567592164E-3</v>
      </c>
      <c r="M3416" s="28">
        <f t="shared" si="1396"/>
        <v>330.4133626373627</v>
      </c>
      <c r="N3416" s="28">
        <f t="shared" si="1396"/>
        <v>119.65840659340643</v>
      </c>
      <c r="O3416" s="28">
        <f t="shared" si="1396"/>
        <v>44.390010989010989</v>
      </c>
      <c r="P3416" s="28">
        <f t="shared" si="1396"/>
        <v>0</v>
      </c>
      <c r="R3416" s="24">
        <f t="shared" si="1378"/>
        <v>1544.4512387671505</v>
      </c>
      <c r="T3416" s="5">
        <v>593.43679400447866</v>
      </c>
      <c r="V3416" s="20">
        <f t="shared" si="1379"/>
        <v>2137.8880327716292</v>
      </c>
      <c r="W3416" s="59">
        <f t="shared" si="1367"/>
        <v>43427</v>
      </c>
      <c r="X3416" s="36">
        <f t="shared" si="1393"/>
        <v>151.39905833333341</v>
      </c>
      <c r="Y3416" s="28">
        <f t="shared" si="1393"/>
        <v>338.18764999999991</v>
      </c>
      <c r="Z3416" s="28">
        <f t="shared" si="1393"/>
        <v>329.06874999999974</v>
      </c>
      <c r="AA3416" s="28">
        <f t="shared" si="1393"/>
        <v>321.8648083333332</v>
      </c>
      <c r="AB3416" s="28">
        <f t="shared" si="1393"/>
        <v>202.36661666666666</v>
      </c>
      <c r="AC3416" s="28">
        <f t="shared" si="1393"/>
        <v>35.93319166666668</v>
      </c>
      <c r="AD3416" s="28">
        <f t="shared" si="1393"/>
        <v>96.176699999999983</v>
      </c>
      <c r="AE3416" s="28">
        <f t="shared" si="1393"/>
        <v>0</v>
      </c>
      <c r="AF3416" s="28">
        <f t="shared" si="1393"/>
        <v>13.055871666666661</v>
      </c>
      <c r="AG3416" s="28">
        <f t="shared" si="1393"/>
        <v>8.5230499999999978</v>
      </c>
      <c r="AH3416" s="28">
        <f t="shared" si="1372"/>
        <v>0</v>
      </c>
      <c r="AL3416" s="24">
        <f t="shared" si="1382"/>
        <v>1496.5756966666663</v>
      </c>
      <c r="AN3416" s="47">
        <v>315</v>
      </c>
      <c r="AP3416" s="20">
        <f t="shared" si="1380"/>
        <v>1811.5756966666663</v>
      </c>
      <c r="AR3416" s="20"/>
    </row>
    <row r="3417" spans="1:44" x14ac:dyDescent="0.25">
      <c r="A3417" t="str">
        <f>VLOOKUP($B3417,'Cushing Balance'!$C$2:$E$500,3,TRUE)</f>
        <v>12018</v>
      </c>
      <c r="B3417" s="2">
        <v>43428</v>
      </c>
      <c r="C3417" s="32"/>
      <c r="D3417" s="36">
        <f t="shared" si="1331"/>
        <v>139.16694505494522</v>
      </c>
      <c r="E3417" s="28">
        <f t="shared" si="1332"/>
        <v>108.94604395604414</v>
      </c>
      <c r="F3417" s="28">
        <f t="shared" si="1333"/>
        <v>197.36916483516487</v>
      </c>
      <c r="G3417" s="28"/>
      <c r="H3417" s="28">
        <f t="shared" ref="H3417:P3417" si="1397">AVERAGE(H3411:H3416)</f>
        <v>132.56742857142854</v>
      </c>
      <c r="I3417" s="28">
        <f t="shared" si="1397"/>
        <v>78.849230769230743</v>
      </c>
      <c r="J3417" s="28">
        <f t="shared" si="1397"/>
        <v>315.60278021978041</v>
      </c>
      <c r="K3417" s="28">
        <f t="shared" si="1397"/>
        <v>77.481208791208815</v>
      </c>
      <c r="L3417" s="28">
        <f t="shared" si="1397"/>
        <v>6.656349567592164E-3</v>
      </c>
      <c r="M3417" s="28">
        <f t="shared" si="1397"/>
        <v>330.4133626373627</v>
      </c>
      <c r="N3417" s="28">
        <f t="shared" si="1397"/>
        <v>119.65840659340643</v>
      </c>
      <c r="O3417" s="28">
        <f t="shared" si="1397"/>
        <v>44.390010989010989</v>
      </c>
      <c r="P3417" s="28">
        <f t="shared" si="1397"/>
        <v>0</v>
      </c>
      <c r="R3417" s="24">
        <f t="shared" si="1378"/>
        <v>1544.4512387671505</v>
      </c>
      <c r="T3417" s="5">
        <v>593.43679400447866</v>
      </c>
      <c r="V3417" s="20">
        <f t="shared" si="1379"/>
        <v>2137.8880327716292</v>
      </c>
      <c r="W3417" s="59">
        <f t="shared" si="1367"/>
        <v>43428</v>
      </c>
      <c r="X3417" s="36">
        <f t="shared" si="1393"/>
        <v>151.39905833333341</v>
      </c>
      <c r="Y3417" s="28">
        <f t="shared" si="1393"/>
        <v>338.18764999999991</v>
      </c>
      <c r="Z3417" s="28">
        <f t="shared" si="1393"/>
        <v>329.06874999999974</v>
      </c>
      <c r="AA3417" s="28">
        <f t="shared" si="1393"/>
        <v>321.8648083333332</v>
      </c>
      <c r="AB3417" s="28">
        <f t="shared" si="1393"/>
        <v>202.36661666666666</v>
      </c>
      <c r="AC3417" s="28">
        <f t="shared" si="1393"/>
        <v>35.93319166666668</v>
      </c>
      <c r="AD3417" s="28">
        <f t="shared" si="1393"/>
        <v>96.176699999999983</v>
      </c>
      <c r="AE3417" s="28">
        <f t="shared" si="1393"/>
        <v>0</v>
      </c>
      <c r="AF3417" s="28">
        <f t="shared" si="1393"/>
        <v>13.055871666666661</v>
      </c>
      <c r="AG3417" s="28">
        <f t="shared" si="1393"/>
        <v>8.5230499999999978</v>
      </c>
      <c r="AH3417" s="28">
        <f t="shared" si="1372"/>
        <v>0</v>
      </c>
      <c r="AL3417" s="24">
        <f t="shared" si="1382"/>
        <v>1496.5756966666663</v>
      </c>
      <c r="AN3417" s="47">
        <v>315</v>
      </c>
      <c r="AP3417" s="20">
        <f t="shared" si="1380"/>
        <v>1811.5756966666663</v>
      </c>
      <c r="AR3417" s="20"/>
    </row>
    <row r="3418" spans="1:44" x14ac:dyDescent="0.25">
      <c r="A3418" t="str">
        <f>VLOOKUP($B3418,'Cushing Balance'!$C$2:$E$500,3,TRUE)</f>
        <v>12018</v>
      </c>
      <c r="B3418" s="2">
        <v>43429</v>
      </c>
      <c r="C3418" s="32"/>
      <c r="D3418" s="36">
        <f t="shared" si="1331"/>
        <v>139.16694505494522</v>
      </c>
      <c r="E3418" s="28">
        <f t="shared" si="1332"/>
        <v>108.94604395604414</v>
      </c>
      <c r="F3418" s="28">
        <f t="shared" si="1333"/>
        <v>197.36916483516487</v>
      </c>
      <c r="G3418" s="28"/>
      <c r="H3418" s="28">
        <f t="shared" ref="H3418:P3418" si="1398">AVERAGE(H3412:H3417)</f>
        <v>132.56742857142854</v>
      </c>
      <c r="I3418" s="28">
        <f t="shared" si="1398"/>
        <v>78.849230769230743</v>
      </c>
      <c r="J3418" s="28">
        <f t="shared" si="1398"/>
        <v>315.60278021978041</v>
      </c>
      <c r="K3418" s="28">
        <f t="shared" si="1398"/>
        <v>77.481208791208815</v>
      </c>
      <c r="L3418" s="28">
        <f t="shared" si="1398"/>
        <v>6.656349567592164E-3</v>
      </c>
      <c r="M3418" s="28">
        <f t="shared" si="1398"/>
        <v>330.4133626373627</v>
      </c>
      <c r="N3418" s="28">
        <f t="shared" si="1398"/>
        <v>119.65840659340643</v>
      </c>
      <c r="O3418" s="28">
        <f t="shared" si="1398"/>
        <v>44.390010989010989</v>
      </c>
      <c r="P3418" s="28">
        <f t="shared" si="1398"/>
        <v>0</v>
      </c>
      <c r="R3418" s="24">
        <f t="shared" si="1378"/>
        <v>1544.4512387671505</v>
      </c>
      <c r="T3418" s="5">
        <v>593.43679400447866</v>
      </c>
      <c r="V3418" s="20">
        <f t="shared" si="1379"/>
        <v>2137.8880327716292</v>
      </c>
      <c r="W3418" s="59">
        <f t="shared" si="1367"/>
        <v>43429</v>
      </c>
      <c r="X3418" s="36">
        <f t="shared" si="1393"/>
        <v>151.39905833333341</v>
      </c>
      <c r="Y3418" s="28">
        <f t="shared" si="1393"/>
        <v>338.18764999999991</v>
      </c>
      <c r="Z3418" s="28">
        <f t="shared" si="1393"/>
        <v>329.06874999999974</v>
      </c>
      <c r="AA3418" s="28">
        <f t="shared" si="1393"/>
        <v>321.8648083333332</v>
      </c>
      <c r="AB3418" s="28">
        <f t="shared" si="1393"/>
        <v>202.36661666666666</v>
      </c>
      <c r="AC3418" s="28">
        <f t="shared" si="1393"/>
        <v>35.93319166666668</v>
      </c>
      <c r="AD3418" s="28">
        <f t="shared" si="1393"/>
        <v>96.176699999999983</v>
      </c>
      <c r="AE3418" s="28">
        <f t="shared" si="1393"/>
        <v>0</v>
      </c>
      <c r="AF3418" s="28">
        <f t="shared" si="1393"/>
        <v>13.055871666666661</v>
      </c>
      <c r="AG3418" s="28">
        <f t="shared" si="1393"/>
        <v>8.5230499999999978</v>
      </c>
      <c r="AH3418" s="28">
        <f t="shared" si="1372"/>
        <v>0</v>
      </c>
      <c r="AL3418" s="24">
        <f t="shared" si="1382"/>
        <v>1496.5756966666663</v>
      </c>
      <c r="AN3418" s="47">
        <v>315</v>
      </c>
      <c r="AP3418" s="20">
        <f t="shared" si="1380"/>
        <v>1811.5756966666663</v>
      </c>
      <c r="AR3418" s="20"/>
    </row>
    <row r="3419" spans="1:44" x14ac:dyDescent="0.25">
      <c r="A3419" t="str">
        <f>VLOOKUP($B3419,'Cushing Balance'!$C$2:$E$500,3,TRUE)</f>
        <v>12018</v>
      </c>
      <c r="B3419" s="2">
        <v>43430</v>
      </c>
      <c r="C3419" s="32"/>
      <c r="D3419" s="36">
        <f t="shared" si="1331"/>
        <v>139.16694505494522</v>
      </c>
      <c r="E3419" s="28">
        <f t="shared" si="1332"/>
        <v>108.94604395604414</v>
      </c>
      <c r="F3419" s="28">
        <f t="shared" si="1333"/>
        <v>197.36916483516487</v>
      </c>
      <c r="G3419" s="28"/>
      <c r="H3419" s="28">
        <f t="shared" ref="H3419:P3419" si="1399">AVERAGE(H3413:H3418)</f>
        <v>132.56742857142854</v>
      </c>
      <c r="I3419" s="28">
        <f t="shared" si="1399"/>
        <v>78.849230769230743</v>
      </c>
      <c r="J3419" s="28">
        <f t="shared" si="1399"/>
        <v>315.60278021978041</v>
      </c>
      <c r="K3419" s="28">
        <f t="shared" si="1399"/>
        <v>77.481208791208815</v>
      </c>
      <c r="L3419" s="28">
        <f t="shared" si="1399"/>
        <v>6.656349567592164E-3</v>
      </c>
      <c r="M3419" s="28">
        <f t="shared" si="1399"/>
        <v>330.4133626373627</v>
      </c>
      <c r="N3419" s="28">
        <f t="shared" si="1399"/>
        <v>119.65840659340643</v>
      </c>
      <c r="O3419" s="28">
        <f t="shared" si="1399"/>
        <v>44.390010989010989</v>
      </c>
      <c r="P3419" s="28">
        <f t="shared" si="1399"/>
        <v>0</v>
      </c>
      <c r="R3419" s="24">
        <f t="shared" si="1378"/>
        <v>1544.4512387671505</v>
      </c>
      <c r="T3419" s="5">
        <v>593.43679400447866</v>
      </c>
      <c r="V3419" s="20">
        <f t="shared" si="1379"/>
        <v>2137.8880327716292</v>
      </c>
      <c r="W3419" s="59">
        <f t="shared" si="1367"/>
        <v>43430</v>
      </c>
      <c r="X3419" s="36">
        <f t="shared" si="1393"/>
        <v>151.39905833333341</v>
      </c>
      <c r="Y3419" s="28">
        <f t="shared" si="1393"/>
        <v>338.18764999999991</v>
      </c>
      <c r="Z3419" s="28">
        <f t="shared" si="1393"/>
        <v>329.06874999999974</v>
      </c>
      <c r="AA3419" s="28">
        <f t="shared" si="1393"/>
        <v>321.8648083333332</v>
      </c>
      <c r="AB3419" s="28">
        <f t="shared" si="1393"/>
        <v>202.36661666666666</v>
      </c>
      <c r="AC3419" s="28">
        <f t="shared" si="1393"/>
        <v>35.93319166666668</v>
      </c>
      <c r="AD3419" s="28">
        <f t="shared" si="1393"/>
        <v>96.176699999999983</v>
      </c>
      <c r="AE3419" s="28">
        <f t="shared" si="1393"/>
        <v>0</v>
      </c>
      <c r="AF3419" s="28">
        <f t="shared" si="1393"/>
        <v>13.055871666666661</v>
      </c>
      <c r="AG3419" s="28">
        <f t="shared" si="1393"/>
        <v>8.5230499999999978</v>
      </c>
      <c r="AH3419" s="28">
        <f t="shared" si="1372"/>
        <v>0</v>
      </c>
      <c r="AL3419" s="24">
        <f t="shared" si="1382"/>
        <v>1496.5756966666663</v>
      </c>
      <c r="AN3419" s="47">
        <v>315</v>
      </c>
      <c r="AP3419" s="20">
        <f t="shared" si="1380"/>
        <v>1811.5756966666663</v>
      </c>
      <c r="AR3419" s="20"/>
    </row>
    <row r="3420" spans="1:44" x14ac:dyDescent="0.25">
      <c r="A3420" t="str">
        <f>VLOOKUP($B3420,'Cushing Balance'!$C$2:$E$500,3,TRUE)</f>
        <v>12018</v>
      </c>
      <c r="B3420" s="2">
        <v>43431</v>
      </c>
      <c r="C3420" s="32"/>
      <c r="D3420" s="36">
        <f t="shared" si="1331"/>
        <v>139.16694505494522</v>
      </c>
      <c r="E3420" s="28">
        <f t="shared" si="1332"/>
        <v>108.94604395604414</v>
      </c>
      <c r="F3420" s="28">
        <f t="shared" si="1333"/>
        <v>197.36916483516487</v>
      </c>
      <c r="G3420" s="28"/>
      <c r="H3420" s="28">
        <f t="shared" ref="H3420:P3420" si="1400">AVERAGE(H3414:H3419)</f>
        <v>132.56742857142854</v>
      </c>
      <c r="I3420" s="28">
        <f t="shared" si="1400"/>
        <v>78.849230769230743</v>
      </c>
      <c r="J3420" s="28">
        <f t="shared" si="1400"/>
        <v>315.60278021978041</v>
      </c>
      <c r="K3420" s="28">
        <f t="shared" si="1400"/>
        <v>77.481208791208815</v>
      </c>
      <c r="L3420" s="28">
        <f t="shared" si="1400"/>
        <v>6.656349567592164E-3</v>
      </c>
      <c r="M3420" s="28">
        <f t="shared" si="1400"/>
        <v>330.4133626373627</v>
      </c>
      <c r="N3420" s="28">
        <f t="shared" si="1400"/>
        <v>119.65840659340643</v>
      </c>
      <c r="O3420" s="28">
        <f t="shared" si="1400"/>
        <v>44.390010989010989</v>
      </c>
      <c r="P3420" s="28">
        <f t="shared" si="1400"/>
        <v>0</v>
      </c>
      <c r="R3420" s="24">
        <f t="shared" si="1378"/>
        <v>1544.4512387671505</v>
      </c>
      <c r="T3420" s="5">
        <v>593.43679400447866</v>
      </c>
      <c r="V3420" s="20">
        <f t="shared" si="1379"/>
        <v>2137.8880327716292</v>
      </c>
      <c r="W3420" s="59">
        <f t="shared" si="1367"/>
        <v>43431</v>
      </c>
      <c r="X3420" s="36">
        <f t="shared" si="1393"/>
        <v>151.39905833333341</v>
      </c>
      <c r="Y3420" s="28">
        <f t="shared" si="1393"/>
        <v>338.18764999999991</v>
      </c>
      <c r="Z3420" s="28">
        <f t="shared" si="1393"/>
        <v>329.06874999999974</v>
      </c>
      <c r="AA3420" s="28">
        <f t="shared" si="1393"/>
        <v>321.8648083333332</v>
      </c>
      <c r="AB3420" s="28">
        <f t="shared" si="1393"/>
        <v>202.36661666666666</v>
      </c>
      <c r="AC3420" s="28">
        <f t="shared" si="1393"/>
        <v>35.93319166666668</v>
      </c>
      <c r="AD3420" s="28">
        <f t="shared" si="1393"/>
        <v>96.176699999999983</v>
      </c>
      <c r="AE3420" s="28">
        <f t="shared" si="1393"/>
        <v>0</v>
      </c>
      <c r="AF3420" s="28">
        <f t="shared" si="1393"/>
        <v>13.055871666666661</v>
      </c>
      <c r="AG3420" s="28">
        <f t="shared" si="1393"/>
        <v>8.5230499999999978</v>
      </c>
      <c r="AH3420" s="28">
        <f t="shared" si="1372"/>
        <v>0</v>
      </c>
      <c r="AL3420" s="24">
        <f t="shared" si="1382"/>
        <v>1496.5756966666663</v>
      </c>
      <c r="AN3420" s="47">
        <v>315</v>
      </c>
      <c r="AP3420" s="20">
        <f t="shared" si="1380"/>
        <v>1811.5756966666663</v>
      </c>
      <c r="AR3420" s="20"/>
    </row>
    <row r="3421" spans="1:44" x14ac:dyDescent="0.25">
      <c r="A3421" t="str">
        <f>VLOOKUP($B3421,'Cushing Balance'!$C$2:$E$500,3,TRUE)</f>
        <v>12018</v>
      </c>
      <c r="B3421" s="2">
        <v>43432</v>
      </c>
      <c r="C3421" s="32"/>
      <c r="D3421" s="36">
        <f t="shared" si="1331"/>
        <v>139.16694505494522</v>
      </c>
      <c r="E3421" s="28">
        <f t="shared" si="1332"/>
        <v>108.94604395604414</v>
      </c>
      <c r="F3421" s="28">
        <f t="shared" si="1333"/>
        <v>197.36916483516487</v>
      </c>
      <c r="G3421" s="28"/>
      <c r="H3421" s="28">
        <f t="shared" ref="H3421:P3421" si="1401">AVERAGE(H3415:H3420)</f>
        <v>132.56742857142854</v>
      </c>
      <c r="I3421" s="28">
        <f t="shared" si="1401"/>
        <v>78.849230769230743</v>
      </c>
      <c r="J3421" s="28">
        <f t="shared" si="1401"/>
        <v>315.60278021978041</v>
      </c>
      <c r="K3421" s="28">
        <f t="shared" si="1401"/>
        <v>77.481208791208815</v>
      </c>
      <c r="L3421" s="28">
        <f t="shared" si="1401"/>
        <v>6.656349567592164E-3</v>
      </c>
      <c r="M3421" s="28">
        <f t="shared" si="1401"/>
        <v>330.4133626373627</v>
      </c>
      <c r="N3421" s="28">
        <f t="shared" si="1401"/>
        <v>119.65840659340643</v>
      </c>
      <c r="O3421" s="28">
        <f t="shared" si="1401"/>
        <v>44.390010989010989</v>
      </c>
      <c r="P3421" s="28">
        <f t="shared" si="1401"/>
        <v>0</v>
      </c>
      <c r="R3421" s="24">
        <f t="shared" si="1378"/>
        <v>1544.4512387671505</v>
      </c>
      <c r="T3421" s="5">
        <v>593.43679400447866</v>
      </c>
      <c r="V3421" s="20">
        <f t="shared" si="1379"/>
        <v>2137.8880327716292</v>
      </c>
      <c r="W3421" s="59">
        <f t="shared" si="1367"/>
        <v>43432</v>
      </c>
      <c r="X3421" s="36">
        <f t="shared" si="1393"/>
        <v>151.39905833333341</v>
      </c>
      <c r="Y3421" s="28">
        <f t="shared" si="1393"/>
        <v>338.18764999999991</v>
      </c>
      <c r="Z3421" s="28">
        <f t="shared" si="1393"/>
        <v>329.06874999999974</v>
      </c>
      <c r="AA3421" s="28">
        <f t="shared" si="1393"/>
        <v>321.8648083333332</v>
      </c>
      <c r="AB3421" s="28">
        <f t="shared" si="1393"/>
        <v>202.36661666666666</v>
      </c>
      <c r="AC3421" s="28">
        <f t="shared" si="1393"/>
        <v>35.93319166666668</v>
      </c>
      <c r="AD3421" s="28">
        <f t="shared" si="1393"/>
        <v>96.176699999999983</v>
      </c>
      <c r="AE3421" s="28">
        <f t="shared" si="1393"/>
        <v>0</v>
      </c>
      <c r="AF3421" s="28">
        <f t="shared" si="1393"/>
        <v>13.055871666666661</v>
      </c>
      <c r="AG3421" s="28">
        <f t="shared" si="1393"/>
        <v>8.5230499999999978</v>
      </c>
      <c r="AH3421" s="28">
        <f t="shared" si="1372"/>
        <v>0</v>
      </c>
      <c r="AL3421" s="24">
        <f t="shared" si="1382"/>
        <v>1496.5756966666663</v>
      </c>
      <c r="AN3421" s="47">
        <v>315</v>
      </c>
      <c r="AP3421" s="20">
        <f t="shared" si="1380"/>
        <v>1811.5756966666663</v>
      </c>
      <c r="AR3421" s="20"/>
    </row>
    <row r="3422" spans="1:44" x14ac:dyDescent="0.25">
      <c r="A3422" t="str">
        <f>VLOOKUP($B3422,'Cushing Balance'!$C$2:$E$500,3,TRUE)</f>
        <v>12018</v>
      </c>
      <c r="B3422" s="2">
        <v>43433</v>
      </c>
      <c r="C3422" s="32"/>
      <c r="D3422" s="36">
        <f t="shared" si="1331"/>
        <v>139.16694505494522</v>
      </c>
      <c r="E3422" s="28">
        <f t="shared" si="1332"/>
        <v>108.94604395604414</v>
      </c>
      <c r="F3422" s="28">
        <f t="shared" si="1333"/>
        <v>197.36916483516487</v>
      </c>
      <c r="G3422" s="28"/>
      <c r="H3422" s="28">
        <f t="shared" ref="H3422:P3422" si="1402">AVERAGE(H3416:H3421)</f>
        <v>132.56742857142854</v>
      </c>
      <c r="I3422" s="28">
        <f t="shared" si="1402"/>
        <v>78.849230769230743</v>
      </c>
      <c r="J3422" s="28">
        <f t="shared" si="1402"/>
        <v>315.60278021978041</v>
      </c>
      <c r="K3422" s="28">
        <f t="shared" si="1402"/>
        <v>77.481208791208815</v>
      </c>
      <c r="L3422" s="28">
        <f t="shared" si="1402"/>
        <v>6.656349567592164E-3</v>
      </c>
      <c r="M3422" s="28">
        <f t="shared" si="1402"/>
        <v>330.4133626373627</v>
      </c>
      <c r="N3422" s="28">
        <f t="shared" si="1402"/>
        <v>119.65840659340643</v>
      </c>
      <c r="O3422" s="28">
        <f t="shared" si="1402"/>
        <v>44.390010989010989</v>
      </c>
      <c r="P3422" s="28">
        <f t="shared" si="1402"/>
        <v>0</v>
      </c>
      <c r="R3422" s="24">
        <f t="shared" si="1378"/>
        <v>1544.4512387671505</v>
      </c>
      <c r="T3422" s="5">
        <v>593.43679400447866</v>
      </c>
      <c r="V3422" s="20">
        <f t="shared" si="1379"/>
        <v>2137.8880327716292</v>
      </c>
      <c r="W3422" s="59">
        <f t="shared" si="1367"/>
        <v>43433</v>
      </c>
      <c r="X3422" s="36">
        <f t="shared" si="1393"/>
        <v>151.39905833333341</v>
      </c>
      <c r="Y3422" s="28">
        <f t="shared" si="1393"/>
        <v>338.18764999999991</v>
      </c>
      <c r="Z3422" s="28">
        <f t="shared" si="1393"/>
        <v>329.06874999999974</v>
      </c>
      <c r="AA3422" s="28">
        <f t="shared" si="1393"/>
        <v>321.8648083333332</v>
      </c>
      <c r="AB3422" s="28">
        <f t="shared" si="1393"/>
        <v>202.36661666666666</v>
      </c>
      <c r="AC3422" s="28">
        <f t="shared" si="1393"/>
        <v>35.93319166666668</v>
      </c>
      <c r="AD3422" s="28">
        <f t="shared" si="1393"/>
        <v>96.176699999999983</v>
      </c>
      <c r="AE3422" s="28">
        <f t="shared" si="1393"/>
        <v>0</v>
      </c>
      <c r="AF3422" s="28">
        <f t="shared" si="1393"/>
        <v>13.055871666666661</v>
      </c>
      <c r="AG3422" s="28">
        <f t="shared" si="1393"/>
        <v>8.5230499999999978</v>
      </c>
      <c r="AH3422" s="28">
        <f t="shared" si="1372"/>
        <v>0</v>
      </c>
      <c r="AL3422" s="24">
        <f t="shared" si="1382"/>
        <v>1496.5756966666663</v>
      </c>
      <c r="AN3422" s="47">
        <v>315</v>
      </c>
      <c r="AP3422" s="20">
        <f t="shared" si="1380"/>
        <v>1811.5756966666663</v>
      </c>
      <c r="AR3422" s="20"/>
    </row>
    <row r="3423" spans="1:44" x14ac:dyDescent="0.25">
      <c r="A3423" t="str">
        <f>VLOOKUP($B3423,'Cushing Balance'!$C$2:$E$500,3,TRUE)</f>
        <v>12018</v>
      </c>
      <c r="B3423" s="2">
        <v>43434</v>
      </c>
      <c r="C3423" s="32"/>
      <c r="D3423" s="36">
        <f t="shared" si="1331"/>
        <v>139.16694505494522</v>
      </c>
      <c r="E3423" s="28">
        <f t="shared" si="1332"/>
        <v>108.94604395604414</v>
      </c>
      <c r="F3423" s="28">
        <f t="shared" si="1333"/>
        <v>197.36916483516487</v>
      </c>
      <c r="G3423" s="28"/>
      <c r="H3423" s="28">
        <f t="shared" ref="H3423:P3423" si="1403">AVERAGE(H3417:H3422)</f>
        <v>132.56742857142854</v>
      </c>
      <c r="I3423" s="28">
        <f t="shared" si="1403"/>
        <v>78.849230769230743</v>
      </c>
      <c r="J3423" s="28">
        <f t="shared" si="1403"/>
        <v>315.60278021978041</v>
      </c>
      <c r="K3423" s="28">
        <f t="shared" si="1403"/>
        <v>77.481208791208815</v>
      </c>
      <c r="L3423" s="28">
        <f t="shared" si="1403"/>
        <v>6.656349567592164E-3</v>
      </c>
      <c r="M3423" s="28">
        <f t="shared" si="1403"/>
        <v>330.4133626373627</v>
      </c>
      <c r="N3423" s="28">
        <f t="shared" si="1403"/>
        <v>119.65840659340643</v>
      </c>
      <c r="O3423" s="28">
        <f t="shared" si="1403"/>
        <v>44.390010989010989</v>
      </c>
      <c r="P3423" s="28">
        <f t="shared" si="1403"/>
        <v>0</v>
      </c>
      <c r="R3423" s="24">
        <f t="shared" si="1378"/>
        <v>1544.4512387671505</v>
      </c>
      <c r="T3423" s="5">
        <v>593.43679400447866</v>
      </c>
      <c r="V3423" s="20">
        <f t="shared" si="1379"/>
        <v>2137.8880327716292</v>
      </c>
      <c r="W3423" s="59">
        <f t="shared" si="1367"/>
        <v>43434</v>
      </c>
      <c r="X3423" s="36">
        <f t="shared" si="1393"/>
        <v>151.39905833333341</v>
      </c>
      <c r="Y3423" s="28">
        <f t="shared" si="1393"/>
        <v>338.18764999999991</v>
      </c>
      <c r="Z3423" s="28">
        <f t="shared" si="1393"/>
        <v>329.06874999999974</v>
      </c>
      <c r="AA3423" s="28">
        <f t="shared" si="1393"/>
        <v>321.8648083333332</v>
      </c>
      <c r="AB3423" s="28">
        <f t="shared" si="1393"/>
        <v>202.36661666666666</v>
      </c>
      <c r="AC3423" s="28">
        <f t="shared" si="1393"/>
        <v>35.93319166666668</v>
      </c>
      <c r="AD3423" s="28">
        <f t="shared" si="1393"/>
        <v>96.176699999999983</v>
      </c>
      <c r="AE3423" s="28">
        <f t="shared" si="1393"/>
        <v>0</v>
      </c>
      <c r="AF3423" s="28">
        <f t="shared" si="1393"/>
        <v>13.055871666666661</v>
      </c>
      <c r="AG3423" s="28">
        <f t="shared" si="1393"/>
        <v>8.5230499999999978</v>
      </c>
      <c r="AH3423" s="28">
        <f t="shared" si="1372"/>
        <v>0</v>
      </c>
      <c r="AL3423" s="24">
        <f t="shared" si="1382"/>
        <v>1496.5756966666663</v>
      </c>
      <c r="AN3423" s="47">
        <v>315</v>
      </c>
      <c r="AP3423" s="20">
        <f t="shared" si="1380"/>
        <v>1811.5756966666663</v>
      </c>
      <c r="AR3423" s="20"/>
    </row>
    <row r="3424" spans="1:44" x14ac:dyDescent="0.25">
      <c r="A3424" t="str">
        <f>VLOOKUP($B3424,'Cushing Balance'!$C$2:$E$500,3,TRUE)</f>
        <v>12018</v>
      </c>
      <c r="B3424" s="2">
        <v>43435</v>
      </c>
      <c r="C3424" s="32"/>
      <c r="D3424" s="36">
        <f t="shared" si="1331"/>
        <v>139.16694505494522</v>
      </c>
      <c r="E3424" s="28">
        <f t="shared" si="1332"/>
        <v>108.94604395604414</v>
      </c>
      <c r="F3424" s="28">
        <f t="shared" si="1333"/>
        <v>197.36916483516487</v>
      </c>
      <c r="G3424" s="28"/>
      <c r="H3424" s="28">
        <f t="shared" ref="H3424:P3424" si="1404">AVERAGE(H3418:H3423)</f>
        <v>132.56742857142854</v>
      </c>
      <c r="I3424" s="28">
        <f t="shared" si="1404"/>
        <v>78.849230769230743</v>
      </c>
      <c r="J3424" s="28">
        <f t="shared" si="1404"/>
        <v>315.60278021978041</v>
      </c>
      <c r="K3424" s="28">
        <f t="shared" si="1404"/>
        <v>77.481208791208815</v>
      </c>
      <c r="L3424" s="28">
        <f t="shared" si="1404"/>
        <v>6.656349567592164E-3</v>
      </c>
      <c r="M3424" s="28">
        <f t="shared" si="1404"/>
        <v>330.4133626373627</v>
      </c>
      <c r="N3424" s="28">
        <f t="shared" si="1404"/>
        <v>119.65840659340643</v>
      </c>
      <c r="O3424" s="28">
        <f t="shared" si="1404"/>
        <v>44.390010989010989</v>
      </c>
      <c r="P3424" s="28">
        <f t="shared" si="1404"/>
        <v>0</v>
      </c>
      <c r="R3424" s="24">
        <f t="shared" si="1378"/>
        <v>1544.4512387671505</v>
      </c>
      <c r="T3424" s="5">
        <v>595.77148302548233</v>
      </c>
      <c r="V3424" s="20">
        <f t="shared" si="1379"/>
        <v>2140.2227217926329</v>
      </c>
      <c r="W3424" s="59">
        <f t="shared" si="1367"/>
        <v>43435</v>
      </c>
      <c r="X3424" s="36">
        <f t="shared" si="1393"/>
        <v>151.39905833333341</v>
      </c>
      <c r="Y3424" s="28">
        <f t="shared" si="1393"/>
        <v>338.18764999999991</v>
      </c>
      <c r="Z3424" s="28">
        <f t="shared" si="1393"/>
        <v>329.06874999999974</v>
      </c>
      <c r="AA3424" s="28">
        <f t="shared" si="1393"/>
        <v>321.8648083333332</v>
      </c>
      <c r="AB3424" s="28">
        <f t="shared" si="1393"/>
        <v>202.36661666666666</v>
      </c>
      <c r="AC3424" s="28">
        <f t="shared" si="1393"/>
        <v>35.93319166666668</v>
      </c>
      <c r="AD3424" s="28">
        <f t="shared" si="1393"/>
        <v>96.176699999999983</v>
      </c>
      <c r="AE3424" s="28">
        <f t="shared" si="1393"/>
        <v>0</v>
      </c>
      <c r="AF3424" s="28">
        <f t="shared" si="1393"/>
        <v>13.055871666666661</v>
      </c>
      <c r="AG3424" s="28">
        <f t="shared" si="1393"/>
        <v>8.5230499999999978</v>
      </c>
      <c r="AH3424" s="28">
        <f t="shared" si="1372"/>
        <v>0</v>
      </c>
      <c r="AL3424" s="24">
        <f t="shared" si="1382"/>
        <v>1496.5756966666663</v>
      </c>
      <c r="AN3424" s="47">
        <v>315</v>
      </c>
      <c r="AP3424" s="20">
        <f t="shared" si="1380"/>
        <v>1811.5756966666663</v>
      </c>
      <c r="AR3424" s="20"/>
    </row>
    <row r="3425" spans="1:44" x14ac:dyDescent="0.25">
      <c r="A3425" t="str">
        <f>VLOOKUP($B3425,'Cushing Balance'!$C$2:$E$500,3,TRUE)</f>
        <v>12018</v>
      </c>
      <c r="B3425" s="2">
        <v>43436</v>
      </c>
      <c r="C3425" s="32"/>
      <c r="D3425" s="36">
        <f t="shared" si="1331"/>
        <v>139.16694505494522</v>
      </c>
      <c r="E3425" s="28">
        <f t="shared" si="1332"/>
        <v>108.94604395604414</v>
      </c>
      <c r="F3425" s="28">
        <f t="shared" si="1333"/>
        <v>197.36916483516487</v>
      </c>
      <c r="G3425" s="28"/>
      <c r="H3425" s="28">
        <f t="shared" ref="H3425:P3425" si="1405">AVERAGE(H3419:H3424)</f>
        <v>132.56742857142854</v>
      </c>
      <c r="I3425" s="28">
        <f t="shared" si="1405"/>
        <v>78.849230769230743</v>
      </c>
      <c r="J3425" s="28">
        <f t="shared" si="1405"/>
        <v>315.60278021978041</v>
      </c>
      <c r="K3425" s="28">
        <f t="shared" si="1405"/>
        <v>77.481208791208815</v>
      </c>
      <c r="L3425" s="28">
        <f t="shared" si="1405"/>
        <v>6.656349567592164E-3</v>
      </c>
      <c r="M3425" s="28">
        <f t="shared" si="1405"/>
        <v>330.4133626373627</v>
      </c>
      <c r="N3425" s="28">
        <f t="shared" si="1405"/>
        <v>119.65840659340643</v>
      </c>
      <c r="O3425" s="28">
        <f t="shared" si="1405"/>
        <v>44.390010989010989</v>
      </c>
      <c r="P3425" s="28">
        <f t="shared" si="1405"/>
        <v>0</v>
      </c>
      <c r="R3425" s="24">
        <f t="shared" si="1378"/>
        <v>1544.4512387671505</v>
      </c>
      <c r="T3425" s="5">
        <v>595.77148302548233</v>
      </c>
      <c r="V3425" s="20">
        <f t="shared" si="1379"/>
        <v>2140.2227217926329</v>
      </c>
      <c r="W3425" s="59">
        <f t="shared" si="1367"/>
        <v>43436</v>
      </c>
      <c r="X3425" s="36">
        <f t="shared" si="1393"/>
        <v>151.39905833333341</v>
      </c>
      <c r="Y3425" s="28">
        <f t="shared" si="1393"/>
        <v>338.18764999999991</v>
      </c>
      <c r="Z3425" s="28">
        <f t="shared" si="1393"/>
        <v>329.06874999999974</v>
      </c>
      <c r="AA3425" s="28">
        <f t="shared" si="1393"/>
        <v>321.8648083333332</v>
      </c>
      <c r="AB3425" s="28">
        <f t="shared" si="1393"/>
        <v>202.36661666666666</v>
      </c>
      <c r="AC3425" s="28">
        <f t="shared" si="1393"/>
        <v>35.93319166666668</v>
      </c>
      <c r="AD3425" s="28">
        <f t="shared" si="1393"/>
        <v>96.176699999999983</v>
      </c>
      <c r="AE3425" s="28">
        <f t="shared" si="1393"/>
        <v>0</v>
      </c>
      <c r="AF3425" s="28">
        <f t="shared" si="1393"/>
        <v>13.055871666666661</v>
      </c>
      <c r="AG3425" s="28">
        <f t="shared" si="1393"/>
        <v>8.5230499999999978</v>
      </c>
      <c r="AH3425" s="28">
        <f t="shared" si="1372"/>
        <v>0</v>
      </c>
      <c r="AL3425" s="24">
        <f t="shared" si="1382"/>
        <v>1496.5756966666663</v>
      </c>
      <c r="AN3425" s="47">
        <v>315</v>
      </c>
      <c r="AP3425" s="20">
        <f t="shared" si="1380"/>
        <v>1811.5756966666663</v>
      </c>
      <c r="AR3425" s="20"/>
    </row>
    <row r="3426" spans="1:44" x14ac:dyDescent="0.25">
      <c r="A3426" t="str">
        <f>VLOOKUP($B3426,'Cushing Balance'!$C$2:$E$500,3,TRUE)</f>
        <v>12018</v>
      </c>
      <c r="B3426" s="2">
        <v>43437</v>
      </c>
      <c r="C3426" s="32"/>
      <c r="D3426" s="36">
        <f t="shared" si="1331"/>
        <v>139.16694505494522</v>
      </c>
      <c r="E3426" s="28">
        <f t="shared" si="1332"/>
        <v>108.94604395604414</v>
      </c>
      <c r="F3426" s="28">
        <f t="shared" si="1333"/>
        <v>197.36916483516487</v>
      </c>
      <c r="G3426" s="28"/>
      <c r="H3426" s="28">
        <f t="shared" ref="H3426:P3426" si="1406">AVERAGE(H3420:H3425)</f>
        <v>132.56742857142854</v>
      </c>
      <c r="I3426" s="28">
        <f t="shared" si="1406"/>
        <v>78.849230769230743</v>
      </c>
      <c r="J3426" s="28">
        <f t="shared" si="1406"/>
        <v>315.60278021978041</v>
      </c>
      <c r="K3426" s="28">
        <f t="shared" si="1406"/>
        <v>77.481208791208815</v>
      </c>
      <c r="L3426" s="28">
        <f t="shared" si="1406"/>
        <v>6.656349567592164E-3</v>
      </c>
      <c r="M3426" s="28">
        <f t="shared" si="1406"/>
        <v>330.4133626373627</v>
      </c>
      <c r="N3426" s="28">
        <f t="shared" si="1406"/>
        <v>119.65840659340643</v>
      </c>
      <c r="O3426" s="28">
        <f t="shared" si="1406"/>
        <v>44.390010989010989</v>
      </c>
      <c r="P3426" s="28">
        <f t="shared" si="1406"/>
        <v>0</v>
      </c>
      <c r="R3426" s="24">
        <f t="shared" si="1378"/>
        <v>1544.4512387671505</v>
      </c>
      <c r="T3426" s="5">
        <v>595.77148302548233</v>
      </c>
      <c r="V3426" s="20">
        <f t="shared" si="1379"/>
        <v>2140.2227217926329</v>
      </c>
      <c r="W3426" s="59">
        <f t="shared" si="1367"/>
        <v>43437</v>
      </c>
      <c r="X3426" s="36">
        <f t="shared" si="1393"/>
        <v>151.39905833333341</v>
      </c>
      <c r="Y3426" s="28">
        <f t="shared" si="1393"/>
        <v>338.18764999999991</v>
      </c>
      <c r="Z3426" s="28">
        <f t="shared" si="1393"/>
        <v>329.06874999999974</v>
      </c>
      <c r="AA3426" s="28">
        <f t="shared" si="1393"/>
        <v>321.8648083333332</v>
      </c>
      <c r="AB3426" s="28">
        <f t="shared" si="1393"/>
        <v>202.36661666666666</v>
      </c>
      <c r="AC3426" s="28">
        <f t="shared" si="1393"/>
        <v>35.93319166666668</v>
      </c>
      <c r="AD3426" s="28">
        <f t="shared" si="1393"/>
        <v>96.176699999999983</v>
      </c>
      <c r="AE3426" s="28">
        <f t="shared" si="1393"/>
        <v>0</v>
      </c>
      <c r="AF3426" s="28">
        <f t="shared" si="1393"/>
        <v>13.055871666666661</v>
      </c>
      <c r="AG3426" s="28">
        <f t="shared" si="1393"/>
        <v>8.5230499999999978</v>
      </c>
      <c r="AH3426" s="28">
        <f t="shared" si="1372"/>
        <v>0</v>
      </c>
      <c r="AL3426" s="24">
        <f t="shared" si="1382"/>
        <v>1496.5756966666663</v>
      </c>
      <c r="AN3426" s="47">
        <v>315</v>
      </c>
      <c r="AP3426" s="20">
        <f t="shared" si="1380"/>
        <v>1811.5756966666663</v>
      </c>
      <c r="AR3426" s="20"/>
    </row>
    <row r="3427" spans="1:44" x14ac:dyDescent="0.25">
      <c r="A3427" t="str">
        <f>VLOOKUP($B3427,'Cushing Balance'!$C$2:$E$500,3,TRUE)</f>
        <v>12018</v>
      </c>
      <c r="B3427" s="2">
        <v>43438</v>
      </c>
      <c r="C3427" s="32"/>
      <c r="D3427" s="36">
        <f t="shared" si="1331"/>
        <v>139.16694505494522</v>
      </c>
      <c r="E3427" s="28">
        <f t="shared" si="1332"/>
        <v>108.94604395604414</v>
      </c>
      <c r="F3427" s="28">
        <f t="shared" si="1333"/>
        <v>197.36916483516487</v>
      </c>
      <c r="G3427" s="28"/>
      <c r="H3427" s="28">
        <f t="shared" ref="H3427:P3427" si="1407">AVERAGE(H3421:H3426)</f>
        <v>132.56742857142854</v>
      </c>
      <c r="I3427" s="28">
        <f t="shared" si="1407"/>
        <v>78.849230769230743</v>
      </c>
      <c r="J3427" s="28">
        <f t="shared" si="1407"/>
        <v>315.60278021978041</v>
      </c>
      <c r="K3427" s="28">
        <f t="shared" si="1407"/>
        <v>77.481208791208815</v>
      </c>
      <c r="L3427" s="28">
        <f t="shared" si="1407"/>
        <v>6.656349567592164E-3</v>
      </c>
      <c r="M3427" s="28">
        <f t="shared" si="1407"/>
        <v>330.4133626373627</v>
      </c>
      <c r="N3427" s="28">
        <f t="shared" si="1407"/>
        <v>119.65840659340643</v>
      </c>
      <c r="O3427" s="28">
        <f t="shared" si="1407"/>
        <v>44.390010989010989</v>
      </c>
      <c r="P3427" s="28">
        <f t="shared" si="1407"/>
        <v>0</v>
      </c>
      <c r="R3427" s="24">
        <f t="shared" si="1378"/>
        <v>1544.4512387671505</v>
      </c>
      <c r="T3427" s="5">
        <v>595.77148302548233</v>
      </c>
      <c r="V3427" s="20">
        <f t="shared" si="1379"/>
        <v>2140.2227217926329</v>
      </c>
      <c r="W3427" s="59">
        <f t="shared" si="1367"/>
        <v>43438</v>
      </c>
      <c r="X3427" s="36">
        <f t="shared" si="1393"/>
        <v>151.39905833333341</v>
      </c>
      <c r="Y3427" s="28">
        <f t="shared" si="1393"/>
        <v>338.18764999999991</v>
      </c>
      <c r="Z3427" s="28">
        <f t="shared" si="1393"/>
        <v>329.06874999999974</v>
      </c>
      <c r="AA3427" s="28">
        <f t="shared" si="1393"/>
        <v>321.8648083333332</v>
      </c>
      <c r="AB3427" s="28">
        <f t="shared" si="1393"/>
        <v>202.36661666666666</v>
      </c>
      <c r="AC3427" s="28">
        <f t="shared" si="1393"/>
        <v>35.93319166666668</v>
      </c>
      <c r="AD3427" s="28">
        <f t="shared" si="1393"/>
        <v>96.176699999999983</v>
      </c>
      <c r="AE3427" s="28">
        <f t="shared" si="1393"/>
        <v>0</v>
      </c>
      <c r="AF3427" s="28">
        <f t="shared" si="1393"/>
        <v>13.055871666666661</v>
      </c>
      <c r="AG3427" s="28">
        <f t="shared" si="1393"/>
        <v>8.5230499999999978</v>
      </c>
      <c r="AH3427" s="28">
        <f t="shared" si="1372"/>
        <v>0</v>
      </c>
      <c r="AL3427" s="24">
        <f t="shared" si="1382"/>
        <v>1496.5756966666663</v>
      </c>
      <c r="AN3427" s="47">
        <v>315</v>
      </c>
      <c r="AP3427" s="20">
        <f t="shared" si="1380"/>
        <v>1811.5756966666663</v>
      </c>
      <c r="AR3427" s="20"/>
    </row>
    <row r="3428" spans="1:44" x14ac:dyDescent="0.25">
      <c r="A3428" t="str">
        <f>VLOOKUP($B3428,'Cushing Balance'!$C$2:$E$500,3,TRUE)</f>
        <v>12018</v>
      </c>
      <c r="B3428" s="2">
        <v>43439</v>
      </c>
      <c r="C3428" s="32"/>
      <c r="D3428" s="36">
        <f t="shared" ref="D3428:D3491" si="1408">AVERAGE(D3420:D3427)</f>
        <v>139.16694505494522</v>
      </c>
      <c r="E3428" s="28">
        <f t="shared" ref="E3428:E3491" si="1409">AVERAGE(E3420:E3427)</f>
        <v>108.94604395604414</v>
      </c>
      <c r="F3428" s="28">
        <f t="shared" ref="F3428:F3491" si="1410">AVERAGE(F3420:F3427)</f>
        <v>197.36916483516487</v>
      </c>
      <c r="G3428" s="28"/>
      <c r="H3428" s="28">
        <f t="shared" ref="H3428:P3428" si="1411">AVERAGE(H3422:H3427)</f>
        <v>132.56742857142854</v>
      </c>
      <c r="I3428" s="28">
        <f t="shared" si="1411"/>
        <v>78.849230769230743</v>
      </c>
      <c r="J3428" s="28">
        <f t="shared" si="1411"/>
        <v>315.60278021978041</v>
      </c>
      <c r="K3428" s="28">
        <f t="shared" si="1411"/>
        <v>77.481208791208815</v>
      </c>
      <c r="L3428" s="28">
        <f t="shared" si="1411"/>
        <v>6.656349567592164E-3</v>
      </c>
      <c r="M3428" s="28">
        <f t="shared" si="1411"/>
        <v>330.4133626373627</v>
      </c>
      <c r="N3428" s="28">
        <f t="shared" si="1411"/>
        <v>119.65840659340643</v>
      </c>
      <c r="O3428" s="28">
        <f t="shared" si="1411"/>
        <v>44.390010989010989</v>
      </c>
      <c r="P3428" s="28">
        <f t="shared" si="1411"/>
        <v>0</v>
      </c>
      <c r="R3428" s="24">
        <f t="shared" si="1378"/>
        <v>1544.4512387671505</v>
      </c>
      <c r="T3428" s="5">
        <v>595.77148302548233</v>
      </c>
      <c r="V3428" s="20">
        <f t="shared" si="1379"/>
        <v>2140.2227217926329</v>
      </c>
      <c r="W3428" s="59">
        <f t="shared" si="1367"/>
        <v>43439</v>
      </c>
      <c r="X3428" s="36">
        <f t="shared" si="1393"/>
        <v>151.39905833333341</v>
      </c>
      <c r="Y3428" s="28">
        <f t="shared" si="1393"/>
        <v>338.18764999999991</v>
      </c>
      <c r="Z3428" s="28">
        <f t="shared" si="1393"/>
        <v>329.06874999999974</v>
      </c>
      <c r="AA3428" s="28">
        <f t="shared" si="1393"/>
        <v>321.8648083333332</v>
      </c>
      <c r="AB3428" s="28">
        <f t="shared" si="1393"/>
        <v>202.36661666666666</v>
      </c>
      <c r="AC3428" s="28">
        <f t="shared" si="1393"/>
        <v>35.93319166666668</v>
      </c>
      <c r="AD3428" s="28">
        <f t="shared" si="1393"/>
        <v>96.176699999999983</v>
      </c>
      <c r="AE3428" s="28">
        <f t="shared" si="1393"/>
        <v>0</v>
      </c>
      <c r="AF3428" s="28">
        <f t="shared" si="1393"/>
        <v>13.055871666666661</v>
      </c>
      <c r="AG3428" s="28">
        <f t="shared" si="1393"/>
        <v>8.5230499999999978</v>
      </c>
      <c r="AH3428" s="28">
        <f t="shared" si="1372"/>
        <v>0</v>
      </c>
      <c r="AL3428" s="24">
        <f t="shared" si="1382"/>
        <v>1496.5756966666663</v>
      </c>
      <c r="AN3428" s="47">
        <v>315</v>
      </c>
      <c r="AP3428" s="20">
        <f t="shared" si="1380"/>
        <v>1811.5756966666663</v>
      </c>
      <c r="AR3428" s="20"/>
    </row>
    <row r="3429" spans="1:44" x14ac:dyDescent="0.25">
      <c r="A3429" t="str">
        <f>VLOOKUP($B3429,'Cushing Balance'!$C$2:$E$500,3,TRUE)</f>
        <v>12018</v>
      </c>
      <c r="B3429" s="2">
        <v>43440</v>
      </c>
      <c r="C3429" s="32"/>
      <c r="D3429" s="36">
        <f t="shared" si="1408"/>
        <v>139.16694505494522</v>
      </c>
      <c r="E3429" s="28">
        <f t="shared" si="1409"/>
        <v>108.94604395604414</v>
      </c>
      <c r="F3429" s="28">
        <f t="shared" si="1410"/>
        <v>197.36916483516487</v>
      </c>
      <c r="G3429" s="28"/>
      <c r="H3429" s="28">
        <f t="shared" ref="H3429:P3429" si="1412">AVERAGE(H3423:H3428)</f>
        <v>132.56742857142854</v>
      </c>
      <c r="I3429" s="28">
        <f t="shared" si="1412"/>
        <v>78.849230769230743</v>
      </c>
      <c r="J3429" s="28">
        <f t="shared" si="1412"/>
        <v>315.60278021978041</v>
      </c>
      <c r="K3429" s="28">
        <f t="shared" si="1412"/>
        <v>77.481208791208815</v>
      </c>
      <c r="L3429" s="28">
        <f t="shared" si="1412"/>
        <v>6.656349567592164E-3</v>
      </c>
      <c r="M3429" s="28">
        <f t="shared" si="1412"/>
        <v>330.4133626373627</v>
      </c>
      <c r="N3429" s="28">
        <f t="shared" si="1412"/>
        <v>119.65840659340643</v>
      </c>
      <c r="O3429" s="28">
        <f t="shared" si="1412"/>
        <v>44.390010989010989</v>
      </c>
      <c r="P3429" s="28">
        <f t="shared" si="1412"/>
        <v>0</v>
      </c>
      <c r="R3429" s="24">
        <f t="shared" si="1378"/>
        <v>1544.4512387671505</v>
      </c>
      <c r="T3429" s="5">
        <v>595.77148302548233</v>
      </c>
      <c r="V3429" s="20">
        <f t="shared" si="1379"/>
        <v>2140.2227217926329</v>
      </c>
      <c r="W3429" s="59">
        <f t="shared" si="1367"/>
        <v>43440</v>
      </c>
      <c r="X3429" s="36">
        <f t="shared" ref="X3429:AG3444" si="1413">AVERAGE(X3422:X3428)</f>
        <v>151.39905833333341</v>
      </c>
      <c r="Y3429" s="28">
        <f t="shared" si="1413"/>
        <v>338.18764999999991</v>
      </c>
      <c r="Z3429" s="28">
        <f t="shared" si="1413"/>
        <v>329.06874999999974</v>
      </c>
      <c r="AA3429" s="28">
        <f t="shared" si="1413"/>
        <v>321.8648083333332</v>
      </c>
      <c r="AB3429" s="28">
        <f t="shared" si="1413"/>
        <v>202.36661666666666</v>
      </c>
      <c r="AC3429" s="28">
        <f t="shared" si="1413"/>
        <v>35.93319166666668</v>
      </c>
      <c r="AD3429" s="28">
        <f t="shared" si="1413"/>
        <v>96.176699999999983</v>
      </c>
      <c r="AE3429" s="28">
        <f t="shared" si="1413"/>
        <v>0</v>
      </c>
      <c r="AF3429" s="28">
        <f t="shared" si="1413"/>
        <v>13.055871666666661</v>
      </c>
      <c r="AG3429" s="28">
        <f t="shared" si="1413"/>
        <v>8.5230499999999978</v>
      </c>
      <c r="AH3429" s="28">
        <f t="shared" si="1372"/>
        <v>0</v>
      </c>
      <c r="AL3429" s="24">
        <f t="shared" si="1382"/>
        <v>1496.5756966666663</v>
      </c>
      <c r="AN3429" s="47">
        <v>315</v>
      </c>
      <c r="AP3429" s="20">
        <f t="shared" si="1380"/>
        <v>1811.5756966666663</v>
      </c>
      <c r="AR3429" s="20"/>
    </row>
    <row r="3430" spans="1:44" x14ac:dyDescent="0.25">
      <c r="A3430" t="str">
        <f>VLOOKUP($B3430,'Cushing Balance'!$C$2:$E$500,3,TRUE)</f>
        <v>12018</v>
      </c>
      <c r="B3430" s="2">
        <v>43441</v>
      </c>
      <c r="C3430" s="32"/>
      <c r="D3430" s="36">
        <f t="shared" si="1408"/>
        <v>139.16694505494522</v>
      </c>
      <c r="E3430" s="28">
        <f t="shared" si="1409"/>
        <v>108.94604395604414</v>
      </c>
      <c r="F3430" s="28">
        <f t="shared" si="1410"/>
        <v>197.36916483516487</v>
      </c>
      <c r="G3430" s="28"/>
      <c r="H3430" s="28">
        <f t="shared" ref="H3430:P3430" si="1414">AVERAGE(H3424:H3429)</f>
        <v>132.56742857142854</v>
      </c>
      <c r="I3430" s="28">
        <f t="shared" si="1414"/>
        <v>78.849230769230743</v>
      </c>
      <c r="J3430" s="28">
        <f t="shared" si="1414"/>
        <v>315.60278021978041</v>
      </c>
      <c r="K3430" s="28">
        <f t="shared" si="1414"/>
        <v>77.481208791208815</v>
      </c>
      <c r="L3430" s="28">
        <f t="shared" si="1414"/>
        <v>6.656349567592164E-3</v>
      </c>
      <c r="M3430" s="28">
        <f t="shared" si="1414"/>
        <v>330.4133626373627</v>
      </c>
      <c r="N3430" s="28">
        <f t="shared" si="1414"/>
        <v>119.65840659340643</v>
      </c>
      <c r="O3430" s="28">
        <f t="shared" si="1414"/>
        <v>44.390010989010989</v>
      </c>
      <c r="P3430" s="28">
        <f t="shared" si="1414"/>
        <v>0</v>
      </c>
      <c r="R3430" s="24">
        <f t="shared" si="1378"/>
        <v>1544.4512387671505</v>
      </c>
      <c r="T3430" s="5">
        <v>595.77148302548233</v>
      </c>
      <c r="V3430" s="20">
        <f t="shared" si="1379"/>
        <v>2140.2227217926329</v>
      </c>
      <c r="W3430" s="59">
        <f t="shared" si="1367"/>
        <v>43441</v>
      </c>
      <c r="X3430" s="36">
        <f t="shared" si="1413"/>
        <v>151.39905833333341</v>
      </c>
      <c r="Y3430" s="28">
        <f t="shared" si="1413"/>
        <v>338.18764999999991</v>
      </c>
      <c r="Z3430" s="28">
        <f t="shared" si="1413"/>
        <v>329.06874999999974</v>
      </c>
      <c r="AA3430" s="28">
        <f t="shared" si="1413"/>
        <v>321.8648083333332</v>
      </c>
      <c r="AB3430" s="28">
        <f t="shared" si="1413"/>
        <v>202.36661666666666</v>
      </c>
      <c r="AC3430" s="28">
        <f t="shared" si="1413"/>
        <v>35.93319166666668</v>
      </c>
      <c r="AD3430" s="28">
        <f t="shared" si="1413"/>
        <v>96.176699999999983</v>
      </c>
      <c r="AE3430" s="28">
        <f t="shared" si="1413"/>
        <v>0</v>
      </c>
      <c r="AF3430" s="28">
        <f t="shared" si="1413"/>
        <v>13.055871666666661</v>
      </c>
      <c r="AG3430" s="28">
        <f t="shared" si="1413"/>
        <v>8.5230499999999978</v>
      </c>
      <c r="AH3430" s="28">
        <f t="shared" si="1372"/>
        <v>0</v>
      </c>
      <c r="AL3430" s="24">
        <f t="shared" si="1382"/>
        <v>1496.5756966666663</v>
      </c>
      <c r="AN3430" s="47">
        <v>315</v>
      </c>
      <c r="AP3430" s="20">
        <f t="shared" si="1380"/>
        <v>1811.5756966666663</v>
      </c>
      <c r="AR3430" s="20"/>
    </row>
    <row r="3431" spans="1:44" x14ac:dyDescent="0.25">
      <c r="A3431" t="str">
        <f>VLOOKUP($B3431,'Cushing Balance'!$C$2:$E$500,3,TRUE)</f>
        <v>12018</v>
      </c>
      <c r="B3431" s="2">
        <v>43442</v>
      </c>
      <c r="C3431" s="32"/>
      <c r="D3431" s="36">
        <f t="shared" si="1408"/>
        <v>139.16694505494522</v>
      </c>
      <c r="E3431" s="28">
        <f t="shared" si="1409"/>
        <v>108.94604395604414</v>
      </c>
      <c r="F3431" s="28">
        <f t="shared" si="1410"/>
        <v>197.36916483516487</v>
      </c>
      <c r="G3431" s="28"/>
      <c r="H3431" s="28">
        <f t="shared" ref="H3431:P3431" si="1415">AVERAGE(H3425:H3430)</f>
        <v>132.56742857142854</v>
      </c>
      <c r="I3431" s="28">
        <f t="shared" si="1415"/>
        <v>78.849230769230743</v>
      </c>
      <c r="J3431" s="28">
        <f t="shared" si="1415"/>
        <v>315.60278021978041</v>
      </c>
      <c r="K3431" s="28">
        <f t="shared" si="1415"/>
        <v>77.481208791208815</v>
      </c>
      <c r="L3431" s="28">
        <f t="shared" si="1415"/>
        <v>6.656349567592164E-3</v>
      </c>
      <c r="M3431" s="28">
        <f t="shared" si="1415"/>
        <v>330.4133626373627</v>
      </c>
      <c r="N3431" s="28">
        <f t="shared" si="1415"/>
        <v>119.65840659340643</v>
      </c>
      <c r="O3431" s="28">
        <f t="shared" si="1415"/>
        <v>44.390010989010989</v>
      </c>
      <c r="P3431" s="28">
        <f t="shared" si="1415"/>
        <v>0</v>
      </c>
      <c r="R3431" s="24">
        <f t="shared" si="1378"/>
        <v>1544.4512387671505</v>
      </c>
      <c r="T3431" s="5">
        <v>595.77148302548233</v>
      </c>
      <c r="V3431" s="20">
        <f t="shared" si="1379"/>
        <v>2140.2227217926329</v>
      </c>
      <c r="W3431" s="59">
        <f t="shared" si="1367"/>
        <v>43442</v>
      </c>
      <c r="X3431" s="36">
        <f t="shared" si="1413"/>
        <v>151.39905833333341</v>
      </c>
      <c r="Y3431" s="28">
        <f t="shared" si="1413"/>
        <v>338.18764999999991</v>
      </c>
      <c r="Z3431" s="28">
        <f t="shared" si="1413"/>
        <v>329.06874999999974</v>
      </c>
      <c r="AA3431" s="28">
        <f t="shared" si="1413"/>
        <v>321.8648083333332</v>
      </c>
      <c r="AB3431" s="28">
        <f t="shared" si="1413"/>
        <v>202.36661666666666</v>
      </c>
      <c r="AC3431" s="28">
        <f t="shared" si="1413"/>
        <v>35.93319166666668</v>
      </c>
      <c r="AD3431" s="28">
        <f t="shared" si="1413"/>
        <v>96.176699999999983</v>
      </c>
      <c r="AE3431" s="28">
        <f t="shared" si="1413"/>
        <v>0</v>
      </c>
      <c r="AF3431" s="28">
        <f t="shared" si="1413"/>
        <v>13.055871666666661</v>
      </c>
      <c r="AG3431" s="28">
        <f t="shared" si="1413"/>
        <v>8.5230499999999978</v>
      </c>
      <c r="AH3431" s="28">
        <f t="shared" si="1372"/>
        <v>0</v>
      </c>
      <c r="AL3431" s="24">
        <f t="shared" si="1382"/>
        <v>1496.5756966666663</v>
      </c>
      <c r="AN3431" s="47">
        <v>315</v>
      </c>
      <c r="AP3431" s="20">
        <f t="shared" si="1380"/>
        <v>1811.5756966666663</v>
      </c>
      <c r="AR3431" s="20"/>
    </row>
    <row r="3432" spans="1:44" x14ac:dyDescent="0.25">
      <c r="A3432" t="str">
        <f>VLOOKUP($B3432,'Cushing Balance'!$C$2:$E$500,3,TRUE)</f>
        <v>12018</v>
      </c>
      <c r="B3432" s="2">
        <v>43443</v>
      </c>
      <c r="C3432" s="32"/>
      <c r="D3432" s="36">
        <f t="shared" si="1408"/>
        <v>139.16694505494522</v>
      </c>
      <c r="E3432" s="28">
        <f t="shared" si="1409"/>
        <v>108.94604395604414</v>
      </c>
      <c r="F3432" s="28">
        <f t="shared" si="1410"/>
        <v>197.36916483516487</v>
      </c>
      <c r="G3432" s="28"/>
      <c r="H3432" s="28">
        <f t="shared" ref="H3432:P3432" si="1416">AVERAGE(H3426:H3431)</f>
        <v>132.56742857142854</v>
      </c>
      <c r="I3432" s="28">
        <f t="shared" si="1416"/>
        <v>78.849230769230743</v>
      </c>
      <c r="J3432" s="28">
        <f t="shared" si="1416"/>
        <v>315.60278021978041</v>
      </c>
      <c r="K3432" s="28">
        <f t="shared" si="1416"/>
        <v>77.481208791208815</v>
      </c>
      <c r="L3432" s="28">
        <f t="shared" si="1416"/>
        <v>6.656349567592164E-3</v>
      </c>
      <c r="M3432" s="28">
        <f t="shared" si="1416"/>
        <v>330.4133626373627</v>
      </c>
      <c r="N3432" s="28">
        <f t="shared" si="1416"/>
        <v>119.65840659340643</v>
      </c>
      <c r="O3432" s="28">
        <f t="shared" si="1416"/>
        <v>44.390010989010989</v>
      </c>
      <c r="P3432" s="28">
        <f t="shared" si="1416"/>
        <v>0</v>
      </c>
      <c r="R3432" s="24">
        <f t="shared" si="1378"/>
        <v>1544.4512387671505</v>
      </c>
      <c r="T3432" s="5">
        <v>595.77148302548233</v>
      </c>
      <c r="V3432" s="20">
        <f t="shared" si="1379"/>
        <v>2140.2227217926329</v>
      </c>
      <c r="W3432" s="59">
        <f t="shared" si="1367"/>
        <v>43443</v>
      </c>
      <c r="X3432" s="36">
        <f t="shared" si="1413"/>
        <v>151.39905833333341</v>
      </c>
      <c r="Y3432" s="28">
        <f t="shared" si="1413"/>
        <v>338.18764999999991</v>
      </c>
      <c r="Z3432" s="28">
        <f t="shared" si="1413"/>
        <v>329.06874999999974</v>
      </c>
      <c r="AA3432" s="28">
        <f t="shared" si="1413"/>
        <v>321.8648083333332</v>
      </c>
      <c r="AB3432" s="28">
        <f t="shared" si="1413"/>
        <v>202.36661666666666</v>
      </c>
      <c r="AC3432" s="28">
        <f t="shared" si="1413"/>
        <v>35.93319166666668</v>
      </c>
      <c r="AD3432" s="28">
        <f t="shared" si="1413"/>
        <v>96.176699999999983</v>
      </c>
      <c r="AE3432" s="28">
        <f t="shared" si="1413"/>
        <v>0</v>
      </c>
      <c r="AF3432" s="28">
        <f t="shared" si="1413"/>
        <v>13.055871666666661</v>
      </c>
      <c r="AG3432" s="28">
        <f t="shared" si="1413"/>
        <v>8.5230499999999978</v>
      </c>
      <c r="AH3432" s="28">
        <f t="shared" si="1372"/>
        <v>0</v>
      </c>
      <c r="AL3432" s="24">
        <f t="shared" si="1382"/>
        <v>1496.5756966666663</v>
      </c>
      <c r="AN3432" s="47">
        <v>315</v>
      </c>
      <c r="AP3432" s="20">
        <f t="shared" si="1380"/>
        <v>1811.5756966666663</v>
      </c>
      <c r="AR3432" s="20"/>
    </row>
    <row r="3433" spans="1:44" x14ac:dyDescent="0.25">
      <c r="A3433" t="str">
        <f>VLOOKUP($B3433,'Cushing Balance'!$C$2:$E$500,3,TRUE)</f>
        <v>12018</v>
      </c>
      <c r="B3433" s="2">
        <v>43444</v>
      </c>
      <c r="C3433" s="32"/>
      <c r="D3433" s="36">
        <f t="shared" si="1408"/>
        <v>139.16694505494522</v>
      </c>
      <c r="E3433" s="28">
        <f t="shared" si="1409"/>
        <v>108.94604395604414</v>
      </c>
      <c r="F3433" s="28">
        <f t="shared" si="1410"/>
        <v>197.36916483516487</v>
      </c>
      <c r="G3433" s="28"/>
      <c r="H3433" s="28">
        <f t="shared" ref="H3433:P3433" si="1417">AVERAGE(H3427:H3432)</f>
        <v>132.56742857142854</v>
      </c>
      <c r="I3433" s="28">
        <f t="shared" si="1417"/>
        <v>78.849230769230743</v>
      </c>
      <c r="J3433" s="28">
        <f t="shared" si="1417"/>
        <v>315.60278021978041</v>
      </c>
      <c r="K3433" s="28">
        <f t="shared" si="1417"/>
        <v>77.481208791208815</v>
      </c>
      <c r="L3433" s="28">
        <f t="shared" si="1417"/>
        <v>6.656349567592164E-3</v>
      </c>
      <c r="M3433" s="28">
        <f t="shared" si="1417"/>
        <v>330.4133626373627</v>
      </c>
      <c r="N3433" s="28">
        <f t="shared" si="1417"/>
        <v>119.65840659340643</v>
      </c>
      <c r="O3433" s="28">
        <f t="shared" si="1417"/>
        <v>44.390010989010989</v>
      </c>
      <c r="P3433" s="28">
        <f t="shared" si="1417"/>
        <v>0</v>
      </c>
      <c r="R3433" s="24">
        <f t="shared" si="1378"/>
        <v>1544.4512387671505</v>
      </c>
      <c r="T3433" s="5">
        <v>595.77148302548233</v>
      </c>
      <c r="V3433" s="20">
        <f t="shared" si="1379"/>
        <v>2140.2227217926329</v>
      </c>
      <c r="W3433" s="59">
        <f t="shared" si="1367"/>
        <v>43444</v>
      </c>
      <c r="X3433" s="36">
        <f t="shared" si="1413"/>
        <v>151.39905833333341</v>
      </c>
      <c r="Y3433" s="28">
        <f t="shared" si="1413"/>
        <v>338.18764999999991</v>
      </c>
      <c r="Z3433" s="28">
        <f t="shared" si="1413"/>
        <v>329.06874999999974</v>
      </c>
      <c r="AA3433" s="28">
        <f t="shared" si="1413"/>
        <v>321.8648083333332</v>
      </c>
      <c r="AB3433" s="28">
        <f t="shared" si="1413"/>
        <v>202.36661666666666</v>
      </c>
      <c r="AC3433" s="28">
        <f t="shared" si="1413"/>
        <v>35.93319166666668</v>
      </c>
      <c r="AD3433" s="28">
        <f t="shared" si="1413"/>
        <v>96.176699999999983</v>
      </c>
      <c r="AE3433" s="28">
        <f t="shared" si="1413"/>
        <v>0</v>
      </c>
      <c r="AF3433" s="28">
        <f t="shared" si="1413"/>
        <v>13.055871666666661</v>
      </c>
      <c r="AG3433" s="28">
        <f t="shared" si="1413"/>
        <v>8.5230499999999978</v>
      </c>
      <c r="AH3433" s="28">
        <f t="shared" si="1372"/>
        <v>0</v>
      </c>
      <c r="AL3433" s="24">
        <f t="shared" si="1382"/>
        <v>1496.5756966666663</v>
      </c>
      <c r="AN3433" s="47">
        <v>315</v>
      </c>
      <c r="AP3433" s="20">
        <f t="shared" si="1380"/>
        <v>1811.5756966666663</v>
      </c>
      <c r="AR3433" s="20"/>
    </row>
    <row r="3434" spans="1:44" x14ac:dyDescent="0.25">
      <c r="A3434" t="str">
        <f>VLOOKUP($B3434,'Cushing Balance'!$C$2:$E$500,3,TRUE)</f>
        <v>12018</v>
      </c>
      <c r="B3434" s="2">
        <v>43445</v>
      </c>
      <c r="C3434" s="32"/>
      <c r="D3434" s="36">
        <f t="shared" si="1408"/>
        <v>139.16694505494522</v>
      </c>
      <c r="E3434" s="28">
        <f t="shared" si="1409"/>
        <v>108.94604395604414</v>
      </c>
      <c r="F3434" s="28">
        <f t="shared" si="1410"/>
        <v>197.36916483516487</v>
      </c>
      <c r="G3434" s="28"/>
      <c r="H3434" s="28">
        <f t="shared" ref="H3434:P3434" si="1418">AVERAGE(H3428:H3433)</f>
        <v>132.56742857142854</v>
      </c>
      <c r="I3434" s="28">
        <f t="shared" si="1418"/>
        <v>78.849230769230743</v>
      </c>
      <c r="J3434" s="28">
        <f t="shared" si="1418"/>
        <v>315.60278021978041</v>
      </c>
      <c r="K3434" s="28">
        <f t="shared" si="1418"/>
        <v>77.481208791208815</v>
      </c>
      <c r="L3434" s="28">
        <f t="shared" si="1418"/>
        <v>6.656349567592164E-3</v>
      </c>
      <c r="M3434" s="28">
        <f t="shared" si="1418"/>
        <v>330.4133626373627</v>
      </c>
      <c r="N3434" s="28">
        <f t="shared" si="1418"/>
        <v>119.65840659340643</v>
      </c>
      <c r="O3434" s="28">
        <f t="shared" si="1418"/>
        <v>44.390010989010989</v>
      </c>
      <c r="P3434" s="28">
        <f t="shared" si="1418"/>
        <v>0</v>
      </c>
      <c r="R3434" s="24">
        <f t="shared" si="1378"/>
        <v>1544.4512387671505</v>
      </c>
      <c r="T3434" s="5">
        <v>595.77148302548233</v>
      </c>
      <c r="V3434" s="20">
        <f t="shared" si="1379"/>
        <v>2140.2227217926329</v>
      </c>
      <c r="W3434" s="59">
        <f t="shared" si="1367"/>
        <v>43445</v>
      </c>
      <c r="X3434" s="36">
        <f t="shared" si="1413"/>
        <v>151.39905833333341</v>
      </c>
      <c r="Y3434" s="28">
        <f t="shared" si="1413"/>
        <v>338.18764999999991</v>
      </c>
      <c r="Z3434" s="28">
        <f t="shared" si="1413"/>
        <v>329.06874999999974</v>
      </c>
      <c r="AA3434" s="28">
        <f t="shared" si="1413"/>
        <v>321.8648083333332</v>
      </c>
      <c r="AB3434" s="28">
        <f t="shared" si="1413"/>
        <v>202.36661666666666</v>
      </c>
      <c r="AC3434" s="28">
        <f t="shared" si="1413"/>
        <v>35.93319166666668</v>
      </c>
      <c r="AD3434" s="28">
        <f t="shared" si="1413"/>
        <v>96.176699999999983</v>
      </c>
      <c r="AE3434" s="28">
        <f t="shared" si="1413"/>
        <v>0</v>
      </c>
      <c r="AF3434" s="28">
        <f t="shared" si="1413"/>
        <v>13.055871666666661</v>
      </c>
      <c r="AG3434" s="28">
        <f t="shared" si="1413"/>
        <v>8.5230499999999978</v>
      </c>
      <c r="AH3434" s="28">
        <f t="shared" si="1372"/>
        <v>0</v>
      </c>
      <c r="AL3434" s="24">
        <f t="shared" si="1382"/>
        <v>1496.5756966666663</v>
      </c>
      <c r="AN3434" s="47">
        <v>315</v>
      </c>
      <c r="AP3434" s="20">
        <f t="shared" si="1380"/>
        <v>1811.5756966666663</v>
      </c>
      <c r="AR3434" s="20"/>
    </row>
    <row r="3435" spans="1:44" x14ac:dyDescent="0.25">
      <c r="A3435" t="str">
        <f>VLOOKUP($B3435,'Cushing Balance'!$C$2:$E$500,3,TRUE)</f>
        <v>12018</v>
      </c>
      <c r="B3435" s="2">
        <v>43446</v>
      </c>
      <c r="C3435" s="32"/>
      <c r="D3435" s="36">
        <f t="shared" si="1408"/>
        <v>139.16694505494522</v>
      </c>
      <c r="E3435" s="28">
        <f t="shared" si="1409"/>
        <v>108.94604395604414</v>
      </c>
      <c r="F3435" s="28">
        <f t="shared" si="1410"/>
        <v>197.36916483516487</v>
      </c>
      <c r="G3435" s="28"/>
      <c r="H3435" s="28">
        <f t="shared" ref="H3435:P3435" si="1419">AVERAGE(H3429:H3434)</f>
        <v>132.56742857142854</v>
      </c>
      <c r="I3435" s="28">
        <f t="shared" si="1419"/>
        <v>78.849230769230743</v>
      </c>
      <c r="J3435" s="28">
        <f t="shared" si="1419"/>
        <v>315.60278021978041</v>
      </c>
      <c r="K3435" s="28">
        <f t="shared" si="1419"/>
        <v>77.481208791208815</v>
      </c>
      <c r="L3435" s="28">
        <f t="shared" si="1419"/>
        <v>6.656349567592164E-3</v>
      </c>
      <c r="M3435" s="28">
        <f t="shared" si="1419"/>
        <v>330.4133626373627</v>
      </c>
      <c r="N3435" s="28">
        <f t="shared" si="1419"/>
        <v>119.65840659340643</v>
      </c>
      <c r="O3435" s="28">
        <f t="shared" si="1419"/>
        <v>44.390010989010989</v>
      </c>
      <c r="P3435" s="28">
        <f t="shared" si="1419"/>
        <v>0</v>
      </c>
      <c r="R3435" s="24">
        <f t="shared" si="1378"/>
        <v>1544.4512387671505</v>
      </c>
      <c r="T3435" s="5">
        <v>595.77148302548233</v>
      </c>
      <c r="V3435" s="20">
        <f t="shared" si="1379"/>
        <v>2140.2227217926329</v>
      </c>
      <c r="W3435" s="59">
        <f t="shared" si="1367"/>
        <v>43446</v>
      </c>
      <c r="X3435" s="36">
        <f t="shared" si="1413"/>
        <v>151.39905833333341</v>
      </c>
      <c r="Y3435" s="28">
        <f t="shared" si="1413"/>
        <v>338.18764999999991</v>
      </c>
      <c r="Z3435" s="28">
        <f t="shared" si="1413"/>
        <v>329.06874999999974</v>
      </c>
      <c r="AA3435" s="28">
        <f t="shared" si="1413"/>
        <v>321.8648083333332</v>
      </c>
      <c r="AB3435" s="28">
        <f t="shared" si="1413"/>
        <v>202.36661666666666</v>
      </c>
      <c r="AC3435" s="28">
        <f t="shared" si="1413"/>
        <v>35.93319166666668</v>
      </c>
      <c r="AD3435" s="28">
        <f t="shared" si="1413"/>
        <v>96.176699999999983</v>
      </c>
      <c r="AE3435" s="28">
        <f t="shared" si="1413"/>
        <v>0</v>
      </c>
      <c r="AF3435" s="28">
        <f t="shared" si="1413"/>
        <v>13.055871666666661</v>
      </c>
      <c r="AG3435" s="28">
        <f t="shared" si="1413"/>
        <v>8.5230499999999978</v>
      </c>
      <c r="AH3435" s="28">
        <f t="shared" si="1372"/>
        <v>0</v>
      </c>
      <c r="AL3435" s="24">
        <f t="shared" si="1382"/>
        <v>1496.5756966666663</v>
      </c>
      <c r="AN3435" s="47">
        <v>315</v>
      </c>
      <c r="AP3435" s="20">
        <f t="shared" si="1380"/>
        <v>1811.5756966666663</v>
      </c>
      <c r="AR3435" s="20"/>
    </row>
    <row r="3436" spans="1:44" x14ac:dyDescent="0.25">
      <c r="A3436" t="str">
        <f>VLOOKUP($B3436,'Cushing Balance'!$C$2:$E$500,3,TRUE)</f>
        <v>12018</v>
      </c>
      <c r="B3436" s="2">
        <v>43447</v>
      </c>
      <c r="C3436" s="32"/>
      <c r="D3436" s="36">
        <f t="shared" si="1408"/>
        <v>139.16694505494522</v>
      </c>
      <c r="E3436" s="28">
        <f t="shared" si="1409"/>
        <v>108.94604395604414</v>
      </c>
      <c r="F3436" s="28">
        <f t="shared" si="1410"/>
        <v>197.36916483516487</v>
      </c>
      <c r="G3436" s="28"/>
      <c r="H3436" s="28">
        <f t="shared" ref="H3436:P3436" si="1420">AVERAGE(H3430:H3435)</f>
        <v>132.56742857142854</v>
      </c>
      <c r="I3436" s="28">
        <f t="shared" si="1420"/>
        <v>78.849230769230743</v>
      </c>
      <c r="J3436" s="28">
        <f t="shared" si="1420"/>
        <v>315.60278021978041</v>
      </c>
      <c r="K3436" s="28">
        <f t="shared" si="1420"/>
        <v>77.481208791208815</v>
      </c>
      <c r="L3436" s="28">
        <f t="shared" si="1420"/>
        <v>6.656349567592164E-3</v>
      </c>
      <c r="M3436" s="28">
        <f t="shared" si="1420"/>
        <v>330.4133626373627</v>
      </c>
      <c r="N3436" s="28">
        <f t="shared" si="1420"/>
        <v>119.65840659340643</v>
      </c>
      <c r="O3436" s="28">
        <f t="shared" si="1420"/>
        <v>44.390010989010989</v>
      </c>
      <c r="P3436" s="28">
        <f t="shared" si="1420"/>
        <v>0</v>
      </c>
      <c r="R3436" s="24">
        <f t="shared" si="1378"/>
        <v>1544.4512387671505</v>
      </c>
      <c r="T3436" s="5">
        <v>595.77148302548233</v>
      </c>
      <c r="V3436" s="20">
        <f t="shared" si="1379"/>
        <v>2140.2227217926329</v>
      </c>
      <c r="W3436" s="59">
        <f t="shared" si="1367"/>
        <v>43447</v>
      </c>
      <c r="X3436" s="36">
        <f t="shared" si="1413"/>
        <v>151.39905833333341</v>
      </c>
      <c r="Y3436" s="28">
        <f t="shared" si="1413"/>
        <v>338.18764999999991</v>
      </c>
      <c r="Z3436" s="28">
        <f t="shared" si="1413"/>
        <v>329.06874999999974</v>
      </c>
      <c r="AA3436" s="28">
        <f t="shared" si="1413"/>
        <v>321.8648083333332</v>
      </c>
      <c r="AB3436" s="28">
        <f t="shared" si="1413"/>
        <v>202.36661666666666</v>
      </c>
      <c r="AC3436" s="28">
        <f t="shared" si="1413"/>
        <v>35.93319166666668</v>
      </c>
      <c r="AD3436" s="28">
        <f t="shared" si="1413"/>
        <v>96.176699999999983</v>
      </c>
      <c r="AE3436" s="28">
        <f t="shared" si="1413"/>
        <v>0</v>
      </c>
      <c r="AF3436" s="28">
        <f t="shared" si="1413"/>
        <v>13.055871666666661</v>
      </c>
      <c r="AG3436" s="28">
        <f t="shared" si="1413"/>
        <v>8.5230499999999978</v>
      </c>
      <c r="AH3436" s="28">
        <f t="shared" si="1372"/>
        <v>0</v>
      </c>
      <c r="AL3436" s="24">
        <f t="shared" si="1382"/>
        <v>1496.5756966666663</v>
      </c>
      <c r="AN3436" s="47">
        <v>315</v>
      </c>
      <c r="AP3436" s="20">
        <f t="shared" si="1380"/>
        <v>1811.5756966666663</v>
      </c>
      <c r="AR3436" s="20"/>
    </row>
    <row r="3437" spans="1:44" x14ac:dyDescent="0.25">
      <c r="A3437" t="str">
        <f>VLOOKUP($B3437,'Cushing Balance'!$C$2:$E$500,3,TRUE)</f>
        <v>12018</v>
      </c>
      <c r="B3437" s="2">
        <v>43448</v>
      </c>
      <c r="C3437" s="32"/>
      <c r="D3437" s="36">
        <f t="shared" si="1408"/>
        <v>139.16694505494522</v>
      </c>
      <c r="E3437" s="28">
        <f t="shared" si="1409"/>
        <v>108.94604395604414</v>
      </c>
      <c r="F3437" s="28">
        <f t="shared" si="1410"/>
        <v>197.36916483516487</v>
      </c>
      <c r="G3437" s="28"/>
      <c r="H3437" s="28">
        <f t="shared" ref="H3437:P3437" si="1421">AVERAGE(H3431:H3436)</f>
        <v>132.56742857142854</v>
      </c>
      <c r="I3437" s="28">
        <f t="shared" si="1421"/>
        <v>78.849230769230743</v>
      </c>
      <c r="J3437" s="28">
        <f t="shared" si="1421"/>
        <v>315.60278021978041</v>
      </c>
      <c r="K3437" s="28">
        <f t="shared" si="1421"/>
        <v>77.481208791208815</v>
      </c>
      <c r="L3437" s="28">
        <f t="shared" si="1421"/>
        <v>6.656349567592164E-3</v>
      </c>
      <c r="M3437" s="28">
        <f t="shared" si="1421"/>
        <v>330.4133626373627</v>
      </c>
      <c r="N3437" s="28">
        <f t="shared" si="1421"/>
        <v>119.65840659340643</v>
      </c>
      <c r="O3437" s="28">
        <f t="shared" si="1421"/>
        <v>44.390010989010989</v>
      </c>
      <c r="P3437" s="28">
        <f t="shared" si="1421"/>
        <v>0</v>
      </c>
      <c r="R3437" s="24">
        <f t="shared" si="1378"/>
        <v>1544.4512387671505</v>
      </c>
      <c r="T3437" s="5">
        <v>595.77148302548233</v>
      </c>
      <c r="V3437" s="20">
        <f t="shared" si="1379"/>
        <v>2140.2227217926329</v>
      </c>
      <c r="W3437" s="59">
        <f t="shared" si="1367"/>
        <v>43448</v>
      </c>
      <c r="X3437" s="36">
        <f t="shared" si="1413"/>
        <v>151.39905833333341</v>
      </c>
      <c r="Y3437" s="28">
        <f t="shared" si="1413"/>
        <v>338.18764999999991</v>
      </c>
      <c r="Z3437" s="28">
        <f t="shared" si="1413"/>
        <v>329.06874999999974</v>
      </c>
      <c r="AA3437" s="28">
        <f t="shared" si="1413"/>
        <v>321.8648083333332</v>
      </c>
      <c r="AB3437" s="28">
        <f t="shared" si="1413"/>
        <v>202.36661666666666</v>
      </c>
      <c r="AC3437" s="28">
        <f t="shared" si="1413"/>
        <v>35.93319166666668</v>
      </c>
      <c r="AD3437" s="28">
        <f t="shared" si="1413"/>
        <v>96.176699999999983</v>
      </c>
      <c r="AE3437" s="28">
        <f t="shared" si="1413"/>
        <v>0</v>
      </c>
      <c r="AF3437" s="28">
        <f t="shared" si="1413"/>
        <v>13.055871666666661</v>
      </c>
      <c r="AG3437" s="28">
        <f t="shared" si="1413"/>
        <v>8.5230499999999978</v>
      </c>
      <c r="AH3437" s="28">
        <f t="shared" si="1372"/>
        <v>0</v>
      </c>
      <c r="AL3437" s="24">
        <f t="shared" si="1382"/>
        <v>1496.5756966666663</v>
      </c>
      <c r="AN3437" s="47">
        <v>315</v>
      </c>
      <c r="AP3437" s="20">
        <f t="shared" si="1380"/>
        <v>1811.5756966666663</v>
      </c>
      <c r="AR3437" s="20"/>
    </row>
    <row r="3438" spans="1:44" x14ac:dyDescent="0.25">
      <c r="A3438" t="str">
        <f>VLOOKUP($B3438,'Cushing Balance'!$C$2:$E$500,3,TRUE)</f>
        <v>12018</v>
      </c>
      <c r="B3438" s="2">
        <v>43449</v>
      </c>
      <c r="C3438" s="32"/>
      <c r="D3438" s="36">
        <f t="shared" si="1408"/>
        <v>139.16694505494522</v>
      </c>
      <c r="E3438" s="28">
        <f t="shared" si="1409"/>
        <v>108.94604395604414</v>
      </c>
      <c r="F3438" s="28">
        <f t="shared" si="1410"/>
        <v>197.36916483516487</v>
      </c>
      <c r="G3438" s="28"/>
      <c r="H3438" s="28">
        <f t="shared" ref="H3438:P3438" si="1422">AVERAGE(H3432:H3437)</f>
        <v>132.56742857142854</v>
      </c>
      <c r="I3438" s="28">
        <f t="shared" si="1422"/>
        <v>78.849230769230743</v>
      </c>
      <c r="J3438" s="28">
        <f t="shared" si="1422"/>
        <v>315.60278021978041</v>
      </c>
      <c r="K3438" s="28">
        <f t="shared" si="1422"/>
        <v>77.481208791208815</v>
      </c>
      <c r="L3438" s="28">
        <f t="shared" si="1422"/>
        <v>6.656349567592164E-3</v>
      </c>
      <c r="M3438" s="28">
        <f t="shared" si="1422"/>
        <v>330.4133626373627</v>
      </c>
      <c r="N3438" s="28">
        <f t="shared" si="1422"/>
        <v>119.65840659340643</v>
      </c>
      <c r="O3438" s="28">
        <f t="shared" si="1422"/>
        <v>44.390010989010989</v>
      </c>
      <c r="P3438" s="28">
        <f t="shared" si="1422"/>
        <v>0</v>
      </c>
      <c r="R3438" s="24">
        <f t="shared" si="1378"/>
        <v>1544.4512387671505</v>
      </c>
      <c r="T3438" s="5">
        <v>595.77148302548233</v>
      </c>
      <c r="V3438" s="20">
        <f t="shared" si="1379"/>
        <v>2140.2227217926329</v>
      </c>
      <c r="W3438" s="59">
        <f t="shared" si="1367"/>
        <v>43449</v>
      </c>
      <c r="X3438" s="36">
        <f t="shared" si="1413"/>
        <v>151.39905833333341</v>
      </c>
      <c r="Y3438" s="28">
        <f t="shared" si="1413"/>
        <v>338.18764999999991</v>
      </c>
      <c r="Z3438" s="28">
        <f t="shared" si="1413"/>
        <v>329.06874999999974</v>
      </c>
      <c r="AA3438" s="28">
        <f t="shared" si="1413"/>
        <v>321.8648083333332</v>
      </c>
      <c r="AB3438" s="28">
        <f t="shared" si="1413"/>
        <v>202.36661666666666</v>
      </c>
      <c r="AC3438" s="28">
        <f t="shared" si="1413"/>
        <v>35.93319166666668</v>
      </c>
      <c r="AD3438" s="28">
        <f t="shared" si="1413"/>
        <v>96.176699999999983</v>
      </c>
      <c r="AE3438" s="28">
        <f t="shared" si="1413"/>
        <v>0</v>
      </c>
      <c r="AF3438" s="28">
        <f t="shared" si="1413"/>
        <v>13.055871666666661</v>
      </c>
      <c r="AG3438" s="28">
        <f t="shared" si="1413"/>
        <v>8.5230499999999978</v>
      </c>
      <c r="AH3438" s="28">
        <f t="shared" si="1372"/>
        <v>0</v>
      </c>
      <c r="AL3438" s="24">
        <f t="shared" si="1382"/>
        <v>1496.5756966666663</v>
      </c>
      <c r="AN3438" s="47">
        <v>315</v>
      </c>
      <c r="AP3438" s="20">
        <f t="shared" si="1380"/>
        <v>1811.5756966666663</v>
      </c>
      <c r="AR3438" s="20"/>
    </row>
    <row r="3439" spans="1:44" x14ac:dyDescent="0.25">
      <c r="A3439" t="str">
        <f>VLOOKUP($B3439,'Cushing Balance'!$C$2:$E$500,3,TRUE)</f>
        <v>12018</v>
      </c>
      <c r="B3439" s="2">
        <v>43450</v>
      </c>
      <c r="C3439" s="32"/>
      <c r="D3439" s="36">
        <f t="shared" si="1408"/>
        <v>139.16694505494522</v>
      </c>
      <c r="E3439" s="28">
        <f t="shared" si="1409"/>
        <v>108.94604395604414</v>
      </c>
      <c r="F3439" s="28">
        <f t="shared" si="1410"/>
        <v>197.36916483516487</v>
      </c>
      <c r="G3439" s="28"/>
      <c r="H3439" s="28">
        <f t="shared" ref="H3439:P3439" si="1423">AVERAGE(H3433:H3438)</f>
        <v>132.56742857142854</v>
      </c>
      <c r="I3439" s="28">
        <f t="shared" si="1423"/>
        <v>78.849230769230743</v>
      </c>
      <c r="J3439" s="28">
        <f t="shared" si="1423"/>
        <v>315.60278021978041</v>
      </c>
      <c r="K3439" s="28">
        <f t="shared" si="1423"/>
        <v>77.481208791208815</v>
      </c>
      <c r="L3439" s="28">
        <f t="shared" si="1423"/>
        <v>6.656349567592164E-3</v>
      </c>
      <c r="M3439" s="28">
        <f t="shared" si="1423"/>
        <v>330.4133626373627</v>
      </c>
      <c r="N3439" s="28">
        <f t="shared" si="1423"/>
        <v>119.65840659340643</v>
      </c>
      <c r="O3439" s="28">
        <f t="shared" si="1423"/>
        <v>44.390010989010989</v>
      </c>
      <c r="P3439" s="28">
        <f t="shared" si="1423"/>
        <v>0</v>
      </c>
      <c r="R3439" s="24">
        <f t="shared" si="1378"/>
        <v>1544.4512387671505</v>
      </c>
      <c r="T3439" s="5">
        <v>595.77148302548233</v>
      </c>
      <c r="V3439" s="20">
        <f t="shared" si="1379"/>
        <v>2140.2227217926329</v>
      </c>
      <c r="W3439" s="59">
        <f t="shared" si="1367"/>
        <v>43450</v>
      </c>
      <c r="X3439" s="36">
        <f t="shared" si="1413"/>
        <v>151.39905833333341</v>
      </c>
      <c r="Y3439" s="28">
        <f t="shared" si="1413"/>
        <v>338.18764999999991</v>
      </c>
      <c r="Z3439" s="28">
        <f t="shared" si="1413"/>
        <v>329.06874999999974</v>
      </c>
      <c r="AA3439" s="28">
        <f t="shared" si="1413"/>
        <v>321.8648083333332</v>
      </c>
      <c r="AB3439" s="28">
        <f t="shared" si="1413"/>
        <v>202.36661666666666</v>
      </c>
      <c r="AC3439" s="28">
        <f t="shared" si="1413"/>
        <v>35.93319166666668</v>
      </c>
      <c r="AD3439" s="28">
        <f t="shared" si="1413"/>
        <v>96.176699999999983</v>
      </c>
      <c r="AE3439" s="28">
        <f t="shared" si="1413"/>
        <v>0</v>
      </c>
      <c r="AF3439" s="28">
        <f t="shared" si="1413"/>
        <v>13.055871666666661</v>
      </c>
      <c r="AG3439" s="28">
        <f t="shared" si="1413"/>
        <v>8.5230499999999978</v>
      </c>
      <c r="AH3439" s="28">
        <f t="shared" si="1372"/>
        <v>0</v>
      </c>
      <c r="AL3439" s="24">
        <f t="shared" si="1382"/>
        <v>1496.5756966666663</v>
      </c>
      <c r="AN3439" s="47">
        <v>315</v>
      </c>
      <c r="AP3439" s="20">
        <f t="shared" si="1380"/>
        <v>1811.5756966666663</v>
      </c>
      <c r="AR3439" s="20"/>
    </row>
    <row r="3440" spans="1:44" x14ac:dyDescent="0.25">
      <c r="A3440" t="str">
        <f>VLOOKUP($B3440,'Cushing Balance'!$C$2:$E$500,3,TRUE)</f>
        <v>12018</v>
      </c>
      <c r="B3440" s="2">
        <v>43451</v>
      </c>
      <c r="C3440" s="32"/>
      <c r="D3440" s="36">
        <f t="shared" si="1408"/>
        <v>139.16694505494522</v>
      </c>
      <c r="E3440" s="28">
        <f t="shared" si="1409"/>
        <v>108.94604395604414</v>
      </c>
      <c r="F3440" s="28">
        <f t="shared" si="1410"/>
        <v>197.36916483516487</v>
      </c>
      <c r="G3440" s="28"/>
      <c r="H3440" s="28">
        <f t="shared" ref="H3440:P3440" si="1424">AVERAGE(H3434:H3439)</f>
        <v>132.56742857142854</v>
      </c>
      <c r="I3440" s="28">
        <f t="shared" si="1424"/>
        <v>78.849230769230743</v>
      </c>
      <c r="J3440" s="28">
        <f t="shared" si="1424"/>
        <v>315.60278021978041</v>
      </c>
      <c r="K3440" s="28">
        <f t="shared" si="1424"/>
        <v>77.481208791208815</v>
      </c>
      <c r="L3440" s="28">
        <f t="shared" si="1424"/>
        <v>6.656349567592164E-3</v>
      </c>
      <c r="M3440" s="28">
        <f t="shared" si="1424"/>
        <v>330.4133626373627</v>
      </c>
      <c r="N3440" s="28">
        <f t="shared" si="1424"/>
        <v>119.65840659340643</v>
      </c>
      <c r="O3440" s="28">
        <f t="shared" si="1424"/>
        <v>44.390010989010989</v>
      </c>
      <c r="P3440" s="28">
        <f t="shared" si="1424"/>
        <v>0</v>
      </c>
      <c r="R3440" s="24">
        <f t="shared" si="1378"/>
        <v>1544.4512387671505</v>
      </c>
      <c r="T3440" s="5">
        <v>595.77148302548233</v>
      </c>
      <c r="V3440" s="20">
        <f t="shared" si="1379"/>
        <v>2140.2227217926329</v>
      </c>
      <c r="W3440" s="59">
        <f t="shared" si="1367"/>
        <v>43451</v>
      </c>
      <c r="X3440" s="36">
        <f t="shared" si="1413"/>
        <v>151.39905833333341</v>
      </c>
      <c r="Y3440" s="28">
        <f t="shared" si="1413"/>
        <v>338.18764999999991</v>
      </c>
      <c r="Z3440" s="28">
        <f t="shared" si="1413"/>
        <v>329.06874999999974</v>
      </c>
      <c r="AA3440" s="28">
        <f t="shared" si="1413"/>
        <v>321.8648083333332</v>
      </c>
      <c r="AB3440" s="28">
        <f t="shared" si="1413"/>
        <v>202.36661666666666</v>
      </c>
      <c r="AC3440" s="28">
        <f t="shared" si="1413"/>
        <v>35.93319166666668</v>
      </c>
      <c r="AD3440" s="28">
        <f t="shared" si="1413"/>
        <v>96.176699999999983</v>
      </c>
      <c r="AE3440" s="28">
        <f t="shared" si="1413"/>
        <v>0</v>
      </c>
      <c r="AF3440" s="28">
        <f t="shared" si="1413"/>
        <v>13.055871666666661</v>
      </c>
      <c r="AG3440" s="28">
        <f t="shared" si="1413"/>
        <v>8.5230499999999978</v>
      </c>
      <c r="AH3440" s="28">
        <f t="shared" si="1372"/>
        <v>0</v>
      </c>
      <c r="AL3440" s="24">
        <f t="shared" si="1382"/>
        <v>1496.5756966666663</v>
      </c>
      <c r="AN3440" s="47">
        <v>315</v>
      </c>
      <c r="AP3440" s="20">
        <f t="shared" si="1380"/>
        <v>1811.5756966666663</v>
      </c>
      <c r="AR3440" s="20"/>
    </row>
    <row r="3441" spans="1:44" x14ac:dyDescent="0.25">
      <c r="A3441" t="str">
        <f>VLOOKUP($B3441,'Cushing Balance'!$C$2:$E$500,3,TRUE)</f>
        <v>12018</v>
      </c>
      <c r="B3441" s="2">
        <v>43452</v>
      </c>
      <c r="C3441" s="32"/>
      <c r="D3441" s="36">
        <f t="shared" si="1408"/>
        <v>139.16694505494522</v>
      </c>
      <c r="E3441" s="28">
        <f t="shared" si="1409"/>
        <v>108.94604395604414</v>
      </c>
      <c r="F3441" s="28">
        <f t="shared" si="1410"/>
        <v>197.36916483516487</v>
      </c>
      <c r="G3441" s="28"/>
      <c r="H3441" s="28">
        <f t="shared" ref="H3441:P3441" si="1425">AVERAGE(H3435:H3440)</f>
        <v>132.56742857142854</v>
      </c>
      <c r="I3441" s="28">
        <f t="shared" si="1425"/>
        <v>78.849230769230743</v>
      </c>
      <c r="J3441" s="28">
        <f t="shared" si="1425"/>
        <v>315.60278021978041</v>
      </c>
      <c r="K3441" s="28">
        <f t="shared" si="1425"/>
        <v>77.481208791208815</v>
      </c>
      <c r="L3441" s="28">
        <f t="shared" si="1425"/>
        <v>6.656349567592164E-3</v>
      </c>
      <c r="M3441" s="28">
        <f t="shared" si="1425"/>
        <v>330.4133626373627</v>
      </c>
      <c r="N3441" s="28">
        <f t="shared" si="1425"/>
        <v>119.65840659340643</v>
      </c>
      <c r="O3441" s="28">
        <f t="shared" si="1425"/>
        <v>44.390010989010989</v>
      </c>
      <c r="P3441" s="28">
        <f t="shared" si="1425"/>
        <v>0</v>
      </c>
      <c r="R3441" s="24">
        <f t="shared" si="1378"/>
        <v>1544.4512387671505</v>
      </c>
      <c r="T3441" s="5">
        <v>595.77148302548233</v>
      </c>
      <c r="V3441" s="20">
        <f t="shared" si="1379"/>
        <v>2140.2227217926329</v>
      </c>
      <c r="W3441" s="59">
        <f t="shared" si="1367"/>
        <v>43452</v>
      </c>
      <c r="X3441" s="36">
        <f t="shared" si="1413"/>
        <v>151.39905833333341</v>
      </c>
      <c r="Y3441" s="28">
        <f t="shared" si="1413"/>
        <v>338.18764999999991</v>
      </c>
      <c r="Z3441" s="28">
        <f t="shared" si="1413"/>
        <v>329.06874999999974</v>
      </c>
      <c r="AA3441" s="28">
        <f t="shared" si="1413"/>
        <v>321.8648083333332</v>
      </c>
      <c r="AB3441" s="28">
        <f t="shared" si="1413"/>
        <v>202.36661666666666</v>
      </c>
      <c r="AC3441" s="28">
        <f t="shared" si="1413"/>
        <v>35.93319166666668</v>
      </c>
      <c r="AD3441" s="28">
        <f t="shared" si="1413"/>
        <v>96.176699999999983</v>
      </c>
      <c r="AE3441" s="28">
        <f t="shared" si="1413"/>
        <v>0</v>
      </c>
      <c r="AF3441" s="28">
        <f t="shared" si="1413"/>
        <v>13.055871666666661</v>
      </c>
      <c r="AG3441" s="28">
        <f t="shared" si="1413"/>
        <v>8.5230499999999978</v>
      </c>
      <c r="AH3441" s="28">
        <f t="shared" si="1372"/>
        <v>0</v>
      </c>
      <c r="AL3441" s="24">
        <f t="shared" si="1382"/>
        <v>1496.5756966666663</v>
      </c>
      <c r="AN3441" s="47">
        <v>315</v>
      </c>
      <c r="AP3441" s="20">
        <f t="shared" si="1380"/>
        <v>1811.5756966666663</v>
      </c>
      <c r="AR3441" s="20"/>
    </row>
    <row r="3442" spans="1:44" x14ac:dyDescent="0.25">
      <c r="A3442" t="str">
        <f>VLOOKUP($B3442,'Cushing Balance'!$C$2:$E$500,3,TRUE)</f>
        <v>12018</v>
      </c>
      <c r="B3442" s="2">
        <v>43453</v>
      </c>
      <c r="C3442" s="32"/>
      <c r="D3442" s="36">
        <f t="shared" si="1408"/>
        <v>139.16694505494522</v>
      </c>
      <c r="E3442" s="28">
        <f t="shared" si="1409"/>
        <v>108.94604395604414</v>
      </c>
      <c r="F3442" s="28">
        <f t="shared" si="1410"/>
        <v>197.36916483516487</v>
      </c>
      <c r="G3442" s="28"/>
      <c r="H3442" s="28">
        <f t="shared" ref="H3442:P3442" si="1426">AVERAGE(H3436:H3441)</f>
        <v>132.56742857142854</v>
      </c>
      <c r="I3442" s="28">
        <f t="shared" si="1426"/>
        <v>78.849230769230743</v>
      </c>
      <c r="J3442" s="28">
        <f t="shared" si="1426"/>
        <v>315.60278021978041</v>
      </c>
      <c r="K3442" s="28">
        <f t="shared" si="1426"/>
        <v>77.481208791208815</v>
      </c>
      <c r="L3442" s="28">
        <f t="shared" si="1426"/>
        <v>6.656349567592164E-3</v>
      </c>
      <c r="M3442" s="28">
        <f t="shared" si="1426"/>
        <v>330.4133626373627</v>
      </c>
      <c r="N3442" s="28">
        <f t="shared" si="1426"/>
        <v>119.65840659340643</v>
      </c>
      <c r="O3442" s="28">
        <f t="shared" si="1426"/>
        <v>44.390010989010989</v>
      </c>
      <c r="P3442" s="28">
        <f t="shared" si="1426"/>
        <v>0</v>
      </c>
      <c r="R3442" s="24">
        <f t="shared" si="1378"/>
        <v>1544.4512387671505</v>
      </c>
      <c r="T3442" s="5">
        <v>595.77148302548233</v>
      </c>
      <c r="V3442" s="20">
        <f t="shared" si="1379"/>
        <v>2140.2227217926329</v>
      </c>
      <c r="W3442" s="59">
        <f t="shared" si="1367"/>
        <v>43453</v>
      </c>
      <c r="X3442" s="36">
        <f t="shared" si="1413"/>
        <v>151.39905833333341</v>
      </c>
      <c r="Y3442" s="28">
        <f t="shared" si="1413"/>
        <v>338.18764999999991</v>
      </c>
      <c r="Z3442" s="28">
        <f t="shared" si="1413"/>
        <v>329.06874999999974</v>
      </c>
      <c r="AA3442" s="28">
        <f t="shared" si="1413"/>
        <v>321.8648083333332</v>
      </c>
      <c r="AB3442" s="28">
        <f t="shared" si="1413"/>
        <v>202.36661666666666</v>
      </c>
      <c r="AC3442" s="28">
        <f t="shared" si="1413"/>
        <v>35.93319166666668</v>
      </c>
      <c r="AD3442" s="28">
        <f t="shared" si="1413"/>
        <v>96.176699999999983</v>
      </c>
      <c r="AE3442" s="28">
        <f t="shared" si="1413"/>
        <v>0</v>
      </c>
      <c r="AF3442" s="28">
        <f t="shared" si="1413"/>
        <v>13.055871666666661</v>
      </c>
      <c r="AG3442" s="28">
        <f t="shared" si="1413"/>
        <v>8.5230499999999978</v>
      </c>
      <c r="AH3442" s="28">
        <f t="shared" si="1372"/>
        <v>0</v>
      </c>
      <c r="AL3442" s="24">
        <f t="shared" si="1382"/>
        <v>1496.5756966666663</v>
      </c>
      <c r="AN3442" s="47">
        <v>315</v>
      </c>
      <c r="AP3442" s="20">
        <f t="shared" si="1380"/>
        <v>1811.5756966666663</v>
      </c>
      <c r="AR3442" s="20"/>
    </row>
    <row r="3443" spans="1:44" x14ac:dyDescent="0.25">
      <c r="A3443" t="str">
        <f>VLOOKUP($B3443,'Cushing Balance'!$C$2:$E$500,3,TRUE)</f>
        <v>12018</v>
      </c>
      <c r="B3443" s="2">
        <v>43454</v>
      </c>
      <c r="C3443" s="32"/>
      <c r="D3443" s="36">
        <f t="shared" si="1408"/>
        <v>139.16694505494522</v>
      </c>
      <c r="E3443" s="28">
        <f t="shared" si="1409"/>
        <v>108.94604395604414</v>
      </c>
      <c r="F3443" s="28">
        <f t="shared" si="1410"/>
        <v>197.36916483516487</v>
      </c>
      <c r="G3443" s="28"/>
      <c r="H3443" s="28">
        <f t="shared" ref="H3443:P3443" si="1427">AVERAGE(H3437:H3442)</f>
        <v>132.56742857142854</v>
      </c>
      <c r="I3443" s="28">
        <f t="shared" si="1427"/>
        <v>78.849230769230743</v>
      </c>
      <c r="J3443" s="28">
        <f t="shared" si="1427"/>
        <v>315.60278021978041</v>
      </c>
      <c r="K3443" s="28">
        <f t="shared" si="1427"/>
        <v>77.481208791208815</v>
      </c>
      <c r="L3443" s="28">
        <f t="shared" si="1427"/>
        <v>6.656349567592164E-3</v>
      </c>
      <c r="M3443" s="28">
        <f t="shared" si="1427"/>
        <v>330.4133626373627</v>
      </c>
      <c r="N3443" s="28">
        <f t="shared" si="1427"/>
        <v>119.65840659340643</v>
      </c>
      <c r="O3443" s="28">
        <f t="shared" si="1427"/>
        <v>44.390010989010989</v>
      </c>
      <c r="P3443" s="28">
        <f t="shared" si="1427"/>
        <v>0</v>
      </c>
      <c r="R3443" s="24">
        <f t="shared" si="1378"/>
        <v>1544.4512387671505</v>
      </c>
      <c r="T3443" s="5">
        <v>595.77148302548233</v>
      </c>
      <c r="V3443" s="20">
        <f t="shared" si="1379"/>
        <v>2140.2227217926329</v>
      </c>
      <c r="W3443" s="59">
        <f t="shared" si="1367"/>
        <v>43454</v>
      </c>
      <c r="X3443" s="36">
        <f t="shared" si="1413"/>
        <v>151.39905833333341</v>
      </c>
      <c r="Y3443" s="28">
        <f t="shared" si="1413"/>
        <v>338.18764999999991</v>
      </c>
      <c r="Z3443" s="28">
        <f t="shared" si="1413"/>
        <v>329.06874999999974</v>
      </c>
      <c r="AA3443" s="28">
        <f t="shared" si="1413"/>
        <v>321.8648083333332</v>
      </c>
      <c r="AB3443" s="28">
        <f t="shared" si="1413"/>
        <v>202.36661666666666</v>
      </c>
      <c r="AC3443" s="28">
        <f t="shared" si="1413"/>
        <v>35.93319166666668</v>
      </c>
      <c r="AD3443" s="28">
        <f t="shared" si="1413"/>
        <v>96.176699999999983</v>
      </c>
      <c r="AE3443" s="28">
        <f t="shared" si="1413"/>
        <v>0</v>
      </c>
      <c r="AF3443" s="28">
        <f t="shared" si="1413"/>
        <v>13.055871666666661</v>
      </c>
      <c r="AG3443" s="28">
        <f t="shared" si="1413"/>
        <v>8.5230499999999978</v>
      </c>
      <c r="AH3443" s="28">
        <f t="shared" si="1372"/>
        <v>0</v>
      </c>
      <c r="AL3443" s="24">
        <f t="shared" si="1382"/>
        <v>1496.5756966666663</v>
      </c>
      <c r="AN3443" s="47">
        <v>315</v>
      </c>
      <c r="AP3443" s="20">
        <f t="shared" si="1380"/>
        <v>1811.5756966666663</v>
      </c>
      <c r="AR3443" s="20"/>
    </row>
    <row r="3444" spans="1:44" x14ac:dyDescent="0.25">
      <c r="A3444" t="str">
        <f>VLOOKUP($B3444,'Cushing Balance'!$C$2:$E$500,3,TRUE)</f>
        <v>12018</v>
      </c>
      <c r="B3444" s="2">
        <v>43455</v>
      </c>
      <c r="C3444" s="32"/>
      <c r="D3444" s="36">
        <f t="shared" si="1408"/>
        <v>139.16694505494522</v>
      </c>
      <c r="E3444" s="28">
        <f t="shared" si="1409"/>
        <v>108.94604395604414</v>
      </c>
      <c r="F3444" s="28">
        <f t="shared" si="1410"/>
        <v>197.36916483516487</v>
      </c>
      <c r="G3444" s="28"/>
      <c r="H3444" s="28">
        <f t="shared" ref="H3444:P3444" si="1428">AVERAGE(H3438:H3443)</f>
        <v>132.56742857142854</v>
      </c>
      <c r="I3444" s="28">
        <f t="shared" si="1428"/>
        <v>78.849230769230743</v>
      </c>
      <c r="J3444" s="28">
        <f t="shared" si="1428"/>
        <v>315.60278021978041</v>
      </c>
      <c r="K3444" s="28">
        <f t="shared" si="1428"/>
        <v>77.481208791208815</v>
      </c>
      <c r="L3444" s="28">
        <f t="shared" si="1428"/>
        <v>6.656349567592164E-3</v>
      </c>
      <c r="M3444" s="28">
        <f t="shared" si="1428"/>
        <v>330.4133626373627</v>
      </c>
      <c r="N3444" s="28">
        <f t="shared" si="1428"/>
        <v>119.65840659340643</v>
      </c>
      <c r="O3444" s="28">
        <f t="shared" si="1428"/>
        <v>44.390010989010989</v>
      </c>
      <c r="P3444" s="28">
        <f t="shared" si="1428"/>
        <v>0</v>
      </c>
      <c r="R3444" s="24">
        <f t="shared" si="1378"/>
        <v>1544.4512387671505</v>
      </c>
      <c r="T3444" s="5">
        <v>595.77148302548233</v>
      </c>
      <c r="V3444" s="20">
        <f t="shared" si="1379"/>
        <v>2140.2227217926329</v>
      </c>
      <c r="W3444" s="59">
        <f t="shared" si="1367"/>
        <v>43455</v>
      </c>
      <c r="X3444" s="36">
        <f t="shared" si="1413"/>
        <v>151.39905833333341</v>
      </c>
      <c r="Y3444" s="28">
        <f t="shared" si="1413"/>
        <v>338.18764999999991</v>
      </c>
      <c r="Z3444" s="28">
        <f t="shared" si="1413"/>
        <v>329.06874999999974</v>
      </c>
      <c r="AA3444" s="28">
        <f t="shared" si="1413"/>
        <v>321.8648083333332</v>
      </c>
      <c r="AB3444" s="28">
        <f t="shared" si="1413"/>
        <v>202.36661666666666</v>
      </c>
      <c r="AC3444" s="28">
        <f t="shared" si="1413"/>
        <v>35.93319166666668</v>
      </c>
      <c r="AD3444" s="28">
        <f t="shared" si="1413"/>
        <v>96.176699999999983</v>
      </c>
      <c r="AE3444" s="28">
        <f t="shared" si="1413"/>
        <v>0</v>
      </c>
      <c r="AF3444" s="28">
        <f t="shared" si="1413"/>
        <v>13.055871666666661</v>
      </c>
      <c r="AG3444" s="28">
        <f t="shared" si="1413"/>
        <v>8.5230499999999978</v>
      </c>
      <c r="AH3444" s="28">
        <f t="shared" si="1372"/>
        <v>0</v>
      </c>
      <c r="AL3444" s="24">
        <f t="shared" si="1382"/>
        <v>1496.5756966666663</v>
      </c>
      <c r="AN3444" s="47">
        <v>315</v>
      </c>
      <c r="AP3444" s="20">
        <f t="shared" si="1380"/>
        <v>1811.5756966666663</v>
      </c>
      <c r="AR3444" s="20"/>
    </row>
    <row r="3445" spans="1:44" x14ac:dyDescent="0.25">
      <c r="A3445" t="str">
        <f>VLOOKUP($B3445,'Cushing Balance'!$C$2:$E$500,3,TRUE)</f>
        <v>12018</v>
      </c>
      <c r="B3445" s="2">
        <v>43456</v>
      </c>
      <c r="C3445" s="32"/>
      <c r="D3445" s="36">
        <f t="shared" si="1408"/>
        <v>139.16694505494522</v>
      </c>
      <c r="E3445" s="28">
        <f t="shared" si="1409"/>
        <v>108.94604395604414</v>
      </c>
      <c r="F3445" s="28">
        <f t="shared" si="1410"/>
        <v>197.36916483516487</v>
      </c>
      <c r="G3445" s="28"/>
      <c r="H3445" s="28">
        <f t="shared" ref="H3445:P3445" si="1429">AVERAGE(H3439:H3444)</f>
        <v>132.56742857142854</v>
      </c>
      <c r="I3445" s="28">
        <f t="shared" si="1429"/>
        <v>78.849230769230743</v>
      </c>
      <c r="J3445" s="28">
        <f t="shared" si="1429"/>
        <v>315.60278021978041</v>
      </c>
      <c r="K3445" s="28">
        <f t="shared" si="1429"/>
        <v>77.481208791208815</v>
      </c>
      <c r="L3445" s="28">
        <f t="shared" si="1429"/>
        <v>6.656349567592164E-3</v>
      </c>
      <c r="M3445" s="28">
        <f t="shared" si="1429"/>
        <v>330.4133626373627</v>
      </c>
      <c r="N3445" s="28">
        <f t="shared" si="1429"/>
        <v>119.65840659340643</v>
      </c>
      <c r="O3445" s="28">
        <f t="shared" si="1429"/>
        <v>44.390010989010989</v>
      </c>
      <c r="P3445" s="28">
        <f t="shared" si="1429"/>
        <v>0</v>
      </c>
      <c r="R3445" s="24">
        <f t="shared" si="1378"/>
        <v>1544.4512387671505</v>
      </c>
      <c r="T3445" s="5">
        <v>595.77148302548233</v>
      </c>
      <c r="V3445" s="20">
        <f t="shared" si="1379"/>
        <v>2140.2227217926329</v>
      </c>
      <c r="W3445" s="59">
        <f t="shared" si="1367"/>
        <v>43456</v>
      </c>
      <c r="X3445" s="36">
        <f t="shared" ref="X3445:AG3460" si="1430">AVERAGE(X3438:X3444)</f>
        <v>151.39905833333341</v>
      </c>
      <c r="Y3445" s="28">
        <f t="shared" si="1430"/>
        <v>338.18764999999991</v>
      </c>
      <c r="Z3445" s="28">
        <f t="shared" si="1430"/>
        <v>329.06874999999974</v>
      </c>
      <c r="AA3445" s="28">
        <f t="shared" si="1430"/>
        <v>321.8648083333332</v>
      </c>
      <c r="AB3445" s="28">
        <f t="shared" si="1430"/>
        <v>202.36661666666666</v>
      </c>
      <c r="AC3445" s="28">
        <f t="shared" si="1430"/>
        <v>35.93319166666668</v>
      </c>
      <c r="AD3445" s="28">
        <f t="shared" si="1430"/>
        <v>96.176699999999983</v>
      </c>
      <c r="AE3445" s="28">
        <f t="shared" si="1430"/>
        <v>0</v>
      </c>
      <c r="AF3445" s="28">
        <f t="shared" si="1430"/>
        <v>13.055871666666661</v>
      </c>
      <c r="AG3445" s="28">
        <f t="shared" si="1430"/>
        <v>8.5230499999999978</v>
      </c>
      <c r="AH3445" s="28">
        <f t="shared" si="1372"/>
        <v>0</v>
      </c>
      <c r="AL3445" s="24">
        <f t="shared" si="1382"/>
        <v>1496.5756966666663</v>
      </c>
      <c r="AN3445" s="47">
        <v>315</v>
      </c>
      <c r="AP3445" s="20">
        <f t="shared" si="1380"/>
        <v>1811.5756966666663</v>
      </c>
      <c r="AR3445" s="20"/>
    </row>
    <row r="3446" spans="1:44" x14ac:dyDescent="0.25">
      <c r="A3446" t="str">
        <f>VLOOKUP($B3446,'Cushing Balance'!$C$2:$E$500,3,TRUE)</f>
        <v>12018</v>
      </c>
      <c r="B3446" s="2">
        <v>43457</v>
      </c>
      <c r="C3446" s="32"/>
      <c r="D3446" s="36">
        <f t="shared" si="1408"/>
        <v>139.16694505494522</v>
      </c>
      <c r="E3446" s="28">
        <f t="shared" si="1409"/>
        <v>108.94604395604414</v>
      </c>
      <c r="F3446" s="28">
        <f t="shared" si="1410"/>
        <v>197.36916483516487</v>
      </c>
      <c r="G3446" s="28"/>
      <c r="H3446" s="28">
        <f t="shared" ref="H3446:P3446" si="1431">AVERAGE(H3440:H3445)</f>
        <v>132.56742857142854</v>
      </c>
      <c r="I3446" s="28">
        <f t="shared" si="1431"/>
        <v>78.849230769230743</v>
      </c>
      <c r="J3446" s="28">
        <f t="shared" si="1431"/>
        <v>315.60278021978041</v>
      </c>
      <c r="K3446" s="28">
        <f t="shared" si="1431"/>
        <v>77.481208791208815</v>
      </c>
      <c r="L3446" s="28">
        <f t="shared" si="1431"/>
        <v>6.656349567592164E-3</v>
      </c>
      <c r="M3446" s="28">
        <f t="shared" si="1431"/>
        <v>330.4133626373627</v>
      </c>
      <c r="N3446" s="28">
        <f t="shared" si="1431"/>
        <v>119.65840659340643</v>
      </c>
      <c r="O3446" s="28">
        <f t="shared" si="1431"/>
        <v>44.390010989010989</v>
      </c>
      <c r="P3446" s="28">
        <f t="shared" si="1431"/>
        <v>0</v>
      </c>
      <c r="R3446" s="24">
        <f t="shared" si="1378"/>
        <v>1544.4512387671505</v>
      </c>
      <c r="T3446" s="5">
        <v>595.77148302548233</v>
      </c>
      <c r="V3446" s="20">
        <f t="shared" si="1379"/>
        <v>2140.2227217926329</v>
      </c>
      <c r="W3446" s="59">
        <f t="shared" si="1367"/>
        <v>43457</v>
      </c>
      <c r="X3446" s="36">
        <f t="shared" si="1430"/>
        <v>151.39905833333341</v>
      </c>
      <c r="Y3446" s="28">
        <f t="shared" si="1430"/>
        <v>338.18764999999991</v>
      </c>
      <c r="Z3446" s="28">
        <f t="shared" si="1430"/>
        <v>329.06874999999974</v>
      </c>
      <c r="AA3446" s="28">
        <f t="shared" si="1430"/>
        <v>321.8648083333332</v>
      </c>
      <c r="AB3446" s="28">
        <f t="shared" si="1430"/>
        <v>202.36661666666666</v>
      </c>
      <c r="AC3446" s="28">
        <f t="shared" si="1430"/>
        <v>35.93319166666668</v>
      </c>
      <c r="AD3446" s="28">
        <f t="shared" si="1430"/>
        <v>96.176699999999983</v>
      </c>
      <c r="AE3446" s="28">
        <f t="shared" si="1430"/>
        <v>0</v>
      </c>
      <c r="AF3446" s="28">
        <f t="shared" si="1430"/>
        <v>13.055871666666661</v>
      </c>
      <c r="AG3446" s="28">
        <f t="shared" si="1430"/>
        <v>8.5230499999999978</v>
      </c>
      <c r="AH3446" s="28">
        <f t="shared" si="1372"/>
        <v>0</v>
      </c>
      <c r="AL3446" s="24">
        <f t="shared" si="1382"/>
        <v>1496.5756966666663</v>
      </c>
      <c r="AN3446" s="47">
        <v>315</v>
      </c>
      <c r="AP3446" s="20">
        <f t="shared" si="1380"/>
        <v>1811.5756966666663</v>
      </c>
      <c r="AR3446" s="20"/>
    </row>
    <row r="3447" spans="1:44" x14ac:dyDescent="0.25">
      <c r="A3447" t="str">
        <f>VLOOKUP($B3447,'Cushing Balance'!$C$2:$E$500,3,TRUE)</f>
        <v>12018</v>
      </c>
      <c r="B3447" s="2">
        <v>43458</v>
      </c>
      <c r="C3447" s="32"/>
      <c r="D3447" s="36">
        <f t="shared" si="1408"/>
        <v>139.16694505494522</v>
      </c>
      <c r="E3447" s="28">
        <f t="shared" si="1409"/>
        <v>108.94604395604414</v>
      </c>
      <c r="F3447" s="28">
        <f t="shared" si="1410"/>
        <v>197.36916483516487</v>
      </c>
      <c r="G3447" s="28"/>
      <c r="H3447" s="28">
        <f t="shared" ref="H3447:P3447" si="1432">AVERAGE(H3441:H3446)</f>
        <v>132.56742857142854</v>
      </c>
      <c r="I3447" s="28">
        <f t="shared" si="1432"/>
        <v>78.849230769230743</v>
      </c>
      <c r="J3447" s="28">
        <f t="shared" si="1432"/>
        <v>315.60278021978041</v>
      </c>
      <c r="K3447" s="28">
        <f t="shared" si="1432"/>
        <v>77.481208791208815</v>
      </c>
      <c r="L3447" s="28">
        <f t="shared" si="1432"/>
        <v>6.656349567592164E-3</v>
      </c>
      <c r="M3447" s="28">
        <f t="shared" si="1432"/>
        <v>330.4133626373627</v>
      </c>
      <c r="N3447" s="28">
        <f t="shared" si="1432"/>
        <v>119.65840659340643</v>
      </c>
      <c r="O3447" s="28">
        <f t="shared" si="1432"/>
        <v>44.390010989010989</v>
      </c>
      <c r="P3447" s="28">
        <f t="shared" si="1432"/>
        <v>0</v>
      </c>
      <c r="R3447" s="24">
        <f t="shared" si="1378"/>
        <v>1544.4512387671505</v>
      </c>
      <c r="T3447" s="5">
        <v>595.77148302548233</v>
      </c>
      <c r="V3447" s="20">
        <f t="shared" si="1379"/>
        <v>2140.2227217926329</v>
      </c>
      <c r="W3447" s="59">
        <f t="shared" si="1367"/>
        <v>43458</v>
      </c>
      <c r="X3447" s="36">
        <f t="shared" si="1430"/>
        <v>151.39905833333341</v>
      </c>
      <c r="Y3447" s="28">
        <f t="shared" si="1430"/>
        <v>338.18764999999991</v>
      </c>
      <c r="Z3447" s="28">
        <f t="shared" si="1430"/>
        <v>329.06874999999974</v>
      </c>
      <c r="AA3447" s="28">
        <f t="shared" si="1430"/>
        <v>321.8648083333332</v>
      </c>
      <c r="AB3447" s="28">
        <f t="shared" si="1430"/>
        <v>202.36661666666666</v>
      </c>
      <c r="AC3447" s="28">
        <f t="shared" si="1430"/>
        <v>35.93319166666668</v>
      </c>
      <c r="AD3447" s="28">
        <f t="shared" si="1430"/>
        <v>96.176699999999983</v>
      </c>
      <c r="AE3447" s="28">
        <f t="shared" si="1430"/>
        <v>0</v>
      </c>
      <c r="AF3447" s="28">
        <f t="shared" si="1430"/>
        <v>13.055871666666661</v>
      </c>
      <c r="AG3447" s="28">
        <f t="shared" si="1430"/>
        <v>8.5230499999999978</v>
      </c>
      <c r="AH3447" s="28">
        <f t="shared" si="1372"/>
        <v>0</v>
      </c>
      <c r="AL3447" s="24">
        <f t="shared" si="1382"/>
        <v>1496.5756966666663</v>
      </c>
      <c r="AN3447" s="47">
        <v>315</v>
      </c>
      <c r="AP3447" s="20">
        <f t="shared" si="1380"/>
        <v>1811.5756966666663</v>
      </c>
      <c r="AR3447" s="20"/>
    </row>
    <row r="3448" spans="1:44" x14ac:dyDescent="0.25">
      <c r="A3448" t="str">
        <f>VLOOKUP($B3448,'Cushing Balance'!$C$2:$E$500,3,TRUE)</f>
        <v>12018</v>
      </c>
      <c r="B3448" s="2">
        <v>43459</v>
      </c>
      <c r="C3448" s="32"/>
      <c r="D3448" s="36">
        <f t="shared" si="1408"/>
        <v>139.16694505494522</v>
      </c>
      <c r="E3448" s="28">
        <f t="shared" si="1409"/>
        <v>108.94604395604414</v>
      </c>
      <c r="F3448" s="28">
        <f t="shared" si="1410"/>
        <v>197.36916483516487</v>
      </c>
      <c r="G3448" s="28"/>
      <c r="H3448" s="28">
        <f t="shared" ref="H3448:P3448" si="1433">AVERAGE(H3442:H3447)</f>
        <v>132.56742857142854</v>
      </c>
      <c r="I3448" s="28">
        <f t="shared" si="1433"/>
        <v>78.849230769230743</v>
      </c>
      <c r="J3448" s="28">
        <f t="shared" si="1433"/>
        <v>315.60278021978041</v>
      </c>
      <c r="K3448" s="28">
        <f t="shared" si="1433"/>
        <v>77.481208791208815</v>
      </c>
      <c r="L3448" s="28">
        <f t="shared" si="1433"/>
        <v>6.656349567592164E-3</v>
      </c>
      <c r="M3448" s="28">
        <f t="shared" si="1433"/>
        <v>330.4133626373627</v>
      </c>
      <c r="N3448" s="28">
        <f t="shared" si="1433"/>
        <v>119.65840659340643</v>
      </c>
      <c r="O3448" s="28">
        <f t="shared" si="1433"/>
        <v>44.390010989010989</v>
      </c>
      <c r="P3448" s="28">
        <f t="shared" si="1433"/>
        <v>0</v>
      </c>
      <c r="R3448" s="24">
        <f t="shared" si="1378"/>
        <v>1544.4512387671505</v>
      </c>
      <c r="T3448" s="5">
        <v>595.77148302548233</v>
      </c>
      <c r="V3448" s="20">
        <f t="shared" si="1379"/>
        <v>2140.2227217926329</v>
      </c>
      <c r="W3448" s="59">
        <f t="shared" si="1367"/>
        <v>43459</v>
      </c>
      <c r="X3448" s="36">
        <f t="shared" si="1430"/>
        <v>151.39905833333341</v>
      </c>
      <c r="Y3448" s="28">
        <f t="shared" si="1430"/>
        <v>338.18764999999991</v>
      </c>
      <c r="Z3448" s="28">
        <f t="shared" si="1430"/>
        <v>329.06874999999974</v>
      </c>
      <c r="AA3448" s="28">
        <f t="shared" si="1430"/>
        <v>321.8648083333332</v>
      </c>
      <c r="AB3448" s="28">
        <f t="shared" si="1430"/>
        <v>202.36661666666666</v>
      </c>
      <c r="AC3448" s="28">
        <f t="shared" si="1430"/>
        <v>35.93319166666668</v>
      </c>
      <c r="AD3448" s="28">
        <f t="shared" si="1430"/>
        <v>96.176699999999983</v>
      </c>
      <c r="AE3448" s="28">
        <f t="shared" si="1430"/>
        <v>0</v>
      </c>
      <c r="AF3448" s="28">
        <f t="shared" si="1430"/>
        <v>13.055871666666661</v>
      </c>
      <c r="AG3448" s="28">
        <f t="shared" si="1430"/>
        <v>8.5230499999999978</v>
      </c>
      <c r="AH3448" s="28">
        <f t="shared" si="1372"/>
        <v>0</v>
      </c>
      <c r="AL3448" s="24">
        <f t="shared" si="1382"/>
        <v>1496.5756966666663</v>
      </c>
      <c r="AN3448" s="47">
        <v>315</v>
      </c>
      <c r="AP3448" s="20">
        <f t="shared" si="1380"/>
        <v>1811.5756966666663</v>
      </c>
      <c r="AR3448" s="20"/>
    </row>
    <row r="3449" spans="1:44" x14ac:dyDescent="0.25">
      <c r="A3449" t="str">
        <f>VLOOKUP($B3449,'Cushing Balance'!$C$2:$E$500,3,TRUE)</f>
        <v>12018</v>
      </c>
      <c r="B3449" s="2">
        <v>43460</v>
      </c>
      <c r="C3449" s="32"/>
      <c r="D3449" s="36">
        <f t="shared" si="1408"/>
        <v>139.16694505494522</v>
      </c>
      <c r="E3449" s="28">
        <f t="shared" si="1409"/>
        <v>108.94604395604414</v>
      </c>
      <c r="F3449" s="28">
        <f t="shared" si="1410"/>
        <v>197.36916483516487</v>
      </c>
      <c r="G3449" s="28"/>
      <c r="H3449" s="28">
        <f t="shared" ref="H3449:P3449" si="1434">AVERAGE(H3443:H3448)</f>
        <v>132.56742857142854</v>
      </c>
      <c r="I3449" s="28">
        <f t="shared" si="1434"/>
        <v>78.849230769230743</v>
      </c>
      <c r="J3449" s="28">
        <f t="shared" si="1434"/>
        <v>315.60278021978041</v>
      </c>
      <c r="K3449" s="28">
        <f t="shared" si="1434"/>
        <v>77.481208791208815</v>
      </c>
      <c r="L3449" s="28">
        <f t="shared" si="1434"/>
        <v>6.656349567592164E-3</v>
      </c>
      <c r="M3449" s="28">
        <f t="shared" si="1434"/>
        <v>330.4133626373627</v>
      </c>
      <c r="N3449" s="28">
        <f t="shared" si="1434"/>
        <v>119.65840659340643</v>
      </c>
      <c r="O3449" s="28">
        <f t="shared" si="1434"/>
        <v>44.390010989010989</v>
      </c>
      <c r="P3449" s="28">
        <f t="shared" si="1434"/>
        <v>0</v>
      </c>
      <c r="R3449" s="24">
        <f t="shared" si="1378"/>
        <v>1544.4512387671505</v>
      </c>
      <c r="T3449" s="5">
        <v>595.77148302548233</v>
      </c>
      <c r="V3449" s="20">
        <f t="shared" si="1379"/>
        <v>2140.2227217926329</v>
      </c>
      <c r="W3449" s="59">
        <f t="shared" si="1367"/>
        <v>43460</v>
      </c>
      <c r="X3449" s="36">
        <f t="shared" si="1430"/>
        <v>151.39905833333341</v>
      </c>
      <c r="Y3449" s="28">
        <f t="shared" si="1430"/>
        <v>338.18764999999991</v>
      </c>
      <c r="Z3449" s="28">
        <f t="shared" si="1430"/>
        <v>329.06874999999974</v>
      </c>
      <c r="AA3449" s="28">
        <f t="shared" si="1430"/>
        <v>321.8648083333332</v>
      </c>
      <c r="AB3449" s="28">
        <f t="shared" si="1430"/>
        <v>202.36661666666666</v>
      </c>
      <c r="AC3449" s="28">
        <f t="shared" si="1430"/>
        <v>35.93319166666668</v>
      </c>
      <c r="AD3449" s="28">
        <f t="shared" si="1430"/>
        <v>96.176699999999983</v>
      </c>
      <c r="AE3449" s="28">
        <f t="shared" si="1430"/>
        <v>0</v>
      </c>
      <c r="AF3449" s="28">
        <f t="shared" si="1430"/>
        <v>13.055871666666661</v>
      </c>
      <c r="AG3449" s="28">
        <f t="shared" si="1430"/>
        <v>8.5230499999999978</v>
      </c>
      <c r="AH3449" s="28">
        <f t="shared" si="1372"/>
        <v>0</v>
      </c>
      <c r="AL3449" s="24">
        <f t="shared" si="1382"/>
        <v>1496.5756966666663</v>
      </c>
      <c r="AN3449" s="47">
        <v>315</v>
      </c>
      <c r="AP3449" s="20">
        <f t="shared" si="1380"/>
        <v>1811.5756966666663</v>
      </c>
      <c r="AR3449" s="20"/>
    </row>
    <row r="3450" spans="1:44" x14ac:dyDescent="0.25">
      <c r="A3450" t="str">
        <f>VLOOKUP($B3450,'Cushing Balance'!$C$2:$E$500,3,TRUE)</f>
        <v>12018</v>
      </c>
      <c r="B3450" s="2">
        <v>43461</v>
      </c>
      <c r="C3450" s="32"/>
      <c r="D3450" s="36">
        <f t="shared" si="1408"/>
        <v>139.16694505494522</v>
      </c>
      <c r="E3450" s="28">
        <f t="shared" si="1409"/>
        <v>108.94604395604414</v>
      </c>
      <c r="F3450" s="28">
        <f t="shared" si="1410"/>
        <v>197.36916483516487</v>
      </c>
      <c r="G3450" s="28"/>
      <c r="H3450" s="28">
        <f t="shared" ref="H3450:P3450" si="1435">AVERAGE(H3444:H3449)</f>
        <v>132.56742857142854</v>
      </c>
      <c r="I3450" s="28">
        <f t="shared" si="1435"/>
        <v>78.849230769230743</v>
      </c>
      <c r="J3450" s="28">
        <f t="shared" si="1435"/>
        <v>315.60278021978041</v>
      </c>
      <c r="K3450" s="28">
        <f t="shared" si="1435"/>
        <v>77.481208791208815</v>
      </c>
      <c r="L3450" s="28">
        <f t="shared" si="1435"/>
        <v>6.656349567592164E-3</v>
      </c>
      <c r="M3450" s="28">
        <f t="shared" si="1435"/>
        <v>330.4133626373627</v>
      </c>
      <c r="N3450" s="28">
        <f t="shared" si="1435"/>
        <v>119.65840659340643</v>
      </c>
      <c r="O3450" s="28">
        <f t="shared" si="1435"/>
        <v>44.390010989010989</v>
      </c>
      <c r="P3450" s="28">
        <f t="shared" si="1435"/>
        <v>0</v>
      </c>
      <c r="R3450" s="24">
        <f t="shared" si="1378"/>
        <v>1544.4512387671505</v>
      </c>
      <c r="T3450" s="5">
        <v>595.77148302548233</v>
      </c>
      <c r="V3450" s="20">
        <f t="shared" si="1379"/>
        <v>2140.2227217926329</v>
      </c>
      <c r="W3450" s="59">
        <f t="shared" si="1367"/>
        <v>43461</v>
      </c>
      <c r="X3450" s="36">
        <f t="shared" si="1430"/>
        <v>151.39905833333341</v>
      </c>
      <c r="Y3450" s="28">
        <f t="shared" si="1430"/>
        <v>338.18764999999991</v>
      </c>
      <c r="Z3450" s="28">
        <f t="shared" si="1430"/>
        <v>329.06874999999974</v>
      </c>
      <c r="AA3450" s="28">
        <f t="shared" si="1430"/>
        <v>321.8648083333332</v>
      </c>
      <c r="AB3450" s="28">
        <f t="shared" si="1430"/>
        <v>202.36661666666666</v>
      </c>
      <c r="AC3450" s="28">
        <f t="shared" si="1430"/>
        <v>35.93319166666668</v>
      </c>
      <c r="AD3450" s="28">
        <f t="shared" si="1430"/>
        <v>96.176699999999983</v>
      </c>
      <c r="AE3450" s="28">
        <f t="shared" si="1430"/>
        <v>0</v>
      </c>
      <c r="AF3450" s="28">
        <f t="shared" si="1430"/>
        <v>13.055871666666661</v>
      </c>
      <c r="AG3450" s="28">
        <f t="shared" si="1430"/>
        <v>8.5230499999999978</v>
      </c>
      <c r="AH3450" s="28">
        <f t="shared" si="1372"/>
        <v>0</v>
      </c>
      <c r="AL3450" s="24">
        <f t="shared" si="1382"/>
        <v>1496.5756966666663</v>
      </c>
      <c r="AN3450" s="47">
        <v>315</v>
      </c>
      <c r="AP3450" s="20">
        <f t="shared" si="1380"/>
        <v>1811.5756966666663</v>
      </c>
      <c r="AR3450" s="20"/>
    </row>
    <row r="3451" spans="1:44" x14ac:dyDescent="0.25">
      <c r="A3451" t="str">
        <f>VLOOKUP($B3451,'Cushing Balance'!$C$2:$E$500,3,TRUE)</f>
        <v>12018</v>
      </c>
      <c r="B3451" s="2">
        <v>43462</v>
      </c>
      <c r="C3451" s="32"/>
      <c r="D3451" s="36">
        <f t="shared" si="1408"/>
        <v>139.16694505494522</v>
      </c>
      <c r="E3451" s="28">
        <f t="shared" si="1409"/>
        <v>108.94604395604414</v>
      </c>
      <c r="F3451" s="28">
        <f t="shared" si="1410"/>
        <v>197.36916483516487</v>
      </c>
      <c r="G3451" s="28"/>
      <c r="H3451" s="28">
        <f t="shared" ref="H3451:P3451" si="1436">AVERAGE(H3445:H3450)</f>
        <v>132.56742857142854</v>
      </c>
      <c r="I3451" s="28">
        <f t="shared" si="1436"/>
        <v>78.849230769230743</v>
      </c>
      <c r="J3451" s="28">
        <f t="shared" si="1436"/>
        <v>315.60278021978041</v>
      </c>
      <c r="K3451" s="28">
        <f t="shared" si="1436"/>
        <v>77.481208791208815</v>
      </c>
      <c r="L3451" s="28">
        <f t="shared" si="1436"/>
        <v>6.656349567592164E-3</v>
      </c>
      <c r="M3451" s="28">
        <f t="shared" si="1436"/>
        <v>330.4133626373627</v>
      </c>
      <c r="N3451" s="28">
        <f t="shared" si="1436"/>
        <v>119.65840659340643</v>
      </c>
      <c r="O3451" s="28">
        <f t="shared" si="1436"/>
        <v>44.390010989010989</v>
      </c>
      <c r="P3451" s="28">
        <f t="shared" si="1436"/>
        <v>0</v>
      </c>
      <c r="R3451" s="24">
        <f t="shared" si="1378"/>
        <v>1544.4512387671505</v>
      </c>
      <c r="T3451" s="5">
        <v>595.77148302548233</v>
      </c>
      <c r="V3451" s="20">
        <f t="shared" si="1379"/>
        <v>2140.2227217926329</v>
      </c>
      <c r="W3451" s="59">
        <f t="shared" si="1367"/>
        <v>43462</v>
      </c>
      <c r="X3451" s="36">
        <f t="shared" si="1430"/>
        <v>151.39905833333341</v>
      </c>
      <c r="Y3451" s="28">
        <f t="shared" si="1430"/>
        <v>338.18764999999991</v>
      </c>
      <c r="Z3451" s="28">
        <f t="shared" si="1430"/>
        <v>329.06874999999974</v>
      </c>
      <c r="AA3451" s="28">
        <f t="shared" si="1430"/>
        <v>321.8648083333332</v>
      </c>
      <c r="AB3451" s="28">
        <f t="shared" si="1430"/>
        <v>202.36661666666666</v>
      </c>
      <c r="AC3451" s="28">
        <f t="shared" si="1430"/>
        <v>35.93319166666668</v>
      </c>
      <c r="AD3451" s="28">
        <f t="shared" si="1430"/>
        <v>96.176699999999983</v>
      </c>
      <c r="AE3451" s="28">
        <f t="shared" si="1430"/>
        <v>0</v>
      </c>
      <c r="AF3451" s="28">
        <f t="shared" si="1430"/>
        <v>13.055871666666661</v>
      </c>
      <c r="AG3451" s="28">
        <f t="shared" si="1430"/>
        <v>8.5230499999999978</v>
      </c>
      <c r="AH3451" s="28">
        <f t="shared" si="1372"/>
        <v>0</v>
      </c>
      <c r="AL3451" s="24">
        <f t="shared" si="1382"/>
        <v>1496.5756966666663</v>
      </c>
      <c r="AN3451" s="47">
        <v>315</v>
      </c>
      <c r="AP3451" s="20">
        <f t="shared" si="1380"/>
        <v>1811.5756966666663</v>
      </c>
      <c r="AR3451" s="20"/>
    </row>
    <row r="3452" spans="1:44" x14ac:dyDescent="0.25">
      <c r="A3452" t="str">
        <f>VLOOKUP($B3452,'Cushing Balance'!$C$2:$E$500,3,TRUE)</f>
        <v>12018</v>
      </c>
      <c r="B3452" s="2">
        <v>43463</v>
      </c>
      <c r="C3452" s="32"/>
      <c r="D3452" s="36">
        <f t="shared" si="1408"/>
        <v>139.16694505494522</v>
      </c>
      <c r="E3452" s="28">
        <f t="shared" si="1409"/>
        <v>108.94604395604414</v>
      </c>
      <c r="F3452" s="28">
        <f t="shared" si="1410"/>
        <v>197.36916483516487</v>
      </c>
      <c r="G3452" s="28"/>
      <c r="H3452" s="28">
        <f t="shared" ref="H3452:P3452" si="1437">AVERAGE(H3446:H3451)</f>
        <v>132.56742857142854</v>
      </c>
      <c r="I3452" s="28">
        <f t="shared" si="1437"/>
        <v>78.849230769230743</v>
      </c>
      <c r="J3452" s="28">
        <f t="shared" si="1437"/>
        <v>315.60278021978041</v>
      </c>
      <c r="K3452" s="28">
        <f t="shared" si="1437"/>
        <v>77.481208791208815</v>
      </c>
      <c r="L3452" s="28">
        <f t="shared" si="1437"/>
        <v>6.656349567592164E-3</v>
      </c>
      <c r="M3452" s="28">
        <f t="shared" si="1437"/>
        <v>330.4133626373627</v>
      </c>
      <c r="N3452" s="28">
        <f t="shared" si="1437"/>
        <v>119.65840659340643</v>
      </c>
      <c r="O3452" s="28">
        <f t="shared" si="1437"/>
        <v>44.390010989010989</v>
      </c>
      <c r="P3452" s="28">
        <f t="shared" si="1437"/>
        <v>0</v>
      </c>
      <c r="R3452" s="24">
        <f t="shared" si="1378"/>
        <v>1544.4512387671505</v>
      </c>
      <c r="T3452" s="5">
        <v>595.77148302548233</v>
      </c>
      <c r="V3452" s="20">
        <f t="shared" si="1379"/>
        <v>2140.2227217926329</v>
      </c>
      <c r="W3452" s="59">
        <f t="shared" si="1367"/>
        <v>43463</v>
      </c>
      <c r="X3452" s="36">
        <f t="shared" si="1430"/>
        <v>151.39905833333341</v>
      </c>
      <c r="Y3452" s="28">
        <f t="shared" si="1430"/>
        <v>338.18764999999991</v>
      </c>
      <c r="Z3452" s="28">
        <f t="shared" si="1430"/>
        <v>329.06874999999974</v>
      </c>
      <c r="AA3452" s="28">
        <f t="shared" si="1430"/>
        <v>321.8648083333332</v>
      </c>
      <c r="AB3452" s="28">
        <f t="shared" si="1430"/>
        <v>202.36661666666666</v>
      </c>
      <c r="AC3452" s="28">
        <f t="shared" si="1430"/>
        <v>35.93319166666668</v>
      </c>
      <c r="AD3452" s="28">
        <f t="shared" si="1430"/>
        <v>96.176699999999983</v>
      </c>
      <c r="AE3452" s="28">
        <f t="shared" si="1430"/>
        <v>0</v>
      </c>
      <c r="AF3452" s="28">
        <f t="shared" si="1430"/>
        <v>13.055871666666661</v>
      </c>
      <c r="AG3452" s="28">
        <f t="shared" si="1430"/>
        <v>8.5230499999999978</v>
      </c>
      <c r="AH3452" s="28">
        <f t="shared" si="1372"/>
        <v>0</v>
      </c>
      <c r="AL3452" s="24">
        <f t="shared" si="1382"/>
        <v>1496.5756966666663</v>
      </c>
      <c r="AN3452" s="47">
        <v>315</v>
      </c>
      <c r="AP3452" s="20">
        <f t="shared" si="1380"/>
        <v>1811.5756966666663</v>
      </c>
      <c r="AR3452" s="20"/>
    </row>
    <row r="3453" spans="1:44" x14ac:dyDescent="0.25">
      <c r="A3453" t="str">
        <f>VLOOKUP($B3453,'Cushing Balance'!$C$2:$E$500,3,TRUE)</f>
        <v>12018</v>
      </c>
      <c r="B3453" s="2">
        <v>43464</v>
      </c>
      <c r="C3453" s="32"/>
      <c r="D3453" s="36">
        <f t="shared" si="1408"/>
        <v>139.16694505494522</v>
      </c>
      <c r="E3453" s="28">
        <f t="shared" si="1409"/>
        <v>108.94604395604414</v>
      </c>
      <c r="F3453" s="28">
        <f t="shared" si="1410"/>
        <v>197.36916483516487</v>
      </c>
      <c r="G3453" s="28"/>
      <c r="H3453" s="28">
        <f t="shared" ref="H3453:P3453" si="1438">AVERAGE(H3447:H3452)</f>
        <v>132.56742857142854</v>
      </c>
      <c r="I3453" s="28">
        <f t="shared" si="1438"/>
        <v>78.849230769230743</v>
      </c>
      <c r="J3453" s="28">
        <f t="shared" si="1438"/>
        <v>315.60278021978041</v>
      </c>
      <c r="K3453" s="28">
        <f t="shared" si="1438"/>
        <v>77.481208791208815</v>
      </c>
      <c r="L3453" s="28">
        <f t="shared" si="1438"/>
        <v>6.656349567592164E-3</v>
      </c>
      <c r="M3453" s="28">
        <f t="shared" si="1438"/>
        <v>330.4133626373627</v>
      </c>
      <c r="N3453" s="28">
        <f t="shared" si="1438"/>
        <v>119.65840659340643</v>
      </c>
      <c r="O3453" s="28">
        <f t="shared" si="1438"/>
        <v>44.390010989010989</v>
      </c>
      <c r="P3453" s="28">
        <f t="shared" si="1438"/>
        <v>0</v>
      </c>
      <c r="R3453" s="24">
        <f t="shared" si="1378"/>
        <v>1544.4512387671505</v>
      </c>
      <c r="T3453" s="5">
        <v>595.77148302548233</v>
      </c>
      <c r="V3453" s="20">
        <f t="shared" si="1379"/>
        <v>2140.2227217926329</v>
      </c>
      <c r="W3453" s="59">
        <f t="shared" si="1367"/>
        <v>43464</v>
      </c>
      <c r="X3453" s="36">
        <f t="shared" si="1430"/>
        <v>151.39905833333341</v>
      </c>
      <c r="Y3453" s="28">
        <f t="shared" si="1430"/>
        <v>338.18764999999991</v>
      </c>
      <c r="Z3453" s="28">
        <f t="shared" si="1430"/>
        <v>329.06874999999974</v>
      </c>
      <c r="AA3453" s="28">
        <f t="shared" si="1430"/>
        <v>321.8648083333332</v>
      </c>
      <c r="AB3453" s="28">
        <f t="shared" si="1430"/>
        <v>202.36661666666666</v>
      </c>
      <c r="AC3453" s="28">
        <f t="shared" si="1430"/>
        <v>35.93319166666668</v>
      </c>
      <c r="AD3453" s="28">
        <f t="shared" si="1430"/>
        <v>96.176699999999983</v>
      </c>
      <c r="AE3453" s="28">
        <f t="shared" si="1430"/>
        <v>0</v>
      </c>
      <c r="AF3453" s="28">
        <f t="shared" si="1430"/>
        <v>13.055871666666661</v>
      </c>
      <c r="AG3453" s="28">
        <f t="shared" si="1430"/>
        <v>8.5230499999999978</v>
      </c>
      <c r="AH3453" s="28">
        <f t="shared" si="1372"/>
        <v>0</v>
      </c>
      <c r="AL3453" s="24">
        <f t="shared" si="1382"/>
        <v>1496.5756966666663</v>
      </c>
      <c r="AN3453" s="47">
        <v>315</v>
      </c>
      <c r="AP3453" s="20">
        <f t="shared" si="1380"/>
        <v>1811.5756966666663</v>
      </c>
      <c r="AR3453" s="20"/>
    </row>
    <row r="3454" spans="1:44" x14ac:dyDescent="0.25">
      <c r="A3454" t="str">
        <f>VLOOKUP($B3454,'Cushing Balance'!$C$2:$E$500,3,TRUE)</f>
        <v>12018</v>
      </c>
      <c r="B3454" s="2">
        <v>43465</v>
      </c>
      <c r="C3454" s="32"/>
      <c r="D3454" s="36">
        <f t="shared" si="1408"/>
        <v>139.16694505494522</v>
      </c>
      <c r="E3454" s="28">
        <f t="shared" si="1409"/>
        <v>108.94604395604414</v>
      </c>
      <c r="F3454" s="28">
        <f t="shared" si="1410"/>
        <v>197.36916483516487</v>
      </c>
      <c r="G3454" s="28"/>
      <c r="H3454" s="28">
        <f t="shared" ref="H3454:P3454" si="1439">AVERAGE(H3448:H3453)</f>
        <v>132.56742857142854</v>
      </c>
      <c r="I3454" s="28">
        <f t="shared" si="1439"/>
        <v>78.849230769230743</v>
      </c>
      <c r="J3454" s="28">
        <f t="shared" si="1439"/>
        <v>315.60278021978041</v>
      </c>
      <c r="K3454" s="28">
        <f t="shared" si="1439"/>
        <v>77.481208791208815</v>
      </c>
      <c r="L3454" s="28">
        <f t="shared" si="1439"/>
        <v>6.656349567592164E-3</v>
      </c>
      <c r="M3454" s="28">
        <f t="shared" si="1439"/>
        <v>330.4133626373627</v>
      </c>
      <c r="N3454" s="28">
        <f t="shared" si="1439"/>
        <v>119.65840659340643</v>
      </c>
      <c r="O3454" s="28">
        <f t="shared" si="1439"/>
        <v>44.390010989010989</v>
      </c>
      <c r="P3454" s="28">
        <f t="shared" si="1439"/>
        <v>0</v>
      </c>
      <c r="R3454" s="24">
        <f t="shared" si="1378"/>
        <v>1544.4512387671505</v>
      </c>
      <c r="T3454" s="5">
        <v>595.77148302548233</v>
      </c>
      <c r="V3454" s="20">
        <f t="shared" si="1379"/>
        <v>2140.2227217926329</v>
      </c>
      <c r="W3454" s="59">
        <f t="shared" si="1367"/>
        <v>43465</v>
      </c>
      <c r="X3454" s="36">
        <f t="shared" si="1430"/>
        <v>151.39905833333341</v>
      </c>
      <c r="Y3454" s="28">
        <f t="shared" si="1430"/>
        <v>338.18764999999991</v>
      </c>
      <c r="Z3454" s="28">
        <f t="shared" si="1430"/>
        <v>329.06874999999974</v>
      </c>
      <c r="AA3454" s="28">
        <f t="shared" si="1430"/>
        <v>321.8648083333332</v>
      </c>
      <c r="AB3454" s="28">
        <f t="shared" si="1430"/>
        <v>202.36661666666666</v>
      </c>
      <c r="AC3454" s="28">
        <f t="shared" si="1430"/>
        <v>35.93319166666668</v>
      </c>
      <c r="AD3454" s="28">
        <f t="shared" si="1430"/>
        <v>96.176699999999983</v>
      </c>
      <c r="AE3454" s="28">
        <f t="shared" si="1430"/>
        <v>0</v>
      </c>
      <c r="AF3454" s="28">
        <f t="shared" si="1430"/>
        <v>13.055871666666661</v>
      </c>
      <c r="AG3454" s="28">
        <f t="shared" si="1430"/>
        <v>8.5230499999999978</v>
      </c>
      <c r="AH3454" s="28">
        <f t="shared" si="1372"/>
        <v>0</v>
      </c>
      <c r="AL3454" s="24">
        <f t="shared" si="1382"/>
        <v>1496.5756966666663</v>
      </c>
      <c r="AN3454" s="47">
        <v>315</v>
      </c>
      <c r="AP3454" s="20">
        <f t="shared" si="1380"/>
        <v>1811.5756966666663</v>
      </c>
      <c r="AR3454" s="20"/>
    </row>
    <row r="3455" spans="1:44" x14ac:dyDescent="0.25">
      <c r="A3455" t="str">
        <f>VLOOKUP($B3455,'Cushing Balance'!$C$2:$E$500,3,TRUE)</f>
        <v>12018</v>
      </c>
      <c r="B3455" s="2">
        <v>43466</v>
      </c>
      <c r="C3455" s="32"/>
      <c r="D3455" s="36">
        <f t="shared" si="1408"/>
        <v>139.16694505494522</v>
      </c>
      <c r="E3455" s="28">
        <f t="shared" si="1409"/>
        <v>108.94604395604414</v>
      </c>
      <c r="F3455" s="28">
        <f t="shared" si="1410"/>
        <v>197.36916483516487</v>
      </c>
      <c r="G3455" s="28"/>
      <c r="H3455" s="28">
        <f t="shared" ref="H3455:P3455" si="1440">AVERAGE(H3449:H3454)</f>
        <v>132.56742857142854</v>
      </c>
      <c r="I3455" s="28">
        <f t="shared" si="1440"/>
        <v>78.849230769230743</v>
      </c>
      <c r="J3455" s="28">
        <f t="shared" si="1440"/>
        <v>315.60278021978041</v>
      </c>
      <c r="K3455" s="28">
        <f t="shared" si="1440"/>
        <v>77.481208791208815</v>
      </c>
      <c r="L3455" s="28">
        <f t="shared" si="1440"/>
        <v>6.656349567592164E-3</v>
      </c>
      <c r="M3455" s="28">
        <f t="shared" si="1440"/>
        <v>330.4133626373627</v>
      </c>
      <c r="N3455" s="28">
        <f t="shared" si="1440"/>
        <v>119.65840659340643</v>
      </c>
      <c r="O3455" s="28">
        <f t="shared" si="1440"/>
        <v>44.390010989010989</v>
      </c>
      <c r="P3455" s="28">
        <f t="shared" si="1440"/>
        <v>0</v>
      </c>
      <c r="R3455" s="24">
        <f t="shared" si="1378"/>
        <v>1544.4512387671505</v>
      </c>
      <c r="T3455" s="5">
        <v>598.11479943652751</v>
      </c>
      <c r="V3455" s="20">
        <f t="shared" si="1379"/>
        <v>2142.5660382036781</v>
      </c>
      <c r="W3455" s="59">
        <f t="shared" si="1367"/>
        <v>43466</v>
      </c>
      <c r="X3455" s="36">
        <f t="shared" si="1430"/>
        <v>151.39905833333341</v>
      </c>
      <c r="Y3455" s="28">
        <f t="shared" si="1430"/>
        <v>338.18764999999991</v>
      </c>
      <c r="Z3455" s="28">
        <f t="shared" si="1430"/>
        <v>329.06874999999974</v>
      </c>
      <c r="AA3455" s="28">
        <f t="shared" si="1430"/>
        <v>321.8648083333332</v>
      </c>
      <c r="AB3455" s="28">
        <f t="shared" si="1430"/>
        <v>202.36661666666666</v>
      </c>
      <c r="AC3455" s="28">
        <f t="shared" si="1430"/>
        <v>35.93319166666668</v>
      </c>
      <c r="AD3455" s="28">
        <f t="shared" si="1430"/>
        <v>96.176699999999983</v>
      </c>
      <c r="AE3455" s="28">
        <f t="shared" si="1430"/>
        <v>0</v>
      </c>
      <c r="AF3455" s="28">
        <f t="shared" si="1430"/>
        <v>13.055871666666661</v>
      </c>
      <c r="AG3455" s="28">
        <f t="shared" si="1430"/>
        <v>8.5230499999999978</v>
      </c>
      <c r="AH3455" s="28">
        <f t="shared" si="1372"/>
        <v>0</v>
      </c>
      <c r="AL3455" s="24">
        <f t="shared" si="1382"/>
        <v>1496.5756966666663</v>
      </c>
      <c r="AN3455" s="47">
        <v>315</v>
      </c>
      <c r="AP3455" s="20">
        <f t="shared" si="1380"/>
        <v>1811.5756966666663</v>
      </c>
      <c r="AR3455" s="20"/>
    </row>
    <row r="3456" spans="1:44" x14ac:dyDescent="0.25">
      <c r="A3456" t="str">
        <f>VLOOKUP($B3456,'Cushing Balance'!$C$2:$E$500,3,TRUE)</f>
        <v>12018</v>
      </c>
      <c r="B3456" s="2">
        <v>43467</v>
      </c>
      <c r="C3456" s="32"/>
      <c r="D3456" s="36">
        <f t="shared" si="1408"/>
        <v>139.16694505494522</v>
      </c>
      <c r="E3456" s="28">
        <f t="shared" si="1409"/>
        <v>108.94604395604414</v>
      </c>
      <c r="F3456" s="28">
        <f t="shared" si="1410"/>
        <v>197.36916483516487</v>
      </c>
      <c r="G3456" s="28"/>
      <c r="H3456" s="28">
        <f t="shared" ref="H3456:P3456" si="1441">AVERAGE(H3450:H3455)</f>
        <v>132.56742857142854</v>
      </c>
      <c r="I3456" s="28">
        <f t="shared" si="1441"/>
        <v>78.849230769230743</v>
      </c>
      <c r="J3456" s="28">
        <f t="shared" si="1441"/>
        <v>315.60278021978041</v>
      </c>
      <c r="K3456" s="28">
        <f t="shared" si="1441"/>
        <v>77.481208791208815</v>
      </c>
      <c r="L3456" s="28">
        <f t="shared" si="1441"/>
        <v>6.656349567592164E-3</v>
      </c>
      <c r="M3456" s="28">
        <f t="shared" si="1441"/>
        <v>330.4133626373627</v>
      </c>
      <c r="N3456" s="28">
        <f t="shared" si="1441"/>
        <v>119.65840659340643</v>
      </c>
      <c r="O3456" s="28">
        <f t="shared" si="1441"/>
        <v>44.390010989010989</v>
      </c>
      <c r="P3456" s="28">
        <f t="shared" si="1441"/>
        <v>0</v>
      </c>
      <c r="R3456" s="24">
        <f t="shared" si="1378"/>
        <v>1544.4512387671505</v>
      </c>
      <c r="T3456" s="5">
        <v>598.11479943652751</v>
      </c>
      <c r="V3456" s="20">
        <f t="shared" si="1379"/>
        <v>2142.5660382036781</v>
      </c>
      <c r="W3456" s="59">
        <f t="shared" si="1367"/>
        <v>43467</v>
      </c>
      <c r="X3456" s="36">
        <f t="shared" si="1430"/>
        <v>151.39905833333341</v>
      </c>
      <c r="Y3456" s="28">
        <f t="shared" si="1430"/>
        <v>338.18764999999991</v>
      </c>
      <c r="Z3456" s="28">
        <f t="shared" si="1430"/>
        <v>329.06874999999974</v>
      </c>
      <c r="AA3456" s="28">
        <f t="shared" si="1430"/>
        <v>321.8648083333332</v>
      </c>
      <c r="AB3456" s="28">
        <f t="shared" si="1430"/>
        <v>202.36661666666666</v>
      </c>
      <c r="AC3456" s="28">
        <f t="shared" si="1430"/>
        <v>35.93319166666668</v>
      </c>
      <c r="AD3456" s="28">
        <f t="shared" si="1430"/>
        <v>96.176699999999983</v>
      </c>
      <c r="AE3456" s="28">
        <f t="shared" si="1430"/>
        <v>0</v>
      </c>
      <c r="AF3456" s="28">
        <f t="shared" si="1430"/>
        <v>13.055871666666661</v>
      </c>
      <c r="AG3456" s="28">
        <f t="shared" si="1430"/>
        <v>8.5230499999999978</v>
      </c>
      <c r="AH3456" s="28">
        <f t="shared" si="1372"/>
        <v>0</v>
      </c>
      <c r="AL3456" s="24">
        <f t="shared" si="1382"/>
        <v>1496.5756966666663</v>
      </c>
      <c r="AN3456" s="47">
        <v>315</v>
      </c>
      <c r="AP3456" s="20">
        <f t="shared" si="1380"/>
        <v>1811.5756966666663</v>
      </c>
      <c r="AR3456" s="20"/>
    </row>
    <row r="3457" spans="1:44" x14ac:dyDescent="0.25">
      <c r="A3457" t="str">
        <f>VLOOKUP($B3457,'Cushing Balance'!$C$2:$E$500,3,TRUE)</f>
        <v>12018</v>
      </c>
      <c r="B3457" s="2">
        <v>43468</v>
      </c>
      <c r="C3457" s="32"/>
      <c r="D3457" s="36">
        <f t="shared" si="1408"/>
        <v>139.16694505494522</v>
      </c>
      <c r="E3457" s="28">
        <f t="shared" si="1409"/>
        <v>108.94604395604414</v>
      </c>
      <c r="F3457" s="28">
        <f t="shared" si="1410"/>
        <v>197.36916483516487</v>
      </c>
      <c r="G3457" s="28"/>
      <c r="H3457" s="28">
        <f t="shared" ref="H3457:P3457" si="1442">AVERAGE(H3451:H3456)</f>
        <v>132.56742857142854</v>
      </c>
      <c r="I3457" s="28">
        <f t="shared" si="1442"/>
        <v>78.849230769230743</v>
      </c>
      <c r="J3457" s="28">
        <f t="shared" si="1442"/>
        <v>315.60278021978041</v>
      </c>
      <c r="K3457" s="28">
        <f t="shared" si="1442"/>
        <v>77.481208791208815</v>
      </c>
      <c r="L3457" s="28">
        <f t="shared" si="1442"/>
        <v>6.656349567592164E-3</v>
      </c>
      <c r="M3457" s="28">
        <f t="shared" si="1442"/>
        <v>330.4133626373627</v>
      </c>
      <c r="N3457" s="28">
        <f t="shared" si="1442"/>
        <v>119.65840659340643</v>
      </c>
      <c r="O3457" s="28">
        <f t="shared" si="1442"/>
        <v>44.390010989010989</v>
      </c>
      <c r="P3457" s="28">
        <f t="shared" si="1442"/>
        <v>0</v>
      </c>
      <c r="R3457" s="24">
        <f t="shared" si="1378"/>
        <v>1544.4512387671505</v>
      </c>
      <c r="T3457" s="5">
        <v>598.11479943652751</v>
      </c>
      <c r="V3457" s="20">
        <f t="shared" si="1379"/>
        <v>2142.5660382036781</v>
      </c>
      <c r="W3457" s="59">
        <f t="shared" si="1367"/>
        <v>43468</v>
      </c>
      <c r="X3457" s="36">
        <f t="shared" si="1430"/>
        <v>151.39905833333341</v>
      </c>
      <c r="Y3457" s="28">
        <f t="shared" si="1430"/>
        <v>338.18764999999991</v>
      </c>
      <c r="Z3457" s="28">
        <f t="shared" si="1430"/>
        <v>329.06874999999974</v>
      </c>
      <c r="AA3457" s="28">
        <f t="shared" si="1430"/>
        <v>321.8648083333332</v>
      </c>
      <c r="AB3457" s="28">
        <f t="shared" si="1430"/>
        <v>202.36661666666666</v>
      </c>
      <c r="AC3457" s="28">
        <f t="shared" si="1430"/>
        <v>35.93319166666668</v>
      </c>
      <c r="AD3457" s="28">
        <f t="shared" si="1430"/>
        <v>96.176699999999983</v>
      </c>
      <c r="AE3457" s="28">
        <f t="shared" si="1430"/>
        <v>0</v>
      </c>
      <c r="AF3457" s="28">
        <f t="shared" si="1430"/>
        <v>13.055871666666661</v>
      </c>
      <c r="AG3457" s="28">
        <f t="shared" si="1430"/>
        <v>8.5230499999999978</v>
      </c>
      <c r="AH3457" s="28">
        <f t="shared" si="1372"/>
        <v>0</v>
      </c>
      <c r="AL3457" s="24">
        <f t="shared" si="1382"/>
        <v>1496.5756966666663</v>
      </c>
      <c r="AN3457" s="47">
        <v>315</v>
      </c>
      <c r="AP3457" s="20">
        <f t="shared" si="1380"/>
        <v>1811.5756966666663</v>
      </c>
      <c r="AR3457" s="20"/>
    </row>
    <row r="3458" spans="1:44" x14ac:dyDescent="0.25">
      <c r="A3458" t="str">
        <f>VLOOKUP($B3458,'Cushing Balance'!$C$2:$E$500,3,TRUE)</f>
        <v>12018</v>
      </c>
      <c r="B3458" s="2">
        <v>43469</v>
      </c>
      <c r="C3458" s="32"/>
      <c r="D3458" s="36">
        <f t="shared" si="1408"/>
        <v>139.16694505494522</v>
      </c>
      <c r="E3458" s="28">
        <f t="shared" si="1409"/>
        <v>108.94604395604414</v>
      </c>
      <c r="F3458" s="28">
        <f t="shared" si="1410"/>
        <v>197.36916483516487</v>
      </c>
      <c r="G3458" s="28"/>
      <c r="H3458" s="28">
        <f t="shared" ref="H3458:P3458" si="1443">AVERAGE(H3452:H3457)</f>
        <v>132.56742857142854</v>
      </c>
      <c r="I3458" s="28">
        <f t="shared" si="1443"/>
        <v>78.849230769230743</v>
      </c>
      <c r="J3458" s="28">
        <f t="shared" si="1443"/>
        <v>315.60278021978041</v>
      </c>
      <c r="K3458" s="28">
        <f t="shared" si="1443"/>
        <v>77.481208791208815</v>
      </c>
      <c r="L3458" s="28">
        <f t="shared" si="1443"/>
        <v>6.656349567592164E-3</v>
      </c>
      <c r="M3458" s="28">
        <f t="shared" si="1443"/>
        <v>330.4133626373627</v>
      </c>
      <c r="N3458" s="28">
        <f t="shared" si="1443"/>
        <v>119.65840659340643</v>
      </c>
      <c r="O3458" s="28">
        <f t="shared" si="1443"/>
        <v>44.390010989010989</v>
      </c>
      <c r="P3458" s="28">
        <f t="shared" si="1443"/>
        <v>0</v>
      </c>
      <c r="R3458" s="24">
        <f t="shared" si="1378"/>
        <v>1544.4512387671505</v>
      </c>
      <c r="T3458" s="5">
        <v>598.11479943652751</v>
      </c>
      <c r="V3458" s="20">
        <f t="shared" si="1379"/>
        <v>2142.5660382036781</v>
      </c>
      <c r="W3458" s="59">
        <f t="shared" ref="W3458:W3521" si="1444">B3458</f>
        <v>43469</v>
      </c>
      <c r="X3458" s="36">
        <f t="shared" si="1430"/>
        <v>151.39905833333341</v>
      </c>
      <c r="Y3458" s="28">
        <f t="shared" si="1430"/>
        <v>338.18764999999991</v>
      </c>
      <c r="Z3458" s="28">
        <f t="shared" si="1430"/>
        <v>329.06874999999974</v>
      </c>
      <c r="AA3458" s="28">
        <f t="shared" si="1430"/>
        <v>321.8648083333332</v>
      </c>
      <c r="AB3458" s="28">
        <f t="shared" si="1430"/>
        <v>202.36661666666666</v>
      </c>
      <c r="AC3458" s="28">
        <f t="shared" si="1430"/>
        <v>35.93319166666668</v>
      </c>
      <c r="AD3458" s="28">
        <f t="shared" si="1430"/>
        <v>96.176699999999983</v>
      </c>
      <c r="AE3458" s="28">
        <f t="shared" si="1430"/>
        <v>0</v>
      </c>
      <c r="AF3458" s="28">
        <f t="shared" si="1430"/>
        <v>13.055871666666661</v>
      </c>
      <c r="AG3458" s="28">
        <f t="shared" si="1430"/>
        <v>8.5230499999999978</v>
      </c>
      <c r="AH3458" s="28">
        <f t="shared" si="1372"/>
        <v>0</v>
      </c>
      <c r="AL3458" s="24">
        <f t="shared" si="1382"/>
        <v>1496.5756966666663</v>
      </c>
      <c r="AN3458" s="47">
        <v>315</v>
      </c>
      <c r="AP3458" s="20">
        <f t="shared" si="1380"/>
        <v>1811.5756966666663</v>
      </c>
      <c r="AR3458" s="20"/>
    </row>
    <row r="3459" spans="1:44" x14ac:dyDescent="0.25">
      <c r="A3459" t="str">
        <f>VLOOKUP($B3459,'Cushing Balance'!$C$2:$E$500,3,TRUE)</f>
        <v>12018</v>
      </c>
      <c r="B3459" s="2">
        <v>43470</v>
      </c>
      <c r="C3459" s="32"/>
      <c r="D3459" s="36">
        <f t="shared" si="1408"/>
        <v>139.16694505494522</v>
      </c>
      <c r="E3459" s="28">
        <f t="shared" si="1409"/>
        <v>108.94604395604414</v>
      </c>
      <c r="F3459" s="28">
        <f t="shared" si="1410"/>
        <v>197.36916483516487</v>
      </c>
      <c r="G3459" s="28"/>
      <c r="H3459" s="28">
        <f t="shared" ref="H3459:P3459" si="1445">AVERAGE(H3453:H3458)</f>
        <v>132.56742857142854</v>
      </c>
      <c r="I3459" s="28">
        <f t="shared" si="1445"/>
        <v>78.849230769230743</v>
      </c>
      <c r="J3459" s="28">
        <f t="shared" si="1445"/>
        <v>315.60278021978041</v>
      </c>
      <c r="K3459" s="28">
        <f t="shared" si="1445"/>
        <v>77.481208791208815</v>
      </c>
      <c r="L3459" s="28">
        <f t="shared" si="1445"/>
        <v>6.656349567592164E-3</v>
      </c>
      <c r="M3459" s="28">
        <f t="shared" si="1445"/>
        <v>330.4133626373627</v>
      </c>
      <c r="N3459" s="28">
        <f t="shared" si="1445"/>
        <v>119.65840659340643</v>
      </c>
      <c r="O3459" s="28">
        <f t="shared" si="1445"/>
        <v>44.390010989010989</v>
      </c>
      <c r="P3459" s="28">
        <f t="shared" si="1445"/>
        <v>0</v>
      </c>
      <c r="R3459" s="24">
        <f t="shared" si="1378"/>
        <v>1544.4512387671505</v>
      </c>
      <c r="T3459" s="5">
        <v>598.11479943652751</v>
      </c>
      <c r="V3459" s="20">
        <f t="shared" si="1379"/>
        <v>2142.5660382036781</v>
      </c>
      <c r="W3459" s="59">
        <f t="shared" si="1444"/>
        <v>43470</v>
      </c>
      <c r="X3459" s="36">
        <f t="shared" si="1430"/>
        <v>151.39905833333341</v>
      </c>
      <c r="Y3459" s="28">
        <f t="shared" si="1430"/>
        <v>338.18764999999991</v>
      </c>
      <c r="Z3459" s="28">
        <f t="shared" si="1430"/>
        <v>329.06874999999974</v>
      </c>
      <c r="AA3459" s="28">
        <f t="shared" si="1430"/>
        <v>321.8648083333332</v>
      </c>
      <c r="AB3459" s="28">
        <f t="shared" si="1430"/>
        <v>202.36661666666666</v>
      </c>
      <c r="AC3459" s="28">
        <f t="shared" si="1430"/>
        <v>35.93319166666668</v>
      </c>
      <c r="AD3459" s="28">
        <f t="shared" si="1430"/>
        <v>96.176699999999983</v>
      </c>
      <c r="AE3459" s="28">
        <f t="shared" si="1430"/>
        <v>0</v>
      </c>
      <c r="AF3459" s="28">
        <f t="shared" si="1430"/>
        <v>13.055871666666661</v>
      </c>
      <c r="AG3459" s="28">
        <f t="shared" si="1430"/>
        <v>8.5230499999999978</v>
      </c>
      <c r="AH3459" s="28">
        <f t="shared" si="1372"/>
        <v>0</v>
      </c>
      <c r="AL3459" s="24">
        <f t="shared" si="1382"/>
        <v>1496.5756966666663</v>
      </c>
      <c r="AN3459" s="47">
        <v>315</v>
      </c>
      <c r="AP3459" s="20">
        <f t="shared" si="1380"/>
        <v>1811.5756966666663</v>
      </c>
      <c r="AR3459" s="20"/>
    </row>
    <row r="3460" spans="1:44" x14ac:dyDescent="0.25">
      <c r="A3460" t="str">
        <f>VLOOKUP($B3460,'Cushing Balance'!$C$2:$E$500,3,TRUE)</f>
        <v>12018</v>
      </c>
      <c r="B3460" s="2">
        <v>43471</v>
      </c>
      <c r="C3460" s="32"/>
      <c r="D3460" s="36">
        <f t="shared" si="1408"/>
        <v>139.16694505494522</v>
      </c>
      <c r="E3460" s="28">
        <f t="shared" si="1409"/>
        <v>108.94604395604414</v>
      </c>
      <c r="F3460" s="28">
        <f t="shared" si="1410"/>
        <v>197.36916483516487</v>
      </c>
      <c r="G3460" s="28"/>
      <c r="H3460" s="28">
        <f t="shared" ref="H3460:P3460" si="1446">AVERAGE(H3454:H3459)</f>
        <v>132.56742857142854</v>
      </c>
      <c r="I3460" s="28">
        <f t="shared" si="1446"/>
        <v>78.849230769230743</v>
      </c>
      <c r="J3460" s="28">
        <f t="shared" si="1446"/>
        <v>315.60278021978041</v>
      </c>
      <c r="K3460" s="28">
        <f t="shared" si="1446"/>
        <v>77.481208791208815</v>
      </c>
      <c r="L3460" s="28">
        <f t="shared" si="1446"/>
        <v>6.656349567592164E-3</v>
      </c>
      <c r="M3460" s="28">
        <f t="shared" si="1446"/>
        <v>330.4133626373627</v>
      </c>
      <c r="N3460" s="28">
        <f t="shared" si="1446"/>
        <v>119.65840659340643</v>
      </c>
      <c r="O3460" s="28">
        <f t="shared" si="1446"/>
        <v>44.390010989010989</v>
      </c>
      <c r="P3460" s="28">
        <f t="shared" si="1446"/>
        <v>0</v>
      </c>
      <c r="R3460" s="24">
        <f t="shared" si="1378"/>
        <v>1544.4512387671505</v>
      </c>
      <c r="T3460" s="5">
        <v>598.11479943652751</v>
      </c>
      <c r="V3460" s="20">
        <f t="shared" si="1379"/>
        <v>2142.5660382036781</v>
      </c>
      <c r="W3460" s="59">
        <f t="shared" si="1444"/>
        <v>43471</v>
      </c>
      <c r="X3460" s="36">
        <f t="shared" si="1430"/>
        <v>151.39905833333341</v>
      </c>
      <c r="Y3460" s="28">
        <f t="shared" si="1430"/>
        <v>338.18764999999991</v>
      </c>
      <c r="Z3460" s="28">
        <f t="shared" si="1430"/>
        <v>329.06874999999974</v>
      </c>
      <c r="AA3460" s="28">
        <f t="shared" si="1430"/>
        <v>321.8648083333332</v>
      </c>
      <c r="AB3460" s="28">
        <f t="shared" si="1430"/>
        <v>202.36661666666666</v>
      </c>
      <c r="AC3460" s="28">
        <f t="shared" si="1430"/>
        <v>35.93319166666668</v>
      </c>
      <c r="AD3460" s="28">
        <f t="shared" si="1430"/>
        <v>96.176699999999983</v>
      </c>
      <c r="AE3460" s="28">
        <f t="shared" si="1430"/>
        <v>0</v>
      </c>
      <c r="AF3460" s="28">
        <f t="shared" si="1430"/>
        <v>13.055871666666661</v>
      </c>
      <c r="AG3460" s="28">
        <f t="shared" si="1430"/>
        <v>8.5230499999999978</v>
      </c>
      <c r="AH3460" s="28">
        <f t="shared" si="1372"/>
        <v>0</v>
      </c>
      <c r="AL3460" s="24">
        <f t="shared" si="1382"/>
        <v>1496.5756966666663</v>
      </c>
      <c r="AN3460" s="47">
        <v>315</v>
      </c>
      <c r="AP3460" s="20">
        <f t="shared" si="1380"/>
        <v>1811.5756966666663</v>
      </c>
      <c r="AR3460" s="20"/>
    </row>
    <row r="3461" spans="1:44" x14ac:dyDescent="0.25">
      <c r="A3461" t="str">
        <f>VLOOKUP($B3461,'Cushing Balance'!$C$2:$E$500,3,TRUE)</f>
        <v>12018</v>
      </c>
      <c r="B3461" s="2">
        <v>43472</v>
      </c>
      <c r="C3461" s="32"/>
      <c r="D3461" s="36">
        <f t="shared" si="1408"/>
        <v>139.16694505494522</v>
      </c>
      <c r="E3461" s="28">
        <f t="shared" si="1409"/>
        <v>108.94604395604414</v>
      </c>
      <c r="F3461" s="28">
        <f t="shared" si="1410"/>
        <v>197.36916483516487</v>
      </c>
      <c r="G3461" s="28"/>
      <c r="H3461" s="28">
        <f t="shared" ref="H3461:P3461" si="1447">AVERAGE(H3455:H3460)</f>
        <v>132.56742857142854</v>
      </c>
      <c r="I3461" s="28">
        <f t="shared" si="1447"/>
        <v>78.849230769230743</v>
      </c>
      <c r="J3461" s="28">
        <f t="shared" si="1447"/>
        <v>315.60278021978041</v>
      </c>
      <c r="K3461" s="28">
        <f t="shared" si="1447"/>
        <v>77.481208791208815</v>
      </c>
      <c r="L3461" s="28">
        <f t="shared" si="1447"/>
        <v>6.656349567592164E-3</v>
      </c>
      <c r="M3461" s="28">
        <f t="shared" si="1447"/>
        <v>330.4133626373627</v>
      </c>
      <c r="N3461" s="28">
        <f t="shared" si="1447"/>
        <v>119.65840659340643</v>
      </c>
      <c r="O3461" s="28">
        <f t="shared" si="1447"/>
        <v>44.390010989010989</v>
      </c>
      <c r="P3461" s="28">
        <f t="shared" si="1447"/>
        <v>0</v>
      </c>
      <c r="R3461" s="24">
        <f t="shared" si="1378"/>
        <v>1544.4512387671505</v>
      </c>
      <c r="T3461" s="5">
        <v>598.11479943652751</v>
      </c>
      <c r="V3461" s="20">
        <f t="shared" si="1379"/>
        <v>2142.5660382036781</v>
      </c>
      <c r="W3461" s="59">
        <f t="shared" si="1444"/>
        <v>43472</v>
      </c>
      <c r="X3461" s="36">
        <f t="shared" ref="X3461:AG3476" si="1448">AVERAGE(X3454:X3460)</f>
        <v>151.39905833333341</v>
      </c>
      <c r="Y3461" s="28">
        <f t="shared" si="1448"/>
        <v>338.18764999999991</v>
      </c>
      <c r="Z3461" s="28">
        <f t="shared" si="1448"/>
        <v>329.06874999999974</v>
      </c>
      <c r="AA3461" s="28">
        <f t="shared" si="1448"/>
        <v>321.8648083333332</v>
      </c>
      <c r="AB3461" s="28">
        <f t="shared" si="1448"/>
        <v>202.36661666666666</v>
      </c>
      <c r="AC3461" s="28">
        <f t="shared" si="1448"/>
        <v>35.93319166666668</v>
      </c>
      <c r="AD3461" s="28">
        <f t="shared" si="1448"/>
        <v>96.176699999999983</v>
      </c>
      <c r="AE3461" s="28">
        <f t="shared" si="1448"/>
        <v>0</v>
      </c>
      <c r="AF3461" s="28">
        <f t="shared" si="1448"/>
        <v>13.055871666666661</v>
      </c>
      <c r="AG3461" s="28">
        <f t="shared" si="1448"/>
        <v>8.5230499999999978</v>
      </c>
      <c r="AH3461" s="28">
        <f t="shared" ref="AH3461:AH3524" si="1449">AVERAGE(AH3454:AH3460)</f>
        <v>0</v>
      </c>
      <c r="AL3461" s="24">
        <f t="shared" si="1382"/>
        <v>1496.5756966666663</v>
      </c>
      <c r="AN3461" s="47">
        <v>315</v>
      </c>
      <c r="AP3461" s="20">
        <f t="shared" si="1380"/>
        <v>1811.5756966666663</v>
      </c>
      <c r="AR3461" s="20"/>
    </row>
    <row r="3462" spans="1:44" x14ac:dyDescent="0.25">
      <c r="A3462" t="str">
        <f>VLOOKUP($B3462,'Cushing Balance'!$C$2:$E$500,3,TRUE)</f>
        <v>12018</v>
      </c>
      <c r="B3462" s="2">
        <v>43473</v>
      </c>
      <c r="C3462" s="32"/>
      <c r="D3462" s="36">
        <f t="shared" si="1408"/>
        <v>139.16694505494522</v>
      </c>
      <c r="E3462" s="28">
        <f t="shared" si="1409"/>
        <v>108.94604395604414</v>
      </c>
      <c r="F3462" s="28">
        <f t="shared" si="1410"/>
        <v>197.36916483516487</v>
      </c>
      <c r="G3462" s="28"/>
      <c r="H3462" s="28">
        <f t="shared" ref="H3462:P3462" si="1450">AVERAGE(H3456:H3461)</f>
        <v>132.56742857142854</v>
      </c>
      <c r="I3462" s="28">
        <f t="shared" si="1450"/>
        <v>78.849230769230743</v>
      </c>
      <c r="J3462" s="28">
        <f t="shared" si="1450"/>
        <v>315.60278021978041</v>
      </c>
      <c r="K3462" s="28">
        <f t="shared" si="1450"/>
        <v>77.481208791208815</v>
      </c>
      <c r="L3462" s="28">
        <f t="shared" si="1450"/>
        <v>6.656349567592164E-3</v>
      </c>
      <c r="M3462" s="28">
        <f t="shared" si="1450"/>
        <v>330.4133626373627</v>
      </c>
      <c r="N3462" s="28">
        <f t="shared" si="1450"/>
        <v>119.65840659340643</v>
      </c>
      <c r="O3462" s="28">
        <f t="shared" si="1450"/>
        <v>44.390010989010989</v>
      </c>
      <c r="P3462" s="28">
        <f t="shared" si="1450"/>
        <v>0</v>
      </c>
      <c r="R3462" s="24">
        <f t="shared" si="1378"/>
        <v>1544.4512387671505</v>
      </c>
      <c r="T3462" s="5">
        <v>598.11479943652751</v>
      </c>
      <c r="V3462" s="20">
        <f t="shared" si="1379"/>
        <v>2142.5660382036781</v>
      </c>
      <c r="W3462" s="59">
        <f t="shared" si="1444"/>
        <v>43473</v>
      </c>
      <c r="X3462" s="36">
        <f t="shared" si="1448"/>
        <v>151.39905833333341</v>
      </c>
      <c r="Y3462" s="28">
        <f t="shared" si="1448"/>
        <v>338.18764999999991</v>
      </c>
      <c r="Z3462" s="28">
        <f t="shared" si="1448"/>
        <v>329.06874999999974</v>
      </c>
      <c r="AA3462" s="28">
        <f t="shared" si="1448"/>
        <v>321.8648083333332</v>
      </c>
      <c r="AB3462" s="28">
        <f t="shared" si="1448"/>
        <v>202.36661666666666</v>
      </c>
      <c r="AC3462" s="28">
        <f t="shared" si="1448"/>
        <v>35.93319166666668</v>
      </c>
      <c r="AD3462" s="28">
        <f t="shared" si="1448"/>
        <v>96.176699999999983</v>
      </c>
      <c r="AE3462" s="28">
        <f t="shared" si="1448"/>
        <v>0</v>
      </c>
      <c r="AF3462" s="28">
        <f t="shared" si="1448"/>
        <v>13.055871666666661</v>
      </c>
      <c r="AG3462" s="28">
        <f t="shared" si="1448"/>
        <v>8.5230499999999978</v>
      </c>
      <c r="AH3462" s="28">
        <f t="shared" si="1449"/>
        <v>0</v>
      </c>
      <c r="AL3462" s="24">
        <f t="shared" si="1382"/>
        <v>1496.5756966666663</v>
      </c>
      <c r="AN3462" s="47">
        <v>315</v>
      </c>
      <c r="AP3462" s="20">
        <f t="shared" si="1380"/>
        <v>1811.5756966666663</v>
      </c>
      <c r="AR3462" s="20"/>
    </row>
    <row r="3463" spans="1:44" x14ac:dyDescent="0.25">
      <c r="A3463" t="str">
        <f>VLOOKUP($B3463,'Cushing Balance'!$C$2:$E$500,3,TRUE)</f>
        <v>12018</v>
      </c>
      <c r="B3463" s="2">
        <v>43474</v>
      </c>
      <c r="C3463" s="32"/>
      <c r="D3463" s="36">
        <f t="shared" si="1408"/>
        <v>139.16694505494522</v>
      </c>
      <c r="E3463" s="28">
        <f t="shared" si="1409"/>
        <v>108.94604395604414</v>
      </c>
      <c r="F3463" s="28">
        <f t="shared" si="1410"/>
        <v>197.36916483516487</v>
      </c>
      <c r="G3463" s="28"/>
      <c r="H3463" s="28">
        <f t="shared" ref="H3463:P3463" si="1451">AVERAGE(H3457:H3462)</f>
        <v>132.56742857142854</v>
      </c>
      <c r="I3463" s="28">
        <f t="shared" si="1451"/>
        <v>78.849230769230743</v>
      </c>
      <c r="J3463" s="28">
        <f t="shared" si="1451"/>
        <v>315.60278021978041</v>
      </c>
      <c r="K3463" s="28">
        <f t="shared" si="1451"/>
        <v>77.481208791208815</v>
      </c>
      <c r="L3463" s="28">
        <f t="shared" si="1451"/>
        <v>6.656349567592164E-3</v>
      </c>
      <c r="M3463" s="28">
        <f t="shared" si="1451"/>
        <v>330.4133626373627</v>
      </c>
      <c r="N3463" s="28">
        <f t="shared" si="1451"/>
        <v>119.65840659340643</v>
      </c>
      <c r="O3463" s="28">
        <f t="shared" si="1451"/>
        <v>44.390010989010989</v>
      </c>
      <c r="P3463" s="28">
        <f t="shared" si="1451"/>
        <v>0</v>
      </c>
      <c r="R3463" s="24">
        <f t="shared" si="1378"/>
        <v>1544.4512387671505</v>
      </c>
      <c r="T3463" s="5">
        <v>598.11479943652751</v>
      </c>
      <c r="V3463" s="20">
        <f t="shared" si="1379"/>
        <v>2142.5660382036781</v>
      </c>
      <c r="W3463" s="59">
        <f t="shared" si="1444"/>
        <v>43474</v>
      </c>
      <c r="X3463" s="36">
        <f t="shared" si="1448"/>
        <v>151.39905833333341</v>
      </c>
      <c r="Y3463" s="28">
        <f t="shared" si="1448"/>
        <v>338.18764999999991</v>
      </c>
      <c r="Z3463" s="28">
        <f t="shared" si="1448"/>
        <v>329.06874999999974</v>
      </c>
      <c r="AA3463" s="28">
        <f t="shared" si="1448"/>
        <v>321.8648083333332</v>
      </c>
      <c r="AB3463" s="28">
        <f t="shared" si="1448"/>
        <v>202.36661666666666</v>
      </c>
      <c r="AC3463" s="28">
        <f t="shared" si="1448"/>
        <v>35.93319166666668</v>
      </c>
      <c r="AD3463" s="28">
        <f t="shared" si="1448"/>
        <v>96.176699999999983</v>
      </c>
      <c r="AE3463" s="28">
        <f t="shared" si="1448"/>
        <v>0</v>
      </c>
      <c r="AF3463" s="28">
        <f t="shared" si="1448"/>
        <v>13.055871666666661</v>
      </c>
      <c r="AG3463" s="28">
        <f t="shared" si="1448"/>
        <v>8.5230499999999978</v>
      </c>
      <c r="AH3463" s="28">
        <f t="shared" si="1449"/>
        <v>0</v>
      </c>
      <c r="AL3463" s="24">
        <f t="shared" si="1382"/>
        <v>1496.5756966666663</v>
      </c>
      <c r="AN3463" s="47">
        <v>315</v>
      </c>
      <c r="AP3463" s="20">
        <f t="shared" si="1380"/>
        <v>1811.5756966666663</v>
      </c>
      <c r="AR3463" s="20"/>
    </row>
    <row r="3464" spans="1:44" x14ac:dyDescent="0.25">
      <c r="A3464" t="str">
        <f>VLOOKUP($B3464,'Cushing Balance'!$C$2:$E$500,3,TRUE)</f>
        <v>12018</v>
      </c>
      <c r="B3464" s="2">
        <v>43475</v>
      </c>
      <c r="C3464" s="32"/>
      <c r="D3464" s="36">
        <f t="shared" si="1408"/>
        <v>139.16694505494522</v>
      </c>
      <c r="E3464" s="28">
        <f t="shared" si="1409"/>
        <v>108.94604395604414</v>
      </c>
      <c r="F3464" s="28">
        <f t="shared" si="1410"/>
        <v>197.36916483516487</v>
      </c>
      <c r="G3464" s="28"/>
      <c r="H3464" s="28">
        <f t="shared" ref="H3464:P3464" si="1452">AVERAGE(H3458:H3463)</f>
        <v>132.56742857142854</v>
      </c>
      <c r="I3464" s="28">
        <f t="shared" si="1452"/>
        <v>78.849230769230743</v>
      </c>
      <c r="J3464" s="28">
        <f t="shared" si="1452"/>
        <v>315.60278021978041</v>
      </c>
      <c r="K3464" s="28">
        <f t="shared" si="1452"/>
        <v>77.481208791208815</v>
      </c>
      <c r="L3464" s="28">
        <f t="shared" si="1452"/>
        <v>6.656349567592164E-3</v>
      </c>
      <c r="M3464" s="28">
        <f t="shared" si="1452"/>
        <v>330.4133626373627</v>
      </c>
      <c r="N3464" s="28">
        <f t="shared" si="1452"/>
        <v>119.65840659340643</v>
      </c>
      <c r="O3464" s="28">
        <f t="shared" si="1452"/>
        <v>44.390010989010989</v>
      </c>
      <c r="P3464" s="28">
        <f t="shared" si="1452"/>
        <v>0</v>
      </c>
      <c r="R3464" s="24">
        <f t="shared" si="1378"/>
        <v>1544.4512387671505</v>
      </c>
      <c r="T3464" s="5">
        <v>598.11479943652751</v>
      </c>
      <c r="V3464" s="20">
        <f t="shared" si="1379"/>
        <v>2142.5660382036781</v>
      </c>
      <c r="W3464" s="59">
        <f t="shared" si="1444"/>
        <v>43475</v>
      </c>
      <c r="X3464" s="36">
        <f t="shared" si="1448"/>
        <v>151.39905833333341</v>
      </c>
      <c r="Y3464" s="28">
        <f t="shared" si="1448"/>
        <v>338.18764999999991</v>
      </c>
      <c r="Z3464" s="28">
        <f t="shared" si="1448"/>
        <v>329.06874999999974</v>
      </c>
      <c r="AA3464" s="28">
        <f t="shared" si="1448"/>
        <v>321.8648083333332</v>
      </c>
      <c r="AB3464" s="28">
        <f t="shared" si="1448"/>
        <v>202.36661666666666</v>
      </c>
      <c r="AC3464" s="28">
        <f t="shared" si="1448"/>
        <v>35.93319166666668</v>
      </c>
      <c r="AD3464" s="28">
        <f t="shared" si="1448"/>
        <v>96.176699999999983</v>
      </c>
      <c r="AE3464" s="28">
        <f t="shared" si="1448"/>
        <v>0</v>
      </c>
      <c r="AF3464" s="28">
        <f t="shared" si="1448"/>
        <v>13.055871666666661</v>
      </c>
      <c r="AG3464" s="28">
        <f t="shared" si="1448"/>
        <v>8.5230499999999978</v>
      </c>
      <c r="AH3464" s="28">
        <f t="shared" si="1449"/>
        <v>0</v>
      </c>
      <c r="AL3464" s="24">
        <f t="shared" si="1382"/>
        <v>1496.5756966666663</v>
      </c>
      <c r="AN3464" s="47">
        <v>315</v>
      </c>
      <c r="AP3464" s="20">
        <f t="shared" si="1380"/>
        <v>1811.5756966666663</v>
      </c>
      <c r="AR3464" s="20"/>
    </row>
    <row r="3465" spans="1:44" x14ac:dyDescent="0.25">
      <c r="A3465" t="str">
        <f>VLOOKUP($B3465,'Cushing Balance'!$C$2:$E$500,3,TRUE)</f>
        <v>12018</v>
      </c>
      <c r="B3465" s="2">
        <v>43476</v>
      </c>
      <c r="C3465" s="32"/>
      <c r="D3465" s="36">
        <f t="shared" si="1408"/>
        <v>139.16694505494522</v>
      </c>
      <c r="E3465" s="28">
        <f t="shared" si="1409"/>
        <v>108.94604395604414</v>
      </c>
      <c r="F3465" s="28">
        <f t="shared" si="1410"/>
        <v>197.36916483516487</v>
      </c>
      <c r="G3465" s="28"/>
      <c r="H3465" s="28">
        <f t="shared" ref="H3465:P3465" si="1453">AVERAGE(H3459:H3464)</f>
        <v>132.56742857142854</v>
      </c>
      <c r="I3465" s="28">
        <f t="shared" si="1453"/>
        <v>78.849230769230743</v>
      </c>
      <c r="J3465" s="28">
        <f t="shared" si="1453"/>
        <v>315.60278021978041</v>
      </c>
      <c r="K3465" s="28">
        <f t="shared" si="1453"/>
        <v>77.481208791208815</v>
      </c>
      <c r="L3465" s="28">
        <f t="shared" si="1453"/>
        <v>6.656349567592164E-3</v>
      </c>
      <c r="M3465" s="28">
        <f t="shared" si="1453"/>
        <v>330.4133626373627</v>
      </c>
      <c r="N3465" s="28">
        <f t="shared" si="1453"/>
        <v>119.65840659340643</v>
      </c>
      <c r="O3465" s="28">
        <f t="shared" si="1453"/>
        <v>44.390010989010989</v>
      </c>
      <c r="P3465" s="28">
        <f t="shared" si="1453"/>
        <v>0</v>
      </c>
      <c r="R3465" s="24">
        <f t="shared" si="1378"/>
        <v>1544.4512387671505</v>
      </c>
      <c r="T3465" s="5">
        <v>598.11479943652751</v>
      </c>
      <c r="V3465" s="20">
        <f t="shared" si="1379"/>
        <v>2142.5660382036781</v>
      </c>
      <c r="W3465" s="59">
        <f t="shared" si="1444"/>
        <v>43476</v>
      </c>
      <c r="X3465" s="36">
        <f t="shared" si="1448"/>
        <v>151.39905833333341</v>
      </c>
      <c r="Y3465" s="28">
        <f t="shared" si="1448"/>
        <v>338.18764999999991</v>
      </c>
      <c r="Z3465" s="28">
        <f t="shared" si="1448"/>
        <v>329.06874999999974</v>
      </c>
      <c r="AA3465" s="28">
        <f t="shared" si="1448"/>
        <v>321.8648083333332</v>
      </c>
      <c r="AB3465" s="28">
        <f t="shared" si="1448"/>
        <v>202.36661666666666</v>
      </c>
      <c r="AC3465" s="28">
        <f t="shared" si="1448"/>
        <v>35.93319166666668</v>
      </c>
      <c r="AD3465" s="28">
        <f t="shared" si="1448"/>
        <v>96.176699999999983</v>
      </c>
      <c r="AE3465" s="28">
        <f t="shared" si="1448"/>
        <v>0</v>
      </c>
      <c r="AF3465" s="28">
        <f t="shared" si="1448"/>
        <v>13.055871666666661</v>
      </c>
      <c r="AG3465" s="28">
        <f t="shared" si="1448"/>
        <v>8.5230499999999978</v>
      </c>
      <c r="AH3465" s="28">
        <f t="shared" si="1449"/>
        <v>0</v>
      </c>
      <c r="AL3465" s="24">
        <f t="shared" si="1382"/>
        <v>1496.5756966666663</v>
      </c>
      <c r="AN3465" s="47">
        <v>315</v>
      </c>
      <c r="AP3465" s="20">
        <f t="shared" si="1380"/>
        <v>1811.5756966666663</v>
      </c>
      <c r="AR3465" s="20"/>
    </row>
    <row r="3466" spans="1:44" x14ac:dyDescent="0.25">
      <c r="A3466" t="str">
        <f>VLOOKUP($B3466,'Cushing Balance'!$C$2:$E$500,3,TRUE)</f>
        <v>12018</v>
      </c>
      <c r="B3466" s="2">
        <v>43477</v>
      </c>
      <c r="C3466" s="32"/>
      <c r="D3466" s="36">
        <f t="shared" si="1408"/>
        <v>139.16694505494522</v>
      </c>
      <c r="E3466" s="28">
        <f t="shared" si="1409"/>
        <v>108.94604395604414</v>
      </c>
      <c r="F3466" s="28">
        <f t="shared" si="1410"/>
        <v>197.36916483516487</v>
      </c>
      <c r="G3466" s="28"/>
      <c r="H3466" s="28">
        <f t="shared" ref="H3466:P3466" si="1454">AVERAGE(H3460:H3465)</f>
        <v>132.56742857142854</v>
      </c>
      <c r="I3466" s="28">
        <f t="shared" si="1454"/>
        <v>78.849230769230743</v>
      </c>
      <c r="J3466" s="28">
        <f t="shared" si="1454"/>
        <v>315.60278021978041</v>
      </c>
      <c r="K3466" s="28">
        <f t="shared" si="1454"/>
        <v>77.481208791208815</v>
      </c>
      <c r="L3466" s="28">
        <f t="shared" si="1454"/>
        <v>6.656349567592164E-3</v>
      </c>
      <c r="M3466" s="28">
        <f t="shared" si="1454"/>
        <v>330.4133626373627</v>
      </c>
      <c r="N3466" s="28">
        <f t="shared" si="1454"/>
        <v>119.65840659340643</v>
      </c>
      <c r="O3466" s="28">
        <f t="shared" si="1454"/>
        <v>44.390010989010989</v>
      </c>
      <c r="P3466" s="28">
        <f t="shared" si="1454"/>
        <v>0</v>
      </c>
      <c r="R3466" s="24">
        <f t="shared" ref="R3466:R3529" si="1455">SUM(D3466:P3466)</f>
        <v>1544.4512387671505</v>
      </c>
      <c r="T3466" s="5">
        <v>598.11479943652751</v>
      </c>
      <c r="V3466" s="20">
        <f t="shared" ref="V3466:V3529" si="1456">T3466+R3466</f>
        <v>2142.5660382036781</v>
      </c>
      <c r="W3466" s="59">
        <f t="shared" si="1444"/>
        <v>43477</v>
      </c>
      <c r="X3466" s="36">
        <f t="shared" si="1448"/>
        <v>151.39905833333341</v>
      </c>
      <c r="Y3466" s="28">
        <f t="shared" si="1448"/>
        <v>338.18764999999991</v>
      </c>
      <c r="Z3466" s="28">
        <f t="shared" si="1448"/>
        <v>329.06874999999974</v>
      </c>
      <c r="AA3466" s="28">
        <f t="shared" si="1448"/>
        <v>321.8648083333332</v>
      </c>
      <c r="AB3466" s="28">
        <f t="shared" si="1448"/>
        <v>202.36661666666666</v>
      </c>
      <c r="AC3466" s="28">
        <f t="shared" si="1448"/>
        <v>35.93319166666668</v>
      </c>
      <c r="AD3466" s="28">
        <f t="shared" si="1448"/>
        <v>96.176699999999983</v>
      </c>
      <c r="AE3466" s="28">
        <f t="shared" si="1448"/>
        <v>0</v>
      </c>
      <c r="AF3466" s="28">
        <f t="shared" si="1448"/>
        <v>13.055871666666661</v>
      </c>
      <c r="AG3466" s="28">
        <f t="shared" si="1448"/>
        <v>8.5230499999999978</v>
      </c>
      <c r="AH3466" s="28">
        <f t="shared" si="1449"/>
        <v>0</v>
      </c>
      <c r="AL3466" s="24">
        <f t="shared" si="1382"/>
        <v>1496.5756966666663</v>
      </c>
      <c r="AN3466" s="47">
        <v>315</v>
      </c>
      <c r="AP3466" s="20">
        <f t="shared" ref="AP3466:AP3529" si="1457">AN3466+AL3466</f>
        <v>1811.5756966666663</v>
      </c>
      <c r="AR3466" s="20"/>
    </row>
    <row r="3467" spans="1:44" x14ac:dyDescent="0.25">
      <c r="A3467" t="str">
        <f>VLOOKUP($B3467,'Cushing Balance'!$C$2:$E$500,3,TRUE)</f>
        <v>12018</v>
      </c>
      <c r="B3467" s="2">
        <v>43478</v>
      </c>
      <c r="C3467" s="32"/>
      <c r="D3467" s="36">
        <f t="shared" si="1408"/>
        <v>139.16694505494522</v>
      </c>
      <c r="E3467" s="28">
        <f t="shared" si="1409"/>
        <v>108.94604395604414</v>
      </c>
      <c r="F3467" s="28">
        <f t="shared" si="1410"/>
        <v>197.36916483516487</v>
      </c>
      <c r="G3467" s="28"/>
      <c r="H3467" s="28">
        <f t="shared" ref="H3467:P3467" si="1458">AVERAGE(H3461:H3466)</f>
        <v>132.56742857142854</v>
      </c>
      <c r="I3467" s="28">
        <f t="shared" si="1458"/>
        <v>78.849230769230743</v>
      </c>
      <c r="J3467" s="28">
        <f t="shared" si="1458"/>
        <v>315.60278021978041</v>
      </c>
      <c r="K3467" s="28">
        <f t="shared" si="1458"/>
        <v>77.481208791208815</v>
      </c>
      <c r="L3467" s="28">
        <f t="shared" si="1458"/>
        <v>6.656349567592164E-3</v>
      </c>
      <c r="M3467" s="28">
        <f t="shared" si="1458"/>
        <v>330.4133626373627</v>
      </c>
      <c r="N3467" s="28">
        <f t="shared" si="1458"/>
        <v>119.65840659340643</v>
      </c>
      <c r="O3467" s="28">
        <f t="shared" si="1458"/>
        <v>44.390010989010989</v>
      </c>
      <c r="P3467" s="28">
        <f t="shared" si="1458"/>
        <v>0</v>
      </c>
      <c r="R3467" s="24">
        <f t="shared" si="1455"/>
        <v>1544.4512387671505</v>
      </c>
      <c r="T3467" s="5">
        <v>598.11479943652751</v>
      </c>
      <c r="V3467" s="20">
        <f t="shared" si="1456"/>
        <v>2142.5660382036781</v>
      </c>
      <c r="W3467" s="59">
        <f t="shared" si="1444"/>
        <v>43478</v>
      </c>
      <c r="X3467" s="36">
        <f t="shared" si="1448"/>
        <v>151.39905833333341</v>
      </c>
      <c r="Y3467" s="28">
        <f t="shared" si="1448"/>
        <v>338.18764999999991</v>
      </c>
      <c r="Z3467" s="28">
        <f t="shared" si="1448"/>
        <v>329.06874999999974</v>
      </c>
      <c r="AA3467" s="28">
        <f t="shared" si="1448"/>
        <v>321.8648083333332</v>
      </c>
      <c r="AB3467" s="28">
        <f t="shared" si="1448"/>
        <v>202.36661666666666</v>
      </c>
      <c r="AC3467" s="28">
        <f t="shared" si="1448"/>
        <v>35.93319166666668</v>
      </c>
      <c r="AD3467" s="28">
        <f t="shared" si="1448"/>
        <v>96.176699999999983</v>
      </c>
      <c r="AE3467" s="28">
        <f t="shared" si="1448"/>
        <v>0</v>
      </c>
      <c r="AF3467" s="28">
        <f t="shared" si="1448"/>
        <v>13.055871666666661</v>
      </c>
      <c r="AG3467" s="28">
        <f t="shared" si="1448"/>
        <v>8.5230499999999978</v>
      </c>
      <c r="AH3467" s="28">
        <f t="shared" si="1449"/>
        <v>0</v>
      </c>
      <c r="AL3467" s="24">
        <f t="shared" ref="AL3467:AL3530" si="1459">SUM(X3467:AJ3467)</f>
        <v>1496.5756966666663</v>
      </c>
      <c r="AN3467" s="47">
        <v>315</v>
      </c>
      <c r="AP3467" s="20">
        <f t="shared" si="1457"/>
        <v>1811.5756966666663</v>
      </c>
      <c r="AR3467" s="20"/>
    </row>
    <row r="3468" spans="1:44" x14ac:dyDescent="0.25">
      <c r="A3468" t="str">
        <f>VLOOKUP($B3468,'Cushing Balance'!$C$2:$E$500,3,TRUE)</f>
        <v>12018</v>
      </c>
      <c r="B3468" s="2">
        <v>43479</v>
      </c>
      <c r="C3468" s="32"/>
      <c r="D3468" s="36">
        <f t="shared" si="1408"/>
        <v>139.16694505494522</v>
      </c>
      <c r="E3468" s="28">
        <f t="shared" si="1409"/>
        <v>108.94604395604414</v>
      </c>
      <c r="F3468" s="28">
        <f t="shared" si="1410"/>
        <v>197.36916483516487</v>
      </c>
      <c r="G3468" s="28"/>
      <c r="H3468" s="28">
        <f t="shared" ref="H3468:P3468" si="1460">AVERAGE(H3462:H3467)</f>
        <v>132.56742857142854</v>
      </c>
      <c r="I3468" s="28">
        <f t="shared" si="1460"/>
        <v>78.849230769230743</v>
      </c>
      <c r="J3468" s="28">
        <f t="shared" si="1460"/>
        <v>315.60278021978041</v>
      </c>
      <c r="K3468" s="28">
        <f t="shared" si="1460"/>
        <v>77.481208791208815</v>
      </c>
      <c r="L3468" s="28">
        <f t="shared" si="1460"/>
        <v>6.656349567592164E-3</v>
      </c>
      <c r="M3468" s="28">
        <f t="shared" si="1460"/>
        <v>330.4133626373627</v>
      </c>
      <c r="N3468" s="28">
        <f t="shared" si="1460"/>
        <v>119.65840659340643</v>
      </c>
      <c r="O3468" s="28">
        <f t="shared" si="1460"/>
        <v>44.390010989010989</v>
      </c>
      <c r="P3468" s="28">
        <f t="shared" si="1460"/>
        <v>0</v>
      </c>
      <c r="R3468" s="24">
        <f t="shared" si="1455"/>
        <v>1544.4512387671505</v>
      </c>
      <c r="T3468" s="5">
        <v>598.11479943652751</v>
      </c>
      <c r="V3468" s="20">
        <f t="shared" si="1456"/>
        <v>2142.5660382036781</v>
      </c>
      <c r="W3468" s="59">
        <f t="shared" si="1444"/>
        <v>43479</v>
      </c>
      <c r="X3468" s="36">
        <f t="shared" si="1448"/>
        <v>151.39905833333341</v>
      </c>
      <c r="Y3468" s="28">
        <f t="shared" si="1448"/>
        <v>338.18764999999991</v>
      </c>
      <c r="Z3468" s="28">
        <f t="shared" si="1448"/>
        <v>329.06874999999974</v>
      </c>
      <c r="AA3468" s="28">
        <f t="shared" si="1448"/>
        <v>321.8648083333332</v>
      </c>
      <c r="AB3468" s="28">
        <f t="shared" si="1448"/>
        <v>202.36661666666666</v>
      </c>
      <c r="AC3468" s="28">
        <f t="shared" si="1448"/>
        <v>35.93319166666668</v>
      </c>
      <c r="AD3468" s="28">
        <f t="shared" si="1448"/>
        <v>96.176699999999983</v>
      </c>
      <c r="AE3468" s="28">
        <f t="shared" si="1448"/>
        <v>0</v>
      </c>
      <c r="AF3468" s="28">
        <f t="shared" si="1448"/>
        <v>13.055871666666661</v>
      </c>
      <c r="AG3468" s="28">
        <f t="shared" si="1448"/>
        <v>8.5230499999999978</v>
      </c>
      <c r="AH3468" s="28">
        <f t="shared" si="1449"/>
        <v>0</v>
      </c>
      <c r="AL3468" s="24">
        <f t="shared" si="1459"/>
        <v>1496.5756966666663</v>
      </c>
      <c r="AN3468" s="47">
        <v>315</v>
      </c>
      <c r="AP3468" s="20">
        <f t="shared" si="1457"/>
        <v>1811.5756966666663</v>
      </c>
      <c r="AR3468" s="20"/>
    </row>
    <row r="3469" spans="1:44" x14ac:dyDescent="0.25">
      <c r="A3469" t="str">
        <f>VLOOKUP($B3469,'Cushing Balance'!$C$2:$E$500,3,TRUE)</f>
        <v>12018</v>
      </c>
      <c r="B3469" s="2">
        <v>43480</v>
      </c>
      <c r="C3469" s="32"/>
      <c r="D3469" s="36">
        <f t="shared" si="1408"/>
        <v>139.16694505494522</v>
      </c>
      <c r="E3469" s="28">
        <f t="shared" si="1409"/>
        <v>108.94604395604414</v>
      </c>
      <c r="F3469" s="28">
        <f t="shared" si="1410"/>
        <v>197.36916483516487</v>
      </c>
      <c r="G3469" s="28"/>
      <c r="H3469" s="28">
        <f t="shared" ref="H3469:P3469" si="1461">AVERAGE(H3463:H3468)</f>
        <v>132.56742857142854</v>
      </c>
      <c r="I3469" s="28">
        <f t="shared" si="1461"/>
        <v>78.849230769230743</v>
      </c>
      <c r="J3469" s="28">
        <f t="shared" si="1461"/>
        <v>315.60278021978041</v>
      </c>
      <c r="K3469" s="28">
        <f t="shared" si="1461"/>
        <v>77.481208791208815</v>
      </c>
      <c r="L3469" s="28">
        <f t="shared" si="1461"/>
        <v>6.656349567592164E-3</v>
      </c>
      <c r="M3469" s="28">
        <f t="shared" si="1461"/>
        <v>330.4133626373627</v>
      </c>
      <c r="N3469" s="28">
        <f t="shared" si="1461"/>
        <v>119.65840659340643</v>
      </c>
      <c r="O3469" s="28">
        <f t="shared" si="1461"/>
        <v>44.390010989010989</v>
      </c>
      <c r="P3469" s="28">
        <f t="shared" si="1461"/>
        <v>0</v>
      </c>
      <c r="R3469" s="24">
        <f t="shared" si="1455"/>
        <v>1544.4512387671505</v>
      </c>
      <c r="T3469" s="5">
        <v>598.11479943652751</v>
      </c>
      <c r="V3469" s="20">
        <f t="shared" si="1456"/>
        <v>2142.5660382036781</v>
      </c>
      <c r="W3469" s="59">
        <f t="shared" si="1444"/>
        <v>43480</v>
      </c>
      <c r="X3469" s="36">
        <f t="shared" si="1448"/>
        <v>151.39905833333341</v>
      </c>
      <c r="Y3469" s="28">
        <f t="shared" si="1448"/>
        <v>338.18764999999991</v>
      </c>
      <c r="Z3469" s="28">
        <f t="shared" si="1448"/>
        <v>329.06874999999974</v>
      </c>
      <c r="AA3469" s="28">
        <f t="shared" si="1448"/>
        <v>321.8648083333332</v>
      </c>
      <c r="AB3469" s="28">
        <f t="shared" si="1448"/>
        <v>202.36661666666666</v>
      </c>
      <c r="AC3469" s="28">
        <f t="shared" si="1448"/>
        <v>35.93319166666668</v>
      </c>
      <c r="AD3469" s="28">
        <f t="shared" si="1448"/>
        <v>96.176699999999983</v>
      </c>
      <c r="AE3469" s="28">
        <f t="shared" si="1448"/>
        <v>0</v>
      </c>
      <c r="AF3469" s="28">
        <f t="shared" si="1448"/>
        <v>13.055871666666661</v>
      </c>
      <c r="AG3469" s="28">
        <f t="shared" si="1448"/>
        <v>8.5230499999999978</v>
      </c>
      <c r="AH3469" s="28">
        <f t="shared" si="1449"/>
        <v>0</v>
      </c>
      <c r="AL3469" s="24">
        <f t="shared" si="1459"/>
        <v>1496.5756966666663</v>
      </c>
      <c r="AN3469" s="47">
        <v>315</v>
      </c>
      <c r="AP3469" s="20">
        <f t="shared" si="1457"/>
        <v>1811.5756966666663</v>
      </c>
      <c r="AR3469" s="20"/>
    </row>
    <row r="3470" spans="1:44" x14ac:dyDescent="0.25">
      <c r="A3470" t="str">
        <f>VLOOKUP($B3470,'Cushing Balance'!$C$2:$E$500,3,TRUE)</f>
        <v>12018</v>
      </c>
      <c r="B3470" s="2">
        <v>43481</v>
      </c>
      <c r="C3470" s="32"/>
      <c r="D3470" s="36">
        <f t="shared" si="1408"/>
        <v>139.16694505494522</v>
      </c>
      <c r="E3470" s="28">
        <f t="shared" si="1409"/>
        <v>108.94604395604414</v>
      </c>
      <c r="F3470" s="28">
        <f t="shared" si="1410"/>
        <v>197.36916483516487</v>
      </c>
      <c r="G3470" s="28"/>
      <c r="H3470" s="28">
        <f t="shared" ref="H3470:P3470" si="1462">AVERAGE(H3464:H3469)</f>
        <v>132.56742857142854</v>
      </c>
      <c r="I3470" s="28">
        <f t="shared" si="1462"/>
        <v>78.849230769230743</v>
      </c>
      <c r="J3470" s="28">
        <f t="shared" si="1462"/>
        <v>315.60278021978041</v>
      </c>
      <c r="K3470" s="28">
        <f t="shared" si="1462"/>
        <v>77.481208791208815</v>
      </c>
      <c r="L3470" s="28">
        <f t="shared" si="1462"/>
        <v>6.656349567592164E-3</v>
      </c>
      <c r="M3470" s="28">
        <f t="shared" si="1462"/>
        <v>330.4133626373627</v>
      </c>
      <c r="N3470" s="28">
        <f t="shared" si="1462"/>
        <v>119.65840659340643</v>
      </c>
      <c r="O3470" s="28">
        <f t="shared" si="1462"/>
        <v>44.390010989010989</v>
      </c>
      <c r="P3470" s="28">
        <f t="shared" si="1462"/>
        <v>0</v>
      </c>
      <c r="R3470" s="24">
        <f t="shared" si="1455"/>
        <v>1544.4512387671505</v>
      </c>
      <c r="T3470" s="5">
        <v>598.11479943652751</v>
      </c>
      <c r="V3470" s="20">
        <f t="shared" si="1456"/>
        <v>2142.5660382036781</v>
      </c>
      <c r="W3470" s="59">
        <f t="shared" si="1444"/>
        <v>43481</v>
      </c>
      <c r="X3470" s="36">
        <f t="shared" si="1448"/>
        <v>151.39905833333341</v>
      </c>
      <c r="Y3470" s="28">
        <f t="shared" si="1448"/>
        <v>338.18764999999991</v>
      </c>
      <c r="Z3470" s="28">
        <f t="shared" si="1448"/>
        <v>329.06874999999974</v>
      </c>
      <c r="AA3470" s="28">
        <f t="shared" si="1448"/>
        <v>321.8648083333332</v>
      </c>
      <c r="AB3470" s="28">
        <f t="shared" si="1448"/>
        <v>202.36661666666666</v>
      </c>
      <c r="AC3470" s="28">
        <f t="shared" si="1448"/>
        <v>35.93319166666668</v>
      </c>
      <c r="AD3470" s="28">
        <f t="shared" si="1448"/>
        <v>96.176699999999983</v>
      </c>
      <c r="AE3470" s="28">
        <f t="shared" si="1448"/>
        <v>0</v>
      </c>
      <c r="AF3470" s="28">
        <f t="shared" si="1448"/>
        <v>13.055871666666661</v>
      </c>
      <c r="AG3470" s="28">
        <f t="shared" si="1448"/>
        <v>8.5230499999999978</v>
      </c>
      <c r="AH3470" s="28">
        <f t="shared" si="1449"/>
        <v>0</v>
      </c>
      <c r="AL3470" s="24">
        <f t="shared" si="1459"/>
        <v>1496.5756966666663</v>
      </c>
      <c r="AN3470" s="47">
        <v>315</v>
      </c>
      <c r="AP3470" s="20">
        <f t="shared" si="1457"/>
        <v>1811.5756966666663</v>
      </c>
      <c r="AR3470" s="20"/>
    </row>
    <row r="3471" spans="1:44" x14ac:dyDescent="0.25">
      <c r="A3471" t="str">
        <f>VLOOKUP($B3471,'Cushing Balance'!$C$2:$E$500,3,TRUE)</f>
        <v>12018</v>
      </c>
      <c r="B3471" s="2">
        <v>43482</v>
      </c>
      <c r="C3471" s="32"/>
      <c r="D3471" s="36">
        <f t="shared" si="1408"/>
        <v>139.16694505494522</v>
      </c>
      <c r="E3471" s="28">
        <f t="shared" si="1409"/>
        <v>108.94604395604414</v>
      </c>
      <c r="F3471" s="28">
        <f t="shared" si="1410"/>
        <v>197.36916483516487</v>
      </c>
      <c r="G3471" s="28"/>
      <c r="H3471" s="28">
        <f t="shared" ref="H3471:P3471" si="1463">AVERAGE(H3465:H3470)</f>
        <v>132.56742857142854</v>
      </c>
      <c r="I3471" s="28">
        <f t="shared" si="1463"/>
        <v>78.849230769230743</v>
      </c>
      <c r="J3471" s="28">
        <f t="shared" si="1463"/>
        <v>315.60278021978041</v>
      </c>
      <c r="K3471" s="28">
        <f t="shared" si="1463"/>
        <v>77.481208791208815</v>
      </c>
      <c r="L3471" s="28">
        <f t="shared" si="1463"/>
        <v>6.656349567592164E-3</v>
      </c>
      <c r="M3471" s="28">
        <f t="shared" si="1463"/>
        <v>330.4133626373627</v>
      </c>
      <c r="N3471" s="28">
        <f t="shared" si="1463"/>
        <v>119.65840659340643</v>
      </c>
      <c r="O3471" s="28">
        <f t="shared" si="1463"/>
        <v>44.390010989010989</v>
      </c>
      <c r="P3471" s="28">
        <f t="shared" si="1463"/>
        <v>0</v>
      </c>
      <c r="R3471" s="24">
        <f t="shared" si="1455"/>
        <v>1544.4512387671505</v>
      </c>
      <c r="T3471" s="5">
        <v>598.11479943652751</v>
      </c>
      <c r="V3471" s="20">
        <f t="shared" si="1456"/>
        <v>2142.5660382036781</v>
      </c>
      <c r="W3471" s="59">
        <f t="shared" si="1444"/>
        <v>43482</v>
      </c>
      <c r="X3471" s="36">
        <f t="shared" si="1448"/>
        <v>151.39905833333341</v>
      </c>
      <c r="Y3471" s="28">
        <f t="shared" si="1448"/>
        <v>338.18764999999991</v>
      </c>
      <c r="Z3471" s="28">
        <f t="shared" si="1448"/>
        <v>329.06874999999974</v>
      </c>
      <c r="AA3471" s="28">
        <f t="shared" si="1448"/>
        <v>321.8648083333332</v>
      </c>
      <c r="AB3471" s="28">
        <f t="shared" si="1448"/>
        <v>202.36661666666666</v>
      </c>
      <c r="AC3471" s="28">
        <f t="shared" si="1448"/>
        <v>35.93319166666668</v>
      </c>
      <c r="AD3471" s="28">
        <f t="shared" si="1448"/>
        <v>96.176699999999983</v>
      </c>
      <c r="AE3471" s="28">
        <f t="shared" si="1448"/>
        <v>0</v>
      </c>
      <c r="AF3471" s="28">
        <f t="shared" si="1448"/>
        <v>13.055871666666661</v>
      </c>
      <c r="AG3471" s="28">
        <f t="shared" si="1448"/>
        <v>8.5230499999999978</v>
      </c>
      <c r="AH3471" s="28">
        <f t="shared" si="1449"/>
        <v>0</v>
      </c>
      <c r="AL3471" s="24">
        <f t="shared" si="1459"/>
        <v>1496.5756966666663</v>
      </c>
      <c r="AN3471" s="47">
        <v>315</v>
      </c>
      <c r="AP3471" s="20">
        <f t="shared" si="1457"/>
        <v>1811.5756966666663</v>
      </c>
      <c r="AR3471" s="20"/>
    </row>
    <row r="3472" spans="1:44" x14ac:dyDescent="0.25">
      <c r="A3472" t="str">
        <f>VLOOKUP($B3472,'Cushing Balance'!$C$2:$E$500,3,TRUE)</f>
        <v>12018</v>
      </c>
      <c r="B3472" s="2">
        <v>43483</v>
      </c>
      <c r="C3472" s="32"/>
      <c r="D3472" s="36">
        <f t="shared" si="1408"/>
        <v>139.16694505494522</v>
      </c>
      <c r="E3472" s="28">
        <f t="shared" si="1409"/>
        <v>108.94604395604414</v>
      </c>
      <c r="F3472" s="28">
        <f t="shared" si="1410"/>
        <v>197.36916483516487</v>
      </c>
      <c r="G3472" s="28"/>
      <c r="H3472" s="28">
        <f t="shared" ref="H3472:P3472" si="1464">AVERAGE(H3466:H3471)</f>
        <v>132.56742857142854</v>
      </c>
      <c r="I3472" s="28">
        <f t="shared" si="1464"/>
        <v>78.849230769230743</v>
      </c>
      <c r="J3472" s="28">
        <f t="shared" si="1464"/>
        <v>315.60278021978041</v>
      </c>
      <c r="K3472" s="28">
        <f t="shared" si="1464"/>
        <v>77.481208791208815</v>
      </c>
      <c r="L3472" s="28">
        <f t="shared" si="1464"/>
        <v>6.656349567592164E-3</v>
      </c>
      <c r="M3472" s="28">
        <f t="shared" si="1464"/>
        <v>330.4133626373627</v>
      </c>
      <c r="N3472" s="28">
        <f t="shared" si="1464"/>
        <v>119.65840659340643</v>
      </c>
      <c r="O3472" s="28">
        <f t="shared" si="1464"/>
        <v>44.390010989010989</v>
      </c>
      <c r="P3472" s="28">
        <f t="shared" si="1464"/>
        <v>0</v>
      </c>
      <c r="R3472" s="24">
        <f t="shared" si="1455"/>
        <v>1544.4512387671505</v>
      </c>
      <c r="T3472" s="5">
        <v>598.11479943652751</v>
      </c>
      <c r="V3472" s="20">
        <f t="shared" si="1456"/>
        <v>2142.5660382036781</v>
      </c>
      <c r="W3472" s="59">
        <f t="shared" si="1444"/>
        <v>43483</v>
      </c>
      <c r="X3472" s="36">
        <f t="shared" si="1448"/>
        <v>151.39905833333341</v>
      </c>
      <c r="Y3472" s="28">
        <f t="shared" si="1448"/>
        <v>338.18764999999991</v>
      </c>
      <c r="Z3472" s="28">
        <f t="shared" si="1448"/>
        <v>329.06874999999974</v>
      </c>
      <c r="AA3472" s="28">
        <f t="shared" si="1448"/>
        <v>321.8648083333332</v>
      </c>
      <c r="AB3472" s="28">
        <f t="shared" si="1448"/>
        <v>202.36661666666666</v>
      </c>
      <c r="AC3472" s="28">
        <f t="shared" si="1448"/>
        <v>35.93319166666668</v>
      </c>
      <c r="AD3472" s="28">
        <f t="shared" si="1448"/>
        <v>96.176699999999983</v>
      </c>
      <c r="AE3472" s="28">
        <f t="shared" si="1448"/>
        <v>0</v>
      </c>
      <c r="AF3472" s="28">
        <f t="shared" si="1448"/>
        <v>13.055871666666661</v>
      </c>
      <c r="AG3472" s="28">
        <f t="shared" si="1448"/>
        <v>8.5230499999999978</v>
      </c>
      <c r="AH3472" s="28">
        <f t="shared" si="1449"/>
        <v>0</v>
      </c>
      <c r="AL3472" s="24">
        <f t="shared" si="1459"/>
        <v>1496.5756966666663</v>
      </c>
      <c r="AN3472" s="47">
        <v>315</v>
      </c>
      <c r="AP3472" s="20">
        <f t="shared" si="1457"/>
        <v>1811.5756966666663</v>
      </c>
      <c r="AR3472" s="20"/>
    </row>
    <row r="3473" spans="1:44" x14ac:dyDescent="0.25">
      <c r="A3473" t="str">
        <f>VLOOKUP($B3473,'Cushing Balance'!$C$2:$E$500,3,TRUE)</f>
        <v>12018</v>
      </c>
      <c r="B3473" s="2">
        <v>43484</v>
      </c>
      <c r="C3473" s="32"/>
      <c r="D3473" s="36">
        <f t="shared" si="1408"/>
        <v>139.16694505494522</v>
      </c>
      <c r="E3473" s="28">
        <f t="shared" si="1409"/>
        <v>108.94604395604414</v>
      </c>
      <c r="F3473" s="28">
        <f t="shared" si="1410"/>
        <v>197.36916483516487</v>
      </c>
      <c r="G3473" s="28"/>
      <c r="H3473" s="28">
        <f t="shared" ref="H3473:P3473" si="1465">AVERAGE(H3467:H3472)</f>
        <v>132.56742857142854</v>
      </c>
      <c r="I3473" s="28">
        <f t="shared" si="1465"/>
        <v>78.849230769230743</v>
      </c>
      <c r="J3473" s="28">
        <f t="shared" si="1465"/>
        <v>315.60278021978041</v>
      </c>
      <c r="K3473" s="28">
        <f t="shared" si="1465"/>
        <v>77.481208791208815</v>
      </c>
      <c r="L3473" s="28">
        <f t="shared" si="1465"/>
        <v>6.656349567592164E-3</v>
      </c>
      <c r="M3473" s="28">
        <f t="shared" si="1465"/>
        <v>330.4133626373627</v>
      </c>
      <c r="N3473" s="28">
        <f t="shared" si="1465"/>
        <v>119.65840659340643</v>
      </c>
      <c r="O3473" s="28">
        <f t="shared" si="1465"/>
        <v>44.390010989010989</v>
      </c>
      <c r="P3473" s="28">
        <f t="shared" si="1465"/>
        <v>0</v>
      </c>
      <c r="R3473" s="24">
        <f t="shared" si="1455"/>
        <v>1544.4512387671505</v>
      </c>
      <c r="T3473" s="5">
        <v>598.11479943652751</v>
      </c>
      <c r="V3473" s="20">
        <f t="shared" si="1456"/>
        <v>2142.5660382036781</v>
      </c>
      <c r="W3473" s="59">
        <f t="shared" si="1444"/>
        <v>43484</v>
      </c>
      <c r="X3473" s="36">
        <f t="shared" si="1448"/>
        <v>151.39905833333341</v>
      </c>
      <c r="Y3473" s="28">
        <f t="shared" si="1448"/>
        <v>338.18764999999991</v>
      </c>
      <c r="Z3473" s="28">
        <f t="shared" si="1448"/>
        <v>329.06874999999974</v>
      </c>
      <c r="AA3473" s="28">
        <f t="shared" si="1448"/>
        <v>321.8648083333332</v>
      </c>
      <c r="AB3473" s="28">
        <f t="shared" si="1448"/>
        <v>202.36661666666666</v>
      </c>
      <c r="AC3473" s="28">
        <f t="shared" si="1448"/>
        <v>35.93319166666668</v>
      </c>
      <c r="AD3473" s="28">
        <f t="shared" si="1448"/>
        <v>96.176699999999983</v>
      </c>
      <c r="AE3473" s="28">
        <f t="shared" si="1448"/>
        <v>0</v>
      </c>
      <c r="AF3473" s="28">
        <f t="shared" si="1448"/>
        <v>13.055871666666661</v>
      </c>
      <c r="AG3473" s="28">
        <f t="shared" si="1448"/>
        <v>8.5230499999999978</v>
      </c>
      <c r="AH3473" s="28">
        <f t="shared" si="1449"/>
        <v>0</v>
      </c>
      <c r="AL3473" s="24">
        <f t="shared" si="1459"/>
        <v>1496.5756966666663</v>
      </c>
      <c r="AN3473" s="47">
        <v>315</v>
      </c>
      <c r="AP3473" s="20">
        <f t="shared" si="1457"/>
        <v>1811.5756966666663</v>
      </c>
      <c r="AR3473" s="20"/>
    </row>
    <row r="3474" spans="1:44" x14ac:dyDescent="0.25">
      <c r="A3474" t="str">
        <f>VLOOKUP($B3474,'Cushing Balance'!$C$2:$E$500,3,TRUE)</f>
        <v>12018</v>
      </c>
      <c r="B3474" s="2">
        <v>43485</v>
      </c>
      <c r="C3474" s="32"/>
      <c r="D3474" s="36">
        <f t="shared" si="1408"/>
        <v>139.16694505494522</v>
      </c>
      <c r="E3474" s="28">
        <f t="shared" si="1409"/>
        <v>108.94604395604414</v>
      </c>
      <c r="F3474" s="28">
        <f t="shared" si="1410"/>
        <v>197.36916483516487</v>
      </c>
      <c r="G3474" s="28"/>
      <c r="H3474" s="28">
        <f t="shared" ref="H3474:P3474" si="1466">AVERAGE(H3468:H3473)</f>
        <v>132.56742857142854</v>
      </c>
      <c r="I3474" s="28">
        <f t="shared" si="1466"/>
        <v>78.849230769230743</v>
      </c>
      <c r="J3474" s="28">
        <f t="shared" si="1466"/>
        <v>315.60278021978041</v>
      </c>
      <c r="K3474" s="28">
        <f t="shared" si="1466"/>
        <v>77.481208791208815</v>
      </c>
      <c r="L3474" s="28">
        <f t="shared" si="1466"/>
        <v>6.656349567592164E-3</v>
      </c>
      <c r="M3474" s="28">
        <f t="shared" si="1466"/>
        <v>330.4133626373627</v>
      </c>
      <c r="N3474" s="28">
        <f t="shared" si="1466"/>
        <v>119.65840659340643</v>
      </c>
      <c r="O3474" s="28">
        <f t="shared" si="1466"/>
        <v>44.390010989010989</v>
      </c>
      <c r="P3474" s="28">
        <f t="shared" si="1466"/>
        <v>0</v>
      </c>
      <c r="R3474" s="24">
        <f t="shared" si="1455"/>
        <v>1544.4512387671505</v>
      </c>
      <c r="T3474" s="5">
        <v>598.11479943652751</v>
      </c>
      <c r="V3474" s="20">
        <f t="shared" si="1456"/>
        <v>2142.5660382036781</v>
      </c>
      <c r="W3474" s="59">
        <f t="shared" si="1444"/>
        <v>43485</v>
      </c>
      <c r="X3474" s="36">
        <f t="shared" si="1448"/>
        <v>151.39905833333341</v>
      </c>
      <c r="Y3474" s="28">
        <f t="shared" si="1448"/>
        <v>338.18764999999991</v>
      </c>
      <c r="Z3474" s="28">
        <f t="shared" si="1448"/>
        <v>329.06874999999974</v>
      </c>
      <c r="AA3474" s="28">
        <f t="shared" si="1448"/>
        <v>321.8648083333332</v>
      </c>
      <c r="AB3474" s="28">
        <f t="shared" si="1448"/>
        <v>202.36661666666666</v>
      </c>
      <c r="AC3474" s="28">
        <f t="shared" si="1448"/>
        <v>35.93319166666668</v>
      </c>
      <c r="AD3474" s="28">
        <f t="shared" si="1448"/>
        <v>96.176699999999983</v>
      </c>
      <c r="AE3474" s="28">
        <f t="shared" si="1448"/>
        <v>0</v>
      </c>
      <c r="AF3474" s="28">
        <f t="shared" si="1448"/>
        <v>13.055871666666661</v>
      </c>
      <c r="AG3474" s="28">
        <f t="shared" si="1448"/>
        <v>8.5230499999999978</v>
      </c>
      <c r="AH3474" s="28">
        <f t="shared" si="1449"/>
        <v>0</v>
      </c>
      <c r="AL3474" s="24">
        <f t="shared" si="1459"/>
        <v>1496.5756966666663</v>
      </c>
      <c r="AN3474" s="47">
        <v>315</v>
      </c>
      <c r="AP3474" s="20">
        <f t="shared" si="1457"/>
        <v>1811.5756966666663</v>
      </c>
      <c r="AR3474" s="20"/>
    </row>
    <row r="3475" spans="1:44" x14ac:dyDescent="0.25">
      <c r="A3475" t="str">
        <f>VLOOKUP($B3475,'Cushing Balance'!$C$2:$E$500,3,TRUE)</f>
        <v>12018</v>
      </c>
      <c r="B3475" s="2">
        <v>43486</v>
      </c>
      <c r="C3475" s="32"/>
      <c r="D3475" s="36">
        <f t="shared" si="1408"/>
        <v>139.16694505494522</v>
      </c>
      <c r="E3475" s="28">
        <f t="shared" si="1409"/>
        <v>108.94604395604414</v>
      </c>
      <c r="F3475" s="28">
        <f t="shared" si="1410"/>
        <v>197.36916483516487</v>
      </c>
      <c r="G3475" s="28"/>
      <c r="H3475" s="28">
        <f t="shared" ref="H3475:P3475" si="1467">AVERAGE(H3469:H3474)</f>
        <v>132.56742857142854</v>
      </c>
      <c r="I3475" s="28">
        <f t="shared" si="1467"/>
        <v>78.849230769230743</v>
      </c>
      <c r="J3475" s="28">
        <f t="shared" si="1467"/>
        <v>315.60278021978041</v>
      </c>
      <c r="K3475" s="28">
        <f t="shared" si="1467"/>
        <v>77.481208791208815</v>
      </c>
      <c r="L3475" s="28">
        <f t="shared" si="1467"/>
        <v>6.656349567592164E-3</v>
      </c>
      <c r="M3475" s="28">
        <f t="shared" si="1467"/>
        <v>330.4133626373627</v>
      </c>
      <c r="N3475" s="28">
        <f t="shared" si="1467"/>
        <v>119.65840659340643</v>
      </c>
      <c r="O3475" s="28">
        <f t="shared" si="1467"/>
        <v>44.390010989010989</v>
      </c>
      <c r="P3475" s="28">
        <f t="shared" si="1467"/>
        <v>0</v>
      </c>
      <c r="R3475" s="24">
        <f t="shared" si="1455"/>
        <v>1544.4512387671505</v>
      </c>
      <c r="T3475" s="5">
        <v>598.11479943652751</v>
      </c>
      <c r="V3475" s="20">
        <f t="shared" si="1456"/>
        <v>2142.5660382036781</v>
      </c>
      <c r="W3475" s="59">
        <f t="shared" si="1444"/>
        <v>43486</v>
      </c>
      <c r="X3475" s="36">
        <f t="shared" si="1448"/>
        <v>151.39905833333341</v>
      </c>
      <c r="Y3475" s="28">
        <f t="shared" si="1448"/>
        <v>338.18764999999991</v>
      </c>
      <c r="Z3475" s="28">
        <f t="shared" si="1448"/>
        <v>329.06874999999974</v>
      </c>
      <c r="AA3475" s="28">
        <f t="shared" si="1448"/>
        <v>321.8648083333332</v>
      </c>
      <c r="AB3475" s="28">
        <f t="shared" si="1448"/>
        <v>202.36661666666666</v>
      </c>
      <c r="AC3475" s="28">
        <f t="shared" si="1448"/>
        <v>35.93319166666668</v>
      </c>
      <c r="AD3475" s="28">
        <f t="shared" si="1448"/>
        <v>96.176699999999983</v>
      </c>
      <c r="AE3475" s="28">
        <f t="shared" si="1448"/>
        <v>0</v>
      </c>
      <c r="AF3475" s="28">
        <f t="shared" si="1448"/>
        <v>13.055871666666661</v>
      </c>
      <c r="AG3475" s="28">
        <f t="shared" si="1448"/>
        <v>8.5230499999999978</v>
      </c>
      <c r="AH3475" s="28">
        <f t="shared" si="1449"/>
        <v>0</v>
      </c>
      <c r="AL3475" s="24">
        <f t="shared" si="1459"/>
        <v>1496.5756966666663</v>
      </c>
      <c r="AN3475" s="47">
        <v>315</v>
      </c>
      <c r="AP3475" s="20">
        <f t="shared" si="1457"/>
        <v>1811.5756966666663</v>
      </c>
      <c r="AR3475" s="20"/>
    </row>
    <row r="3476" spans="1:44" x14ac:dyDescent="0.25">
      <c r="A3476" t="str">
        <f>VLOOKUP($B3476,'Cushing Balance'!$C$2:$E$500,3,TRUE)</f>
        <v>12018</v>
      </c>
      <c r="B3476" s="2">
        <v>43487</v>
      </c>
      <c r="C3476" s="32"/>
      <c r="D3476" s="36">
        <f t="shared" si="1408"/>
        <v>139.16694505494522</v>
      </c>
      <c r="E3476" s="28">
        <f t="shared" si="1409"/>
        <v>108.94604395604414</v>
      </c>
      <c r="F3476" s="28">
        <f t="shared" si="1410"/>
        <v>197.36916483516487</v>
      </c>
      <c r="G3476" s="28"/>
      <c r="H3476" s="28">
        <f t="shared" ref="H3476:P3476" si="1468">AVERAGE(H3470:H3475)</f>
        <v>132.56742857142854</v>
      </c>
      <c r="I3476" s="28">
        <f t="shared" si="1468"/>
        <v>78.849230769230743</v>
      </c>
      <c r="J3476" s="28">
        <f t="shared" si="1468"/>
        <v>315.60278021978041</v>
      </c>
      <c r="K3476" s="28">
        <f t="shared" si="1468"/>
        <v>77.481208791208815</v>
      </c>
      <c r="L3476" s="28">
        <f t="shared" si="1468"/>
        <v>6.656349567592164E-3</v>
      </c>
      <c r="M3476" s="28">
        <f t="shared" si="1468"/>
        <v>330.4133626373627</v>
      </c>
      <c r="N3476" s="28">
        <f t="shared" si="1468"/>
        <v>119.65840659340643</v>
      </c>
      <c r="O3476" s="28">
        <f t="shared" si="1468"/>
        <v>44.390010989010989</v>
      </c>
      <c r="P3476" s="28">
        <f t="shared" si="1468"/>
        <v>0</v>
      </c>
      <c r="R3476" s="24">
        <f t="shared" si="1455"/>
        <v>1544.4512387671505</v>
      </c>
      <c r="T3476" s="5">
        <v>598.11479943652751</v>
      </c>
      <c r="V3476" s="20">
        <f t="shared" si="1456"/>
        <v>2142.5660382036781</v>
      </c>
      <c r="W3476" s="59">
        <f t="shared" si="1444"/>
        <v>43487</v>
      </c>
      <c r="X3476" s="36">
        <f t="shared" si="1448"/>
        <v>151.39905833333341</v>
      </c>
      <c r="Y3476" s="28">
        <f t="shared" si="1448"/>
        <v>338.18764999999991</v>
      </c>
      <c r="Z3476" s="28">
        <f t="shared" si="1448"/>
        <v>329.06874999999974</v>
      </c>
      <c r="AA3476" s="28">
        <f t="shared" si="1448"/>
        <v>321.8648083333332</v>
      </c>
      <c r="AB3476" s="28">
        <f t="shared" si="1448"/>
        <v>202.36661666666666</v>
      </c>
      <c r="AC3476" s="28">
        <f t="shared" si="1448"/>
        <v>35.93319166666668</v>
      </c>
      <c r="AD3476" s="28">
        <f t="shared" si="1448"/>
        <v>96.176699999999983</v>
      </c>
      <c r="AE3476" s="28">
        <f t="shared" si="1448"/>
        <v>0</v>
      </c>
      <c r="AF3476" s="28">
        <f t="shared" si="1448"/>
        <v>13.055871666666661</v>
      </c>
      <c r="AG3476" s="28">
        <f t="shared" si="1448"/>
        <v>8.5230499999999978</v>
      </c>
      <c r="AH3476" s="28">
        <f t="shared" si="1449"/>
        <v>0</v>
      </c>
      <c r="AL3476" s="24">
        <f t="shared" si="1459"/>
        <v>1496.5756966666663</v>
      </c>
      <c r="AN3476" s="47">
        <v>315</v>
      </c>
      <c r="AP3476" s="20">
        <f t="shared" si="1457"/>
        <v>1811.5756966666663</v>
      </c>
      <c r="AR3476" s="20"/>
    </row>
    <row r="3477" spans="1:44" x14ac:dyDescent="0.25">
      <c r="A3477" t="str">
        <f>VLOOKUP($B3477,'Cushing Balance'!$C$2:$E$500,3,TRUE)</f>
        <v>12018</v>
      </c>
      <c r="B3477" s="2">
        <v>43488</v>
      </c>
      <c r="C3477" s="32"/>
      <c r="D3477" s="36">
        <f t="shared" si="1408"/>
        <v>139.16694505494522</v>
      </c>
      <c r="E3477" s="28">
        <f t="shared" si="1409"/>
        <v>108.94604395604414</v>
      </c>
      <c r="F3477" s="28">
        <f t="shared" si="1410"/>
        <v>197.36916483516487</v>
      </c>
      <c r="G3477" s="28"/>
      <c r="H3477" s="28">
        <f t="shared" ref="H3477:P3477" si="1469">AVERAGE(H3471:H3476)</f>
        <v>132.56742857142854</v>
      </c>
      <c r="I3477" s="28">
        <f t="shared" si="1469"/>
        <v>78.849230769230743</v>
      </c>
      <c r="J3477" s="28">
        <f t="shared" si="1469"/>
        <v>315.60278021978041</v>
      </c>
      <c r="K3477" s="28">
        <f t="shared" si="1469"/>
        <v>77.481208791208815</v>
      </c>
      <c r="L3477" s="28">
        <f t="shared" si="1469"/>
        <v>6.656349567592164E-3</v>
      </c>
      <c r="M3477" s="28">
        <f t="shared" si="1469"/>
        <v>330.4133626373627</v>
      </c>
      <c r="N3477" s="28">
        <f t="shared" si="1469"/>
        <v>119.65840659340643</v>
      </c>
      <c r="O3477" s="28">
        <f t="shared" si="1469"/>
        <v>44.390010989010989</v>
      </c>
      <c r="P3477" s="28">
        <f t="shared" si="1469"/>
        <v>0</v>
      </c>
      <c r="R3477" s="24">
        <f t="shared" si="1455"/>
        <v>1544.4512387671505</v>
      </c>
      <c r="T3477" s="5">
        <v>598.11479943652751</v>
      </c>
      <c r="V3477" s="20">
        <f t="shared" si="1456"/>
        <v>2142.5660382036781</v>
      </c>
      <c r="W3477" s="59">
        <f t="shared" si="1444"/>
        <v>43488</v>
      </c>
      <c r="X3477" s="36">
        <f t="shared" ref="X3477:AG3492" si="1470">AVERAGE(X3470:X3476)</f>
        <v>151.39905833333341</v>
      </c>
      <c r="Y3477" s="28">
        <f t="shared" si="1470"/>
        <v>338.18764999999991</v>
      </c>
      <c r="Z3477" s="28">
        <f t="shared" si="1470"/>
        <v>329.06874999999974</v>
      </c>
      <c r="AA3477" s="28">
        <f t="shared" si="1470"/>
        <v>321.8648083333332</v>
      </c>
      <c r="AB3477" s="28">
        <f t="shared" si="1470"/>
        <v>202.36661666666666</v>
      </c>
      <c r="AC3477" s="28">
        <f t="shared" si="1470"/>
        <v>35.93319166666668</v>
      </c>
      <c r="AD3477" s="28">
        <f t="shared" si="1470"/>
        <v>96.176699999999983</v>
      </c>
      <c r="AE3477" s="28">
        <f t="shared" si="1470"/>
        <v>0</v>
      </c>
      <c r="AF3477" s="28">
        <f t="shared" si="1470"/>
        <v>13.055871666666661</v>
      </c>
      <c r="AG3477" s="28">
        <f t="shared" si="1470"/>
        <v>8.5230499999999978</v>
      </c>
      <c r="AH3477" s="28">
        <f t="shared" si="1449"/>
        <v>0</v>
      </c>
      <c r="AL3477" s="24">
        <f t="shared" si="1459"/>
        <v>1496.5756966666663</v>
      </c>
      <c r="AN3477" s="47">
        <v>315</v>
      </c>
      <c r="AP3477" s="20">
        <f t="shared" si="1457"/>
        <v>1811.5756966666663</v>
      </c>
      <c r="AR3477" s="20"/>
    </row>
    <row r="3478" spans="1:44" x14ac:dyDescent="0.25">
      <c r="A3478" t="str">
        <f>VLOOKUP($B3478,'Cushing Balance'!$C$2:$E$500,3,TRUE)</f>
        <v>12018</v>
      </c>
      <c r="B3478" s="2">
        <v>43489</v>
      </c>
      <c r="C3478" s="32"/>
      <c r="D3478" s="36">
        <f t="shared" si="1408"/>
        <v>139.16694505494522</v>
      </c>
      <c r="E3478" s="28">
        <f t="shared" si="1409"/>
        <v>108.94604395604414</v>
      </c>
      <c r="F3478" s="28">
        <f t="shared" si="1410"/>
        <v>197.36916483516487</v>
      </c>
      <c r="G3478" s="28"/>
      <c r="H3478" s="28">
        <f t="shared" ref="H3478:P3478" si="1471">AVERAGE(H3472:H3477)</f>
        <v>132.56742857142854</v>
      </c>
      <c r="I3478" s="28">
        <f t="shared" si="1471"/>
        <v>78.849230769230743</v>
      </c>
      <c r="J3478" s="28">
        <f t="shared" si="1471"/>
        <v>315.60278021978041</v>
      </c>
      <c r="K3478" s="28">
        <f t="shared" si="1471"/>
        <v>77.481208791208815</v>
      </c>
      <c r="L3478" s="28">
        <f t="shared" si="1471"/>
        <v>6.656349567592164E-3</v>
      </c>
      <c r="M3478" s="28">
        <f t="shared" si="1471"/>
        <v>330.4133626373627</v>
      </c>
      <c r="N3478" s="28">
        <f t="shared" si="1471"/>
        <v>119.65840659340643</v>
      </c>
      <c r="O3478" s="28">
        <f t="shared" si="1471"/>
        <v>44.390010989010989</v>
      </c>
      <c r="P3478" s="28">
        <f t="shared" si="1471"/>
        <v>0</v>
      </c>
      <c r="R3478" s="24">
        <f t="shared" si="1455"/>
        <v>1544.4512387671505</v>
      </c>
      <c r="T3478" s="5">
        <v>598.11479943652751</v>
      </c>
      <c r="V3478" s="20">
        <f t="shared" si="1456"/>
        <v>2142.5660382036781</v>
      </c>
      <c r="W3478" s="59">
        <f t="shared" si="1444"/>
        <v>43489</v>
      </c>
      <c r="X3478" s="36">
        <f t="shared" si="1470"/>
        <v>151.39905833333341</v>
      </c>
      <c r="Y3478" s="28">
        <f t="shared" si="1470"/>
        <v>338.18764999999991</v>
      </c>
      <c r="Z3478" s="28">
        <f t="shared" si="1470"/>
        <v>329.06874999999974</v>
      </c>
      <c r="AA3478" s="28">
        <f t="shared" si="1470"/>
        <v>321.8648083333332</v>
      </c>
      <c r="AB3478" s="28">
        <f t="shared" si="1470"/>
        <v>202.36661666666666</v>
      </c>
      <c r="AC3478" s="28">
        <f t="shared" si="1470"/>
        <v>35.93319166666668</v>
      </c>
      <c r="AD3478" s="28">
        <f t="shared" si="1470"/>
        <v>96.176699999999983</v>
      </c>
      <c r="AE3478" s="28">
        <f t="shared" si="1470"/>
        <v>0</v>
      </c>
      <c r="AF3478" s="28">
        <f t="shared" si="1470"/>
        <v>13.055871666666661</v>
      </c>
      <c r="AG3478" s="28">
        <f t="shared" si="1470"/>
        <v>8.5230499999999978</v>
      </c>
      <c r="AH3478" s="28">
        <f t="shared" si="1449"/>
        <v>0</v>
      </c>
      <c r="AL3478" s="24">
        <f t="shared" si="1459"/>
        <v>1496.5756966666663</v>
      </c>
      <c r="AN3478" s="47">
        <v>315</v>
      </c>
      <c r="AP3478" s="20">
        <f t="shared" si="1457"/>
        <v>1811.5756966666663</v>
      </c>
      <c r="AR3478" s="20"/>
    </row>
    <row r="3479" spans="1:44" x14ac:dyDescent="0.25">
      <c r="A3479" t="str">
        <f>VLOOKUP($B3479,'Cushing Balance'!$C$2:$E$500,3,TRUE)</f>
        <v>12018</v>
      </c>
      <c r="B3479" s="2">
        <v>43490</v>
      </c>
      <c r="C3479" s="32"/>
      <c r="D3479" s="36">
        <f t="shared" si="1408"/>
        <v>139.16694505494522</v>
      </c>
      <c r="E3479" s="28">
        <f t="shared" si="1409"/>
        <v>108.94604395604414</v>
      </c>
      <c r="F3479" s="28">
        <f t="shared" si="1410"/>
        <v>197.36916483516487</v>
      </c>
      <c r="G3479" s="28"/>
      <c r="H3479" s="28">
        <f t="shared" ref="H3479:P3479" si="1472">AVERAGE(H3473:H3478)</f>
        <v>132.56742857142854</v>
      </c>
      <c r="I3479" s="28">
        <f t="shared" si="1472"/>
        <v>78.849230769230743</v>
      </c>
      <c r="J3479" s="28">
        <f t="shared" si="1472"/>
        <v>315.60278021978041</v>
      </c>
      <c r="K3479" s="28">
        <f t="shared" si="1472"/>
        <v>77.481208791208815</v>
      </c>
      <c r="L3479" s="28">
        <f t="shared" si="1472"/>
        <v>6.656349567592164E-3</v>
      </c>
      <c r="M3479" s="28">
        <f t="shared" si="1472"/>
        <v>330.4133626373627</v>
      </c>
      <c r="N3479" s="28">
        <f t="shared" si="1472"/>
        <v>119.65840659340643</v>
      </c>
      <c r="O3479" s="28">
        <f t="shared" si="1472"/>
        <v>44.390010989010989</v>
      </c>
      <c r="P3479" s="28">
        <f t="shared" si="1472"/>
        <v>0</v>
      </c>
      <c r="R3479" s="24">
        <f t="shared" si="1455"/>
        <v>1544.4512387671505</v>
      </c>
      <c r="T3479" s="5">
        <v>598.11479943652751</v>
      </c>
      <c r="V3479" s="20">
        <f t="shared" si="1456"/>
        <v>2142.5660382036781</v>
      </c>
      <c r="W3479" s="59">
        <f t="shared" si="1444"/>
        <v>43490</v>
      </c>
      <c r="X3479" s="36">
        <f t="shared" si="1470"/>
        <v>151.39905833333341</v>
      </c>
      <c r="Y3479" s="28">
        <f t="shared" si="1470"/>
        <v>338.18764999999991</v>
      </c>
      <c r="Z3479" s="28">
        <f t="shared" si="1470"/>
        <v>329.06874999999974</v>
      </c>
      <c r="AA3479" s="28">
        <f t="shared" si="1470"/>
        <v>321.8648083333332</v>
      </c>
      <c r="AB3479" s="28">
        <f t="shared" si="1470"/>
        <v>202.36661666666666</v>
      </c>
      <c r="AC3479" s="28">
        <f t="shared" si="1470"/>
        <v>35.93319166666668</v>
      </c>
      <c r="AD3479" s="28">
        <f t="shared" si="1470"/>
        <v>96.176699999999983</v>
      </c>
      <c r="AE3479" s="28">
        <f t="shared" si="1470"/>
        <v>0</v>
      </c>
      <c r="AF3479" s="28">
        <f t="shared" si="1470"/>
        <v>13.055871666666661</v>
      </c>
      <c r="AG3479" s="28">
        <f t="shared" si="1470"/>
        <v>8.5230499999999978</v>
      </c>
      <c r="AH3479" s="28">
        <f t="shared" si="1449"/>
        <v>0</v>
      </c>
      <c r="AL3479" s="24">
        <f t="shared" si="1459"/>
        <v>1496.5756966666663</v>
      </c>
      <c r="AN3479" s="47">
        <v>315</v>
      </c>
      <c r="AP3479" s="20">
        <f t="shared" si="1457"/>
        <v>1811.5756966666663</v>
      </c>
      <c r="AR3479" s="20"/>
    </row>
    <row r="3480" spans="1:44" x14ac:dyDescent="0.25">
      <c r="A3480" t="str">
        <f>VLOOKUP($B3480,'Cushing Balance'!$C$2:$E$500,3,TRUE)</f>
        <v>12018</v>
      </c>
      <c r="B3480" s="2">
        <v>43491</v>
      </c>
      <c r="C3480" s="32"/>
      <c r="D3480" s="36">
        <f t="shared" si="1408"/>
        <v>139.16694505494522</v>
      </c>
      <c r="E3480" s="28">
        <f t="shared" si="1409"/>
        <v>108.94604395604414</v>
      </c>
      <c r="F3480" s="28">
        <f t="shared" si="1410"/>
        <v>197.36916483516487</v>
      </c>
      <c r="G3480" s="28"/>
      <c r="H3480" s="28">
        <f t="shared" ref="H3480:P3480" si="1473">AVERAGE(H3474:H3479)</f>
        <v>132.56742857142854</v>
      </c>
      <c r="I3480" s="28">
        <f t="shared" si="1473"/>
        <v>78.849230769230743</v>
      </c>
      <c r="J3480" s="28">
        <f t="shared" si="1473"/>
        <v>315.60278021978041</v>
      </c>
      <c r="K3480" s="28">
        <f t="shared" si="1473"/>
        <v>77.481208791208815</v>
      </c>
      <c r="L3480" s="28">
        <f t="shared" si="1473"/>
        <v>6.656349567592164E-3</v>
      </c>
      <c r="M3480" s="28">
        <f t="shared" si="1473"/>
        <v>330.4133626373627</v>
      </c>
      <c r="N3480" s="28">
        <f t="shared" si="1473"/>
        <v>119.65840659340643</v>
      </c>
      <c r="O3480" s="28">
        <f t="shared" si="1473"/>
        <v>44.390010989010989</v>
      </c>
      <c r="P3480" s="28">
        <f t="shared" si="1473"/>
        <v>0</v>
      </c>
      <c r="R3480" s="24">
        <f t="shared" si="1455"/>
        <v>1544.4512387671505</v>
      </c>
      <c r="T3480" s="5">
        <v>598.11479943652751</v>
      </c>
      <c r="V3480" s="20">
        <f t="shared" si="1456"/>
        <v>2142.5660382036781</v>
      </c>
      <c r="W3480" s="59">
        <f t="shared" si="1444"/>
        <v>43491</v>
      </c>
      <c r="X3480" s="36">
        <f t="shared" si="1470"/>
        <v>151.39905833333341</v>
      </c>
      <c r="Y3480" s="28">
        <f t="shared" si="1470"/>
        <v>338.18764999999991</v>
      </c>
      <c r="Z3480" s="28">
        <f t="shared" si="1470"/>
        <v>329.06874999999974</v>
      </c>
      <c r="AA3480" s="28">
        <f t="shared" si="1470"/>
        <v>321.8648083333332</v>
      </c>
      <c r="AB3480" s="28">
        <f t="shared" si="1470"/>
        <v>202.36661666666666</v>
      </c>
      <c r="AC3480" s="28">
        <f t="shared" si="1470"/>
        <v>35.93319166666668</v>
      </c>
      <c r="AD3480" s="28">
        <f t="shared" si="1470"/>
        <v>96.176699999999983</v>
      </c>
      <c r="AE3480" s="28">
        <f t="shared" si="1470"/>
        <v>0</v>
      </c>
      <c r="AF3480" s="28">
        <f t="shared" si="1470"/>
        <v>13.055871666666661</v>
      </c>
      <c r="AG3480" s="28">
        <f t="shared" si="1470"/>
        <v>8.5230499999999978</v>
      </c>
      <c r="AH3480" s="28">
        <f t="shared" si="1449"/>
        <v>0</v>
      </c>
      <c r="AL3480" s="24">
        <f t="shared" si="1459"/>
        <v>1496.5756966666663</v>
      </c>
      <c r="AN3480" s="47">
        <v>315</v>
      </c>
      <c r="AP3480" s="20">
        <f t="shared" si="1457"/>
        <v>1811.5756966666663</v>
      </c>
      <c r="AR3480" s="20"/>
    </row>
    <row r="3481" spans="1:44" x14ac:dyDescent="0.25">
      <c r="A3481" t="str">
        <f>VLOOKUP($B3481,'Cushing Balance'!$C$2:$E$500,3,TRUE)</f>
        <v>12018</v>
      </c>
      <c r="B3481" s="2">
        <v>43492</v>
      </c>
      <c r="C3481" s="32"/>
      <c r="D3481" s="36">
        <f t="shared" si="1408"/>
        <v>139.16694505494522</v>
      </c>
      <c r="E3481" s="28">
        <f t="shared" si="1409"/>
        <v>108.94604395604414</v>
      </c>
      <c r="F3481" s="28">
        <f t="shared" si="1410"/>
        <v>197.36916483516487</v>
      </c>
      <c r="G3481" s="28"/>
      <c r="H3481" s="28">
        <f t="shared" ref="H3481:P3481" si="1474">AVERAGE(H3475:H3480)</f>
        <v>132.56742857142854</v>
      </c>
      <c r="I3481" s="28">
        <f t="shared" si="1474"/>
        <v>78.849230769230743</v>
      </c>
      <c r="J3481" s="28">
        <f t="shared" si="1474"/>
        <v>315.60278021978041</v>
      </c>
      <c r="K3481" s="28">
        <f t="shared" si="1474"/>
        <v>77.481208791208815</v>
      </c>
      <c r="L3481" s="28">
        <f t="shared" si="1474"/>
        <v>6.656349567592164E-3</v>
      </c>
      <c r="M3481" s="28">
        <f t="shared" si="1474"/>
        <v>330.4133626373627</v>
      </c>
      <c r="N3481" s="28">
        <f t="shared" si="1474"/>
        <v>119.65840659340643</v>
      </c>
      <c r="O3481" s="28">
        <f t="shared" si="1474"/>
        <v>44.390010989010989</v>
      </c>
      <c r="P3481" s="28">
        <f t="shared" si="1474"/>
        <v>0</v>
      </c>
      <c r="R3481" s="24">
        <f t="shared" si="1455"/>
        <v>1544.4512387671505</v>
      </c>
      <c r="T3481" s="5">
        <v>598.11479943652751</v>
      </c>
      <c r="V3481" s="20">
        <f t="shared" si="1456"/>
        <v>2142.5660382036781</v>
      </c>
      <c r="W3481" s="59">
        <f t="shared" si="1444"/>
        <v>43492</v>
      </c>
      <c r="X3481" s="36">
        <f t="shared" si="1470"/>
        <v>151.39905833333341</v>
      </c>
      <c r="Y3481" s="28">
        <f t="shared" si="1470"/>
        <v>338.18764999999991</v>
      </c>
      <c r="Z3481" s="28">
        <f t="shared" si="1470"/>
        <v>329.06874999999974</v>
      </c>
      <c r="AA3481" s="28">
        <f t="shared" si="1470"/>
        <v>321.8648083333332</v>
      </c>
      <c r="AB3481" s="28">
        <f t="shared" si="1470"/>
        <v>202.36661666666666</v>
      </c>
      <c r="AC3481" s="28">
        <f t="shared" si="1470"/>
        <v>35.93319166666668</v>
      </c>
      <c r="AD3481" s="28">
        <f t="shared" si="1470"/>
        <v>96.176699999999983</v>
      </c>
      <c r="AE3481" s="28">
        <f t="shared" si="1470"/>
        <v>0</v>
      </c>
      <c r="AF3481" s="28">
        <f t="shared" si="1470"/>
        <v>13.055871666666661</v>
      </c>
      <c r="AG3481" s="28">
        <f t="shared" si="1470"/>
        <v>8.5230499999999978</v>
      </c>
      <c r="AH3481" s="28">
        <f t="shared" si="1449"/>
        <v>0</v>
      </c>
      <c r="AL3481" s="24">
        <f t="shared" si="1459"/>
        <v>1496.5756966666663</v>
      </c>
      <c r="AN3481" s="47">
        <v>315</v>
      </c>
      <c r="AP3481" s="20">
        <f t="shared" si="1457"/>
        <v>1811.5756966666663</v>
      </c>
      <c r="AR3481" s="20"/>
    </row>
    <row r="3482" spans="1:44" x14ac:dyDescent="0.25">
      <c r="A3482" t="str">
        <f>VLOOKUP($B3482,'Cushing Balance'!$C$2:$E$500,3,TRUE)</f>
        <v>12018</v>
      </c>
      <c r="B3482" s="2">
        <v>43493</v>
      </c>
      <c r="C3482" s="32"/>
      <c r="D3482" s="36">
        <f t="shared" si="1408"/>
        <v>139.16694505494522</v>
      </c>
      <c r="E3482" s="28">
        <f t="shared" si="1409"/>
        <v>108.94604395604414</v>
      </c>
      <c r="F3482" s="28">
        <f t="shared" si="1410"/>
        <v>197.36916483516487</v>
      </c>
      <c r="G3482" s="28"/>
      <c r="H3482" s="28">
        <f t="shared" ref="H3482:P3482" si="1475">AVERAGE(H3476:H3481)</f>
        <v>132.56742857142854</v>
      </c>
      <c r="I3482" s="28">
        <f t="shared" si="1475"/>
        <v>78.849230769230743</v>
      </c>
      <c r="J3482" s="28">
        <f t="shared" si="1475"/>
        <v>315.60278021978041</v>
      </c>
      <c r="K3482" s="28">
        <f t="shared" si="1475"/>
        <v>77.481208791208815</v>
      </c>
      <c r="L3482" s="28">
        <f t="shared" si="1475"/>
        <v>6.656349567592164E-3</v>
      </c>
      <c r="M3482" s="28">
        <f t="shared" si="1475"/>
        <v>330.4133626373627</v>
      </c>
      <c r="N3482" s="28">
        <f t="shared" si="1475"/>
        <v>119.65840659340643</v>
      </c>
      <c r="O3482" s="28">
        <f t="shared" si="1475"/>
        <v>44.390010989010989</v>
      </c>
      <c r="P3482" s="28">
        <f t="shared" si="1475"/>
        <v>0</v>
      </c>
      <c r="R3482" s="24">
        <f t="shared" si="1455"/>
        <v>1544.4512387671505</v>
      </c>
      <c r="T3482" s="5">
        <v>598.11479943652751</v>
      </c>
      <c r="V3482" s="20">
        <f t="shared" si="1456"/>
        <v>2142.5660382036781</v>
      </c>
      <c r="W3482" s="59">
        <f t="shared" si="1444"/>
        <v>43493</v>
      </c>
      <c r="X3482" s="36">
        <f t="shared" si="1470"/>
        <v>151.39905833333341</v>
      </c>
      <c r="Y3482" s="28">
        <f t="shared" si="1470"/>
        <v>338.18764999999991</v>
      </c>
      <c r="Z3482" s="28">
        <f t="shared" si="1470"/>
        <v>329.06874999999974</v>
      </c>
      <c r="AA3482" s="28">
        <f t="shared" si="1470"/>
        <v>321.8648083333332</v>
      </c>
      <c r="AB3482" s="28">
        <f t="shared" si="1470"/>
        <v>202.36661666666666</v>
      </c>
      <c r="AC3482" s="28">
        <f t="shared" si="1470"/>
        <v>35.93319166666668</v>
      </c>
      <c r="AD3482" s="28">
        <f t="shared" si="1470"/>
        <v>96.176699999999983</v>
      </c>
      <c r="AE3482" s="28">
        <f t="shared" si="1470"/>
        <v>0</v>
      </c>
      <c r="AF3482" s="28">
        <f t="shared" si="1470"/>
        <v>13.055871666666661</v>
      </c>
      <c r="AG3482" s="28">
        <f t="shared" si="1470"/>
        <v>8.5230499999999978</v>
      </c>
      <c r="AH3482" s="28">
        <f t="shared" si="1449"/>
        <v>0</v>
      </c>
      <c r="AL3482" s="24">
        <f t="shared" si="1459"/>
        <v>1496.5756966666663</v>
      </c>
      <c r="AN3482" s="47">
        <v>315</v>
      </c>
      <c r="AP3482" s="20">
        <f t="shared" si="1457"/>
        <v>1811.5756966666663</v>
      </c>
      <c r="AR3482" s="20"/>
    </row>
    <row r="3483" spans="1:44" x14ac:dyDescent="0.25">
      <c r="A3483" t="str">
        <f>VLOOKUP($B3483,'Cushing Balance'!$C$2:$E$500,3,TRUE)</f>
        <v>12018</v>
      </c>
      <c r="B3483" s="2">
        <v>43494</v>
      </c>
      <c r="C3483" s="32"/>
      <c r="D3483" s="36">
        <f t="shared" si="1408"/>
        <v>139.16694505494522</v>
      </c>
      <c r="E3483" s="28">
        <f t="shared" si="1409"/>
        <v>108.94604395604414</v>
      </c>
      <c r="F3483" s="28">
        <f t="shared" si="1410"/>
        <v>197.36916483516487</v>
      </c>
      <c r="G3483" s="28"/>
      <c r="H3483" s="28">
        <f t="shared" ref="H3483:P3483" si="1476">AVERAGE(H3477:H3482)</f>
        <v>132.56742857142854</v>
      </c>
      <c r="I3483" s="28">
        <f t="shared" si="1476"/>
        <v>78.849230769230743</v>
      </c>
      <c r="J3483" s="28">
        <f t="shared" si="1476"/>
        <v>315.60278021978041</v>
      </c>
      <c r="K3483" s="28">
        <f t="shared" si="1476"/>
        <v>77.481208791208815</v>
      </c>
      <c r="L3483" s="28">
        <f t="shared" si="1476"/>
        <v>6.656349567592164E-3</v>
      </c>
      <c r="M3483" s="28">
        <f t="shared" si="1476"/>
        <v>330.4133626373627</v>
      </c>
      <c r="N3483" s="28">
        <f t="shared" si="1476"/>
        <v>119.65840659340643</v>
      </c>
      <c r="O3483" s="28">
        <f t="shared" si="1476"/>
        <v>44.390010989010989</v>
      </c>
      <c r="P3483" s="28">
        <f t="shared" si="1476"/>
        <v>0</v>
      </c>
      <c r="R3483" s="24">
        <f t="shared" si="1455"/>
        <v>1544.4512387671505</v>
      </c>
      <c r="T3483" s="5">
        <v>598.11479943652751</v>
      </c>
      <c r="V3483" s="20">
        <f t="shared" si="1456"/>
        <v>2142.5660382036781</v>
      </c>
      <c r="W3483" s="59">
        <f t="shared" si="1444"/>
        <v>43494</v>
      </c>
      <c r="X3483" s="36">
        <f t="shared" si="1470"/>
        <v>151.39905833333341</v>
      </c>
      <c r="Y3483" s="28">
        <f t="shared" si="1470"/>
        <v>338.18764999999991</v>
      </c>
      <c r="Z3483" s="28">
        <f t="shared" si="1470"/>
        <v>329.06874999999974</v>
      </c>
      <c r="AA3483" s="28">
        <f t="shared" si="1470"/>
        <v>321.8648083333332</v>
      </c>
      <c r="AB3483" s="28">
        <f t="shared" si="1470"/>
        <v>202.36661666666666</v>
      </c>
      <c r="AC3483" s="28">
        <f t="shared" si="1470"/>
        <v>35.93319166666668</v>
      </c>
      <c r="AD3483" s="28">
        <f t="shared" si="1470"/>
        <v>96.176699999999983</v>
      </c>
      <c r="AE3483" s="28">
        <f t="shared" si="1470"/>
        <v>0</v>
      </c>
      <c r="AF3483" s="28">
        <f t="shared" si="1470"/>
        <v>13.055871666666661</v>
      </c>
      <c r="AG3483" s="28">
        <f t="shared" si="1470"/>
        <v>8.5230499999999978</v>
      </c>
      <c r="AH3483" s="28">
        <f t="shared" si="1449"/>
        <v>0</v>
      </c>
      <c r="AL3483" s="24">
        <f t="shared" si="1459"/>
        <v>1496.5756966666663</v>
      </c>
      <c r="AN3483" s="47">
        <v>315</v>
      </c>
      <c r="AP3483" s="20">
        <f t="shared" si="1457"/>
        <v>1811.5756966666663</v>
      </c>
      <c r="AR3483" s="20"/>
    </row>
    <row r="3484" spans="1:44" x14ac:dyDescent="0.25">
      <c r="A3484" t="str">
        <f>VLOOKUP($B3484,'Cushing Balance'!$C$2:$E$500,3,TRUE)</f>
        <v>12018</v>
      </c>
      <c r="B3484" s="2">
        <v>43495</v>
      </c>
      <c r="C3484" s="32"/>
      <c r="D3484" s="36">
        <f t="shared" si="1408"/>
        <v>139.16694505494522</v>
      </c>
      <c r="E3484" s="28">
        <f t="shared" si="1409"/>
        <v>108.94604395604414</v>
      </c>
      <c r="F3484" s="28">
        <f t="shared" si="1410"/>
        <v>197.36916483516487</v>
      </c>
      <c r="G3484" s="28"/>
      <c r="H3484" s="28">
        <f t="shared" ref="H3484:P3484" si="1477">AVERAGE(H3478:H3483)</f>
        <v>132.56742857142854</v>
      </c>
      <c r="I3484" s="28">
        <f t="shared" si="1477"/>
        <v>78.849230769230743</v>
      </c>
      <c r="J3484" s="28">
        <f t="shared" si="1477"/>
        <v>315.60278021978041</v>
      </c>
      <c r="K3484" s="28">
        <f t="shared" si="1477"/>
        <v>77.481208791208815</v>
      </c>
      <c r="L3484" s="28">
        <f t="shared" si="1477"/>
        <v>6.656349567592164E-3</v>
      </c>
      <c r="M3484" s="28">
        <f t="shared" si="1477"/>
        <v>330.4133626373627</v>
      </c>
      <c r="N3484" s="28">
        <f t="shared" si="1477"/>
        <v>119.65840659340643</v>
      </c>
      <c r="O3484" s="28">
        <f t="shared" si="1477"/>
        <v>44.390010989010989</v>
      </c>
      <c r="P3484" s="28">
        <f t="shared" si="1477"/>
        <v>0</v>
      </c>
      <c r="R3484" s="24">
        <f t="shared" si="1455"/>
        <v>1544.4512387671505</v>
      </c>
      <c r="T3484" s="5">
        <v>598.11479943652751</v>
      </c>
      <c r="V3484" s="20">
        <f t="shared" si="1456"/>
        <v>2142.5660382036781</v>
      </c>
      <c r="W3484" s="59">
        <f t="shared" si="1444"/>
        <v>43495</v>
      </c>
      <c r="X3484" s="36">
        <f t="shared" si="1470"/>
        <v>151.39905833333341</v>
      </c>
      <c r="Y3484" s="28">
        <f t="shared" si="1470"/>
        <v>338.18764999999991</v>
      </c>
      <c r="Z3484" s="28">
        <f t="shared" si="1470"/>
        <v>329.06874999999974</v>
      </c>
      <c r="AA3484" s="28">
        <f t="shared" si="1470"/>
        <v>321.8648083333332</v>
      </c>
      <c r="AB3484" s="28">
        <f t="shared" si="1470"/>
        <v>202.36661666666666</v>
      </c>
      <c r="AC3484" s="28">
        <f t="shared" si="1470"/>
        <v>35.93319166666668</v>
      </c>
      <c r="AD3484" s="28">
        <f t="shared" si="1470"/>
        <v>96.176699999999983</v>
      </c>
      <c r="AE3484" s="28">
        <f t="shared" si="1470"/>
        <v>0</v>
      </c>
      <c r="AF3484" s="28">
        <f t="shared" si="1470"/>
        <v>13.055871666666661</v>
      </c>
      <c r="AG3484" s="28">
        <f t="shared" si="1470"/>
        <v>8.5230499999999978</v>
      </c>
      <c r="AH3484" s="28">
        <f t="shared" si="1449"/>
        <v>0</v>
      </c>
      <c r="AL3484" s="24">
        <f t="shared" si="1459"/>
        <v>1496.5756966666663</v>
      </c>
      <c r="AN3484" s="47">
        <v>315</v>
      </c>
      <c r="AP3484" s="20">
        <f t="shared" si="1457"/>
        <v>1811.5756966666663</v>
      </c>
      <c r="AR3484" s="20"/>
    </row>
    <row r="3485" spans="1:44" x14ac:dyDescent="0.25">
      <c r="A3485" t="str">
        <f>VLOOKUP($B3485,'Cushing Balance'!$C$2:$E$500,3,TRUE)</f>
        <v>12018</v>
      </c>
      <c r="B3485" s="2">
        <v>43496</v>
      </c>
      <c r="C3485" s="32"/>
      <c r="D3485" s="36">
        <f t="shared" si="1408"/>
        <v>139.16694505494522</v>
      </c>
      <c r="E3485" s="28">
        <f t="shared" si="1409"/>
        <v>108.94604395604414</v>
      </c>
      <c r="F3485" s="28">
        <f t="shared" si="1410"/>
        <v>197.36916483516487</v>
      </c>
      <c r="G3485" s="28"/>
      <c r="H3485" s="28">
        <f t="shared" ref="H3485:P3485" si="1478">AVERAGE(H3479:H3484)</f>
        <v>132.56742857142854</v>
      </c>
      <c r="I3485" s="28">
        <f t="shared" si="1478"/>
        <v>78.849230769230743</v>
      </c>
      <c r="J3485" s="28">
        <f t="shared" si="1478"/>
        <v>315.60278021978041</v>
      </c>
      <c r="K3485" s="28">
        <f t="shared" si="1478"/>
        <v>77.481208791208815</v>
      </c>
      <c r="L3485" s="28">
        <f t="shared" si="1478"/>
        <v>6.656349567592164E-3</v>
      </c>
      <c r="M3485" s="28">
        <f t="shared" si="1478"/>
        <v>330.4133626373627</v>
      </c>
      <c r="N3485" s="28">
        <f t="shared" si="1478"/>
        <v>119.65840659340643</v>
      </c>
      <c r="O3485" s="28">
        <f t="shared" si="1478"/>
        <v>44.390010989010989</v>
      </c>
      <c r="P3485" s="28">
        <f t="shared" si="1478"/>
        <v>0</v>
      </c>
      <c r="R3485" s="24">
        <f t="shared" si="1455"/>
        <v>1544.4512387671505</v>
      </c>
      <c r="T3485" s="5">
        <v>598.11479943652751</v>
      </c>
      <c r="V3485" s="20">
        <f t="shared" si="1456"/>
        <v>2142.5660382036781</v>
      </c>
      <c r="W3485" s="59">
        <f t="shared" si="1444"/>
        <v>43496</v>
      </c>
      <c r="X3485" s="36">
        <f t="shared" si="1470"/>
        <v>151.39905833333341</v>
      </c>
      <c r="Y3485" s="28">
        <f t="shared" si="1470"/>
        <v>338.18764999999991</v>
      </c>
      <c r="Z3485" s="28">
        <f t="shared" si="1470"/>
        <v>329.06874999999974</v>
      </c>
      <c r="AA3485" s="28">
        <f t="shared" si="1470"/>
        <v>321.8648083333332</v>
      </c>
      <c r="AB3485" s="28">
        <f t="shared" si="1470"/>
        <v>202.36661666666666</v>
      </c>
      <c r="AC3485" s="28">
        <f t="shared" si="1470"/>
        <v>35.93319166666668</v>
      </c>
      <c r="AD3485" s="28">
        <f t="shared" si="1470"/>
        <v>96.176699999999983</v>
      </c>
      <c r="AE3485" s="28">
        <f t="shared" si="1470"/>
        <v>0</v>
      </c>
      <c r="AF3485" s="28">
        <f t="shared" si="1470"/>
        <v>13.055871666666661</v>
      </c>
      <c r="AG3485" s="28">
        <f t="shared" si="1470"/>
        <v>8.5230499999999978</v>
      </c>
      <c r="AH3485" s="28">
        <f t="shared" si="1449"/>
        <v>0</v>
      </c>
      <c r="AL3485" s="24">
        <f t="shared" si="1459"/>
        <v>1496.5756966666663</v>
      </c>
      <c r="AN3485" s="47">
        <v>315</v>
      </c>
      <c r="AP3485" s="20">
        <f t="shared" si="1457"/>
        <v>1811.5756966666663</v>
      </c>
      <c r="AR3485" s="20"/>
    </row>
    <row r="3486" spans="1:44" x14ac:dyDescent="0.25">
      <c r="A3486" t="str">
        <f>VLOOKUP($B3486,'Cushing Balance'!$C$2:$E$500,3,TRUE)</f>
        <v>12018</v>
      </c>
      <c r="B3486" s="2">
        <v>43497</v>
      </c>
      <c r="C3486" s="32"/>
      <c r="D3486" s="36">
        <f t="shared" si="1408"/>
        <v>139.16694505494522</v>
      </c>
      <c r="E3486" s="28">
        <f t="shared" si="1409"/>
        <v>108.94604395604414</v>
      </c>
      <c r="F3486" s="28">
        <f t="shared" si="1410"/>
        <v>197.36916483516487</v>
      </c>
      <c r="G3486" s="28"/>
      <c r="H3486" s="28">
        <f t="shared" ref="H3486:P3486" si="1479">AVERAGE(H3480:H3485)</f>
        <v>132.56742857142854</v>
      </c>
      <c r="I3486" s="28">
        <f t="shared" si="1479"/>
        <v>78.849230769230743</v>
      </c>
      <c r="J3486" s="28">
        <f t="shared" si="1479"/>
        <v>315.60278021978041</v>
      </c>
      <c r="K3486" s="28">
        <f t="shared" si="1479"/>
        <v>77.481208791208815</v>
      </c>
      <c r="L3486" s="28">
        <f t="shared" si="1479"/>
        <v>6.656349567592164E-3</v>
      </c>
      <c r="M3486" s="28">
        <f t="shared" si="1479"/>
        <v>330.4133626373627</v>
      </c>
      <c r="N3486" s="28">
        <f t="shared" si="1479"/>
        <v>119.65840659340643</v>
      </c>
      <c r="O3486" s="28">
        <f t="shared" si="1479"/>
        <v>44.390010989010989</v>
      </c>
      <c r="P3486" s="28">
        <f t="shared" si="1479"/>
        <v>0</v>
      </c>
      <c r="R3486" s="24">
        <f t="shared" si="1455"/>
        <v>1544.4512387671505</v>
      </c>
      <c r="T3486" s="5">
        <v>600.40790175036761</v>
      </c>
      <c r="V3486" s="20">
        <f t="shared" si="1456"/>
        <v>2144.859140517518</v>
      </c>
      <c r="W3486" s="59">
        <f t="shared" si="1444"/>
        <v>43497</v>
      </c>
      <c r="X3486" s="36">
        <f t="shared" si="1470"/>
        <v>151.39905833333341</v>
      </c>
      <c r="Y3486" s="28">
        <f t="shared" si="1470"/>
        <v>338.18764999999991</v>
      </c>
      <c r="Z3486" s="28">
        <f t="shared" si="1470"/>
        <v>329.06874999999974</v>
      </c>
      <c r="AA3486" s="28">
        <f t="shared" si="1470"/>
        <v>321.8648083333332</v>
      </c>
      <c r="AB3486" s="28">
        <f t="shared" si="1470"/>
        <v>202.36661666666666</v>
      </c>
      <c r="AC3486" s="28">
        <f t="shared" si="1470"/>
        <v>35.93319166666668</v>
      </c>
      <c r="AD3486" s="28">
        <f t="shared" si="1470"/>
        <v>96.176699999999983</v>
      </c>
      <c r="AE3486" s="28">
        <f t="shared" si="1470"/>
        <v>0</v>
      </c>
      <c r="AF3486" s="28">
        <f t="shared" si="1470"/>
        <v>13.055871666666661</v>
      </c>
      <c r="AG3486" s="28">
        <f t="shared" si="1470"/>
        <v>8.5230499999999978</v>
      </c>
      <c r="AH3486" s="28">
        <f t="shared" si="1449"/>
        <v>0</v>
      </c>
      <c r="AL3486" s="24">
        <f t="shared" si="1459"/>
        <v>1496.5756966666663</v>
      </c>
      <c r="AN3486" s="47">
        <v>315</v>
      </c>
      <c r="AP3486" s="20">
        <f t="shared" si="1457"/>
        <v>1811.5756966666663</v>
      </c>
      <c r="AR3486" s="20"/>
    </row>
    <row r="3487" spans="1:44" x14ac:dyDescent="0.25">
      <c r="A3487" t="str">
        <f>VLOOKUP($B3487,'Cushing Balance'!$C$2:$E$500,3,TRUE)</f>
        <v>12018</v>
      </c>
      <c r="B3487" s="2">
        <v>43498</v>
      </c>
      <c r="C3487" s="32"/>
      <c r="D3487" s="36">
        <f t="shared" si="1408"/>
        <v>139.16694505494522</v>
      </c>
      <c r="E3487" s="28">
        <f t="shared" si="1409"/>
        <v>108.94604395604414</v>
      </c>
      <c r="F3487" s="28">
        <f t="shared" si="1410"/>
        <v>197.36916483516487</v>
      </c>
      <c r="G3487" s="28"/>
      <c r="H3487" s="28">
        <f t="shared" ref="H3487:P3487" si="1480">AVERAGE(H3481:H3486)</f>
        <v>132.56742857142854</v>
      </c>
      <c r="I3487" s="28">
        <f t="shared" si="1480"/>
        <v>78.849230769230743</v>
      </c>
      <c r="J3487" s="28">
        <f t="shared" si="1480"/>
        <v>315.60278021978041</v>
      </c>
      <c r="K3487" s="28">
        <f t="shared" si="1480"/>
        <v>77.481208791208815</v>
      </c>
      <c r="L3487" s="28">
        <f t="shared" si="1480"/>
        <v>6.656349567592164E-3</v>
      </c>
      <c r="M3487" s="28">
        <f t="shared" si="1480"/>
        <v>330.4133626373627</v>
      </c>
      <c r="N3487" s="28">
        <f t="shared" si="1480"/>
        <v>119.65840659340643</v>
      </c>
      <c r="O3487" s="28">
        <f t="shared" si="1480"/>
        <v>44.390010989010989</v>
      </c>
      <c r="P3487" s="28">
        <f t="shared" si="1480"/>
        <v>0</v>
      </c>
      <c r="R3487" s="24">
        <f t="shared" si="1455"/>
        <v>1544.4512387671505</v>
      </c>
      <c r="T3487" s="5">
        <v>600.40790175036761</v>
      </c>
      <c r="V3487" s="20">
        <f t="shared" si="1456"/>
        <v>2144.859140517518</v>
      </c>
      <c r="W3487" s="59">
        <f t="shared" si="1444"/>
        <v>43498</v>
      </c>
      <c r="X3487" s="36">
        <f t="shared" si="1470"/>
        <v>151.39905833333341</v>
      </c>
      <c r="Y3487" s="28">
        <f t="shared" si="1470"/>
        <v>338.18764999999991</v>
      </c>
      <c r="Z3487" s="28">
        <f t="shared" si="1470"/>
        <v>329.06874999999974</v>
      </c>
      <c r="AA3487" s="28">
        <f t="shared" si="1470"/>
        <v>321.8648083333332</v>
      </c>
      <c r="AB3487" s="28">
        <f t="shared" si="1470"/>
        <v>202.36661666666666</v>
      </c>
      <c r="AC3487" s="28">
        <f t="shared" si="1470"/>
        <v>35.93319166666668</v>
      </c>
      <c r="AD3487" s="28">
        <f t="shared" si="1470"/>
        <v>96.176699999999983</v>
      </c>
      <c r="AE3487" s="28">
        <f t="shared" si="1470"/>
        <v>0</v>
      </c>
      <c r="AF3487" s="28">
        <f t="shared" si="1470"/>
        <v>13.055871666666661</v>
      </c>
      <c r="AG3487" s="28">
        <f t="shared" si="1470"/>
        <v>8.5230499999999978</v>
      </c>
      <c r="AH3487" s="28">
        <f t="shared" si="1449"/>
        <v>0</v>
      </c>
      <c r="AL3487" s="24">
        <f t="shared" si="1459"/>
        <v>1496.5756966666663</v>
      </c>
      <c r="AN3487" s="47">
        <v>315</v>
      </c>
      <c r="AP3487" s="20">
        <f t="shared" si="1457"/>
        <v>1811.5756966666663</v>
      </c>
      <c r="AR3487" s="20"/>
    </row>
    <row r="3488" spans="1:44" x14ac:dyDescent="0.25">
      <c r="A3488" t="str">
        <f>VLOOKUP($B3488,'Cushing Balance'!$C$2:$E$500,3,TRUE)</f>
        <v>12018</v>
      </c>
      <c r="B3488" s="2">
        <v>43499</v>
      </c>
      <c r="C3488" s="32"/>
      <c r="D3488" s="36">
        <f t="shared" si="1408"/>
        <v>139.16694505494522</v>
      </c>
      <c r="E3488" s="28">
        <f t="shared" si="1409"/>
        <v>108.94604395604414</v>
      </c>
      <c r="F3488" s="28">
        <f t="shared" si="1410"/>
        <v>197.36916483516487</v>
      </c>
      <c r="G3488" s="28"/>
      <c r="H3488" s="28">
        <f t="shared" ref="H3488:P3488" si="1481">AVERAGE(H3482:H3487)</f>
        <v>132.56742857142854</v>
      </c>
      <c r="I3488" s="28">
        <f t="shared" si="1481"/>
        <v>78.849230769230743</v>
      </c>
      <c r="J3488" s="28">
        <f t="shared" si="1481"/>
        <v>315.60278021978041</v>
      </c>
      <c r="K3488" s="28">
        <f t="shared" si="1481"/>
        <v>77.481208791208815</v>
      </c>
      <c r="L3488" s="28">
        <f t="shared" si="1481"/>
        <v>6.656349567592164E-3</v>
      </c>
      <c r="M3488" s="28">
        <f t="shared" si="1481"/>
        <v>330.4133626373627</v>
      </c>
      <c r="N3488" s="28">
        <f t="shared" si="1481"/>
        <v>119.65840659340643</v>
      </c>
      <c r="O3488" s="28">
        <f t="shared" si="1481"/>
        <v>44.390010989010989</v>
      </c>
      <c r="P3488" s="28">
        <f t="shared" si="1481"/>
        <v>0</v>
      </c>
      <c r="R3488" s="24">
        <f t="shared" si="1455"/>
        <v>1544.4512387671505</v>
      </c>
      <c r="T3488" s="5">
        <v>600.40790175036761</v>
      </c>
      <c r="V3488" s="20">
        <f t="shared" si="1456"/>
        <v>2144.859140517518</v>
      </c>
      <c r="W3488" s="59">
        <f t="shared" si="1444"/>
        <v>43499</v>
      </c>
      <c r="X3488" s="36">
        <f t="shared" si="1470"/>
        <v>151.39905833333341</v>
      </c>
      <c r="Y3488" s="28">
        <f t="shared" si="1470"/>
        <v>338.18764999999991</v>
      </c>
      <c r="Z3488" s="28">
        <f t="shared" si="1470"/>
        <v>329.06874999999974</v>
      </c>
      <c r="AA3488" s="28">
        <f t="shared" si="1470"/>
        <v>321.8648083333332</v>
      </c>
      <c r="AB3488" s="28">
        <f t="shared" si="1470"/>
        <v>202.36661666666666</v>
      </c>
      <c r="AC3488" s="28">
        <f t="shared" si="1470"/>
        <v>35.93319166666668</v>
      </c>
      <c r="AD3488" s="28">
        <f t="shared" si="1470"/>
        <v>96.176699999999983</v>
      </c>
      <c r="AE3488" s="28">
        <f t="shared" si="1470"/>
        <v>0</v>
      </c>
      <c r="AF3488" s="28">
        <f t="shared" si="1470"/>
        <v>13.055871666666661</v>
      </c>
      <c r="AG3488" s="28">
        <f t="shared" si="1470"/>
        <v>8.5230499999999978</v>
      </c>
      <c r="AH3488" s="28">
        <f t="shared" si="1449"/>
        <v>0</v>
      </c>
      <c r="AL3488" s="24">
        <f t="shared" si="1459"/>
        <v>1496.5756966666663</v>
      </c>
      <c r="AN3488" s="47">
        <v>315</v>
      </c>
      <c r="AP3488" s="20">
        <f t="shared" si="1457"/>
        <v>1811.5756966666663</v>
      </c>
      <c r="AR3488" s="20"/>
    </row>
    <row r="3489" spans="1:44" x14ac:dyDescent="0.25">
      <c r="A3489" t="str">
        <f>VLOOKUP($B3489,'Cushing Balance'!$C$2:$E$500,3,TRUE)</f>
        <v>12018</v>
      </c>
      <c r="B3489" s="2">
        <v>43500</v>
      </c>
      <c r="C3489" s="32"/>
      <c r="D3489" s="36">
        <f t="shared" si="1408"/>
        <v>139.16694505494522</v>
      </c>
      <c r="E3489" s="28">
        <f t="shared" si="1409"/>
        <v>108.94604395604414</v>
      </c>
      <c r="F3489" s="28">
        <f t="shared" si="1410"/>
        <v>197.36916483516487</v>
      </c>
      <c r="G3489" s="28"/>
      <c r="H3489" s="28">
        <f t="shared" ref="H3489:P3489" si="1482">AVERAGE(H3483:H3488)</f>
        <v>132.56742857142854</v>
      </c>
      <c r="I3489" s="28">
        <f t="shared" si="1482"/>
        <v>78.849230769230743</v>
      </c>
      <c r="J3489" s="28">
        <f t="shared" si="1482"/>
        <v>315.60278021978041</v>
      </c>
      <c r="K3489" s="28">
        <f t="shared" si="1482"/>
        <v>77.481208791208815</v>
      </c>
      <c r="L3489" s="28">
        <f t="shared" si="1482"/>
        <v>6.656349567592164E-3</v>
      </c>
      <c r="M3489" s="28">
        <f t="shared" si="1482"/>
        <v>330.4133626373627</v>
      </c>
      <c r="N3489" s="28">
        <f t="shared" si="1482"/>
        <v>119.65840659340643</v>
      </c>
      <c r="O3489" s="28">
        <f t="shared" si="1482"/>
        <v>44.390010989010989</v>
      </c>
      <c r="P3489" s="28">
        <f t="shared" si="1482"/>
        <v>0</v>
      </c>
      <c r="R3489" s="24">
        <f t="shared" si="1455"/>
        <v>1544.4512387671505</v>
      </c>
      <c r="T3489" s="5">
        <v>600.40790175036761</v>
      </c>
      <c r="V3489" s="20">
        <f t="shared" si="1456"/>
        <v>2144.859140517518</v>
      </c>
      <c r="W3489" s="59">
        <f t="shared" si="1444"/>
        <v>43500</v>
      </c>
      <c r="X3489" s="36">
        <f t="shared" si="1470"/>
        <v>151.39905833333341</v>
      </c>
      <c r="Y3489" s="28">
        <f t="shared" si="1470"/>
        <v>338.18764999999991</v>
      </c>
      <c r="Z3489" s="28">
        <f t="shared" si="1470"/>
        <v>329.06874999999974</v>
      </c>
      <c r="AA3489" s="28">
        <f t="shared" si="1470"/>
        <v>321.8648083333332</v>
      </c>
      <c r="AB3489" s="28">
        <f t="shared" si="1470"/>
        <v>202.36661666666666</v>
      </c>
      <c r="AC3489" s="28">
        <f t="shared" si="1470"/>
        <v>35.93319166666668</v>
      </c>
      <c r="AD3489" s="28">
        <f t="shared" si="1470"/>
        <v>96.176699999999983</v>
      </c>
      <c r="AE3489" s="28">
        <f t="shared" si="1470"/>
        <v>0</v>
      </c>
      <c r="AF3489" s="28">
        <f t="shared" si="1470"/>
        <v>13.055871666666661</v>
      </c>
      <c r="AG3489" s="28">
        <f t="shared" si="1470"/>
        <v>8.5230499999999978</v>
      </c>
      <c r="AH3489" s="28">
        <f t="shared" si="1449"/>
        <v>0</v>
      </c>
      <c r="AL3489" s="24">
        <f t="shared" si="1459"/>
        <v>1496.5756966666663</v>
      </c>
      <c r="AN3489" s="47">
        <v>315</v>
      </c>
      <c r="AP3489" s="20">
        <f t="shared" si="1457"/>
        <v>1811.5756966666663</v>
      </c>
      <c r="AR3489" s="20"/>
    </row>
    <row r="3490" spans="1:44" x14ac:dyDescent="0.25">
      <c r="A3490" t="str">
        <f>VLOOKUP($B3490,'Cushing Balance'!$C$2:$E$500,3,TRUE)</f>
        <v>12018</v>
      </c>
      <c r="B3490" s="2">
        <v>43501</v>
      </c>
      <c r="C3490" s="32"/>
      <c r="D3490" s="36">
        <f t="shared" si="1408"/>
        <v>139.16694505494522</v>
      </c>
      <c r="E3490" s="28">
        <f t="shared" si="1409"/>
        <v>108.94604395604414</v>
      </c>
      <c r="F3490" s="28">
        <f t="shared" si="1410"/>
        <v>197.36916483516487</v>
      </c>
      <c r="G3490" s="28"/>
      <c r="H3490" s="28">
        <f t="shared" ref="H3490:P3490" si="1483">AVERAGE(H3484:H3489)</f>
        <v>132.56742857142854</v>
      </c>
      <c r="I3490" s="28">
        <f t="shared" si="1483"/>
        <v>78.849230769230743</v>
      </c>
      <c r="J3490" s="28">
        <f t="shared" si="1483"/>
        <v>315.60278021978041</v>
      </c>
      <c r="K3490" s="28">
        <f t="shared" si="1483"/>
        <v>77.481208791208815</v>
      </c>
      <c r="L3490" s="28">
        <f t="shared" si="1483"/>
        <v>6.656349567592164E-3</v>
      </c>
      <c r="M3490" s="28">
        <f t="shared" si="1483"/>
        <v>330.4133626373627</v>
      </c>
      <c r="N3490" s="28">
        <f t="shared" si="1483"/>
        <v>119.65840659340643</v>
      </c>
      <c r="O3490" s="28">
        <f t="shared" si="1483"/>
        <v>44.390010989010989</v>
      </c>
      <c r="P3490" s="28">
        <f t="shared" si="1483"/>
        <v>0</v>
      </c>
      <c r="R3490" s="24">
        <f t="shared" si="1455"/>
        <v>1544.4512387671505</v>
      </c>
      <c r="T3490" s="5">
        <v>600.40790175036761</v>
      </c>
      <c r="V3490" s="20">
        <f t="shared" si="1456"/>
        <v>2144.859140517518</v>
      </c>
      <c r="W3490" s="59">
        <f t="shared" si="1444"/>
        <v>43501</v>
      </c>
      <c r="X3490" s="36">
        <f t="shared" si="1470"/>
        <v>151.39905833333341</v>
      </c>
      <c r="Y3490" s="28">
        <f t="shared" si="1470"/>
        <v>338.18764999999991</v>
      </c>
      <c r="Z3490" s="28">
        <f t="shared" si="1470"/>
        <v>329.06874999999974</v>
      </c>
      <c r="AA3490" s="28">
        <f t="shared" si="1470"/>
        <v>321.8648083333332</v>
      </c>
      <c r="AB3490" s="28">
        <f t="shared" si="1470"/>
        <v>202.36661666666666</v>
      </c>
      <c r="AC3490" s="28">
        <f t="shared" si="1470"/>
        <v>35.93319166666668</v>
      </c>
      <c r="AD3490" s="28">
        <f t="shared" si="1470"/>
        <v>96.176699999999983</v>
      </c>
      <c r="AE3490" s="28">
        <f t="shared" si="1470"/>
        <v>0</v>
      </c>
      <c r="AF3490" s="28">
        <f t="shared" si="1470"/>
        <v>13.055871666666661</v>
      </c>
      <c r="AG3490" s="28">
        <f t="shared" si="1470"/>
        <v>8.5230499999999978</v>
      </c>
      <c r="AH3490" s="28">
        <f t="shared" si="1449"/>
        <v>0</v>
      </c>
      <c r="AL3490" s="24">
        <f t="shared" si="1459"/>
        <v>1496.5756966666663</v>
      </c>
      <c r="AN3490" s="47">
        <v>315</v>
      </c>
      <c r="AP3490" s="20">
        <f t="shared" si="1457"/>
        <v>1811.5756966666663</v>
      </c>
      <c r="AR3490" s="20"/>
    </row>
    <row r="3491" spans="1:44" x14ac:dyDescent="0.25">
      <c r="A3491" t="str">
        <f>VLOOKUP($B3491,'Cushing Balance'!$C$2:$E$500,3,TRUE)</f>
        <v>12018</v>
      </c>
      <c r="B3491" s="2">
        <v>43502</v>
      </c>
      <c r="C3491" s="32"/>
      <c r="D3491" s="36">
        <f t="shared" si="1408"/>
        <v>139.16694505494522</v>
      </c>
      <c r="E3491" s="28">
        <f t="shared" si="1409"/>
        <v>108.94604395604414</v>
      </c>
      <c r="F3491" s="28">
        <f t="shared" si="1410"/>
        <v>197.36916483516487</v>
      </c>
      <c r="G3491" s="28"/>
      <c r="H3491" s="28">
        <f t="shared" ref="H3491:P3491" si="1484">AVERAGE(H3485:H3490)</f>
        <v>132.56742857142854</v>
      </c>
      <c r="I3491" s="28">
        <f t="shared" si="1484"/>
        <v>78.849230769230743</v>
      </c>
      <c r="J3491" s="28">
        <f t="shared" si="1484"/>
        <v>315.60278021978041</v>
      </c>
      <c r="K3491" s="28">
        <f t="shared" si="1484"/>
        <v>77.481208791208815</v>
      </c>
      <c r="L3491" s="28">
        <f t="shared" si="1484"/>
        <v>6.656349567592164E-3</v>
      </c>
      <c r="M3491" s="28">
        <f t="shared" si="1484"/>
        <v>330.4133626373627</v>
      </c>
      <c r="N3491" s="28">
        <f t="shared" si="1484"/>
        <v>119.65840659340643</v>
      </c>
      <c r="O3491" s="28">
        <f t="shared" si="1484"/>
        <v>44.390010989010989</v>
      </c>
      <c r="P3491" s="28">
        <f t="shared" si="1484"/>
        <v>0</v>
      </c>
      <c r="R3491" s="24">
        <f t="shared" si="1455"/>
        <v>1544.4512387671505</v>
      </c>
      <c r="T3491" s="5">
        <v>600.40790175036761</v>
      </c>
      <c r="V3491" s="20">
        <f t="shared" si="1456"/>
        <v>2144.859140517518</v>
      </c>
      <c r="W3491" s="59">
        <f t="shared" si="1444"/>
        <v>43502</v>
      </c>
      <c r="X3491" s="36">
        <f t="shared" si="1470"/>
        <v>151.39905833333341</v>
      </c>
      <c r="Y3491" s="28">
        <f t="shared" si="1470"/>
        <v>338.18764999999991</v>
      </c>
      <c r="Z3491" s="28">
        <f t="shared" si="1470"/>
        <v>329.06874999999974</v>
      </c>
      <c r="AA3491" s="28">
        <f t="shared" si="1470"/>
        <v>321.8648083333332</v>
      </c>
      <c r="AB3491" s="28">
        <f t="shared" si="1470"/>
        <v>202.36661666666666</v>
      </c>
      <c r="AC3491" s="28">
        <f t="shared" si="1470"/>
        <v>35.93319166666668</v>
      </c>
      <c r="AD3491" s="28">
        <f t="shared" si="1470"/>
        <v>96.176699999999983</v>
      </c>
      <c r="AE3491" s="28">
        <f t="shared" si="1470"/>
        <v>0</v>
      </c>
      <c r="AF3491" s="28">
        <f t="shared" si="1470"/>
        <v>13.055871666666661</v>
      </c>
      <c r="AG3491" s="28">
        <f t="shared" si="1470"/>
        <v>8.5230499999999978</v>
      </c>
      <c r="AH3491" s="28">
        <f t="shared" si="1449"/>
        <v>0</v>
      </c>
      <c r="AL3491" s="24">
        <f t="shared" si="1459"/>
        <v>1496.5756966666663</v>
      </c>
      <c r="AN3491" s="47">
        <v>315</v>
      </c>
      <c r="AP3491" s="20">
        <f t="shared" si="1457"/>
        <v>1811.5756966666663</v>
      </c>
      <c r="AR3491" s="20"/>
    </row>
    <row r="3492" spans="1:44" x14ac:dyDescent="0.25">
      <c r="A3492" t="str">
        <f>VLOOKUP($B3492,'Cushing Balance'!$C$2:$E$500,3,TRUE)</f>
        <v>12018</v>
      </c>
      <c r="B3492" s="2">
        <v>43503</v>
      </c>
      <c r="C3492" s="32"/>
      <c r="D3492" s="36">
        <f t="shared" ref="D3492:D3555" si="1485">AVERAGE(D3484:D3491)</f>
        <v>139.16694505494522</v>
      </c>
      <c r="E3492" s="28">
        <f t="shared" ref="E3492:E3555" si="1486">AVERAGE(E3484:E3491)</f>
        <v>108.94604395604414</v>
      </c>
      <c r="F3492" s="28">
        <f t="shared" ref="F3492:F3555" si="1487">AVERAGE(F3484:F3491)</f>
        <v>197.36916483516487</v>
      </c>
      <c r="G3492" s="28"/>
      <c r="H3492" s="28">
        <f t="shared" ref="H3492:P3492" si="1488">AVERAGE(H3486:H3491)</f>
        <v>132.56742857142854</v>
      </c>
      <c r="I3492" s="28">
        <f t="shared" si="1488"/>
        <v>78.849230769230743</v>
      </c>
      <c r="J3492" s="28">
        <f t="shared" si="1488"/>
        <v>315.60278021978041</v>
      </c>
      <c r="K3492" s="28">
        <f t="shared" si="1488"/>
        <v>77.481208791208815</v>
      </c>
      <c r="L3492" s="28">
        <f t="shared" si="1488"/>
        <v>6.656349567592164E-3</v>
      </c>
      <c r="M3492" s="28">
        <f t="shared" si="1488"/>
        <v>330.4133626373627</v>
      </c>
      <c r="N3492" s="28">
        <f t="shared" si="1488"/>
        <v>119.65840659340643</v>
      </c>
      <c r="O3492" s="28">
        <f t="shared" si="1488"/>
        <v>44.390010989010989</v>
      </c>
      <c r="P3492" s="28">
        <f t="shared" si="1488"/>
        <v>0</v>
      </c>
      <c r="R3492" s="24">
        <f t="shared" si="1455"/>
        <v>1544.4512387671505</v>
      </c>
      <c r="T3492" s="5">
        <v>600.40790175036761</v>
      </c>
      <c r="V3492" s="20">
        <f t="shared" si="1456"/>
        <v>2144.859140517518</v>
      </c>
      <c r="W3492" s="59">
        <f t="shared" si="1444"/>
        <v>43503</v>
      </c>
      <c r="X3492" s="36">
        <f t="shared" si="1470"/>
        <v>151.39905833333341</v>
      </c>
      <c r="Y3492" s="28">
        <f t="shared" si="1470"/>
        <v>338.18764999999991</v>
      </c>
      <c r="Z3492" s="28">
        <f t="shared" si="1470"/>
        <v>329.06874999999974</v>
      </c>
      <c r="AA3492" s="28">
        <f t="shared" si="1470"/>
        <v>321.8648083333332</v>
      </c>
      <c r="AB3492" s="28">
        <f t="shared" si="1470"/>
        <v>202.36661666666666</v>
      </c>
      <c r="AC3492" s="28">
        <f t="shared" si="1470"/>
        <v>35.93319166666668</v>
      </c>
      <c r="AD3492" s="28">
        <f t="shared" si="1470"/>
        <v>96.176699999999983</v>
      </c>
      <c r="AE3492" s="28">
        <f t="shared" si="1470"/>
        <v>0</v>
      </c>
      <c r="AF3492" s="28">
        <f t="shared" si="1470"/>
        <v>13.055871666666661</v>
      </c>
      <c r="AG3492" s="28">
        <f t="shared" si="1470"/>
        <v>8.5230499999999978</v>
      </c>
      <c r="AH3492" s="28">
        <f t="shared" si="1449"/>
        <v>0</v>
      </c>
      <c r="AL3492" s="24">
        <f t="shared" si="1459"/>
        <v>1496.5756966666663</v>
      </c>
      <c r="AN3492" s="47">
        <v>315</v>
      </c>
      <c r="AP3492" s="20">
        <f t="shared" si="1457"/>
        <v>1811.5756966666663</v>
      </c>
      <c r="AR3492" s="20"/>
    </row>
    <row r="3493" spans="1:44" x14ac:dyDescent="0.25">
      <c r="A3493" t="str">
        <f>VLOOKUP($B3493,'Cushing Balance'!$C$2:$E$500,3,TRUE)</f>
        <v>12018</v>
      </c>
      <c r="B3493" s="2">
        <v>43504</v>
      </c>
      <c r="C3493" s="32"/>
      <c r="D3493" s="36">
        <f t="shared" si="1485"/>
        <v>139.16694505494522</v>
      </c>
      <c r="E3493" s="28">
        <f t="shared" si="1486"/>
        <v>108.94604395604414</v>
      </c>
      <c r="F3493" s="28">
        <f t="shared" si="1487"/>
        <v>197.36916483516487</v>
      </c>
      <c r="G3493" s="28"/>
      <c r="H3493" s="28">
        <f t="shared" ref="H3493:P3493" si="1489">AVERAGE(H3487:H3492)</f>
        <v>132.56742857142854</v>
      </c>
      <c r="I3493" s="28">
        <f t="shared" si="1489"/>
        <v>78.849230769230743</v>
      </c>
      <c r="J3493" s="28">
        <f t="shared" si="1489"/>
        <v>315.60278021978041</v>
      </c>
      <c r="K3493" s="28">
        <f t="shared" si="1489"/>
        <v>77.481208791208815</v>
      </c>
      <c r="L3493" s="28">
        <f t="shared" si="1489"/>
        <v>6.656349567592164E-3</v>
      </c>
      <c r="M3493" s="28">
        <f t="shared" si="1489"/>
        <v>330.4133626373627</v>
      </c>
      <c r="N3493" s="28">
        <f t="shared" si="1489"/>
        <v>119.65840659340643</v>
      </c>
      <c r="O3493" s="28">
        <f t="shared" si="1489"/>
        <v>44.390010989010989</v>
      </c>
      <c r="P3493" s="28">
        <f t="shared" si="1489"/>
        <v>0</v>
      </c>
      <c r="R3493" s="24">
        <f t="shared" si="1455"/>
        <v>1544.4512387671505</v>
      </c>
      <c r="T3493" s="5">
        <v>600.40790175036761</v>
      </c>
      <c r="V3493" s="20">
        <f t="shared" si="1456"/>
        <v>2144.859140517518</v>
      </c>
      <c r="W3493" s="59">
        <f t="shared" si="1444"/>
        <v>43504</v>
      </c>
      <c r="X3493" s="36">
        <f t="shared" ref="X3493:AG3508" si="1490">AVERAGE(X3486:X3492)</f>
        <v>151.39905833333341</v>
      </c>
      <c r="Y3493" s="28">
        <f t="shared" si="1490"/>
        <v>338.18764999999991</v>
      </c>
      <c r="Z3493" s="28">
        <f t="shared" si="1490"/>
        <v>329.06874999999974</v>
      </c>
      <c r="AA3493" s="28">
        <f t="shared" si="1490"/>
        <v>321.8648083333332</v>
      </c>
      <c r="AB3493" s="28">
        <f t="shared" si="1490"/>
        <v>202.36661666666666</v>
      </c>
      <c r="AC3493" s="28">
        <f t="shared" si="1490"/>
        <v>35.93319166666668</v>
      </c>
      <c r="AD3493" s="28">
        <f t="shared" si="1490"/>
        <v>96.176699999999983</v>
      </c>
      <c r="AE3493" s="28">
        <f t="shared" si="1490"/>
        <v>0</v>
      </c>
      <c r="AF3493" s="28">
        <f t="shared" si="1490"/>
        <v>13.055871666666661</v>
      </c>
      <c r="AG3493" s="28">
        <f t="shared" si="1490"/>
        <v>8.5230499999999978</v>
      </c>
      <c r="AH3493" s="28">
        <f t="shared" si="1449"/>
        <v>0</v>
      </c>
      <c r="AL3493" s="24">
        <f t="shared" si="1459"/>
        <v>1496.5756966666663</v>
      </c>
      <c r="AN3493" s="47">
        <v>315</v>
      </c>
      <c r="AP3493" s="20">
        <f t="shared" si="1457"/>
        <v>1811.5756966666663</v>
      </c>
      <c r="AR3493" s="20"/>
    </row>
    <row r="3494" spans="1:44" x14ac:dyDescent="0.25">
      <c r="A3494" t="str">
        <f>VLOOKUP($B3494,'Cushing Balance'!$C$2:$E$500,3,TRUE)</f>
        <v>12018</v>
      </c>
      <c r="B3494" s="2">
        <v>43505</v>
      </c>
      <c r="C3494" s="32"/>
      <c r="D3494" s="36">
        <f t="shared" si="1485"/>
        <v>139.16694505494522</v>
      </c>
      <c r="E3494" s="28">
        <f t="shared" si="1486"/>
        <v>108.94604395604414</v>
      </c>
      <c r="F3494" s="28">
        <f t="shared" si="1487"/>
        <v>197.36916483516487</v>
      </c>
      <c r="G3494" s="28"/>
      <c r="H3494" s="28">
        <f t="shared" ref="H3494:P3494" si="1491">AVERAGE(H3488:H3493)</f>
        <v>132.56742857142854</v>
      </c>
      <c r="I3494" s="28">
        <f t="shared" si="1491"/>
        <v>78.849230769230743</v>
      </c>
      <c r="J3494" s="28">
        <f t="shared" si="1491"/>
        <v>315.60278021978041</v>
      </c>
      <c r="K3494" s="28">
        <f t="shared" si="1491"/>
        <v>77.481208791208815</v>
      </c>
      <c r="L3494" s="28">
        <f t="shared" si="1491"/>
        <v>6.656349567592164E-3</v>
      </c>
      <c r="M3494" s="28">
        <f t="shared" si="1491"/>
        <v>330.4133626373627</v>
      </c>
      <c r="N3494" s="28">
        <f t="shared" si="1491"/>
        <v>119.65840659340643</v>
      </c>
      <c r="O3494" s="28">
        <f t="shared" si="1491"/>
        <v>44.390010989010989</v>
      </c>
      <c r="P3494" s="28">
        <f t="shared" si="1491"/>
        <v>0</v>
      </c>
      <c r="R3494" s="24">
        <f t="shared" si="1455"/>
        <v>1544.4512387671505</v>
      </c>
      <c r="T3494" s="5">
        <v>600.40790175036761</v>
      </c>
      <c r="V3494" s="20">
        <f t="shared" si="1456"/>
        <v>2144.859140517518</v>
      </c>
      <c r="W3494" s="59">
        <f t="shared" si="1444"/>
        <v>43505</v>
      </c>
      <c r="X3494" s="36">
        <f t="shared" si="1490"/>
        <v>151.39905833333341</v>
      </c>
      <c r="Y3494" s="28">
        <f t="shared" si="1490"/>
        <v>338.18764999999991</v>
      </c>
      <c r="Z3494" s="28">
        <f t="shared" si="1490"/>
        <v>329.06874999999974</v>
      </c>
      <c r="AA3494" s="28">
        <f t="shared" si="1490"/>
        <v>321.8648083333332</v>
      </c>
      <c r="AB3494" s="28">
        <f t="shared" si="1490"/>
        <v>202.36661666666666</v>
      </c>
      <c r="AC3494" s="28">
        <f t="shared" si="1490"/>
        <v>35.93319166666668</v>
      </c>
      <c r="AD3494" s="28">
        <f t="shared" si="1490"/>
        <v>96.176699999999983</v>
      </c>
      <c r="AE3494" s="28">
        <f t="shared" si="1490"/>
        <v>0</v>
      </c>
      <c r="AF3494" s="28">
        <f t="shared" si="1490"/>
        <v>13.055871666666661</v>
      </c>
      <c r="AG3494" s="28">
        <f t="shared" si="1490"/>
        <v>8.5230499999999978</v>
      </c>
      <c r="AH3494" s="28">
        <f t="shared" si="1449"/>
        <v>0</v>
      </c>
      <c r="AL3494" s="24">
        <f t="shared" si="1459"/>
        <v>1496.5756966666663</v>
      </c>
      <c r="AN3494" s="47">
        <v>315</v>
      </c>
      <c r="AP3494" s="20">
        <f t="shared" si="1457"/>
        <v>1811.5756966666663</v>
      </c>
      <c r="AR3494" s="20"/>
    </row>
    <row r="3495" spans="1:44" x14ac:dyDescent="0.25">
      <c r="A3495" t="str">
        <f>VLOOKUP($B3495,'Cushing Balance'!$C$2:$E$500,3,TRUE)</f>
        <v>12018</v>
      </c>
      <c r="B3495" s="2">
        <v>43506</v>
      </c>
      <c r="C3495" s="32"/>
      <c r="D3495" s="36">
        <f t="shared" si="1485"/>
        <v>139.16694505494522</v>
      </c>
      <c r="E3495" s="28">
        <f t="shared" si="1486"/>
        <v>108.94604395604414</v>
      </c>
      <c r="F3495" s="28">
        <f t="shared" si="1487"/>
        <v>197.36916483516487</v>
      </c>
      <c r="G3495" s="28"/>
      <c r="H3495" s="28">
        <f t="shared" ref="H3495:P3495" si="1492">AVERAGE(H3489:H3494)</f>
        <v>132.56742857142854</v>
      </c>
      <c r="I3495" s="28">
        <f t="shared" si="1492"/>
        <v>78.849230769230743</v>
      </c>
      <c r="J3495" s="28">
        <f t="shared" si="1492"/>
        <v>315.60278021978041</v>
      </c>
      <c r="K3495" s="28">
        <f t="shared" si="1492"/>
        <v>77.481208791208815</v>
      </c>
      <c r="L3495" s="28">
        <f t="shared" si="1492"/>
        <v>6.656349567592164E-3</v>
      </c>
      <c r="M3495" s="28">
        <f t="shared" si="1492"/>
        <v>330.4133626373627</v>
      </c>
      <c r="N3495" s="28">
        <f t="shared" si="1492"/>
        <v>119.65840659340643</v>
      </c>
      <c r="O3495" s="28">
        <f t="shared" si="1492"/>
        <v>44.390010989010989</v>
      </c>
      <c r="P3495" s="28">
        <f t="shared" si="1492"/>
        <v>0</v>
      </c>
      <c r="R3495" s="24">
        <f t="shared" si="1455"/>
        <v>1544.4512387671505</v>
      </c>
      <c r="T3495" s="5">
        <v>600.40790175036761</v>
      </c>
      <c r="V3495" s="20">
        <f t="shared" si="1456"/>
        <v>2144.859140517518</v>
      </c>
      <c r="W3495" s="59">
        <f t="shared" si="1444"/>
        <v>43506</v>
      </c>
      <c r="X3495" s="36">
        <f t="shared" si="1490"/>
        <v>151.39905833333341</v>
      </c>
      <c r="Y3495" s="28">
        <f t="shared" si="1490"/>
        <v>338.18764999999991</v>
      </c>
      <c r="Z3495" s="28">
        <f t="shared" si="1490"/>
        <v>329.06874999999974</v>
      </c>
      <c r="AA3495" s="28">
        <f t="shared" si="1490"/>
        <v>321.8648083333332</v>
      </c>
      <c r="AB3495" s="28">
        <f t="shared" si="1490"/>
        <v>202.36661666666666</v>
      </c>
      <c r="AC3495" s="28">
        <f t="shared" si="1490"/>
        <v>35.93319166666668</v>
      </c>
      <c r="AD3495" s="28">
        <f t="shared" si="1490"/>
        <v>96.176699999999983</v>
      </c>
      <c r="AE3495" s="28">
        <f t="shared" si="1490"/>
        <v>0</v>
      </c>
      <c r="AF3495" s="28">
        <f t="shared" si="1490"/>
        <v>13.055871666666661</v>
      </c>
      <c r="AG3495" s="28">
        <f t="shared" si="1490"/>
        <v>8.5230499999999978</v>
      </c>
      <c r="AH3495" s="28">
        <f t="shared" si="1449"/>
        <v>0</v>
      </c>
      <c r="AL3495" s="24">
        <f t="shared" si="1459"/>
        <v>1496.5756966666663</v>
      </c>
      <c r="AN3495" s="47">
        <v>315</v>
      </c>
      <c r="AP3495" s="20">
        <f t="shared" si="1457"/>
        <v>1811.5756966666663</v>
      </c>
      <c r="AR3495" s="20"/>
    </row>
    <row r="3496" spans="1:44" x14ac:dyDescent="0.25">
      <c r="A3496" t="str">
        <f>VLOOKUP($B3496,'Cushing Balance'!$C$2:$E$500,3,TRUE)</f>
        <v>12018</v>
      </c>
      <c r="B3496" s="2">
        <v>43507</v>
      </c>
      <c r="C3496" s="32"/>
      <c r="D3496" s="36">
        <f t="shared" si="1485"/>
        <v>139.16694505494522</v>
      </c>
      <c r="E3496" s="28">
        <f t="shared" si="1486"/>
        <v>108.94604395604414</v>
      </c>
      <c r="F3496" s="28">
        <f t="shared" si="1487"/>
        <v>197.36916483516487</v>
      </c>
      <c r="G3496" s="28"/>
      <c r="H3496" s="28">
        <f t="shared" ref="H3496:P3496" si="1493">AVERAGE(H3490:H3495)</f>
        <v>132.56742857142854</v>
      </c>
      <c r="I3496" s="28">
        <f t="shared" si="1493"/>
        <v>78.849230769230743</v>
      </c>
      <c r="J3496" s="28">
        <f t="shared" si="1493"/>
        <v>315.60278021978041</v>
      </c>
      <c r="K3496" s="28">
        <f t="shared" si="1493"/>
        <v>77.481208791208815</v>
      </c>
      <c r="L3496" s="28">
        <f t="shared" si="1493"/>
        <v>6.656349567592164E-3</v>
      </c>
      <c r="M3496" s="28">
        <f t="shared" si="1493"/>
        <v>330.4133626373627</v>
      </c>
      <c r="N3496" s="28">
        <f t="shared" si="1493"/>
        <v>119.65840659340643</v>
      </c>
      <c r="O3496" s="28">
        <f t="shared" si="1493"/>
        <v>44.390010989010989</v>
      </c>
      <c r="P3496" s="28">
        <f t="shared" si="1493"/>
        <v>0</v>
      </c>
      <c r="R3496" s="24">
        <f t="shared" si="1455"/>
        <v>1544.4512387671505</v>
      </c>
      <c r="T3496" s="5">
        <v>600.40790175036761</v>
      </c>
      <c r="V3496" s="20">
        <f t="shared" si="1456"/>
        <v>2144.859140517518</v>
      </c>
      <c r="W3496" s="59">
        <f t="shared" si="1444"/>
        <v>43507</v>
      </c>
      <c r="X3496" s="36">
        <f t="shared" si="1490"/>
        <v>151.39905833333341</v>
      </c>
      <c r="Y3496" s="28">
        <f t="shared" si="1490"/>
        <v>338.18764999999991</v>
      </c>
      <c r="Z3496" s="28">
        <f t="shared" si="1490"/>
        <v>329.06874999999974</v>
      </c>
      <c r="AA3496" s="28">
        <f t="shared" si="1490"/>
        <v>321.8648083333332</v>
      </c>
      <c r="AB3496" s="28">
        <f t="shared" si="1490"/>
        <v>202.36661666666666</v>
      </c>
      <c r="AC3496" s="28">
        <f t="shared" si="1490"/>
        <v>35.93319166666668</v>
      </c>
      <c r="AD3496" s="28">
        <f t="shared" si="1490"/>
        <v>96.176699999999983</v>
      </c>
      <c r="AE3496" s="28">
        <f t="shared" si="1490"/>
        <v>0</v>
      </c>
      <c r="AF3496" s="28">
        <f t="shared" si="1490"/>
        <v>13.055871666666661</v>
      </c>
      <c r="AG3496" s="28">
        <f t="shared" si="1490"/>
        <v>8.5230499999999978</v>
      </c>
      <c r="AH3496" s="28">
        <f t="shared" si="1449"/>
        <v>0</v>
      </c>
      <c r="AL3496" s="24">
        <f t="shared" si="1459"/>
        <v>1496.5756966666663</v>
      </c>
      <c r="AN3496" s="47">
        <v>315</v>
      </c>
      <c r="AP3496" s="20">
        <f t="shared" si="1457"/>
        <v>1811.5756966666663</v>
      </c>
      <c r="AR3496" s="20"/>
    </row>
    <row r="3497" spans="1:44" x14ac:dyDescent="0.25">
      <c r="A3497" t="str">
        <f>VLOOKUP($B3497,'Cushing Balance'!$C$2:$E$500,3,TRUE)</f>
        <v>12018</v>
      </c>
      <c r="B3497" s="2">
        <v>43508</v>
      </c>
      <c r="C3497" s="32"/>
      <c r="D3497" s="36">
        <f t="shared" si="1485"/>
        <v>139.16694505494522</v>
      </c>
      <c r="E3497" s="28">
        <f t="shared" si="1486"/>
        <v>108.94604395604414</v>
      </c>
      <c r="F3497" s="28">
        <f t="shared" si="1487"/>
        <v>197.36916483516487</v>
      </c>
      <c r="G3497" s="28"/>
      <c r="H3497" s="28">
        <f t="shared" ref="H3497:P3497" si="1494">AVERAGE(H3491:H3496)</f>
        <v>132.56742857142854</v>
      </c>
      <c r="I3497" s="28">
        <f t="shared" si="1494"/>
        <v>78.849230769230743</v>
      </c>
      <c r="J3497" s="28">
        <f t="shared" si="1494"/>
        <v>315.60278021978041</v>
      </c>
      <c r="K3497" s="28">
        <f t="shared" si="1494"/>
        <v>77.481208791208815</v>
      </c>
      <c r="L3497" s="28">
        <f t="shared" si="1494"/>
        <v>6.656349567592164E-3</v>
      </c>
      <c r="M3497" s="28">
        <f t="shared" si="1494"/>
        <v>330.4133626373627</v>
      </c>
      <c r="N3497" s="28">
        <f t="shared" si="1494"/>
        <v>119.65840659340643</v>
      </c>
      <c r="O3497" s="28">
        <f t="shared" si="1494"/>
        <v>44.390010989010989</v>
      </c>
      <c r="P3497" s="28">
        <f t="shared" si="1494"/>
        <v>0</v>
      </c>
      <c r="R3497" s="24">
        <f t="shared" si="1455"/>
        <v>1544.4512387671505</v>
      </c>
      <c r="T3497" s="5">
        <v>600.40790175036761</v>
      </c>
      <c r="V3497" s="20">
        <f t="shared" si="1456"/>
        <v>2144.859140517518</v>
      </c>
      <c r="W3497" s="59">
        <f t="shared" si="1444"/>
        <v>43508</v>
      </c>
      <c r="X3497" s="36">
        <f t="shared" si="1490"/>
        <v>151.39905833333341</v>
      </c>
      <c r="Y3497" s="28">
        <f t="shared" si="1490"/>
        <v>338.18764999999991</v>
      </c>
      <c r="Z3497" s="28">
        <f t="shared" si="1490"/>
        <v>329.06874999999974</v>
      </c>
      <c r="AA3497" s="28">
        <f t="shared" si="1490"/>
        <v>321.8648083333332</v>
      </c>
      <c r="AB3497" s="28">
        <f t="shared" si="1490"/>
        <v>202.36661666666666</v>
      </c>
      <c r="AC3497" s="28">
        <f t="shared" si="1490"/>
        <v>35.93319166666668</v>
      </c>
      <c r="AD3497" s="28">
        <f t="shared" si="1490"/>
        <v>96.176699999999983</v>
      </c>
      <c r="AE3497" s="28">
        <f t="shared" si="1490"/>
        <v>0</v>
      </c>
      <c r="AF3497" s="28">
        <f t="shared" si="1490"/>
        <v>13.055871666666661</v>
      </c>
      <c r="AG3497" s="28">
        <f t="shared" si="1490"/>
        <v>8.5230499999999978</v>
      </c>
      <c r="AH3497" s="28">
        <f t="shared" si="1449"/>
        <v>0</v>
      </c>
      <c r="AL3497" s="24">
        <f t="shared" si="1459"/>
        <v>1496.5756966666663</v>
      </c>
      <c r="AN3497" s="47">
        <v>315</v>
      </c>
      <c r="AP3497" s="20">
        <f t="shared" si="1457"/>
        <v>1811.5756966666663</v>
      </c>
      <c r="AR3497" s="20"/>
    </row>
    <row r="3498" spans="1:44" x14ac:dyDescent="0.25">
      <c r="A3498" t="str">
        <f>VLOOKUP($B3498,'Cushing Balance'!$C$2:$E$500,3,TRUE)</f>
        <v>12018</v>
      </c>
      <c r="B3498" s="2">
        <v>43509</v>
      </c>
      <c r="C3498" s="32"/>
      <c r="D3498" s="36">
        <f t="shared" si="1485"/>
        <v>139.16694505494522</v>
      </c>
      <c r="E3498" s="28">
        <f t="shared" si="1486"/>
        <v>108.94604395604414</v>
      </c>
      <c r="F3498" s="28">
        <f t="shared" si="1487"/>
        <v>197.36916483516487</v>
      </c>
      <c r="G3498" s="28"/>
      <c r="H3498" s="28">
        <f t="shared" ref="H3498:P3498" si="1495">AVERAGE(H3492:H3497)</f>
        <v>132.56742857142854</v>
      </c>
      <c r="I3498" s="28">
        <f t="shared" si="1495"/>
        <v>78.849230769230743</v>
      </c>
      <c r="J3498" s="28">
        <f t="shared" si="1495"/>
        <v>315.60278021978041</v>
      </c>
      <c r="K3498" s="28">
        <f t="shared" si="1495"/>
        <v>77.481208791208815</v>
      </c>
      <c r="L3498" s="28">
        <f t="shared" si="1495"/>
        <v>6.656349567592164E-3</v>
      </c>
      <c r="M3498" s="28">
        <f t="shared" si="1495"/>
        <v>330.4133626373627</v>
      </c>
      <c r="N3498" s="28">
        <f t="shared" si="1495"/>
        <v>119.65840659340643</v>
      </c>
      <c r="O3498" s="28">
        <f t="shared" si="1495"/>
        <v>44.390010989010989</v>
      </c>
      <c r="P3498" s="28">
        <f t="shared" si="1495"/>
        <v>0</v>
      </c>
      <c r="R3498" s="24">
        <f t="shared" si="1455"/>
        <v>1544.4512387671505</v>
      </c>
      <c r="T3498" s="5">
        <v>600.40790175036761</v>
      </c>
      <c r="V3498" s="20">
        <f t="shared" si="1456"/>
        <v>2144.859140517518</v>
      </c>
      <c r="W3498" s="59">
        <f t="shared" si="1444"/>
        <v>43509</v>
      </c>
      <c r="X3498" s="36">
        <f t="shared" si="1490"/>
        <v>151.39905833333341</v>
      </c>
      <c r="Y3498" s="28">
        <f t="shared" si="1490"/>
        <v>338.18764999999991</v>
      </c>
      <c r="Z3498" s="28">
        <f t="shared" si="1490"/>
        <v>329.06874999999974</v>
      </c>
      <c r="AA3498" s="28">
        <f t="shared" si="1490"/>
        <v>321.8648083333332</v>
      </c>
      <c r="AB3498" s="28">
        <f t="shared" si="1490"/>
        <v>202.36661666666666</v>
      </c>
      <c r="AC3498" s="28">
        <f t="shared" si="1490"/>
        <v>35.93319166666668</v>
      </c>
      <c r="AD3498" s="28">
        <f t="shared" si="1490"/>
        <v>96.176699999999983</v>
      </c>
      <c r="AE3498" s="28">
        <f t="shared" si="1490"/>
        <v>0</v>
      </c>
      <c r="AF3498" s="28">
        <f t="shared" si="1490"/>
        <v>13.055871666666661</v>
      </c>
      <c r="AG3498" s="28">
        <f t="shared" si="1490"/>
        <v>8.5230499999999978</v>
      </c>
      <c r="AH3498" s="28">
        <f t="shared" si="1449"/>
        <v>0</v>
      </c>
      <c r="AL3498" s="24">
        <f t="shared" si="1459"/>
        <v>1496.5756966666663</v>
      </c>
      <c r="AN3498" s="47">
        <v>315</v>
      </c>
      <c r="AP3498" s="20">
        <f t="shared" si="1457"/>
        <v>1811.5756966666663</v>
      </c>
      <c r="AR3498" s="20"/>
    </row>
    <row r="3499" spans="1:44" x14ac:dyDescent="0.25">
      <c r="A3499" t="str">
        <f>VLOOKUP($B3499,'Cushing Balance'!$C$2:$E$500,3,TRUE)</f>
        <v>12018</v>
      </c>
      <c r="B3499" s="2">
        <v>43510</v>
      </c>
      <c r="C3499" s="32"/>
      <c r="D3499" s="36">
        <f t="shared" si="1485"/>
        <v>139.16694505494522</v>
      </c>
      <c r="E3499" s="28">
        <f t="shared" si="1486"/>
        <v>108.94604395604414</v>
      </c>
      <c r="F3499" s="28">
        <f t="shared" si="1487"/>
        <v>197.36916483516487</v>
      </c>
      <c r="G3499" s="28"/>
      <c r="H3499" s="28">
        <f t="shared" ref="H3499:P3499" si="1496">AVERAGE(H3493:H3498)</f>
        <v>132.56742857142854</v>
      </c>
      <c r="I3499" s="28">
        <f t="shared" si="1496"/>
        <v>78.849230769230743</v>
      </c>
      <c r="J3499" s="28">
        <f t="shared" si="1496"/>
        <v>315.60278021978041</v>
      </c>
      <c r="K3499" s="28">
        <f t="shared" si="1496"/>
        <v>77.481208791208815</v>
      </c>
      <c r="L3499" s="28">
        <f t="shared" si="1496"/>
        <v>6.656349567592164E-3</v>
      </c>
      <c r="M3499" s="28">
        <f t="shared" si="1496"/>
        <v>330.4133626373627</v>
      </c>
      <c r="N3499" s="28">
        <f t="shared" si="1496"/>
        <v>119.65840659340643</v>
      </c>
      <c r="O3499" s="28">
        <f t="shared" si="1496"/>
        <v>44.390010989010989</v>
      </c>
      <c r="P3499" s="28">
        <f t="shared" si="1496"/>
        <v>0</v>
      </c>
      <c r="R3499" s="24">
        <f t="shared" si="1455"/>
        <v>1544.4512387671505</v>
      </c>
      <c r="T3499" s="5">
        <v>600.40790175036761</v>
      </c>
      <c r="V3499" s="20">
        <f t="shared" si="1456"/>
        <v>2144.859140517518</v>
      </c>
      <c r="W3499" s="59">
        <f t="shared" si="1444"/>
        <v>43510</v>
      </c>
      <c r="X3499" s="36">
        <f t="shared" si="1490"/>
        <v>151.39905833333341</v>
      </c>
      <c r="Y3499" s="28">
        <f t="shared" si="1490"/>
        <v>338.18764999999991</v>
      </c>
      <c r="Z3499" s="28">
        <f t="shared" si="1490"/>
        <v>329.06874999999974</v>
      </c>
      <c r="AA3499" s="28">
        <f t="shared" si="1490"/>
        <v>321.8648083333332</v>
      </c>
      <c r="AB3499" s="28">
        <f t="shared" si="1490"/>
        <v>202.36661666666666</v>
      </c>
      <c r="AC3499" s="28">
        <f t="shared" si="1490"/>
        <v>35.93319166666668</v>
      </c>
      <c r="AD3499" s="28">
        <f t="shared" si="1490"/>
        <v>96.176699999999983</v>
      </c>
      <c r="AE3499" s="28">
        <f t="shared" si="1490"/>
        <v>0</v>
      </c>
      <c r="AF3499" s="28">
        <f t="shared" si="1490"/>
        <v>13.055871666666661</v>
      </c>
      <c r="AG3499" s="28">
        <f t="shared" si="1490"/>
        <v>8.5230499999999978</v>
      </c>
      <c r="AH3499" s="28">
        <f t="shared" si="1449"/>
        <v>0</v>
      </c>
      <c r="AL3499" s="24">
        <f t="shared" si="1459"/>
        <v>1496.5756966666663</v>
      </c>
      <c r="AN3499" s="47">
        <v>315</v>
      </c>
      <c r="AP3499" s="20">
        <f t="shared" si="1457"/>
        <v>1811.5756966666663</v>
      </c>
      <c r="AR3499" s="20"/>
    </row>
    <row r="3500" spans="1:44" x14ac:dyDescent="0.25">
      <c r="A3500" t="str">
        <f>VLOOKUP($B3500,'Cushing Balance'!$C$2:$E$500,3,TRUE)</f>
        <v>12018</v>
      </c>
      <c r="B3500" s="2">
        <v>43511</v>
      </c>
      <c r="C3500" s="32"/>
      <c r="D3500" s="36">
        <f t="shared" si="1485"/>
        <v>139.16694505494522</v>
      </c>
      <c r="E3500" s="28">
        <f t="shared" si="1486"/>
        <v>108.94604395604414</v>
      </c>
      <c r="F3500" s="28">
        <f t="shared" si="1487"/>
        <v>197.36916483516487</v>
      </c>
      <c r="G3500" s="28"/>
      <c r="H3500" s="28">
        <f t="shared" ref="H3500:P3500" si="1497">AVERAGE(H3494:H3499)</f>
        <v>132.56742857142854</v>
      </c>
      <c r="I3500" s="28">
        <f t="shared" si="1497"/>
        <v>78.849230769230743</v>
      </c>
      <c r="J3500" s="28">
        <f t="shared" si="1497"/>
        <v>315.60278021978041</v>
      </c>
      <c r="K3500" s="28">
        <f t="shared" si="1497"/>
        <v>77.481208791208815</v>
      </c>
      <c r="L3500" s="28">
        <f t="shared" si="1497"/>
        <v>6.656349567592164E-3</v>
      </c>
      <c r="M3500" s="28">
        <f t="shared" si="1497"/>
        <v>330.4133626373627</v>
      </c>
      <c r="N3500" s="28">
        <f t="shared" si="1497"/>
        <v>119.65840659340643</v>
      </c>
      <c r="O3500" s="28">
        <f t="shared" si="1497"/>
        <v>44.390010989010989</v>
      </c>
      <c r="P3500" s="28">
        <f t="shared" si="1497"/>
        <v>0</v>
      </c>
      <c r="R3500" s="24">
        <f t="shared" si="1455"/>
        <v>1544.4512387671505</v>
      </c>
      <c r="T3500" s="5">
        <v>600.40790175036761</v>
      </c>
      <c r="V3500" s="20">
        <f t="shared" si="1456"/>
        <v>2144.859140517518</v>
      </c>
      <c r="W3500" s="59">
        <f t="shared" si="1444"/>
        <v>43511</v>
      </c>
      <c r="X3500" s="36">
        <f t="shared" si="1490"/>
        <v>151.39905833333341</v>
      </c>
      <c r="Y3500" s="28">
        <f t="shared" si="1490"/>
        <v>338.18764999999991</v>
      </c>
      <c r="Z3500" s="28">
        <f t="shared" si="1490"/>
        <v>329.06874999999974</v>
      </c>
      <c r="AA3500" s="28">
        <f t="shared" si="1490"/>
        <v>321.8648083333332</v>
      </c>
      <c r="AB3500" s="28">
        <f t="shared" si="1490"/>
        <v>202.36661666666666</v>
      </c>
      <c r="AC3500" s="28">
        <f t="shared" si="1490"/>
        <v>35.93319166666668</v>
      </c>
      <c r="AD3500" s="28">
        <f t="shared" si="1490"/>
        <v>96.176699999999983</v>
      </c>
      <c r="AE3500" s="28">
        <f t="shared" si="1490"/>
        <v>0</v>
      </c>
      <c r="AF3500" s="28">
        <f t="shared" si="1490"/>
        <v>13.055871666666661</v>
      </c>
      <c r="AG3500" s="28">
        <f t="shared" si="1490"/>
        <v>8.5230499999999978</v>
      </c>
      <c r="AH3500" s="28">
        <f t="shared" si="1449"/>
        <v>0</v>
      </c>
      <c r="AL3500" s="24">
        <f t="shared" si="1459"/>
        <v>1496.5756966666663</v>
      </c>
      <c r="AN3500" s="47">
        <v>315</v>
      </c>
      <c r="AP3500" s="20">
        <f t="shared" si="1457"/>
        <v>1811.5756966666663</v>
      </c>
      <c r="AR3500" s="20"/>
    </row>
    <row r="3501" spans="1:44" x14ac:dyDescent="0.25">
      <c r="A3501" t="str">
        <f>VLOOKUP($B3501,'Cushing Balance'!$C$2:$E$500,3,TRUE)</f>
        <v>12018</v>
      </c>
      <c r="B3501" s="2">
        <v>43512</v>
      </c>
      <c r="C3501" s="32"/>
      <c r="D3501" s="36">
        <f t="shared" si="1485"/>
        <v>139.16694505494522</v>
      </c>
      <c r="E3501" s="28">
        <f t="shared" si="1486"/>
        <v>108.94604395604414</v>
      </c>
      <c r="F3501" s="28">
        <f t="shared" si="1487"/>
        <v>197.36916483516487</v>
      </c>
      <c r="G3501" s="28"/>
      <c r="H3501" s="28">
        <f t="shared" ref="H3501:P3501" si="1498">AVERAGE(H3495:H3500)</f>
        <v>132.56742857142854</v>
      </c>
      <c r="I3501" s="28">
        <f t="shared" si="1498"/>
        <v>78.849230769230743</v>
      </c>
      <c r="J3501" s="28">
        <f t="shared" si="1498"/>
        <v>315.60278021978041</v>
      </c>
      <c r="K3501" s="28">
        <f t="shared" si="1498"/>
        <v>77.481208791208815</v>
      </c>
      <c r="L3501" s="28">
        <f t="shared" si="1498"/>
        <v>6.656349567592164E-3</v>
      </c>
      <c r="M3501" s="28">
        <f t="shared" si="1498"/>
        <v>330.4133626373627</v>
      </c>
      <c r="N3501" s="28">
        <f t="shared" si="1498"/>
        <v>119.65840659340643</v>
      </c>
      <c r="O3501" s="28">
        <f t="shared" si="1498"/>
        <v>44.390010989010989</v>
      </c>
      <c r="P3501" s="28">
        <f t="shared" si="1498"/>
        <v>0</v>
      </c>
      <c r="R3501" s="24">
        <f t="shared" si="1455"/>
        <v>1544.4512387671505</v>
      </c>
      <c r="T3501" s="5">
        <v>600.40790175036761</v>
      </c>
      <c r="V3501" s="20">
        <f t="shared" si="1456"/>
        <v>2144.859140517518</v>
      </c>
      <c r="W3501" s="59">
        <f t="shared" si="1444"/>
        <v>43512</v>
      </c>
      <c r="X3501" s="36">
        <f t="shared" si="1490"/>
        <v>151.39905833333341</v>
      </c>
      <c r="Y3501" s="28">
        <f t="shared" si="1490"/>
        <v>338.18764999999991</v>
      </c>
      <c r="Z3501" s="28">
        <f t="shared" si="1490"/>
        <v>329.06874999999974</v>
      </c>
      <c r="AA3501" s="28">
        <f t="shared" si="1490"/>
        <v>321.8648083333332</v>
      </c>
      <c r="AB3501" s="28">
        <f t="shared" si="1490"/>
        <v>202.36661666666666</v>
      </c>
      <c r="AC3501" s="28">
        <f t="shared" si="1490"/>
        <v>35.93319166666668</v>
      </c>
      <c r="AD3501" s="28">
        <f t="shared" si="1490"/>
        <v>96.176699999999983</v>
      </c>
      <c r="AE3501" s="28">
        <f t="shared" si="1490"/>
        <v>0</v>
      </c>
      <c r="AF3501" s="28">
        <f t="shared" si="1490"/>
        <v>13.055871666666661</v>
      </c>
      <c r="AG3501" s="28">
        <f t="shared" si="1490"/>
        <v>8.5230499999999978</v>
      </c>
      <c r="AH3501" s="28">
        <f t="shared" si="1449"/>
        <v>0</v>
      </c>
      <c r="AL3501" s="24">
        <f t="shared" si="1459"/>
        <v>1496.5756966666663</v>
      </c>
      <c r="AN3501" s="47">
        <v>315</v>
      </c>
      <c r="AP3501" s="20">
        <f t="shared" si="1457"/>
        <v>1811.5756966666663</v>
      </c>
      <c r="AR3501" s="20"/>
    </row>
    <row r="3502" spans="1:44" x14ac:dyDescent="0.25">
      <c r="A3502" t="str">
        <f>VLOOKUP($B3502,'Cushing Balance'!$C$2:$E$500,3,TRUE)</f>
        <v>12018</v>
      </c>
      <c r="B3502" s="2">
        <v>43513</v>
      </c>
      <c r="C3502" s="32"/>
      <c r="D3502" s="36">
        <f t="shared" si="1485"/>
        <v>139.16694505494522</v>
      </c>
      <c r="E3502" s="28">
        <f t="shared" si="1486"/>
        <v>108.94604395604414</v>
      </c>
      <c r="F3502" s="28">
        <f t="shared" si="1487"/>
        <v>197.36916483516487</v>
      </c>
      <c r="G3502" s="28"/>
      <c r="H3502" s="28">
        <f t="shared" ref="H3502:P3502" si="1499">AVERAGE(H3496:H3501)</f>
        <v>132.56742857142854</v>
      </c>
      <c r="I3502" s="28">
        <f t="shared" si="1499"/>
        <v>78.849230769230743</v>
      </c>
      <c r="J3502" s="28">
        <f t="shared" si="1499"/>
        <v>315.60278021978041</v>
      </c>
      <c r="K3502" s="28">
        <f t="shared" si="1499"/>
        <v>77.481208791208815</v>
      </c>
      <c r="L3502" s="28">
        <f t="shared" si="1499"/>
        <v>6.656349567592164E-3</v>
      </c>
      <c r="M3502" s="28">
        <f t="shared" si="1499"/>
        <v>330.4133626373627</v>
      </c>
      <c r="N3502" s="28">
        <f t="shared" si="1499"/>
        <v>119.65840659340643</v>
      </c>
      <c r="O3502" s="28">
        <f t="shared" si="1499"/>
        <v>44.390010989010989</v>
      </c>
      <c r="P3502" s="28">
        <f t="shared" si="1499"/>
        <v>0</v>
      </c>
      <c r="R3502" s="24">
        <f t="shared" si="1455"/>
        <v>1544.4512387671505</v>
      </c>
      <c r="T3502" s="5">
        <v>600.40790175036761</v>
      </c>
      <c r="V3502" s="20">
        <f t="shared" si="1456"/>
        <v>2144.859140517518</v>
      </c>
      <c r="W3502" s="59">
        <f t="shared" si="1444"/>
        <v>43513</v>
      </c>
      <c r="X3502" s="36">
        <f t="shared" si="1490"/>
        <v>151.39905833333341</v>
      </c>
      <c r="Y3502" s="28">
        <f t="shared" si="1490"/>
        <v>338.18764999999991</v>
      </c>
      <c r="Z3502" s="28">
        <f t="shared" si="1490"/>
        <v>329.06874999999974</v>
      </c>
      <c r="AA3502" s="28">
        <f t="shared" si="1490"/>
        <v>321.8648083333332</v>
      </c>
      <c r="AB3502" s="28">
        <f t="shared" si="1490"/>
        <v>202.36661666666666</v>
      </c>
      <c r="AC3502" s="28">
        <f t="shared" si="1490"/>
        <v>35.93319166666668</v>
      </c>
      <c r="AD3502" s="28">
        <f t="shared" si="1490"/>
        <v>96.176699999999983</v>
      </c>
      <c r="AE3502" s="28">
        <f t="shared" si="1490"/>
        <v>0</v>
      </c>
      <c r="AF3502" s="28">
        <f t="shared" si="1490"/>
        <v>13.055871666666661</v>
      </c>
      <c r="AG3502" s="28">
        <f t="shared" si="1490"/>
        <v>8.5230499999999978</v>
      </c>
      <c r="AH3502" s="28">
        <f t="shared" si="1449"/>
        <v>0</v>
      </c>
      <c r="AL3502" s="24">
        <f t="shared" si="1459"/>
        <v>1496.5756966666663</v>
      </c>
      <c r="AN3502" s="47">
        <v>315</v>
      </c>
      <c r="AP3502" s="20">
        <f t="shared" si="1457"/>
        <v>1811.5756966666663</v>
      </c>
      <c r="AR3502" s="20"/>
    </row>
    <row r="3503" spans="1:44" x14ac:dyDescent="0.25">
      <c r="A3503" t="str">
        <f>VLOOKUP($B3503,'Cushing Balance'!$C$2:$E$500,3,TRUE)</f>
        <v>12018</v>
      </c>
      <c r="B3503" s="2">
        <v>43514</v>
      </c>
      <c r="C3503" s="32"/>
      <c r="D3503" s="36">
        <f t="shared" si="1485"/>
        <v>139.16694505494522</v>
      </c>
      <c r="E3503" s="28">
        <f t="shared" si="1486"/>
        <v>108.94604395604414</v>
      </c>
      <c r="F3503" s="28">
        <f t="shared" si="1487"/>
        <v>197.36916483516487</v>
      </c>
      <c r="G3503" s="28"/>
      <c r="H3503" s="28">
        <f t="shared" ref="H3503:P3503" si="1500">AVERAGE(H3497:H3502)</f>
        <v>132.56742857142854</v>
      </c>
      <c r="I3503" s="28">
        <f t="shared" si="1500"/>
        <v>78.849230769230743</v>
      </c>
      <c r="J3503" s="28">
        <f t="shared" si="1500"/>
        <v>315.60278021978041</v>
      </c>
      <c r="K3503" s="28">
        <f t="shared" si="1500"/>
        <v>77.481208791208815</v>
      </c>
      <c r="L3503" s="28">
        <f t="shared" si="1500"/>
        <v>6.656349567592164E-3</v>
      </c>
      <c r="M3503" s="28">
        <f t="shared" si="1500"/>
        <v>330.4133626373627</v>
      </c>
      <c r="N3503" s="28">
        <f t="shared" si="1500"/>
        <v>119.65840659340643</v>
      </c>
      <c r="O3503" s="28">
        <f t="shared" si="1500"/>
        <v>44.390010989010989</v>
      </c>
      <c r="P3503" s="28">
        <f t="shared" si="1500"/>
        <v>0</v>
      </c>
      <c r="R3503" s="24">
        <f t="shared" si="1455"/>
        <v>1544.4512387671505</v>
      </c>
      <c r="T3503" s="5">
        <v>600.40790175036761</v>
      </c>
      <c r="V3503" s="20">
        <f t="shared" si="1456"/>
        <v>2144.859140517518</v>
      </c>
      <c r="W3503" s="59">
        <f t="shared" si="1444"/>
        <v>43514</v>
      </c>
      <c r="X3503" s="36">
        <f t="shared" si="1490"/>
        <v>151.39905833333341</v>
      </c>
      <c r="Y3503" s="28">
        <f t="shared" si="1490"/>
        <v>338.18764999999991</v>
      </c>
      <c r="Z3503" s="28">
        <f t="shared" si="1490"/>
        <v>329.06874999999974</v>
      </c>
      <c r="AA3503" s="28">
        <f t="shared" si="1490"/>
        <v>321.8648083333332</v>
      </c>
      <c r="AB3503" s="28">
        <f t="shared" si="1490"/>
        <v>202.36661666666666</v>
      </c>
      <c r="AC3503" s="28">
        <f t="shared" si="1490"/>
        <v>35.93319166666668</v>
      </c>
      <c r="AD3503" s="28">
        <f t="shared" si="1490"/>
        <v>96.176699999999983</v>
      </c>
      <c r="AE3503" s="28">
        <f t="shared" si="1490"/>
        <v>0</v>
      </c>
      <c r="AF3503" s="28">
        <f t="shared" si="1490"/>
        <v>13.055871666666661</v>
      </c>
      <c r="AG3503" s="28">
        <f t="shared" si="1490"/>
        <v>8.5230499999999978</v>
      </c>
      <c r="AH3503" s="28">
        <f t="shared" si="1449"/>
        <v>0</v>
      </c>
      <c r="AL3503" s="24">
        <f t="shared" si="1459"/>
        <v>1496.5756966666663</v>
      </c>
      <c r="AN3503" s="47">
        <v>315</v>
      </c>
      <c r="AP3503" s="20">
        <f t="shared" si="1457"/>
        <v>1811.5756966666663</v>
      </c>
      <c r="AR3503" s="20"/>
    </row>
    <row r="3504" spans="1:44" x14ac:dyDescent="0.25">
      <c r="A3504" t="str">
        <f>VLOOKUP($B3504,'Cushing Balance'!$C$2:$E$500,3,TRUE)</f>
        <v>12018</v>
      </c>
      <c r="B3504" s="2">
        <v>43515</v>
      </c>
      <c r="C3504" s="32"/>
      <c r="D3504" s="36">
        <f t="shared" si="1485"/>
        <v>139.16694505494522</v>
      </c>
      <c r="E3504" s="28">
        <f t="shared" si="1486"/>
        <v>108.94604395604414</v>
      </c>
      <c r="F3504" s="28">
        <f t="shared" si="1487"/>
        <v>197.36916483516487</v>
      </c>
      <c r="G3504" s="28"/>
      <c r="H3504" s="28">
        <f t="shared" ref="H3504:P3504" si="1501">AVERAGE(H3498:H3503)</f>
        <v>132.56742857142854</v>
      </c>
      <c r="I3504" s="28">
        <f t="shared" si="1501"/>
        <v>78.849230769230743</v>
      </c>
      <c r="J3504" s="28">
        <f t="shared" si="1501"/>
        <v>315.60278021978041</v>
      </c>
      <c r="K3504" s="28">
        <f t="shared" si="1501"/>
        <v>77.481208791208815</v>
      </c>
      <c r="L3504" s="28">
        <f t="shared" si="1501"/>
        <v>6.656349567592164E-3</v>
      </c>
      <c r="M3504" s="28">
        <f t="shared" si="1501"/>
        <v>330.4133626373627</v>
      </c>
      <c r="N3504" s="28">
        <f t="shared" si="1501"/>
        <v>119.65840659340643</v>
      </c>
      <c r="O3504" s="28">
        <f t="shared" si="1501"/>
        <v>44.390010989010989</v>
      </c>
      <c r="P3504" s="28">
        <f t="shared" si="1501"/>
        <v>0</v>
      </c>
      <c r="R3504" s="24">
        <f t="shared" si="1455"/>
        <v>1544.4512387671505</v>
      </c>
      <c r="T3504" s="5">
        <v>600.40790175036761</v>
      </c>
      <c r="V3504" s="20">
        <f t="shared" si="1456"/>
        <v>2144.859140517518</v>
      </c>
      <c r="W3504" s="59">
        <f t="shared" si="1444"/>
        <v>43515</v>
      </c>
      <c r="X3504" s="36">
        <f t="shared" si="1490"/>
        <v>151.39905833333341</v>
      </c>
      <c r="Y3504" s="28">
        <f t="shared" si="1490"/>
        <v>338.18764999999991</v>
      </c>
      <c r="Z3504" s="28">
        <f t="shared" si="1490"/>
        <v>329.06874999999974</v>
      </c>
      <c r="AA3504" s="28">
        <f t="shared" si="1490"/>
        <v>321.8648083333332</v>
      </c>
      <c r="AB3504" s="28">
        <f t="shared" si="1490"/>
        <v>202.36661666666666</v>
      </c>
      <c r="AC3504" s="28">
        <f t="shared" si="1490"/>
        <v>35.93319166666668</v>
      </c>
      <c r="AD3504" s="28">
        <f t="shared" si="1490"/>
        <v>96.176699999999983</v>
      </c>
      <c r="AE3504" s="28">
        <f t="shared" si="1490"/>
        <v>0</v>
      </c>
      <c r="AF3504" s="28">
        <f t="shared" si="1490"/>
        <v>13.055871666666661</v>
      </c>
      <c r="AG3504" s="28">
        <f t="shared" si="1490"/>
        <v>8.5230499999999978</v>
      </c>
      <c r="AH3504" s="28">
        <f t="shared" si="1449"/>
        <v>0</v>
      </c>
      <c r="AL3504" s="24">
        <f t="shared" si="1459"/>
        <v>1496.5756966666663</v>
      </c>
      <c r="AN3504" s="47">
        <v>315</v>
      </c>
      <c r="AP3504" s="20">
        <f t="shared" si="1457"/>
        <v>1811.5756966666663</v>
      </c>
      <c r="AR3504" s="20"/>
    </row>
    <row r="3505" spans="1:44" x14ac:dyDescent="0.25">
      <c r="A3505" t="str">
        <f>VLOOKUP($B3505,'Cushing Balance'!$C$2:$E$500,3,TRUE)</f>
        <v>12018</v>
      </c>
      <c r="B3505" s="2">
        <v>43516</v>
      </c>
      <c r="C3505" s="32"/>
      <c r="D3505" s="36">
        <f t="shared" si="1485"/>
        <v>139.16694505494522</v>
      </c>
      <c r="E3505" s="28">
        <f t="shared" si="1486"/>
        <v>108.94604395604414</v>
      </c>
      <c r="F3505" s="28">
        <f t="shared" si="1487"/>
        <v>197.36916483516487</v>
      </c>
      <c r="G3505" s="28"/>
      <c r="H3505" s="28">
        <f t="shared" ref="H3505:P3505" si="1502">AVERAGE(H3499:H3504)</f>
        <v>132.56742857142854</v>
      </c>
      <c r="I3505" s="28">
        <f t="shared" si="1502"/>
        <v>78.849230769230743</v>
      </c>
      <c r="J3505" s="28">
        <f t="shared" si="1502"/>
        <v>315.60278021978041</v>
      </c>
      <c r="K3505" s="28">
        <f t="shared" si="1502"/>
        <v>77.481208791208815</v>
      </c>
      <c r="L3505" s="28">
        <f t="shared" si="1502"/>
        <v>6.656349567592164E-3</v>
      </c>
      <c r="M3505" s="28">
        <f t="shared" si="1502"/>
        <v>330.4133626373627</v>
      </c>
      <c r="N3505" s="28">
        <f t="shared" si="1502"/>
        <v>119.65840659340643</v>
      </c>
      <c r="O3505" s="28">
        <f t="shared" si="1502"/>
        <v>44.390010989010989</v>
      </c>
      <c r="P3505" s="28">
        <f t="shared" si="1502"/>
        <v>0</v>
      </c>
      <c r="R3505" s="24">
        <f t="shared" si="1455"/>
        <v>1544.4512387671505</v>
      </c>
      <c r="T3505" s="5">
        <v>600.40790175036761</v>
      </c>
      <c r="V3505" s="20">
        <f t="shared" si="1456"/>
        <v>2144.859140517518</v>
      </c>
      <c r="W3505" s="59">
        <f t="shared" si="1444"/>
        <v>43516</v>
      </c>
      <c r="X3505" s="36">
        <f t="shared" si="1490"/>
        <v>151.39905833333341</v>
      </c>
      <c r="Y3505" s="28">
        <f t="shared" si="1490"/>
        <v>338.18764999999991</v>
      </c>
      <c r="Z3505" s="28">
        <f t="shared" si="1490"/>
        <v>329.06874999999974</v>
      </c>
      <c r="AA3505" s="28">
        <f t="shared" si="1490"/>
        <v>321.8648083333332</v>
      </c>
      <c r="AB3505" s="28">
        <f t="shared" si="1490"/>
        <v>202.36661666666666</v>
      </c>
      <c r="AC3505" s="28">
        <f t="shared" si="1490"/>
        <v>35.93319166666668</v>
      </c>
      <c r="AD3505" s="28">
        <f t="shared" si="1490"/>
        <v>96.176699999999983</v>
      </c>
      <c r="AE3505" s="28">
        <f t="shared" si="1490"/>
        <v>0</v>
      </c>
      <c r="AF3505" s="28">
        <f t="shared" si="1490"/>
        <v>13.055871666666661</v>
      </c>
      <c r="AG3505" s="28">
        <f t="shared" si="1490"/>
        <v>8.5230499999999978</v>
      </c>
      <c r="AH3505" s="28">
        <f t="shared" si="1449"/>
        <v>0</v>
      </c>
      <c r="AL3505" s="24">
        <f t="shared" si="1459"/>
        <v>1496.5756966666663</v>
      </c>
      <c r="AN3505" s="47">
        <v>315</v>
      </c>
      <c r="AP3505" s="20">
        <f t="shared" si="1457"/>
        <v>1811.5756966666663</v>
      </c>
      <c r="AR3505" s="20"/>
    </row>
    <row r="3506" spans="1:44" x14ac:dyDescent="0.25">
      <c r="A3506" t="str">
        <f>VLOOKUP($B3506,'Cushing Balance'!$C$2:$E$500,3,TRUE)</f>
        <v>12018</v>
      </c>
      <c r="B3506" s="2">
        <v>43517</v>
      </c>
      <c r="C3506" s="32"/>
      <c r="D3506" s="36">
        <f t="shared" si="1485"/>
        <v>139.16694505494522</v>
      </c>
      <c r="E3506" s="28">
        <f t="shared" si="1486"/>
        <v>108.94604395604414</v>
      </c>
      <c r="F3506" s="28">
        <f t="shared" si="1487"/>
        <v>197.36916483516487</v>
      </c>
      <c r="G3506" s="28"/>
      <c r="H3506" s="28">
        <f t="shared" ref="H3506:P3506" si="1503">AVERAGE(H3500:H3505)</f>
        <v>132.56742857142854</v>
      </c>
      <c r="I3506" s="28">
        <f t="shared" si="1503"/>
        <v>78.849230769230743</v>
      </c>
      <c r="J3506" s="28">
        <f t="shared" si="1503"/>
        <v>315.60278021978041</v>
      </c>
      <c r="K3506" s="28">
        <f t="shared" si="1503"/>
        <v>77.481208791208815</v>
      </c>
      <c r="L3506" s="28">
        <f t="shared" si="1503"/>
        <v>6.656349567592164E-3</v>
      </c>
      <c r="M3506" s="28">
        <f t="shared" si="1503"/>
        <v>330.4133626373627</v>
      </c>
      <c r="N3506" s="28">
        <f t="shared" si="1503"/>
        <v>119.65840659340643</v>
      </c>
      <c r="O3506" s="28">
        <f t="shared" si="1503"/>
        <v>44.390010989010989</v>
      </c>
      <c r="P3506" s="28">
        <f t="shared" si="1503"/>
        <v>0</v>
      </c>
      <c r="R3506" s="24">
        <f t="shared" si="1455"/>
        <v>1544.4512387671505</v>
      </c>
      <c r="T3506" s="5">
        <v>600.40790175036761</v>
      </c>
      <c r="V3506" s="20">
        <f t="shared" si="1456"/>
        <v>2144.859140517518</v>
      </c>
      <c r="W3506" s="59">
        <f t="shared" si="1444"/>
        <v>43517</v>
      </c>
      <c r="X3506" s="36">
        <f t="shared" si="1490"/>
        <v>151.39905833333341</v>
      </c>
      <c r="Y3506" s="28">
        <f t="shared" si="1490"/>
        <v>338.18764999999991</v>
      </c>
      <c r="Z3506" s="28">
        <f t="shared" si="1490"/>
        <v>329.06874999999974</v>
      </c>
      <c r="AA3506" s="28">
        <f t="shared" si="1490"/>
        <v>321.8648083333332</v>
      </c>
      <c r="AB3506" s="28">
        <f t="shared" si="1490"/>
        <v>202.36661666666666</v>
      </c>
      <c r="AC3506" s="28">
        <f t="shared" si="1490"/>
        <v>35.93319166666668</v>
      </c>
      <c r="AD3506" s="28">
        <f t="shared" si="1490"/>
        <v>96.176699999999983</v>
      </c>
      <c r="AE3506" s="28">
        <f t="shared" si="1490"/>
        <v>0</v>
      </c>
      <c r="AF3506" s="28">
        <f t="shared" si="1490"/>
        <v>13.055871666666661</v>
      </c>
      <c r="AG3506" s="28">
        <f t="shared" si="1490"/>
        <v>8.5230499999999978</v>
      </c>
      <c r="AH3506" s="28">
        <f t="shared" si="1449"/>
        <v>0</v>
      </c>
      <c r="AL3506" s="24">
        <f t="shared" si="1459"/>
        <v>1496.5756966666663</v>
      </c>
      <c r="AN3506" s="47">
        <v>315</v>
      </c>
      <c r="AP3506" s="20">
        <f t="shared" si="1457"/>
        <v>1811.5756966666663</v>
      </c>
      <c r="AR3506" s="20"/>
    </row>
    <row r="3507" spans="1:44" x14ac:dyDescent="0.25">
      <c r="A3507" t="str">
        <f>VLOOKUP($B3507,'Cushing Balance'!$C$2:$E$500,3,TRUE)</f>
        <v>12018</v>
      </c>
      <c r="B3507" s="2">
        <v>43518</v>
      </c>
      <c r="C3507" s="32"/>
      <c r="D3507" s="36">
        <f t="shared" si="1485"/>
        <v>139.16694505494522</v>
      </c>
      <c r="E3507" s="28">
        <f t="shared" si="1486"/>
        <v>108.94604395604414</v>
      </c>
      <c r="F3507" s="28">
        <f t="shared" si="1487"/>
        <v>197.36916483516487</v>
      </c>
      <c r="G3507" s="28"/>
      <c r="H3507" s="28">
        <f t="shared" ref="H3507:P3507" si="1504">AVERAGE(H3501:H3506)</f>
        <v>132.56742857142854</v>
      </c>
      <c r="I3507" s="28">
        <f t="shared" si="1504"/>
        <v>78.849230769230743</v>
      </c>
      <c r="J3507" s="28">
        <f t="shared" si="1504"/>
        <v>315.60278021978041</v>
      </c>
      <c r="K3507" s="28">
        <f t="shared" si="1504"/>
        <v>77.481208791208815</v>
      </c>
      <c r="L3507" s="28">
        <f t="shared" si="1504"/>
        <v>6.656349567592164E-3</v>
      </c>
      <c r="M3507" s="28">
        <f t="shared" si="1504"/>
        <v>330.4133626373627</v>
      </c>
      <c r="N3507" s="28">
        <f t="shared" si="1504"/>
        <v>119.65840659340643</v>
      </c>
      <c r="O3507" s="28">
        <f t="shared" si="1504"/>
        <v>44.390010989010989</v>
      </c>
      <c r="P3507" s="28">
        <f t="shared" si="1504"/>
        <v>0</v>
      </c>
      <c r="R3507" s="24">
        <f t="shared" si="1455"/>
        <v>1544.4512387671505</v>
      </c>
      <c r="T3507" s="5">
        <v>600.40790175036761</v>
      </c>
      <c r="V3507" s="20">
        <f t="shared" si="1456"/>
        <v>2144.859140517518</v>
      </c>
      <c r="W3507" s="59">
        <f t="shared" si="1444"/>
        <v>43518</v>
      </c>
      <c r="X3507" s="36">
        <f t="shared" si="1490"/>
        <v>151.39905833333341</v>
      </c>
      <c r="Y3507" s="28">
        <f t="shared" si="1490"/>
        <v>338.18764999999991</v>
      </c>
      <c r="Z3507" s="28">
        <f t="shared" si="1490"/>
        <v>329.06874999999974</v>
      </c>
      <c r="AA3507" s="28">
        <f t="shared" si="1490"/>
        <v>321.8648083333332</v>
      </c>
      <c r="AB3507" s="28">
        <f t="shared" si="1490"/>
        <v>202.36661666666666</v>
      </c>
      <c r="AC3507" s="28">
        <f t="shared" si="1490"/>
        <v>35.93319166666668</v>
      </c>
      <c r="AD3507" s="28">
        <f t="shared" si="1490"/>
        <v>96.176699999999983</v>
      </c>
      <c r="AE3507" s="28">
        <f t="shared" si="1490"/>
        <v>0</v>
      </c>
      <c r="AF3507" s="28">
        <f t="shared" si="1490"/>
        <v>13.055871666666661</v>
      </c>
      <c r="AG3507" s="28">
        <f t="shared" si="1490"/>
        <v>8.5230499999999978</v>
      </c>
      <c r="AH3507" s="28">
        <f t="shared" si="1449"/>
        <v>0</v>
      </c>
      <c r="AL3507" s="24">
        <f t="shared" si="1459"/>
        <v>1496.5756966666663</v>
      </c>
      <c r="AN3507" s="47">
        <v>315</v>
      </c>
      <c r="AP3507" s="20">
        <f t="shared" si="1457"/>
        <v>1811.5756966666663</v>
      </c>
      <c r="AR3507" s="20"/>
    </row>
    <row r="3508" spans="1:44" x14ac:dyDescent="0.25">
      <c r="A3508" t="str">
        <f>VLOOKUP($B3508,'Cushing Balance'!$C$2:$E$500,3,TRUE)</f>
        <v>12018</v>
      </c>
      <c r="B3508" s="2">
        <v>43519</v>
      </c>
      <c r="C3508" s="32"/>
      <c r="D3508" s="36">
        <f t="shared" si="1485"/>
        <v>139.16694505494522</v>
      </c>
      <c r="E3508" s="28">
        <f t="shared" si="1486"/>
        <v>108.94604395604414</v>
      </c>
      <c r="F3508" s="28">
        <f t="shared" si="1487"/>
        <v>197.36916483516487</v>
      </c>
      <c r="G3508" s="28"/>
      <c r="H3508" s="28">
        <f t="shared" ref="H3508:P3508" si="1505">AVERAGE(H3502:H3507)</f>
        <v>132.56742857142854</v>
      </c>
      <c r="I3508" s="28">
        <f t="shared" si="1505"/>
        <v>78.849230769230743</v>
      </c>
      <c r="J3508" s="28">
        <f t="shared" si="1505"/>
        <v>315.60278021978041</v>
      </c>
      <c r="K3508" s="28">
        <f t="shared" si="1505"/>
        <v>77.481208791208815</v>
      </c>
      <c r="L3508" s="28">
        <f t="shared" si="1505"/>
        <v>6.656349567592164E-3</v>
      </c>
      <c r="M3508" s="28">
        <f t="shared" si="1505"/>
        <v>330.4133626373627</v>
      </c>
      <c r="N3508" s="28">
        <f t="shared" si="1505"/>
        <v>119.65840659340643</v>
      </c>
      <c r="O3508" s="28">
        <f t="shared" si="1505"/>
        <v>44.390010989010989</v>
      </c>
      <c r="P3508" s="28">
        <f t="shared" si="1505"/>
        <v>0</v>
      </c>
      <c r="R3508" s="24">
        <f t="shared" si="1455"/>
        <v>1544.4512387671505</v>
      </c>
      <c r="T3508" s="5">
        <v>600.40790175036761</v>
      </c>
      <c r="V3508" s="20">
        <f t="shared" si="1456"/>
        <v>2144.859140517518</v>
      </c>
      <c r="W3508" s="59">
        <f t="shared" si="1444"/>
        <v>43519</v>
      </c>
      <c r="X3508" s="36">
        <f t="shared" si="1490"/>
        <v>151.39905833333341</v>
      </c>
      <c r="Y3508" s="28">
        <f t="shared" si="1490"/>
        <v>338.18764999999991</v>
      </c>
      <c r="Z3508" s="28">
        <f t="shared" si="1490"/>
        <v>329.06874999999974</v>
      </c>
      <c r="AA3508" s="28">
        <f t="shared" si="1490"/>
        <v>321.8648083333332</v>
      </c>
      <c r="AB3508" s="28">
        <f t="shared" si="1490"/>
        <v>202.36661666666666</v>
      </c>
      <c r="AC3508" s="28">
        <f t="shared" si="1490"/>
        <v>35.93319166666668</v>
      </c>
      <c r="AD3508" s="28">
        <f t="shared" si="1490"/>
        <v>96.176699999999983</v>
      </c>
      <c r="AE3508" s="28">
        <f t="shared" si="1490"/>
        <v>0</v>
      </c>
      <c r="AF3508" s="28">
        <f t="shared" si="1490"/>
        <v>13.055871666666661</v>
      </c>
      <c r="AG3508" s="28">
        <f t="shared" si="1490"/>
        <v>8.5230499999999978</v>
      </c>
      <c r="AH3508" s="28">
        <f t="shared" si="1449"/>
        <v>0</v>
      </c>
      <c r="AL3508" s="24">
        <f t="shared" si="1459"/>
        <v>1496.5756966666663</v>
      </c>
      <c r="AN3508" s="47">
        <v>315</v>
      </c>
      <c r="AP3508" s="20">
        <f t="shared" si="1457"/>
        <v>1811.5756966666663</v>
      </c>
      <c r="AR3508" s="20"/>
    </row>
    <row r="3509" spans="1:44" x14ac:dyDescent="0.25">
      <c r="A3509" t="str">
        <f>VLOOKUP($B3509,'Cushing Balance'!$C$2:$E$500,3,TRUE)</f>
        <v>12018</v>
      </c>
      <c r="B3509" s="2">
        <v>43520</v>
      </c>
      <c r="C3509" s="32"/>
      <c r="D3509" s="36">
        <f t="shared" si="1485"/>
        <v>139.16694505494522</v>
      </c>
      <c r="E3509" s="28">
        <f t="shared" si="1486"/>
        <v>108.94604395604414</v>
      </c>
      <c r="F3509" s="28">
        <f t="shared" si="1487"/>
        <v>197.36916483516487</v>
      </c>
      <c r="G3509" s="28"/>
      <c r="H3509" s="28">
        <f t="shared" ref="H3509:P3509" si="1506">AVERAGE(H3503:H3508)</f>
        <v>132.56742857142854</v>
      </c>
      <c r="I3509" s="28">
        <f t="shared" si="1506"/>
        <v>78.849230769230743</v>
      </c>
      <c r="J3509" s="28">
        <f t="shared" si="1506"/>
        <v>315.60278021978041</v>
      </c>
      <c r="K3509" s="28">
        <f t="shared" si="1506"/>
        <v>77.481208791208815</v>
      </c>
      <c r="L3509" s="28">
        <f t="shared" si="1506"/>
        <v>6.656349567592164E-3</v>
      </c>
      <c r="M3509" s="28">
        <f t="shared" si="1506"/>
        <v>330.4133626373627</v>
      </c>
      <c r="N3509" s="28">
        <f t="shared" si="1506"/>
        <v>119.65840659340643</v>
      </c>
      <c r="O3509" s="28">
        <f t="shared" si="1506"/>
        <v>44.390010989010989</v>
      </c>
      <c r="P3509" s="28">
        <f t="shared" si="1506"/>
        <v>0</v>
      </c>
      <c r="R3509" s="24">
        <f t="shared" si="1455"/>
        <v>1544.4512387671505</v>
      </c>
      <c r="T3509" s="5">
        <v>600.40790175036761</v>
      </c>
      <c r="V3509" s="20">
        <f t="shared" si="1456"/>
        <v>2144.859140517518</v>
      </c>
      <c r="W3509" s="59">
        <f t="shared" si="1444"/>
        <v>43520</v>
      </c>
      <c r="X3509" s="36">
        <f t="shared" ref="X3509:AG3524" si="1507">AVERAGE(X3502:X3508)</f>
        <v>151.39905833333341</v>
      </c>
      <c r="Y3509" s="28">
        <f t="shared" si="1507"/>
        <v>338.18764999999991</v>
      </c>
      <c r="Z3509" s="28">
        <f t="shared" si="1507"/>
        <v>329.06874999999974</v>
      </c>
      <c r="AA3509" s="28">
        <f t="shared" si="1507"/>
        <v>321.8648083333332</v>
      </c>
      <c r="AB3509" s="28">
        <f t="shared" si="1507"/>
        <v>202.36661666666666</v>
      </c>
      <c r="AC3509" s="28">
        <f t="shared" si="1507"/>
        <v>35.93319166666668</v>
      </c>
      <c r="AD3509" s="28">
        <f t="shared" si="1507"/>
        <v>96.176699999999983</v>
      </c>
      <c r="AE3509" s="28">
        <f t="shared" si="1507"/>
        <v>0</v>
      </c>
      <c r="AF3509" s="28">
        <f t="shared" si="1507"/>
        <v>13.055871666666661</v>
      </c>
      <c r="AG3509" s="28">
        <f t="shared" si="1507"/>
        <v>8.5230499999999978</v>
      </c>
      <c r="AH3509" s="28">
        <f t="shared" si="1449"/>
        <v>0</v>
      </c>
      <c r="AL3509" s="24">
        <f t="shared" si="1459"/>
        <v>1496.5756966666663</v>
      </c>
      <c r="AN3509" s="47">
        <v>315</v>
      </c>
      <c r="AP3509" s="20">
        <f t="shared" si="1457"/>
        <v>1811.5756966666663</v>
      </c>
      <c r="AR3509" s="20"/>
    </row>
    <row r="3510" spans="1:44" x14ac:dyDescent="0.25">
      <c r="A3510" t="str">
        <f>VLOOKUP($B3510,'Cushing Balance'!$C$2:$E$500,3,TRUE)</f>
        <v>12018</v>
      </c>
      <c r="B3510" s="2">
        <v>43521</v>
      </c>
      <c r="C3510" s="32"/>
      <c r="D3510" s="36">
        <f t="shared" si="1485"/>
        <v>139.16694505494522</v>
      </c>
      <c r="E3510" s="28">
        <f t="shared" si="1486"/>
        <v>108.94604395604414</v>
      </c>
      <c r="F3510" s="28">
        <f t="shared" si="1487"/>
        <v>197.36916483516487</v>
      </c>
      <c r="G3510" s="28"/>
      <c r="H3510" s="28">
        <f t="shared" ref="H3510:P3510" si="1508">AVERAGE(H3504:H3509)</f>
        <v>132.56742857142854</v>
      </c>
      <c r="I3510" s="28">
        <f t="shared" si="1508"/>
        <v>78.849230769230743</v>
      </c>
      <c r="J3510" s="28">
        <f t="shared" si="1508"/>
        <v>315.60278021978041</v>
      </c>
      <c r="K3510" s="28">
        <f t="shared" si="1508"/>
        <v>77.481208791208815</v>
      </c>
      <c r="L3510" s="28">
        <f t="shared" si="1508"/>
        <v>6.656349567592164E-3</v>
      </c>
      <c r="M3510" s="28">
        <f t="shared" si="1508"/>
        <v>330.4133626373627</v>
      </c>
      <c r="N3510" s="28">
        <f t="shared" si="1508"/>
        <v>119.65840659340643</v>
      </c>
      <c r="O3510" s="28">
        <f t="shared" si="1508"/>
        <v>44.390010989010989</v>
      </c>
      <c r="P3510" s="28">
        <f t="shared" si="1508"/>
        <v>0</v>
      </c>
      <c r="R3510" s="24">
        <f t="shared" si="1455"/>
        <v>1544.4512387671505</v>
      </c>
      <c r="T3510" s="5">
        <v>600.40790175036761</v>
      </c>
      <c r="V3510" s="20">
        <f t="shared" si="1456"/>
        <v>2144.859140517518</v>
      </c>
      <c r="W3510" s="59">
        <f t="shared" si="1444"/>
        <v>43521</v>
      </c>
      <c r="X3510" s="36">
        <f t="shared" si="1507"/>
        <v>151.39905833333341</v>
      </c>
      <c r="Y3510" s="28">
        <f t="shared" si="1507"/>
        <v>338.18764999999991</v>
      </c>
      <c r="Z3510" s="28">
        <f t="shared" si="1507"/>
        <v>329.06874999999974</v>
      </c>
      <c r="AA3510" s="28">
        <f t="shared" si="1507"/>
        <v>321.8648083333332</v>
      </c>
      <c r="AB3510" s="28">
        <f t="shared" si="1507"/>
        <v>202.36661666666666</v>
      </c>
      <c r="AC3510" s="28">
        <f t="shared" si="1507"/>
        <v>35.93319166666668</v>
      </c>
      <c r="AD3510" s="28">
        <f t="shared" si="1507"/>
        <v>96.176699999999983</v>
      </c>
      <c r="AE3510" s="28">
        <f t="shared" si="1507"/>
        <v>0</v>
      </c>
      <c r="AF3510" s="28">
        <f t="shared" si="1507"/>
        <v>13.055871666666661</v>
      </c>
      <c r="AG3510" s="28">
        <f t="shared" si="1507"/>
        <v>8.5230499999999978</v>
      </c>
      <c r="AH3510" s="28">
        <f t="shared" si="1449"/>
        <v>0</v>
      </c>
      <c r="AL3510" s="24">
        <f t="shared" si="1459"/>
        <v>1496.5756966666663</v>
      </c>
      <c r="AN3510" s="47">
        <v>315</v>
      </c>
      <c r="AP3510" s="20">
        <f t="shared" si="1457"/>
        <v>1811.5756966666663</v>
      </c>
      <c r="AR3510" s="20"/>
    </row>
    <row r="3511" spans="1:44" x14ac:dyDescent="0.25">
      <c r="A3511" t="str">
        <f>VLOOKUP($B3511,'Cushing Balance'!$C$2:$E$500,3,TRUE)</f>
        <v>12018</v>
      </c>
      <c r="B3511" s="2">
        <v>43522</v>
      </c>
      <c r="C3511" s="32"/>
      <c r="D3511" s="36">
        <f t="shared" si="1485"/>
        <v>139.16694505494522</v>
      </c>
      <c r="E3511" s="28">
        <f t="shared" si="1486"/>
        <v>108.94604395604414</v>
      </c>
      <c r="F3511" s="28">
        <f t="shared" si="1487"/>
        <v>197.36916483516487</v>
      </c>
      <c r="G3511" s="28"/>
      <c r="H3511" s="28">
        <f t="shared" ref="H3511:P3511" si="1509">AVERAGE(H3505:H3510)</f>
        <v>132.56742857142854</v>
      </c>
      <c r="I3511" s="28">
        <f t="shared" si="1509"/>
        <v>78.849230769230743</v>
      </c>
      <c r="J3511" s="28">
        <f t="shared" si="1509"/>
        <v>315.60278021978041</v>
      </c>
      <c r="K3511" s="28">
        <f t="shared" si="1509"/>
        <v>77.481208791208815</v>
      </c>
      <c r="L3511" s="28">
        <f t="shared" si="1509"/>
        <v>6.656349567592164E-3</v>
      </c>
      <c r="M3511" s="28">
        <f t="shared" si="1509"/>
        <v>330.4133626373627</v>
      </c>
      <c r="N3511" s="28">
        <f t="shared" si="1509"/>
        <v>119.65840659340643</v>
      </c>
      <c r="O3511" s="28">
        <f t="shared" si="1509"/>
        <v>44.390010989010989</v>
      </c>
      <c r="P3511" s="28">
        <f t="shared" si="1509"/>
        <v>0</v>
      </c>
      <c r="R3511" s="24">
        <f t="shared" si="1455"/>
        <v>1544.4512387671505</v>
      </c>
      <c r="T3511" s="5">
        <v>600.40790175036761</v>
      </c>
      <c r="V3511" s="20">
        <f t="shared" si="1456"/>
        <v>2144.859140517518</v>
      </c>
      <c r="W3511" s="59">
        <f t="shared" si="1444"/>
        <v>43522</v>
      </c>
      <c r="X3511" s="36">
        <f t="shared" si="1507"/>
        <v>151.39905833333341</v>
      </c>
      <c r="Y3511" s="28">
        <f t="shared" si="1507"/>
        <v>338.18764999999991</v>
      </c>
      <c r="Z3511" s="28">
        <f t="shared" si="1507"/>
        <v>329.06874999999974</v>
      </c>
      <c r="AA3511" s="28">
        <f t="shared" si="1507"/>
        <v>321.8648083333332</v>
      </c>
      <c r="AB3511" s="28">
        <f t="shared" si="1507"/>
        <v>202.36661666666666</v>
      </c>
      <c r="AC3511" s="28">
        <f t="shared" si="1507"/>
        <v>35.93319166666668</v>
      </c>
      <c r="AD3511" s="28">
        <f t="shared" si="1507"/>
        <v>96.176699999999983</v>
      </c>
      <c r="AE3511" s="28">
        <f t="shared" si="1507"/>
        <v>0</v>
      </c>
      <c r="AF3511" s="28">
        <f t="shared" si="1507"/>
        <v>13.055871666666661</v>
      </c>
      <c r="AG3511" s="28">
        <f t="shared" si="1507"/>
        <v>8.5230499999999978</v>
      </c>
      <c r="AH3511" s="28">
        <f t="shared" si="1449"/>
        <v>0</v>
      </c>
      <c r="AL3511" s="24">
        <f t="shared" si="1459"/>
        <v>1496.5756966666663</v>
      </c>
      <c r="AN3511" s="47">
        <v>315</v>
      </c>
      <c r="AP3511" s="20">
        <f t="shared" si="1457"/>
        <v>1811.5756966666663</v>
      </c>
      <c r="AR3511" s="20"/>
    </row>
    <row r="3512" spans="1:44" x14ac:dyDescent="0.25">
      <c r="A3512" t="str">
        <f>VLOOKUP($B3512,'Cushing Balance'!$C$2:$E$500,3,TRUE)</f>
        <v>12018</v>
      </c>
      <c r="B3512" s="2">
        <v>43523</v>
      </c>
      <c r="C3512" s="32"/>
      <c r="D3512" s="36">
        <f t="shared" si="1485"/>
        <v>139.16694505494522</v>
      </c>
      <c r="E3512" s="28">
        <f t="shared" si="1486"/>
        <v>108.94604395604414</v>
      </c>
      <c r="F3512" s="28">
        <f t="shared" si="1487"/>
        <v>197.36916483516487</v>
      </c>
      <c r="G3512" s="28"/>
      <c r="H3512" s="28">
        <f t="shared" ref="H3512:P3512" si="1510">AVERAGE(H3506:H3511)</f>
        <v>132.56742857142854</v>
      </c>
      <c r="I3512" s="28">
        <f t="shared" si="1510"/>
        <v>78.849230769230743</v>
      </c>
      <c r="J3512" s="28">
        <f t="shared" si="1510"/>
        <v>315.60278021978041</v>
      </c>
      <c r="K3512" s="28">
        <f t="shared" si="1510"/>
        <v>77.481208791208815</v>
      </c>
      <c r="L3512" s="28">
        <f t="shared" si="1510"/>
        <v>6.656349567592164E-3</v>
      </c>
      <c r="M3512" s="28">
        <f t="shared" si="1510"/>
        <v>330.4133626373627</v>
      </c>
      <c r="N3512" s="28">
        <f t="shared" si="1510"/>
        <v>119.65840659340643</v>
      </c>
      <c r="O3512" s="28">
        <f t="shared" si="1510"/>
        <v>44.390010989010989</v>
      </c>
      <c r="P3512" s="28">
        <f t="shared" si="1510"/>
        <v>0</v>
      </c>
      <c r="R3512" s="24">
        <f t="shared" si="1455"/>
        <v>1544.4512387671505</v>
      </c>
      <c r="T3512" s="5">
        <v>600.40790175036761</v>
      </c>
      <c r="V3512" s="20">
        <f t="shared" si="1456"/>
        <v>2144.859140517518</v>
      </c>
      <c r="W3512" s="59">
        <f t="shared" si="1444"/>
        <v>43523</v>
      </c>
      <c r="X3512" s="36">
        <f t="shared" si="1507"/>
        <v>151.39905833333341</v>
      </c>
      <c r="Y3512" s="28">
        <f t="shared" si="1507"/>
        <v>338.18764999999991</v>
      </c>
      <c r="Z3512" s="28">
        <f t="shared" si="1507"/>
        <v>329.06874999999974</v>
      </c>
      <c r="AA3512" s="28">
        <f t="shared" si="1507"/>
        <v>321.8648083333332</v>
      </c>
      <c r="AB3512" s="28">
        <f t="shared" si="1507"/>
        <v>202.36661666666666</v>
      </c>
      <c r="AC3512" s="28">
        <f t="shared" si="1507"/>
        <v>35.93319166666668</v>
      </c>
      <c r="AD3512" s="28">
        <f t="shared" si="1507"/>
        <v>96.176699999999983</v>
      </c>
      <c r="AE3512" s="28">
        <f t="shared" si="1507"/>
        <v>0</v>
      </c>
      <c r="AF3512" s="28">
        <f t="shared" si="1507"/>
        <v>13.055871666666661</v>
      </c>
      <c r="AG3512" s="28">
        <f t="shared" si="1507"/>
        <v>8.5230499999999978</v>
      </c>
      <c r="AH3512" s="28">
        <f t="shared" si="1449"/>
        <v>0</v>
      </c>
      <c r="AL3512" s="24">
        <f t="shared" si="1459"/>
        <v>1496.5756966666663</v>
      </c>
      <c r="AN3512" s="47">
        <v>315</v>
      </c>
      <c r="AP3512" s="20">
        <f t="shared" si="1457"/>
        <v>1811.5756966666663</v>
      </c>
      <c r="AR3512" s="20"/>
    </row>
    <row r="3513" spans="1:44" x14ac:dyDescent="0.25">
      <c r="A3513" t="str">
        <f>VLOOKUP($B3513,'Cushing Balance'!$C$2:$E$500,3,TRUE)</f>
        <v>12018</v>
      </c>
      <c r="B3513" s="2">
        <v>43524</v>
      </c>
      <c r="C3513" s="32"/>
      <c r="D3513" s="36">
        <f t="shared" si="1485"/>
        <v>139.16694505494522</v>
      </c>
      <c r="E3513" s="28">
        <f t="shared" si="1486"/>
        <v>108.94604395604414</v>
      </c>
      <c r="F3513" s="28">
        <f t="shared" si="1487"/>
        <v>197.36916483516487</v>
      </c>
      <c r="G3513" s="28"/>
      <c r="H3513" s="28">
        <f t="shared" ref="H3513:P3513" si="1511">AVERAGE(H3507:H3512)</f>
        <v>132.56742857142854</v>
      </c>
      <c r="I3513" s="28">
        <f t="shared" si="1511"/>
        <v>78.849230769230743</v>
      </c>
      <c r="J3513" s="28">
        <f t="shared" si="1511"/>
        <v>315.60278021978041</v>
      </c>
      <c r="K3513" s="28">
        <f t="shared" si="1511"/>
        <v>77.481208791208815</v>
      </c>
      <c r="L3513" s="28">
        <f t="shared" si="1511"/>
        <v>6.656349567592164E-3</v>
      </c>
      <c r="M3513" s="28">
        <f t="shared" si="1511"/>
        <v>330.4133626373627</v>
      </c>
      <c r="N3513" s="28">
        <f t="shared" si="1511"/>
        <v>119.65840659340643</v>
      </c>
      <c r="O3513" s="28">
        <f t="shared" si="1511"/>
        <v>44.390010989010989</v>
      </c>
      <c r="P3513" s="28">
        <f t="shared" si="1511"/>
        <v>0</v>
      </c>
      <c r="R3513" s="24">
        <f t="shared" si="1455"/>
        <v>1544.4512387671505</v>
      </c>
      <c r="T3513" s="5">
        <v>600.40790175036761</v>
      </c>
      <c r="V3513" s="20">
        <f t="shared" si="1456"/>
        <v>2144.859140517518</v>
      </c>
      <c r="W3513" s="59">
        <f t="shared" si="1444"/>
        <v>43524</v>
      </c>
      <c r="X3513" s="36">
        <f t="shared" si="1507"/>
        <v>151.39905833333341</v>
      </c>
      <c r="Y3513" s="28">
        <f t="shared" si="1507"/>
        <v>338.18764999999991</v>
      </c>
      <c r="Z3513" s="28">
        <f t="shared" si="1507"/>
        <v>329.06874999999974</v>
      </c>
      <c r="AA3513" s="28">
        <f t="shared" si="1507"/>
        <v>321.8648083333332</v>
      </c>
      <c r="AB3513" s="28">
        <f t="shared" si="1507"/>
        <v>202.36661666666666</v>
      </c>
      <c r="AC3513" s="28">
        <f t="shared" si="1507"/>
        <v>35.93319166666668</v>
      </c>
      <c r="AD3513" s="28">
        <f t="shared" si="1507"/>
        <v>96.176699999999983</v>
      </c>
      <c r="AE3513" s="28">
        <f t="shared" si="1507"/>
        <v>0</v>
      </c>
      <c r="AF3513" s="28">
        <f t="shared" si="1507"/>
        <v>13.055871666666661</v>
      </c>
      <c r="AG3513" s="28">
        <f t="shared" si="1507"/>
        <v>8.5230499999999978</v>
      </c>
      <c r="AH3513" s="28">
        <f t="shared" si="1449"/>
        <v>0</v>
      </c>
      <c r="AL3513" s="24">
        <f t="shared" si="1459"/>
        <v>1496.5756966666663</v>
      </c>
      <c r="AN3513" s="47">
        <v>315</v>
      </c>
      <c r="AP3513" s="20">
        <f t="shared" si="1457"/>
        <v>1811.5756966666663</v>
      </c>
      <c r="AR3513" s="20"/>
    </row>
    <row r="3514" spans="1:44" x14ac:dyDescent="0.25">
      <c r="A3514" t="str">
        <f>VLOOKUP($B3514,'Cushing Balance'!$C$2:$E$500,3,TRUE)</f>
        <v>12018</v>
      </c>
      <c r="B3514" s="2">
        <v>43525</v>
      </c>
      <c r="C3514" s="32"/>
      <c r="D3514" s="36">
        <f t="shared" si="1485"/>
        <v>139.16694505494522</v>
      </c>
      <c r="E3514" s="28">
        <f t="shared" si="1486"/>
        <v>108.94604395604414</v>
      </c>
      <c r="F3514" s="28">
        <f t="shared" si="1487"/>
        <v>197.36916483516487</v>
      </c>
      <c r="G3514" s="28"/>
      <c r="H3514" s="28">
        <f t="shared" ref="H3514:P3514" si="1512">AVERAGE(H3508:H3513)</f>
        <v>132.56742857142854</v>
      </c>
      <c r="I3514" s="28">
        <f t="shared" si="1512"/>
        <v>78.849230769230743</v>
      </c>
      <c r="J3514" s="28">
        <f t="shared" si="1512"/>
        <v>315.60278021978041</v>
      </c>
      <c r="K3514" s="28">
        <f t="shared" si="1512"/>
        <v>77.481208791208815</v>
      </c>
      <c r="L3514" s="28">
        <f t="shared" si="1512"/>
        <v>6.656349567592164E-3</v>
      </c>
      <c r="M3514" s="28">
        <f t="shared" si="1512"/>
        <v>330.4133626373627</v>
      </c>
      <c r="N3514" s="28">
        <f t="shared" si="1512"/>
        <v>119.65840659340643</v>
      </c>
      <c r="O3514" s="28">
        <f t="shared" si="1512"/>
        <v>44.390010989010989</v>
      </c>
      <c r="P3514" s="28">
        <f t="shared" si="1512"/>
        <v>0</v>
      </c>
      <c r="R3514" s="24">
        <f t="shared" si="1455"/>
        <v>1544.4512387671505</v>
      </c>
      <c r="T3514" s="5">
        <v>602.76879640697632</v>
      </c>
      <c r="V3514" s="20">
        <f t="shared" si="1456"/>
        <v>2147.2200351741267</v>
      </c>
      <c r="W3514" s="59">
        <f t="shared" si="1444"/>
        <v>43525</v>
      </c>
      <c r="X3514" s="36">
        <f t="shared" si="1507"/>
        <v>151.39905833333341</v>
      </c>
      <c r="Y3514" s="28">
        <f t="shared" si="1507"/>
        <v>338.18764999999991</v>
      </c>
      <c r="Z3514" s="28">
        <f t="shared" si="1507"/>
        <v>329.06874999999974</v>
      </c>
      <c r="AA3514" s="28">
        <f t="shared" si="1507"/>
        <v>321.8648083333332</v>
      </c>
      <c r="AB3514" s="28">
        <f t="shared" si="1507"/>
        <v>202.36661666666666</v>
      </c>
      <c r="AC3514" s="28">
        <f t="shared" si="1507"/>
        <v>35.93319166666668</v>
      </c>
      <c r="AD3514" s="28">
        <f t="shared" si="1507"/>
        <v>96.176699999999983</v>
      </c>
      <c r="AE3514" s="28">
        <f t="shared" si="1507"/>
        <v>0</v>
      </c>
      <c r="AF3514" s="28">
        <f t="shared" si="1507"/>
        <v>13.055871666666661</v>
      </c>
      <c r="AG3514" s="28">
        <f t="shared" si="1507"/>
        <v>8.5230499999999978</v>
      </c>
      <c r="AH3514" s="28">
        <f t="shared" si="1449"/>
        <v>0</v>
      </c>
      <c r="AL3514" s="24">
        <f t="shared" si="1459"/>
        <v>1496.5756966666663</v>
      </c>
      <c r="AN3514" s="47">
        <v>315</v>
      </c>
      <c r="AP3514" s="20">
        <f t="shared" si="1457"/>
        <v>1811.5756966666663</v>
      </c>
      <c r="AR3514" s="20"/>
    </row>
    <row r="3515" spans="1:44" x14ac:dyDescent="0.25">
      <c r="A3515" t="str">
        <f>VLOOKUP($B3515,'Cushing Balance'!$C$2:$E$500,3,TRUE)</f>
        <v>12018</v>
      </c>
      <c r="B3515" s="2">
        <v>43526</v>
      </c>
      <c r="C3515" s="32"/>
      <c r="D3515" s="36">
        <f t="shared" si="1485"/>
        <v>139.16694505494522</v>
      </c>
      <c r="E3515" s="28">
        <f t="shared" si="1486"/>
        <v>108.94604395604414</v>
      </c>
      <c r="F3515" s="28">
        <f t="shared" si="1487"/>
        <v>197.36916483516487</v>
      </c>
      <c r="G3515" s="28"/>
      <c r="H3515" s="28">
        <f t="shared" ref="H3515:P3515" si="1513">AVERAGE(H3509:H3514)</f>
        <v>132.56742857142854</v>
      </c>
      <c r="I3515" s="28">
        <f t="shared" si="1513"/>
        <v>78.849230769230743</v>
      </c>
      <c r="J3515" s="28">
        <f t="shared" si="1513"/>
        <v>315.60278021978041</v>
      </c>
      <c r="K3515" s="28">
        <f t="shared" si="1513"/>
        <v>77.481208791208815</v>
      </c>
      <c r="L3515" s="28">
        <f t="shared" si="1513"/>
        <v>6.656349567592164E-3</v>
      </c>
      <c r="M3515" s="28">
        <f t="shared" si="1513"/>
        <v>330.4133626373627</v>
      </c>
      <c r="N3515" s="28">
        <f t="shared" si="1513"/>
        <v>119.65840659340643</v>
      </c>
      <c r="O3515" s="28">
        <f t="shared" si="1513"/>
        <v>44.390010989010989</v>
      </c>
      <c r="P3515" s="28">
        <f t="shared" si="1513"/>
        <v>0</v>
      </c>
      <c r="R3515" s="24">
        <f t="shared" si="1455"/>
        <v>1544.4512387671505</v>
      </c>
      <c r="T3515" s="5">
        <v>602.76879640697632</v>
      </c>
      <c r="V3515" s="20">
        <f t="shared" si="1456"/>
        <v>2147.2200351741267</v>
      </c>
      <c r="W3515" s="59">
        <f t="shared" si="1444"/>
        <v>43526</v>
      </c>
      <c r="X3515" s="36">
        <f t="shared" si="1507"/>
        <v>151.39905833333341</v>
      </c>
      <c r="Y3515" s="28">
        <f t="shared" si="1507"/>
        <v>338.18764999999991</v>
      </c>
      <c r="Z3515" s="28">
        <f t="shared" si="1507"/>
        <v>329.06874999999974</v>
      </c>
      <c r="AA3515" s="28">
        <f t="shared" si="1507"/>
        <v>321.8648083333332</v>
      </c>
      <c r="AB3515" s="28">
        <f t="shared" si="1507"/>
        <v>202.36661666666666</v>
      </c>
      <c r="AC3515" s="28">
        <f t="shared" si="1507"/>
        <v>35.93319166666668</v>
      </c>
      <c r="AD3515" s="28">
        <f t="shared" si="1507"/>
        <v>96.176699999999983</v>
      </c>
      <c r="AE3515" s="28">
        <f t="shared" si="1507"/>
        <v>0</v>
      </c>
      <c r="AF3515" s="28">
        <f t="shared" si="1507"/>
        <v>13.055871666666661</v>
      </c>
      <c r="AG3515" s="28">
        <f t="shared" si="1507"/>
        <v>8.5230499999999978</v>
      </c>
      <c r="AH3515" s="28">
        <f t="shared" si="1449"/>
        <v>0</v>
      </c>
      <c r="AL3515" s="24">
        <f t="shared" si="1459"/>
        <v>1496.5756966666663</v>
      </c>
      <c r="AN3515" s="47">
        <v>315</v>
      </c>
      <c r="AP3515" s="20">
        <f t="shared" si="1457"/>
        <v>1811.5756966666663</v>
      </c>
      <c r="AR3515" s="20"/>
    </row>
    <row r="3516" spans="1:44" x14ac:dyDescent="0.25">
      <c r="A3516" t="str">
        <f>VLOOKUP($B3516,'Cushing Balance'!$C$2:$E$500,3,TRUE)</f>
        <v>12018</v>
      </c>
      <c r="B3516" s="2">
        <v>43527</v>
      </c>
      <c r="C3516" s="32"/>
      <c r="D3516" s="36">
        <f t="shared" si="1485"/>
        <v>139.16694505494522</v>
      </c>
      <c r="E3516" s="28">
        <f t="shared" si="1486"/>
        <v>108.94604395604414</v>
      </c>
      <c r="F3516" s="28">
        <f t="shared" si="1487"/>
        <v>197.36916483516487</v>
      </c>
      <c r="G3516" s="28"/>
      <c r="H3516" s="28">
        <f t="shared" ref="H3516:P3516" si="1514">AVERAGE(H3510:H3515)</f>
        <v>132.56742857142854</v>
      </c>
      <c r="I3516" s="28">
        <f t="shared" si="1514"/>
        <v>78.849230769230743</v>
      </c>
      <c r="J3516" s="28">
        <f t="shared" si="1514"/>
        <v>315.60278021978041</v>
      </c>
      <c r="K3516" s="28">
        <f t="shared" si="1514"/>
        <v>77.481208791208815</v>
      </c>
      <c r="L3516" s="28">
        <f t="shared" si="1514"/>
        <v>6.656349567592164E-3</v>
      </c>
      <c r="M3516" s="28">
        <f t="shared" si="1514"/>
        <v>330.4133626373627</v>
      </c>
      <c r="N3516" s="28">
        <f t="shared" si="1514"/>
        <v>119.65840659340643</v>
      </c>
      <c r="O3516" s="28">
        <f t="shared" si="1514"/>
        <v>44.390010989010989</v>
      </c>
      <c r="P3516" s="28">
        <f t="shared" si="1514"/>
        <v>0</v>
      </c>
      <c r="R3516" s="24">
        <f t="shared" si="1455"/>
        <v>1544.4512387671505</v>
      </c>
      <c r="T3516" s="5">
        <v>602.76879640697632</v>
      </c>
      <c r="V3516" s="20">
        <f t="shared" si="1456"/>
        <v>2147.2200351741267</v>
      </c>
      <c r="W3516" s="59">
        <f t="shared" si="1444"/>
        <v>43527</v>
      </c>
      <c r="X3516" s="36">
        <f t="shared" si="1507"/>
        <v>151.39905833333341</v>
      </c>
      <c r="Y3516" s="28">
        <f t="shared" si="1507"/>
        <v>338.18764999999991</v>
      </c>
      <c r="Z3516" s="28">
        <f t="shared" si="1507"/>
        <v>329.06874999999974</v>
      </c>
      <c r="AA3516" s="28">
        <f t="shared" si="1507"/>
        <v>321.8648083333332</v>
      </c>
      <c r="AB3516" s="28">
        <f t="shared" si="1507"/>
        <v>202.36661666666666</v>
      </c>
      <c r="AC3516" s="28">
        <f t="shared" si="1507"/>
        <v>35.93319166666668</v>
      </c>
      <c r="AD3516" s="28">
        <f t="shared" si="1507"/>
        <v>96.176699999999983</v>
      </c>
      <c r="AE3516" s="28">
        <f t="shared" si="1507"/>
        <v>0</v>
      </c>
      <c r="AF3516" s="28">
        <f t="shared" si="1507"/>
        <v>13.055871666666661</v>
      </c>
      <c r="AG3516" s="28">
        <f t="shared" si="1507"/>
        <v>8.5230499999999978</v>
      </c>
      <c r="AH3516" s="28">
        <f t="shared" si="1449"/>
        <v>0</v>
      </c>
      <c r="AL3516" s="24">
        <f t="shared" si="1459"/>
        <v>1496.5756966666663</v>
      </c>
      <c r="AN3516" s="47">
        <v>315</v>
      </c>
      <c r="AP3516" s="20">
        <f t="shared" si="1457"/>
        <v>1811.5756966666663</v>
      </c>
      <c r="AR3516" s="20"/>
    </row>
    <row r="3517" spans="1:44" x14ac:dyDescent="0.25">
      <c r="A3517" t="str">
        <f>VLOOKUP($B3517,'Cushing Balance'!$C$2:$E$500,3,TRUE)</f>
        <v>12018</v>
      </c>
      <c r="B3517" s="2">
        <v>43528</v>
      </c>
      <c r="C3517" s="32"/>
      <c r="D3517" s="36">
        <f t="shared" si="1485"/>
        <v>139.16694505494522</v>
      </c>
      <c r="E3517" s="28">
        <f t="shared" si="1486"/>
        <v>108.94604395604414</v>
      </c>
      <c r="F3517" s="28">
        <f t="shared" si="1487"/>
        <v>197.36916483516487</v>
      </c>
      <c r="G3517" s="28"/>
      <c r="H3517" s="28">
        <f t="shared" ref="H3517:P3517" si="1515">AVERAGE(H3511:H3516)</f>
        <v>132.56742857142854</v>
      </c>
      <c r="I3517" s="28">
        <f t="shared" si="1515"/>
        <v>78.849230769230743</v>
      </c>
      <c r="J3517" s="28">
        <f t="shared" si="1515"/>
        <v>315.60278021978041</v>
      </c>
      <c r="K3517" s="28">
        <f t="shared" si="1515"/>
        <v>77.481208791208815</v>
      </c>
      <c r="L3517" s="28">
        <f t="shared" si="1515"/>
        <v>6.656349567592164E-3</v>
      </c>
      <c r="M3517" s="28">
        <f t="shared" si="1515"/>
        <v>330.4133626373627</v>
      </c>
      <c r="N3517" s="28">
        <f t="shared" si="1515"/>
        <v>119.65840659340643</v>
      </c>
      <c r="O3517" s="28">
        <f t="shared" si="1515"/>
        <v>44.390010989010989</v>
      </c>
      <c r="P3517" s="28">
        <f t="shared" si="1515"/>
        <v>0</v>
      </c>
      <c r="R3517" s="24">
        <f t="shared" si="1455"/>
        <v>1544.4512387671505</v>
      </c>
      <c r="T3517" s="5">
        <v>602.76879640697632</v>
      </c>
      <c r="V3517" s="20">
        <f t="shared" si="1456"/>
        <v>2147.2200351741267</v>
      </c>
      <c r="W3517" s="59">
        <f t="shared" si="1444"/>
        <v>43528</v>
      </c>
      <c r="X3517" s="36">
        <f t="shared" si="1507"/>
        <v>151.39905833333341</v>
      </c>
      <c r="Y3517" s="28">
        <f t="shared" si="1507"/>
        <v>338.18764999999991</v>
      </c>
      <c r="Z3517" s="28">
        <f t="shared" si="1507"/>
        <v>329.06874999999974</v>
      </c>
      <c r="AA3517" s="28">
        <f t="shared" si="1507"/>
        <v>321.8648083333332</v>
      </c>
      <c r="AB3517" s="28">
        <f t="shared" si="1507"/>
        <v>202.36661666666666</v>
      </c>
      <c r="AC3517" s="28">
        <f t="shared" si="1507"/>
        <v>35.93319166666668</v>
      </c>
      <c r="AD3517" s="28">
        <f t="shared" si="1507"/>
        <v>96.176699999999983</v>
      </c>
      <c r="AE3517" s="28">
        <f t="shared" si="1507"/>
        <v>0</v>
      </c>
      <c r="AF3517" s="28">
        <f t="shared" si="1507"/>
        <v>13.055871666666661</v>
      </c>
      <c r="AG3517" s="28">
        <f t="shared" si="1507"/>
        <v>8.5230499999999978</v>
      </c>
      <c r="AH3517" s="28">
        <f t="shared" si="1449"/>
        <v>0</v>
      </c>
      <c r="AL3517" s="24">
        <f t="shared" si="1459"/>
        <v>1496.5756966666663</v>
      </c>
      <c r="AN3517" s="47">
        <v>315</v>
      </c>
      <c r="AP3517" s="20">
        <f t="shared" si="1457"/>
        <v>1811.5756966666663</v>
      </c>
      <c r="AR3517" s="20"/>
    </row>
    <row r="3518" spans="1:44" x14ac:dyDescent="0.25">
      <c r="A3518" t="str">
        <f>VLOOKUP($B3518,'Cushing Balance'!$C$2:$E$500,3,TRUE)</f>
        <v>12018</v>
      </c>
      <c r="B3518" s="2">
        <v>43529</v>
      </c>
      <c r="C3518" s="32"/>
      <c r="D3518" s="36">
        <f t="shared" si="1485"/>
        <v>139.16694505494522</v>
      </c>
      <c r="E3518" s="28">
        <f t="shared" si="1486"/>
        <v>108.94604395604414</v>
      </c>
      <c r="F3518" s="28">
        <f t="shared" si="1487"/>
        <v>197.36916483516487</v>
      </c>
      <c r="G3518" s="28"/>
      <c r="H3518" s="28">
        <f t="shared" ref="H3518:P3518" si="1516">AVERAGE(H3512:H3517)</f>
        <v>132.56742857142854</v>
      </c>
      <c r="I3518" s="28">
        <f t="shared" si="1516"/>
        <v>78.849230769230743</v>
      </c>
      <c r="J3518" s="28">
        <f t="shared" si="1516"/>
        <v>315.60278021978041</v>
      </c>
      <c r="K3518" s="28">
        <f t="shared" si="1516"/>
        <v>77.481208791208815</v>
      </c>
      <c r="L3518" s="28">
        <f t="shared" si="1516"/>
        <v>6.656349567592164E-3</v>
      </c>
      <c r="M3518" s="28">
        <f t="shared" si="1516"/>
        <v>330.4133626373627</v>
      </c>
      <c r="N3518" s="28">
        <f t="shared" si="1516"/>
        <v>119.65840659340643</v>
      </c>
      <c r="O3518" s="28">
        <f t="shared" si="1516"/>
        <v>44.390010989010989</v>
      </c>
      <c r="P3518" s="28">
        <f t="shared" si="1516"/>
        <v>0</v>
      </c>
      <c r="R3518" s="24">
        <f t="shared" si="1455"/>
        <v>1544.4512387671505</v>
      </c>
      <c r="T3518" s="5">
        <v>602.76879640697632</v>
      </c>
      <c r="V3518" s="20">
        <f t="shared" si="1456"/>
        <v>2147.2200351741267</v>
      </c>
      <c r="W3518" s="59">
        <f t="shared" si="1444"/>
        <v>43529</v>
      </c>
      <c r="X3518" s="36">
        <f t="shared" si="1507"/>
        <v>151.39905833333341</v>
      </c>
      <c r="Y3518" s="28">
        <f t="shared" si="1507"/>
        <v>338.18764999999991</v>
      </c>
      <c r="Z3518" s="28">
        <f t="shared" si="1507"/>
        <v>329.06874999999974</v>
      </c>
      <c r="AA3518" s="28">
        <f t="shared" si="1507"/>
        <v>321.8648083333332</v>
      </c>
      <c r="AB3518" s="28">
        <f t="shared" si="1507"/>
        <v>202.36661666666666</v>
      </c>
      <c r="AC3518" s="28">
        <f t="shared" si="1507"/>
        <v>35.93319166666668</v>
      </c>
      <c r="AD3518" s="28">
        <f t="shared" si="1507"/>
        <v>96.176699999999983</v>
      </c>
      <c r="AE3518" s="28">
        <f t="shared" si="1507"/>
        <v>0</v>
      </c>
      <c r="AF3518" s="28">
        <f t="shared" si="1507"/>
        <v>13.055871666666661</v>
      </c>
      <c r="AG3518" s="28">
        <f t="shared" si="1507"/>
        <v>8.5230499999999978</v>
      </c>
      <c r="AH3518" s="28">
        <f t="shared" si="1449"/>
        <v>0</v>
      </c>
      <c r="AL3518" s="24">
        <f t="shared" si="1459"/>
        <v>1496.5756966666663</v>
      </c>
      <c r="AN3518" s="47">
        <v>315</v>
      </c>
      <c r="AP3518" s="20">
        <f t="shared" si="1457"/>
        <v>1811.5756966666663</v>
      </c>
      <c r="AR3518" s="20"/>
    </row>
    <row r="3519" spans="1:44" x14ac:dyDescent="0.25">
      <c r="A3519" t="str">
        <f>VLOOKUP($B3519,'Cushing Balance'!$C$2:$E$500,3,TRUE)</f>
        <v>12018</v>
      </c>
      <c r="B3519" s="2">
        <v>43530</v>
      </c>
      <c r="C3519" s="32"/>
      <c r="D3519" s="36">
        <f t="shared" si="1485"/>
        <v>139.16694505494522</v>
      </c>
      <c r="E3519" s="28">
        <f t="shared" si="1486"/>
        <v>108.94604395604414</v>
      </c>
      <c r="F3519" s="28">
        <f t="shared" si="1487"/>
        <v>197.36916483516487</v>
      </c>
      <c r="G3519" s="28"/>
      <c r="H3519" s="28">
        <f t="shared" ref="H3519:P3519" si="1517">AVERAGE(H3513:H3518)</f>
        <v>132.56742857142854</v>
      </c>
      <c r="I3519" s="28">
        <f t="shared" si="1517"/>
        <v>78.849230769230743</v>
      </c>
      <c r="J3519" s="28">
        <f t="shared" si="1517"/>
        <v>315.60278021978041</v>
      </c>
      <c r="K3519" s="28">
        <f t="shared" si="1517"/>
        <v>77.481208791208815</v>
      </c>
      <c r="L3519" s="28">
        <f t="shared" si="1517"/>
        <v>6.656349567592164E-3</v>
      </c>
      <c r="M3519" s="28">
        <f t="shared" si="1517"/>
        <v>330.4133626373627</v>
      </c>
      <c r="N3519" s="28">
        <f t="shared" si="1517"/>
        <v>119.65840659340643</v>
      </c>
      <c r="O3519" s="28">
        <f t="shared" si="1517"/>
        <v>44.390010989010989</v>
      </c>
      <c r="P3519" s="28">
        <f t="shared" si="1517"/>
        <v>0</v>
      </c>
      <c r="R3519" s="24">
        <f t="shared" si="1455"/>
        <v>1544.4512387671505</v>
      </c>
      <c r="T3519" s="5">
        <v>602.76879640697632</v>
      </c>
      <c r="V3519" s="20">
        <f t="shared" si="1456"/>
        <v>2147.2200351741267</v>
      </c>
      <c r="W3519" s="59">
        <f t="shared" si="1444"/>
        <v>43530</v>
      </c>
      <c r="X3519" s="36">
        <f t="shared" si="1507"/>
        <v>151.39905833333341</v>
      </c>
      <c r="Y3519" s="28">
        <f t="shared" si="1507"/>
        <v>338.18764999999991</v>
      </c>
      <c r="Z3519" s="28">
        <f t="shared" si="1507"/>
        <v>329.06874999999974</v>
      </c>
      <c r="AA3519" s="28">
        <f t="shared" si="1507"/>
        <v>321.8648083333332</v>
      </c>
      <c r="AB3519" s="28">
        <f t="shared" si="1507"/>
        <v>202.36661666666666</v>
      </c>
      <c r="AC3519" s="28">
        <f t="shared" si="1507"/>
        <v>35.93319166666668</v>
      </c>
      <c r="AD3519" s="28">
        <f t="shared" si="1507"/>
        <v>96.176699999999983</v>
      </c>
      <c r="AE3519" s="28">
        <f t="shared" si="1507"/>
        <v>0</v>
      </c>
      <c r="AF3519" s="28">
        <f t="shared" si="1507"/>
        <v>13.055871666666661</v>
      </c>
      <c r="AG3519" s="28">
        <f t="shared" si="1507"/>
        <v>8.5230499999999978</v>
      </c>
      <c r="AH3519" s="28">
        <f t="shared" si="1449"/>
        <v>0</v>
      </c>
      <c r="AL3519" s="24">
        <f t="shared" si="1459"/>
        <v>1496.5756966666663</v>
      </c>
      <c r="AN3519" s="47">
        <v>315</v>
      </c>
      <c r="AP3519" s="20">
        <f t="shared" si="1457"/>
        <v>1811.5756966666663</v>
      </c>
      <c r="AR3519" s="20"/>
    </row>
    <row r="3520" spans="1:44" x14ac:dyDescent="0.25">
      <c r="A3520" t="str">
        <f>VLOOKUP($B3520,'Cushing Balance'!$C$2:$E$500,3,TRUE)</f>
        <v>12018</v>
      </c>
      <c r="B3520" s="2">
        <v>43531</v>
      </c>
      <c r="C3520" s="32"/>
      <c r="D3520" s="36">
        <f t="shared" si="1485"/>
        <v>139.16694505494522</v>
      </c>
      <c r="E3520" s="28">
        <f t="shared" si="1486"/>
        <v>108.94604395604414</v>
      </c>
      <c r="F3520" s="28">
        <f t="shared" si="1487"/>
        <v>197.36916483516487</v>
      </c>
      <c r="G3520" s="28"/>
      <c r="H3520" s="28">
        <f t="shared" ref="H3520:P3520" si="1518">AVERAGE(H3514:H3519)</f>
        <v>132.56742857142854</v>
      </c>
      <c r="I3520" s="28">
        <f t="shared" si="1518"/>
        <v>78.849230769230743</v>
      </c>
      <c r="J3520" s="28">
        <f t="shared" si="1518"/>
        <v>315.60278021978041</v>
      </c>
      <c r="K3520" s="28">
        <f t="shared" si="1518"/>
        <v>77.481208791208815</v>
      </c>
      <c r="L3520" s="28">
        <f t="shared" si="1518"/>
        <v>6.656349567592164E-3</v>
      </c>
      <c r="M3520" s="28">
        <f t="shared" si="1518"/>
        <v>330.4133626373627</v>
      </c>
      <c r="N3520" s="28">
        <f t="shared" si="1518"/>
        <v>119.65840659340643</v>
      </c>
      <c r="O3520" s="28">
        <f t="shared" si="1518"/>
        <v>44.390010989010989</v>
      </c>
      <c r="P3520" s="28">
        <f t="shared" si="1518"/>
        <v>0</v>
      </c>
      <c r="R3520" s="24">
        <f t="shared" si="1455"/>
        <v>1544.4512387671505</v>
      </c>
      <c r="T3520" s="5">
        <v>602.76879640697632</v>
      </c>
      <c r="V3520" s="20">
        <f t="shared" si="1456"/>
        <v>2147.2200351741267</v>
      </c>
      <c r="W3520" s="59">
        <f t="shared" si="1444"/>
        <v>43531</v>
      </c>
      <c r="X3520" s="36">
        <f t="shared" si="1507"/>
        <v>151.39905833333341</v>
      </c>
      <c r="Y3520" s="28">
        <f t="shared" si="1507"/>
        <v>338.18764999999991</v>
      </c>
      <c r="Z3520" s="28">
        <f t="shared" si="1507"/>
        <v>329.06874999999974</v>
      </c>
      <c r="AA3520" s="28">
        <f t="shared" si="1507"/>
        <v>321.8648083333332</v>
      </c>
      <c r="AB3520" s="28">
        <f t="shared" si="1507"/>
        <v>202.36661666666666</v>
      </c>
      <c r="AC3520" s="28">
        <f t="shared" si="1507"/>
        <v>35.93319166666668</v>
      </c>
      <c r="AD3520" s="28">
        <f t="shared" si="1507"/>
        <v>96.176699999999983</v>
      </c>
      <c r="AE3520" s="28">
        <f t="shared" si="1507"/>
        <v>0</v>
      </c>
      <c r="AF3520" s="28">
        <f t="shared" si="1507"/>
        <v>13.055871666666661</v>
      </c>
      <c r="AG3520" s="28">
        <f t="shared" si="1507"/>
        <v>8.5230499999999978</v>
      </c>
      <c r="AH3520" s="28">
        <f t="shared" si="1449"/>
        <v>0</v>
      </c>
      <c r="AL3520" s="24">
        <f t="shared" si="1459"/>
        <v>1496.5756966666663</v>
      </c>
      <c r="AN3520" s="47">
        <v>315</v>
      </c>
      <c r="AP3520" s="20">
        <f t="shared" si="1457"/>
        <v>1811.5756966666663</v>
      </c>
      <c r="AR3520" s="20"/>
    </row>
    <row r="3521" spans="1:44" x14ac:dyDescent="0.25">
      <c r="A3521" t="str">
        <f>VLOOKUP($B3521,'Cushing Balance'!$C$2:$E$500,3,TRUE)</f>
        <v>12018</v>
      </c>
      <c r="B3521" s="2">
        <v>43532</v>
      </c>
      <c r="C3521" s="32"/>
      <c r="D3521" s="36">
        <f t="shared" si="1485"/>
        <v>139.16694505494522</v>
      </c>
      <c r="E3521" s="28">
        <f t="shared" si="1486"/>
        <v>108.94604395604414</v>
      </c>
      <c r="F3521" s="28">
        <f t="shared" si="1487"/>
        <v>197.36916483516487</v>
      </c>
      <c r="G3521" s="28"/>
      <c r="H3521" s="28">
        <f t="shared" ref="H3521:P3521" si="1519">AVERAGE(H3515:H3520)</f>
        <v>132.56742857142854</v>
      </c>
      <c r="I3521" s="28">
        <f t="shared" si="1519"/>
        <v>78.849230769230743</v>
      </c>
      <c r="J3521" s="28">
        <f t="shared" si="1519"/>
        <v>315.60278021978041</v>
      </c>
      <c r="K3521" s="28">
        <f t="shared" si="1519"/>
        <v>77.481208791208815</v>
      </c>
      <c r="L3521" s="28">
        <f t="shared" si="1519"/>
        <v>6.656349567592164E-3</v>
      </c>
      <c r="M3521" s="28">
        <f t="shared" si="1519"/>
        <v>330.4133626373627</v>
      </c>
      <c r="N3521" s="28">
        <f t="shared" si="1519"/>
        <v>119.65840659340643</v>
      </c>
      <c r="O3521" s="28">
        <f t="shared" si="1519"/>
        <v>44.390010989010989</v>
      </c>
      <c r="P3521" s="28">
        <f t="shared" si="1519"/>
        <v>0</v>
      </c>
      <c r="R3521" s="24">
        <f t="shared" si="1455"/>
        <v>1544.4512387671505</v>
      </c>
      <c r="T3521" s="5">
        <v>602.76879640697632</v>
      </c>
      <c r="V3521" s="20">
        <f t="shared" si="1456"/>
        <v>2147.2200351741267</v>
      </c>
      <c r="W3521" s="59">
        <f t="shared" si="1444"/>
        <v>43532</v>
      </c>
      <c r="X3521" s="36">
        <f t="shared" si="1507"/>
        <v>151.39905833333341</v>
      </c>
      <c r="Y3521" s="28">
        <f t="shared" si="1507"/>
        <v>338.18764999999991</v>
      </c>
      <c r="Z3521" s="28">
        <f t="shared" si="1507"/>
        <v>329.06874999999974</v>
      </c>
      <c r="AA3521" s="28">
        <f t="shared" si="1507"/>
        <v>321.8648083333332</v>
      </c>
      <c r="AB3521" s="28">
        <f t="shared" si="1507"/>
        <v>202.36661666666666</v>
      </c>
      <c r="AC3521" s="28">
        <f t="shared" si="1507"/>
        <v>35.93319166666668</v>
      </c>
      <c r="AD3521" s="28">
        <f t="shared" si="1507"/>
        <v>96.176699999999983</v>
      </c>
      <c r="AE3521" s="28">
        <f t="shared" si="1507"/>
        <v>0</v>
      </c>
      <c r="AF3521" s="28">
        <f t="shared" si="1507"/>
        <v>13.055871666666661</v>
      </c>
      <c r="AG3521" s="28">
        <f t="shared" si="1507"/>
        <v>8.5230499999999978</v>
      </c>
      <c r="AH3521" s="28">
        <f t="shared" si="1449"/>
        <v>0</v>
      </c>
      <c r="AL3521" s="24">
        <f t="shared" si="1459"/>
        <v>1496.5756966666663</v>
      </c>
      <c r="AN3521" s="47">
        <v>315</v>
      </c>
      <c r="AP3521" s="20">
        <f t="shared" si="1457"/>
        <v>1811.5756966666663</v>
      </c>
      <c r="AR3521" s="20"/>
    </row>
    <row r="3522" spans="1:44" x14ac:dyDescent="0.25">
      <c r="A3522" t="str">
        <f>VLOOKUP($B3522,'Cushing Balance'!$C$2:$E$500,3,TRUE)</f>
        <v>12018</v>
      </c>
      <c r="B3522" s="2">
        <v>43533</v>
      </c>
      <c r="C3522" s="32"/>
      <c r="D3522" s="36">
        <f t="shared" si="1485"/>
        <v>139.16694505494522</v>
      </c>
      <c r="E3522" s="28">
        <f t="shared" si="1486"/>
        <v>108.94604395604414</v>
      </c>
      <c r="F3522" s="28">
        <f t="shared" si="1487"/>
        <v>197.36916483516487</v>
      </c>
      <c r="G3522" s="28"/>
      <c r="H3522" s="28">
        <f t="shared" ref="H3522:P3522" si="1520">AVERAGE(H3516:H3521)</f>
        <v>132.56742857142854</v>
      </c>
      <c r="I3522" s="28">
        <f t="shared" si="1520"/>
        <v>78.849230769230743</v>
      </c>
      <c r="J3522" s="28">
        <f t="shared" si="1520"/>
        <v>315.60278021978041</v>
      </c>
      <c r="K3522" s="28">
        <f t="shared" si="1520"/>
        <v>77.481208791208815</v>
      </c>
      <c r="L3522" s="28">
        <f t="shared" si="1520"/>
        <v>6.656349567592164E-3</v>
      </c>
      <c r="M3522" s="28">
        <f t="shared" si="1520"/>
        <v>330.4133626373627</v>
      </c>
      <c r="N3522" s="28">
        <f t="shared" si="1520"/>
        <v>119.65840659340643</v>
      </c>
      <c r="O3522" s="28">
        <f t="shared" si="1520"/>
        <v>44.390010989010989</v>
      </c>
      <c r="P3522" s="28">
        <f t="shared" si="1520"/>
        <v>0</v>
      </c>
      <c r="R3522" s="24">
        <f t="shared" si="1455"/>
        <v>1544.4512387671505</v>
      </c>
      <c r="T3522" s="5">
        <v>602.76879640697632</v>
      </c>
      <c r="V3522" s="20">
        <f t="shared" si="1456"/>
        <v>2147.2200351741267</v>
      </c>
      <c r="W3522" s="59">
        <f t="shared" ref="W3522:W3585" si="1521">B3522</f>
        <v>43533</v>
      </c>
      <c r="X3522" s="36">
        <f t="shared" si="1507"/>
        <v>151.39905833333341</v>
      </c>
      <c r="Y3522" s="28">
        <f t="shared" si="1507"/>
        <v>338.18764999999991</v>
      </c>
      <c r="Z3522" s="28">
        <f t="shared" si="1507"/>
        <v>329.06874999999974</v>
      </c>
      <c r="AA3522" s="28">
        <f t="shared" si="1507"/>
        <v>321.8648083333332</v>
      </c>
      <c r="AB3522" s="28">
        <f t="shared" si="1507"/>
        <v>202.36661666666666</v>
      </c>
      <c r="AC3522" s="28">
        <f t="shared" si="1507"/>
        <v>35.93319166666668</v>
      </c>
      <c r="AD3522" s="28">
        <f t="shared" si="1507"/>
        <v>96.176699999999983</v>
      </c>
      <c r="AE3522" s="28">
        <f t="shared" si="1507"/>
        <v>0</v>
      </c>
      <c r="AF3522" s="28">
        <f t="shared" si="1507"/>
        <v>13.055871666666661</v>
      </c>
      <c r="AG3522" s="28">
        <f t="shared" si="1507"/>
        <v>8.5230499999999978</v>
      </c>
      <c r="AH3522" s="28">
        <f t="shared" si="1449"/>
        <v>0</v>
      </c>
      <c r="AL3522" s="24">
        <f t="shared" si="1459"/>
        <v>1496.5756966666663</v>
      </c>
      <c r="AN3522" s="47">
        <v>315</v>
      </c>
      <c r="AP3522" s="20">
        <f t="shared" si="1457"/>
        <v>1811.5756966666663</v>
      </c>
      <c r="AR3522" s="20"/>
    </row>
    <row r="3523" spans="1:44" x14ac:dyDescent="0.25">
      <c r="A3523" t="str">
        <f>VLOOKUP($B3523,'Cushing Balance'!$C$2:$E$500,3,TRUE)</f>
        <v>12018</v>
      </c>
      <c r="B3523" s="2">
        <v>43534</v>
      </c>
      <c r="C3523" s="32"/>
      <c r="D3523" s="36">
        <f t="shared" si="1485"/>
        <v>139.16694505494522</v>
      </c>
      <c r="E3523" s="28">
        <f t="shared" si="1486"/>
        <v>108.94604395604414</v>
      </c>
      <c r="F3523" s="28">
        <f t="shared" si="1487"/>
        <v>197.36916483516487</v>
      </c>
      <c r="G3523" s="28"/>
      <c r="H3523" s="28">
        <f t="shared" ref="H3523:P3523" si="1522">AVERAGE(H3517:H3522)</f>
        <v>132.56742857142854</v>
      </c>
      <c r="I3523" s="28">
        <f t="shared" si="1522"/>
        <v>78.849230769230743</v>
      </c>
      <c r="J3523" s="28">
        <f t="shared" si="1522"/>
        <v>315.60278021978041</v>
      </c>
      <c r="K3523" s="28">
        <f t="shared" si="1522"/>
        <v>77.481208791208815</v>
      </c>
      <c r="L3523" s="28">
        <f t="shared" si="1522"/>
        <v>6.656349567592164E-3</v>
      </c>
      <c r="M3523" s="28">
        <f t="shared" si="1522"/>
        <v>330.4133626373627</v>
      </c>
      <c r="N3523" s="28">
        <f t="shared" si="1522"/>
        <v>119.65840659340643</v>
      </c>
      <c r="O3523" s="28">
        <f t="shared" si="1522"/>
        <v>44.390010989010989</v>
      </c>
      <c r="P3523" s="28">
        <f t="shared" si="1522"/>
        <v>0</v>
      </c>
      <c r="R3523" s="24">
        <f t="shared" si="1455"/>
        <v>1544.4512387671505</v>
      </c>
      <c r="T3523" s="5">
        <v>602.76879640697632</v>
      </c>
      <c r="V3523" s="20">
        <f t="shared" si="1456"/>
        <v>2147.2200351741267</v>
      </c>
      <c r="W3523" s="59">
        <f t="shared" si="1521"/>
        <v>43534</v>
      </c>
      <c r="X3523" s="36">
        <f t="shared" si="1507"/>
        <v>151.39905833333341</v>
      </c>
      <c r="Y3523" s="28">
        <f t="shared" si="1507"/>
        <v>338.18764999999991</v>
      </c>
      <c r="Z3523" s="28">
        <f t="shared" si="1507"/>
        <v>329.06874999999974</v>
      </c>
      <c r="AA3523" s="28">
        <f t="shared" si="1507"/>
        <v>321.8648083333332</v>
      </c>
      <c r="AB3523" s="28">
        <f t="shared" si="1507"/>
        <v>202.36661666666666</v>
      </c>
      <c r="AC3523" s="28">
        <f t="shared" si="1507"/>
        <v>35.93319166666668</v>
      </c>
      <c r="AD3523" s="28">
        <f t="shared" si="1507"/>
        <v>96.176699999999983</v>
      </c>
      <c r="AE3523" s="28">
        <f t="shared" si="1507"/>
        <v>0</v>
      </c>
      <c r="AF3523" s="28">
        <f t="shared" si="1507"/>
        <v>13.055871666666661</v>
      </c>
      <c r="AG3523" s="28">
        <f t="shared" si="1507"/>
        <v>8.5230499999999978</v>
      </c>
      <c r="AH3523" s="28">
        <f t="shared" si="1449"/>
        <v>0</v>
      </c>
      <c r="AL3523" s="24">
        <f t="shared" si="1459"/>
        <v>1496.5756966666663</v>
      </c>
      <c r="AN3523" s="47">
        <v>315</v>
      </c>
      <c r="AP3523" s="20">
        <f t="shared" si="1457"/>
        <v>1811.5756966666663</v>
      </c>
      <c r="AR3523" s="20"/>
    </row>
    <row r="3524" spans="1:44" x14ac:dyDescent="0.25">
      <c r="A3524" t="str">
        <f>VLOOKUP($B3524,'Cushing Balance'!$C$2:$E$500,3,TRUE)</f>
        <v>12018</v>
      </c>
      <c r="B3524" s="2">
        <v>43535</v>
      </c>
      <c r="C3524" s="32"/>
      <c r="D3524" s="36">
        <f t="shared" si="1485"/>
        <v>139.16694505494522</v>
      </c>
      <c r="E3524" s="28">
        <f t="shared" si="1486"/>
        <v>108.94604395604414</v>
      </c>
      <c r="F3524" s="28">
        <f t="shared" si="1487"/>
        <v>197.36916483516487</v>
      </c>
      <c r="G3524" s="28"/>
      <c r="H3524" s="28">
        <f t="shared" ref="H3524:P3524" si="1523">AVERAGE(H3518:H3523)</f>
        <v>132.56742857142854</v>
      </c>
      <c r="I3524" s="28">
        <f t="shared" si="1523"/>
        <v>78.849230769230743</v>
      </c>
      <c r="J3524" s="28">
        <f t="shared" si="1523"/>
        <v>315.60278021978041</v>
      </c>
      <c r="K3524" s="28">
        <f t="shared" si="1523"/>
        <v>77.481208791208815</v>
      </c>
      <c r="L3524" s="28">
        <f t="shared" si="1523"/>
        <v>6.656349567592164E-3</v>
      </c>
      <c r="M3524" s="28">
        <f t="shared" si="1523"/>
        <v>330.4133626373627</v>
      </c>
      <c r="N3524" s="28">
        <f t="shared" si="1523"/>
        <v>119.65840659340643</v>
      </c>
      <c r="O3524" s="28">
        <f t="shared" si="1523"/>
        <v>44.390010989010989</v>
      </c>
      <c r="P3524" s="28">
        <f t="shared" si="1523"/>
        <v>0</v>
      </c>
      <c r="R3524" s="24">
        <f t="shared" si="1455"/>
        <v>1544.4512387671505</v>
      </c>
      <c r="T3524" s="5">
        <v>602.76879640697632</v>
      </c>
      <c r="V3524" s="20">
        <f t="shared" si="1456"/>
        <v>2147.2200351741267</v>
      </c>
      <c r="W3524" s="59">
        <f t="shared" si="1521"/>
        <v>43535</v>
      </c>
      <c r="X3524" s="36">
        <f t="shared" si="1507"/>
        <v>151.39905833333341</v>
      </c>
      <c r="Y3524" s="28">
        <f t="shared" si="1507"/>
        <v>338.18764999999991</v>
      </c>
      <c r="Z3524" s="28">
        <f t="shared" si="1507"/>
        <v>329.06874999999974</v>
      </c>
      <c r="AA3524" s="28">
        <f t="shared" si="1507"/>
        <v>321.8648083333332</v>
      </c>
      <c r="AB3524" s="28">
        <f t="shared" si="1507"/>
        <v>202.36661666666666</v>
      </c>
      <c r="AC3524" s="28">
        <f t="shared" si="1507"/>
        <v>35.93319166666668</v>
      </c>
      <c r="AD3524" s="28">
        <f t="shared" si="1507"/>
        <v>96.176699999999983</v>
      </c>
      <c r="AE3524" s="28">
        <f t="shared" si="1507"/>
        <v>0</v>
      </c>
      <c r="AF3524" s="28">
        <f t="shared" si="1507"/>
        <v>13.055871666666661</v>
      </c>
      <c r="AG3524" s="28">
        <f t="shared" si="1507"/>
        <v>8.5230499999999978</v>
      </c>
      <c r="AH3524" s="28">
        <f t="shared" si="1449"/>
        <v>0</v>
      </c>
      <c r="AL3524" s="24">
        <f t="shared" si="1459"/>
        <v>1496.5756966666663</v>
      </c>
      <c r="AN3524" s="47">
        <v>315</v>
      </c>
      <c r="AP3524" s="20">
        <f t="shared" si="1457"/>
        <v>1811.5756966666663</v>
      </c>
      <c r="AR3524" s="20"/>
    </row>
    <row r="3525" spans="1:44" x14ac:dyDescent="0.25">
      <c r="A3525" t="str">
        <f>VLOOKUP($B3525,'Cushing Balance'!$C$2:$E$500,3,TRUE)</f>
        <v>12018</v>
      </c>
      <c r="B3525" s="2">
        <v>43536</v>
      </c>
      <c r="C3525" s="32"/>
      <c r="D3525" s="36">
        <f t="shared" si="1485"/>
        <v>139.16694505494522</v>
      </c>
      <c r="E3525" s="28">
        <f t="shared" si="1486"/>
        <v>108.94604395604414</v>
      </c>
      <c r="F3525" s="28">
        <f t="shared" si="1487"/>
        <v>197.36916483516487</v>
      </c>
      <c r="G3525" s="28"/>
      <c r="H3525" s="28">
        <f t="shared" ref="H3525:P3525" si="1524">AVERAGE(H3519:H3524)</f>
        <v>132.56742857142854</v>
      </c>
      <c r="I3525" s="28">
        <f t="shared" si="1524"/>
        <v>78.849230769230743</v>
      </c>
      <c r="J3525" s="28">
        <f t="shared" si="1524"/>
        <v>315.60278021978041</v>
      </c>
      <c r="K3525" s="28">
        <f t="shared" si="1524"/>
        <v>77.481208791208815</v>
      </c>
      <c r="L3525" s="28">
        <f t="shared" si="1524"/>
        <v>6.656349567592164E-3</v>
      </c>
      <c r="M3525" s="28">
        <f t="shared" si="1524"/>
        <v>330.4133626373627</v>
      </c>
      <c r="N3525" s="28">
        <f t="shared" si="1524"/>
        <v>119.65840659340643</v>
      </c>
      <c r="O3525" s="28">
        <f t="shared" si="1524"/>
        <v>44.390010989010989</v>
      </c>
      <c r="P3525" s="28">
        <f t="shared" si="1524"/>
        <v>0</v>
      </c>
      <c r="R3525" s="24">
        <f t="shared" si="1455"/>
        <v>1544.4512387671505</v>
      </c>
      <c r="T3525" s="5">
        <v>602.76879640697632</v>
      </c>
      <c r="V3525" s="20">
        <f t="shared" si="1456"/>
        <v>2147.2200351741267</v>
      </c>
      <c r="W3525" s="59">
        <f t="shared" si="1521"/>
        <v>43536</v>
      </c>
      <c r="X3525" s="36">
        <f t="shared" ref="X3525:AG3540" si="1525">AVERAGE(X3518:X3524)</f>
        <v>151.39905833333341</v>
      </c>
      <c r="Y3525" s="28">
        <f t="shared" si="1525"/>
        <v>338.18764999999991</v>
      </c>
      <c r="Z3525" s="28">
        <f t="shared" si="1525"/>
        <v>329.06874999999974</v>
      </c>
      <c r="AA3525" s="28">
        <f t="shared" si="1525"/>
        <v>321.8648083333332</v>
      </c>
      <c r="AB3525" s="28">
        <f t="shared" si="1525"/>
        <v>202.36661666666666</v>
      </c>
      <c r="AC3525" s="28">
        <f t="shared" si="1525"/>
        <v>35.93319166666668</v>
      </c>
      <c r="AD3525" s="28">
        <f t="shared" si="1525"/>
        <v>96.176699999999983</v>
      </c>
      <c r="AE3525" s="28">
        <f t="shared" si="1525"/>
        <v>0</v>
      </c>
      <c r="AF3525" s="28">
        <f t="shared" si="1525"/>
        <v>13.055871666666661</v>
      </c>
      <c r="AG3525" s="28">
        <f t="shared" si="1525"/>
        <v>8.5230499999999978</v>
      </c>
      <c r="AH3525" s="28">
        <f t="shared" ref="AH3525:AH3588" si="1526">AVERAGE(AH3518:AH3524)</f>
        <v>0</v>
      </c>
      <c r="AL3525" s="24">
        <f t="shared" si="1459"/>
        <v>1496.5756966666663</v>
      </c>
      <c r="AN3525" s="47">
        <v>315</v>
      </c>
      <c r="AP3525" s="20">
        <f t="shared" si="1457"/>
        <v>1811.5756966666663</v>
      </c>
      <c r="AR3525" s="20"/>
    </row>
    <row r="3526" spans="1:44" x14ac:dyDescent="0.25">
      <c r="A3526" t="str">
        <f>VLOOKUP($B3526,'Cushing Balance'!$C$2:$E$500,3,TRUE)</f>
        <v>12018</v>
      </c>
      <c r="B3526" s="2">
        <v>43537</v>
      </c>
      <c r="C3526" s="32"/>
      <c r="D3526" s="36">
        <f t="shared" si="1485"/>
        <v>139.16694505494522</v>
      </c>
      <c r="E3526" s="28">
        <f t="shared" si="1486"/>
        <v>108.94604395604414</v>
      </c>
      <c r="F3526" s="28">
        <f t="shared" si="1487"/>
        <v>197.36916483516487</v>
      </c>
      <c r="G3526" s="28"/>
      <c r="H3526" s="28">
        <f t="shared" ref="H3526:P3526" si="1527">AVERAGE(H3520:H3525)</f>
        <v>132.56742857142854</v>
      </c>
      <c r="I3526" s="28">
        <f t="shared" si="1527"/>
        <v>78.849230769230743</v>
      </c>
      <c r="J3526" s="28">
        <f t="shared" si="1527"/>
        <v>315.60278021978041</v>
      </c>
      <c r="K3526" s="28">
        <f t="shared" si="1527"/>
        <v>77.481208791208815</v>
      </c>
      <c r="L3526" s="28">
        <f t="shared" si="1527"/>
        <v>6.656349567592164E-3</v>
      </c>
      <c r="M3526" s="28">
        <f t="shared" si="1527"/>
        <v>330.4133626373627</v>
      </c>
      <c r="N3526" s="28">
        <f t="shared" si="1527"/>
        <v>119.65840659340643</v>
      </c>
      <c r="O3526" s="28">
        <f t="shared" si="1527"/>
        <v>44.390010989010989</v>
      </c>
      <c r="P3526" s="28">
        <f t="shared" si="1527"/>
        <v>0</v>
      </c>
      <c r="R3526" s="24">
        <f t="shared" si="1455"/>
        <v>1544.4512387671505</v>
      </c>
      <c r="T3526" s="5">
        <v>602.76879640697632</v>
      </c>
      <c r="V3526" s="20">
        <f t="shared" si="1456"/>
        <v>2147.2200351741267</v>
      </c>
      <c r="W3526" s="59">
        <f t="shared" si="1521"/>
        <v>43537</v>
      </c>
      <c r="X3526" s="36">
        <f t="shared" si="1525"/>
        <v>151.39905833333341</v>
      </c>
      <c r="Y3526" s="28">
        <f t="shared" si="1525"/>
        <v>338.18764999999991</v>
      </c>
      <c r="Z3526" s="28">
        <f t="shared" si="1525"/>
        <v>329.06874999999974</v>
      </c>
      <c r="AA3526" s="28">
        <f t="shared" si="1525"/>
        <v>321.8648083333332</v>
      </c>
      <c r="AB3526" s="28">
        <f t="shared" si="1525"/>
        <v>202.36661666666666</v>
      </c>
      <c r="AC3526" s="28">
        <f t="shared" si="1525"/>
        <v>35.93319166666668</v>
      </c>
      <c r="AD3526" s="28">
        <f t="shared" si="1525"/>
        <v>96.176699999999983</v>
      </c>
      <c r="AE3526" s="28">
        <f t="shared" si="1525"/>
        <v>0</v>
      </c>
      <c r="AF3526" s="28">
        <f t="shared" si="1525"/>
        <v>13.055871666666661</v>
      </c>
      <c r="AG3526" s="28">
        <f t="shared" si="1525"/>
        <v>8.5230499999999978</v>
      </c>
      <c r="AH3526" s="28">
        <f t="shared" si="1526"/>
        <v>0</v>
      </c>
      <c r="AL3526" s="24">
        <f t="shared" si="1459"/>
        <v>1496.5756966666663</v>
      </c>
      <c r="AN3526" s="47">
        <v>315</v>
      </c>
      <c r="AP3526" s="20">
        <f t="shared" si="1457"/>
        <v>1811.5756966666663</v>
      </c>
      <c r="AR3526" s="20"/>
    </row>
    <row r="3527" spans="1:44" x14ac:dyDescent="0.25">
      <c r="A3527" t="str">
        <f>VLOOKUP($B3527,'Cushing Balance'!$C$2:$E$500,3,TRUE)</f>
        <v>12018</v>
      </c>
      <c r="B3527" s="2">
        <v>43538</v>
      </c>
      <c r="C3527" s="32"/>
      <c r="D3527" s="36">
        <f t="shared" si="1485"/>
        <v>139.16694505494522</v>
      </c>
      <c r="E3527" s="28">
        <f t="shared" si="1486"/>
        <v>108.94604395604414</v>
      </c>
      <c r="F3527" s="28">
        <f t="shared" si="1487"/>
        <v>197.36916483516487</v>
      </c>
      <c r="G3527" s="28"/>
      <c r="H3527" s="28">
        <f t="shared" ref="H3527:P3527" si="1528">AVERAGE(H3521:H3526)</f>
        <v>132.56742857142854</v>
      </c>
      <c r="I3527" s="28">
        <f t="shared" si="1528"/>
        <v>78.849230769230743</v>
      </c>
      <c r="J3527" s="28">
        <f t="shared" si="1528"/>
        <v>315.60278021978041</v>
      </c>
      <c r="K3527" s="28">
        <f t="shared" si="1528"/>
        <v>77.481208791208815</v>
      </c>
      <c r="L3527" s="28">
        <f t="shared" si="1528"/>
        <v>6.656349567592164E-3</v>
      </c>
      <c r="M3527" s="28">
        <f t="shared" si="1528"/>
        <v>330.4133626373627</v>
      </c>
      <c r="N3527" s="28">
        <f t="shared" si="1528"/>
        <v>119.65840659340643</v>
      </c>
      <c r="O3527" s="28">
        <f t="shared" si="1528"/>
        <v>44.390010989010989</v>
      </c>
      <c r="P3527" s="28">
        <f t="shared" si="1528"/>
        <v>0</v>
      </c>
      <c r="R3527" s="24">
        <f t="shared" si="1455"/>
        <v>1544.4512387671505</v>
      </c>
      <c r="T3527" s="5">
        <v>602.76879640697632</v>
      </c>
      <c r="V3527" s="20">
        <f t="shared" si="1456"/>
        <v>2147.2200351741267</v>
      </c>
      <c r="W3527" s="59">
        <f t="shared" si="1521"/>
        <v>43538</v>
      </c>
      <c r="X3527" s="36">
        <f t="shared" si="1525"/>
        <v>151.39905833333341</v>
      </c>
      <c r="Y3527" s="28">
        <f t="shared" si="1525"/>
        <v>338.18764999999991</v>
      </c>
      <c r="Z3527" s="28">
        <f t="shared" si="1525"/>
        <v>329.06874999999974</v>
      </c>
      <c r="AA3527" s="28">
        <f t="shared" si="1525"/>
        <v>321.8648083333332</v>
      </c>
      <c r="AB3527" s="28">
        <f t="shared" si="1525"/>
        <v>202.36661666666666</v>
      </c>
      <c r="AC3527" s="28">
        <f t="shared" si="1525"/>
        <v>35.93319166666668</v>
      </c>
      <c r="AD3527" s="28">
        <f t="shared" si="1525"/>
        <v>96.176699999999983</v>
      </c>
      <c r="AE3527" s="28">
        <f t="shared" si="1525"/>
        <v>0</v>
      </c>
      <c r="AF3527" s="28">
        <f t="shared" si="1525"/>
        <v>13.055871666666661</v>
      </c>
      <c r="AG3527" s="28">
        <f t="shared" si="1525"/>
        <v>8.5230499999999978</v>
      </c>
      <c r="AH3527" s="28">
        <f t="shared" si="1526"/>
        <v>0</v>
      </c>
      <c r="AL3527" s="24">
        <f t="shared" si="1459"/>
        <v>1496.5756966666663</v>
      </c>
      <c r="AN3527" s="47">
        <v>315</v>
      </c>
      <c r="AP3527" s="20">
        <f t="shared" si="1457"/>
        <v>1811.5756966666663</v>
      </c>
      <c r="AR3527" s="20"/>
    </row>
    <row r="3528" spans="1:44" x14ac:dyDescent="0.25">
      <c r="A3528" t="str">
        <f>VLOOKUP($B3528,'Cushing Balance'!$C$2:$E$500,3,TRUE)</f>
        <v>12018</v>
      </c>
      <c r="B3528" s="2">
        <v>43539</v>
      </c>
      <c r="C3528" s="32"/>
      <c r="D3528" s="36">
        <f t="shared" si="1485"/>
        <v>139.16694505494522</v>
      </c>
      <c r="E3528" s="28">
        <f t="shared" si="1486"/>
        <v>108.94604395604414</v>
      </c>
      <c r="F3528" s="28">
        <f t="shared" si="1487"/>
        <v>197.36916483516487</v>
      </c>
      <c r="G3528" s="28"/>
      <c r="H3528" s="28">
        <f t="shared" ref="H3528:P3528" si="1529">AVERAGE(H3522:H3527)</f>
        <v>132.56742857142854</v>
      </c>
      <c r="I3528" s="28">
        <f t="shared" si="1529"/>
        <v>78.849230769230743</v>
      </c>
      <c r="J3528" s="28">
        <f t="shared" si="1529"/>
        <v>315.60278021978041</v>
      </c>
      <c r="K3528" s="28">
        <f t="shared" si="1529"/>
        <v>77.481208791208815</v>
      </c>
      <c r="L3528" s="28">
        <f t="shared" si="1529"/>
        <v>6.656349567592164E-3</v>
      </c>
      <c r="M3528" s="28">
        <f t="shared" si="1529"/>
        <v>330.4133626373627</v>
      </c>
      <c r="N3528" s="28">
        <f t="shared" si="1529"/>
        <v>119.65840659340643</v>
      </c>
      <c r="O3528" s="28">
        <f t="shared" si="1529"/>
        <v>44.390010989010989</v>
      </c>
      <c r="P3528" s="28">
        <f t="shared" si="1529"/>
        <v>0</v>
      </c>
      <c r="R3528" s="24">
        <f t="shared" si="1455"/>
        <v>1544.4512387671505</v>
      </c>
      <c r="T3528" s="5">
        <v>602.76879640697632</v>
      </c>
      <c r="V3528" s="20">
        <f t="shared" si="1456"/>
        <v>2147.2200351741267</v>
      </c>
      <c r="W3528" s="59">
        <f t="shared" si="1521"/>
        <v>43539</v>
      </c>
      <c r="X3528" s="36">
        <f t="shared" si="1525"/>
        <v>151.39905833333341</v>
      </c>
      <c r="Y3528" s="28">
        <f t="shared" si="1525"/>
        <v>338.18764999999991</v>
      </c>
      <c r="Z3528" s="28">
        <f t="shared" si="1525"/>
        <v>329.06874999999974</v>
      </c>
      <c r="AA3528" s="28">
        <f t="shared" si="1525"/>
        <v>321.8648083333332</v>
      </c>
      <c r="AB3528" s="28">
        <f t="shared" si="1525"/>
        <v>202.36661666666666</v>
      </c>
      <c r="AC3528" s="28">
        <f t="shared" si="1525"/>
        <v>35.93319166666668</v>
      </c>
      <c r="AD3528" s="28">
        <f t="shared" si="1525"/>
        <v>96.176699999999983</v>
      </c>
      <c r="AE3528" s="28">
        <f t="shared" si="1525"/>
        <v>0</v>
      </c>
      <c r="AF3528" s="28">
        <f t="shared" si="1525"/>
        <v>13.055871666666661</v>
      </c>
      <c r="AG3528" s="28">
        <f t="shared" si="1525"/>
        <v>8.5230499999999978</v>
      </c>
      <c r="AH3528" s="28">
        <f t="shared" si="1526"/>
        <v>0</v>
      </c>
      <c r="AL3528" s="24">
        <f t="shared" si="1459"/>
        <v>1496.5756966666663</v>
      </c>
      <c r="AN3528" s="47">
        <v>315</v>
      </c>
      <c r="AP3528" s="20">
        <f t="shared" si="1457"/>
        <v>1811.5756966666663</v>
      </c>
      <c r="AR3528" s="20"/>
    </row>
    <row r="3529" spans="1:44" x14ac:dyDescent="0.25">
      <c r="A3529" t="str">
        <f>VLOOKUP($B3529,'Cushing Balance'!$C$2:$E$500,3,TRUE)</f>
        <v>12018</v>
      </c>
      <c r="B3529" s="2">
        <v>43540</v>
      </c>
      <c r="C3529" s="32"/>
      <c r="D3529" s="36">
        <f t="shared" si="1485"/>
        <v>139.16694505494522</v>
      </c>
      <c r="E3529" s="28">
        <f t="shared" si="1486"/>
        <v>108.94604395604414</v>
      </c>
      <c r="F3529" s="28">
        <f t="shared" si="1487"/>
        <v>197.36916483516487</v>
      </c>
      <c r="G3529" s="28"/>
      <c r="H3529" s="28">
        <f t="shared" ref="H3529:P3529" si="1530">AVERAGE(H3523:H3528)</f>
        <v>132.56742857142854</v>
      </c>
      <c r="I3529" s="28">
        <f t="shared" si="1530"/>
        <v>78.849230769230743</v>
      </c>
      <c r="J3529" s="28">
        <f t="shared" si="1530"/>
        <v>315.60278021978041</v>
      </c>
      <c r="K3529" s="28">
        <f t="shared" si="1530"/>
        <v>77.481208791208815</v>
      </c>
      <c r="L3529" s="28">
        <f t="shared" si="1530"/>
        <v>6.656349567592164E-3</v>
      </c>
      <c r="M3529" s="28">
        <f t="shared" si="1530"/>
        <v>330.4133626373627</v>
      </c>
      <c r="N3529" s="28">
        <f t="shared" si="1530"/>
        <v>119.65840659340643</v>
      </c>
      <c r="O3529" s="28">
        <f t="shared" si="1530"/>
        <v>44.390010989010989</v>
      </c>
      <c r="P3529" s="28">
        <f t="shared" si="1530"/>
        <v>0</v>
      </c>
      <c r="R3529" s="24">
        <f t="shared" si="1455"/>
        <v>1544.4512387671505</v>
      </c>
      <c r="T3529" s="5">
        <v>602.76879640697632</v>
      </c>
      <c r="V3529" s="20">
        <f t="shared" si="1456"/>
        <v>2147.2200351741267</v>
      </c>
      <c r="W3529" s="59">
        <f t="shared" si="1521"/>
        <v>43540</v>
      </c>
      <c r="X3529" s="36">
        <f t="shared" si="1525"/>
        <v>151.39905833333341</v>
      </c>
      <c r="Y3529" s="28">
        <f t="shared" si="1525"/>
        <v>338.18764999999991</v>
      </c>
      <c r="Z3529" s="28">
        <f t="shared" si="1525"/>
        <v>329.06874999999974</v>
      </c>
      <c r="AA3529" s="28">
        <f t="shared" si="1525"/>
        <v>321.8648083333332</v>
      </c>
      <c r="AB3529" s="28">
        <f t="shared" si="1525"/>
        <v>202.36661666666666</v>
      </c>
      <c r="AC3529" s="28">
        <f t="shared" si="1525"/>
        <v>35.93319166666668</v>
      </c>
      <c r="AD3529" s="28">
        <f t="shared" si="1525"/>
        <v>96.176699999999983</v>
      </c>
      <c r="AE3529" s="28">
        <f t="shared" si="1525"/>
        <v>0</v>
      </c>
      <c r="AF3529" s="28">
        <f t="shared" si="1525"/>
        <v>13.055871666666661</v>
      </c>
      <c r="AG3529" s="28">
        <f t="shared" si="1525"/>
        <v>8.5230499999999978</v>
      </c>
      <c r="AH3529" s="28">
        <f t="shared" si="1526"/>
        <v>0</v>
      </c>
      <c r="AL3529" s="24">
        <f t="shared" si="1459"/>
        <v>1496.5756966666663</v>
      </c>
      <c r="AN3529" s="47">
        <v>315</v>
      </c>
      <c r="AP3529" s="20">
        <f t="shared" si="1457"/>
        <v>1811.5756966666663</v>
      </c>
      <c r="AR3529" s="20"/>
    </row>
    <row r="3530" spans="1:44" x14ac:dyDescent="0.25">
      <c r="A3530" t="str">
        <f>VLOOKUP($B3530,'Cushing Balance'!$C$2:$E$500,3,TRUE)</f>
        <v>12018</v>
      </c>
      <c r="B3530" s="2">
        <v>43541</v>
      </c>
      <c r="C3530" s="32"/>
      <c r="D3530" s="36">
        <f t="shared" si="1485"/>
        <v>139.16694505494522</v>
      </c>
      <c r="E3530" s="28">
        <f t="shared" si="1486"/>
        <v>108.94604395604414</v>
      </c>
      <c r="F3530" s="28">
        <f t="shared" si="1487"/>
        <v>197.36916483516487</v>
      </c>
      <c r="G3530" s="28"/>
      <c r="H3530" s="28">
        <f t="shared" ref="H3530:P3530" si="1531">AVERAGE(H3524:H3529)</f>
        <v>132.56742857142854</v>
      </c>
      <c r="I3530" s="28">
        <f t="shared" si="1531"/>
        <v>78.849230769230743</v>
      </c>
      <c r="J3530" s="28">
        <f t="shared" si="1531"/>
        <v>315.60278021978041</v>
      </c>
      <c r="K3530" s="28">
        <f t="shared" si="1531"/>
        <v>77.481208791208815</v>
      </c>
      <c r="L3530" s="28">
        <f t="shared" si="1531"/>
        <v>6.656349567592164E-3</v>
      </c>
      <c r="M3530" s="28">
        <f t="shared" si="1531"/>
        <v>330.4133626373627</v>
      </c>
      <c r="N3530" s="28">
        <f t="shared" si="1531"/>
        <v>119.65840659340643</v>
      </c>
      <c r="O3530" s="28">
        <f t="shared" si="1531"/>
        <v>44.390010989010989</v>
      </c>
      <c r="P3530" s="28">
        <f t="shared" si="1531"/>
        <v>0</v>
      </c>
      <c r="R3530" s="24">
        <f t="shared" ref="R3530:R3593" si="1532">SUM(D3530:P3530)</f>
        <v>1544.4512387671505</v>
      </c>
      <c r="T3530" s="5">
        <v>602.76879640697632</v>
      </c>
      <c r="V3530" s="20">
        <f t="shared" ref="V3530:V3593" si="1533">T3530+R3530</f>
        <v>2147.2200351741267</v>
      </c>
      <c r="W3530" s="59">
        <f t="shared" si="1521"/>
        <v>43541</v>
      </c>
      <c r="X3530" s="36">
        <f t="shared" si="1525"/>
        <v>151.39905833333341</v>
      </c>
      <c r="Y3530" s="28">
        <f t="shared" si="1525"/>
        <v>338.18764999999991</v>
      </c>
      <c r="Z3530" s="28">
        <f t="shared" si="1525"/>
        <v>329.06874999999974</v>
      </c>
      <c r="AA3530" s="28">
        <f t="shared" si="1525"/>
        <v>321.8648083333332</v>
      </c>
      <c r="AB3530" s="28">
        <f t="shared" si="1525"/>
        <v>202.36661666666666</v>
      </c>
      <c r="AC3530" s="28">
        <f t="shared" si="1525"/>
        <v>35.93319166666668</v>
      </c>
      <c r="AD3530" s="28">
        <f t="shared" si="1525"/>
        <v>96.176699999999983</v>
      </c>
      <c r="AE3530" s="28">
        <f t="shared" si="1525"/>
        <v>0</v>
      </c>
      <c r="AF3530" s="28">
        <f t="shared" si="1525"/>
        <v>13.055871666666661</v>
      </c>
      <c r="AG3530" s="28">
        <f t="shared" si="1525"/>
        <v>8.5230499999999978</v>
      </c>
      <c r="AH3530" s="28">
        <f t="shared" si="1526"/>
        <v>0</v>
      </c>
      <c r="AL3530" s="24">
        <f t="shared" si="1459"/>
        <v>1496.5756966666663</v>
      </c>
      <c r="AN3530" s="47">
        <v>315</v>
      </c>
      <c r="AP3530" s="20">
        <f t="shared" ref="AP3530:AP3593" si="1534">AN3530+AL3530</f>
        <v>1811.5756966666663</v>
      </c>
      <c r="AR3530" s="20"/>
    </row>
    <row r="3531" spans="1:44" x14ac:dyDescent="0.25">
      <c r="A3531" t="str">
        <f>VLOOKUP($B3531,'Cushing Balance'!$C$2:$E$500,3,TRUE)</f>
        <v>12018</v>
      </c>
      <c r="B3531" s="2">
        <v>43542</v>
      </c>
      <c r="C3531" s="32"/>
      <c r="D3531" s="36">
        <f t="shared" si="1485"/>
        <v>139.16694505494522</v>
      </c>
      <c r="E3531" s="28">
        <f t="shared" si="1486"/>
        <v>108.94604395604414</v>
      </c>
      <c r="F3531" s="28">
        <f t="shared" si="1487"/>
        <v>197.36916483516487</v>
      </c>
      <c r="G3531" s="28"/>
      <c r="H3531" s="28">
        <f t="shared" ref="H3531:P3531" si="1535">AVERAGE(H3525:H3530)</f>
        <v>132.56742857142854</v>
      </c>
      <c r="I3531" s="28">
        <f t="shared" si="1535"/>
        <v>78.849230769230743</v>
      </c>
      <c r="J3531" s="28">
        <f t="shared" si="1535"/>
        <v>315.60278021978041</v>
      </c>
      <c r="K3531" s="28">
        <f t="shared" si="1535"/>
        <v>77.481208791208815</v>
      </c>
      <c r="L3531" s="28">
        <f t="shared" si="1535"/>
        <v>6.656349567592164E-3</v>
      </c>
      <c r="M3531" s="28">
        <f t="shared" si="1535"/>
        <v>330.4133626373627</v>
      </c>
      <c r="N3531" s="28">
        <f t="shared" si="1535"/>
        <v>119.65840659340643</v>
      </c>
      <c r="O3531" s="28">
        <f t="shared" si="1535"/>
        <v>44.390010989010989</v>
      </c>
      <c r="P3531" s="28">
        <f t="shared" si="1535"/>
        <v>0</v>
      </c>
      <c r="R3531" s="24">
        <f t="shared" si="1532"/>
        <v>1544.4512387671505</v>
      </c>
      <c r="T3531" s="5">
        <v>602.76879640697632</v>
      </c>
      <c r="V3531" s="20">
        <f t="shared" si="1533"/>
        <v>2147.2200351741267</v>
      </c>
      <c r="W3531" s="59">
        <f t="shared" si="1521"/>
        <v>43542</v>
      </c>
      <c r="X3531" s="36">
        <f t="shared" si="1525"/>
        <v>151.39905833333341</v>
      </c>
      <c r="Y3531" s="28">
        <f t="shared" si="1525"/>
        <v>338.18764999999991</v>
      </c>
      <c r="Z3531" s="28">
        <f t="shared" si="1525"/>
        <v>329.06874999999974</v>
      </c>
      <c r="AA3531" s="28">
        <f t="shared" si="1525"/>
        <v>321.8648083333332</v>
      </c>
      <c r="AB3531" s="28">
        <f t="shared" si="1525"/>
        <v>202.36661666666666</v>
      </c>
      <c r="AC3531" s="28">
        <f t="shared" si="1525"/>
        <v>35.93319166666668</v>
      </c>
      <c r="AD3531" s="28">
        <f t="shared" si="1525"/>
        <v>96.176699999999983</v>
      </c>
      <c r="AE3531" s="28">
        <f t="shared" si="1525"/>
        <v>0</v>
      </c>
      <c r="AF3531" s="28">
        <f t="shared" si="1525"/>
        <v>13.055871666666661</v>
      </c>
      <c r="AG3531" s="28">
        <f t="shared" si="1525"/>
        <v>8.5230499999999978</v>
      </c>
      <c r="AH3531" s="28">
        <f t="shared" si="1526"/>
        <v>0</v>
      </c>
      <c r="AL3531" s="24">
        <f t="shared" ref="AL3531:AL3594" si="1536">SUM(X3531:AJ3531)</f>
        <v>1496.5756966666663</v>
      </c>
      <c r="AN3531" s="47">
        <v>315</v>
      </c>
      <c r="AP3531" s="20">
        <f t="shared" si="1534"/>
        <v>1811.5756966666663</v>
      </c>
      <c r="AR3531" s="20"/>
    </row>
    <row r="3532" spans="1:44" x14ac:dyDescent="0.25">
      <c r="A3532" t="str">
        <f>VLOOKUP($B3532,'Cushing Balance'!$C$2:$E$500,3,TRUE)</f>
        <v>12018</v>
      </c>
      <c r="B3532" s="2">
        <v>43543</v>
      </c>
      <c r="C3532" s="32"/>
      <c r="D3532" s="36">
        <f t="shared" si="1485"/>
        <v>139.16694505494522</v>
      </c>
      <c r="E3532" s="28">
        <f t="shared" si="1486"/>
        <v>108.94604395604414</v>
      </c>
      <c r="F3532" s="28">
        <f t="shared" si="1487"/>
        <v>197.36916483516487</v>
      </c>
      <c r="G3532" s="28"/>
      <c r="H3532" s="28">
        <f t="shared" ref="H3532:P3532" si="1537">AVERAGE(H3526:H3531)</f>
        <v>132.56742857142854</v>
      </c>
      <c r="I3532" s="28">
        <f t="shared" si="1537"/>
        <v>78.849230769230743</v>
      </c>
      <c r="J3532" s="28">
        <f t="shared" si="1537"/>
        <v>315.60278021978041</v>
      </c>
      <c r="K3532" s="28">
        <f t="shared" si="1537"/>
        <v>77.481208791208815</v>
      </c>
      <c r="L3532" s="28">
        <f t="shared" si="1537"/>
        <v>6.656349567592164E-3</v>
      </c>
      <c r="M3532" s="28">
        <f t="shared" si="1537"/>
        <v>330.4133626373627</v>
      </c>
      <c r="N3532" s="28">
        <f t="shared" si="1537"/>
        <v>119.65840659340643</v>
      </c>
      <c r="O3532" s="28">
        <f t="shared" si="1537"/>
        <v>44.390010989010989</v>
      </c>
      <c r="P3532" s="28">
        <f t="shared" si="1537"/>
        <v>0</v>
      </c>
      <c r="R3532" s="24">
        <f t="shared" si="1532"/>
        <v>1544.4512387671505</v>
      </c>
      <c r="T3532" s="5">
        <v>602.76879640697632</v>
      </c>
      <c r="V3532" s="20">
        <f t="shared" si="1533"/>
        <v>2147.2200351741267</v>
      </c>
      <c r="W3532" s="59">
        <f t="shared" si="1521"/>
        <v>43543</v>
      </c>
      <c r="X3532" s="36">
        <f t="shared" si="1525"/>
        <v>151.39905833333341</v>
      </c>
      <c r="Y3532" s="28">
        <f t="shared" si="1525"/>
        <v>338.18764999999991</v>
      </c>
      <c r="Z3532" s="28">
        <f t="shared" si="1525"/>
        <v>329.06874999999974</v>
      </c>
      <c r="AA3532" s="28">
        <f t="shared" si="1525"/>
        <v>321.8648083333332</v>
      </c>
      <c r="AB3532" s="28">
        <f t="shared" si="1525"/>
        <v>202.36661666666666</v>
      </c>
      <c r="AC3532" s="28">
        <f t="shared" si="1525"/>
        <v>35.93319166666668</v>
      </c>
      <c r="AD3532" s="28">
        <f t="shared" si="1525"/>
        <v>96.176699999999983</v>
      </c>
      <c r="AE3532" s="28">
        <f t="shared" si="1525"/>
        <v>0</v>
      </c>
      <c r="AF3532" s="28">
        <f t="shared" si="1525"/>
        <v>13.055871666666661</v>
      </c>
      <c r="AG3532" s="28">
        <f t="shared" si="1525"/>
        <v>8.5230499999999978</v>
      </c>
      <c r="AH3532" s="28">
        <f t="shared" si="1526"/>
        <v>0</v>
      </c>
      <c r="AL3532" s="24">
        <f t="shared" si="1536"/>
        <v>1496.5756966666663</v>
      </c>
      <c r="AN3532" s="47">
        <v>315</v>
      </c>
      <c r="AP3532" s="20">
        <f t="shared" si="1534"/>
        <v>1811.5756966666663</v>
      </c>
      <c r="AR3532" s="20"/>
    </row>
    <row r="3533" spans="1:44" x14ac:dyDescent="0.25">
      <c r="A3533" t="str">
        <f>VLOOKUP($B3533,'Cushing Balance'!$C$2:$E$500,3,TRUE)</f>
        <v>12018</v>
      </c>
      <c r="B3533" s="2">
        <v>43544</v>
      </c>
      <c r="C3533" s="32"/>
      <c r="D3533" s="36">
        <f t="shared" si="1485"/>
        <v>139.16694505494522</v>
      </c>
      <c r="E3533" s="28">
        <f t="shared" si="1486"/>
        <v>108.94604395604414</v>
      </c>
      <c r="F3533" s="28">
        <f t="shared" si="1487"/>
        <v>197.36916483516487</v>
      </c>
      <c r="G3533" s="28"/>
      <c r="H3533" s="28">
        <f t="shared" ref="H3533:P3533" si="1538">AVERAGE(H3527:H3532)</f>
        <v>132.56742857142854</v>
      </c>
      <c r="I3533" s="28">
        <f t="shared" si="1538"/>
        <v>78.849230769230743</v>
      </c>
      <c r="J3533" s="28">
        <f t="shared" si="1538"/>
        <v>315.60278021978041</v>
      </c>
      <c r="K3533" s="28">
        <f t="shared" si="1538"/>
        <v>77.481208791208815</v>
      </c>
      <c r="L3533" s="28">
        <f t="shared" si="1538"/>
        <v>6.656349567592164E-3</v>
      </c>
      <c r="M3533" s="28">
        <f t="shared" si="1538"/>
        <v>330.4133626373627</v>
      </c>
      <c r="N3533" s="28">
        <f t="shared" si="1538"/>
        <v>119.65840659340643</v>
      </c>
      <c r="O3533" s="28">
        <f t="shared" si="1538"/>
        <v>44.390010989010989</v>
      </c>
      <c r="P3533" s="28">
        <f t="shared" si="1538"/>
        <v>0</v>
      </c>
      <c r="R3533" s="24">
        <f t="shared" si="1532"/>
        <v>1544.4512387671505</v>
      </c>
      <c r="T3533" s="5">
        <v>602.76879640697632</v>
      </c>
      <c r="V3533" s="20">
        <f t="shared" si="1533"/>
        <v>2147.2200351741267</v>
      </c>
      <c r="W3533" s="59">
        <f t="shared" si="1521"/>
        <v>43544</v>
      </c>
      <c r="X3533" s="36">
        <f t="shared" si="1525"/>
        <v>151.39905833333341</v>
      </c>
      <c r="Y3533" s="28">
        <f t="shared" si="1525"/>
        <v>338.18764999999991</v>
      </c>
      <c r="Z3533" s="28">
        <f t="shared" si="1525"/>
        <v>329.06874999999974</v>
      </c>
      <c r="AA3533" s="28">
        <f t="shared" si="1525"/>
        <v>321.8648083333332</v>
      </c>
      <c r="AB3533" s="28">
        <f t="shared" si="1525"/>
        <v>202.36661666666666</v>
      </c>
      <c r="AC3533" s="28">
        <f t="shared" si="1525"/>
        <v>35.93319166666668</v>
      </c>
      <c r="AD3533" s="28">
        <f t="shared" si="1525"/>
        <v>96.176699999999983</v>
      </c>
      <c r="AE3533" s="28">
        <f t="shared" si="1525"/>
        <v>0</v>
      </c>
      <c r="AF3533" s="28">
        <f t="shared" si="1525"/>
        <v>13.055871666666661</v>
      </c>
      <c r="AG3533" s="28">
        <f t="shared" si="1525"/>
        <v>8.5230499999999978</v>
      </c>
      <c r="AH3533" s="28">
        <f t="shared" si="1526"/>
        <v>0</v>
      </c>
      <c r="AL3533" s="24">
        <f t="shared" si="1536"/>
        <v>1496.5756966666663</v>
      </c>
      <c r="AN3533" s="47">
        <v>315</v>
      </c>
      <c r="AP3533" s="20">
        <f t="shared" si="1534"/>
        <v>1811.5756966666663</v>
      </c>
      <c r="AR3533" s="20"/>
    </row>
    <row r="3534" spans="1:44" x14ac:dyDescent="0.25">
      <c r="A3534" t="str">
        <f>VLOOKUP($B3534,'Cushing Balance'!$C$2:$E$500,3,TRUE)</f>
        <v>12018</v>
      </c>
      <c r="B3534" s="2">
        <v>43545</v>
      </c>
      <c r="C3534" s="32"/>
      <c r="D3534" s="36">
        <f t="shared" si="1485"/>
        <v>139.16694505494522</v>
      </c>
      <c r="E3534" s="28">
        <f t="shared" si="1486"/>
        <v>108.94604395604414</v>
      </c>
      <c r="F3534" s="28">
        <f t="shared" si="1487"/>
        <v>197.36916483516487</v>
      </c>
      <c r="G3534" s="28"/>
      <c r="H3534" s="28">
        <f t="shared" ref="H3534:P3534" si="1539">AVERAGE(H3528:H3533)</f>
        <v>132.56742857142854</v>
      </c>
      <c r="I3534" s="28">
        <f t="shared" si="1539"/>
        <v>78.849230769230743</v>
      </c>
      <c r="J3534" s="28">
        <f t="shared" si="1539"/>
        <v>315.60278021978041</v>
      </c>
      <c r="K3534" s="28">
        <f t="shared" si="1539"/>
        <v>77.481208791208815</v>
      </c>
      <c r="L3534" s="28">
        <f t="shared" si="1539"/>
        <v>6.656349567592164E-3</v>
      </c>
      <c r="M3534" s="28">
        <f t="shared" si="1539"/>
        <v>330.4133626373627</v>
      </c>
      <c r="N3534" s="28">
        <f t="shared" si="1539"/>
        <v>119.65840659340643</v>
      </c>
      <c r="O3534" s="28">
        <f t="shared" si="1539"/>
        <v>44.390010989010989</v>
      </c>
      <c r="P3534" s="28">
        <f t="shared" si="1539"/>
        <v>0</v>
      </c>
      <c r="R3534" s="24">
        <f t="shared" si="1532"/>
        <v>1544.4512387671505</v>
      </c>
      <c r="T3534" s="5">
        <v>602.76879640697632</v>
      </c>
      <c r="V3534" s="20">
        <f t="shared" si="1533"/>
        <v>2147.2200351741267</v>
      </c>
      <c r="W3534" s="59">
        <f t="shared" si="1521"/>
        <v>43545</v>
      </c>
      <c r="X3534" s="36">
        <f t="shared" si="1525"/>
        <v>151.39905833333341</v>
      </c>
      <c r="Y3534" s="28">
        <f t="shared" si="1525"/>
        <v>338.18764999999991</v>
      </c>
      <c r="Z3534" s="28">
        <f t="shared" si="1525"/>
        <v>329.06874999999974</v>
      </c>
      <c r="AA3534" s="28">
        <f t="shared" si="1525"/>
        <v>321.8648083333332</v>
      </c>
      <c r="AB3534" s="28">
        <f t="shared" si="1525"/>
        <v>202.36661666666666</v>
      </c>
      <c r="AC3534" s="28">
        <f t="shared" si="1525"/>
        <v>35.93319166666668</v>
      </c>
      <c r="AD3534" s="28">
        <f t="shared" si="1525"/>
        <v>96.176699999999983</v>
      </c>
      <c r="AE3534" s="28">
        <f t="shared" si="1525"/>
        <v>0</v>
      </c>
      <c r="AF3534" s="28">
        <f t="shared" si="1525"/>
        <v>13.055871666666661</v>
      </c>
      <c r="AG3534" s="28">
        <f t="shared" si="1525"/>
        <v>8.5230499999999978</v>
      </c>
      <c r="AH3534" s="28">
        <f t="shared" si="1526"/>
        <v>0</v>
      </c>
      <c r="AL3534" s="24">
        <f t="shared" si="1536"/>
        <v>1496.5756966666663</v>
      </c>
      <c r="AN3534" s="47">
        <v>315</v>
      </c>
      <c r="AP3534" s="20">
        <f t="shared" si="1534"/>
        <v>1811.5756966666663</v>
      </c>
      <c r="AR3534" s="20"/>
    </row>
    <row r="3535" spans="1:44" x14ac:dyDescent="0.25">
      <c r="A3535" t="str">
        <f>VLOOKUP($B3535,'Cushing Balance'!$C$2:$E$500,3,TRUE)</f>
        <v>12018</v>
      </c>
      <c r="B3535" s="2">
        <v>43546</v>
      </c>
      <c r="C3535" s="32"/>
      <c r="D3535" s="36">
        <f t="shared" si="1485"/>
        <v>139.16694505494522</v>
      </c>
      <c r="E3535" s="28">
        <f t="shared" si="1486"/>
        <v>108.94604395604414</v>
      </c>
      <c r="F3535" s="28">
        <f t="shared" si="1487"/>
        <v>197.36916483516487</v>
      </c>
      <c r="G3535" s="28"/>
      <c r="H3535" s="28">
        <f t="shared" ref="H3535:P3535" si="1540">AVERAGE(H3529:H3534)</f>
        <v>132.56742857142854</v>
      </c>
      <c r="I3535" s="28">
        <f t="shared" si="1540"/>
        <v>78.849230769230743</v>
      </c>
      <c r="J3535" s="28">
        <f t="shared" si="1540"/>
        <v>315.60278021978041</v>
      </c>
      <c r="K3535" s="28">
        <f t="shared" si="1540"/>
        <v>77.481208791208815</v>
      </c>
      <c r="L3535" s="28">
        <f t="shared" si="1540"/>
        <v>6.656349567592164E-3</v>
      </c>
      <c r="M3535" s="28">
        <f t="shared" si="1540"/>
        <v>330.4133626373627</v>
      </c>
      <c r="N3535" s="28">
        <f t="shared" si="1540"/>
        <v>119.65840659340643</v>
      </c>
      <c r="O3535" s="28">
        <f t="shared" si="1540"/>
        <v>44.390010989010989</v>
      </c>
      <c r="P3535" s="28">
        <f t="shared" si="1540"/>
        <v>0</v>
      </c>
      <c r="R3535" s="24">
        <f t="shared" si="1532"/>
        <v>1544.4512387671505</v>
      </c>
      <c r="T3535" s="5">
        <v>602.76879640697632</v>
      </c>
      <c r="V3535" s="20">
        <f t="shared" si="1533"/>
        <v>2147.2200351741267</v>
      </c>
      <c r="W3535" s="59">
        <f t="shared" si="1521"/>
        <v>43546</v>
      </c>
      <c r="X3535" s="36">
        <f t="shared" si="1525"/>
        <v>151.39905833333341</v>
      </c>
      <c r="Y3535" s="28">
        <f t="shared" si="1525"/>
        <v>338.18764999999991</v>
      </c>
      <c r="Z3535" s="28">
        <f t="shared" si="1525"/>
        <v>329.06874999999974</v>
      </c>
      <c r="AA3535" s="28">
        <f t="shared" si="1525"/>
        <v>321.8648083333332</v>
      </c>
      <c r="AB3535" s="28">
        <f t="shared" si="1525"/>
        <v>202.36661666666666</v>
      </c>
      <c r="AC3535" s="28">
        <f t="shared" si="1525"/>
        <v>35.93319166666668</v>
      </c>
      <c r="AD3535" s="28">
        <f t="shared" si="1525"/>
        <v>96.176699999999983</v>
      </c>
      <c r="AE3535" s="28">
        <f t="shared" si="1525"/>
        <v>0</v>
      </c>
      <c r="AF3535" s="28">
        <f t="shared" si="1525"/>
        <v>13.055871666666661</v>
      </c>
      <c r="AG3535" s="28">
        <f t="shared" si="1525"/>
        <v>8.5230499999999978</v>
      </c>
      <c r="AH3535" s="28">
        <f t="shared" si="1526"/>
        <v>0</v>
      </c>
      <c r="AL3535" s="24">
        <f t="shared" si="1536"/>
        <v>1496.5756966666663</v>
      </c>
      <c r="AN3535" s="47">
        <v>315</v>
      </c>
      <c r="AP3535" s="20">
        <f t="shared" si="1534"/>
        <v>1811.5756966666663</v>
      </c>
      <c r="AR3535" s="20"/>
    </row>
    <row r="3536" spans="1:44" x14ac:dyDescent="0.25">
      <c r="A3536" t="str">
        <f>VLOOKUP($B3536,'Cushing Balance'!$C$2:$E$500,3,TRUE)</f>
        <v>12018</v>
      </c>
      <c r="B3536" s="2">
        <v>43547</v>
      </c>
      <c r="C3536" s="32"/>
      <c r="D3536" s="36">
        <f t="shared" si="1485"/>
        <v>139.16694505494522</v>
      </c>
      <c r="E3536" s="28">
        <f t="shared" si="1486"/>
        <v>108.94604395604414</v>
      </c>
      <c r="F3536" s="28">
        <f t="shared" si="1487"/>
        <v>197.36916483516487</v>
      </c>
      <c r="G3536" s="28"/>
      <c r="H3536" s="28">
        <f t="shared" ref="H3536:P3536" si="1541">AVERAGE(H3530:H3535)</f>
        <v>132.56742857142854</v>
      </c>
      <c r="I3536" s="28">
        <f t="shared" si="1541"/>
        <v>78.849230769230743</v>
      </c>
      <c r="J3536" s="28">
        <f t="shared" si="1541"/>
        <v>315.60278021978041</v>
      </c>
      <c r="K3536" s="28">
        <f t="shared" si="1541"/>
        <v>77.481208791208815</v>
      </c>
      <c r="L3536" s="28">
        <f t="shared" si="1541"/>
        <v>6.656349567592164E-3</v>
      </c>
      <c r="M3536" s="28">
        <f t="shared" si="1541"/>
        <v>330.4133626373627</v>
      </c>
      <c r="N3536" s="28">
        <f t="shared" si="1541"/>
        <v>119.65840659340643</v>
      </c>
      <c r="O3536" s="28">
        <f t="shared" si="1541"/>
        <v>44.390010989010989</v>
      </c>
      <c r="P3536" s="28">
        <f t="shared" si="1541"/>
        <v>0</v>
      </c>
      <c r="R3536" s="24">
        <f t="shared" si="1532"/>
        <v>1544.4512387671505</v>
      </c>
      <c r="T3536" s="5">
        <v>602.76879640697632</v>
      </c>
      <c r="V3536" s="20">
        <f t="shared" si="1533"/>
        <v>2147.2200351741267</v>
      </c>
      <c r="W3536" s="59">
        <f t="shared" si="1521"/>
        <v>43547</v>
      </c>
      <c r="X3536" s="36">
        <f t="shared" si="1525"/>
        <v>151.39905833333341</v>
      </c>
      <c r="Y3536" s="28">
        <f t="shared" si="1525"/>
        <v>338.18764999999991</v>
      </c>
      <c r="Z3536" s="28">
        <f t="shared" si="1525"/>
        <v>329.06874999999974</v>
      </c>
      <c r="AA3536" s="28">
        <f t="shared" si="1525"/>
        <v>321.8648083333332</v>
      </c>
      <c r="AB3536" s="28">
        <f t="shared" si="1525"/>
        <v>202.36661666666666</v>
      </c>
      <c r="AC3536" s="28">
        <f t="shared" si="1525"/>
        <v>35.93319166666668</v>
      </c>
      <c r="AD3536" s="28">
        <f t="shared" si="1525"/>
        <v>96.176699999999983</v>
      </c>
      <c r="AE3536" s="28">
        <f t="shared" si="1525"/>
        <v>0</v>
      </c>
      <c r="AF3536" s="28">
        <f t="shared" si="1525"/>
        <v>13.055871666666661</v>
      </c>
      <c r="AG3536" s="28">
        <f t="shared" si="1525"/>
        <v>8.5230499999999978</v>
      </c>
      <c r="AH3536" s="28">
        <f t="shared" si="1526"/>
        <v>0</v>
      </c>
      <c r="AL3536" s="24">
        <f t="shared" si="1536"/>
        <v>1496.5756966666663</v>
      </c>
      <c r="AN3536" s="47">
        <v>315</v>
      </c>
      <c r="AP3536" s="20">
        <f t="shared" si="1534"/>
        <v>1811.5756966666663</v>
      </c>
      <c r="AR3536" s="20"/>
    </row>
    <row r="3537" spans="1:44" x14ac:dyDescent="0.25">
      <c r="A3537" t="str">
        <f>VLOOKUP($B3537,'Cushing Balance'!$C$2:$E$500,3,TRUE)</f>
        <v>12018</v>
      </c>
      <c r="B3537" s="2">
        <v>43548</v>
      </c>
      <c r="C3537" s="32"/>
      <c r="D3537" s="36">
        <f t="shared" si="1485"/>
        <v>139.16694505494522</v>
      </c>
      <c r="E3537" s="28">
        <f t="shared" si="1486"/>
        <v>108.94604395604414</v>
      </c>
      <c r="F3537" s="28">
        <f t="shared" si="1487"/>
        <v>197.36916483516487</v>
      </c>
      <c r="G3537" s="28"/>
      <c r="H3537" s="28">
        <f t="shared" ref="H3537:P3537" si="1542">AVERAGE(H3531:H3536)</f>
        <v>132.56742857142854</v>
      </c>
      <c r="I3537" s="28">
        <f t="shared" si="1542"/>
        <v>78.849230769230743</v>
      </c>
      <c r="J3537" s="28">
        <f t="shared" si="1542"/>
        <v>315.60278021978041</v>
      </c>
      <c r="K3537" s="28">
        <f t="shared" si="1542"/>
        <v>77.481208791208815</v>
      </c>
      <c r="L3537" s="28">
        <f t="shared" si="1542"/>
        <v>6.656349567592164E-3</v>
      </c>
      <c r="M3537" s="28">
        <f t="shared" si="1542"/>
        <v>330.4133626373627</v>
      </c>
      <c r="N3537" s="28">
        <f t="shared" si="1542"/>
        <v>119.65840659340643</v>
      </c>
      <c r="O3537" s="28">
        <f t="shared" si="1542"/>
        <v>44.390010989010989</v>
      </c>
      <c r="P3537" s="28">
        <f t="shared" si="1542"/>
        <v>0</v>
      </c>
      <c r="R3537" s="24">
        <f t="shared" si="1532"/>
        <v>1544.4512387671505</v>
      </c>
      <c r="T3537" s="5">
        <v>602.76879640697632</v>
      </c>
      <c r="V3537" s="20">
        <f t="shared" si="1533"/>
        <v>2147.2200351741267</v>
      </c>
      <c r="W3537" s="59">
        <f t="shared" si="1521"/>
        <v>43548</v>
      </c>
      <c r="X3537" s="36">
        <f t="shared" si="1525"/>
        <v>151.39905833333341</v>
      </c>
      <c r="Y3537" s="28">
        <f t="shared" si="1525"/>
        <v>338.18764999999991</v>
      </c>
      <c r="Z3537" s="28">
        <f t="shared" si="1525"/>
        <v>329.06874999999974</v>
      </c>
      <c r="AA3537" s="28">
        <f t="shared" si="1525"/>
        <v>321.8648083333332</v>
      </c>
      <c r="AB3537" s="28">
        <f t="shared" si="1525"/>
        <v>202.36661666666666</v>
      </c>
      <c r="AC3537" s="28">
        <f t="shared" si="1525"/>
        <v>35.93319166666668</v>
      </c>
      <c r="AD3537" s="28">
        <f t="shared" si="1525"/>
        <v>96.176699999999983</v>
      </c>
      <c r="AE3537" s="28">
        <f t="shared" si="1525"/>
        <v>0</v>
      </c>
      <c r="AF3537" s="28">
        <f t="shared" si="1525"/>
        <v>13.055871666666661</v>
      </c>
      <c r="AG3537" s="28">
        <f t="shared" si="1525"/>
        <v>8.5230499999999978</v>
      </c>
      <c r="AH3537" s="28">
        <f t="shared" si="1526"/>
        <v>0</v>
      </c>
      <c r="AL3537" s="24">
        <f t="shared" si="1536"/>
        <v>1496.5756966666663</v>
      </c>
      <c r="AN3537" s="47">
        <v>315</v>
      </c>
      <c r="AP3537" s="20">
        <f t="shared" si="1534"/>
        <v>1811.5756966666663</v>
      </c>
      <c r="AR3537" s="20"/>
    </row>
    <row r="3538" spans="1:44" x14ac:dyDescent="0.25">
      <c r="A3538" t="str">
        <f>VLOOKUP($B3538,'Cushing Balance'!$C$2:$E$500,3,TRUE)</f>
        <v>12018</v>
      </c>
      <c r="B3538" s="2">
        <v>43549</v>
      </c>
      <c r="C3538" s="32"/>
      <c r="D3538" s="36">
        <f t="shared" si="1485"/>
        <v>139.16694505494522</v>
      </c>
      <c r="E3538" s="28">
        <f t="shared" si="1486"/>
        <v>108.94604395604414</v>
      </c>
      <c r="F3538" s="28">
        <f t="shared" si="1487"/>
        <v>197.36916483516487</v>
      </c>
      <c r="G3538" s="28"/>
      <c r="H3538" s="28">
        <f t="shared" ref="H3538:P3538" si="1543">AVERAGE(H3532:H3537)</f>
        <v>132.56742857142854</v>
      </c>
      <c r="I3538" s="28">
        <f t="shared" si="1543"/>
        <v>78.849230769230743</v>
      </c>
      <c r="J3538" s="28">
        <f t="shared" si="1543"/>
        <v>315.60278021978041</v>
      </c>
      <c r="K3538" s="28">
        <f t="shared" si="1543"/>
        <v>77.481208791208815</v>
      </c>
      <c r="L3538" s="28">
        <f t="shared" si="1543"/>
        <v>6.656349567592164E-3</v>
      </c>
      <c r="M3538" s="28">
        <f t="shared" si="1543"/>
        <v>330.4133626373627</v>
      </c>
      <c r="N3538" s="28">
        <f t="shared" si="1543"/>
        <v>119.65840659340643</v>
      </c>
      <c r="O3538" s="28">
        <f t="shared" si="1543"/>
        <v>44.390010989010989</v>
      </c>
      <c r="P3538" s="28">
        <f t="shared" si="1543"/>
        <v>0</v>
      </c>
      <c r="R3538" s="24">
        <f t="shared" si="1532"/>
        <v>1544.4512387671505</v>
      </c>
      <c r="T3538" s="5">
        <v>602.76879640697632</v>
      </c>
      <c r="V3538" s="20">
        <f t="shared" si="1533"/>
        <v>2147.2200351741267</v>
      </c>
      <c r="W3538" s="59">
        <f t="shared" si="1521"/>
        <v>43549</v>
      </c>
      <c r="X3538" s="36">
        <f t="shared" si="1525"/>
        <v>151.39905833333341</v>
      </c>
      <c r="Y3538" s="28">
        <f t="shared" si="1525"/>
        <v>338.18764999999991</v>
      </c>
      <c r="Z3538" s="28">
        <f t="shared" si="1525"/>
        <v>329.06874999999974</v>
      </c>
      <c r="AA3538" s="28">
        <f t="shared" si="1525"/>
        <v>321.8648083333332</v>
      </c>
      <c r="AB3538" s="28">
        <f t="shared" si="1525"/>
        <v>202.36661666666666</v>
      </c>
      <c r="AC3538" s="28">
        <f t="shared" si="1525"/>
        <v>35.93319166666668</v>
      </c>
      <c r="AD3538" s="28">
        <f t="shared" si="1525"/>
        <v>96.176699999999983</v>
      </c>
      <c r="AE3538" s="28">
        <f t="shared" si="1525"/>
        <v>0</v>
      </c>
      <c r="AF3538" s="28">
        <f t="shared" si="1525"/>
        <v>13.055871666666661</v>
      </c>
      <c r="AG3538" s="28">
        <f t="shared" si="1525"/>
        <v>8.5230499999999978</v>
      </c>
      <c r="AH3538" s="28">
        <f t="shared" si="1526"/>
        <v>0</v>
      </c>
      <c r="AL3538" s="24">
        <f t="shared" si="1536"/>
        <v>1496.5756966666663</v>
      </c>
      <c r="AN3538" s="47">
        <v>315</v>
      </c>
      <c r="AP3538" s="20">
        <f t="shared" si="1534"/>
        <v>1811.5756966666663</v>
      </c>
      <c r="AR3538" s="20"/>
    </row>
    <row r="3539" spans="1:44" x14ac:dyDescent="0.25">
      <c r="A3539" t="str">
        <f>VLOOKUP($B3539,'Cushing Balance'!$C$2:$E$500,3,TRUE)</f>
        <v>12018</v>
      </c>
      <c r="B3539" s="2">
        <v>43550</v>
      </c>
      <c r="C3539" s="32"/>
      <c r="D3539" s="36">
        <f t="shared" si="1485"/>
        <v>139.16694505494522</v>
      </c>
      <c r="E3539" s="28">
        <f t="shared" si="1486"/>
        <v>108.94604395604414</v>
      </c>
      <c r="F3539" s="28">
        <f t="shared" si="1487"/>
        <v>197.36916483516487</v>
      </c>
      <c r="G3539" s="28"/>
      <c r="H3539" s="28">
        <f t="shared" ref="H3539:P3539" si="1544">AVERAGE(H3533:H3538)</f>
        <v>132.56742857142854</v>
      </c>
      <c r="I3539" s="28">
        <f t="shared" si="1544"/>
        <v>78.849230769230743</v>
      </c>
      <c r="J3539" s="28">
        <f t="shared" si="1544"/>
        <v>315.60278021978041</v>
      </c>
      <c r="K3539" s="28">
        <f t="shared" si="1544"/>
        <v>77.481208791208815</v>
      </c>
      <c r="L3539" s="28">
        <f t="shared" si="1544"/>
        <v>6.656349567592164E-3</v>
      </c>
      <c r="M3539" s="28">
        <f t="shared" si="1544"/>
        <v>330.4133626373627</v>
      </c>
      <c r="N3539" s="28">
        <f t="shared" si="1544"/>
        <v>119.65840659340643</v>
      </c>
      <c r="O3539" s="28">
        <f t="shared" si="1544"/>
        <v>44.390010989010989</v>
      </c>
      <c r="P3539" s="28">
        <f t="shared" si="1544"/>
        <v>0</v>
      </c>
      <c r="R3539" s="24">
        <f t="shared" si="1532"/>
        <v>1544.4512387671505</v>
      </c>
      <c r="T3539" s="5">
        <v>602.76879640697632</v>
      </c>
      <c r="V3539" s="20">
        <f t="shared" si="1533"/>
        <v>2147.2200351741267</v>
      </c>
      <c r="W3539" s="59">
        <f t="shared" si="1521"/>
        <v>43550</v>
      </c>
      <c r="X3539" s="36">
        <f t="shared" si="1525"/>
        <v>151.39905833333341</v>
      </c>
      <c r="Y3539" s="28">
        <f t="shared" si="1525"/>
        <v>338.18764999999991</v>
      </c>
      <c r="Z3539" s="28">
        <f t="shared" si="1525"/>
        <v>329.06874999999974</v>
      </c>
      <c r="AA3539" s="28">
        <f t="shared" si="1525"/>
        <v>321.8648083333332</v>
      </c>
      <c r="AB3539" s="28">
        <f t="shared" si="1525"/>
        <v>202.36661666666666</v>
      </c>
      <c r="AC3539" s="28">
        <f t="shared" si="1525"/>
        <v>35.93319166666668</v>
      </c>
      <c r="AD3539" s="28">
        <f t="shared" si="1525"/>
        <v>96.176699999999983</v>
      </c>
      <c r="AE3539" s="28">
        <f t="shared" si="1525"/>
        <v>0</v>
      </c>
      <c r="AF3539" s="28">
        <f t="shared" si="1525"/>
        <v>13.055871666666661</v>
      </c>
      <c r="AG3539" s="28">
        <f t="shared" si="1525"/>
        <v>8.5230499999999978</v>
      </c>
      <c r="AH3539" s="28">
        <f t="shared" si="1526"/>
        <v>0</v>
      </c>
      <c r="AL3539" s="24">
        <f t="shared" si="1536"/>
        <v>1496.5756966666663</v>
      </c>
      <c r="AN3539" s="47">
        <v>315</v>
      </c>
      <c r="AP3539" s="20">
        <f t="shared" si="1534"/>
        <v>1811.5756966666663</v>
      </c>
      <c r="AR3539" s="20"/>
    </row>
    <row r="3540" spans="1:44" x14ac:dyDescent="0.25">
      <c r="A3540" t="str">
        <f>VLOOKUP($B3540,'Cushing Balance'!$C$2:$E$500,3,TRUE)</f>
        <v>12018</v>
      </c>
      <c r="B3540" s="2">
        <v>43551</v>
      </c>
      <c r="C3540" s="32"/>
      <c r="D3540" s="36">
        <f t="shared" si="1485"/>
        <v>139.16694505494522</v>
      </c>
      <c r="E3540" s="28">
        <f t="shared" si="1486"/>
        <v>108.94604395604414</v>
      </c>
      <c r="F3540" s="28">
        <f t="shared" si="1487"/>
        <v>197.36916483516487</v>
      </c>
      <c r="G3540" s="28"/>
      <c r="H3540" s="28">
        <f t="shared" ref="H3540:P3540" si="1545">AVERAGE(H3534:H3539)</f>
        <v>132.56742857142854</v>
      </c>
      <c r="I3540" s="28">
        <f t="shared" si="1545"/>
        <v>78.849230769230743</v>
      </c>
      <c r="J3540" s="28">
        <f t="shared" si="1545"/>
        <v>315.60278021978041</v>
      </c>
      <c r="K3540" s="28">
        <f t="shared" si="1545"/>
        <v>77.481208791208815</v>
      </c>
      <c r="L3540" s="28">
        <f t="shared" si="1545"/>
        <v>6.656349567592164E-3</v>
      </c>
      <c r="M3540" s="28">
        <f t="shared" si="1545"/>
        <v>330.4133626373627</v>
      </c>
      <c r="N3540" s="28">
        <f t="shared" si="1545"/>
        <v>119.65840659340643</v>
      </c>
      <c r="O3540" s="28">
        <f t="shared" si="1545"/>
        <v>44.390010989010989</v>
      </c>
      <c r="P3540" s="28">
        <f t="shared" si="1545"/>
        <v>0</v>
      </c>
      <c r="R3540" s="24">
        <f t="shared" si="1532"/>
        <v>1544.4512387671505</v>
      </c>
      <c r="T3540" s="5">
        <v>602.76879640697632</v>
      </c>
      <c r="V3540" s="20">
        <f t="shared" si="1533"/>
        <v>2147.2200351741267</v>
      </c>
      <c r="W3540" s="59">
        <f t="shared" si="1521"/>
        <v>43551</v>
      </c>
      <c r="X3540" s="36">
        <f t="shared" si="1525"/>
        <v>151.39905833333341</v>
      </c>
      <c r="Y3540" s="28">
        <f t="shared" si="1525"/>
        <v>338.18764999999991</v>
      </c>
      <c r="Z3540" s="28">
        <f t="shared" si="1525"/>
        <v>329.06874999999974</v>
      </c>
      <c r="AA3540" s="28">
        <f t="shared" si="1525"/>
        <v>321.8648083333332</v>
      </c>
      <c r="AB3540" s="28">
        <f t="shared" si="1525"/>
        <v>202.36661666666666</v>
      </c>
      <c r="AC3540" s="28">
        <f t="shared" si="1525"/>
        <v>35.93319166666668</v>
      </c>
      <c r="AD3540" s="28">
        <f t="shared" si="1525"/>
        <v>96.176699999999983</v>
      </c>
      <c r="AE3540" s="28">
        <f t="shared" si="1525"/>
        <v>0</v>
      </c>
      <c r="AF3540" s="28">
        <f t="shared" si="1525"/>
        <v>13.055871666666661</v>
      </c>
      <c r="AG3540" s="28">
        <f t="shared" si="1525"/>
        <v>8.5230499999999978</v>
      </c>
      <c r="AH3540" s="28">
        <f t="shared" si="1526"/>
        <v>0</v>
      </c>
      <c r="AL3540" s="24">
        <f t="shared" si="1536"/>
        <v>1496.5756966666663</v>
      </c>
      <c r="AN3540" s="47">
        <v>315</v>
      </c>
      <c r="AP3540" s="20">
        <f t="shared" si="1534"/>
        <v>1811.5756966666663</v>
      </c>
      <c r="AR3540" s="20"/>
    </row>
    <row r="3541" spans="1:44" x14ac:dyDescent="0.25">
      <c r="A3541" t="str">
        <f>VLOOKUP($B3541,'Cushing Balance'!$C$2:$E$500,3,TRUE)</f>
        <v>12018</v>
      </c>
      <c r="B3541" s="2">
        <v>43552</v>
      </c>
      <c r="C3541" s="32"/>
      <c r="D3541" s="36">
        <f t="shared" si="1485"/>
        <v>139.16694505494522</v>
      </c>
      <c r="E3541" s="28">
        <f t="shared" si="1486"/>
        <v>108.94604395604414</v>
      </c>
      <c r="F3541" s="28">
        <f t="shared" si="1487"/>
        <v>197.36916483516487</v>
      </c>
      <c r="G3541" s="28"/>
      <c r="H3541" s="28">
        <f t="shared" ref="H3541:P3541" si="1546">AVERAGE(H3535:H3540)</f>
        <v>132.56742857142854</v>
      </c>
      <c r="I3541" s="28">
        <f t="shared" si="1546"/>
        <v>78.849230769230743</v>
      </c>
      <c r="J3541" s="28">
        <f t="shared" si="1546"/>
        <v>315.60278021978041</v>
      </c>
      <c r="K3541" s="28">
        <f t="shared" si="1546"/>
        <v>77.481208791208815</v>
      </c>
      <c r="L3541" s="28">
        <f t="shared" si="1546"/>
        <v>6.656349567592164E-3</v>
      </c>
      <c r="M3541" s="28">
        <f t="shared" si="1546"/>
        <v>330.4133626373627</v>
      </c>
      <c r="N3541" s="28">
        <f t="shared" si="1546"/>
        <v>119.65840659340643</v>
      </c>
      <c r="O3541" s="28">
        <f t="shared" si="1546"/>
        <v>44.390010989010989</v>
      </c>
      <c r="P3541" s="28">
        <f t="shared" si="1546"/>
        <v>0</v>
      </c>
      <c r="R3541" s="24">
        <f t="shared" si="1532"/>
        <v>1544.4512387671505</v>
      </c>
      <c r="T3541" s="5">
        <v>602.76879640697632</v>
      </c>
      <c r="V3541" s="20">
        <f t="shared" si="1533"/>
        <v>2147.2200351741267</v>
      </c>
      <c r="W3541" s="59">
        <f t="shared" si="1521"/>
        <v>43552</v>
      </c>
      <c r="X3541" s="36">
        <f t="shared" ref="X3541:AG3556" si="1547">AVERAGE(X3534:X3540)</f>
        <v>151.39905833333341</v>
      </c>
      <c r="Y3541" s="28">
        <f t="shared" si="1547"/>
        <v>338.18764999999991</v>
      </c>
      <c r="Z3541" s="28">
        <f t="shared" si="1547"/>
        <v>329.06874999999974</v>
      </c>
      <c r="AA3541" s="28">
        <f t="shared" si="1547"/>
        <v>321.8648083333332</v>
      </c>
      <c r="AB3541" s="28">
        <f t="shared" si="1547"/>
        <v>202.36661666666666</v>
      </c>
      <c r="AC3541" s="28">
        <f t="shared" si="1547"/>
        <v>35.93319166666668</v>
      </c>
      <c r="AD3541" s="28">
        <f t="shared" si="1547"/>
        <v>96.176699999999983</v>
      </c>
      <c r="AE3541" s="28">
        <f t="shared" si="1547"/>
        <v>0</v>
      </c>
      <c r="AF3541" s="28">
        <f t="shared" si="1547"/>
        <v>13.055871666666661</v>
      </c>
      <c r="AG3541" s="28">
        <f t="shared" si="1547"/>
        <v>8.5230499999999978</v>
      </c>
      <c r="AH3541" s="28">
        <f t="shared" si="1526"/>
        <v>0</v>
      </c>
      <c r="AL3541" s="24">
        <f t="shared" si="1536"/>
        <v>1496.5756966666663</v>
      </c>
      <c r="AN3541" s="47">
        <v>315</v>
      </c>
      <c r="AP3541" s="20">
        <f t="shared" si="1534"/>
        <v>1811.5756966666663</v>
      </c>
      <c r="AR3541" s="20"/>
    </row>
    <row r="3542" spans="1:44" x14ac:dyDescent="0.25">
      <c r="A3542" t="str">
        <f>VLOOKUP($B3542,'Cushing Balance'!$C$2:$E$500,3,TRUE)</f>
        <v>12018</v>
      </c>
      <c r="B3542" s="2">
        <v>43553</v>
      </c>
      <c r="C3542" s="32"/>
      <c r="D3542" s="36">
        <f t="shared" si="1485"/>
        <v>139.16694505494522</v>
      </c>
      <c r="E3542" s="28">
        <f t="shared" si="1486"/>
        <v>108.94604395604414</v>
      </c>
      <c r="F3542" s="28">
        <f t="shared" si="1487"/>
        <v>197.36916483516487</v>
      </c>
      <c r="G3542" s="28"/>
      <c r="H3542" s="28">
        <f t="shared" ref="H3542:P3542" si="1548">AVERAGE(H3536:H3541)</f>
        <v>132.56742857142854</v>
      </c>
      <c r="I3542" s="28">
        <f t="shared" si="1548"/>
        <v>78.849230769230743</v>
      </c>
      <c r="J3542" s="28">
        <f t="shared" si="1548"/>
        <v>315.60278021978041</v>
      </c>
      <c r="K3542" s="28">
        <f t="shared" si="1548"/>
        <v>77.481208791208815</v>
      </c>
      <c r="L3542" s="28">
        <f t="shared" si="1548"/>
        <v>6.656349567592164E-3</v>
      </c>
      <c r="M3542" s="28">
        <f t="shared" si="1548"/>
        <v>330.4133626373627</v>
      </c>
      <c r="N3542" s="28">
        <f t="shared" si="1548"/>
        <v>119.65840659340643</v>
      </c>
      <c r="O3542" s="28">
        <f t="shared" si="1548"/>
        <v>44.390010989010989</v>
      </c>
      <c r="P3542" s="28">
        <f t="shared" si="1548"/>
        <v>0</v>
      </c>
      <c r="R3542" s="24">
        <f t="shared" si="1532"/>
        <v>1544.4512387671505</v>
      </c>
      <c r="T3542" s="5">
        <v>602.76879640697632</v>
      </c>
      <c r="V3542" s="20">
        <f t="shared" si="1533"/>
        <v>2147.2200351741267</v>
      </c>
      <c r="W3542" s="59">
        <f t="shared" si="1521"/>
        <v>43553</v>
      </c>
      <c r="X3542" s="36">
        <f t="shared" si="1547"/>
        <v>151.39905833333341</v>
      </c>
      <c r="Y3542" s="28">
        <f t="shared" si="1547"/>
        <v>338.18764999999991</v>
      </c>
      <c r="Z3542" s="28">
        <f t="shared" si="1547"/>
        <v>329.06874999999974</v>
      </c>
      <c r="AA3542" s="28">
        <f t="shared" si="1547"/>
        <v>321.8648083333332</v>
      </c>
      <c r="AB3542" s="28">
        <f t="shared" si="1547"/>
        <v>202.36661666666666</v>
      </c>
      <c r="AC3542" s="28">
        <f t="shared" si="1547"/>
        <v>35.93319166666668</v>
      </c>
      <c r="AD3542" s="28">
        <f t="shared" si="1547"/>
        <v>96.176699999999983</v>
      </c>
      <c r="AE3542" s="28">
        <f t="shared" si="1547"/>
        <v>0</v>
      </c>
      <c r="AF3542" s="28">
        <f t="shared" si="1547"/>
        <v>13.055871666666661</v>
      </c>
      <c r="AG3542" s="28">
        <f t="shared" si="1547"/>
        <v>8.5230499999999978</v>
      </c>
      <c r="AH3542" s="28">
        <f t="shared" si="1526"/>
        <v>0</v>
      </c>
      <c r="AL3542" s="24">
        <f t="shared" si="1536"/>
        <v>1496.5756966666663</v>
      </c>
      <c r="AN3542" s="47">
        <v>315</v>
      </c>
      <c r="AP3542" s="20">
        <f t="shared" si="1534"/>
        <v>1811.5756966666663</v>
      </c>
      <c r="AR3542" s="20"/>
    </row>
    <row r="3543" spans="1:44" x14ac:dyDescent="0.25">
      <c r="A3543" t="str">
        <f>VLOOKUP($B3543,'Cushing Balance'!$C$2:$E$500,3,TRUE)</f>
        <v>12018</v>
      </c>
      <c r="B3543" s="2">
        <v>43554</v>
      </c>
      <c r="C3543" s="32"/>
      <c r="D3543" s="36">
        <f t="shared" si="1485"/>
        <v>139.16694505494522</v>
      </c>
      <c r="E3543" s="28">
        <f t="shared" si="1486"/>
        <v>108.94604395604414</v>
      </c>
      <c r="F3543" s="28">
        <f t="shared" si="1487"/>
        <v>197.36916483516487</v>
      </c>
      <c r="G3543" s="28"/>
      <c r="H3543" s="28">
        <f t="shared" ref="H3543:P3543" si="1549">AVERAGE(H3537:H3542)</f>
        <v>132.56742857142854</v>
      </c>
      <c r="I3543" s="28">
        <f t="shared" si="1549"/>
        <v>78.849230769230743</v>
      </c>
      <c r="J3543" s="28">
        <f t="shared" si="1549"/>
        <v>315.60278021978041</v>
      </c>
      <c r="K3543" s="28">
        <f t="shared" si="1549"/>
        <v>77.481208791208815</v>
      </c>
      <c r="L3543" s="28">
        <f t="shared" si="1549"/>
        <v>6.656349567592164E-3</v>
      </c>
      <c r="M3543" s="28">
        <f t="shared" si="1549"/>
        <v>330.4133626373627</v>
      </c>
      <c r="N3543" s="28">
        <f t="shared" si="1549"/>
        <v>119.65840659340643</v>
      </c>
      <c r="O3543" s="28">
        <f t="shared" si="1549"/>
        <v>44.390010989010989</v>
      </c>
      <c r="P3543" s="28">
        <f t="shared" si="1549"/>
        <v>0</v>
      </c>
      <c r="R3543" s="24">
        <f t="shared" si="1532"/>
        <v>1544.4512387671505</v>
      </c>
      <c r="T3543" s="5">
        <v>602.76879640697632</v>
      </c>
      <c r="V3543" s="20">
        <f t="shared" si="1533"/>
        <v>2147.2200351741267</v>
      </c>
      <c r="W3543" s="59">
        <f t="shared" si="1521"/>
        <v>43554</v>
      </c>
      <c r="X3543" s="36">
        <f t="shared" si="1547"/>
        <v>151.39905833333341</v>
      </c>
      <c r="Y3543" s="28">
        <f t="shared" si="1547"/>
        <v>338.18764999999991</v>
      </c>
      <c r="Z3543" s="28">
        <f t="shared" si="1547"/>
        <v>329.06874999999974</v>
      </c>
      <c r="AA3543" s="28">
        <f t="shared" si="1547"/>
        <v>321.8648083333332</v>
      </c>
      <c r="AB3543" s="28">
        <f t="shared" si="1547"/>
        <v>202.36661666666666</v>
      </c>
      <c r="AC3543" s="28">
        <f t="shared" si="1547"/>
        <v>35.93319166666668</v>
      </c>
      <c r="AD3543" s="28">
        <f t="shared" si="1547"/>
        <v>96.176699999999983</v>
      </c>
      <c r="AE3543" s="28">
        <f t="shared" si="1547"/>
        <v>0</v>
      </c>
      <c r="AF3543" s="28">
        <f t="shared" si="1547"/>
        <v>13.055871666666661</v>
      </c>
      <c r="AG3543" s="28">
        <f t="shared" si="1547"/>
        <v>8.5230499999999978</v>
      </c>
      <c r="AH3543" s="28">
        <f t="shared" si="1526"/>
        <v>0</v>
      </c>
      <c r="AL3543" s="24">
        <f t="shared" si="1536"/>
        <v>1496.5756966666663</v>
      </c>
      <c r="AN3543" s="47">
        <v>315</v>
      </c>
      <c r="AP3543" s="20">
        <f t="shared" si="1534"/>
        <v>1811.5756966666663</v>
      </c>
      <c r="AR3543" s="20"/>
    </row>
    <row r="3544" spans="1:44" x14ac:dyDescent="0.25">
      <c r="A3544" t="str">
        <f>VLOOKUP($B3544,'Cushing Balance'!$C$2:$E$500,3,TRUE)</f>
        <v>12018</v>
      </c>
      <c r="B3544" s="2">
        <v>43555</v>
      </c>
      <c r="C3544" s="32"/>
      <c r="D3544" s="36">
        <f t="shared" si="1485"/>
        <v>139.16694505494522</v>
      </c>
      <c r="E3544" s="28">
        <f t="shared" si="1486"/>
        <v>108.94604395604414</v>
      </c>
      <c r="F3544" s="28">
        <f t="shared" si="1487"/>
        <v>197.36916483516487</v>
      </c>
      <c r="G3544" s="28"/>
      <c r="H3544" s="28">
        <f t="shared" ref="H3544:P3544" si="1550">AVERAGE(H3538:H3543)</f>
        <v>132.56742857142854</v>
      </c>
      <c r="I3544" s="28">
        <f t="shared" si="1550"/>
        <v>78.849230769230743</v>
      </c>
      <c r="J3544" s="28">
        <f t="shared" si="1550"/>
        <v>315.60278021978041</v>
      </c>
      <c r="K3544" s="28">
        <f t="shared" si="1550"/>
        <v>77.481208791208815</v>
      </c>
      <c r="L3544" s="28">
        <f t="shared" si="1550"/>
        <v>6.656349567592164E-3</v>
      </c>
      <c r="M3544" s="28">
        <f t="shared" si="1550"/>
        <v>330.4133626373627</v>
      </c>
      <c r="N3544" s="28">
        <f t="shared" si="1550"/>
        <v>119.65840659340643</v>
      </c>
      <c r="O3544" s="28">
        <f t="shared" si="1550"/>
        <v>44.390010989010989</v>
      </c>
      <c r="P3544" s="28">
        <f t="shared" si="1550"/>
        <v>0</v>
      </c>
      <c r="R3544" s="24">
        <f t="shared" si="1532"/>
        <v>1544.4512387671505</v>
      </c>
      <c r="T3544" s="5">
        <v>602.76879640697632</v>
      </c>
      <c r="V3544" s="20">
        <f t="shared" si="1533"/>
        <v>2147.2200351741267</v>
      </c>
      <c r="W3544" s="59">
        <f t="shared" si="1521"/>
        <v>43555</v>
      </c>
      <c r="X3544" s="36">
        <f t="shared" si="1547"/>
        <v>151.39905833333341</v>
      </c>
      <c r="Y3544" s="28">
        <f t="shared" si="1547"/>
        <v>338.18764999999991</v>
      </c>
      <c r="Z3544" s="28">
        <f t="shared" si="1547"/>
        <v>329.06874999999974</v>
      </c>
      <c r="AA3544" s="28">
        <f t="shared" si="1547"/>
        <v>321.8648083333332</v>
      </c>
      <c r="AB3544" s="28">
        <f t="shared" si="1547"/>
        <v>202.36661666666666</v>
      </c>
      <c r="AC3544" s="28">
        <f t="shared" si="1547"/>
        <v>35.93319166666668</v>
      </c>
      <c r="AD3544" s="28">
        <f t="shared" si="1547"/>
        <v>96.176699999999983</v>
      </c>
      <c r="AE3544" s="28">
        <f t="shared" si="1547"/>
        <v>0</v>
      </c>
      <c r="AF3544" s="28">
        <f t="shared" si="1547"/>
        <v>13.055871666666661</v>
      </c>
      <c r="AG3544" s="28">
        <f t="shared" si="1547"/>
        <v>8.5230499999999978</v>
      </c>
      <c r="AH3544" s="28">
        <f t="shared" si="1526"/>
        <v>0</v>
      </c>
      <c r="AL3544" s="24">
        <f t="shared" si="1536"/>
        <v>1496.5756966666663</v>
      </c>
      <c r="AN3544" s="47">
        <v>315</v>
      </c>
      <c r="AP3544" s="20">
        <f t="shared" si="1534"/>
        <v>1811.5756966666663</v>
      </c>
      <c r="AR3544" s="20"/>
    </row>
    <row r="3545" spans="1:44" x14ac:dyDescent="0.25">
      <c r="A3545" t="str">
        <f>VLOOKUP($B3545,'Cushing Balance'!$C$2:$E$500,3,TRUE)</f>
        <v>12018</v>
      </c>
      <c r="B3545" s="2">
        <v>43556</v>
      </c>
      <c r="C3545" s="32"/>
      <c r="D3545" s="36">
        <f t="shared" si="1485"/>
        <v>139.16694505494522</v>
      </c>
      <c r="E3545" s="28">
        <f t="shared" si="1486"/>
        <v>108.94604395604414</v>
      </c>
      <c r="F3545" s="28">
        <f t="shared" si="1487"/>
        <v>197.36916483516487</v>
      </c>
      <c r="G3545" s="28"/>
      <c r="H3545" s="28">
        <f t="shared" ref="H3545:P3545" si="1551">AVERAGE(H3539:H3544)</f>
        <v>132.56742857142854</v>
      </c>
      <c r="I3545" s="28">
        <f t="shared" si="1551"/>
        <v>78.849230769230743</v>
      </c>
      <c r="J3545" s="28">
        <f t="shared" si="1551"/>
        <v>315.60278021978041</v>
      </c>
      <c r="K3545" s="28">
        <f t="shared" si="1551"/>
        <v>77.481208791208815</v>
      </c>
      <c r="L3545" s="28">
        <f t="shared" si="1551"/>
        <v>6.656349567592164E-3</v>
      </c>
      <c r="M3545" s="28">
        <f t="shared" si="1551"/>
        <v>330.4133626373627</v>
      </c>
      <c r="N3545" s="28">
        <f t="shared" si="1551"/>
        <v>119.65840659340643</v>
      </c>
      <c r="O3545" s="28">
        <f t="shared" si="1551"/>
        <v>44.390010989010989</v>
      </c>
      <c r="P3545" s="28">
        <f t="shared" si="1551"/>
        <v>0</v>
      </c>
      <c r="R3545" s="24">
        <f t="shared" si="1532"/>
        <v>1544.4512387671505</v>
      </c>
      <c r="T3545" s="5">
        <v>605.31898454129225</v>
      </c>
      <c r="V3545" s="20">
        <f t="shared" si="1533"/>
        <v>2149.7702233084428</v>
      </c>
      <c r="W3545" s="59">
        <f t="shared" si="1521"/>
        <v>43556</v>
      </c>
      <c r="X3545" s="36">
        <f t="shared" si="1547"/>
        <v>151.39905833333341</v>
      </c>
      <c r="Y3545" s="28">
        <f t="shared" si="1547"/>
        <v>338.18764999999991</v>
      </c>
      <c r="Z3545" s="28">
        <f t="shared" si="1547"/>
        <v>329.06874999999974</v>
      </c>
      <c r="AA3545" s="28">
        <f t="shared" si="1547"/>
        <v>321.8648083333332</v>
      </c>
      <c r="AB3545" s="28">
        <f t="shared" si="1547"/>
        <v>202.36661666666666</v>
      </c>
      <c r="AC3545" s="28">
        <f t="shared" si="1547"/>
        <v>35.93319166666668</v>
      </c>
      <c r="AD3545" s="28">
        <f t="shared" si="1547"/>
        <v>96.176699999999983</v>
      </c>
      <c r="AE3545" s="28">
        <f t="shared" si="1547"/>
        <v>0</v>
      </c>
      <c r="AF3545" s="28">
        <f t="shared" si="1547"/>
        <v>13.055871666666661</v>
      </c>
      <c r="AG3545" s="28">
        <f t="shared" si="1547"/>
        <v>8.5230499999999978</v>
      </c>
      <c r="AH3545" s="28">
        <f t="shared" si="1526"/>
        <v>0</v>
      </c>
      <c r="AL3545" s="24">
        <f t="shared" si="1536"/>
        <v>1496.5756966666663</v>
      </c>
      <c r="AN3545" s="47">
        <v>315</v>
      </c>
      <c r="AP3545" s="20">
        <f t="shared" si="1534"/>
        <v>1811.5756966666663</v>
      </c>
      <c r="AR3545" s="20"/>
    </row>
    <row r="3546" spans="1:44" x14ac:dyDescent="0.25">
      <c r="A3546" t="str">
        <f>VLOOKUP($B3546,'Cushing Balance'!$C$2:$E$500,3,TRUE)</f>
        <v>12018</v>
      </c>
      <c r="B3546" s="2">
        <v>43557</v>
      </c>
      <c r="C3546" s="32"/>
      <c r="D3546" s="36">
        <f t="shared" si="1485"/>
        <v>139.16694505494522</v>
      </c>
      <c r="E3546" s="28">
        <f t="shared" si="1486"/>
        <v>108.94604395604414</v>
      </c>
      <c r="F3546" s="28">
        <f t="shared" si="1487"/>
        <v>197.36916483516487</v>
      </c>
      <c r="G3546" s="28"/>
      <c r="H3546" s="28">
        <f t="shared" ref="H3546:P3546" si="1552">AVERAGE(H3540:H3545)</f>
        <v>132.56742857142854</v>
      </c>
      <c r="I3546" s="28">
        <f t="shared" si="1552"/>
        <v>78.849230769230743</v>
      </c>
      <c r="J3546" s="28">
        <f t="shared" si="1552"/>
        <v>315.60278021978041</v>
      </c>
      <c r="K3546" s="28">
        <f t="shared" si="1552"/>
        <v>77.481208791208815</v>
      </c>
      <c r="L3546" s="28">
        <f t="shared" si="1552"/>
        <v>6.656349567592164E-3</v>
      </c>
      <c r="M3546" s="28">
        <f t="shared" si="1552"/>
        <v>330.4133626373627</v>
      </c>
      <c r="N3546" s="28">
        <f t="shared" si="1552"/>
        <v>119.65840659340643</v>
      </c>
      <c r="O3546" s="28">
        <f t="shared" si="1552"/>
        <v>44.390010989010989</v>
      </c>
      <c r="P3546" s="28">
        <f t="shared" si="1552"/>
        <v>0</v>
      </c>
      <c r="R3546" s="24">
        <f t="shared" si="1532"/>
        <v>1544.4512387671505</v>
      </c>
      <c r="T3546" s="5">
        <v>605.31898454129225</v>
      </c>
      <c r="V3546" s="20">
        <f t="shared" si="1533"/>
        <v>2149.7702233084428</v>
      </c>
      <c r="W3546" s="59">
        <f t="shared" si="1521"/>
        <v>43557</v>
      </c>
      <c r="X3546" s="36">
        <f t="shared" si="1547"/>
        <v>151.39905833333341</v>
      </c>
      <c r="Y3546" s="28">
        <f t="shared" si="1547"/>
        <v>338.18764999999991</v>
      </c>
      <c r="Z3546" s="28">
        <f t="shared" si="1547"/>
        <v>329.06874999999974</v>
      </c>
      <c r="AA3546" s="28">
        <f t="shared" si="1547"/>
        <v>321.8648083333332</v>
      </c>
      <c r="AB3546" s="28">
        <f t="shared" si="1547"/>
        <v>202.36661666666666</v>
      </c>
      <c r="AC3546" s="28">
        <f t="shared" si="1547"/>
        <v>35.93319166666668</v>
      </c>
      <c r="AD3546" s="28">
        <f t="shared" si="1547"/>
        <v>96.176699999999983</v>
      </c>
      <c r="AE3546" s="28">
        <f t="shared" si="1547"/>
        <v>0</v>
      </c>
      <c r="AF3546" s="28">
        <f t="shared" si="1547"/>
        <v>13.055871666666661</v>
      </c>
      <c r="AG3546" s="28">
        <f t="shared" si="1547"/>
        <v>8.5230499999999978</v>
      </c>
      <c r="AH3546" s="28">
        <f t="shared" si="1526"/>
        <v>0</v>
      </c>
      <c r="AL3546" s="24">
        <f t="shared" si="1536"/>
        <v>1496.5756966666663</v>
      </c>
      <c r="AN3546" s="47">
        <v>315</v>
      </c>
      <c r="AP3546" s="20">
        <f t="shared" si="1534"/>
        <v>1811.5756966666663</v>
      </c>
      <c r="AR3546" s="20"/>
    </row>
    <row r="3547" spans="1:44" x14ac:dyDescent="0.25">
      <c r="A3547" t="str">
        <f>VLOOKUP($B3547,'Cushing Balance'!$C$2:$E$500,3,TRUE)</f>
        <v>12018</v>
      </c>
      <c r="B3547" s="2">
        <v>43558</v>
      </c>
      <c r="C3547" s="32"/>
      <c r="D3547" s="36">
        <f t="shared" si="1485"/>
        <v>139.16694505494522</v>
      </c>
      <c r="E3547" s="28">
        <f t="shared" si="1486"/>
        <v>108.94604395604414</v>
      </c>
      <c r="F3547" s="28">
        <f t="shared" si="1487"/>
        <v>197.36916483516487</v>
      </c>
      <c r="G3547" s="28"/>
      <c r="H3547" s="28">
        <f t="shared" ref="H3547:P3547" si="1553">AVERAGE(H3541:H3546)</f>
        <v>132.56742857142854</v>
      </c>
      <c r="I3547" s="28">
        <f t="shared" si="1553"/>
        <v>78.849230769230743</v>
      </c>
      <c r="J3547" s="28">
        <f t="shared" si="1553"/>
        <v>315.60278021978041</v>
      </c>
      <c r="K3547" s="28">
        <f t="shared" si="1553"/>
        <v>77.481208791208815</v>
      </c>
      <c r="L3547" s="28">
        <f t="shared" si="1553"/>
        <v>6.656349567592164E-3</v>
      </c>
      <c r="M3547" s="28">
        <f t="shared" si="1553"/>
        <v>330.4133626373627</v>
      </c>
      <c r="N3547" s="28">
        <f t="shared" si="1553"/>
        <v>119.65840659340643</v>
      </c>
      <c r="O3547" s="28">
        <f t="shared" si="1553"/>
        <v>44.390010989010989</v>
      </c>
      <c r="P3547" s="28">
        <f t="shared" si="1553"/>
        <v>0</v>
      </c>
      <c r="R3547" s="24">
        <f t="shared" si="1532"/>
        <v>1544.4512387671505</v>
      </c>
      <c r="T3547" s="5">
        <v>605.31898454129225</v>
      </c>
      <c r="V3547" s="20">
        <f t="shared" si="1533"/>
        <v>2149.7702233084428</v>
      </c>
      <c r="W3547" s="59">
        <f t="shared" si="1521"/>
        <v>43558</v>
      </c>
      <c r="X3547" s="36">
        <f t="shared" si="1547"/>
        <v>151.39905833333341</v>
      </c>
      <c r="Y3547" s="28">
        <f t="shared" si="1547"/>
        <v>338.18764999999991</v>
      </c>
      <c r="Z3547" s="28">
        <f t="shared" si="1547"/>
        <v>329.06874999999974</v>
      </c>
      <c r="AA3547" s="28">
        <f t="shared" si="1547"/>
        <v>321.8648083333332</v>
      </c>
      <c r="AB3547" s="28">
        <f t="shared" si="1547"/>
        <v>202.36661666666666</v>
      </c>
      <c r="AC3547" s="28">
        <f t="shared" si="1547"/>
        <v>35.93319166666668</v>
      </c>
      <c r="AD3547" s="28">
        <f t="shared" si="1547"/>
        <v>96.176699999999983</v>
      </c>
      <c r="AE3547" s="28">
        <f t="shared" si="1547"/>
        <v>0</v>
      </c>
      <c r="AF3547" s="28">
        <f t="shared" si="1547"/>
        <v>13.055871666666661</v>
      </c>
      <c r="AG3547" s="28">
        <f t="shared" si="1547"/>
        <v>8.5230499999999978</v>
      </c>
      <c r="AH3547" s="28">
        <f t="shared" si="1526"/>
        <v>0</v>
      </c>
      <c r="AL3547" s="24">
        <f t="shared" si="1536"/>
        <v>1496.5756966666663</v>
      </c>
      <c r="AN3547" s="47">
        <v>315</v>
      </c>
      <c r="AP3547" s="20">
        <f t="shared" si="1534"/>
        <v>1811.5756966666663</v>
      </c>
      <c r="AR3547" s="20"/>
    </row>
    <row r="3548" spans="1:44" x14ac:dyDescent="0.25">
      <c r="A3548" t="str">
        <f>VLOOKUP($B3548,'Cushing Balance'!$C$2:$E$500,3,TRUE)</f>
        <v>12018</v>
      </c>
      <c r="B3548" s="2">
        <v>43559</v>
      </c>
      <c r="C3548" s="32"/>
      <c r="D3548" s="36">
        <f t="shared" si="1485"/>
        <v>139.16694505494522</v>
      </c>
      <c r="E3548" s="28">
        <f t="shared" si="1486"/>
        <v>108.94604395604414</v>
      </c>
      <c r="F3548" s="28">
        <f t="shared" si="1487"/>
        <v>197.36916483516487</v>
      </c>
      <c r="G3548" s="28"/>
      <c r="H3548" s="28">
        <f t="shared" ref="H3548:P3548" si="1554">AVERAGE(H3542:H3547)</f>
        <v>132.56742857142854</v>
      </c>
      <c r="I3548" s="28">
        <f t="shared" si="1554"/>
        <v>78.849230769230743</v>
      </c>
      <c r="J3548" s="28">
        <f t="shared" si="1554"/>
        <v>315.60278021978041</v>
      </c>
      <c r="K3548" s="28">
        <f t="shared" si="1554"/>
        <v>77.481208791208815</v>
      </c>
      <c r="L3548" s="28">
        <f t="shared" si="1554"/>
        <v>6.656349567592164E-3</v>
      </c>
      <c r="M3548" s="28">
        <f t="shared" si="1554"/>
        <v>330.4133626373627</v>
      </c>
      <c r="N3548" s="28">
        <f t="shared" si="1554"/>
        <v>119.65840659340643</v>
      </c>
      <c r="O3548" s="28">
        <f t="shared" si="1554"/>
        <v>44.390010989010989</v>
      </c>
      <c r="P3548" s="28">
        <f t="shared" si="1554"/>
        <v>0</v>
      </c>
      <c r="R3548" s="24">
        <f t="shared" si="1532"/>
        <v>1544.4512387671505</v>
      </c>
      <c r="T3548" s="5">
        <v>605.31898454129225</v>
      </c>
      <c r="V3548" s="20">
        <f t="shared" si="1533"/>
        <v>2149.7702233084428</v>
      </c>
      <c r="W3548" s="59">
        <f t="shared" si="1521"/>
        <v>43559</v>
      </c>
      <c r="X3548" s="36">
        <f t="shared" si="1547"/>
        <v>151.39905833333341</v>
      </c>
      <c r="Y3548" s="28">
        <f t="shared" si="1547"/>
        <v>338.18764999999991</v>
      </c>
      <c r="Z3548" s="28">
        <f t="shared" si="1547"/>
        <v>329.06874999999974</v>
      </c>
      <c r="AA3548" s="28">
        <f t="shared" si="1547"/>
        <v>321.8648083333332</v>
      </c>
      <c r="AB3548" s="28">
        <f t="shared" si="1547"/>
        <v>202.36661666666666</v>
      </c>
      <c r="AC3548" s="28">
        <f t="shared" si="1547"/>
        <v>35.93319166666668</v>
      </c>
      <c r="AD3548" s="28">
        <f t="shared" si="1547"/>
        <v>96.176699999999983</v>
      </c>
      <c r="AE3548" s="28">
        <f t="shared" si="1547"/>
        <v>0</v>
      </c>
      <c r="AF3548" s="28">
        <f t="shared" si="1547"/>
        <v>13.055871666666661</v>
      </c>
      <c r="AG3548" s="28">
        <f t="shared" si="1547"/>
        <v>8.5230499999999978</v>
      </c>
      <c r="AH3548" s="28">
        <f t="shared" si="1526"/>
        <v>0</v>
      </c>
      <c r="AL3548" s="24">
        <f t="shared" si="1536"/>
        <v>1496.5756966666663</v>
      </c>
      <c r="AN3548" s="47">
        <v>315</v>
      </c>
      <c r="AP3548" s="20">
        <f t="shared" si="1534"/>
        <v>1811.5756966666663</v>
      </c>
      <c r="AR3548" s="20"/>
    </row>
    <row r="3549" spans="1:44" x14ac:dyDescent="0.25">
      <c r="A3549" t="str">
        <f>VLOOKUP($B3549,'Cushing Balance'!$C$2:$E$500,3,TRUE)</f>
        <v>12018</v>
      </c>
      <c r="B3549" s="2">
        <v>43560</v>
      </c>
      <c r="C3549" s="32"/>
      <c r="D3549" s="36">
        <f t="shared" si="1485"/>
        <v>139.16694505494522</v>
      </c>
      <c r="E3549" s="28">
        <f t="shared" si="1486"/>
        <v>108.94604395604414</v>
      </c>
      <c r="F3549" s="28">
        <f t="shared" si="1487"/>
        <v>197.36916483516487</v>
      </c>
      <c r="G3549" s="28"/>
      <c r="H3549" s="28">
        <f t="shared" ref="H3549:P3549" si="1555">AVERAGE(H3543:H3548)</f>
        <v>132.56742857142854</v>
      </c>
      <c r="I3549" s="28">
        <f t="shared" si="1555"/>
        <v>78.849230769230743</v>
      </c>
      <c r="J3549" s="28">
        <f t="shared" si="1555"/>
        <v>315.60278021978041</v>
      </c>
      <c r="K3549" s="28">
        <f t="shared" si="1555"/>
        <v>77.481208791208815</v>
      </c>
      <c r="L3549" s="28">
        <f t="shared" si="1555"/>
        <v>6.656349567592164E-3</v>
      </c>
      <c r="M3549" s="28">
        <f t="shared" si="1555"/>
        <v>330.4133626373627</v>
      </c>
      <c r="N3549" s="28">
        <f t="shared" si="1555"/>
        <v>119.65840659340643</v>
      </c>
      <c r="O3549" s="28">
        <f t="shared" si="1555"/>
        <v>44.390010989010989</v>
      </c>
      <c r="P3549" s="28">
        <f t="shared" si="1555"/>
        <v>0</v>
      </c>
      <c r="R3549" s="24">
        <f t="shared" si="1532"/>
        <v>1544.4512387671505</v>
      </c>
      <c r="T3549" s="5">
        <v>605.31898454129225</v>
      </c>
      <c r="V3549" s="20">
        <f t="shared" si="1533"/>
        <v>2149.7702233084428</v>
      </c>
      <c r="W3549" s="59">
        <f t="shared" si="1521"/>
        <v>43560</v>
      </c>
      <c r="X3549" s="36">
        <f t="shared" si="1547"/>
        <v>151.39905833333341</v>
      </c>
      <c r="Y3549" s="28">
        <f t="shared" si="1547"/>
        <v>338.18764999999991</v>
      </c>
      <c r="Z3549" s="28">
        <f t="shared" si="1547"/>
        <v>329.06874999999974</v>
      </c>
      <c r="AA3549" s="28">
        <f t="shared" si="1547"/>
        <v>321.8648083333332</v>
      </c>
      <c r="AB3549" s="28">
        <f t="shared" si="1547"/>
        <v>202.36661666666666</v>
      </c>
      <c r="AC3549" s="28">
        <f t="shared" si="1547"/>
        <v>35.93319166666668</v>
      </c>
      <c r="AD3549" s="28">
        <f t="shared" si="1547"/>
        <v>96.176699999999983</v>
      </c>
      <c r="AE3549" s="28">
        <f t="shared" si="1547"/>
        <v>0</v>
      </c>
      <c r="AF3549" s="28">
        <f t="shared" si="1547"/>
        <v>13.055871666666661</v>
      </c>
      <c r="AG3549" s="28">
        <f t="shared" si="1547"/>
        <v>8.5230499999999978</v>
      </c>
      <c r="AH3549" s="28">
        <f t="shared" si="1526"/>
        <v>0</v>
      </c>
      <c r="AL3549" s="24">
        <f t="shared" si="1536"/>
        <v>1496.5756966666663</v>
      </c>
      <c r="AN3549" s="47">
        <v>315</v>
      </c>
      <c r="AP3549" s="20">
        <f t="shared" si="1534"/>
        <v>1811.5756966666663</v>
      </c>
      <c r="AR3549" s="20"/>
    </row>
    <row r="3550" spans="1:44" x14ac:dyDescent="0.25">
      <c r="A3550" t="str">
        <f>VLOOKUP($B3550,'Cushing Balance'!$C$2:$E$500,3,TRUE)</f>
        <v>12018</v>
      </c>
      <c r="B3550" s="2">
        <v>43561</v>
      </c>
      <c r="C3550" s="32"/>
      <c r="D3550" s="36">
        <f t="shared" si="1485"/>
        <v>139.16694505494522</v>
      </c>
      <c r="E3550" s="28">
        <f t="shared" si="1486"/>
        <v>108.94604395604414</v>
      </c>
      <c r="F3550" s="28">
        <f t="shared" si="1487"/>
        <v>197.36916483516487</v>
      </c>
      <c r="G3550" s="28"/>
      <c r="H3550" s="28">
        <f t="shared" ref="H3550:P3550" si="1556">AVERAGE(H3544:H3549)</f>
        <v>132.56742857142854</v>
      </c>
      <c r="I3550" s="28">
        <f t="shared" si="1556"/>
        <v>78.849230769230743</v>
      </c>
      <c r="J3550" s="28">
        <f t="shared" si="1556"/>
        <v>315.60278021978041</v>
      </c>
      <c r="K3550" s="28">
        <f t="shared" si="1556"/>
        <v>77.481208791208815</v>
      </c>
      <c r="L3550" s="28">
        <f t="shared" si="1556"/>
        <v>6.656349567592164E-3</v>
      </c>
      <c r="M3550" s="28">
        <f t="shared" si="1556"/>
        <v>330.4133626373627</v>
      </c>
      <c r="N3550" s="28">
        <f t="shared" si="1556"/>
        <v>119.65840659340643</v>
      </c>
      <c r="O3550" s="28">
        <f t="shared" si="1556"/>
        <v>44.390010989010989</v>
      </c>
      <c r="P3550" s="28">
        <f t="shared" si="1556"/>
        <v>0</v>
      </c>
      <c r="R3550" s="24">
        <f t="shared" si="1532"/>
        <v>1544.4512387671505</v>
      </c>
      <c r="T3550" s="5">
        <v>605.31898454129225</v>
      </c>
      <c r="V3550" s="20">
        <f t="shared" si="1533"/>
        <v>2149.7702233084428</v>
      </c>
      <c r="W3550" s="59">
        <f t="shared" si="1521"/>
        <v>43561</v>
      </c>
      <c r="X3550" s="36">
        <f t="shared" si="1547"/>
        <v>151.39905833333341</v>
      </c>
      <c r="Y3550" s="28">
        <f t="shared" si="1547"/>
        <v>338.18764999999991</v>
      </c>
      <c r="Z3550" s="28">
        <f t="shared" si="1547"/>
        <v>329.06874999999974</v>
      </c>
      <c r="AA3550" s="28">
        <f t="shared" si="1547"/>
        <v>321.8648083333332</v>
      </c>
      <c r="AB3550" s="28">
        <f t="shared" si="1547"/>
        <v>202.36661666666666</v>
      </c>
      <c r="AC3550" s="28">
        <f t="shared" si="1547"/>
        <v>35.93319166666668</v>
      </c>
      <c r="AD3550" s="28">
        <f t="shared" si="1547"/>
        <v>96.176699999999983</v>
      </c>
      <c r="AE3550" s="28">
        <f t="shared" si="1547"/>
        <v>0</v>
      </c>
      <c r="AF3550" s="28">
        <f t="shared" si="1547"/>
        <v>13.055871666666661</v>
      </c>
      <c r="AG3550" s="28">
        <f t="shared" si="1547"/>
        <v>8.5230499999999978</v>
      </c>
      <c r="AH3550" s="28">
        <f t="shared" si="1526"/>
        <v>0</v>
      </c>
      <c r="AL3550" s="24">
        <f t="shared" si="1536"/>
        <v>1496.5756966666663</v>
      </c>
      <c r="AN3550" s="47">
        <v>315</v>
      </c>
      <c r="AP3550" s="20">
        <f t="shared" si="1534"/>
        <v>1811.5756966666663</v>
      </c>
      <c r="AR3550" s="20"/>
    </row>
    <row r="3551" spans="1:44" x14ac:dyDescent="0.25">
      <c r="A3551" t="str">
        <f>VLOOKUP($B3551,'Cushing Balance'!$C$2:$E$500,3,TRUE)</f>
        <v>12018</v>
      </c>
      <c r="B3551" s="2">
        <v>43562</v>
      </c>
      <c r="C3551" s="32"/>
      <c r="D3551" s="36">
        <f t="shared" si="1485"/>
        <v>139.16694505494522</v>
      </c>
      <c r="E3551" s="28">
        <f t="shared" si="1486"/>
        <v>108.94604395604414</v>
      </c>
      <c r="F3551" s="28">
        <f t="shared" si="1487"/>
        <v>197.36916483516487</v>
      </c>
      <c r="G3551" s="28"/>
      <c r="H3551" s="28">
        <f t="shared" ref="H3551:P3551" si="1557">AVERAGE(H3545:H3550)</f>
        <v>132.56742857142854</v>
      </c>
      <c r="I3551" s="28">
        <f t="shared" si="1557"/>
        <v>78.849230769230743</v>
      </c>
      <c r="J3551" s="28">
        <f t="shared" si="1557"/>
        <v>315.60278021978041</v>
      </c>
      <c r="K3551" s="28">
        <f t="shared" si="1557"/>
        <v>77.481208791208815</v>
      </c>
      <c r="L3551" s="28">
        <f t="shared" si="1557"/>
        <v>6.656349567592164E-3</v>
      </c>
      <c r="M3551" s="28">
        <f t="shared" si="1557"/>
        <v>330.4133626373627</v>
      </c>
      <c r="N3551" s="28">
        <f t="shared" si="1557"/>
        <v>119.65840659340643</v>
      </c>
      <c r="O3551" s="28">
        <f t="shared" si="1557"/>
        <v>44.390010989010989</v>
      </c>
      <c r="P3551" s="28">
        <f t="shared" si="1557"/>
        <v>0</v>
      </c>
      <c r="R3551" s="24">
        <f t="shared" si="1532"/>
        <v>1544.4512387671505</v>
      </c>
      <c r="T3551" s="5">
        <v>605.31898454129225</v>
      </c>
      <c r="V3551" s="20">
        <f t="shared" si="1533"/>
        <v>2149.7702233084428</v>
      </c>
      <c r="W3551" s="59">
        <f t="shared" si="1521"/>
        <v>43562</v>
      </c>
      <c r="X3551" s="36">
        <f t="shared" si="1547"/>
        <v>151.39905833333341</v>
      </c>
      <c r="Y3551" s="28">
        <f t="shared" si="1547"/>
        <v>338.18764999999991</v>
      </c>
      <c r="Z3551" s="28">
        <f t="shared" si="1547"/>
        <v>329.06874999999974</v>
      </c>
      <c r="AA3551" s="28">
        <f t="shared" si="1547"/>
        <v>321.8648083333332</v>
      </c>
      <c r="AB3551" s="28">
        <f t="shared" si="1547"/>
        <v>202.36661666666666</v>
      </c>
      <c r="AC3551" s="28">
        <f t="shared" si="1547"/>
        <v>35.93319166666668</v>
      </c>
      <c r="AD3551" s="28">
        <f t="shared" si="1547"/>
        <v>96.176699999999983</v>
      </c>
      <c r="AE3551" s="28">
        <f t="shared" si="1547"/>
        <v>0</v>
      </c>
      <c r="AF3551" s="28">
        <f t="shared" si="1547"/>
        <v>13.055871666666661</v>
      </c>
      <c r="AG3551" s="28">
        <f t="shared" si="1547"/>
        <v>8.5230499999999978</v>
      </c>
      <c r="AH3551" s="28">
        <f t="shared" si="1526"/>
        <v>0</v>
      </c>
      <c r="AL3551" s="24">
        <f t="shared" si="1536"/>
        <v>1496.5756966666663</v>
      </c>
      <c r="AN3551" s="47">
        <v>315</v>
      </c>
      <c r="AP3551" s="20">
        <f t="shared" si="1534"/>
        <v>1811.5756966666663</v>
      </c>
      <c r="AR3551" s="20"/>
    </row>
    <row r="3552" spans="1:44" x14ac:dyDescent="0.25">
      <c r="A3552" t="str">
        <f>VLOOKUP($B3552,'Cushing Balance'!$C$2:$E$500,3,TRUE)</f>
        <v>12018</v>
      </c>
      <c r="B3552" s="2">
        <v>43563</v>
      </c>
      <c r="C3552" s="32"/>
      <c r="D3552" s="36">
        <f t="shared" si="1485"/>
        <v>139.16694505494522</v>
      </c>
      <c r="E3552" s="28">
        <f t="shared" si="1486"/>
        <v>108.94604395604414</v>
      </c>
      <c r="F3552" s="28">
        <f t="shared" si="1487"/>
        <v>197.36916483516487</v>
      </c>
      <c r="G3552" s="28"/>
      <c r="H3552" s="28">
        <f t="shared" ref="H3552:P3552" si="1558">AVERAGE(H3546:H3551)</f>
        <v>132.56742857142854</v>
      </c>
      <c r="I3552" s="28">
        <f t="shared" si="1558"/>
        <v>78.849230769230743</v>
      </c>
      <c r="J3552" s="28">
        <f t="shared" si="1558"/>
        <v>315.60278021978041</v>
      </c>
      <c r="K3552" s="28">
        <f t="shared" si="1558"/>
        <v>77.481208791208815</v>
      </c>
      <c r="L3552" s="28">
        <f t="shared" si="1558"/>
        <v>6.656349567592164E-3</v>
      </c>
      <c r="M3552" s="28">
        <f t="shared" si="1558"/>
        <v>330.4133626373627</v>
      </c>
      <c r="N3552" s="28">
        <f t="shared" si="1558"/>
        <v>119.65840659340643</v>
      </c>
      <c r="O3552" s="28">
        <f t="shared" si="1558"/>
        <v>44.390010989010989</v>
      </c>
      <c r="P3552" s="28">
        <f t="shared" si="1558"/>
        <v>0</v>
      </c>
      <c r="R3552" s="24">
        <f t="shared" si="1532"/>
        <v>1544.4512387671505</v>
      </c>
      <c r="T3552" s="5">
        <v>605.31898454129225</v>
      </c>
      <c r="V3552" s="20">
        <f t="shared" si="1533"/>
        <v>2149.7702233084428</v>
      </c>
      <c r="W3552" s="59">
        <f t="shared" si="1521"/>
        <v>43563</v>
      </c>
      <c r="X3552" s="36">
        <f t="shared" si="1547"/>
        <v>151.39905833333341</v>
      </c>
      <c r="Y3552" s="28">
        <f t="shared" si="1547"/>
        <v>338.18764999999991</v>
      </c>
      <c r="Z3552" s="28">
        <f t="shared" si="1547"/>
        <v>329.06874999999974</v>
      </c>
      <c r="AA3552" s="28">
        <f t="shared" si="1547"/>
        <v>321.8648083333332</v>
      </c>
      <c r="AB3552" s="28">
        <f t="shared" si="1547"/>
        <v>202.36661666666666</v>
      </c>
      <c r="AC3552" s="28">
        <f t="shared" si="1547"/>
        <v>35.93319166666668</v>
      </c>
      <c r="AD3552" s="28">
        <f t="shared" si="1547"/>
        <v>96.176699999999983</v>
      </c>
      <c r="AE3552" s="28">
        <f t="shared" si="1547"/>
        <v>0</v>
      </c>
      <c r="AF3552" s="28">
        <f t="shared" si="1547"/>
        <v>13.055871666666661</v>
      </c>
      <c r="AG3552" s="28">
        <f t="shared" si="1547"/>
        <v>8.5230499999999978</v>
      </c>
      <c r="AH3552" s="28">
        <f t="shared" si="1526"/>
        <v>0</v>
      </c>
      <c r="AL3552" s="24">
        <f t="shared" si="1536"/>
        <v>1496.5756966666663</v>
      </c>
      <c r="AN3552" s="47">
        <v>315</v>
      </c>
      <c r="AP3552" s="20">
        <f t="shared" si="1534"/>
        <v>1811.5756966666663</v>
      </c>
      <c r="AR3552" s="20"/>
    </row>
    <row r="3553" spans="1:44" x14ac:dyDescent="0.25">
      <c r="A3553" t="str">
        <f>VLOOKUP($B3553,'Cushing Balance'!$C$2:$E$500,3,TRUE)</f>
        <v>12018</v>
      </c>
      <c r="B3553" s="2">
        <v>43564</v>
      </c>
      <c r="C3553" s="32"/>
      <c r="D3553" s="36">
        <f t="shared" si="1485"/>
        <v>139.16694505494522</v>
      </c>
      <c r="E3553" s="28">
        <f t="shared" si="1486"/>
        <v>108.94604395604414</v>
      </c>
      <c r="F3553" s="28">
        <f t="shared" si="1487"/>
        <v>197.36916483516487</v>
      </c>
      <c r="G3553" s="28"/>
      <c r="H3553" s="28">
        <f t="shared" ref="H3553:P3553" si="1559">AVERAGE(H3547:H3552)</f>
        <v>132.56742857142854</v>
      </c>
      <c r="I3553" s="28">
        <f t="shared" si="1559"/>
        <v>78.849230769230743</v>
      </c>
      <c r="J3553" s="28">
        <f t="shared" si="1559"/>
        <v>315.60278021978041</v>
      </c>
      <c r="K3553" s="28">
        <f t="shared" si="1559"/>
        <v>77.481208791208815</v>
      </c>
      <c r="L3553" s="28">
        <f t="shared" si="1559"/>
        <v>6.656349567592164E-3</v>
      </c>
      <c r="M3553" s="28">
        <f t="shared" si="1559"/>
        <v>330.4133626373627</v>
      </c>
      <c r="N3553" s="28">
        <f t="shared" si="1559"/>
        <v>119.65840659340643</v>
      </c>
      <c r="O3553" s="28">
        <f t="shared" si="1559"/>
        <v>44.390010989010989</v>
      </c>
      <c r="P3553" s="28">
        <f t="shared" si="1559"/>
        <v>0</v>
      </c>
      <c r="R3553" s="24">
        <f t="shared" si="1532"/>
        <v>1544.4512387671505</v>
      </c>
      <c r="T3553" s="5">
        <v>605.31898454129225</v>
      </c>
      <c r="V3553" s="20">
        <f t="shared" si="1533"/>
        <v>2149.7702233084428</v>
      </c>
      <c r="W3553" s="59">
        <f t="shared" si="1521"/>
        <v>43564</v>
      </c>
      <c r="X3553" s="36">
        <f t="shared" si="1547"/>
        <v>151.39905833333341</v>
      </c>
      <c r="Y3553" s="28">
        <f t="shared" si="1547"/>
        <v>338.18764999999991</v>
      </c>
      <c r="Z3553" s="28">
        <f t="shared" si="1547"/>
        <v>329.06874999999974</v>
      </c>
      <c r="AA3553" s="28">
        <f t="shared" si="1547"/>
        <v>321.8648083333332</v>
      </c>
      <c r="AB3553" s="28">
        <f t="shared" si="1547"/>
        <v>202.36661666666666</v>
      </c>
      <c r="AC3553" s="28">
        <f t="shared" si="1547"/>
        <v>35.93319166666668</v>
      </c>
      <c r="AD3553" s="28">
        <f t="shared" si="1547"/>
        <v>96.176699999999983</v>
      </c>
      <c r="AE3553" s="28">
        <f t="shared" si="1547"/>
        <v>0</v>
      </c>
      <c r="AF3553" s="28">
        <f t="shared" si="1547"/>
        <v>13.055871666666661</v>
      </c>
      <c r="AG3553" s="28">
        <f t="shared" si="1547"/>
        <v>8.5230499999999978</v>
      </c>
      <c r="AH3553" s="28">
        <f t="shared" si="1526"/>
        <v>0</v>
      </c>
      <c r="AL3553" s="24">
        <f t="shared" si="1536"/>
        <v>1496.5756966666663</v>
      </c>
      <c r="AN3553" s="47">
        <v>315</v>
      </c>
      <c r="AP3553" s="20">
        <f t="shared" si="1534"/>
        <v>1811.5756966666663</v>
      </c>
      <c r="AR3553" s="20"/>
    </row>
    <row r="3554" spans="1:44" x14ac:dyDescent="0.25">
      <c r="A3554" t="str">
        <f>VLOOKUP($B3554,'Cushing Balance'!$C$2:$E$500,3,TRUE)</f>
        <v>12018</v>
      </c>
      <c r="B3554" s="2">
        <v>43565</v>
      </c>
      <c r="C3554" s="32"/>
      <c r="D3554" s="36">
        <f t="shared" si="1485"/>
        <v>139.16694505494522</v>
      </c>
      <c r="E3554" s="28">
        <f t="shared" si="1486"/>
        <v>108.94604395604414</v>
      </c>
      <c r="F3554" s="28">
        <f t="shared" si="1487"/>
        <v>197.36916483516487</v>
      </c>
      <c r="G3554" s="28"/>
      <c r="H3554" s="28">
        <f t="shared" ref="H3554:P3554" si="1560">AVERAGE(H3548:H3553)</f>
        <v>132.56742857142854</v>
      </c>
      <c r="I3554" s="28">
        <f t="shared" si="1560"/>
        <v>78.849230769230743</v>
      </c>
      <c r="J3554" s="28">
        <f t="shared" si="1560"/>
        <v>315.60278021978041</v>
      </c>
      <c r="K3554" s="28">
        <f t="shared" si="1560"/>
        <v>77.481208791208815</v>
      </c>
      <c r="L3554" s="28">
        <f t="shared" si="1560"/>
        <v>6.656349567592164E-3</v>
      </c>
      <c r="M3554" s="28">
        <f t="shared" si="1560"/>
        <v>330.4133626373627</v>
      </c>
      <c r="N3554" s="28">
        <f t="shared" si="1560"/>
        <v>119.65840659340643</v>
      </c>
      <c r="O3554" s="28">
        <f t="shared" si="1560"/>
        <v>44.390010989010989</v>
      </c>
      <c r="P3554" s="28">
        <f t="shared" si="1560"/>
        <v>0</v>
      </c>
      <c r="R3554" s="24">
        <f t="shared" si="1532"/>
        <v>1544.4512387671505</v>
      </c>
      <c r="T3554" s="5">
        <v>605.31898454129225</v>
      </c>
      <c r="V3554" s="20">
        <f t="shared" si="1533"/>
        <v>2149.7702233084428</v>
      </c>
      <c r="W3554" s="59">
        <f t="shared" si="1521"/>
        <v>43565</v>
      </c>
      <c r="X3554" s="36">
        <f t="shared" si="1547"/>
        <v>151.39905833333341</v>
      </c>
      <c r="Y3554" s="28">
        <f t="shared" si="1547"/>
        <v>338.18764999999991</v>
      </c>
      <c r="Z3554" s="28">
        <f t="shared" si="1547"/>
        <v>329.06874999999974</v>
      </c>
      <c r="AA3554" s="28">
        <f t="shared" si="1547"/>
        <v>321.8648083333332</v>
      </c>
      <c r="AB3554" s="28">
        <f t="shared" si="1547"/>
        <v>202.36661666666666</v>
      </c>
      <c r="AC3554" s="28">
        <f t="shared" si="1547"/>
        <v>35.93319166666668</v>
      </c>
      <c r="AD3554" s="28">
        <f t="shared" si="1547"/>
        <v>96.176699999999983</v>
      </c>
      <c r="AE3554" s="28">
        <f t="shared" si="1547"/>
        <v>0</v>
      </c>
      <c r="AF3554" s="28">
        <f t="shared" si="1547"/>
        <v>13.055871666666661</v>
      </c>
      <c r="AG3554" s="28">
        <f t="shared" si="1547"/>
        <v>8.5230499999999978</v>
      </c>
      <c r="AH3554" s="28">
        <f t="shared" si="1526"/>
        <v>0</v>
      </c>
      <c r="AL3554" s="24">
        <f t="shared" si="1536"/>
        <v>1496.5756966666663</v>
      </c>
      <c r="AN3554" s="47">
        <v>315</v>
      </c>
      <c r="AP3554" s="20">
        <f t="shared" si="1534"/>
        <v>1811.5756966666663</v>
      </c>
      <c r="AR3554" s="20"/>
    </row>
    <row r="3555" spans="1:44" x14ac:dyDescent="0.25">
      <c r="A3555" t="str">
        <f>VLOOKUP($B3555,'Cushing Balance'!$C$2:$E$500,3,TRUE)</f>
        <v>12018</v>
      </c>
      <c r="B3555" s="2">
        <v>43566</v>
      </c>
      <c r="C3555" s="32"/>
      <c r="D3555" s="36">
        <f t="shared" si="1485"/>
        <v>139.16694505494522</v>
      </c>
      <c r="E3555" s="28">
        <f t="shared" si="1486"/>
        <v>108.94604395604414</v>
      </c>
      <c r="F3555" s="28">
        <f t="shared" si="1487"/>
        <v>197.36916483516487</v>
      </c>
      <c r="G3555" s="28"/>
      <c r="H3555" s="28">
        <f t="shared" ref="H3555:P3555" si="1561">AVERAGE(H3549:H3554)</f>
        <v>132.56742857142854</v>
      </c>
      <c r="I3555" s="28">
        <f t="shared" si="1561"/>
        <v>78.849230769230743</v>
      </c>
      <c r="J3555" s="28">
        <f t="shared" si="1561"/>
        <v>315.60278021978041</v>
      </c>
      <c r="K3555" s="28">
        <f t="shared" si="1561"/>
        <v>77.481208791208815</v>
      </c>
      <c r="L3555" s="28">
        <f t="shared" si="1561"/>
        <v>6.656349567592164E-3</v>
      </c>
      <c r="M3555" s="28">
        <f t="shared" si="1561"/>
        <v>330.4133626373627</v>
      </c>
      <c r="N3555" s="28">
        <f t="shared" si="1561"/>
        <v>119.65840659340643</v>
      </c>
      <c r="O3555" s="28">
        <f t="shared" si="1561"/>
        <v>44.390010989010989</v>
      </c>
      <c r="P3555" s="28">
        <f t="shared" si="1561"/>
        <v>0</v>
      </c>
      <c r="R3555" s="24">
        <f t="shared" si="1532"/>
        <v>1544.4512387671505</v>
      </c>
      <c r="T3555" s="5">
        <v>605.31898454129225</v>
      </c>
      <c r="V3555" s="20">
        <f t="shared" si="1533"/>
        <v>2149.7702233084428</v>
      </c>
      <c r="W3555" s="59">
        <f t="shared" si="1521"/>
        <v>43566</v>
      </c>
      <c r="X3555" s="36">
        <f t="shared" si="1547"/>
        <v>151.39905833333341</v>
      </c>
      <c r="Y3555" s="28">
        <f t="shared" si="1547"/>
        <v>338.18764999999991</v>
      </c>
      <c r="Z3555" s="28">
        <f t="shared" si="1547"/>
        <v>329.06874999999974</v>
      </c>
      <c r="AA3555" s="28">
        <f t="shared" si="1547"/>
        <v>321.8648083333332</v>
      </c>
      <c r="AB3555" s="28">
        <f t="shared" si="1547"/>
        <v>202.36661666666666</v>
      </c>
      <c r="AC3555" s="28">
        <f t="shared" si="1547"/>
        <v>35.93319166666668</v>
      </c>
      <c r="AD3555" s="28">
        <f t="shared" si="1547"/>
        <v>96.176699999999983</v>
      </c>
      <c r="AE3555" s="28">
        <f t="shared" si="1547"/>
        <v>0</v>
      </c>
      <c r="AF3555" s="28">
        <f t="shared" si="1547"/>
        <v>13.055871666666661</v>
      </c>
      <c r="AG3555" s="28">
        <f t="shared" si="1547"/>
        <v>8.5230499999999978</v>
      </c>
      <c r="AH3555" s="28">
        <f t="shared" si="1526"/>
        <v>0</v>
      </c>
      <c r="AL3555" s="24">
        <f t="shared" si="1536"/>
        <v>1496.5756966666663</v>
      </c>
      <c r="AN3555" s="47">
        <v>315</v>
      </c>
      <c r="AP3555" s="20">
        <f t="shared" si="1534"/>
        <v>1811.5756966666663</v>
      </c>
      <c r="AR3555" s="20"/>
    </row>
    <row r="3556" spans="1:44" x14ac:dyDescent="0.25">
      <c r="A3556" t="str">
        <f>VLOOKUP($B3556,'Cushing Balance'!$C$2:$E$500,3,TRUE)</f>
        <v>12018</v>
      </c>
      <c r="B3556" s="2">
        <v>43567</v>
      </c>
      <c r="C3556" s="32"/>
      <c r="D3556" s="36">
        <f t="shared" ref="D3556:D3619" si="1562">AVERAGE(D3548:D3555)</f>
        <v>139.16694505494522</v>
      </c>
      <c r="E3556" s="28">
        <f t="shared" ref="E3556:E3619" si="1563">AVERAGE(E3548:E3555)</f>
        <v>108.94604395604414</v>
      </c>
      <c r="F3556" s="28">
        <f t="shared" ref="F3556:F3619" si="1564">AVERAGE(F3548:F3555)</f>
        <v>197.36916483516487</v>
      </c>
      <c r="G3556" s="28"/>
      <c r="H3556" s="28">
        <f t="shared" ref="H3556:P3556" si="1565">AVERAGE(H3550:H3555)</f>
        <v>132.56742857142854</v>
      </c>
      <c r="I3556" s="28">
        <f t="shared" si="1565"/>
        <v>78.849230769230743</v>
      </c>
      <c r="J3556" s="28">
        <f t="shared" si="1565"/>
        <v>315.60278021978041</v>
      </c>
      <c r="K3556" s="28">
        <f t="shared" si="1565"/>
        <v>77.481208791208815</v>
      </c>
      <c r="L3556" s="28">
        <f t="shared" si="1565"/>
        <v>6.656349567592164E-3</v>
      </c>
      <c r="M3556" s="28">
        <f t="shared" si="1565"/>
        <v>330.4133626373627</v>
      </c>
      <c r="N3556" s="28">
        <f t="shared" si="1565"/>
        <v>119.65840659340643</v>
      </c>
      <c r="O3556" s="28">
        <f t="shared" si="1565"/>
        <v>44.390010989010989</v>
      </c>
      <c r="P3556" s="28">
        <f t="shared" si="1565"/>
        <v>0</v>
      </c>
      <c r="R3556" s="24">
        <f t="shared" si="1532"/>
        <v>1544.4512387671505</v>
      </c>
      <c r="T3556" s="5">
        <v>605.31898454129225</v>
      </c>
      <c r="V3556" s="20">
        <f t="shared" si="1533"/>
        <v>2149.7702233084428</v>
      </c>
      <c r="W3556" s="59">
        <f t="shared" si="1521"/>
        <v>43567</v>
      </c>
      <c r="X3556" s="36">
        <f t="shared" si="1547"/>
        <v>151.39905833333341</v>
      </c>
      <c r="Y3556" s="28">
        <f t="shared" si="1547"/>
        <v>338.18764999999991</v>
      </c>
      <c r="Z3556" s="28">
        <f t="shared" si="1547"/>
        <v>329.06874999999974</v>
      </c>
      <c r="AA3556" s="28">
        <f t="shared" si="1547"/>
        <v>321.8648083333332</v>
      </c>
      <c r="AB3556" s="28">
        <f t="shared" si="1547"/>
        <v>202.36661666666666</v>
      </c>
      <c r="AC3556" s="28">
        <f t="shared" si="1547"/>
        <v>35.93319166666668</v>
      </c>
      <c r="AD3556" s="28">
        <f t="shared" si="1547"/>
        <v>96.176699999999983</v>
      </c>
      <c r="AE3556" s="28">
        <f t="shared" si="1547"/>
        <v>0</v>
      </c>
      <c r="AF3556" s="28">
        <f t="shared" si="1547"/>
        <v>13.055871666666661</v>
      </c>
      <c r="AG3556" s="28">
        <f t="shared" si="1547"/>
        <v>8.5230499999999978</v>
      </c>
      <c r="AH3556" s="28">
        <f t="shared" si="1526"/>
        <v>0</v>
      </c>
      <c r="AL3556" s="24">
        <f t="shared" si="1536"/>
        <v>1496.5756966666663</v>
      </c>
      <c r="AN3556" s="47">
        <v>315</v>
      </c>
      <c r="AP3556" s="20">
        <f t="shared" si="1534"/>
        <v>1811.5756966666663</v>
      </c>
      <c r="AR3556" s="20"/>
    </row>
    <row r="3557" spans="1:44" x14ac:dyDescent="0.25">
      <c r="A3557" t="str">
        <f>VLOOKUP($B3557,'Cushing Balance'!$C$2:$E$500,3,TRUE)</f>
        <v>12018</v>
      </c>
      <c r="B3557" s="2">
        <v>43568</v>
      </c>
      <c r="C3557" s="32"/>
      <c r="D3557" s="36">
        <f t="shared" si="1562"/>
        <v>139.16694505494522</v>
      </c>
      <c r="E3557" s="28">
        <f t="shared" si="1563"/>
        <v>108.94604395604414</v>
      </c>
      <c r="F3557" s="28">
        <f t="shared" si="1564"/>
        <v>197.36916483516487</v>
      </c>
      <c r="G3557" s="28"/>
      <c r="H3557" s="28">
        <f t="shared" ref="H3557:P3557" si="1566">AVERAGE(H3551:H3556)</f>
        <v>132.56742857142854</v>
      </c>
      <c r="I3557" s="28">
        <f t="shared" si="1566"/>
        <v>78.849230769230743</v>
      </c>
      <c r="J3557" s="28">
        <f t="shared" si="1566"/>
        <v>315.60278021978041</v>
      </c>
      <c r="K3557" s="28">
        <f t="shared" si="1566"/>
        <v>77.481208791208815</v>
      </c>
      <c r="L3557" s="28">
        <f t="shared" si="1566"/>
        <v>6.656349567592164E-3</v>
      </c>
      <c r="M3557" s="28">
        <f t="shared" si="1566"/>
        <v>330.4133626373627</v>
      </c>
      <c r="N3557" s="28">
        <f t="shared" si="1566"/>
        <v>119.65840659340643</v>
      </c>
      <c r="O3557" s="28">
        <f t="shared" si="1566"/>
        <v>44.390010989010989</v>
      </c>
      <c r="P3557" s="28">
        <f t="shared" si="1566"/>
        <v>0</v>
      </c>
      <c r="R3557" s="24">
        <f t="shared" si="1532"/>
        <v>1544.4512387671505</v>
      </c>
      <c r="T3557" s="5">
        <v>605.31898454129225</v>
      </c>
      <c r="V3557" s="20">
        <f t="shared" si="1533"/>
        <v>2149.7702233084428</v>
      </c>
      <c r="W3557" s="59">
        <f t="shared" si="1521"/>
        <v>43568</v>
      </c>
      <c r="X3557" s="36">
        <f t="shared" ref="X3557:AG3572" si="1567">AVERAGE(X3550:X3556)</f>
        <v>151.39905833333341</v>
      </c>
      <c r="Y3557" s="28">
        <f t="shared" si="1567"/>
        <v>338.18764999999991</v>
      </c>
      <c r="Z3557" s="28">
        <f t="shared" si="1567"/>
        <v>329.06874999999974</v>
      </c>
      <c r="AA3557" s="28">
        <f t="shared" si="1567"/>
        <v>321.8648083333332</v>
      </c>
      <c r="AB3557" s="28">
        <f t="shared" si="1567"/>
        <v>202.36661666666666</v>
      </c>
      <c r="AC3557" s="28">
        <f t="shared" si="1567"/>
        <v>35.93319166666668</v>
      </c>
      <c r="AD3557" s="28">
        <f t="shared" si="1567"/>
        <v>96.176699999999983</v>
      </c>
      <c r="AE3557" s="28">
        <f t="shared" si="1567"/>
        <v>0</v>
      </c>
      <c r="AF3557" s="28">
        <f t="shared" si="1567"/>
        <v>13.055871666666661</v>
      </c>
      <c r="AG3557" s="28">
        <f t="shared" si="1567"/>
        <v>8.5230499999999978</v>
      </c>
      <c r="AH3557" s="28">
        <f t="shared" si="1526"/>
        <v>0</v>
      </c>
      <c r="AL3557" s="24">
        <f t="shared" si="1536"/>
        <v>1496.5756966666663</v>
      </c>
      <c r="AN3557" s="47">
        <v>315</v>
      </c>
      <c r="AP3557" s="20">
        <f t="shared" si="1534"/>
        <v>1811.5756966666663</v>
      </c>
      <c r="AR3557" s="20"/>
    </row>
    <row r="3558" spans="1:44" x14ac:dyDescent="0.25">
      <c r="A3558" t="str">
        <f>VLOOKUP($B3558,'Cushing Balance'!$C$2:$E$500,3,TRUE)</f>
        <v>12018</v>
      </c>
      <c r="B3558" s="2">
        <v>43569</v>
      </c>
      <c r="C3558" s="32"/>
      <c r="D3558" s="36">
        <f t="shared" si="1562"/>
        <v>139.16694505494522</v>
      </c>
      <c r="E3558" s="28">
        <f t="shared" si="1563"/>
        <v>108.94604395604414</v>
      </c>
      <c r="F3558" s="28">
        <f t="shared" si="1564"/>
        <v>197.36916483516487</v>
      </c>
      <c r="G3558" s="28"/>
      <c r="H3558" s="28">
        <f t="shared" ref="H3558:P3558" si="1568">AVERAGE(H3552:H3557)</f>
        <v>132.56742857142854</v>
      </c>
      <c r="I3558" s="28">
        <f t="shared" si="1568"/>
        <v>78.849230769230743</v>
      </c>
      <c r="J3558" s="28">
        <f t="shared" si="1568"/>
        <v>315.60278021978041</v>
      </c>
      <c r="K3558" s="28">
        <f t="shared" si="1568"/>
        <v>77.481208791208815</v>
      </c>
      <c r="L3558" s="28">
        <f t="shared" si="1568"/>
        <v>6.656349567592164E-3</v>
      </c>
      <c r="M3558" s="28">
        <f t="shared" si="1568"/>
        <v>330.4133626373627</v>
      </c>
      <c r="N3558" s="28">
        <f t="shared" si="1568"/>
        <v>119.65840659340643</v>
      </c>
      <c r="O3558" s="28">
        <f t="shared" si="1568"/>
        <v>44.390010989010989</v>
      </c>
      <c r="P3558" s="28">
        <f t="shared" si="1568"/>
        <v>0</v>
      </c>
      <c r="R3558" s="24">
        <f t="shared" si="1532"/>
        <v>1544.4512387671505</v>
      </c>
      <c r="T3558" s="5">
        <v>605.31898454129225</v>
      </c>
      <c r="V3558" s="20">
        <f t="shared" si="1533"/>
        <v>2149.7702233084428</v>
      </c>
      <c r="W3558" s="59">
        <f t="shared" si="1521"/>
        <v>43569</v>
      </c>
      <c r="X3558" s="36">
        <f t="shared" si="1567"/>
        <v>151.39905833333341</v>
      </c>
      <c r="Y3558" s="28">
        <f t="shared" si="1567"/>
        <v>338.18764999999991</v>
      </c>
      <c r="Z3558" s="28">
        <f t="shared" si="1567"/>
        <v>329.06874999999974</v>
      </c>
      <c r="AA3558" s="28">
        <f t="shared" si="1567"/>
        <v>321.8648083333332</v>
      </c>
      <c r="AB3558" s="28">
        <f t="shared" si="1567"/>
        <v>202.36661666666666</v>
      </c>
      <c r="AC3558" s="28">
        <f t="shared" si="1567"/>
        <v>35.93319166666668</v>
      </c>
      <c r="AD3558" s="28">
        <f t="shared" si="1567"/>
        <v>96.176699999999983</v>
      </c>
      <c r="AE3558" s="28">
        <f t="shared" si="1567"/>
        <v>0</v>
      </c>
      <c r="AF3558" s="28">
        <f t="shared" si="1567"/>
        <v>13.055871666666661</v>
      </c>
      <c r="AG3558" s="28">
        <f t="shared" si="1567"/>
        <v>8.5230499999999978</v>
      </c>
      <c r="AH3558" s="28">
        <f t="shared" si="1526"/>
        <v>0</v>
      </c>
      <c r="AL3558" s="24">
        <f t="shared" si="1536"/>
        <v>1496.5756966666663</v>
      </c>
      <c r="AN3558" s="47">
        <v>315</v>
      </c>
      <c r="AP3558" s="20">
        <f t="shared" si="1534"/>
        <v>1811.5756966666663</v>
      </c>
      <c r="AR3558" s="20"/>
    </row>
    <row r="3559" spans="1:44" x14ac:dyDescent="0.25">
      <c r="A3559" t="str">
        <f>VLOOKUP($B3559,'Cushing Balance'!$C$2:$E$500,3,TRUE)</f>
        <v>12018</v>
      </c>
      <c r="B3559" s="2">
        <v>43570</v>
      </c>
      <c r="C3559" s="32"/>
      <c r="D3559" s="36">
        <f t="shared" si="1562"/>
        <v>139.16694505494522</v>
      </c>
      <c r="E3559" s="28">
        <f t="shared" si="1563"/>
        <v>108.94604395604414</v>
      </c>
      <c r="F3559" s="28">
        <f t="shared" si="1564"/>
        <v>197.36916483516487</v>
      </c>
      <c r="G3559" s="28"/>
      <c r="H3559" s="28">
        <f t="shared" ref="H3559:P3559" si="1569">AVERAGE(H3553:H3558)</f>
        <v>132.56742857142854</v>
      </c>
      <c r="I3559" s="28">
        <f t="shared" si="1569"/>
        <v>78.849230769230743</v>
      </c>
      <c r="J3559" s="28">
        <f t="shared" si="1569"/>
        <v>315.60278021978041</v>
      </c>
      <c r="K3559" s="28">
        <f t="shared" si="1569"/>
        <v>77.481208791208815</v>
      </c>
      <c r="L3559" s="28">
        <f t="shared" si="1569"/>
        <v>6.656349567592164E-3</v>
      </c>
      <c r="M3559" s="28">
        <f t="shared" si="1569"/>
        <v>330.4133626373627</v>
      </c>
      <c r="N3559" s="28">
        <f t="shared" si="1569"/>
        <v>119.65840659340643</v>
      </c>
      <c r="O3559" s="28">
        <f t="shared" si="1569"/>
        <v>44.390010989010989</v>
      </c>
      <c r="P3559" s="28">
        <f t="shared" si="1569"/>
        <v>0</v>
      </c>
      <c r="R3559" s="24">
        <f t="shared" si="1532"/>
        <v>1544.4512387671505</v>
      </c>
      <c r="T3559" s="5">
        <v>605.31898454129225</v>
      </c>
      <c r="V3559" s="20">
        <f t="shared" si="1533"/>
        <v>2149.7702233084428</v>
      </c>
      <c r="W3559" s="59">
        <f t="shared" si="1521"/>
        <v>43570</v>
      </c>
      <c r="X3559" s="36">
        <f t="shared" si="1567"/>
        <v>151.39905833333341</v>
      </c>
      <c r="Y3559" s="28">
        <f t="shared" si="1567"/>
        <v>338.18764999999991</v>
      </c>
      <c r="Z3559" s="28">
        <f t="shared" si="1567"/>
        <v>329.06874999999974</v>
      </c>
      <c r="AA3559" s="28">
        <f t="shared" si="1567"/>
        <v>321.8648083333332</v>
      </c>
      <c r="AB3559" s="28">
        <f t="shared" si="1567"/>
        <v>202.36661666666666</v>
      </c>
      <c r="AC3559" s="28">
        <f t="shared" si="1567"/>
        <v>35.93319166666668</v>
      </c>
      <c r="AD3559" s="28">
        <f t="shared" si="1567"/>
        <v>96.176699999999983</v>
      </c>
      <c r="AE3559" s="28">
        <f t="shared" si="1567"/>
        <v>0</v>
      </c>
      <c r="AF3559" s="28">
        <f t="shared" si="1567"/>
        <v>13.055871666666661</v>
      </c>
      <c r="AG3559" s="28">
        <f t="shared" si="1567"/>
        <v>8.5230499999999978</v>
      </c>
      <c r="AH3559" s="28">
        <f t="shared" si="1526"/>
        <v>0</v>
      </c>
      <c r="AL3559" s="24">
        <f t="shared" si="1536"/>
        <v>1496.5756966666663</v>
      </c>
      <c r="AN3559" s="47">
        <v>315</v>
      </c>
      <c r="AP3559" s="20">
        <f t="shared" si="1534"/>
        <v>1811.5756966666663</v>
      </c>
      <c r="AR3559" s="20"/>
    </row>
    <row r="3560" spans="1:44" x14ac:dyDescent="0.25">
      <c r="A3560" t="str">
        <f>VLOOKUP($B3560,'Cushing Balance'!$C$2:$E$500,3,TRUE)</f>
        <v>12018</v>
      </c>
      <c r="B3560" s="2">
        <v>43571</v>
      </c>
      <c r="C3560" s="32"/>
      <c r="D3560" s="36">
        <f t="shared" si="1562"/>
        <v>139.16694505494522</v>
      </c>
      <c r="E3560" s="28">
        <f t="shared" si="1563"/>
        <v>108.94604395604414</v>
      </c>
      <c r="F3560" s="28">
        <f t="shared" si="1564"/>
        <v>197.36916483516487</v>
      </c>
      <c r="G3560" s="28"/>
      <c r="H3560" s="28">
        <f t="shared" ref="H3560:P3560" si="1570">AVERAGE(H3554:H3559)</f>
        <v>132.56742857142854</v>
      </c>
      <c r="I3560" s="28">
        <f t="shared" si="1570"/>
        <v>78.849230769230743</v>
      </c>
      <c r="J3560" s="28">
        <f t="shared" si="1570"/>
        <v>315.60278021978041</v>
      </c>
      <c r="K3560" s="28">
        <f t="shared" si="1570"/>
        <v>77.481208791208815</v>
      </c>
      <c r="L3560" s="28">
        <f t="shared" si="1570"/>
        <v>6.656349567592164E-3</v>
      </c>
      <c r="M3560" s="28">
        <f t="shared" si="1570"/>
        <v>330.4133626373627</v>
      </c>
      <c r="N3560" s="28">
        <f t="shared" si="1570"/>
        <v>119.65840659340643</v>
      </c>
      <c r="O3560" s="28">
        <f t="shared" si="1570"/>
        <v>44.390010989010989</v>
      </c>
      <c r="P3560" s="28">
        <f t="shared" si="1570"/>
        <v>0</v>
      </c>
      <c r="R3560" s="24">
        <f t="shared" si="1532"/>
        <v>1544.4512387671505</v>
      </c>
      <c r="T3560" s="5">
        <v>605.31898454129225</v>
      </c>
      <c r="V3560" s="20">
        <f t="shared" si="1533"/>
        <v>2149.7702233084428</v>
      </c>
      <c r="W3560" s="59">
        <f t="shared" si="1521"/>
        <v>43571</v>
      </c>
      <c r="X3560" s="36">
        <f t="shared" si="1567"/>
        <v>151.39905833333341</v>
      </c>
      <c r="Y3560" s="28">
        <f t="shared" si="1567"/>
        <v>338.18764999999991</v>
      </c>
      <c r="Z3560" s="28">
        <f t="shared" si="1567"/>
        <v>329.06874999999974</v>
      </c>
      <c r="AA3560" s="28">
        <f t="shared" si="1567"/>
        <v>321.8648083333332</v>
      </c>
      <c r="AB3560" s="28">
        <f t="shared" si="1567"/>
        <v>202.36661666666666</v>
      </c>
      <c r="AC3560" s="28">
        <f t="shared" si="1567"/>
        <v>35.93319166666668</v>
      </c>
      <c r="AD3560" s="28">
        <f t="shared" si="1567"/>
        <v>96.176699999999983</v>
      </c>
      <c r="AE3560" s="28">
        <f t="shared" si="1567"/>
        <v>0</v>
      </c>
      <c r="AF3560" s="28">
        <f t="shared" si="1567"/>
        <v>13.055871666666661</v>
      </c>
      <c r="AG3560" s="28">
        <f t="shared" si="1567"/>
        <v>8.5230499999999978</v>
      </c>
      <c r="AH3560" s="28">
        <f t="shared" si="1526"/>
        <v>0</v>
      </c>
      <c r="AL3560" s="24">
        <f t="shared" si="1536"/>
        <v>1496.5756966666663</v>
      </c>
      <c r="AN3560" s="47">
        <v>315</v>
      </c>
      <c r="AP3560" s="20">
        <f t="shared" si="1534"/>
        <v>1811.5756966666663</v>
      </c>
      <c r="AR3560" s="20"/>
    </row>
    <row r="3561" spans="1:44" x14ac:dyDescent="0.25">
      <c r="A3561" t="str">
        <f>VLOOKUP($B3561,'Cushing Balance'!$C$2:$E$500,3,TRUE)</f>
        <v>12018</v>
      </c>
      <c r="B3561" s="2">
        <v>43572</v>
      </c>
      <c r="C3561" s="32"/>
      <c r="D3561" s="36">
        <f t="shared" si="1562"/>
        <v>139.16694505494522</v>
      </c>
      <c r="E3561" s="28">
        <f t="shared" si="1563"/>
        <v>108.94604395604414</v>
      </c>
      <c r="F3561" s="28">
        <f t="shared" si="1564"/>
        <v>197.36916483516487</v>
      </c>
      <c r="G3561" s="28"/>
      <c r="H3561" s="28">
        <f t="shared" ref="H3561:P3561" si="1571">AVERAGE(H3555:H3560)</f>
        <v>132.56742857142854</v>
      </c>
      <c r="I3561" s="28">
        <f t="shared" si="1571"/>
        <v>78.849230769230743</v>
      </c>
      <c r="J3561" s="28">
        <f t="shared" si="1571"/>
        <v>315.60278021978041</v>
      </c>
      <c r="K3561" s="28">
        <f t="shared" si="1571"/>
        <v>77.481208791208815</v>
      </c>
      <c r="L3561" s="28">
        <f t="shared" si="1571"/>
        <v>6.656349567592164E-3</v>
      </c>
      <c r="M3561" s="28">
        <f t="shared" si="1571"/>
        <v>330.4133626373627</v>
      </c>
      <c r="N3561" s="28">
        <f t="shared" si="1571"/>
        <v>119.65840659340643</v>
      </c>
      <c r="O3561" s="28">
        <f t="shared" si="1571"/>
        <v>44.390010989010989</v>
      </c>
      <c r="P3561" s="28">
        <f t="shared" si="1571"/>
        <v>0</v>
      </c>
      <c r="R3561" s="24">
        <f t="shared" si="1532"/>
        <v>1544.4512387671505</v>
      </c>
      <c r="T3561" s="5">
        <v>605.31898454129225</v>
      </c>
      <c r="V3561" s="20">
        <f t="shared" si="1533"/>
        <v>2149.7702233084428</v>
      </c>
      <c r="W3561" s="59">
        <f t="shared" si="1521"/>
        <v>43572</v>
      </c>
      <c r="X3561" s="36">
        <f t="shared" si="1567"/>
        <v>151.39905833333341</v>
      </c>
      <c r="Y3561" s="28">
        <f t="shared" si="1567"/>
        <v>338.18764999999991</v>
      </c>
      <c r="Z3561" s="28">
        <f t="shared" si="1567"/>
        <v>329.06874999999974</v>
      </c>
      <c r="AA3561" s="28">
        <f t="shared" si="1567"/>
        <v>321.8648083333332</v>
      </c>
      <c r="AB3561" s="28">
        <f t="shared" si="1567"/>
        <v>202.36661666666666</v>
      </c>
      <c r="AC3561" s="28">
        <f t="shared" si="1567"/>
        <v>35.93319166666668</v>
      </c>
      <c r="AD3561" s="28">
        <f t="shared" si="1567"/>
        <v>96.176699999999983</v>
      </c>
      <c r="AE3561" s="28">
        <f t="shared" si="1567"/>
        <v>0</v>
      </c>
      <c r="AF3561" s="28">
        <f t="shared" si="1567"/>
        <v>13.055871666666661</v>
      </c>
      <c r="AG3561" s="28">
        <f t="shared" si="1567"/>
        <v>8.5230499999999978</v>
      </c>
      <c r="AH3561" s="28">
        <f t="shared" si="1526"/>
        <v>0</v>
      </c>
      <c r="AL3561" s="24">
        <f t="shared" si="1536"/>
        <v>1496.5756966666663</v>
      </c>
      <c r="AN3561" s="47">
        <v>315</v>
      </c>
      <c r="AP3561" s="20">
        <f t="shared" si="1534"/>
        <v>1811.5756966666663</v>
      </c>
      <c r="AR3561" s="20"/>
    </row>
    <row r="3562" spans="1:44" x14ac:dyDescent="0.25">
      <c r="A3562" t="str">
        <f>VLOOKUP($B3562,'Cushing Balance'!$C$2:$E$500,3,TRUE)</f>
        <v>12018</v>
      </c>
      <c r="B3562" s="2">
        <v>43573</v>
      </c>
      <c r="C3562" s="32"/>
      <c r="D3562" s="36">
        <f t="shared" si="1562"/>
        <v>139.16694505494522</v>
      </c>
      <c r="E3562" s="28">
        <f t="shared" si="1563"/>
        <v>108.94604395604414</v>
      </c>
      <c r="F3562" s="28">
        <f t="shared" si="1564"/>
        <v>197.36916483516487</v>
      </c>
      <c r="G3562" s="28"/>
      <c r="H3562" s="28">
        <f t="shared" ref="H3562:P3562" si="1572">AVERAGE(H3556:H3561)</f>
        <v>132.56742857142854</v>
      </c>
      <c r="I3562" s="28">
        <f t="shared" si="1572"/>
        <v>78.849230769230743</v>
      </c>
      <c r="J3562" s="28">
        <f t="shared" si="1572"/>
        <v>315.60278021978041</v>
      </c>
      <c r="K3562" s="28">
        <f t="shared" si="1572"/>
        <v>77.481208791208815</v>
      </c>
      <c r="L3562" s="28">
        <f t="shared" si="1572"/>
        <v>6.656349567592164E-3</v>
      </c>
      <c r="M3562" s="28">
        <f t="shared" si="1572"/>
        <v>330.4133626373627</v>
      </c>
      <c r="N3562" s="28">
        <f t="shared" si="1572"/>
        <v>119.65840659340643</v>
      </c>
      <c r="O3562" s="28">
        <f t="shared" si="1572"/>
        <v>44.390010989010989</v>
      </c>
      <c r="P3562" s="28">
        <f t="shared" si="1572"/>
        <v>0</v>
      </c>
      <c r="R3562" s="24">
        <f t="shared" si="1532"/>
        <v>1544.4512387671505</v>
      </c>
      <c r="T3562" s="5">
        <v>605.31898454129225</v>
      </c>
      <c r="V3562" s="20">
        <f t="shared" si="1533"/>
        <v>2149.7702233084428</v>
      </c>
      <c r="W3562" s="59">
        <f t="shared" si="1521"/>
        <v>43573</v>
      </c>
      <c r="X3562" s="36">
        <f t="shared" si="1567"/>
        <v>151.39905833333341</v>
      </c>
      <c r="Y3562" s="28">
        <f t="shared" si="1567"/>
        <v>338.18764999999991</v>
      </c>
      <c r="Z3562" s="28">
        <f t="shared" si="1567"/>
        <v>329.06874999999974</v>
      </c>
      <c r="AA3562" s="28">
        <f t="shared" si="1567"/>
        <v>321.8648083333332</v>
      </c>
      <c r="AB3562" s="28">
        <f t="shared" si="1567"/>
        <v>202.36661666666666</v>
      </c>
      <c r="AC3562" s="28">
        <f t="shared" si="1567"/>
        <v>35.93319166666668</v>
      </c>
      <c r="AD3562" s="28">
        <f t="shared" si="1567"/>
        <v>96.176699999999983</v>
      </c>
      <c r="AE3562" s="28">
        <f t="shared" si="1567"/>
        <v>0</v>
      </c>
      <c r="AF3562" s="28">
        <f t="shared" si="1567"/>
        <v>13.055871666666661</v>
      </c>
      <c r="AG3562" s="28">
        <f t="shared" si="1567"/>
        <v>8.5230499999999978</v>
      </c>
      <c r="AH3562" s="28">
        <f t="shared" si="1526"/>
        <v>0</v>
      </c>
      <c r="AL3562" s="24">
        <f t="shared" si="1536"/>
        <v>1496.5756966666663</v>
      </c>
      <c r="AN3562" s="47">
        <v>315</v>
      </c>
      <c r="AP3562" s="20">
        <f t="shared" si="1534"/>
        <v>1811.5756966666663</v>
      </c>
      <c r="AR3562" s="20"/>
    </row>
    <row r="3563" spans="1:44" x14ac:dyDescent="0.25">
      <c r="A3563" t="str">
        <f>VLOOKUP($B3563,'Cushing Balance'!$C$2:$E$500,3,TRUE)</f>
        <v>12018</v>
      </c>
      <c r="B3563" s="2">
        <v>43574</v>
      </c>
      <c r="C3563" s="32"/>
      <c r="D3563" s="36">
        <f t="shared" si="1562"/>
        <v>139.16694505494522</v>
      </c>
      <c r="E3563" s="28">
        <f t="shared" si="1563"/>
        <v>108.94604395604414</v>
      </c>
      <c r="F3563" s="28">
        <f t="shared" si="1564"/>
        <v>197.36916483516487</v>
      </c>
      <c r="G3563" s="28"/>
      <c r="H3563" s="28">
        <f t="shared" ref="H3563:P3563" si="1573">AVERAGE(H3557:H3562)</f>
        <v>132.56742857142854</v>
      </c>
      <c r="I3563" s="28">
        <f t="shared" si="1573"/>
        <v>78.849230769230743</v>
      </c>
      <c r="J3563" s="28">
        <f t="shared" si="1573"/>
        <v>315.60278021978041</v>
      </c>
      <c r="K3563" s="28">
        <f t="shared" si="1573"/>
        <v>77.481208791208815</v>
      </c>
      <c r="L3563" s="28">
        <f t="shared" si="1573"/>
        <v>6.656349567592164E-3</v>
      </c>
      <c r="M3563" s="28">
        <f t="shared" si="1573"/>
        <v>330.4133626373627</v>
      </c>
      <c r="N3563" s="28">
        <f t="shared" si="1573"/>
        <v>119.65840659340643</v>
      </c>
      <c r="O3563" s="28">
        <f t="shared" si="1573"/>
        <v>44.390010989010989</v>
      </c>
      <c r="P3563" s="28">
        <f t="shared" si="1573"/>
        <v>0</v>
      </c>
      <c r="R3563" s="24">
        <f t="shared" si="1532"/>
        <v>1544.4512387671505</v>
      </c>
      <c r="T3563" s="5">
        <v>605.31898454129225</v>
      </c>
      <c r="V3563" s="20">
        <f t="shared" si="1533"/>
        <v>2149.7702233084428</v>
      </c>
      <c r="W3563" s="59">
        <f t="shared" si="1521"/>
        <v>43574</v>
      </c>
      <c r="X3563" s="36">
        <f t="shared" si="1567"/>
        <v>151.39905833333341</v>
      </c>
      <c r="Y3563" s="28">
        <f t="shared" si="1567"/>
        <v>338.18764999999991</v>
      </c>
      <c r="Z3563" s="28">
        <f t="shared" si="1567"/>
        <v>329.06874999999974</v>
      </c>
      <c r="AA3563" s="28">
        <f t="shared" si="1567"/>
        <v>321.8648083333332</v>
      </c>
      <c r="AB3563" s="28">
        <f t="shared" si="1567"/>
        <v>202.36661666666666</v>
      </c>
      <c r="AC3563" s="28">
        <f t="shared" si="1567"/>
        <v>35.93319166666668</v>
      </c>
      <c r="AD3563" s="28">
        <f t="shared" si="1567"/>
        <v>96.176699999999983</v>
      </c>
      <c r="AE3563" s="28">
        <f t="shared" si="1567"/>
        <v>0</v>
      </c>
      <c r="AF3563" s="28">
        <f t="shared" si="1567"/>
        <v>13.055871666666661</v>
      </c>
      <c r="AG3563" s="28">
        <f t="shared" si="1567"/>
        <v>8.5230499999999978</v>
      </c>
      <c r="AH3563" s="28">
        <f t="shared" si="1526"/>
        <v>0</v>
      </c>
      <c r="AL3563" s="24">
        <f t="shared" si="1536"/>
        <v>1496.5756966666663</v>
      </c>
      <c r="AN3563" s="47">
        <v>315</v>
      </c>
      <c r="AP3563" s="20">
        <f t="shared" si="1534"/>
        <v>1811.5756966666663</v>
      </c>
      <c r="AR3563" s="20"/>
    </row>
    <row r="3564" spans="1:44" x14ac:dyDescent="0.25">
      <c r="A3564" t="str">
        <f>VLOOKUP($B3564,'Cushing Balance'!$C$2:$E$500,3,TRUE)</f>
        <v>12018</v>
      </c>
      <c r="B3564" s="2">
        <v>43575</v>
      </c>
      <c r="C3564" s="32"/>
      <c r="D3564" s="36">
        <f t="shared" si="1562"/>
        <v>139.16694505494522</v>
      </c>
      <c r="E3564" s="28">
        <f t="shared" si="1563"/>
        <v>108.94604395604414</v>
      </c>
      <c r="F3564" s="28">
        <f t="shared" si="1564"/>
        <v>197.36916483516487</v>
      </c>
      <c r="G3564" s="28"/>
      <c r="H3564" s="28">
        <f t="shared" ref="H3564:P3564" si="1574">AVERAGE(H3558:H3563)</f>
        <v>132.56742857142854</v>
      </c>
      <c r="I3564" s="28">
        <f t="shared" si="1574"/>
        <v>78.849230769230743</v>
      </c>
      <c r="J3564" s="28">
        <f t="shared" si="1574"/>
        <v>315.60278021978041</v>
      </c>
      <c r="K3564" s="28">
        <f t="shared" si="1574"/>
        <v>77.481208791208815</v>
      </c>
      <c r="L3564" s="28">
        <f t="shared" si="1574"/>
        <v>6.656349567592164E-3</v>
      </c>
      <c r="M3564" s="28">
        <f t="shared" si="1574"/>
        <v>330.4133626373627</v>
      </c>
      <c r="N3564" s="28">
        <f t="shared" si="1574"/>
        <v>119.65840659340643</v>
      </c>
      <c r="O3564" s="28">
        <f t="shared" si="1574"/>
        <v>44.390010989010989</v>
      </c>
      <c r="P3564" s="28">
        <f t="shared" si="1574"/>
        <v>0</v>
      </c>
      <c r="R3564" s="24">
        <f t="shared" si="1532"/>
        <v>1544.4512387671505</v>
      </c>
      <c r="T3564" s="5">
        <v>605.31898454129225</v>
      </c>
      <c r="V3564" s="20">
        <f t="shared" si="1533"/>
        <v>2149.7702233084428</v>
      </c>
      <c r="W3564" s="59">
        <f t="shared" si="1521"/>
        <v>43575</v>
      </c>
      <c r="X3564" s="36">
        <f t="shared" si="1567"/>
        <v>151.39905833333341</v>
      </c>
      <c r="Y3564" s="28">
        <f t="shared" si="1567"/>
        <v>338.18764999999991</v>
      </c>
      <c r="Z3564" s="28">
        <f t="shared" si="1567"/>
        <v>329.06874999999974</v>
      </c>
      <c r="AA3564" s="28">
        <f t="shared" si="1567"/>
        <v>321.8648083333332</v>
      </c>
      <c r="AB3564" s="28">
        <f t="shared" si="1567"/>
        <v>202.36661666666666</v>
      </c>
      <c r="AC3564" s="28">
        <f t="shared" si="1567"/>
        <v>35.93319166666668</v>
      </c>
      <c r="AD3564" s="28">
        <f t="shared" si="1567"/>
        <v>96.176699999999983</v>
      </c>
      <c r="AE3564" s="28">
        <f t="shared" si="1567"/>
        <v>0</v>
      </c>
      <c r="AF3564" s="28">
        <f t="shared" si="1567"/>
        <v>13.055871666666661</v>
      </c>
      <c r="AG3564" s="28">
        <f t="shared" si="1567"/>
        <v>8.5230499999999978</v>
      </c>
      <c r="AH3564" s="28">
        <f t="shared" si="1526"/>
        <v>0</v>
      </c>
      <c r="AL3564" s="24">
        <f t="shared" si="1536"/>
        <v>1496.5756966666663</v>
      </c>
      <c r="AN3564" s="47">
        <v>315</v>
      </c>
      <c r="AP3564" s="20">
        <f t="shared" si="1534"/>
        <v>1811.5756966666663</v>
      </c>
      <c r="AR3564" s="20"/>
    </row>
    <row r="3565" spans="1:44" x14ac:dyDescent="0.25">
      <c r="A3565" t="str">
        <f>VLOOKUP($B3565,'Cushing Balance'!$C$2:$E$500,3,TRUE)</f>
        <v>12018</v>
      </c>
      <c r="B3565" s="2">
        <v>43576</v>
      </c>
      <c r="C3565" s="32"/>
      <c r="D3565" s="36">
        <f t="shared" si="1562"/>
        <v>139.16694505494522</v>
      </c>
      <c r="E3565" s="28">
        <f t="shared" si="1563"/>
        <v>108.94604395604414</v>
      </c>
      <c r="F3565" s="28">
        <f t="shared" si="1564"/>
        <v>197.36916483516487</v>
      </c>
      <c r="G3565" s="28"/>
      <c r="H3565" s="28">
        <f t="shared" ref="H3565:P3565" si="1575">AVERAGE(H3559:H3564)</f>
        <v>132.56742857142854</v>
      </c>
      <c r="I3565" s="28">
        <f t="shared" si="1575"/>
        <v>78.849230769230743</v>
      </c>
      <c r="J3565" s="28">
        <f t="shared" si="1575"/>
        <v>315.60278021978041</v>
      </c>
      <c r="K3565" s="28">
        <f t="shared" si="1575"/>
        <v>77.481208791208815</v>
      </c>
      <c r="L3565" s="28">
        <f t="shared" si="1575"/>
        <v>6.656349567592164E-3</v>
      </c>
      <c r="M3565" s="28">
        <f t="shared" si="1575"/>
        <v>330.4133626373627</v>
      </c>
      <c r="N3565" s="28">
        <f t="shared" si="1575"/>
        <v>119.65840659340643</v>
      </c>
      <c r="O3565" s="28">
        <f t="shared" si="1575"/>
        <v>44.390010989010989</v>
      </c>
      <c r="P3565" s="28">
        <f t="shared" si="1575"/>
        <v>0</v>
      </c>
      <c r="R3565" s="24">
        <f t="shared" si="1532"/>
        <v>1544.4512387671505</v>
      </c>
      <c r="T3565" s="5">
        <v>605.31898454129225</v>
      </c>
      <c r="V3565" s="20">
        <f t="shared" si="1533"/>
        <v>2149.7702233084428</v>
      </c>
      <c r="W3565" s="59">
        <f t="shared" si="1521"/>
        <v>43576</v>
      </c>
      <c r="X3565" s="36">
        <f t="shared" si="1567"/>
        <v>151.39905833333341</v>
      </c>
      <c r="Y3565" s="28">
        <f t="shared" si="1567"/>
        <v>338.18764999999991</v>
      </c>
      <c r="Z3565" s="28">
        <f t="shared" si="1567"/>
        <v>329.06874999999974</v>
      </c>
      <c r="AA3565" s="28">
        <f t="shared" si="1567"/>
        <v>321.8648083333332</v>
      </c>
      <c r="AB3565" s="28">
        <f t="shared" si="1567"/>
        <v>202.36661666666666</v>
      </c>
      <c r="AC3565" s="28">
        <f t="shared" si="1567"/>
        <v>35.93319166666668</v>
      </c>
      <c r="AD3565" s="28">
        <f t="shared" si="1567"/>
        <v>96.176699999999983</v>
      </c>
      <c r="AE3565" s="28">
        <f t="shared" si="1567"/>
        <v>0</v>
      </c>
      <c r="AF3565" s="28">
        <f t="shared" si="1567"/>
        <v>13.055871666666661</v>
      </c>
      <c r="AG3565" s="28">
        <f t="shared" si="1567"/>
        <v>8.5230499999999978</v>
      </c>
      <c r="AH3565" s="28">
        <f t="shared" si="1526"/>
        <v>0</v>
      </c>
      <c r="AL3565" s="24">
        <f t="shared" si="1536"/>
        <v>1496.5756966666663</v>
      </c>
      <c r="AN3565" s="47">
        <v>315</v>
      </c>
      <c r="AP3565" s="20">
        <f t="shared" si="1534"/>
        <v>1811.5756966666663</v>
      </c>
      <c r="AR3565" s="20"/>
    </row>
    <row r="3566" spans="1:44" x14ac:dyDescent="0.25">
      <c r="A3566" t="str">
        <f>VLOOKUP($B3566,'Cushing Balance'!$C$2:$E$500,3,TRUE)</f>
        <v>12018</v>
      </c>
      <c r="B3566" s="2">
        <v>43577</v>
      </c>
      <c r="C3566" s="32"/>
      <c r="D3566" s="36">
        <f t="shared" si="1562"/>
        <v>139.16694505494522</v>
      </c>
      <c r="E3566" s="28">
        <f t="shared" si="1563"/>
        <v>108.94604395604414</v>
      </c>
      <c r="F3566" s="28">
        <f t="shared" si="1564"/>
        <v>197.36916483516487</v>
      </c>
      <c r="G3566" s="28"/>
      <c r="H3566" s="28">
        <f t="shared" ref="H3566:P3566" si="1576">AVERAGE(H3560:H3565)</f>
        <v>132.56742857142854</v>
      </c>
      <c r="I3566" s="28">
        <f t="shared" si="1576"/>
        <v>78.849230769230743</v>
      </c>
      <c r="J3566" s="28">
        <f t="shared" si="1576"/>
        <v>315.60278021978041</v>
      </c>
      <c r="K3566" s="28">
        <f t="shared" si="1576"/>
        <v>77.481208791208815</v>
      </c>
      <c r="L3566" s="28">
        <f t="shared" si="1576"/>
        <v>6.656349567592164E-3</v>
      </c>
      <c r="M3566" s="28">
        <f t="shared" si="1576"/>
        <v>330.4133626373627</v>
      </c>
      <c r="N3566" s="28">
        <f t="shared" si="1576"/>
        <v>119.65840659340643</v>
      </c>
      <c r="O3566" s="28">
        <f t="shared" si="1576"/>
        <v>44.390010989010989</v>
      </c>
      <c r="P3566" s="28">
        <f t="shared" si="1576"/>
        <v>0</v>
      </c>
      <c r="R3566" s="24">
        <f t="shared" si="1532"/>
        <v>1544.4512387671505</v>
      </c>
      <c r="T3566" s="5">
        <v>605.31898454129225</v>
      </c>
      <c r="V3566" s="20">
        <f t="shared" si="1533"/>
        <v>2149.7702233084428</v>
      </c>
      <c r="W3566" s="59">
        <f t="shared" si="1521"/>
        <v>43577</v>
      </c>
      <c r="X3566" s="36">
        <f t="shared" si="1567"/>
        <v>151.39905833333341</v>
      </c>
      <c r="Y3566" s="28">
        <f t="shared" si="1567"/>
        <v>338.18764999999991</v>
      </c>
      <c r="Z3566" s="28">
        <f t="shared" si="1567"/>
        <v>329.06874999999974</v>
      </c>
      <c r="AA3566" s="28">
        <f t="shared" si="1567"/>
        <v>321.8648083333332</v>
      </c>
      <c r="AB3566" s="28">
        <f t="shared" si="1567"/>
        <v>202.36661666666666</v>
      </c>
      <c r="AC3566" s="28">
        <f t="shared" si="1567"/>
        <v>35.93319166666668</v>
      </c>
      <c r="AD3566" s="28">
        <f t="shared" si="1567"/>
        <v>96.176699999999983</v>
      </c>
      <c r="AE3566" s="28">
        <f t="shared" si="1567"/>
        <v>0</v>
      </c>
      <c r="AF3566" s="28">
        <f t="shared" si="1567"/>
        <v>13.055871666666661</v>
      </c>
      <c r="AG3566" s="28">
        <f t="shared" si="1567"/>
        <v>8.5230499999999978</v>
      </c>
      <c r="AH3566" s="28">
        <f t="shared" si="1526"/>
        <v>0</v>
      </c>
      <c r="AL3566" s="24">
        <f t="shared" si="1536"/>
        <v>1496.5756966666663</v>
      </c>
      <c r="AN3566" s="47">
        <v>315</v>
      </c>
      <c r="AP3566" s="20">
        <f t="shared" si="1534"/>
        <v>1811.5756966666663</v>
      </c>
      <c r="AR3566" s="20"/>
    </row>
    <row r="3567" spans="1:44" x14ac:dyDescent="0.25">
      <c r="A3567" t="str">
        <f>VLOOKUP($B3567,'Cushing Balance'!$C$2:$E$500,3,TRUE)</f>
        <v>12018</v>
      </c>
      <c r="B3567" s="2">
        <v>43578</v>
      </c>
      <c r="C3567" s="32"/>
      <c r="D3567" s="36">
        <f t="shared" si="1562"/>
        <v>139.16694505494522</v>
      </c>
      <c r="E3567" s="28">
        <f t="shared" si="1563"/>
        <v>108.94604395604414</v>
      </c>
      <c r="F3567" s="28">
        <f t="shared" si="1564"/>
        <v>197.36916483516487</v>
      </c>
      <c r="G3567" s="28"/>
      <c r="H3567" s="28">
        <f t="shared" ref="H3567:P3567" si="1577">AVERAGE(H3561:H3566)</f>
        <v>132.56742857142854</v>
      </c>
      <c r="I3567" s="28">
        <f t="shared" si="1577"/>
        <v>78.849230769230743</v>
      </c>
      <c r="J3567" s="28">
        <f t="shared" si="1577"/>
        <v>315.60278021978041</v>
      </c>
      <c r="K3567" s="28">
        <f t="shared" si="1577"/>
        <v>77.481208791208815</v>
      </c>
      <c r="L3567" s="28">
        <f t="shared" si="1577"/>
        <v>6.656349567592164E-3</v>
      </c>
      <c r="M3567" s="28">
        <f t="shared" si="1577"/>
        <v>330.4133626373627</v>
      </c>
      <c r="N3567" s="28">
        <f t="shared" si="1577"/>
        <v>119.65840659340643</v>
      </c>
      <c r="O3567" s="28">
        <f t="shared" si="1577"/>
        <v>44.390010989010989</v>
      </c>
      <c r="P3567" s="28">
        <f t="shared" si="1577"/>
        <v>0</v>
      </c>
      <c r="R3567" s="24">
        <f t="shared" si="1532"/>
        <v>1544.4512387671505</v>
      </c>
      <c r="T3567" s="5">
        <v>605.31898454129225</v>
      </c>
      <c r="V3567" s="20">
        <f t="shared" si="1533"/>
        <v>2149.7702233084428</v>
      </c>
      <c r="W3567" s="59">
        <f t="shared" si="1521"/>
        <v>43578</v>
      </c>
      <c r="X3567" s="36">
        <f t="shared" si="1567"/>
        <v>151.39905833333341</v>
      </c>
      <c r="Y3567" s="28">
        <f t="shared" si="1567"/>
        <v>338.18764999999991</v>
      </c>
      <c r="Z3567" s="28">
        <f t="shared" si="1567"/>
        <v>329.06874999999974</v>
      </c>
      <c r="AA3567" s="28">
        <f t="shared" si="1567"/>
        <v>321.8648083333332</v>
      </c>
      <c r="AB3567" s="28">
        <f t="shared" si="1567"/>
        <v>202.36661666666666</v>
      </c>
      <c r="AC3567" s="28">
        <f t="shared" si="1567"/>
        <v>35.93319166666668</v>
      </c>
      <c r="AD3567" s="28">
        <f t="shared" si="1567"/>
        <v>96.176699999999983</v>
      </c>
      <c r="AE3567" s="28">
        <f t="shared" si="1567"/>
        <v>0</v>
      </c>
      <c r="AF3567" s="28">
        <f t="shared" si="1567"/>
        <v>13.055871666666661</v>
      </c>
      <c r="AG3567" s="28">
        <f t="shared" si="1567"/>
        <v>8.5230499999999978</v>
      </c>
      <c r="AH3567" s="28">
        <f t="shared" si="1526"/>
        <v>0</v>
      </c>
      <c r="AL3567" s="24">
        <f t="shared" si="1536"/>
        <v>1496.5756966666663</v>
      </c>
      <c r="AN3567" s="47">
        <v>315</v>
      </c>
      <c r="AP3567" s="20">
        <f t="shared" si="1534"/>
        <v>1811.5756966666663</v>
      </c>
      <c r="AR3567" s="20"/>
    </row>
    <row r="3568" spans="1:44" x14ac:dyDescent="0.25">
      <c r="A3568" t="str">
        <f>VLOOKUP($B3568,'Cushing Balance'!$C$2:$E$500,3,TRUE)</f>
        <v>12018</v>
      </c>
      <c r="B3568" s="2">
        <v>43579</v>
      </c>
      <c r="C3568" s="32"/>
      <c r="D3568" s="36">
        <f t="shared" si="1562"/>
        <v>139.16694505494522</v>
      </c>
      <c r="E3568" s="28">
        <f t="shared" si="1563"/>
        <v>108.94604395604414</v>
      </c>
      <c r="F3568" s="28">
        <f t="shared" si="1564"/>
        <v>197.36916483516487</v>
      </c>
      <c r="G3568" s="28"/>
      <c r="H3568" s="28">
        <f t="shared" ref="H3568:P3568" si="1578">AVERAGE(H3562:H3567)</f>
        <v>132.56742857142854</v>
      </c>
      <c r="I3568" s="28">
        <f t="shared" si="1578"/>
        <v>78.849230769230743</v>
      </c>
      <c r="J3568" s="28">
        <f t="shared" si="1578"/>
        <v>315.60278021978041</v>
      </c>
      <c r="K3568" s="28">
        <f t="shared" si="1578"/>
        <v>77.481208791208815</v>
      </c>
      <c r="L3568" s="28">
        <f t="shared" si="1578"/>
        <v>6.656349567592164E-3</v>
      </c>
      <c r="M3568" s="28">
        <f t="shared" si="1578"/>
        <v>330.4133626373627</v>
      </c>
      <c r="N3568" s="28">
        <f t="shared" si="1578"/>
        <v>119.65840659340643</v>
      </c>
      <c r="O3568" s="28">
        <f t="shared" si="1578"/>
        <v>44.390010989010989</v>
      </c>
      <c r="P3568" s="28">
        <f t="shared" si="1578"/>
        <v>0</v>
      </c>
      <c r="R3568" s="24">
        <f t="shared" si="1532"/>
        <v>1544.4512387671505</v>
      </c>
      <c r="T3568" s="5">
        <v>605.31898454129225</v>
      </c>
      <c r="V3568" s="20">
        <f t="shared" si="1533"/>
        <v>2149.7702233084428</v>
      </c>
      <c r="W3568" s="59">
        <f t="shared" si="1521"/>
        <v>43579</v>
      </c>
      <c r="X3568" s="36">
        <f t="shared" si="1567"/>
        <v>151.39905833333341</v>
      </c>
      <c r="Y3568" s="28">
        <f t="shared" si="1567"/>
        <v>338.18764999999991</v>
      </c>
      <c r="Z3568" s="28">
        <f t="shared" si="1567"/>
        <v>329.06874999999974</v>
      </c>
      <c r="AA3568" s="28">
        <f t="shared" si="1567"/>
        <v>321.8648083333332</v>
      </c>
      <c r="AB3568" s="28">
        <f t="shared" si="1567"/>
        <v>202.36661666666666</v>
      </c>
      <c r="AC3568" s="28">
        <f t="shared" si="1567"/>
        <v>35.93319166666668</v>
      </c>
      <c r="AD3568" s="28">
        <f t="shared" si="1567"/>
        <v>96.176699999999983</v>
      </c>
      <c r="AE3568" s="28">
        <f t="shared" si="1567"/>
        <v>0</v>
      </c>
      <c r="AF3568" s="28">
        <f t="shared" si="1567"/>
        <v>13.055871666666661</v>
      </c>
      <c r="AG3568" s="28">
        <f t="shared" si="1567"/>
        <v>8.5230499999999978</v>
      </c>
      <c r="AH3568" s="28">
        <f t="shared" si="1526"/>
        <v>0</v>
      </c>
      <c r="AL3568" s="24">
        <f t="shared" si="1536"/>
        <v>1496.5756966666663</v>
      </c>
      <c r="AN3568" s="47">
        <v>315</v>
      </c>
      <c r="AP3568" s="20">
        <f t="shared" si="1534"/>
        <v>1811.5756966666663</v>
      </c>
      <c r="AR3568" s="20"/>
    </row>
    <row r="3569" spans="1:44" x14ac:dyDescent="0.25">
      <c r="A3569" t="str">
        <f>VLOOKUP($B3569,'Cushing Balance'!$C$2:$E$500,3,TRUE)</f>
        <v>12018</v>
      </c>
      <c r="B3569" s="2">
        <v>43580</v>
      </c>
      <c r="C3569" s="32"/>
      <c r="D3569" s="36">
        <f t="shared" si="1562"/>
        <v>139.16694505494522</v>
      </c>
      <c r="E3569" s="28">
        <f t="shared" si="1563"/>
        <v>108.94604395604414</v>
      </c>
      <c r="F3569" s="28">
        <f t="shared" si="1564"/>
        <v>197.36916483516487</v>
      </c>
      <c r="G3569" s="28"/>
      <c r="H3569" s="28">
        <f t="shared" ref="H3569:P3569" si="1579">AVERAGE(H3563:H3568)</f>
        <v>132.56742857142854</v>
      </c>
      <c r="I3569" s="28">
        <f t="shared" si="1579"/>
        <v>78.849230769230743</v>
      </c>
      <c r="J3569" s="28">
        <f t="shared" si="1579"/>
        <v>315.60278021978041</v>
      </c>
      <c r="K3569" s="28">
        <f t="shared" si="1579"/>
        <v>77.481208791208815</v>
      </c>
      <c r="L3569" s="28">
        <f t="shared" si="1579"/>
        <v>6.656349567592164E-3</v>
      </c>
      <c r="M3569" s="28">
        <f t="shared" si="1579"/>
        <v>330.4133626373627</v>
      </c>
      <c r="N3569" s="28">
        <f t="shared" si="1579"/>
        <v>119.65840659340643</v>
      </c>
      <c r="O3569" s="28">
        <f t="shared" si="1579"/>
        <v>44.390010989010989</v>
      </c>
      <c r="P3569" s="28">
        <f t="shared" si="1579"/>
        <v>0</v>
      </c>
      <c r="R3569" s="24">
        <f t="shared" si="1532"/>
        <v>1544.4512387671505</v>
      </c>
      <c r="T3569" s="5">
        <v>605.31898454129225</v>
      </c>
      <c r="V3569" s="20">
        <f t="shared" si="1533"/>
        <v>2149.7702233084428</v>
      </c>
      <c r="W3569" s="59">
        <f t="shared" si="1521"/>
        <v>43580</v>
      </c>
      <c r="X3569" s="36">
        <f t="shared" si="1567"/>
        <v>151.39905833333341</v>
      </c>
      <c r="Y3569" s="28">
        <f t="shared" si="1567"/>
        <v>338.18764999999991</v>
      </c>
      <c r="Z3569" s="28">
        <f t="shared" si="1567"/>
        <v>329.06874999999974</v>
      </c>
      <c r="AA3569" s="28">
        <f t="shared" si="1567"/>
        <v>321.8648083333332</v>
      </c>
      <c r="AB3569" s="28">
        <f t="shared" si="1567"/>
        <v>202.36661666666666</v>
      </c>
      <c r="AC3569" s="28">
        <f t="shared" si="1567"/>
        <v>35.93319166666668</v>
      </c>
      <c r="AD3569" s="28">
        <f t="shared" si="1567"/>
        <v>96.176699999999983</v>
      </c>
      <c r="AE3569" s="28">
        <f t="shared" si="1567"/>
        <v>0</v>
      </c>
      <c r="AF3569" s="28">
        <f t="shared" si="1567"/>
        <v>13.055871666666661</v>
      </c>
      <c r="AG3569" s="28">
        <f t="shared" si="1567"/>
        <v>8.5230499999999978</v>
      </c>
      <c r="AH3569" s="28">
        <f t="shared" si="1526"/>
        <v>0</v>
      </c>
      <c r="AL3569" s="24">
        <f t="shared" si="1536"/>
        <v>1496.5756966666663</v>
      </c>
      <c r="AN3569" s="47">
        <v>315</v>
      </c>
      <c r="AP3569" s="20">
        <f t="shared" si="1534"/>
        <v>1811.5756966666663</v>
      </c>
      <c r="AR3569" s="20"/>
    </row>
    <row r="3570" spans="1:44" x14ac:dyDescent="0.25">
      <c r="A3570" t="str">
        <f>VLOOKUP($B3570,'Cushing Balance'!$C$2:$E$500,3,TRUE)</f>
        <v>12018</v>
      </c>
      <c r="B3570" s="2">
        <v>43581</v>
      </c>
      <c r="C3570" s="32"/>
      <c r="D3570" s="36">
        <f t="shared" si="1562"/>
        <v>139.16694505494522</v>
      </c>
      <c r="E3570" s="28">
        <f t="shared" si="1563"/>
        <v>108.94604395604414</v>
      </c>
      <c r="F3570" s="28">
        <f t="shared" si="1564"/>
        <v>197.36916483516487</v>
      </c>
      <c r="G3570" s="28"/>
      <c r="H3570" s="28">
        <f t="shared" ref="H3570:P3570" si="1580">AVERAGE(H3564:H3569)</f>
        <v>132.56742857142854</v>
      </c>
      <c r="I3570" s="28">
        <f t="shared" si="1580"/>
        <v>78.849230769230743</v>
      </c>
      <c r="J3570" s="28">
        <f t="shared" si="1580"/>
        <v>315.60278021978041</v>
      </c>
      <c r="K3570" s="28">
        <f t="shared" si="1580"/>
        <v>77.481208791208815</v>
      </c>
      <c r="L3570" s="28">
        <f t="shared" si="1580"/>
        <v>6.656349567592164E-3</v>
      </c>
      <c r="M3570" s="28">
        <f t="shared" si="1580"/>
        <v>330.4133626373627</v>
      </c>
      <c r="N3570" s="28">
        <f t="shared" si="1580"/>
        <v>119.65840659340643</v>
      </c>
      <c r="O3570" s="28">
        <f t="shared" si="1580"/>
        <v>44.390010989010989</v>
      </c>
      <c r="P3570" s="28">
        <f t="shared" si="1580"/>
        <v>0</v>
      </c>
      <c r="R3570" s="24">
        <f t="shared" si="1532"/>
        <v>1544.4512387671505</v>
      </c>
      <c r="T3570" s="5">
        <v>605.31898454129225</v>
      </c>
      <c r="V3570" s="20">
        <f t="shared" si="1533"/>
        <v>2149.7702233084428</v>
      </c>
      <c r="W3570" s="59">
        <f t="shared" si="1521"/>
        <v>43581</v>
      </c>
      <c r="X3570" s="36">
        <f t="shared" si="1567"/>
        <v>151.39905833333341</v>
      </c>
      <c r="Y3570" s="28">
        <f t="shared" si="1567"/>
        <v>338.18764999999991</v>
      </c>
      <c r="Z3570" s="28">
        <f t="shared" si="1567"/>
        <v>329.06874999999974</v>
      </c>
      <c r="AA3570" s="28">
        <f t="shared" si="1567"/>
        <v>321.8648083333332</v>
      </c>
      <c r="AB3570" s="28">
        <f t="shared" si="1567"/>
        <v>202.36661666666666</v>
      </c>
      <c r="AC3570" s="28">
        <f t="shared" si="1567"/>
        <v>35.93319166666668</v>
      </c>
      <c r="AD3570" s="28">
        <f t="shared" si="1567"/>
        <v>96.176699999999983</v>
      </c>
      <c r="AE3570" s="28">
        <f t="shared" si="1567"/>
        <v>0</v>
      </c>
      <c r="AF3570" s="28">
        <f t="shared" si="1567"/>
        <v>13.055871666666661</v>
      </c>
      <c r="AG3570" s="28">
        <f t="shared" si="1567"/>
        <v>8.5230499999999978</v>
      </c>
      <c r="AH3570" s="28">
        <f t="shared" si="1526"/>
        <v>0</v>
      </c>
      <c r="AL3570" s="24">
        <f t="shared" si="1536"/>
        <v>1496.5756966666663</v>
      </c>
      <c r="AN3570" s="47">
        <v>315</v>
      </c>
      <c r="AP3570" s="20">
        <f t="shared" si="1534"/>
        <v>1811.5756966666663</v>
      </c>
      <c r="AR3570" s="20"/>
    </row>
    <row r="3571" spans="1:44" x14ac:dyDescent="0.25">
      <c r="A3571" t="str">
        <f>VLOOKUP($B3571,'Cushing Balance'!$C$2:$E$500,3,TRUE)</f>
        <v>12018</v>
      </c>
      <c r="B3571" s="2">
        <v>43582</v>
      </c>
      <c r="C3571" s="32"/>
      <c r="D3571" s="36">
        <f t="shared" si="1562"/>
        <v>139.16694505494522</v>
      </c>
      <c r="E3571" s="28">
        <f t="shared" si="1563"/>
        <v>108.94604395604414</v>
      </c>
      <c r="F3571" s="28">
        <f t="shared" si="1564"/>
        <v>197.36916483516487</v>
      </c>
      <c r="G3571" s="28"/>
      <c r="H3571" s="28">
        <f t="shared" ref="H3571:P3571" si="1581">AVERAGE(H3565:H3570)</f>
        <v>132.56742857142854</v>
      </c>
      <c r="I3571" s="28">
        <f t="shared" si="1581"/>
        <v>78.849230769230743</v>
      </c>
      <c r="J3571" s="28">
        <f t="shared" si="1581"/>
        <v>315.60278021978041</v>
      </c>
      <c r="K3571" s="28">
        <f t="shared" si="1581"/>
        <v>77.481208791208815</v>
      </c>
      <c r="L3571" s="28">
        <f t="shared" si="1581"/>
        <v>6.656349567592164E-3</v>
      </c>
      <c r="M3571" s="28">
        <f t="shared" si="1581"/>
        <v>330.4133626373627</v>
      </c>
      <c r="N3571" s="28">
        <f t="shared" si="1581"/>
        <v>119.65840659340643</v>
      </c>
      <c r="O3571" s="28">
        <f t="shared" si="1581"/>
        <v>44.390010989010989</v>
      </c>
      <c r="P3571" s="28">
        <f t="shared" si="1581"/>
        <v>0</v>
      </c>
      <c r="R3571" s="24">
        <f t="shared" si="1532"/>
        <v>1544.4512387671505</v>
      </c>
      <c r="T3571" s="5">
        <v>605.31898454129225</v>
      </c>
      <c r="V3571" s="20">
        <f t="shared" si="1533"/>
        <v>2149.7702233084428</v>
      </c>
      <c r="W3571" s="59">
        <f t="shared" si="1521"/>
        <v>43582</v>
      </c>
      <c r="X3571" s="36">
        <f t="shared" si="1567"/>
        <v>151.39905833333341</v>
      </c>
      <c r="Y3571" s="28">
        <f t="shared" si="1567"/>
        <v>338.18764999999991</v>
      </c>
      <c r="Z3571" s="28">
        <f t="shared" si="1567"/>
        <v>329.06874999999974</v>
      </c>
      <c r="AA3571" s="28">
        <f t="shared" si="1567"/>
        <v>321.8648083333332</v>
      </c>
      <c r="AB3571" s="28">
        <f t="shared" si="1567"/>
        <v>202.36661666666666</v>
      </c>
      <c r="AC3571" s="28">
        <f t="shared" si="1567"/>
        <v>35.93319166666668</v>
      </c>
      <c r="AD3571" s="28">
        <f t="shared" si="1567"/>
        <v>96.176699999999983</v>
      </c>
      <c r="AE3571" s="28">
        <f t="shared" si="1567"/>
        <v>0</v>
      </c>
      <c r="AF3571" s="28">
        <f t="shared" si="1567"/>
        <v>13.055871666666661</v>
      </c>
      <c r="AG3571" s="28">
        <f t="shared" si="1567"/>
        <v>8.5230499999999978</v>
      </c>
      <c r="AH3571" s="28">
        <f t="shared" si="1526"/>
        <v>0</v>
      </c>
      <c r="AL3571" s="24">
        <f t="shared" si="1536"/>
        <v>1496.5756966666663</v>
      </c>
      <c r="AN3571" s="47">
        <v>315</v>
      </c>
      <c r="AP3571" s="20">
        <f t="shared" si="1534"/>
        <v>1811.5756966666663</v>
      </c>
      <c r="AR3571" s="20"/>
    </row>
    <row r="3572" spans="1:44" x14ac:dyDescent="0.25">
      <c r="A3572" t="str">
        <f>VLOOKUP($B3572,'Cushing Balance'!$C$2:$E$500,3,TRUE)</f>
        <v>12018</v>
      </c>
      <c r="B3572" s="2">
        <v>43583</v>
      </c>
      <c r="C3572" s="32"/>
      <c r="D3572" s="36">
        <f t="shared" si="1562"/>
        <v>139.16694505494522</v>
      </c>
      <c r="E3572" s="28">
        <f t="shared" si="1563"/>
        <v>108.94604395604414</v>
      </c>
      <c r="F3572" s="28">
        <f t="shared" si="1564"/>
        <v>197.36916483516487</v>
      </c>
      <c r="G3572" s="28"/>
      <c r="H3572" s="28">
        <f t="shared" ref="H3572:P3572" si="1582">AVERAGE(H3566:H3571)</f>
        <v>132.56742857142854</v>
      </c>
      <c r="I3572" s="28">
        <f t="shared" si="1582"/>
        <v>78.849230769230743</v>
      </c>
      <c r="J3572" s="28">
        <f t="shared" si="1582"/>
        <v>315.60278021978041</v>
      </c>
      <c r="K3572" s="28">
        <f t="shared" si="1582"/>
        <v>77.481208791208815</v>
      </c>
      <c r="L3572" s="28">
        <f t="shared" si="1582"/>
        <v>6.656349567592164E-3</v>
      </c>
      <c r="M3572" s="28">
        <f t="shared" si="1582"/>
        <v>330.4133626373627</v>
      </c>
      <c r="N3572" s="28">
        <f t="shared" si="1582"/>
        <v>119.65840659340643</v>
      </c>
      <c r="O3572" s="28">
        <f t="shared" si="1582"/>
        <v>44.390010989010989</v>
      </c>
      <c r="P3572" s="28">
        <f t="shared" si="1582"/>
        <v>0</v>
      </c>
      <c r="R3572" s="24">
        <f t="shared" si="1532"/>
        <v>1544.4512387671505</v>
      </c>
      <c r="T3572" s="5">
        <v>605.31898454129225</v>
      </c>
      <c r="V3572" s="20">
        <f t="shared" si="1533"/>
        <v>2149.7702233084428</v>
      </c>
      <c r="W3572" s="59">
        <f t="shared" si="1521"/>
        <v>43583</v>
      </c>
      <c r="X3572" s="36">
        <f t="shared" si="1567"/>
        <v>151.39905833333341</v>
      </c>
      <c r="Y3572" s="28">
        <f t="shared" si="1567"/>
        <v>338.18764999999991</v>
      </c>
      <c r="Z3572" s="28">
        <f t="shared" si="1567"/>
        <v>329.06874999999974</v>
      </c>
      <c r="AA3572" s="28">
        <f t="shared" si="1567"/>
        <v>321.8648083333332</v>
      </c>
      <c r="AB3572" s="28">
        <f t="shared" si="1567"/>
        <v>202.36661666666666</v>
      </c>
      <c r="AC3572" s="28">
        <f t="shared" si="1567"/>
        <v>35.93319166666668</v>
      </c>
      <c r="AD3572" s="28">
        <f t="shared" si="1567"/>
        <v>96.176699999999983</v>
      </c>
      <c r="AE3572" s="28">
        <f t="shared" si="1567"/>
        <v>0</v>
      </c>
      <c r="AF3572" s="28">
        <f t="shared" si="1567"/>
        <v>13.055871666666661</v>
      </c>
      <c r="AG3572" s="28">
        <f t="shared" si="1567"/>
        <v>8.5230499999999978</v>
      </c>
      <c r="AH3572" s="28">
        <f t="shared" si="1526"/>
        <v>0</v>
      </c>
      <c r="AL3572" s="24">
        <f t="shared" si="1536"/>
        <v>1496.5756966666663</v>
      </c>
      <c r="AN3572" s="47">
        <v>315</v>
      </c>
      <c r="AP3572" s="20">
        <f t="shared" si="1534"/>
        <v>1811.5756966666663</v>
      </c>
      <c r="AR3572" s="20"/>
    </row>
    <row r="3573" spans="1:44" x14ac:dyDescent="0.25">
      <c r="A3573" t="str">
        <f>VLOOKUP($B3573,'Cushing Balance'!$C$2:$E$500,3,TRUE)</f>
        <v>12018</v>
      </c>
      <c r="B3573" s="2">
        <v>43584</v>
      </c>
      <c r="C3573" s="32"/>
      <c r="D3573" s="36">
        <f t="shared" si="1562"/>
        <v>139.16694505494522</v>
      </c>
      <c r="E3573" s="28">
        <f t="shared" si="1563"/>
        <v>108.94604395604414</v>
      </c>
      <c r="F3573" s="28">
        <f t="shared" si="1564"/>
        <v>197.36916483516487</v>
      </c>
      <c r="G3573" s="28"/>
      <c r="H3573" s="28">
        <f t="shared" ref="H3573:P3573" si="1583">AVERAGE(H3567:H3572)</f>
        <v>132.56742857142854</v>
      </c>
      <c r="I3573" s="28">
        <f t="shared" si="1583"/>
        <v>78.849230769230743</v>
      </c>
      <c r="J3573" s="28">
        <f t="shared" si="1583"/>
        <v>315.60278021978041</v>
      </c>
      <c r="K3573" s="28">
        <f t="shared" si="1583"/>
        <v>77.481208791208815</v>
      </c>
      <c r="L3573" s="28">
        <f t="shared" si="1583"/>
        <v>6.656349567592164E-3</v>
      </c>
      <c r="M3573" s="28">
        <f t="shared" si="1583"/>
        <v>330.4133626373627</v>
      </c>
      <c r="N3573" s="28">
        <f t="shared" si="1583"/>
        <v>119.65840659340643</v>
      </c>
      <c r="O3573" s="28">
        <f t="shared" si="1583"/>
        <v>44.390010989010989</v>
      </c>
      <c r="P3573" s="28">
        <f t="shared" si="1583"/>
        <v>0</v>
      </c>
      <c r="R3573" s="24">
        <f t="shared" si="1532"/>
        <v>1544.4512387671505</v>
      </c>
      <c r="T3573" s="5">
        <v>605.31898454129225</v>
      </c>
      <c r="V3573" s="20">
        <f t="shared" si="1533"/>
        <v>2149.7702233084428</v>
      </c>
      <c r="W3573" s="59">
        <f t="shared" si="1521"/>
        <v>43584</v>
      </c>
      <c r="X3573" s="36">
        <f t="shared" ref="X3573:AG3588" si="1584">AVERAGE(X3566:X3572)</f>
        <v>151.39905833333341</v>
      </c>
      <c r="Y3573" s="28">
        <f t="shared" si="1584"/>
        <v>338.18764999999991</v>
      </c>
      <c r="Z3573" s="28">
        <f t="shared" si="1584"/>
        <v>329.06874999999974</v>
      </c>
      <c r="AA3573" s="28">
        <f t="shared" si="1584"/>
        <v>321.8648083333332</v>
      </c>
      <c r="AB3573" s="28">
        <f t="shared" si="1584"/>
        <v>202.36661666666666</v>
      </c>
      <c r="AC3573" s="28">
        <f t="shared" si="1584"/>
        <v>35.93319166666668</v>
      </c>
      <c r="AD3573" s="28">
        <f t="shared" si="1584"/>
        <v>96.176699999999983</v>
      </c>
      <c r="AE3573" s="28">
        <f t="shared" si="1584"/>
        <v>0</v>
      </c>
      <c r="AF3573" s="28">
        <f t="shared" si="1584"/>
        <v>13.055871666666661</v>
      </c>
      <c r="AG3573" s="28">
        <f t="shared" si="1584"/>
        <v>8.5230499999999978</v>
      </c>
      <c r="AH3573" s="28">
        <f t="shared" si="1526"/>
        <v>0</v>
      </c>
      <c r="AL3573" s="24">
        <f t="shared" si="1536"/>
        <v>1496.5756966666663</v>
      </c>
      <c r="AN3573" s="47">
        <v>315</v>
      </c>
      <c r="AP3573" s="20">
        <f t="shared" si="1534"/>
        <v>1811.5756966666663</v>
      </c>
      <c r="AR3573" s="20"/>
    </row>
    <row r="3574" spans="1:44" x14ac:dyDescent="0.25">
      <c r="A3574" t="str">
        <f>VLOOKUP($B3574,'Cushing Balance'!$C$2:$E$500,3,TRUE)</f>
        <v>12018</v>
      </c>
      <c r="B3574" s="2">
        <v>43585</v>
      </c>
      <c r="C3574" s="32"/>
      <c r="D3574" s="36">
        <f t="shared" si="1562"/>
        <v>139.16694505494522</v>
      </c>
      <c r="E3574" s="28">
        <f t="shared" si="1563"/>
        <v>108.94604395604414</v>
      </c>
      <c r="F3574" s="28">
        <f t="shared" si="1564"/>
        <v>197.36916483516487</v>
      </c>
      <c r="G3574" s="28"/>
      <c r="H3574" s="28">
        <f t="shared" ref="H3574:P3574" si="1585">AVERAGE(H3568:H3573)</f>
        <v>132.56742857142854</v>
      </c>
      <c r="I3574" s="28">
        <f t="shared" si="1585"/>
        <v>78.849230769230743</v>
      </c>
      <c r="J3574" s="28">
        <f t="shared" si="1585"/>
        <v>315.60278021978041</v>
      </c>
      <c r="K3574" s="28">
        <f t="shared" si="1585"/>
        <v>77.481208791208815</v>
      </c>
      <c r="L3574" s="28">
        <f t="shared" si="1585"/>
        <v>6.656349567592164E-3</v>
      </c>
      <c r="M3574" s="28">
        <f t="shared" si="1585"/>
        <v>330.4133626373627</v>
      </c>
      <c r="N3574" s="28">
        <f t="shared" si="1585"/>
        <v>119.65840659340643</v>
      </c>
      <c r="O3574" s="28">
        <f t="shared" si="1585"/>
        <v>44.390010989010989</v>
      </c>
      <c r="P3574" s="28">
        <f t="shared" si="1585"/>
        <v>0</v>
      </c>
      <c r="R3574" s="24">
        <f t="shared" si="1532"/>
        <v>1544.4512387671505</v>
      </c>
      <c r="T3574" s="5">
        <v>605.31898454129225</v>
      </c>
      <c r="V3574" s="20">
        <f t="shared" si="1533"/>
        <v>2149.7702233084428</v>
      </c>
      <c r="W3574" s="59">
        <f t="shared" si="1521"/>
        <v>43585</v>
      </c>
      <c r="X3574" s="36">
        <f t="shared" si="1584"/>
        <v>151.39905833333341</v>
      </c>
      <c r="Y3574" s="28">
        <f t="shared" si="1584"/>
        <v>338.18764999999991</v>
      </c>
      <c r="Z3574" s="28">
        <f t="shared" si="1584"/>
        <v>329.06874999999974</v>
      </c>
      <c r="AA3574" s="28">
        <f t="shared" si="1584"/>
        <v>321.8648083333332</v>
      </c>
      <c r="AB3574" s="28">
        <f t="shared" si="1584"/>
        <v>202.36661666666666</v>
      </c>
      <c r="AC3574" s="28">
        <f t="shared" si="1584"/>
        <v>35.93319166666668</v>
      </c>
      <c r="AD3574" s="28">
        <f t="shared" si="1584"/>
        <v>96.176699999999983</v>
      </c>
      <c r="AE3574" s="28">
        <f t="shared" si="1584"/>
        <v>0</v>
      </c>
      <c r="AF3574" s="28">
        <f t="shared" si="1584"/>
        <v>13.055871666666661</v>
      </c>
      <c r="AG3574" s="28">
        <f t="shared" si="1584"/>
        <v>8.5230499999999978</v>
      </c>
      <c r="AH3574" s="28">
        <f t="shared" si="1526"/>
        <v>0</v>
      </c>
      <c r="AL3574" s="24">
        <f t="shared" si="1536"/>
        <v>1496.5756966666663</v>
      </c>
      <c r="AN3574" s="47">
        <v>315</v>
      </c>
      <c r="AP3574" s="20">
        <f t="shared" si="1534"/>
        <v>1811.5756966666663</v>
      </c>
      <c r="AR3574" s="20"/>
    </row>
    <row r="3575" spans="1:44" x14ac:dyDescent="0.25">
      <c r="A3575" t="str">
        <f>VLOOKUP($B3575,'Cushing Balance'!$C$2:$E$500,3,TRUE)</f>
        <v>12018</v>
      </c>
      <c r="B3575" s="2">
        <v>43586</v>
      </c>
      <c r="C3575" s="32"/>
      <c r="D3575" s="36">
        <f t="shared" si="1562"/>
        <v>139.16694505494522</v>
      </c>
      <c r="E3575" s="28">
        <f t="shared" si="1563"/>
        <v>108.94604395604414</v>
      </c>
      <c r="F3575" s="28">
        <f t="shared" si="1564"/>
        <v>197.36916483516487</v>
      </c>
      <c r="G3575" s="28"/>
      <c r="H3575" s="28">
        <f t="shared" ref="H3575:P3575" si="1586">AVERAGE(H3569:H3574)</f>
        <v>132.56742857142854</v>
      </c>
      <c r="I3575" s="28">
        <f t="shared" si="1586"/>
        <v>78.849230769230743</v>
      </c>
      <c r="J3575" s="28">
        <f t="shared" si="1586"/>
        <v>315.60278021978041</v>
      </c>
      <c r="K3575" s="28">
        <f t="shared" si="1586"/>
        <v>77.481208791208815</v>
      </c>
      <c r="L3575" s="28">
        <f t="shared" si="1586"/>
        <v>6.656349567592164E-3</v>
      </c>
      <c r="M3575" s="28">
        <f t="shared" si="1586"/>
        <v>330.4133626373627</v>
      </c>
      <c r="N3575" s="28">
        <f t="shared" si="1586"/>
        <v>119.65840659340643</v>
      </c>
      <c r="O3575" s="28">
        <f t="shared" si="1586"/>
        <v>44.390010989010989</v>
      </c>
      <c r="P3575" s="28">
        <f t="shared" si="1586"/>
        <v>0</v>
      </c>
      <c r="R3575" s="24">
        <f t="shared" si="1532"/>
        <v>1544.4512387671505</v>
      </c>
      <c r="T3575" s="5">
        <v>607.8971705908632</v>
      </c>
      <c r="V3575" s="20">
        <f t="shared" si="1533"/>
        <v>2152.3484093580137</v>
      </c>
      <c r="W3575" s="59">
        <f t="shared" si="1521"/>
        <v>43586</v>
      </c>
      <c r="X3575" s="36">
        <f t="shared" si="1584"/>
        <v>151.39905833333341</v>
      </c>
      <c r="Y3575" s="28">
        <f t="shared" si="1584"/>
        <v>338.18764999999991</v>
      </c>
      <c r="Z3575" s="28">
        <f t="shared" si="1584"/>
        <v>329.06874999999974</v>
      </c>
      <c r="AA3575" s="28">
        <f t="shared" si="1584"/>
        <v>321.8648083333332</v>
      </c>
      <c r="AB3575" s="28">
        <f t="shared" si="1584"/>
        <v>202.36661666666666</v>
      </c>
      <c r="AC3575" s="28">
        <f t="shared" si="1584"/>
        <v>35.93319166666668</v>
      </c>
      <c r="AD3575" s="28">
        <f t="shared" si="1584"/>
        <v>96.176699999999983</v>
      </c>
      <c r="AE3575" s="28">
        <f t="shared" si="1584"/>
        <v>0</v>
      </c>
      <c r="AF3575" s="28">
        <f t="shared" si="1584"/>
        <v>13.055871666666661</v>
      </c>
      <c r="AG3575" s="28">
        <f t="shared" si="1584"/>
        <v>8.5230499999999978</v>
      </c>
      <c r="AH3575" s="28">
        <f t="shared" si="1526"/>
        <v>0</v>
      </c>
      <c r="AL3575" s="24">
        <f t="shared" si="1536"/>
        <v>1496.5756966666663</v>
      </c>
      <c r="AN3575" s="47">
        <v>315</v>
      </c>
      <c r="AP3575" s="20">
        <f t="shared" si="1534"/>
        <v>1811.5756966666663</v>
      </c>
      <c r="AR3575" s="20"/>
    </row>
    <row r="3576" spans="1:44" x14ac:dyDescent="0.25">
      <c r="A3576" t="str">
        <f>VLOOKUP($B3576,'Cushing Balance'!$C$2:$E$500,3,TRUE)</f>
        <v>12018</v>
      </c>
      <c r="B3576" s="2">
        <v>43587</v>
      </c>
      <c r="C3576" s="32"/>
      <c r="D3576" s="36">
        <f t="shared" si="1562"/>
        <v>139.16694505494522</v>
      </c>
      <c r="E3576" s="28">
        <f t="shared" si="1563"/>
        <v>108.94604395604414</v>
      </c>
      <c r="F3576" s="28">
        <f t="shared" si="1564"/>
        <v>197.36916483516487</v>
      </c>
      <c r="G3576" s="28"/>
      <c r="H3576" s="28">
        <f t="shared" ref="H3576:P3576" si="1587">AVERAGE(H3570:H3575)</f>
        <v>132.56742857142854</v>
      </c>
      <c r="I3576" s="28">
        <f t="shared" si="1587"/>
        <v>78.849230769230743</v>
      </c>
      <c r="J3576" s="28">
        <f t="shared" si="1587"/>
        <v>315.60278021978041</v>
      </c>
      <c r="K3576" s="28">
        <f t="shared" si="1587"/>
        <v>77.481208791208815</v>
      </c>
      <c r="L3576" s="28">
        <f t="shared" si="1587"/>
        <v>6.656349567592164E-3</v>
      </c>
      <c r="M3576" s="28">
        <f t="shared" si="1587"/>
        <v>330.4133626373627</v>
      </c>
      <c r="N3576" s="28">
        <f t="shared" si="1587"/>
        <v>119.65840659340643</v>
      </c>
      <c r="O3576" s="28">
        <f t="shared" si="1587"/>
        <v>44.390010989010989</v>
      </c>
      <c r="P3576" s="28">
        <f t="shared" si="1587"/>
        <v>0</v>
      </c>
      <c r="R3576" s="24">
        <f t="shared" si="1532"/>
        <v>1544.4512387671505</v>
      </c>
      <c r="T3576" s="5">
        <v>607.8971705908632</v>
      </c>
      <c r="V3576" s="20">
        <f t="shared" si="1533"/>
        <v>2152.3484093580137</v>
      </c>
      <c r="W3576" s="59">
        <f t="shared" si="1521"/>
        <v>43587</v>
      </c>
      <c r="X3576" s="36">
        <f t="shared" si="1584"/>
        <v>151.39905833333341</v>
      </c>
      <c r="Y3576" s="28">
        <f t="shared" si="1584"/>
        <v>338.18764999999991</v>
      </c>
      <c r="Z3576" s="28">
        <f t="shared" si="1584"/>
        <v>329.06874999999974</v>
      </c>
      <c r="AA3576" s="28">
        <f t="shared" si="1584"/>
        <v>321.8648083333332</v>
      </c>
      <c r="AB3576" s="28">
        <f t="shared" si="1584"/>
        <v>202.36661666666666</v>
      </c>
      <c r="AC3576" s="28">
        <f t="shared" si="1584"/>
        <v>35.93319166666668</v>
      </c>
      <c r="AD3576" s="28">
        <f t="shared" si="1584"/>
        <v>96.176699999999983</v>
      </c>
      <c r="AE3576" s="28">
        <f t="shared" si="1584"/>
        <v>0</v>
      </c>
      <c r="AF3576" s="28">
        <f t="shared" si="1584"/>
        <v>13.055871666666661</v>
      </c>
      <c r="AG3576" s="28">
        <f t="shared" si="1584"/>
        <v>8.5230499999999978</v>
      </c>
      <c r="AH3576" s="28">
        <f t="shared" si="1526"/>
        <v>0</v>
      </c>
      <c r="AL3576" s="24">
        <f t="shared" si="1536"/>
        <v>1496.5756966666663</v>
      </c>
      <c r="AN3576" s="47">
        <v>315</v>
      </c>
      <c r="AP3576" s="20">
        <f t="shared" si="1534"/>
        <v>1811.5756966666663</v>
      </c>
      <c r="AR3576" s="20"/>
    </row>
    <row r="3577" spans="1:44" x14ac:dyDescent="0.25">
      <c r="A3577" t="str">
        <f>VLOOKUP($B3577,'Cushing Balance'!$C$2:$E$500,3,TRUE)</f>
        <v>12018</v>
      </c>
      <c r="B3577" s="2">
        <v>43588</v>
      </c>
      <c r="C3577" s="32"/>
      <c r="D3577" s="36">
        <f t="shared" si="1562"/>
        <v>139.16694505494522</v>
      </c>
      <c r="E3577" s="28">
        <f t="shared" si="1563"/>
        <v>108.94604395604414</v>
      </c>
      <c r="F3577" s="28">
        <f t="shared" si="1564"/>
        <v>197.36916483516487</v>
      </c>
      <c r="G3577" s="28"/>
      <c r="H3577" s="28">
        <f t="shared" ref="H3577:P3577" si="1588">AVERAGE(H3571:H3576)</f>
        <v>132.56742857142854</v>
      </c>
      <c r="I3577" s="28">
        <f t="shared" si="1588"/>
        <v>78.849230769230743</v>
      </c>
      <c r="J3577" s="28">
        <f t="shared" si="1588"/>
        <v>315.60278021978041</v>
      </c>
      <c r="K3577" s="28">
        <f t="shared" si="1588"/>
        <v>77.481208791208815</v>
      </c>
      <c r="L3577" s="28">
        <f t="shared" si="1588"/>
        <v>6.656349567592164E-3</v>
      </c>
      <c r="M3577" s="28">
        <f t="shared" si="1588"/>
        <v>330.4133626373627</v>
      </c>
      <c r="N3577" s="28">
        <f t="shared" si="1588"/>
        <v>119.65840659340643</v>
      </c>
      <c r="O3577" s="28">
        <f t="shared" si="1588"/>
        <v>44.390010989010989</v>
      </c>
      <c r="P3577" s="28">
        <f t="shared" si="1588"/>
        <v>0</v>
      </c>
      <c r="R3577" s="24">
        <f t="shared" si="1532"/>
        <v>1544.4512387671505</v>
      </c>
      <c r="T3577" s="5">
        <v>607.8971705908632</v>
      </c>
      <c r="V3577" s="20">
        <f t="shared" si="1533"/>
        <v>2152.3484093580137</v>
      </c>
      <c r="W3577" s="59">
        <f t="shared" si="1521"/>
        <v>43588</v>
      </c>
      <c r="X3577" s="36">
        <f t="shared" si="1584"/>
        <v>151.39905833333341</v>
      </c>
      <c r="Y3577" s="28">
        <f t="shared" si="1584"/>
        <v>338.18764999999991</v>
      </c>
      <c r="Z3577" s="28">
        <f t="shared" si="1584"/>
        <v>329.06874999999974</v>
      </c>
      <c r="AA3577" s="28">
        <f t="shared" si="1584"/>
        <v>321.8648083333332</v>
      </c>
      <c r="AB3577" s="28">
        <f t="shared" si="1584"/>
        <v>202.36661666666666</v>
      </c>
      <c r="AC3577" s="28">
        <f t="shared" si="1584"/>
        <v>35.93319166666668</v>
      </c>
      <c r="AD3577" s="28">
        <f t="shared" si="1584"/>
        <v>96.176699999999983</v>
      </c>
      <c r="AE3577" s="28">
        <f t="shared" si="1584"/>
        <v>0</v>
      </c>
      <c r="AF3577" s="28">
        <f t="shared" si="1584"/>
        <v>13.055871666666661</v>
      </c>
      <c r="AG3577" s="28">
        <f t="shared" si="1584"/>
        <v>8.5230499999999978</v>
      </c>
      <c r="AH3577" s="28">
        <f t="shared" si="1526"/>
        <v>0</v>
      </c>
      <c r="AL3577" s="24">
        <f t="shared" si="1536"/>
        <v>1496.5756966666663</v>
      </c>
      <c r="AN3577" s="47">
        <v>315</v>
      </c>
      <c r="AP3577" s="20">
        <f t="shared" si="1534"/>
        <v>1811.5756966666663</v>
      </c>
      <c r="AR3577" s="20"/>
    </row>
    <row r="3578" spans="1:44" x14ac:dyDescent="0.25">
      <c r="A3578" t="str">
        <f>VLOOKUP($B3578,'Cushing Balance'!$C$2:$E$500,3,TRUE)</f>
        <v>12018</v>
      </c>
      <c r="B3578" s="2">
        <v>43589</v>
      </c>
      <c r="C3578" s="32"/>
      <c r="D3578" s="36">
        <f t="shared" si="1562"/>
        <v>139.16694505494522</v>
      </c>
      <c r="E3578" s="28">
        <f t="shared" si="1563"/>
        <v>108.94604395604414</v>
      </c>
      <c r="F3578" s="28">
        <f t="shared" si="1564"/>
        <v>197.36916483516487</v>
      </c>
      <c r="G3578" s="28"/>
      <c r="H3578" s="28">
        <f t="shared" ref="H3578:P3578" si="1589">AVERAGE(H3572:H3577)</f>
        <v>132.56742857142854</v>
      </c>
      <c r="I3578" s="28">
        <f t="shared" si="1589"/>
        <v>78.849230769230743</v>
      </c>
      <c r="J3578" s="28">
        <f t="shared" si="1589"/>
        <v>315.60278021978041</v>
      </c>
      <c r="K3578" s="28">
        <f t="shared" si="1589"/>
        <v>77.481208791208815</v>
      </c>
      <c r="L3578" s="28">
        <f t="shared" si="1589"/>
        <v>6.656349567592164E-3</v>
      </c>
      <c r="M3578" s="28">
        <f t="shared" si="1589"/>
        <v>330.4133626373627</v>
      </c>
      <c r="N3578" s="28">
        <f t="shared" si="1589"/>
        <v>119.65840659340643</v>
      </c>
      <c r="O3578" s="28">
        <f t="shared" si="1589"/>
        <v>44.390010989010989</v>
      </c>
      <c r="P3578" s="28">
        <f t="shared" si="1589"/>
        <v>0</v>
      </c>
      <c r="R3578" s="24">
        <f t="shared" si="1532"/>
        <v>1544.4512387671505</v>
      </c>
      <c r="T3578" s="5">
        <v>607.8971705908632</v>
      </c>
      <c r="V3578" s="20">
        <f t="shared" si="1533"/>
        <v>2152.3484093580137</v>
      </c>
      <c r="W3578" s="59">
        <f t="shared" si="1521"/>
        <v>43589</v>
      </c>
      <c r="X3578" s="36">
        <f t="shared" si="1584"/>
        <v>151.39905833333341</v>
      </c>
      <c r="Y3578" s="28">
        <f t="shared" si="1584"/>
        <v>338.18764999999991</v>
      </c>
      <c r="Z3578" s="28">
        <f t="shared" si="1584"/>
        <v>329.06874999999974</v>
      </c>
      <c r="AA3578" s="28">
        <f t="shared" si="1584"/>
        <v>321.8648083333332</v>
      </c>
      <c r="AB3578" s="28">
        <f t="shared" si="1584"/>
        <v>202.36661666666666</v>
      </c>
      <c r="AC3578" s="28">
        <f t="shared" si="1584"/>
        <v>35.93319166666668</v>
      </c>
      <c r="AD3578" s="28">
        <f t="shared" si="1584"/>
        <v>96.176699999999983</v>
      </c>
      <c r="AE3578" s="28">
        <f t="shared" si="1584"/>
        <v>0</v>
      </c>
      <c r="AF3578" s="28">
        <f t="shared" si="1584"/>
        <v>13.055871666666661</v>
      </c>
      <c r="AG3578" s="28">
        <f t="shared" si="1584"/>
        <v>8.5230499999999978</v>
      </c>
      <c r="AH3578" s="28">
        <f t="shared" si="1526"/>
        <v>0</v>
      </c>
      <c r="AL3578" s="24">
        <f t="shared" si="1536"/>
        <v>1496.5756966666663</v>
      </c>
      <c r="AN3578" s="47">
        <v>315</v>
      </c>
      <c r="AP3578" s="20">
        <f t="shared" si="1534"/>
        <v>1811.5756966666663</v>
      </c>
      <c r="AR3578" s="20"/>
    </row>
    <row r="3579" spans="1:44" x14ac:dyDescent="0.25">
      <c r="A3579" t="str">
        <f>VLOOKUP($B3579,'Cushing Balance'!$C$2:$E$500,3,TRUE)</f>
        <v>12018</v>
      </c>
      <c r="B3579" s="2">
        <v>43590</v>
      </c>
      <c r="C3579" s="32"/>
      <c r="D3579" s="36">
        <f t="shared" si="1562"/>
        <v>139.16694505494522</v>
      </c>
      <c r="E3579" s="28">
        <f t="shared" si="1563"/>
        <v>108.94604395604414</v>
      </c>
      <c r="F3579" s="28">
        <f t="shared" si="1564"/>
        <v>197.36916483516487</v>
      </c>
      <c r="G3579" s="28"/>
      <c r="H3579" s="28">
        <f t="shared" ref="H3579:P3579" si="1590">AVERAGE(H3573:H3578)</f>
        <v>132.56742857142854</v>
      </c>
      <c r="I3579" s="28">
        <f t="shared" si="1590"/>
        <v>78.849230769230743</v>
      </c>
      <c r="J3579" s="28">
        <f t="shared" si="1590"/>
        <v>315.60278021978041</v>
      </c>
      <c r="K3579" s="28">
        <f t="shared" si="1590"/>
        <v>77.481208791208815</v>
      </c>
      <c r="L3579" s="28">
        <f t="shared" si="1590"/>
        <v>6.656349567592164E-3</v>
      </c>
      <c r="M3579" s="28">
        <f t="shared" si="1590"/>
        <v>330.4133626373627</v>
      </c>
      <c r="N3579" s="28">
        <f t="shared" si="1590"/>
        <v>119.65840659340643</v>
      </c>
      <c r="O3579" s="28">
        <f t="shared" si="1590"/>
        <v>44.390010989010989</v>
      </c>
      <c r="P3579" s="28">
        <f t="shared" si="1590"/>
        <v>0</v>
      </c>
      <c r="R3579" s="24">
        <f t="shared" si="1532"/>
        <v>1544.4512387671505</v>
      </c>
      <c r="T3579" s="5">
        <v>607.8971705908632</v>
      </c>
      <c r="V3579" s="20">
        <f t="shared" si="1533"/>
        <v>2152.3484093580137</v>
      </c>
      <c r="W3579" s="59">
        <f t="shared" si="1521"/>
        <v>43590</v>
      </c>
      <c r="X3579" s="36">
        <f t="shared" si="1584"/>
        <v>151.39905833333341</v>
      </c>
      <c r="Y3579" s="28">
        <f t="shared" si="1584"/>
        <v>338.18764999999991</v>
      </c>
      <c r="Z3579" s="28">
        <f t="shared" si="1584"/>
        <v>329.06874999999974</v>
      </c>
      <c r="AA3579" s="28">
        <f t="shared" si="1584"/>
        <v>321.8648083333332</v>
      </c>
      <c r="AB3579" s="28">
        <f t="shared" si="1584"/>
        <v>202.36661666666666</v>
      </c>
      <c r="AC3579" s="28">
        <f t="shared" si="1584"/>
        <v>35.93319166666668</v>
      </c>
      <c r="AD3579" s="28">
        <f t="shared" si="1584"/>
        <v>96.176699999999983</v>
      </c>
      <c r="AE3579" s="28">
        <f t="shared" si="1584"/>
        <v>0</v>
      </c>
      <c r="AF3579" s="28">
        <f t="shared" si="1584"/>
        <v>13.055871666666661</v>
      </c>
      <c r="AG3579" s="28">
        <f t="shared" si="1584"/>
        <v>8.5230499999999978</v>
      </c>
      <c r="AH3579" s="28">
        <f t="shared" si="1526"/>
        <v>0</v>
      </c>
      <c r="AL3579" s="24">
        <f t="shared" si="1536"/>
        <v>1496.5756966666663</v>
      </c>
      <c r="AN3579" s="47">
        <v>315</v>
      </c>
      <c r="AP3579" s="20">
        <f t="shared" si="1534"/>
        <v>1811.5756966666663</v>
      </c>
      <c r="AR3579" s="20"/>
    </row>
    <row r="3580" spans="1:44" x14ac:dyDescent="0.25">
      <c r="A3580" t="str">
        <f>VLOOKUP($B3580,'Cushing Balance'!$C$2:$E$500,3,TRUE)</f>
        <v>12018</v>
      </c>
      <c r="B3580" s="2">
        <v>43591</v>
      </c>
      <c r="C3580" s="32"/>
      <c r="D3580" s="36">
        <f t="shared" si="1562"/>
        <v>139.16694505494522</v>
      </c>
      <c r="E3580" s="28">
        <f t="shared" si="1563"/>
        <v>108.94604395604414</v>
      </c>
      <c r="F3580" s="28">
        <f t="shared" si="1564"/>
        <v>197.36916483516487</v>
      </c>
      <c r="G3580" s="28"/>
      <c r="H3580" s="28">
        <f t="shared" ref="H3580:P3580" si="1591">AVERAGE(H3574:H3579)</f>
        <v>132.56742857142854</v>
      </c>
      <c r="I3580" s="28">
        <f t="shared" si="1591"/>
        <v>78.849230769230743</v>
      </c>
      <c r="J3580" s="28">
        <f t="shared" si="1591"/>
        <v>315.60278021978041</v>
      </c>
      <c r="K3580" s="28">
        <f t="shared" si="1591"/>
        <v>77.481208791208815</v>
      </c>
      <c r="L3580" s="28">
        <f t="shared" si="1591"/>
        <v>6.656349567592164E-3</v>
      </c>
      <c r="M3580" s="28">
        <f t="shared" si="1591"/>
        <v>330.4133626373627</v>
      </c>
      <c r="N3580" s="28">
        <f t="shared" si="1591"/>
        <v>119.65840659340643</v>
      </c>
      <c r="O3580" s="28">
        <f t="shared" si="1591"/>
        <v>44.390010989010989</v>
      </c>
      <c r="P3580" s="28">
        <f t="shared" si="1591"/>
        <v>0</v>
      </c>
      <c r="R3580" s="24">
        <f t="shared" si="1532"/>
        <v>1544.4512387671505</v>
      </c>
      <c r="T3580" s="5">
        <v>607.8971705908632</v>
      </c>
      <c r="V3580" s="20">
        <f t="shared" si="1533"/>
        <v>2152.3484093580137</v>
      </c>
      <c r="W3580" s="59">
        <f t="shared" si="1521"/>
        <v>43591</v>
      </c>
      <c r="X3580" s="36">
        <f t="shared" si="1584"/>
        <v>151.39905833333341</v>
      </c>
      <c r="Y3580" s="28">
        <f t="shared" si="1584"/>
        <v>338.18764999999991</v>
      </c>
      <c r="Z3580" s="28">
        <f t="shared" si="1584"/>
        <v>329.06874999999974</v>
      </c>
      <c r="AA3580" s="28">
        <f t="shared" si="1584"/>
        <v>321.8648083333332</v>
      </c>
      <c r="AB3580" s="28">
        <f t="shared" si="1584"/>
        <v>202.36661666666666</v>
      </c>
      <c r="AC3580" s="28">
        <f t="shared" si="1584"/>
        <v>35.93319166666668</v>
      </c>
      <c r="AD3580" s="28">
        <f t="shared" si="1584"/>
        <v>96.176699999999983</v>
      </c>
      <c r="AE3580" s="28">
        <f t="shared" si="1584"/>
        <v>0</v>
      </c>
      <c r="AF3580" s="28">
        <f t="shared" si="1584"/>
        <v>13.055871666666661</v>
      </c>
      <c r="AG3580" s="28">
        <f t="shared" si="1584"/>
        <v>8.5230499999999978</v>
      </c>
      <c r="AH3580" s="28">
        <f t="shared" si="1526"/>
        <v>0</v>
      </c>
      <c r="AL3580" s="24">
        <f t="shared" si="1536"/>
        <v>1496.5756966666663</v>
      </c>
      <c r="AN3580" s="47">
        <v>315</v>
      </c>
      <c r="AP3580" s="20">
        <f t="shared" si="1534"/>
        <v>1811.5756966666663</v>
      </c>
      <c r="AR3580" s="20"/>
    </row>
    <row r="3581" spans="1:44" x14ac:dyDescent="0.25">
      <c r="A3581" t="str">
        <f>VLOOKUP($B3581,'Cushing Balance'!$C$2:$E$500,3,TRUE)</f>
        <v>12018</v>
      </c>
      <c r="B3581" s="2">
        <v>43592</v>
      </c>
      <c r="C3581" s="32"/>
      <c r="D3581" s="36">
        <f t="shared" si="1562"/>
        <v>139.16694505494522</v>
      </c>
      <c r="E3581" s="28">
        <f t="shared" si="1563"/>
        <v>108.94604395604414</v>
      </c>
      <c r="F3581" s="28">
        <f t="shared" si="1564"/>
        <v>197.36916483516487</v>
      </c>
      <c r="G3581" s="28"/>
      <c r="H3581" s="28">
        <f t="shared" ref="H3581:P3581" si="1592">AVERAGE(H3575:H3580)</f>
        <v>132.56742857142854</v>
      </c>
      <c r="I3581" s="28">
        <f t="shared" si="1592"/>
        <v>78.849230769230743</v>
      </c>
      <c r="J3581" s="28">
        <f t="shared" si="1592"/>
        <v>315.60278021978041</v>
      </c>
      <c r="K3581" s="28">
        <f t="shared" si="1592"/>
        <v>77.481208791208815</v>
      </c>
      <c r="L3581" s="28">
        <f t="shared" si="1592"/>
        <v>6.656349567592164E-3</v>
      </c>
      <c r="M3581" s="28">
        <f t="shared" si="1592"/>
        <v>330.4133626373627</v>
      </c>
      <c r="N3581" s="28">
        <f t="shared" si="1592"/>
        <v>119.65840659340643</v>
      </c>
      <c r="O3581" s="28">
        <f t="shared" si="1592"/>
        <v>44.390010989010989</v>
      </c>
      <c r="P3581" s="28">
        <f t="shared" si="1592"/>
        <v>0</v>
      </c>
      <c r="R3581" s="24">
        <f t="shared" si="1532"/>
        <v>1544.4512387671505</v>
      </c>
      <c r="T3581" s="5">
        <v>607.8971705908632</v>
      </c>
      <c r="V3581" s="20">
        <f t="shared" si="1533"/>
        <v>2152.3484093580137</v>
      </c>
      <c r="W3581" s="59">
        <f t="shared" si="1521"/>
        <v>43592</v>
      </c>
      <c r="X3581" s="36">
        <f t="shared" si="1584"/>
        <v>151.39905833333341</v>
      </c>
      <c r="Y3581" s="28">
        <f t="shared" si="1584"/>
        <v>338.18764999999991</v>
      </c>
      <c r="Z3581" s="28">
        <f t="shared" si="1584"/>
        <v>329.06874999999974</v>
      </c>
      <c r="AA3581" s="28">
        <f t="shared" si="1584"/>
        <v>321.8648083333332</v>
      </c>
      <c r="AB3581" s="28">
        <f t="shared" si="1584"/>
        <v>202.36661666666666</v>
      </c>
      <c r="AC3581" s="28">
        <f t="shared" si="1584"/>
        <v>35.93319166666668</v>
      </c>
      <c r="AD3581" s="28">
        <f t="shared" si="1584"/>
        <v>96.176699999999983</v>
      </c>
      <c r="AE3581" s="28">
        <f t="shared" si="1584"/>
        <v>0</v>
      </c>
      <c r="AF3581" s="28">
        <f t="shared" si="1584"/>
        <v>13.055871666666661</v>
      </c>
      <c r="AG3581" s="28">
        <f t="shared" si="1584"/>
        <v>8.5230499999999978</v>
      </c>
      <c r="AH3581" s="28">
        <f t="shared" si="1526"/>
        <v>0</v>
      </c>
      <c r="AL3581" s="24">
        <f t="shared" si="1536"/>
        <v>1496.5756966666663</v>
      </c>
      <c r="AN3581" s="47">
        <v>315</v>
      </c>
      <c r="AP3581" s="20">
        <f t="shared" si="1534"/>
        <v>1811.5756966666663</v>
      </c>
      <c r="AR3581" s="20"/>
    </row>
    <row r="3582" spans="1:44" x14ac:dyDescent="0.25">
      <c r="A3582" t="str">
        <f>VLOOKUP($B3582,'Cushing Balance'!$C$2:$E$500,3,TRUE)</f>
        <v>12018</v>
      </c>
      <c r="B3582" s="2">
        <v>43593</v>
      </c>
      <c r="C3582" s="32"/>
      <c r="D3582" s="36">
        <f t="shared" si="1562"/>
        <v>139.16694505494522</v>
      </c>
      <c r="E3582" s="28">
        <f t="shared" si="1563"/>
        <v>108.94604395604414</v>
      </c>
      <c r="F3582" s="28">
        <f t="shared" si="1564"/>
        <v>197.36916483516487</v>
      </c>
      <c r="G3582" s="28"/>
      <c r="H3582" s="28">
        <f t="shared" ref="H3582:P3582" si="1593">AVERAGE(H3576:H3581)</f>
        <v>132.56742857142854</v>
      </c>
      <c r="I3582" s="28">
        <f t="shared" si="1593"/>
        <v>78.849230769230743</v>
      </c>
      <c r="J3582" s="28">
        <f t="shared" si="1593"/>
        <v>315.60278021978041</v>
      </c>
      <c r="K3582" s="28">
        <f t="shared" si="1593"/>
        <v>77.481208791208815</v>
      </c>
      <c r="L3582" s="28">
        <f t="shared" si="1593"/>
        <v>6.656349567592164E-3</v>
      </c>
      <c r="M3582" s="28">
        <f t="shared" si="1593"/>
        <v>330.4133626373627</v>
      </c>
      <c r="N3582" s="28">
        <f t="shared" si="1593"/>
        <v>119.65840659340643</v>
      </c>
      <c r="O3582" s="28">
        <f t="shared" si="1593"/>
        <v>44.390010989010989</v>
      </c>
      <c r="P3582" s="28">
        <f t="shared" si="1593"/>
        <v>0</v>
      </c>
      <c r="R3582" s="24">
        <f t="shared" si="1532"/>
        <v>1544.4512387671505</v>
      </c>
      <c r="T3582" s="5">
        <v>607.8971705908632</v>
      </c>
      <c r="V3582" s="20">
        <f t="shared" si="1533"/>
        <v>2152.3484093580137</v>
      </c>
      <c r="W3582" s="59">
        <f t="shared" si="1521"/>
        <v>43593</v>
      </c>
      <c r="X3582" s="36">
        <f t="shared" si="1584"/>
        <v>151.39905833333341</v>
      </c>
      <c r="Y3582" s="28">
        <f t="shared" si="1584"/>
        <v>338.18764999999991</v>
      </c>
      <c r="Z3582" s="28">
        <f t="shared" si="1584"/>
        <v>329.06874999999974</v>
      </c>
      <c r="AA3582" s="28">
        <f t="shared" si="1584"/>
        <v>321.8648083333332</v>
      </c>
      <c r="AB3582" s="28">
        <f t="shared" si="1584"/>
        <v>202.36661666666666</v>
      </c>
      <c r="AC3582" s="28">
        <f t="shared" si="1584"/>
        <v>35.93319166666668</v>
      </c>
      <c r="AD3582" s="28">
        <f t="shared" si="1584"/>
        <v>96.176699999999983</v>
      </c>
      <c r="AE3582" s="28">
        <f t="shared" si="1584"/>
        <v>0</v>
      </c>
      <c r="AF3582" s="28">
        <f t="shared" si="1584"/>
        <v>13.055871666666661</v>
      </c>
      <c r="AG3582" s="28">
        <f t="shared" si="1584"/>
        <v>8.5230499999999978</v>
      </c>
      <c r="AH3582" s="28">
        <f t="shared" si="1526"/>
        <v>0</v>
      </c>
      <c r="AL3582" s="24">
        <f t="shared" si="1536"/>
        <v>1496.5756966666663</v>
      </c>
      <c r="AN3582" s="47">
        <v>315</v>
      </c>
      <c r="AP3582" s="20">
        <f t="shared" si="1534"/>
        <v>1811.5756966666663</v>
      </c>
      <c r="AR3582" s="20"/>
    </row>
    <row r="3583" spans="1:44" x14ac:dyDescent="0.25">
      <c r="A3583" t="str">
        <f>VLOOKUP($B3583,'Cushing Balance'!$C$2:$E$500,3,TRUE)</f>
        <v>12018</v>
      </c>
      <c r="B3583" s="2">
        <v>43594</v>
      </c>
      <c r="C3583" s="32"/>
      <c r="D3583" s="36">
        <f t="shared" si="1562"/>
        <v>139.16694505494522</v>
      </c>
      <c r="E3583" s="28">
        <f t="shared" si="1563"/>
        <v>108.94604395604414</v>
      </c>
      <c r="F3583" s="28">
        <f t="shared" si="1564"/>
        <v>197.36916483516487</v>
      </c>
      <c r="G3583" s="28"/>
      <c r="H3583" s="28">
        <f t="shared" ref="H3583:P3583" si="1594">AVERAGE(H3577:H3582)</f>
        <v>132.56742857142854</v>
      </c>
      <c r="I3583" s="28">
        <f t="shared" si="1594"/>
        <v>78.849230769230743</v>
      </c>
      <c r="J3583" s="28">
        <f t="shared" si="1594"/>
        <v>315.60278021978041</v>
      </c>
      <c r="K3583" s="28">
        <f t="shared" si="1594"/>
        <v>77.481208791208815</v>
      </c>
      <c r="L3583" s="28">
        <f t="shared" si="1594"/>
        <v>6.656349567592164E-3</v>
      </c>
      <c r="M3583" s="28">
        <f t="shared" si="1594"/>
        <v>330.4133626373627</v>
      </c>
      <c r="N3583" s="28">
        <f t="shared" si="1594"/>
        <v>119.65840659340643</v>
      </c>
      <c r="O3583" s="28">
        <f t="shared" si="1594"/>
        <v>44.390010989010989</v>
      </c>
      <c r="P3583" s="28">
        <f t="shared" si="1594"/>
        <v>0</v>
      </c>
      <c r="R3583" s="24">
        <f t="shared" si="1532"/>
        <v>1544.4512387671505</v>
      </c>
      <c r="T3583" s="5">
        <v>607.8971705908632</v>
      </c>
      <c r="V3583" s="20">
        <f t="shared" si="1533"/>
        <v>2152.3484093580137</v>
      </c>
      <c r="W3583" s="59">
        <f t="shared" si="1521"/>
        <v>43594</v>
      </c>
      <c r="X3583" s="36">
        <f t="shared" si="1584"/>
        <v>151.39905833333341</v>
      </c>
      <c r="Y3583" s="28">
        <f t="shared" si="1584"/>
        <v>338.18764999999991</v>
      </c>
      <c r="Z3583" s="28">
        <f t="shared" si="1584"/>
        <v>329.06874999999974</v>
      </c>
      <c r="AA3583" s="28">
        <f t="shared" si="1584"/>
        <v>321.8648083333332</v>
      </c>
      <c r="AB3583" s="28">
        <f t="shared" si="1584"/>
        <v>202.36661666666666</v>
      </c>
      <c r="AC3583" s="28">
        <f t="shared" si="1584"/>
        <v>35.93319166666668</v>
      </c>
      <c r="AD3583" s="28">
        <f t="shared" si="1584"/>
        <v>96.176699999999983</v>
      </c>
      <c r="AE3583" s="28">
        <f t="shared" si="1584"/>
        <v>0</v>
      </c>
      <c r="AF3583" s="28">
        <f t="shared" si="1584"/>
        <v>13.055871666666661</v>
      </c>
      <c r="AG3583" s="28">
        <f t="shared" si="1584"/>
        <v>8.5230499999999978</v>
      </c>
      <c r="AH3583" s="28">
        <f t="shared" si="1526"/>
        <v>0</v>
      </c>
      <c r="AL3583" s="24">
        <f t="shared" si="1536"/>
        <v>1496.5756966666663</v>
      </c>
      <c r="AN3583" s="47">
        <v>315</v>
      </c>
      <c r="AP3583" s="20">
        <f t="shared" si="1534"/>
        <v>1811.5756966666663</v>
      </c>
      <c r="AR3583" s="20"/>
    </row>
    <row r="3584" spans="1:44" x14ac:dyDescent="0.25">
      <c r="A3584" t="str">
        <f>VLOOKUP($B3584,'Cushing Balance'!$C$2:$E$500,3,TRUE)</f>
        <v>12018</v>
      </c>
      <c r="B3584" s="2">
        <v>43595</v>
      </c>
      <c r="C3584" s="32"/>
      <c r="D3584" s="36">
        <f t="shared" si="1562"/>
        <v>139.16694505494522</v>
      </c>
      <c r="E3584" s="28">
        <f t="shared" si="1563"/>
        <v>108.94604395604414</v>
      </c>
      <c r="F3584" s="28">
        <f t="shared" si="1564"/>
        <v>197.36916483516487</v>
      </c>
      <c r="G3584" s="28"/>
      <c r="H3584" s="28">
        <f t="shared" ref="H3584:P3584" si="1595">AVERAGE(H3578:H3583)</f>
        <v>132.56742857142854</v>
      </c>
      <c r="I3584" s="28">
        <f t="shared" si="1595"/>
        <v>78.849230769230743</v>
      </c>
      <c r="J3584" s="28">
        <f t="shared" si="1595"/>
        <v>315.60278021978041</v>
      </c>
      <c r="K3584" s="28">
        <f t="shared" si="1595"/>
        <v>77.481208791208815</v>
      </c>
      <c r="L3584" s="28">
        <f t="shared" si="1595"/>
        <v>6.656349567592164E-3</v>
      </c>
      <c r="M3584" s="28">
        <f t="shared" si="1595"/>
        <v>330.4133626373627</v>
      </c>
      <c r="N3584" s="28">
        <f t="shared" si="1595"/>
        <v>119.65840659340643</v>
      </c>
      <c r="O3584" s="28">
        <f t="shared" si="1595"/>
        <v>44.390010989010989</v>
      </c>
      <c r="P3584" s="28">
        <f t="shared" si="1595"/>
        <v>0</v>
      </c>
      <c r="R3584" s="24">
        <f t="shared" si="1532"/>
        <v>1544.4512387671505</v>
      </c>
      <c r="T3584" s="5">
        <v>607.8971705908632</v>
      </c>
      <c r="V3584" s="20">
        <f t="shared" si="1533"/>
        <v>2152.3484093580137</v>
      </c>
      <c r="W3584" s="59">
        <f t="shared" si="1521"/>
        <v>43595</v>
      </c>
      <c r="X3584" s="36">
        <f t="shared" si="1584"/>
        <v>151.39905833333341</v>
      </c>
      <c r="Y3584" s="28">
        <f t="shared" si="1584"/>
        <v>338.18764999999991</v>
      </c>
      <c r="Z3584" s="28">
        <f t="shared" si="1584"/>
        <v>329.06874999999974</v>
      </c>
      <c r="AA3584" s="28">
        <f t="shared" si="1584"/>
        <v>321.8648083333332</v>
      </c>
      <c r="AB3584" s="28">
        <f t="shared" si="1584"/>
        <v>202.36661666666666</v>
      </c>
      <c r="AC3584" s="28">
        <f t="shared" si="1584"/>
        <v>35.93319166666668</v>
      </c>
      <c r="AD3584" s="28">
        <f t="shared" si="1584"/>
        <v>96.176699999999983</v>
      </c>
      <c r="AE3584" s="28">
        <f t="shared" si="1584"/>
        <v>0</v>
      </c>
      <c r="AF3584" s="28">
        <f t="shared" si="1584"/>
        <v>13.055871666666661</v>
      </c>
      <c r="AG3584" s="28">
        <f t="shared" si="1584"/>
        <v>8.5230499999999978</v>
      </c>
      <c r="AH3584" s="28">
        <f t="shared" si="1526"/>
        <v>0</v>
      </c>
      <c r="AL3584" s="24">
        <f t="shared" si="1536"/>
        <v>1496.5756966666663</v>
      </c>
      <c r="AN3584" s="47">
        <v>315</v>
      </c>
      <c r="AP3584" s="20">
        <f t="shared" si="1534"/>
        <v>1811.5756966666663</v>
      </c>
      <c r="AR3584" s="20"/>
    </row>
    <row r="3585" spans="1:44" x14ac:dyDescent="0.25">
      <c r="A3585" t="str">
        <f>VLOOKUP($B3585,'Cushing Balance'!$C$2:$E$500,3,TRUE)</f>
        <v>12018</v>
      </c>
      <c r="B3585" s="2">
        <v>43596</v>
      </c>
      <c r="C3585" s="32"/>
      <c r="D3585" s="36">
        <f t="shared" si="1562"/>
        <v>139.16694505494522</v>
      </c>
      <c r="E3585" s="28">
        <f t="shared" si="1563"/>
        <v>108.94604395604414</v>
      </c>
      <c r="F3585" s="28">
        <f t="shared" si="1564"/>
        <v>197.36916483516487</v>
      </c>
      <c r="G3585" s="28"/>
      <c r="H3585" s="28">
        <f t="shared" ref="H3585:P3585" si="1596">AVERAGE(H3579:H3584)</f>
        <v>132.56742857142854</v>
      </c>
      <c r="I3585" s="28">
        <f t="shared" si="1596"/>
        <v>78.849230769230743</v>
      </c>
      <c r="J3585" s="28">
        <f t="shared" si="1596"/>
        <v>315.60278021978041</v>
      </c>
      <c r="K3585" s="28">
        <f t="shared" si="1596"/>
        <v>77.481208791208815</v>
      </c>
      <c r="L3585" s="28">
        <f t="shared" si="1596"/>
        <v>6.656349567592164E-3</v>
      </c>
      <c r="M3585" s="28">
        <f t="shared" si="1596"/>
        <v>330.4133626373627</v>
      </c>
      <c r="N3585" s="28">
        <f t="shared" si="1596"/>
        <v>119.65840659340643</v>
      </c>
      <c r="O3585" s="28">
        <f t="shared" si="1596"/>
        <v>44.390010989010989</v>
      </c>
      <c r="P3585" s="28">
        <f t="shared" si="1596"/>
        <v>0</v>
      </c>
      <c r="R3585" s="24">
        <f t="shared" si="1532"/>
        <v>1544.4512387671505</v>
      </c>
      <c r="T3585" s="5">
        <v>607.8971705908632</v>
      </c>
      <c r="V3585" s="20">
        <f t="shared" si="1533"/>
        <v>2152.3484093580137</v>
      </c>
      <c r="W3585" s="59">
        <f t="shared" si="1521"/>
        <v>43596</v>
      </c>
      <c r="X3585" s="36">
        <f t="shared" si="1584"/>
        <v>151.39905833333341</v>
      </c>
      <c r="Y3585" s="28">
        <f t="shared" si="1584"/>
        <v>338.18764999999991</v>
      </c>
      <c r="Z3585" s="28">
        <f t="shared" si="1584"/>
        <v>329.06874999999974</v>
      </c>
      <c r="AA3585" s="28">
        <f t="shared" si="1584"/>
        <v>321.8648083333332</v>
      </c>
      <c r="AB3585" s="28">
        <f t="shared" si="1584"/>
        <v>202.36661666666666</v>
      </c>
      <c r="AC3585" s="28">
        <f t="shared" si="1584"/>
        <v>35.93319166666668</v>
      </c>
      <c r="AD3585" s="28">
        <f t="shared" si="1584"/>
        <v>96.176699999999983</v>
      </c>
      <c r="AE3585" s="28">
        <f t="shared" si="1584"/>
        <v>0</v>
      </c>
      <c r="AF3585" s="28">
        <f t="shared" si="1584"/>
        <v>13.055871666666661</v>
      </c>
      <c r="AG3585" s="28">
        <f t="shared" si="1584"/>
        <v>8.5230499999999978</v>
      </c>
      <c r="AH3585" s="28">
        <f t="shared" si="1526"/>
        <v>0</v>
      </c>
      <c r="AL3585" s="24">
        <f t="shared" si="1536"/>
        <v>1496.5756966666663</v>
      </c>
      <c r="AN3585" s="47">
        <v>315</v>
      </c>
      <c r="AP3585" s="20">
        <f t="shared" si="1534"/>
        <v>1811.5756966666663</v>
      </c>
      <c r="AR3585" s="20"/>
    </row>
    <row r="3586" spans="1:44" x14ac:dyDescent="0.25">
      <c r="A3586" t="str">
        <f>VLOOKUP($B3586,'Cushing Balance'!$C$2:$E$500,3,TRUE)</f>
        <v>12018</v>
      </c>
      <c r="B3586" s="2">
        <v>43597</v>
      </c>
      <c r="C3586" s="32"/>
      <c r="D3586" s="36">
        <f t="shared" si="1562"/>
        <v>139.16694505494522</v>
      </c>
      <c r="E3586" s="28">
        <f t="shared" si="1563"/>
        <v>108.94604395604414</v>
      </c>
      <c r="F3586" s="28">
        <f t="shared" si="1564"/>
        <v>197.36916483516487</v>
      </c>
      <c r="G3586" s="28"/>
      <c r="H3586" s="28">
        <f t="shared" ref="H3586:P3586" si="1597">AVERAGE(H3580:H3585)</f>
        <v>132.56742857142854</v>
      </c>
      <c r="I3586" s="28">
        <f t="shared" si="1597"/>
        <v>78.849230769230743</v>
      </c>
      <c r="J3586" s="28">
        <f t="shared" si="1597"/>
        <v>315.60278021978041</v>
      </c>
      <c r="K3586" s="28">
        <f t="shared" si="1597"/>
        <v>77.481208791208815</v>
      </c>
      <c r="L3586" s="28">
        <f t="shared" si="1597"/>
        <v>6.656349567592164E-3</v>
      </c>
      <c r="M3586" s="28">
        <f t="shared" si="1597"/>
        <v>330.4133626373627</v>
      </c>
      <c r="N3586" s="28">
        <f t="shared" si="1597"/>
        <v>119.65840659340643</v>
      </c>
      <c r="O3586" s="28">
        <f t="shared" si="1597"/>
        <v>44.390010989010989</v>
      </c>
      <c r="P3586" s="28">
        <f t="shared" si="1597"/>
        <v>0</v>
      </c>
      <c r="R3586" s="24">
        <f t="shared" si="1532"/>
        <v>1544.4512387671505</v>
      </c>
      <c r="T3586" s="5">
        <v>607.8971705908632</v>
      </c>
      <c r="V3586" s="20">
        <f t="shared" si="1533"/>
        <v>2152.3484093580137</v>
      </c>
      <c r="W3586" s="59">
        <f t="shared" ref="W3586:W3649" si="1598">B3586</f>
        <v>43597</v>
      </c>
      <c r="X3586" s="36">
        <f t="shared" si="1584"/>
        <v>151.39905833333341</v>
      </c>
      <c r="Y3586" s="28">
        <f t="shared" si="1584"/>
        <v>338.18764999999991</v>
      </c>
      <c r="Z3586" s="28">
        <f t="shared" si="1584"/>
        <v>329.06874999999974</v>
      </c>
      <c r="AA3586" s="28">
        <f t="shared" si="1584"/>
        <v>321.8648083333332</v>
      </c>
      <c r="AB3586" s="28">
        <f t="shared" si="1584"/>
        <v>202.36661666666666</v>
      </c>
      <c r="AC3586" s="28">
        <f t="shared" si="1584"/>
        <v>35.93319166666668</v>
      </c>
      <c r="AD3586" s="28">
        <f t="shared" si="1584"/>
        <v>96.176699999999983</v>
      </c>
      <c r="AE3586" s="28">
        <f t="shared" si="1584"/>
        <v>0</v>
      </c>
      <c r="AF3586" s="28">
        <f t="shared" si="1584"/>
        <v>13.055871666666661</v>
      </c>
      <c r="AG3586" s="28">
        <f t="shared" si="1584"/>
        <v>8.5230499999999978</v>
      </c>
      <c r="AH3586" s="28">
        <f t="shared" si="1526"/>
        <v>0</v>
      </c>
      <c r="AL3586" s="24">
        <f t="shared" si="1536"/>
        <v>1496.5756966666663</v>
      </c>
      <c r="AN3586" s="47">
        <v>315</v>
      </c>
      <c r="AP3586" s="20">
        <f t="shared" si="1534"/>
        <v>1811.5756966666663</v>
      </c>
      <c r="AR3586" s="20"/>
    </row>
    <row r="3587" spans="1:44" x14ac:dyDescent="0.25">
      <c r="A3587" t="str">
        <f>VLOOKUP($B3587,'Cushing Balance'!$C$2:$E$500,3,TRUE)</f>
        <v>12018</v>
      </c>
      <c r="B3587" s="2">
        <v>43598</v>
      </c>
      <c r="C3587" s="32"/>
      <c r="D3587" s="36">
        <f t="shared" si="1562"/>
        <v>139.16694505494522</v>
      </c>
      <c r="E3587" s="28">
        <f t="shared" si="1563"/>
        <v>108.94604395604414</v>
      </c>
      <c r="F3587" s="28">
        <f t="shared" si="1564"/>
        <v>197.36916483516487</v>
      </c>
      <c r="G3587" s="28"/>
      <c r="H3587" s="28">
        <f t="shared" ref="H3587:P3587" si="1599">AVERAGE(H3581:H3586)</f>
        <v>132.56742857142854</v>
      </c>
      <c r="I3587" s="28">
        <f t="shared" si="1599"/>
        <v>78.849230769230743</v>
      </c>
      <c r="J3587" s="28">
        <f t="shared" si="1599"/>
        <v>315.60278021978041</v>
      </c>
      <c r="K3587" s="28">
        <f t="shared" si="1599"/>
        <v>77.481208791208815</v>
      </c>
      <c r="L3587" s="28">
        <f t="shared" si="1599"/>
        <v>6.656349567592164E-3</v>
      </c>
      <c r="M3587" s="28">
        <f t="shared" si="1599"/>
        <v>330.4133626373627</v>
      </c>
      <c r="N3587" s="28">
        <f t="shared" si="1599"/>
        <v>119.65840659340643</v>
      </c>
      <c r="O3587" s="28">
        <f t="shared" si="1599"/>
        <v>44.390010989010989</v>
      </c>
      <c r="P3587" s="28">
        <f t="shared" si="1599"/>
        <v>0</v>
      </c>
      <c r="R3587" s="24">
        <f t="shared" si="1532"/>
        <v>1544.4512387671505</v>
      </c>
      <c r="T3587" s="5">
        <v>607.8971705908632</v>
      </c>
      <c r="V3587" s="20">
        <f t="shared" si="1533"/>
        <v>2152.3484093580137</v>
      </c>
      <c r="W3587" s="59">
        <f t="shared" si="1598"/>
        <v>43598</v>
      </c>
      <c r="X3587" s="36">
        <f t="shared" si="1584"/>
        <v>151.39905833333341</v>
      </c>
      <c r="Y3587" s="28">
        <f t="shared" si="1584"/>
        <v>338.18764999999991</v>
      </c>
      <c r="Z3587" s="28">
        <f t="shared" si="1584"/>
        <v>329.06874999999974</v>
      </c>
      <c r="AA3587" s="28">
        <f t="shared" si="1584"/>
        <v>321.8648083333332</v>
      </c>
      <c r="AB3587" s="28">
        <f t="shared" si="1584"/>
        <v>202.36661666666666</v>
      </c>
      <c r="AC3587" s="28">
        <f t="shared" si="1584"/>
        <v>35.93319166666668</v>
      </c>
      <c r="AD3587" s="28">
        <f t="shared" si="1584"/>
        <v>96.176699999999983</v>
      </c>
      <c r="AE3587" s="28">
        <f t="shared" si="1584"/>
        <v>0</v>
      </c>
      <c r="AF3587" s="28">
        <f t="shared" si="1584"/>
        <v>13.055871666666661</v>
      </c>
      <c r="AG3587" s="28">
        <f t="shared" si="1584"/>
        <v>8.5230499999999978</v>
      </c>
      <c r="AH3587" s="28">
        <f t="shared" si="1526"/>
        <v>0</v>
      </c>
      <c r="AL3587" s="24">
        <f t="shared" si="1536"/>
        <v>1496.5756966666663</v>
      </c>
      <c r="AN3587" s="47">
        <v>315</v>
      </c>
      <c r="AP3587" s="20">
        <f t="shared" si="1534"/>
        <v>1811.5756966666663</v>
      </c>
      <c r="AR3587" s="20"/>
    </row>
    <row r="3588" spans="1:44" x14ac:dyDescent="0.25">
      <c r="A3588" t="str">
        <f>VLOOKUP($B3588,'Cushing Balance'!$C$2:$E$500,3,TRUE)</f>
        <v>12018</v>
      </c>
      <c r="B3588" s="2">
        <v>43599</v>
      </c>
      <c r="C3588" s="32"/>
      <c r="D3588" s="36">
        <f t="shared" si="1562"/>
        <v>139.16694505494522</v>
      </c>
      <c r="E3588" s="28">
        <f t="shared" si="1563"/>
        <v>108.94604395604414</v>
      </c>
      <c r="F3588" s="28">
        <f t="shared" si="1564"/>
        <v>197.36916483516487</v>
      </c>
      <c r="G3588" s="28"/>
      <c r="H3588" s="28">
        <f t="shared" ref="H3588:P3588" si="1600">AVERAGE(H3582:H3587)</f>
        <v>132.56742857142854</v>
      </c>
      <c r="I3588" s="28">
        <f t="shared" si="1600"/>
        <v>78.849230769230743</v>
      </c>
      <c r="J3588" s="28">
        <f t="shared" si="1600"/>
        <v>315.60278021978041</v>
      </c>
      <c r="K3588" s="28">
        <f t="shared" si="1600"/>
        <v>77.481208791208815</v>
      </c>
      <c r="L3588" s="28">
        <f t="shared" si="1600"/>
        <v>6.656349567592164E-3</v>
      </c>
      <c r="M3588" s="28">
        <f t="shared" si="1600"/>
        <v>330.4133626373627</v>
      </c>
      <c r="N3588" s="28">
        <f t="shared" si="1600"/>
        <v>119.65840659340643</v>
      </c>
      <c r="O3588" s="28">
        <f t="shared" si="1600"/>
        <v>44.390010989010989</v>
      </c>
      <c r="P3588" s="28">
        <f t="shared" si="1600"/>
        <v>0</v>
      </c>
      <c r="R3588" s="24">
        <f t="shared" si="1532"/>
        <v>1544.4512387671505</v>
      </c>
      <c r="T3588" s="5">
        <v>607.8971705908632</v>
      </c>
      <c r="V3588" s="20">
        <f t="shared" si="1533"/>
        <v>2152.3484093580137</v>
      </c>
      <c r="W3588" s="59">
        <f t="shared" si="1598"/>
        <v>43599</v>
      </c>
      <c r="X3588" s="36">
        <f t="shared" si="1584"/>
        <v>151.39905833333341</v>
      </c>
      <c r="Y3588" s="28">
        <f t="shared" si="1584"/>
        <v>338.18764999999991</v>
      </c>
      <c r="Z3588" s="28">
        <f t="shared" si="1584"/>
        <v>329.06874999999974</v>
      </c>
      <c r="AA3588" s="28">
        <f t="shared" si="1584"/>
        <v>321.8648083333332</v>
      </c>
      <c r="AB3588" s="28">
        <f t="shared" si="1584"/>
        <v>202.36661666666666</v>
      </c>
      <c r="AC3588" s="28">
        <f t="shared" si="1584"/>
        <v>35.93319166666668</v>
      </c>
      <c r="AD3588" s="28">
        <f t="shared" si="1584"/>
        <v>96.176699999999983</v>
      </c>
      <c r="AE3588" s="28">
        <f t="shared" si="1584"/>
        <v>0</v>
      </c>
      <c r="AF3588" s="28">
        <f t="shared" si="1584"/>
        <v>13.055871666666661</v>
      </c>
      <c r="AG3588" s="28">
        <f t="shared" si="1584"/>
        <v>8.5230499999999978</v>
      </c>
      <c r="AH3588" s="28">
        <f t="shared" si="1526"/>
        <v>0</v>
      </c>
      <c r="AL3588" s="24">
        <f t="shared" si="1536"/>
        <v>1496.5756966666663</v>
      </c>
      <c r="AN3588" s="47">
        <v>315</v>
      </c>
      <c r="AP3588" s="20">
        <f t="shared" si="1534"/>
        <v>1811.5756966666663</v>
      </c>
      <c r="AR3588" s="20"/>
    </row>
    <row r="3589" spans="1:44" x14ac:dyDescent="0.25">
      <c r="A3589" t="str">
        <f>VLOOKUP($B3589,'Cushing Balance'!$C$2:$E$500,3,TRUE)</f>
        <v>12018</v>
      </c>
      <c r="B3589" s="2">
        <v>43600</v>
      </c>
      <c r="C3589" s="32"/>
      <c r="D3589" s="36">
        <f t="shared" si="1562"/>
        <v>139.16694505494522</v>
      </c>
      <c r="E3589" s="28">
        <f t="shared" si="1563"/>
        <v>108.94604395604414</v>
      </c>
      <c r="F3589" s="28">
        <f t="shared" si="1564"/>
        <v>197.36916483516487</v>
      </c>
      <c r="G3589" s="28"/>
      <c r="H3589" s="28">
        <f t="shared" ref="H3589:P3589" si="1601">AVERAGE(H3583:H3588)</f>
        <v>132.56742857142854</v>
      </c>
      <c r="I3589" s="28">
        <f t="shared" si="1601"/>
        <v>78.849230769230743</v>
      </c>
      <c r="J3589" s="28">
        <f t="shared" si="1601"/>
        <v>315.60278021978041</v>
      </c>
      <c r="K3589" s="28">
        <f t="shared" si="1601"/>
        <v>77.481208791208815</v>
      </c>
      <c r="L3589" s="28">
        <f t="shared" si="1601"/>
        <v>6.656349567592164E-3</v>
      </c>
      <c r="M3589" s="28">
        <f t="shared" si="1601"/>
        <v>330.4133626373627</v>
      </c>
      <c r="N3589" s="28">
        <f t="shared" si="1601"/>
        <v>119.65840659340643</v>
      </c>
      <c r="O3589" s="28">
        <f t="shared" si="1601"/>
        <v>44.390010989010989</v>
      </c>
      <c r="P3589" s="28">
        <f t="shared" si="1601"/>
        <v>0</v>
      </c>
      <c r="R3589" s="24">
        <f t="shared" si="1532"/>
        <v>1544.4512387671505</v>
      </c>
      <c r="T3589" s="5">
        <v>607.8971705908632</v>
      </c>
      <c r="V3589" s="20">
        <f t="shared" si="1533"/>
        <v>2152.3484093580137</v>
      </c>
      <c r="W3589" s="59">
        <f t="shared" si="1598"/>
        <v>43600</v>
      </c>
      <c r="X3589" s="36">
        <f t="shared" ref="X3589:AG3604" si="1602">AVERAGE(X3582:X3588)</f>
        <v>151.39905833333341</v>
      </c>
      <c r="Y3589" s="28">
        <f t="shared" si="1602"/>
        <v>338.18764999999991</v>
      </c>
      <c r="Z3589" s="28">
        <f t="shared" si="1602"/>
        <v>329.06874999999974</v>
      </c>
      <c r="AA3589" s="28">
        <f t="shared" si="1602"/>
        <v>321.8648083333332</v>
      </c>
      <c r="AB3589" s="28">
        <f t="shared" si="1602"/>
        <v>202.36661666666666</v>
      </c>
      <c r="AC3589" s="28">
        <f t="shared" si="1602"/>
        <v>35.93319166666668</v>
      </c>
      <c r="AD3589" s="28">
        <f t="shared" si="1602"/>
        <v>96.176699999999983</v>
      </c>
      <c r="AE3589" s="28">
        <f t="shared" si="1602"/>
        <v>0</v>
      </c>
      <c r="AF3589" s="28">
        <f t="shared" si="1602"/>
        <v>13.055871666666661</v>
      </c>
      <c r="AG3589" s="28">
        <f t="shared" si="1602"/>
        <v>8.5230499999999978</v>
      </c>
      <c r="AH3589" s="28">
        <f t="shared" ref="AH3589:AH3652" si="1603">AVERAGE(AH3582:AH3588)</f>
        <v>0</v>
      </c>
      <c r="AL3589" s="24">
        <f t="shared" si="1536"/>
        <v>1496.5756966666663</v>
      </c>
      <c r="AN3589" s="47">
        <v>315</v>
      </c>
      <c r="AP3589" s="20">
        <f t="shared" si="1534"/>
        <v>1811.5756966666663</v>
      </c>
      <c r="AR3589" s="20"/>
    </row>
    <row r="3590" spans="1:44" x14ac:dyDescent="0.25">
      <c r="A3590" t="str">
        <f>VLOOKUP($B3590,'Cushing Balance'!$C$2:$E$500,3,TRUE)</f>
        <v>12018</v>
      </c>
      <c r="B3590" s="2">
        <v>43601</v>
      </c>
      <c r="C3590" s="32"/>
      <c r="D3590" s="36">
        <f t="shared" si="1562"/>
        <v>139.16694505494522</v>
      </c>
      <c r="E3590" s="28">
        <f t="shared" si="1563"/>
        <v>108.94604395604414</v>
      </c>
      <c r="F3590" s="28">
        <f t="shared" si="1564"/>
        <v>197.36916483516487</v>
      </c>
      <c r="G3590" s="28"/>
      <c r="H3590" s="28">
        <f t="shared" ref="H3590:P3590" si="1604">AVERAGE(H3584:H3589)</f>
        <v>132.56742857142854</v>
      </c>
      <c r="I3590" s="28">
        <f t="shared" si="1604"/>
        <v>78.849230769230743</v>
      </c>
      <c r="J3590" s="28">
        <f t="shared" si="1604"/>
        <v>315.60278021978041</v>
      </c>
      <c r="K3590" s="28">
        <f t="shared" si="1604"/>
        <v>77.481208791208815</v>
      </c>
      <c r="L3590" s="28">
        <f t="shared" si="1604"/>
        <v>6.656349567592164E-3</v>
      </c>
      <c r="M3590" s="28">
        <f t="shared" si="1604"/>
        <v>330.4133626373627</v>
      </c>
      <c r="N3590" s="28">
        <f t="shared" si="1604"/>
        <v>119.65840659340643</v>
      </c>
      <c r="O3590" s="28">
        <f t="shared" si="1604"/>
        <v>44.390010989010989</v>
      </c>
      <c r="P3590" s="28">
        <f t="shared" si="1604"/>
        <v>0</v>
      </c>
      <c r="R3590" s="24">
        <f t="shared" si="1532"/>
        <v>1544.4512387671505</v>
      </c>
      <c r="T3590" s="5">
        <v>607.8971705908632</v>
      </c>
      <c r="V3590" s="20">
        <f t="shared" si="1533"/>
        <v>2152.3484093580137</v>
      </c>
      <c r="W3590" s="59">
        <f t="shared" si="1598"/>
        <v>43601</v>
      </c>
      <c r="X3590" s="36">
        <f t="shared" si="1602"/>
        <v>151.39905833333341</v>
      </c>
      <c r="Y3590" s="28">
        <f t="shared" si="1602"/>
        <v>338.18764999999991</v>
      </c>
      <c r="Z3590" s="28">
        <f t="shared" si="1602"/>
        <v>329.06874999999974</v>
      </c>
      <c r="AA3590" s="28">
        <f t="shared" si="1602"/>
        <v>321.8648083333332</v>
      </c>
      <c r="AB3590" s="28">
        <f t="shared" si="1602"/>
        <v>202.36661666666666</v>
      </c>
      <c r="AC3590" s="28">
        <f t="shared" si="1602"/>
        <v>35.93319166666668</v>
      </c>
      <c r="AD3590" s="28">
        <f t="shared" si="1602"/>
        <v>96.176699999999983</v>
      </c>
      <c r="AE3590" s="28">
        <f t="shared" si="1602"/>
        <v>0</v>
      </c>
      <c r="AF3590" s="28">
        <f t="shared" si="1602"/>
        <v>13.055871666666661</v>
      </c>
      <c r="AG3590" s="28">
        <f t="shared" si="1602"/>
        <v>8.5230499999999978</v>
      </c>
      <c r="AH3590" s="28">
        <f t="shared" si="1603"/>
        <v>0</v>
      </c>
      <c r="AL3590" s="24">
        <f t="shared" si="1536"/>
        <v>1496.5756966666663</v>
      </c>
      <c r="AN3590" s="47">
        <v>315</v>
      </c>
      <c r="AP3590" s="20">
        <f t="shared" si="1534"/>
        <v>1811.5756966666663</v>
      </c>
      <c r="AR3590" s="20"/>
    </row>
    <row r="3591" spans="1:44" x14ac:dyDescent="0.25">
      <c r="A3591" t="str">
        <f>VLOOKUP($B3591,'Cushing Balance'!$C$2:$E$500,3,TRUE)</f>
        <v>12018</v>
      </c>
      <c r="B3591" s="2">
        <v>43602</v>
      </c>
      <c r="C3591" s="32"/>
      <c r="D3591" s="36">
        <f t="shared" si="1562"/>
        <v>139.16694505494522</v>
      </c>
      <c r="E3591" s="28">
        <f t="shared" si="1563"/>
        <v>108.94604395604414</v>
      </c>
      <c r="F3591" s="28">
        <f t="shared" si="1564"/>
        <v>197.36916483516487</v>
      </c>
      <c r="G3591" s="28"/>
      <c r="H3591" s="28">
        <f t="shared" ref="H3591:P3591" si="1605">AVERAGE(H3585:H3590)</f>
        <v>132.56742857142854</v>
      </c>
      <c r="I3591" s="28">
        <f t="shared" si="1605"/>
        <v>78.849230769230743</v>
      </c>
      <c r="J3591" s="28">
        <f t="shared" si="1605"/>
        <v>315.60278021978041</v>
      </c>
      <c r="K3591" s="28">
        <f t="shared" si="1605"/>
        <v>77.481208791208815</v>
      </c>
      <c r="L3591" s="28">
        <f t="shared" si="1605"/>
        <v>6.656349567592164E-3</v>
      </c>
      <c r="M3591" s="28">
        <f t="shared" si="1605"/>
        <v>330.4133626373627</v>
      </c>
      <c r="N3591" s="28">
        <f t="shared" si="1605"/>
        <v>119.65840659340643</v>
      </c>
      <c r="O3591" s="28">
        <f t="shared" si="1605"/>
        <v>44.390010989010989</v>
      </c>
      <c r="P3591" s="28">
        <f t="shared" si="1605"/>
        <v>0</v>
      </c>
      <c r="R3591" s="24">
        <f t="shared" si="1532"/>
        <v>1544.4512387671505</v>
      </c>
      <c r="T3591" s="5">
        <v>607.8971705908632</v>
      </c>
      <c r="V3591" s="20">
        <f t="shared" si="1533"/>
        <v>2152.3484093580137</v>
      </c>
      <c r="W3591" s="59">
        <f t="shared" si="1598"/>
        <v>43602</v>
      </c>
      <c r="X3591" s="36">
        <f t="shared" si="1602"/>
        <v>151.39905833333341</v>
      </c>
      <c r="Y3591" s="28">
        <f t="shared" si="1602"/>
        <v>338.18764999999991</v>
      </c>
      <c r="Z3591" s="28">
        <f t="shared" si="1602"/>
        <v>329.06874999999974</v>
      </c>
      <c r="AA3591" s="28">
        <f t="shared" si="1602"/>
        <v>321.8648083333332</v>
      </c>
      <c r="AB3591" s="28">
        <f t="shared" si="1602"/>
        <v>202.36661666666666</v>
      </c>
      <c r="AC3591" s="28">
        <f t="shared" si="1602"/>
        <v>35.93319166666668</v>
      </c>
      <c r="AD3591" s="28">
        <f t="shared" si="1602"/>
        <v>96.176699999999983</v>
      </c>
      <c r="AE3591" s="28">
        <f t="shared" si="1602"/>
        <v>0</v>
      </c>
      <c r="AF3591" s="28">
        <f t="shared" si="1602"/>
        <v>13.055871666666661</v>
      </c>
      <c r="AG3591" s="28">
        <f t="shared" si="1602"/>
        <v>8.5230499999999978</v>
      </c>
      <c r="AH3591" s="28">
        <f t="shared" si="1603"/>
        <v>0</v>
      </c>
      <c r="AL3591" s="24">
        <f t="shared" si="1536"/>
        <v>1496.5756966666663</v>
      </c>
      <c r="AN3591" s="47">
        <v>315</v>
      </c>
      <c r="AP3591" s="20">
        <f t="shared" si="1534"/>
        <v>1811.5756966666663</v>
      </c>
      <c r="AR3591" s="20"/>
    </row>
    <row r="3592" spans="1:44" x14ac:dyDescent="0.25">
      <c r="A3592" t="str">
        <f>VLOOKUP($B3592,'Cushing Balance'!$C$2:$E$500,3,TRUE)</f>
        <v>12018</v>
      </c>
      <c r="B3592" s="2">
        <v>43603</v>
      </c>
      <c r="C3592" s="32"/>
      <c r="D3592" s="36">
        <f t="shared" si="1562"/>
        <v>139.16694505494522</v>
      </c>
      <c r="E3592" s="28">
        <f t="shared" si="1563"/>
        <v>108.94604395604414</v>
      </c>
      <c r="F3592" s="28">
        <f t="shared" si="1564"/>
        <v>197.36916483516487</v>
      </c>
      <c r="G3592" s="28"/>
      <c r="H3592" s="28">
        <f t="shared" ref="H3592:P3592" si="1606">AVERAGE(H3586:H3591)</f>
        <v>132.56742857142854</v>
      </c>
      <c r="I3592" s="28">
        <f t="shared" si="1606"/>
        <v>78.849230769230743</v>
      </c>
      <c r="J3592" s="28">
        <f t="shared" si="1606"/>
        <v>315.60278021978041</v>
      </c>
      <c r="K3592" s="28">
        <f t="shared" si="1606"/>
        <v>77.481208791208815</v>
      </c>
      <c r="L3592" s="28">
        <f t="shared" si="1606"/>
        <v>6.656349567592164E-3</v>
      </c>
      <c r="M3592" s="28">
        <f t="shared" si="1606"/>
        <v>330.4133626373627</v>
      </c>
      <c r="N3592" s="28">
        <f t="shared" si="1606"/>
        <v>119.65840659340643</v>
      </c>
      <c r="O3592" s="28">
        <f t="shared" si="1606"/>
        <v>44.390010989010989</v>
      </c>
      <c r="P3592" s="28">
        <f t="shared" si="1606"/>
        <v>0</v>
      </c>
      <c r="R3592" s="24">
        <f t="shared" si="1532"/>
        <v>1544.4512387671505</v>
      </c>
      <c r="T3592" s="5">
        <v>607.8971705908632</v>
      </c>
      <c r="V3592" s="20">
        <f t="shared" si="1533"/>
        <v>2152.3484093580137</v>
      </c>
      <c r="W3592" s="59">
        <f t="shared" si="1598"/>
        <v>43603</v>
      </c>
      <c r="X3592" s="36">
        <f t="shared" si="1602"/>
        <v>151.39905833333341</v>
      </c>
      <c r="Y3592" s="28">
        <f t="shared" si="1602"/>
        <v>338.18764999999991</v>
      </c>
      <c r="Z3592" s="28">
        <f t="shared" si="1602"/>
        <v>329.06874999999974</v>
      </c>
      <c r="AA3592" s="28">
        <f t="shared" si="1602"/>
        <v>321.8648083333332</v>
      </c>
      <c r="AB3592" s="28">
        <f t="shared" si="1602"/>
        <v>202.36661666666666</v>
      </c>
      <c r="AC3592" s="28">
        <f t="shared" si="1602"/>
        <v>35.93319166666668</v>
      </c>
      <c r="AD3592" s="28">
        <f t="shared" si="1602"/>
        <v>96.176699999999983</v>
      </c>
      <c r="AE3592" s="28">
        <f t="shared" si="1602"/>
        <v>0</v>
      </c>
      <c r="AF3592" s="28">
        <f t="shared" si="1602"/>
        <v>13.055871666666661</v>
      </c>
      <c r="AG3592" s="28">
        <f t="shared" si="1602"/>
        <v>8.5230499999999978</v>
      </c>
      <c r="AH3592" s="28">
        <f t="shared" si="1603"/>
        <v>0</v>
      </c>
      <c r="AL3592" s="24">
        <f t="shared" si="1536"/>
        <v>1496.5756966666663</v>
      </c>
      <c r="AN3592" s="47">
        <v>315</v>
      </c>
      <c r="AP3592" s="20">
        <f t="shared" si="1534"/>
        <v>1811.5756966666663</v>
      </c>
      <c r="AR3592" s="20"/>
    </row>
    <row r="3593" spans="1:44" x14ac:dyDescent="0.25">
      <c r="A3593" t="str">
        <f>VLOOKUP($B3593,'Cushing Balance'!$C$2:$E$500,3,TRUE)</f>
        <v>12018</v>
      </c>
      <c r="B3593" s="2">
        <v>43604</v>
      </c>
      <c r="C3593" s="32"/>
      <c r="D3593" s="36">
        <f t="shared" si="1562"/>
        <v>139.16694505494522</v>
      </c>
      <c r="E3593" s="28">
        <f t="shared" si="1563"/>
        <v>108.94604395604414</v>
      </c>
      <c r="F3593" s="28">
        <f t="shared" si="1564"/>
        <v>197.36916483516487</v>
      </c>
      <c r="G3593" s="28"/>
      <c r="H3593" s="28">
        <f t="shared" ref="H3593:P3593" si="1607">AVERAGE(H3587:H3592)</f>
        <v>132.56742857142854</v>
      </c>
      <c r="I3593" s="28">
        <f t="shared" si="1607"/>
        <v>78.849230769230743</v>
      </c>
      <c r="J3593" s="28">
        <f t="shared" si="1607"/>
        <v>315.60278021978041</v>
      </c>
      <c r="K3593" s="28">
        <f t="shared" si="1607"/>
        <v>77.481208791208815</v>
      </c>
      <c r="L3593" s="28">
        <f t="shared" si="1607"/>
        <v>6.656349567592164E-3</v>
      </c>
      <c r="M3593" s="28">
        <f t="shared" si="1607"/>
        <v>330.4133626373627</v>
      </c>
      <c r="N3593" s="28">
        <f t="shared" si="1607"/>
        <v>119.65840659340643</v>
      </c>
      <c r="O3593" s="28">
        <f t="shared" si="1607"/>
        <v>44.390010989010989</v>
      </c>
      <c r="P3593" s="28">
        <f t="shared" si="1607"/>
        <v>0</v>
      </c>
      <c r="R3593" s="24">
        <f t="shared" si="1532"/>
        <v>1544.4512387671505</v>
      </c>
      <c r="T3593" s="5">
        <v>607.8971705908632</v>
      </c>
      <c r="V3593" s="20">
        <f t="shared" si="1533"/>
        <v>2152.3484093580137</v>
      </c>
      <c r="W3593" s="59">
        <f t="shared" si="1598"/>
        <v>43604</v>
      </c>
      <c r="X3593" s="36">
        <f t="shared" si="1602"/>
        <v>151.39905833333341</v>
      </c>
      <c r="Y3593" s="28">
        <f t="shared" si="1602"/>
        <v>338.18764999999991</v>
      </c>
      <c r="Z3593" s="28">
        <f t="shared" si="1602"/>
        <v>329.06874999999974</v>
      </c>
      <c r="AA3593" s="28">
        <f t="shared" si="1602"/>
        <v>321.8648083333332</v>
      </c>
      <c r="AB3593" s="28">
        <f t="shared" si="1602"/>
        <v>202.36661666666666</v>
      </c>
      <c r="AC3593" s="28">
        <f t="shared" si="1602"/>
        <v>35.93319166666668</v>
      </c>
      <c r="AD3593" s="28">
        <f t="shared" si="1602"/>
        <v>96.176699999999983</v>
      </c>
      <c r="AE3593" s="28">
        <f t="shared" si="1602"/>
        <v>0</v>
      </c>
      <c r="AF3593" s="28">
        <f t="shared" si="1602"/>
        <v>13.055871666666661</v>
      </c>
      <c r="AG3593" s="28">
        <f t="shared" si="1602"/>
        <v>8.5230499999999978</v>
      </c>
      <c r="AH3593" s="28">
        <f t="shared" si="1603"/>
        <v>0</v>
      </c>
      <c r="AL3593" s="24">
        <f t="shared" si="1536"/>
        <v>1496.5756966666663</v>
      </c>
      <c r="AN3593" s="47">
        <v>315</v>
      </c>
      <c r="AP3593" s="20">
        <f t="shared" si="1534"/>
        <v>1811.5756966666663</v>
      </c>
      <c r="AR3593" s="20"/>
    </row>
    <row r="3594" spans="1:44" x14ac:dyDescent="0.25">
      <c r="A3594" t="str">
        <f>VLOOKUP($B3594,'Cushing Balance'!$C$2:$E$500,3,TRUE)</f>
        <v>12018</v>
      </c>
      <c r="B3594" s="2">
        <v>43605</v>
      </c>
      <c r="C3594" s="32"/>
      <c r="D3594" s="36">
        <f t="shared" si="1562"/>
        <v>139.16694505494522</v>
      </c>
      <c r="E3594" s="28">
        <f t="shared" si="1563"/>
        <v>108.94604395604414</v>
      </c>
      <c r="F3594" s="28">
        <f t="shared" si="1564"/>
        <v>197.36916483516487</v>
      </c>
      <c r="G3594" s="28"/>
      <c r="H3594" s="28">
        <f t="shared" ref="H3594:P3594" si="1608">AVERAGE(H3588:H3593)</f>
        <v>132.56742857142854</v>
      </c>
      <c r="I3594" s="28">
        <f t="shared" si="1608"/>
        <v>78.849230769230743</v>
      </c>
      <c r="J3594" s="28">
        <f t="shared" si="1608"/>
        <v>315.60278021978041</v>
      </c>
      <c r="K3594" s="28">
        <f t="shared" si="1608"/>
        <v>77.481208791208815</v>
      </c>
      <c r="L3594" s="28">
        <f t="shared" si="1608"/>
        <v>6.656349567592164E-3</v>
      </c>
      <c r="M3594" s="28">
        <f t="shared" si="1608"/>
        <v>330.4133626373627</v>
      </c>
      <c r="N3594" s="28">
        <f t="shared" si="1608"/>
        <v>119.65840659340643</v>
      </c>
      <c r="O3594" s="28">
        <f t="shared" si="1608"/>
        <v>44.390010989010989</v>
      </c>
      <c r="P3594" s="28">
        <f t="shared" si="1608"/>
        <v>0</v>
      </c>
      <c r="R3594" s="24">
        <f t="shared" ref="R3594:R3657" si="1609">SUM(D3594:P3594)</f>
        <v>1544.4512387671505</v>
      </c>
      <c r="T3594" s="5">
        <v>607.8971705908632</v>
      </c>
      <c r="V3594" s="20">
        <f t="shared" ref="V3594:V3657" si="1610">T3594+R3594</f>
        <v>2152.3484093580137</v>
      </c>
      <c r="W3594" s="59">
        <f t="shared" si="1598"/>
        <v>43605</v>
      </c>
      <c r="X3594" s="36">
        <f t="shared" si="1602"/>
        <v>151.39905833333341</v>
      </c>
      <c r="Y3594" s="28">
        <f t="shared" si="1602"/>
        <v>338.18764999999991</v>
      </c>
      <c r="Z3594" s="28">
        <f t="shared" si="1602"/>
        <v>329.06874999999974</v>
      </c>
      <c r="AA3594" s="28">
        <f t="shared" si="1602"/>
        <v>321.8648083333332</v>
      </c>
      <c r="AB3594" s="28">
        <f t="shared" si="1602"/>
        <v>202.36661666666666</v>
      </c>
      <c r="AC3594" s="28">
        <f t="shared" si="1602"/>
        <v>35.93319166666668</v>
      </c>
      <c r="AD3594" s="28">
        <f t="shared" si="1602"/>
        <v>96.176699999999983</v>
      </c>
      <c r="AE3594" s="28">
        <f t="shared" si="1602"/>
        <v>0</v>
      </c>
      <c r="AF3594" s="28">
        <f t="shared" si="1602"/>
        <v>13.055871666666661</v>
      </c>
      <c r="AG3594" s="28">
        <f t="shared" si="1602"/>
        <v>8.5230499999999978</v>
      </c>
      <c r="AH3594" s="28">
        <f t="shared" si="1603"/>
        <v>0</v>
      </c>
      <c r="AL3594" s="24">
        <f t="shared" si="1536"/>
        <v>1496.5756966666663</v>
      </c>
      <c r="AN3594" s="47">
        <v>315</v>
      </c>
      <c r="AP3594" s="20">
        <f t="shared" ref="AP3594:AP3657" si="1611">AN3594+AL3594</f>
        <v>1811.5756966666663</v>
      </c>
      <c r="AR3594" s="20"/>
    </row>
    <row r="3595" spans="1:44" x14ac:dyDescent="0.25">
      <c r="A3595" t="str">
        <f>VLOOKUP($B3595,'Cushing Balance'!$C$2:$E$500,3,TRUE)</f>
        <v>12018</v>
      </c>
      <c r="B3595" s="2">
        <v>43606</v>
      </c>
      <c r="C3595" s="32"/>
      <c r="D3595" s="36">
        <f t="shared" si="1562"/>
        <v>139.16694505494522</v>
      </c>
      <c r="E3595" s="28">
        <f t="shared" si="1563"/>
        <v>108.94604395604414</v>
      </c>
      <c r="F3595" s="28">
        <f t="shared" si="1564"/>
        <v>197.36916483516487</v>
      </c>
      <c r="G3595" s="28"/>
      <c r="H3595" s="28">
        <f t="shared" ref="H3595:P3595" si="1612">AVERAGE(H3589:H3594)</f>
        <v>132.56742857142854</v>
      </c>
      <c r="I3595" s="28">
        <f t="shared" si="1612"/>
        <v>78.849230769230743</v>
      </c>
      <c r="J3595" s="28">
        <f t="shared" si="1612"/>
        <v>315.60278021978041</v>
      </c>
      <c r="K3595" s="28">
        <f t="shared" si="1612"/>
        <v>77.481208791208815</v>
      </c>
      <c r="L3595" s="28">
        <f t="shared" si="1612"/>
        <v>6.656349567592164E-3</v>
      </c>
      <c r="M3595" s="28">
        <f t="shared" si="1612"/>
        <v>330.4133626373627</v>
      </c>
      <c r="N3595" s="28">
        <f t="shared" si="1612"/>
        <v>119.65840659340643</v>
      </c>
      <c r="O3595" s="28">
        <f t="shared" si="1612"/>
        <v>44.390010989010989</v>
      </c>
      <c r="P3595" s="28">
        <f t="shared" si="1612"/>
        <v>0</v>
      </c>
      <c r="R3595" s="24">
        <f t="shared" si="1609"/>
        <v>1544.4512387671505</v>
      </c>
      <c r="T3595" s="5">
        <v>607.8971705908632</v>
      </c>
      <c r="V3595" s="20">
        <f t="shared" si="1610"/>
        <v>2152.3484093580137</v>
      </c>
      <c r="W3595" s="59">
        <f t="shared" si="1598"/>
        <v>43606</v>
      </c>
      <c r="X3595" s="36">
        <f t="shared" si="1602"/>
        <v>151.39905833333341</v>
      </c>
      <c r="Y3595" s="28">
        <f t="shared" si="1602"/>
        <v>338.18764999999991</v>
      </c>
      <c r="Z3595" s="28">
        <f t="shared" si="1602"/>
        <v>329.06874999999974</v>
      </c>
      <c r="AA3595" s="28">
        <f t="shared" si="1602"/>
        <v>321.8648083333332</v>
      </c>
      <c r="AB3595" s="28">
        <f t="shared" si="1602"/>
        <v>202.36661666666666</v>
      </c>
      <c r="AC3595" s="28">
        <f t="shared" si="1602"/>
        <v>35.93319166666668</v>
      </c>
      <c r="AD3595" s="28">
        <f t="shared" si="1602"/>
        <v>96.176699999999983</v>
      </c>
      <c r="AE3595" s="28">
        <f t="shared" si="1602"/>
        <v>0</v>
      </c>
      <c r="AF3595" s="28">
        <f t="shared" si="1602"/>
        <v>13.055871666666661</v>
      </c>
      <c r="AG3595" s="28">
        <f t="shared" si="1602"/>
        <v>8.5230499999999978</v>
      </c>
      <c r="AH3595" s="28">
        <f t="shared" si="1603"/>
        <v>0</v>
      </c>
      <c r="AL3595" s="24">
        <f t="shared" ref="AL3595:AL3658" si="1613">SUM(X3595:AJ3595)</f>
        <v>1496.5756966666663</v>
      </c>
      <c r="AN3595" s="47">
        <v>315</v>
      </c>
      <c r="AP3595" s="20">
        <f t="shared" si="1611"/>
        <v>1811.5756966666663</v>
      </c>
      <c r="AR3595" s="20"/>
    </row>
    <row r="3596" spans="1:44" x14ac:dyDescent="0.25">
      <c r="A3596" t="str">
        <f>VLOOKUP($B3596,'Cushing Balance'!$C$2:$E$500,3,TRUE)</f>
        <v>12018</v>
      </c>
      <c r="B3596" s="2">
        <v>43607</v>
      </c>
      <c r="C3596" s="32"/>
      <c r="D3596" s="36">
        <f t="shared" si="1562"/>
        <v>139.16694505494522</v>
      </c>
      <c r="E3596" s="28">
        <f t="shared" si="1563"/>
        <v>108.94604395604414</v>
      </c>
      <c r="F3596" s="28">
        <f t="shared" si="1564"/>
        <v>197.36916483516487</v>
      </c>
      <c r="G3596" s="28"/>
      <c r="H3596" s="28">
        <f t="shared" ref="H3596:P3596" si="1614">AVERAGE(H3590:H3595)</f>
        <v>132.56742857142854</v>
      </c>
      <c r="I3596" s="28">
        <f t="shared" si="1614"/>
        <v>78.849230769230743</v>
      </c>
      <c r="J3596" s="28">
        <f t="shared" si="1614"/>
        <v>315.60278021978041</v>
      </c>
      <c r="K3596" s="28">
        <f t="shared" si="1614"/>
        <v>77.481208791208815</v>
      </c>
      <c r="L3596" s="28">
        <f t="shared" si="1614"/>
        <v>6.656349567592164E-3</v>
      </c>
      <c r="M3596" s="28">
        <f t="shared" si="1614"/>
        <v>330.4133626373627</v>
      </c>
      <c r="N3596" s="28">
        <f t="shared" si="1614"/>
        <v>119.65840659340643</v>
      </c>
      <c r="O3596" s="28">
        <f t="shared" si="1614"/>
        <v>44.390010989010989</v>
      </c>
      <c r="P3596" s="28">
        <f t="shared" si="1614"/>
        <v>0</v>
      </c>
      <c r="R3596" s="24">
        <f t="shared" si="1609"/>
        <v>1544.4512387671505</v>
      </c>
      <c r="T3596" s="5">
        <v>607.8971705908632</v>
      </c>
      <c r="V3596" s="20">
        <f t="shared" si="1610"/>
        <v>2152.3484093580137</v>
      </c>
      <c r="W3596" s="59">
        <f t="shared" si="1598"/>
        <v>43607</v>
      </c>
      <c r="X3596" s="36">
        <f t="shared" si="1602"/>
        <v>151.39905833333341</v>
      </c>
      <c r="Y3596" s="28">
        <f t="shared" si="1602"/>
        <v>338.18764999999991</v>
      </c>
      <c r="Z3596" s="28">
        <f t="shared" si="1602"/>
        <v>329.06874999999974</v>
      </c>
      <c r="AA3596" s="28">
        <f t="shared" si="1602"/>
        <v>321.8648083333332</v>
      </c>
      <c r="AB3596" s="28">
        <f t="shared" si="1602"/>
        <v>202.36661666666666</v>
      </c>
      <c r="AC3596" s="28">
        <f t="shared" si="1602"/>
        <v>35.93319166666668</v>
      </c>
      <c r="AD3596" s="28">
        <f t="shared" si="1602"/>
        <v>96.176699999999983</v>
      </c>
      <c r="AE3596" s="28">
        <f t="shared" si="1602"/>
        <v>0</v>
      </c>
      <c r="AF3596" s="28">
        <f t="shared" si="1602"/>
        <v>13.055871666666661</v>
      </c>
      <c r="AG3596" s="28">
        <f t="shared" si="1602"/>
        <v>8.5230499999999978</v>
      </c>
      <c r="AH3596" s="28">
        <f t="shared" si="1603"/>
        <v>0</v>
      </c>
      <c r="AL3596" s="24">
        <f t="shared" si="1613"/>
        <v>1496.5756966666663</v>
      </c>
      <c r="AN3596" s="47">
        <v>315</v>
      </c>
      <c r="AP3596" s="20">
        <f t="shared" si="1611"/>
        <v>1811.5756966666663</v>
      </c>
      <c r="AR3596" s="20"/>
    </row>
    <row r="3597" spans="1:44" x14ac:dyDescent="0.25">
      <c r="A3597" t="str">
        <f>VLOOKUP($B3597,'Cushing Balance'!$C$2:$E$500,3,TRUE)</f>
        <v>12018</v>
      </c>
      <c r="B3597" s="2">
        <v>43608</v>
      </c>
      <c r="C3597" s="32"/>
      <c r="D3597" s="36">
        <f t="shared" si="1562"/>
        <v>139.16694505494522</v>
      </c>
      <c r="E3597" s="28">
        <f t="shared" si="1563"/>
        <v>108.94604395604414</v>
      </c>
      <c r="F3597" s="28">
        <f t="shared" si="1564"/>
        <v>197.36916483516487</v>
      </c>
      <c r="G3597" s="28"/>
      <c r="H3597" s="28">
        <f t="shared" ref="H3597:P3597" si="1615">AVERAGE(H3591:H3596)</f>
        <v>132.56742857142854</v>
      </c>
      <c r="I3597" s="28">
        <f t="shared" si="1615"/>
        <v>78.849230769230743</v>
      </c>
      <c r="J3597" s="28">
        <f t="shared" si="1615"/>
        <v>315.60278021978041</v>
      </c>
      <c r="K3597" s="28">
        <f t="shared" si="1615"/>
        <v>77.481208791208815</v>
      </c>
      <c r="L3597" s="28">
        <f t="shared" si="1615"/>
        <v>6.656349567592164E-3</v>
      </c>
      <c r="M3597" s="28">
        <f t="shared" si="1615"/>
        <v>330.4133626373627</v>
      </c>
      <c r="N3597" s="28">
        <f t="shared" si="1615"/>
        <v>119.65840659340643</v>
      </c>
      <c r="O3597" s="28">
        <f t="shared" si="1615"/>
        <v>44.390010989010989</v>
      </c>
      <c r="P3597" s="28">
        <f t="shared" si="1615"/>
        <v>0</v>
      </c>
      <c r="R3597" s="24">
        <f t="shared" si="1609"/>
        <v>1544.4512387671505</v>
      </c>
      <c r="T3597" s="5">
        <v>607.8971705908632</v>
      </c>
      <c r="V3597" s="20">
        <f t="shared" si="1610"/>
        <v>2152.3484093580137</v>
      </c>
      <c r="W3597" s="59">
        <f t="shared" si="1598"/>
        <v>43608</v>
      </c>
      <c r="X3597" s="36">
        <f t="shared" si="1602"/>
        <v>151.39905833333341</v>
      </c>
      <c r="Y3597" s="28">
        <f t="shared" si="1602"/>
        <v>338.18764999999991</v>
      </c>
      <c r="Z3597" s="28">
        <f t="shared" si="1602"/>
        <v>329.06874999999974</v>
      </c>
      <c r="AA3597" s="28">
        <f t="shared" si="1602"/>
        <v>321.8648083333332</v>
      </c>
      <c r="AB3597" s="28">
        <f t="shared" si="1602"/>
        <v>202.36661666666666</v>
      </c>
      <c r="AC3597" s="28">
        <f t="shared" si="1602"/>
        <v>35.93319166666668</v>
      </c>
      <c r="AD3597" s="28">
        <f t="shared" si="1602"/>
        <v>96.176699999999983</v>
      </c>
      <c r="AE3597" s="28">
        <f t="shared" si="1602"/>
        <v>0</v>
      </c>
      <c r="AF3597" s="28">
        <f t="shared" si="1602"/>
        <v>13.055871666666661</v>
      </c>
      <c r="AG3597" s="28">
        <f t="shared" si="1602"/>
        <v>8.5230499999999978</v>
      </c>
      <c r="AH3597" s="28">
        <f t="shared" si="1603"/>
        <v>0</v>
      </c>
      <c r="AL3597" s="24">
        <f t="shared" si="1613"/>
        <v>1496.5756966666663</v>
      </c>
      <c r="AN3597" s="47">
        <v>315</v>
      </c>
      <c r="AP3597" s="20">
        <f t="shared" si="1611"/>
        <v>1811.5756966666663</v>
      </c>
      <c r="AR3597" s="20"/>
    </row>
    <row r="3598" spans="1:44" x14ac:dyDescent="0.25">
      <c r="A3598" t="str">
        <f>VLOOKUP($B3598,'Cushing Balance'!$C$2:$E$500,3,TRUE)</f>
        <v>12018</v>
      </c>
      <c r="B3598" s="2">
        <v>43609</v>
      </c>
      <c r="C3598" s="32"/>
      <c r="D3598" s="36">
        <f t="shared" si="1562"/>
        <v>139.16694505494522</v>
      </c>
      <c r="E3598" s="28">
        <f t="shared" si="1563"/>
        <v>108.94604395604414</v>
      </c>
      <c r="F3598" s="28">
        <f t="shared" si="1564"/>
        <v>197.36916483516487</v>
      </c>
      <c r="G3598" s="28"/>
      <c r="H3598" s="28">
        <f t="shared" ref="H3598:P3598" si="1616">AVERAGE(H3592:H3597)</f>
        <v>132.56742857142854</v>
      </c>
      <c r="I3598" s="28">
        <f t="shared" si="1616"/>
        <v>78.849230769230743</v>
      </c>
      <c r="J3598" s="28">
        <f t="shared" si="1616"/>
        <v>315.60278021978041</v>
      </c>
      <c r="K3598" s="28">
        <f t="shared" si="1616"/>
        <v>77.481208791208815</v>
      </c>
      <c r="L3598" s="28">
        <f t="shared" si="1616"/>
        <v>6.656349567592164E-3</v>
      </c>
      <c r="M3598" s="28">
        <f t="shared" si="1616"/>
        <v>330.4133626373627</v>
      </c>
      <c r="N3598" s="28">
        <f t="shared" si="1616"/>
        <v>119.65840659340643</v>
      </c>
      <c r="O3598" s="28">
        <f t="shared" si="1616"/>
        <v>44.390010989010989</v>
      </c>
      <c r="P3598" s="28">
        <f t="shared" si="1616"/>
        <v>0</v>
      </c>
      <c r="R3598" s="24">
        <f t="shared" si="1609"/>
        <v>1544.4512387671505</v>
      </c>
      <c r="T3598" s="5">
        <v>607.8971705908632</v>
      </c>
      <c r="V3598" s="20">
        <f t="shared" si="1610"/>
        <v>2152.3484093580137</v>
      </c>
      <c r="W3598" s="59">
        <f t="shared" si="1598"/>
        <v>43609</v>
      </c>
      <c r="X3598" s="36">
        <f t="shared" si="1602"/>
        <v>151.39905833333341</v>
      </c>
      <c r="Y3598" s="28">
        <f t="shared" si="1602"/>
        <v>338.18764999999991</v>
      </c>
      <c r="Z3598" s="28">
        <f t="shared" si="1602"/>
        <v>329.06874999999974</v>
      </c>
      <c r="AA3598" s="28">
        <f t="shared" si="1602"/>
        <v>321.8648083333332</v>
      </c>
      <c r="AB3598" s="28">
        <f t="shared" si="1602"/>
        <v>202.36661666666666</v>
      </c>
      <c r="AC3598" s="28">
        <f t="shared" si="1602"/>
        <v>35.93319166666668</v>
      </c>
      <c r="AD3598" s="28">
        <f t="shared" si="1602"/>
        <v>96.176699999999983</v>
      </c>
      <c r="AE3598" s="28">
        <f t="shared" si="1602"/>
        <v>0</v>
      </c>
      <c r="AF3598" s="28">
        <f t="shared" si="1602"/>
        <v>13.055871666666661</v>
      </c>
      <c r="AG3598" s="28">
        <f t="shared" si="1602"/>
        <v>8.5230499999999978</v>
      </c>
      <c r="AH3598" s="28">
        <f t="shared" si="1603"/>
        <v>0</v>
      </c>
      <c r="AL3598" s="24">
        <f t="shared" si="1613"/>
        <v>1496.5756966666663</v>
      </c>
      <c r="AN3598" s="47">
        <v>315</v>
      </c>
      <c r="AP3598" s="20">
        <f t="shared" si="1611"/>
        <v>1811.5756966666663</v>
      </c>
      <c r="AR3598" s="20"/>
    </row>
    <row r="3599" spans="1:44" x14ac:dyDescent="0.25">
      <c r="A3599" t="str">
        <f>VLOOKUP($B3599,'Cushing Balance'!$C$2:$E$500,3,TRUE)</f>
        <v>12018</v>
      </c>
      <c r="B3599" s="2">
        <v>43610</v>
      </c>
      <c r="C3599" s="32"/>
      <c r="D3599" s="36">
        <f t="shared" si="1562"/>
        <v>139.16694505494522</v>
      </c>
      <c r="E3599" s="28">
        <f t="shared" si="1563"/>
        <v>108.94604395604414</v>
      </c>
      <c r="F3599" s="28">
        <f t="shared" si="1564"/>
        <v>197.36916483516487</v>
      </c>
      <c r="G3599" s="28"/>
      <c r="H3599" s="28">
        <f t="shared" ref="H3599:P3599" si="1617">AVERAGE(H3593:H3598)</f>
        <v>132.56742857142854</v>
      </c>
      <c r="I3599" s="28">
        <f t="shared" si="1617"/>
        <v>78.849230769230743</v>
      </c>
      <c r="J3599" s="28">
        <f t="shared" si="1617"/>
        <v>315.60278021978041</v>
      </c>
      <c r="K3599" s="28">
        <f t="shared" si="1617"/>
        <v>77.481208791208815</v>
      </c>
      <c r="L3599" s="28">
        <f t="shared" si="1617"/>
        <v>6.656349567592164E-3</v>
      </c>
      <c r="M3599" s="28">
        <f t="shared" si="1617"/>
        <v>330.4133626373627</v>
      </c>
      <c r="N3599" s="28">
        <f t="shared" si="1617"/>
        <v>119.65840659340643</v>
      </c>
      <c r="O3599" s="28">
        <f t="shared" si="1617"/>
        <v>44.390010989010989</v>
      </c>
      <c r="P3599" s="28">
        <f t="shared" si="1617"/>
        <v>0</v>
      </c>
      <c r="R3599" s="24">
        <f t="shared" si="1609"/>
        <v>1544.4512387671505</v>
      </c>
      <c r="T3599" s="5">
        <v>607.8971705908632</v>
      </c>
      <c r="V3599" s="20">
        <f t="shared" si="1610"/>
        <v>2152.3484093580137</v>
      </c>
      <c r="W3599" s="59">
        <f t="shared" si="1598"/>
        <v>43610</v>
      </c>
      <c r="X3599" s="36">
        <f t="shared" si="1602"/>
        <v>151.39905833333341</v>
      </c>
      <c r="Y3599" s="28">
        <f t="shared" si="1602"/>
        <v>338.18764999999991</v>
      </c>
      <c r="Z3599" s="28">
        <f t="shared" si="1602"/>
        <v>329.06874999999974</v>
      </c>
      <c r="AA3599" s="28">
        <f t="shared" si="1602"/>
        <v>321.8648083333332</v>
      </c>
      <c r="AB3599" s="28">
        <f t="shared" si="1602"/>
        <v>202.36661666666666</v>
      </c>
      <c r="AC3599" s="28">
        <f t="shared" si="1602"/>
        <v>35.93319166666668</v>
      </c>
      <c r="AD3599" s="28">
        <f t="shared" si="1602"/>
        <v>96.176699999999983</v>
      </c>
      <c r="AE3599" s="28">
        <f t="shared" si="1602"/>
        <v>0</v>
      </c>
      <c r="AF3599" s="28">
        <f t="shared" si="1602"/>
        <v>13.055871666666661</v>
      </c>
      <c r="AG3599" s="28">
        <f t="shared" si="1602"/>
        <v>8.5230499999999978</v>
      </c>
      <c r="AH3599" s="28">
        <f t="shared" si="1603"/>
        <v>0</v>
      </c>
      <c r="AL3599" s="24">
        <f t="shared" si="1613"/>
        <v>1496.5756966666663</v>
      </c>
      <c r="AN3599" s="47">
        <v>315</v>
      </c>
      <c r="AP3599" s="20">
        <f t="shared" si="1611"/>
        <v>1811.5756966666663</v>
      </c>
      <c r="AR3599" s="20"/>
    </row>
    <row r="3600" spans="1:44" x14ac:dyDescent="0.25">
      <c r="A3600" t="str">
        <f>VLOOKUP($B3600,'Cushing Balance'!$C$2:$E$500,3,TRUE)</f>
        <v>12018</v>
      </c>
      <c r="B3600" s="2">
        <v>43611</v>
      </c>
      <c r="C3600" s="32"/>
      <c r="D3600" s="36">
        <f t="shared" si="1562"/>
        <v>139.16694505494522</v>
      </c>
      <c r="E3600" s="28">
        <f t="shared" si="1563"/>
        <v>108.94604395604414</v>
      </c>
      <c r="F3600" s="28">
        <f t="shared" si="1564"/>
        <v>197.36916483516487</v>
      </c>
      <c r="G3600" s="28"/>
      <c r="H3600" s="28">
        <f t="shared" ref="H3600:P3600" si="1618">AVERAGE(H3594:H3599)</f>
        <v>132.56742857142854</v>
      </c>
      <c r="I3600" s="28">
        <f t="shared" si="1618"/>
        <v>78.849230769230743</v>
      </c>
      <c r="J3600" s="28">
        <f t="shared" si="1618"/>
        <v>315.60278021978041</v>
      </c>
      <c r="K3600" s="28">
        <f t="shared" si="1618"/>
        <v>77.481208791208815</v>
      </c>
      <c r="L3600" s="28">
        <f t="shared" si="1618"/>
        <v>6.656349567592164E-3</v>
      </c>
      <c r="M3600" s="28">
        <f t="shared" si="1618"/>
        <v>330.4133626373627</v>
      </c>
      <c r="N3600" s="28">
        <f t="shared" si="1618"/>
        <v>119.65840659340643</v>
      </c>
      <c r="O3600" s="28">
        <f t="shared" si="1618"/>
        <v>44.390010989010989</v>
      </c>
      <c r="P3600" s="28">
        <f t="shared" si="1618"/>
        <v>0</v>
      </c>
      <c r="R3600" s="24">
        <f t="shared" si="1609"/>
        <v>1544.4512387671505</v>
      </c>
      <c r="T3600" s="5">
        <v>607.8971705908632</v>
      </c>
      <c r="V3600" s="20">
        <f t="shared" si="1610"/>
        <v>2152.3484093580137</v>
      </c>
      <c r="W3600" s="59">
        <f t="shared" si="1598"/>
        <v>43611</v>
      </c>
      <c r="X3600" s="36">
        <f t="shared" si="1602"/>
        <v>151.39905833333341</v>
      </c>
      <c r="Y3600" s="28">
        <f t="shared" si="1602"/>
        <v>338.18764999999991</v>
      </c>
      <c r="Z3600" s="28">
        <f t="shared" si="1602"/>
        <v>329.06874999999974</v>
      </c>
      <c r="AA3600" s="28">
        <f t="shared" si="1602"/>
        <v>321.8648083333332</v>
      </c>
      <c r="AB3600" s="28">
        <f t="shared" si="1602"/>
        <v>202.36661666666666</v>
      </c>
      <c r="AC3600" s="28">
        <f t="shared" si="1602"/>
        <v>35.93319166666668</v>
      </c>
      <c r="AD3600" s="28">
        <f t="shared" si="1602"/>
        <v>96.176699999999983</v>
      </c>
      <c r="AE3600" s="28">
        <f t="shared" si="1602"/>
        <v>0</v>
      </c>
      <c r="AF3600" s="28">
        <f t="shared" si="1602"/>
        <v>13.055871666666661</v>
      </c>
      <c r="AG3600" s="28">
        <f t="shared" si="1602"/>
        <v>8.5230499999999978</v>
      </c>
      <c r="AH3600" s="28">
        <f t="shared" si="1603"/>
        <v>0</v>
      </c>
      <c r="AL3600" s="24">
        <f t="shared" si="1613"/>
        <v>1496.5756966666663</v>
      </c>
      <c r="AN3600" s="47">
        <v>315</v>
      </c>
      <c r="AP3600" s="20">
        <f t="shared" si="1611"/>
        <v>1811.5756966666663</v>
      </c>
      <c r="AR3600" s="20"/>
    </row>
    <row r="3601" spans="1:44" x14ac:dyDescent="0.25">
      <c r="A3601" t="str">
        <f>VLOOKUP($B3601,'Cushing Balance'!$C$2:$E$500,3,TRUE)</f>
        <v>12018</v>
      </c>
      <c r="B3601" s="2">
        <v>43612</v>
      </c>
      <c r="C3601" s="32"/>
      <c r="D3601" s="36">
        <f t="shared" si="1562"/>
        <v>139.16694505494522</v>
      </c>
      <c r="E3601" s="28">
        <f t="shared" si="1563"/>
        <v>108.94604395604414</v>
      </c>
      <c r="F3601" s="28">
        <f t="shared" si="1564"/>
        <v>197.36916483516487</v>
      </c>
      <c r="G3601" s="28"/>
      <c r="H3601" s="28">
        <f t="shared" ref="H3601:P3601" si="1619">AVERAGE(H3595:H3600)</f>
        <v>132.56742857142854</v>
      </c>
      <c r="I3601" s="28">
        <f t="shared" si="1619"/>
        <v>78.849230769230743</v>
      </c>
      <c r="J3601" s="28">
        <f t="shared" si="1619"/>
        <v>315.60278021978041</v>
      </c>
      <c r="K3601" s="28">
        <f t="shared" si="1619"/>
        <v>77.481208791208815</v>
      </c>
      <c r="L3601" s="28">
        <f t="shared" si="1619"/>
        <v>6.656349567592164E-3</v>
      </c>
      <c r="M3601" s="28">
        <f t="shared" si="1619"/>
        <v>330.4133626373627</v>
      </c>
      <c r="N3601" s="28">
        <f t="shared" si="1619"/>
        <v>119.65840659340643</v>
      </c>
      <c r="O3601" s="28">
        <f t="shared" si="1619"/>
        <v>44.390010989010989</v>
      </c>
      <c r="P3601" s="28">
        <f t="shared" si="1619"/>
        <v>0</v>
      </c>
      <c r="R3601" s="24">
        <f t="shared" si="1609"/>
        <v>1544.4512387671505</v>
      </c>
      <c r="T3601" s="5">
        <v>607.8971705908632</v>
      </c>
      <c r="V3601" s="20">
        <f t="shared" si="1610"/>
        <v>2152.3484093580137</v>
      </c>
      <c r="W3601" s="59">
        <f t="shared" si="1598"/>
        <v>43612</v>
      </c>
      <c r="X3601" s="36">
        <f t="shared" si="1602"/>
        <v>151.39905833333341</v>
      </c>
      <c r="Y3601" s="28">
        <f t="shared" si="1602"/>
        <v>338.18764999999991</v>
      </c>
      <c r="Z3601" s="28">
        <f t="shared" si="1602"/>
        <v>329.06874999999974</v>
      </c>
      <c r="AA3601" s="28">
        <f t="shared" si="1602"/>
        <v>321.8648083333332</v>
      </c>
      <c r="AB3601" s="28">
        <f t="shared" si="1602"/>
        <v>202.36661666666666</v>
      </c>
      <c r="AC3601" s="28">
        <f t="shared" si="1602"/>
        <v>35.93319166666668</v>
      </c>
      <c r="AD3601" s="28">
        <f t="shared" si="1602"/>
        <v>96.176699999999983</v>
      </c>
      <c r="AE3601" s="28">
        <f t="shared" si="1602"/>
        <v>0</v>
      </c>
      <c r="AF3601" s="28">
        <f t="shared" si="1602"/>
        <v>13.055871666666661</v>
      </c>
      <c r="AG3601" s="28">
        <f t="shared" si="1602"/>
        <v>8.5230499999999978</v>
      </c>
      <c r="AH3601" s="28">
        <f t="shared" si="1603"/>
        <v>0</v>
      </c>
      <c r="AL3601" s="24">
        <f t="shared" si="1613"/>
        <v>1496.5756966666663</v>
      </c>
      <c r="AN3601" s="47">
        <v>315</v>
      </c>
      <c r="AP3601" s="20">
        <f t="shared" si="1611"/>
        <v>1811.5756966666663</v>
      </c>
      <c r="AR3601" s="20"/>
    </row>
    <row r="3602" spans="1:44" x14ac:dyDescent="0.25">
      <c r="A3602" t="str">
        <f>VLOOKUP($B3602,'Cushing Balance'!$C$2:$E$500,3,TRUE)</f>
        <v>12018</v>
      </c>
      <c r="B3602" s="2">
        <v>43613</v>
      </c>
      <c r="C3602" s="32"/>
      <c r="D3602" s="36">
        <f t="shared" si="1562"/>
        <v>139.16694505494522</v>
      </c>
      <c r="E3602" s="28">
        <f t="shared" si="1563"/>
        <v>108.94604395604414</v>
      </c>
      <c r="F3602" s="28">
        <f t="shared" si="1564"/>
        <v>197.36916483516487</v>
      </c>
      <c r="G3602" s="28"/>
      <c r="H3602" s="28">
        <f t="shared" ref="H3602:P3602" si="1620">AVERAGE(H3596:H3601)</f>
        <v>132.56742857142854</v>
      </c>
      <c r="I3602" s="28">
        <f t="shared" si="1620"/>
        <v>78.849230769230743</v>
      </c>
      <c r="J3602" s="28">
        <f t="shared" si="1620"/>
        <v>315.60278021978041</v>
      </c>
      <c r="K3602" s="28">
        <f t="shared" si="1620"/>
        <v>77.481208791208815</v>
      </c>
      <c r="L3602" s="28">
        <f t="shared" si="1620"/>
        <v>6.656349567592164E-3</v>
      </c>
      <c r="M3602" s="28">
        <f t="shared" si="1620"/>
        <v>330.4133626373627</v>
      </c>
      <c r="N3602" s="28">
        <f t="shared" si="1620"/>
        <v>119.65840659340643</v>
      </c>
      <c r="O3602" s="28">
        <f t="shared" si="1620"/>
        <v>44.390010989010989</v>
      </c>
      <c r="P3602" s="28">
        <f t="shared" si="1620"/>
        <v>0</v>
      </c>
      <c r="R3602" s="24">
        <f t="shared" si="1609"/>
        <v>1544.4512387671505</v>
      </c>
      <c r="T3602" s="5">
        <v>607.8971705908632</v>
      </c>
      <c r="V3602" s="20">
        <f t="shared" si="1610"/>
        <v>2152.3484093580137</v>
      </c>
      <c r="W3602" s="59">
        <f t="shared" si="1598"/>
        <v>43613</v>
      </c>
      <c r="X3602" s="36">
        <f t="shared" si="1602"/>
        <v>151.39905833333341</v>
      </c>
      <c r="Y3602" s="28">
        <f t="shared" si="1602"/>
        <v>338.18764999999991</v>
      </c>
      <c r="Z3602" s="28">
        <f t="shared" si="1602"/>
        <v>329.06874999999974</v>
      </c>
      <c r="AA3602" s="28">
        <f t="shared" si="1602"/>
        <v>321.8648083333332</v>
      </c>
      <c r="AB3602" s="28">
        <f t="shared" si="1602"/>
        <v>202.36661666666666</v>
      </c>
      <c r="AC3602" s="28">
        <f t="shared" si="1602"/>
        <v>35.93319166666668</v>
      </c>
      <c r="AD3602" s="28">
        <f t="shared" si="1602"/>
        <v>96.176699999999983</v>
      </c>
      <c r="AE3602" s="28">
        <f t="shared" si="1602"/>
        <v>0</v>
      </c>
      <c r="AF3602" s="28">
        <f t="shared" si="1602"/>
        <v>13.055871666666661</v>
      </c>
      <c r="AG3602" s="28">
        <f t="shared" si="1602"/>
        <v>8.5230499999999978</v>
      </c>
      <c r="AH3602" s="28">
        <f t="shared" si="1603"/>
        <v>0</v>
      </c>
      <c r="AL3602" s="24">
        <f t="shared" si="1613"/>
        <v>1496.5756966666663</v>
      </c>
      <c r="AN3602" s="47">
        <v>315</v>
      </c>
      <c r="AP3602" s="20">
        <f t="shared" si="1611"/>
        <v>1811.5756966666663</v>
      </c>
      <c r="AR3602" s="20"/>
    </row>
    <row r="3603" spans="1:44" x14ac:dyDescent="0.25">
      <c r="A3603" t="str">
        <f>VLOOKUP($B3603,'Cushing Balance'!$C$2:$E$500,3,TRUE)</f>
        <v>12018</v>
      </c>
      <c r="B3603" s="2">
        <v>43614</v>
      </c>
      <c r="C3603" s="32"/>
      <c r="D3603" s="36">
        <f t="shared" si="1562"/>
        <v>139.16694505494522</v>
      </c>
      <c r="E3603" s="28">
        <f t="shared" si="1563"/>
        <v>108.94604395604414</v>
      </c>
      <c r="F3603" s="28">
        <f t="shared" si="1564"/>
        <v>197.36916483516487</v>
      </c>
      <c r="G3603" s="28"/>
      <c r="H3603" s="28">
        <f t="shared" ref="H3603:P3603" si="1621">AVERAGE(H3597:H3602)</f>
        <v>132.56742857142854</v>
      </c>
      <c r="I3603" s="28">
        <f t="shared" si="1621"/>
        <v>78.849230769230743</v>
      </c>
      <c r="J3603" s="28">
        <f t="shared" si="1621"/>
        <v>315.60278021978041</v>
      </c>
      <c r="K3603" s="28">
        <f t="shared" si="1621"/>
        <v>77.481208791208815</v>
      </c>
      <c r="L3603" s="28">
        <f t="shared" si="1621"/>
        <v>6.656349567592164E-3</v>
      </c>
      <c r="M3603" s="28">
        <f t="shared" si="1621"/>
        <v>330.4133626373627</v>
      </c>
      <c r="N3603" s="28">
        <f t="shared" si="1621"/>
        <v>119.65840659340643</v>
      </c>
      <c r="O3603" s="28">
        <f t="shared" si="1621"/>
        <v>44.390010989010989</v>
      </c>
      <c r="P3603" s="28">
        <f t="shared" si="1621"/>
        <v>0</v>
      </c>
      <c r="R3603" s="24">
        <f t="shared" si="1609"/>
        <v>1544.4512387671505</v>
      </c>
      <c r="T3603" s="5">
        <v>607.8971705908632</v>
      </c>
      <c r="V3603" s="20">
        <f t="shared" si="1610"/>
        <v>2152.3484093580137</v>
      </c>
      <c r="W3603" s="59">
        <f t="shared" si="1598"/>
        <v>43614</v>
      </c>
      <c r="X3603" s="36">
        <f t="shared" si="1602"/>
        <v>151.39905833333341</v>
      </c>
      <c r="Y3603" s="28">
        <f t="shared" si="1602"/>
        <v>338.18764999999991</v>
      </c>
      <c r="Z3603" s="28">
        <f t="shared" si="1602"/>
        <v>329.06874999999974</v>
      </c>
      <c r="AA3603" s="28">
        <f t="shared" si="1602"/>
        <v>321.8648083333332</v>
      </c>
      <c r="AB3603" s="28">
        <f t="shared" si="1602"/>
        <v>202.36661666666666</v>
      </c>
      <c r="AC3603" s="28">
        <f t="shared" si="1602"/>
        <v>35.93319166666668</v>
      </c>
      <c r="AD3603" s="28">
        <f t="shared" si="1602"/>
        <v>96.176699999999983</v>
      </c>
      <c r="AE3603" s="28">
        <f t="shared" si="1602"/>
        <v>0</v>
      </c>
      <c r="AF3603" s="28">
        <f t="shared" si="1602"/>
        <v>13.055871666666661</v>
      </c>
      <c r="AG3603" s="28">
        <f t="shared" si="1602"/>
        <v>8.5230499999999978</v>
      </c>
      <c r="AH3603" s="28">
        <f t="shared" si="1603"/>
        <v>0</v>
      </c>
      <c r="AL3603" s="24">
        <f t="shared" si="1613"/>
        <v>1496.5756966666663</v>
      </c>
      <c r="AN3603" s="47">
        <v>315</v>
      </c>
      <c r="AP3603" s="20">
        <f t="shared" si="1611"/>
        <v>1811.5756966666663</v>
      </c>
      <c r="AR3603" s="20"/>
    </row>
    <row r="3604" spans="1:44" x14ac:dyDescent="0.25">
      <c r="A3604" t="str">
        <f>VLOOKUP($B3604,'Cushing Balance'!$C$2:$E$500,3,TRUE)</f>
        <v>12018</v>
      </c>
      <c r="B3604" s="2">
        <v>43615</v>
      </c>
      <c r="C3604" s="32"/>
      <c r="D3604" s="36">
        <f t="shared" si="1562"/>
        <v>139.16694505494522</v>
      </c>
      <c r="E3604" s="28">
        <f t="shared" si="1563"/>
        <v>108.94604395604414</v>
      </c>
      <c r="F3604" s="28">
        <f t="shared" si="1564"/>
        <v>197.36916483516487</v>
      </c>
      <c r="G3604" s="28"/>
      <c r="H3604" s="28">
        <f t="shared" ref="H3604:P3604" si="1622">AVERAGE(H3598:H3603)</f>
        <v>132.56742857142854</v>
      </c>
      <c r="I3604" s="28">
        <f t="shared" si="1622"/>
        <v>78.849230769230743</v>
      </c>
      <c r="J3604" s="28">
        <f t="shared" si="1622"/>
        <v>315.60278021978041</v>
      </c>
      <c r="K3604" s="28">
        <f t="shared" si="1622"/>
        <v>77.481208791208815</v>
      </c>
      <c r="L3604" s="28">
        <f t="shared" si="1622"/>
        <v>6.656349567592164E-3</v>
      </c>
      <c r="M3604" s="28">
        <f t="shared" si="1622"/>
        <v>330.4133626373627</v>
      </c>
      <c r="N3604" s="28">
        <f t="shared" si="1622"/>
        <v>119.65840659340643</v>
      </c>
      <c r="O3604" s="28">
        <f t="shared" si="1622"/>
        <v>44.390010989010989</v>
      </c>
      <c r="P3604" s="28">
        <f t="shared" si="1622"/>
        <v>0</v>
      </c>
      <c r="R3604" s="24">
        <f t="shared" si="1609"/>
        <v>1544.4512387671505</v>
      </c>
      <c r="T3604" s="5">
        <v>607.8971705908632</v>
      </c>
      <c r="V3604" s="20">
        <f t="shared" si="1610"/>
        <v>2152.3484093580137</v>
      </c>
      <c r="W3604" s="59">
        <f t="shared" si="1598"/>
        <v>43615</v>
      </c>
      <c r="X3604" s="36">
        <f t="shared" si="1602"/>
        <v>151.39905833333341</v>
      </c>
      <c r="Y3604" s="28">
        <f t="shared" si="1602"/>
        <v>338.18764999999991</v>
      </c>
      <c r="Z3604" s="28">
        <f t="shared" si="1602"/>
        <v>329.06874999999974</v>
      </c>
      <c r="AA3604" s="28">
        <f t="shared" si="1602"/>
        <v>321.8648083333332</v>
      </c>
      <c r="AB3604" s="28">
        <f t="shared" si="1602"/>
        <v>202.36661666666666</v>
      </c>
      <c r="AC3604" s="28">
        <f t="shared" si="1602"/>
        <v>35.93319166666668</v>
      </c>
      <c r="AD3604" s="28">
        <f t="shared" si="1602"/>
        <v>96.176699999999983</v>
      </c>
      <c r="AE3604" s="28">
        <f t="shared" si="1602"/>
        <v>0</v>
      </c>
      <c r="AF3604" s="28">
        <f t="shared" si="1602"/>
        <v>13.055871666666661</v>
      </c>
      <c r="AG3604" s="28">
        <f t="shared" si="1602"/>
        <v>8.5230499999999978</v>
      </c>
      <c r="AH3604" s="28">
        <f t="shared" si="1603"/>
        <v>0</v>
      </c>
      <c r="AL3604" s="24">
        <f t="shared" si="1613"/>
        <v>1496.5756966666663</v>
      </c>
      <c r="AN3604" s="47">
        <v>315</v>
      </c>
      <c r="AP3604" s="20">
        <f t="shared" si="1611"/>
        <v>1811.5756966666663</v>
      </c>
      <c r="AR3604" s="20"/>
    </row>
    <row r="3605" spans="1:44" x14ac:dyDescent="0.25">
      <c r="A3605" t="str">
        <f>VLOOKUP($B3605,'Cushing Balance'!$C$2:$E$500,3,TRUE)</f>
        <v>12018</v>
      </c>
      <c r="B3605" s="2">
        <v>43616</v>
      </c>
      <c r="C3605" s="32"/>
      <c r="D3605" s="36">
        <f t="shared" si="1562"/>
        <v>139.16694505494522</v>
      </c>
      <c r="E3605" s="28">
        <f t="shared" si="1563"/>
        <v>108.94604395604414</v>
      </c>
      <c r="F3605" s="28">
        <f t="shared" si="1564"/>
        <v>197.36916483516487</v>
      </c>
      <c r="G3605" s="28"/>
      <c r="H3605" s="28">
        <f t="shared" ref="H3605:P3605" si="1623">AVERAGE(H3599:H3604)</f>
        <v>132.56742857142854</v>
      </c>
      <c r="I3605" s="28">
        <f t="shared" si="1623"/>
        <v>78.849230769230743</v>
      </c>
      <c r="J3605" s="28">
        <f t="shared" si="1623"/>
        <v>315.60278021978041</v>
      </c>
      <c r="K3605" s="28">
        <f t="shared" si="1623"/>
        <v>77.481208791208815</v>
      </c>
      <c r="L3605" s="28">
        <f t="shared" si="1623"/>
        <v>6.656349567592164E-3</v>
      </c>
      <c r="M3605" s="28">
        <f t="shared" si="1623"/>
        <v>330.4133626373627</v>
      </c>
      <c r="N3605" s="28">
        <f t="shared" si="1623"/>
        <v>119.65840659340643</v>
      </c>
      <c r="O3605" s="28">
        <f t="shared" si="1623"/>
        <v>44.390010989010989</v>
      </c>
      <c r="P3605" s="28">
        <f t="shared" si="1623"/>
        <v>0</v>
      </c>
      <c r="R3605" s="24">
        <f t="shared" si="1609"/>
        <v>1544.4512387671505</v>
      </c>
      <c r="T3605" s="5">
        <v>607.8971705908632</v>
      </c>
      <c r="V3605" s="20">
        <f t="shared" si="1610"/>
        <v>2152.3484093580137</v>
      </c>
      <c r="W3605" s="59">
        <f t="shared" si="1598"/>
        <v>43616</v>
      </c>
      <c r="X3605" s="36">
        <f t="shared" ref="X3605:AG3620" si="1624">AVERAGE(X3598:X3604)</f>
        <v>151.39905833333341</v>
      </c>
      <c r="Y3605" s="28">
        <f t="shared" si="1624"/>
        <v>338.18764999999991</v>
      </c>
      <c r="Z3605" s="28">
        <f t="shared" si="1624"/>
        <v>329.06874999999974</v>
      </c>
      <c r="AA3605" s="28">
        <f t="shared" si="1624"/>
        <v>321.8648083333332</v>
      </c>
      <c r="AB3605" s="28">
        <f t="shared" si="1624"/>
        <v>202.36661666666666</v>
      </c>
      <c r="AC3605" s="28">
        <f t="shared" si="1624"/>
        <v>35.93319166666668</v>
      </c>
      <c r="AD3605" s="28">
        <f t="shared" si="1624"/>
        <v>96.176699999999983</v>
      </c>
      <c r="AE3605" s="28">
        <f t="shared" si="1624"/>
        <v>0</v>
      </c>
      <c r="AF3605" s="28">
        <f t="shared" si="1624"/>
        <v>13.055871666666661</v>
      </c>
      <c r="AG3605" s="28">
        <f t="shared" si="1624"/>
        <v>8.5230499999999978</v>
      </c>
      <c r="AH3605" s="28">
        <f t="shared" si="1603"/>
        <v>0</v>
      </c>
      <c r="AL3605" s="24">
        <f t="shared" si="1613"/>
        <v>1496.5756966666663</v>
      </c>
      <c r="AN3605" s="47">
        <v>315</v>
      </c>
      <c r="AP3605" s="20">
        <f t="shared" si="1611"/>
        <v>1811.5756966666663</v>
      </c>
      <c r="AR3605" s="20"/>
    </row>
    <row r="3606" spans="1:44" x14ac:dyDescent="0.25">
      <c r="A3606" t="str">
        <f>VLOOKUP($B3606,'Cushing Balance'!$C$2:$E$500,3,TRUE)</f>
        <v>12018</v>
      </c>
      <c r="B3606" s="2">
        <v>43617</v>
      </c>
      <c r="C3606" s="32"/>
      <c r="D3606" s="36">
        <f t="shared" si="1562"/>
        <v>139.16694505494522</v>
      </c>
      <c r="E3606" s="28">
        <f t="shared" si="1563"/>
        <v>108.94604395604414</v>
      </c>
      <c r="F3606" s="28">
        <f t="shared" si="1564"/>
        <v>197.36916483516487</v>
      </c>
      <c r="G3606" s="28"/>
      <c r="H3606" s="28">
        <f t="shared" ref="H3606:P3606" si="1625">AVERAGE(H3600:H3605)</f>
        <v>132.56742857142854</v>
      </c>
      <c r="I3606" s="28">
        <f t="shared" si="1625"/>
        <v>78.849230769230743</v>
      </c>
      <c r="J3606" s="28">
        <f t="shared" si="1625"/>
        <v>315.60278021978041</v>
      </c>
      <c r="K3606" s="28">
        <f t="shared" si="1625"/>
        <v>77.481208791208815</v>
      </c>
      <c r="L3606" s="28">
        <f t="shared" si="1625"/>
        <v>6.656349567592164E-3</v>
      </c>
      <c r="M3606" s="28">
        <f t="shared" si="1625"/>
        <v>330.4133626373627</v>
      </c>
      <c r="N3606" s="28">
        <f t="shared" si="1625"/>
        <v>119.65840659340643</v>
      </c>
      <c r="O3606" s="28">
        <f t="shared" si="1625"/>
        <v>44.390010989010989</v>
      </c>
      <c r="P3606" s="28">
        <f t="shared" si="1625"/>
        <v>0</v>
      </c>
      <c r="R3606" s="24">
        <f t="shared" si="1609"/>
        <v>1544.4512387671505</v>
      </c>
      <c r="T3606" s="5">
        <v>610.47122092060931</v>
      </c>
      <c r="V3606" s="20">
        <f t="shared" si="1610"/>
        <v>2154.9224596877598</v>
      </c>
      <c r="W3606" s="59">
        <f t="shared" si="1598"/>
        <v>43617</v>
      </c>
      <c r="X3606" s="36">
        <f t="shared" si="1624"/>
        <v>151.39905833333341</v>
      </c>
      <c r="Y3606" s="28">
        <f t="shared" si="1624"/>
        <v>338.18764999999991</v>
      </c>
      <c r="Z3606" s="28">
        <f t="shared" si="1624"/>
        <v>329.06874999999974</v>
      </c>
      <c r="AA3606" s="28">
        <f t="shared" si="1624"/>
        <v>321.8648083333332</v>
      </c>
      <c r="AB3606" s="28">
        <f t="shared" si="1624"/>
        <v>202.36661666666666</v>
      </c>
      <c r="AC3606" s="28">
        <f t="shared" si="1624"/>
        <v>35.93319166666668</v>
      </c>
      <c r="AD3606" s="28">
        <f t="shared" si="1624"/>
        <v>96.176699999999983</v>
      </c>
      <c r="AE3606" s="28">
        <f t="shared" si="1624"/>
        <v>0</v>
      </c>
      <c r="AF3606" s="28">
        <f t="shared" si="1624"/>
        <v>13.055871666666661</v>
      </c>
      <c r="AG3606" s="28">
        <f t="shared" si="1624"/>
        <v>8.5230499999999978</v>
      </c>
      <c r="AH3606" s="28">
        <f t="shared" si="1603"/>
        <v>0</v>
      </c>
      <c r="AL3606" s="24">
        <f t="shared" si="1613"/>
        <v>1496.5756966666663</v>
      </c>
      <c r="AN3606" s="47">
        <v>315</v>
      </c>
      <c r="AP3606" s="20">
        <f t="shared" si="1611"/>
        <v>1811.5756966666663</v>
      </c>
      <c r="AR3606" s="20"/>
    </row>
    <row r="3607" spans="1:44" x14ac:dyDescent="0.25">
      <c r="A3607" t="str">
        <f>VLOOKUP($B3607,'Cushing Balance'!$C$2:$E$500,3,TRUE)</f>
        <v>12018</v>
      </c>
      <c r="B3607" s="2">
        <v>43618</v>
      </c>
      <c r="C3607" s="32"/>
      <c r="D3607" s="36">
        <f t="shared" si="1562"/>
        <v>139.16694505494522</v>
      </c>
      <c r="E3607" s="28">
        <f t="shared" si="1563"/>
        <v>108.94604395604414</v>
      </c>
      <c r="F3607" s="28">
        <f t="shared" si="1564"/>
        <v>197.36916483516487</v>
      </c>
      <c r="G3607" s="28"/>
      <c r="H3607" s="28">
        <f t="shared" ref="H3607:P3607" si="1626">AVERAGE(H3601:H3606)</f>
        <v>132.56742857142854</v>
      </c>
      <c r="I3607" s="28">
        <f t="shared" si="1626"/>
        <v>78.849230769230743</v>
      </c>
      <c r="J3607" s="28">
        <f t="shared" si="1626"/>
        <v>315.60278021978041</v>
      </c>
      <c r="K3607" s="28">
        <f t="shared" si="1626"/>
        <v>77.481208791208815</v>
      </c>
      <c r="L3607" s="28">
        <f t="shared" si="1626"/>
        <v>6.656349567592164E-3</v>
      </c>
      <c r="M3607" s="28">
        <f t="shared" si="1626"/>
        <v>330.4133626373627</v>
      </c>
      <c r="N3607" s="28">
        <f t="shared" si="1626"/>
        <v>119.65840659340643</v>
      </c>
      <c r="O3607" s="28">
        <f t="shared" si="1626"/>
        <v>44.390010989010989</v>
      </c>
      <c r="P3607" s="28">
        <f t="shared" si="1626"/>
        <v>0</v>
      </c>
      <c r="R3607" s="24">
        <f t="shared" si="1609"/>
        <v>1544.4512387671505</v>
      </c>
      <c r="T3607" s="5">
        <v>610.47122092060931</v>
      </c>
      <c r="V3607" s="20">
        <f t="shared" si="1610"/>
        <v>2154.9224596877598</v>
      </c>
      <c r="W3607" s="59">
        <f t="shared" si="1598"/>
        <v>43618</v>
      </c>
      <c r="X3607" s="36">
        <f t="shared" si="1624"/>
        <v>151.39905833333341</v>
      </c>
      <c r="Y3607" s="28">
        <f t="shared" si="1624"/>
        <v>338.18764999999991</v>
      </c>
      <c r="Z3607" s="28">
        <f t="shared" si="1624"/>
        <v>329.06874999999974</v>
      </c>
      <c r="AA3607" s="28">
        <f t="shared" si="1624"/>
        <v>321.8648083333332</v>
      </c>
      <c r="AB3607" s="28">
        <f t="shared" si="1624"/>
        <v>202.36661666666666</v>
      </c>
      <c r="AC3607" s="28">
        <f t="shared" si="1624"/>
        <v>35.93319166666668</v>
      </c>
      <c r="AD3607" s="28">
        <f t="shared" si="1624"/>
        <v>96.176699999999983</v>
      </c>
      <c r="AE3607" s="28">
        <f t="shared" si="1624"/>
        <v>0</v>
      </c>
      <c r="AF3607" s="28">
        <f t="shared" si="1624"/>
        <v>13.055871666666661</v>
      </c>
      <c r="AG3607" s="28">
        <f t="shared" si="1624"/>
        <v>8.5230499999999978</v>
      </c>
      <c r="AH3607" s="28">
        <f t="shared" si="1603"/>
        <v>0</v>
      </c>
      <c r="AL3607" s="24">
        <f t="shared" si="1613"/>
        <v>1496.5756966666663</v>
      </c>
      <c r="AN3607" s="47">
        <v>315</v>
      </c>
      <c r="AP3607" s="20">
        <f t="shared" si="1611"/>
        <v>1811.5756966666663</v>
      </c>
      <c r="AR3607" s="20"/>
    </row>
    <row r="3608" spans="1:44" x14ac:dyDescent="0.25">
      <c r="A3608" t="str">
        <f>VLOOKUP($B3608,'Cushing Balance'!$C$2:$E$500,3,TRUE)</f>
        <v>12018</v>
      </c>
      <c r="B3608" s="2">
        <v>43619</v>
      </c>
      <c r="C3608" s="32"/>
      <c r="D3608" s="36">
        <f t="shared" si="1562"/>
        <v>139.16694505494522</v>
      </c>
      <c r="E3608" s="28">
        <f t="shared" si="1563"/>
        <v>108.94604395604414</v>
      </c>
      <c r="F3608" s="28">
        <f t="shared" si="1564"/>
        <v>197.36916483516487</v>
      </c>
      <c r="G3608" s="28"/>
      <c r="H3608" s="28">
        <f t="shared" ref="H3608:P3608" si="1627">AVERAGE(H3602:H3607)</f>
        <v>132.56742857142854</v>
      </c>
      <c r="I3608" s="28">
        <f t="shared" si="1627"/>
        <v>78.849230769230743</v>
      </c>
      <c r="J3608" s="28">
        <f t="shared" si="1627"/>
        <v>315.60278021978041</v>
      </c>
      <c r="K3608" s="28">
        <f t="shared" si="1627"/>
        <v>77.481208791208815</v>
      </c>
      <c r="L3608" s="28">
        <f t="shared" si="1627"/>
        <v>6.656349567592164E-3</v>
      </c>
      <c r="M3608" s="28">
        <f t="shared" si="1627"/>
        <v>330.4133626373627</v>
      </c>
      <c r="N3608" s="28">
        <f t="shared" si="1627"/>
        <v>119.65840659340643</v>
      </c>
      <c r="O3608" s="28">
        <f t="shared" si="1627"/>
        <v>44.390010989010989</v>
      </c>
      <c r="P3608" s="28">
        <f t="shared" si="1627"/>
        <v>0</v>
      </c>
      <c r="R3608" s="24">
        <f t="shared" si="1609"/>
        <v>1544.4512387671505</v>
      </c>
      <c r="T3608" s="5">
        <v>610.47122092060931</v>
      </c>
      <c r="V3608" s="20">
        <f t="shared" si="1610"/>
        <v>2154.9224596877598</v>
      </c>
      <c r="W3608" s="59">
        <f t="shared" si="1598"/>
        <v>43619</v>
      </c>
      <c r="X3608" s="36">
        <f t="shared" si="1624"/>
        <v>151.39905833333341</v>
      </c>
      <c r="Y3608" s="28">
        <f t="shared" si="1624"/>
        <v>338.18764999999991</v>
      </c>
      <c r="Z3608" s="28">
        <f t="shared" si="1624"/>
        <v>329.06874999999974</v>
      </c>
      <c r="AA3608" s="28">
        <f t="shared" si="1624"/>
        <v>321.8648083333332</v>
      </c>
      <c r="AB3608" s="28">
        <f t="shared" si="1624"/>
        <v>202.36661666666666</v>
      </c>
      <c r="AC3608" s="28">
        <f t="shared" si="1624"/>
        <v>35.93319166666668</v>
      </c>
      <c r="AD3608" s="28">
        <f t="shared" si="1624"/>
        <v>96.176699999999983</v>
      </c>
      <c r="AE3608" s="28">
        <f t="shared" si="1624"/>
        <v>0</v>
      </c>
      <c r="AF3608" s="28">
        <f t="shared" si="1624"/>
        <v>13.055871666666661</v>
      </c>
      <c r="AG3608" s="28">
        <f t="shared" si="1624"/>
        <v>8.5230499999999978</v>
      </c>
      <c r="AH3608" s="28">
        <f t="shared" si="1603"/>
        <v>0</v>
      </c>
      <c r="AL3608" s="24">
        <f t="shared" si="1613"/>
        <v>1496.5756966666663</v>
      </c>
      <c r="AN3608" s="47">
        <v>315</v>
      </c>
      <c r="AP3608" s="20">
        <f t="shared" si="1611"/>
        <v>1811.5756966666663</v>
      </c>
      <c r="AR3608" s="20"/>
    </row>
    <row r="3609" spans="1:44" x14ac:dyDescent="0.25">
      <c r="A3609" t="str">
        <f>VLOOKUP($B3609,'Cushing Balance'!$C$2:$E$500,3,TRUE)</f>
        <v>12018</v>
      </c>
      <c r="B3609" s="2">
        <v>43620</v>
      </c>
      <c r="C3609" s="32"/>
      <c r="D3609" s="36">
        <f t="shared" si="1562"/>
        <v>139.16694505494522</v>
      </c>
      <c r="E3609" s="28">
        <f t="shared" si="1563"/>
        <v>108.94604395604414</v>
      </c>
      <c r="F3609" s="28">
        <f t="shared" si="1564"/>
        <v>197.36916483516487</v>
      </c>
      <c r="G3609" s="28"/>
      <c r="H3609" s="28">
        <f t="shared" ref="H3609:P3609" si="1628">AVERAGE(H3603:H3608)</f>
        <v>132.56742857142854</v>
      </c>
      <c r="I3609" s="28">
        <f t="shared" si="1628"/>
        <v>78.849230769230743</v>
      </c>
      <c r="J3609" s="28">
        <f t="shared" si="1628"/>
        <v>315.60278021978041</v>
      </c>
      <c r="K3609" s="28">
        <f t="shared" si="1628"/>
        <v>77.481208791208815</v>
      </c>
      <c r="L3609" s="28">
        <f t="shared" si="1628"/>
        <v>6.656349567592164E-3</v>
      </c>
      <c r="M3609" s="28">
        <f t="shared" si="1628"/>
        <v>330.4133626373627</v>
      </c>
      <c r="N3609" s="28">
        <f t="shared" si="1628"/>
        <v>119.65840659340643</v>
      </c>
      <c r="O3609" s="28">
        <f t="shared" si="1628"/>
        <v>44.390010989010989</v>
      </c>
      <c r="P3609" s="28">
        <f t="shared" si="1628"/>
        <v>0</v>
      </c>
      <c r="R3609" s="24">
        <f t="shared" si="1609"/>
        <v>1544.4512387671505</v>
      </c>
      <c r="T3609" s="5">
        <v>610.47122092060931</v>
      </c>
      <c r="V3609" s="20">
        <f t="shared" si="1610"/>
        <v>2154.9224596877598</v>
      </c>
      <c r="W3609" s="59">
        <f t="shared" si="1598"/>
        <v>43620</v>
      </c>
      <c r="X3609" s="36">
        <f t="shared" si="1624"/>
        <v>151.39905833333341</v>
      </c>
      <c r="Y3609" s="28">
        <f t="shared" si="1624"/>
        <v>338.18764999999991</v>
      </c>
      <c r="Z3609" s="28">
        <f t="shared" si="1624"/>
        <v>329.06874999999974</v>
      </c>
      <c r="AA3609" s="28">
        <f t="shared" si="1624"/>
        <v>321.8648083333332</v>
      </c>
      <c r="AB3609" s="28">
        <f t="shared" si="1624"/>
        <v>202.36661666666666</v>
      </c>
      <c r="AC3609" s="28">
        <f t="shared" si="1624"/>
        <v>35.93319166666668</v>
      </c>
      <c r="AD3609" s="28">
        <f t="shared" si="1624"/>
        <v>96.176699999999983</v>
      </c>
      <c r="AE3609" s="28">
        <f t="shared" si="1624"/>
        <v>0</v>
      </c>
      <c r="AF3609" s="28">
        <f t="shared" si="1624"/>
        <v>13.055871666666661</v>
      </c>
      <c r="AG3609" s="28">
        <f t="shared" si="1624"/>
        <v>8.5230499999999978</v>
      </c>
      <c r="AH3609" s="28">
        <f t="shared" si="1603"/>
        <v>0</v>
      </c>
      <c r="AL3609" s="24">
        <f t="shared" si="1613"/>
        <v>1496.5756966666663</v>
      </c>
      <c r="AN3609" s="47">
        <v>315</v>
      </c>
      <c r="AP3609" s="20">
        <f t="shared" si="1611"/>
        <v>1811.5756966666663</v>
      </c>
      <c r="AR3609" s="20"/>
    </row>
    <row r="3610" spans="1:44" x14ac:dyDescent="0.25">
      <c r="A3610" t="str">
        <f>VLOOKUP($B3610,'Cushing Balance'!$C$2:$E$500,3,TRUE)</f>
        <v>12018</v>
      </c>
      <c r="B3610" s="2">
        <v>43621</v>
      </c>
      <c r="C3610" s="32"/>
      <c r="D3610" s="36">
        <f t="shared" si="1562"/>
        <v>139.16694505494522</v>
      </c>
      <c r="E3610" s="28">
        <f t="shared" si="1563"/>
        <v>108.94604395604414</v>
      </c>
      <c r="F3610" s="28">
        <f t="shared" si="1564"/>
        <v>197.36916483516487</v>
      </c>
      <c r="G3610" s="28"/>
      <c r="H3610" s="28">
        <f t="shared" ref="H3610:P3610" si="1629">AVERAGE(H3604:H3609)</f>
        <v>132.56742857142854</v>
      </c>
      <c r="I3610" s="28">
        <f t="shared" si="1629"/>
        <v>78.849230769230743</v>
      </c>
      <c r="J3610" s="28">
        <f t="shared" si="1629"/>
        <v>315.60278021978041</v>
      </c>
      <c r="K3610" s="28">
        <f t="shared" si="1629"/>
        <v>77.481208791208815</v>
      </c>
      <c r="L3610" s="28">
        <f t="shared" si="1629"/>
        <v>6.656349567592164E-3</v>
      </c>
      <c r="M3610" s="28">
        <f t="shared" si="1629"/>
        <v>330.4133626373627</v>
      </c>
      <c r="N3610" s="28">
        <f t="shared" si="1629"/>
        <v>119.65840659340643</v>
      </c>
      <c r="O3610" s="28">
        <f t="shared" si="1629"/>
        <v>44.390010989010989</v>
      </c>
      <c r="P3610" s="28">
        <f t="shared" si="1629"/>
        <v>0</v>
      </c>
      <c r="R3610" s="24">
        <f t="shared" si="1609"/>
        <v>1544.4512387671505</v>
      </c>
      <c r="T3610" s="5">
        <v>610.47122092060931</v>
      </c>
      <c r="V3610" s="20">
        <f t="shared" si="1610"/>
        <v>2154.9224596877598</v>
      </c>
      <c r="W3610" s="59">
        <f t="shared" si="1598"/>
        <v>43621</v>
      </c>
      <c r="X3610" s="36">
        <f t="shared" si="1624"/>
        <v>151.39905833333341</v>
      </c>
      <c r="Y3610" s="28">
        <f t="shared" si="1624"/>
        <v>338.18764999999991</v>
      </c>
      <c r="Z3610" s="28">
        <f t="shared" si="1624"/>
        <v>329.06874999999974</v>
      </c>
      <c r="AA3610" s="28">
        <f t="shared" si="1624"/>
        <v>321.8648083333332</v>
      </c>
      <c r="AB3610" s="28">
        <f t="shared" si="1624"/>
        <v>202.36661666666666</v>
      </c>
      <c r="AC3610" s="28">
        <f t="shared" si="1624"/>
        <v>35.93319166666668</v>
      </c>
      <c r="AD3610" s="28">
        <f t="shared" si="1624"/>
        <v>96.176699999999983</v>
      </c>
      <c r="AE3610" s="28">
        <f t="shared" si="1624"/>
        <v>0</v>
      </c>
      <c r="AF3610" s="28">
        <f t="shared" si="1624"/>
        <v>13.055871666666661</v>
      </c>
      <c r="AG3610" s="28">
        <f t="shared" si="1624"/>
        <v>8.5230499999999978</v>
      </c>
      <c r="AH3610" s="28">
        <f t="shared" si="1603"/>
        <v>0</v>
      </c>
      <c r="AL3610" s="24">
        <f t="shared" si="1613"/>
        <v>1496.5756966666663</v>
      </c>
      <c r="AN3610" s="47">
        <v>315</v>
      </c>
      <c r="AP3610" s="20">
        <f t="shared" si="1611"/>
        <v>1811.5756966666663</v>
      </c>
      <c r="AR3610" s="20"/>
    </row>
    <row r="3611" spans="1:44" x14ac:dyDescent="0.25">
      <c r="A3611" t="str">
        <f>VLOOKUP($B3611,'Cushing Balance'!$C$2:$E$500,3,TRUE)</f>
        <v>12018</v>
      </c>
      <c r="B3611" s="2">
        <v>43622</v>
      </c>
      <c r="C3611" s="32"/>
      <c r="D3611" s="36">
        <f t="shared" si="1562"/>
        <v>139.16694505494522</v>
      </c>
      <c r="E3611" s="28">
        <f t="shared" si="1563"/>
        <v>108.94604395604414</v>
      </c>
      <c r="F3611" s="28">
        <f t="shared" si="1564"/>
        <v>197.36916483516487</v>
      </c>
      <c r="G3611" s="28"/>
      <c r="H3611" s="28">
        <f t="shared" ref="H3611:P3611" si="1630">AVERAGE(H3605:H3610)</f>
        <v>132.56742857142854</v>
      </c>
      <c r="I3611" s="28">
        <f t="shared" si="1630"/>
        <v>78.849230769230743</v>
      </c>
      <c r="J3611" s="28">
        <f t="shared" si="1630"/>
        <v>315.60278021978041</v>
      </c>
      <c r="K3611" s="28">
        <f t="shared" si="1630"/>
        <v>77.481208791208815</v>
      </c>
      <c r="L3611" s="28">
        <f t="shared" si="1630"/>
        <v>6.656349567592164E-3</v>
      </c>
      <c r="M3611" s="28">
        <f t="shared" si="1630"/>
        <v>330.4133626373627</v>
      </c>
      <c r="N3611" s="28">
        <f t="shared" si="1630"/>
        <v>119.65840659340643</v>
      </c>
      <c r="O3611" s="28">
        <f t="shared" si="1630"/>
        <v>44.390010989010989</v>
      </c>
      <c r="P3611" s="28">
        <f t="shared" si="1630"/>
        <v>0</v>
      </c>
      <c r="R3611" s="24">
        <f t="shared" si="1609"/>
        <v>1544.4512387671505</v>
      </c>
      <c r="T3611" s="5">
        <v>610.47122092060931</v>
      </c>
      <c r="V3611" s="20">
        <f t="shared" si="1610"/>
        <v>2154.9224596877598</v>
      </c>
      <c r="W3611" s="59">
        <f t="shared" si="1598"/>
        <v>43622</v>
      </c>
      <c r="X3611" s="36">
        <f t="shared" si="1624"/>
        <v>151.39905833333341</v>
      </c>
      <c r="Y3611" s="28">
        <f t="shared" si="1624"/>
        <v>338.18764999999991</v>
      </c>
      <c r="Z3611" s="28">
        <f t="shared" si="1624"/>
        <v>329.06874999999974</v>
      </c>
      <c r="AA3611" s="28">
        <f t="shared" si="1624"/>
        <v>321.8648083333332</v>
      </c>
      <c r="AB3611" s="28">
        <f t="shared" si="1624"/>
        <v>202.36661666666666</v>
      </c>
      <c r="AC3611" s="28">
        <f t="shared" si="1624"/>
        <v>35.93319166666668</v>
      </c>
      <c r="AD3611" s="28">
        <f t="shared" si="1624"/>
        <v>96.176699999999983</v>
      </c>
      <c r="AE3611" s="28">
        <f t="shared" si="1624"/>
        <v>0</v>
      </c>
      <c r="AF3611" s="28">
        <f t="shared" si="1624"/>
        <v>13.055871666666661</v>
      </c>
      <c r="AG3611" s="28">
        <f t="shared" si="1624"/>
        <v>8.5230499999999978</v>
      </c>
      <c r="AH3611" s="28">
        <f t="shared" si="1603"/>
        <v>0</v>
      </c>
      <c r="AL3611" s="24">
        <f t="shared" si="1613"/>
        <v>1496.5756966666663</v>
      </c>
      <c r="AN3611" s="47">
        <v>315</v>
      </c>
      <c r="AP3611" s="20">
        <f t="shared" si="1611"/>
        <v>1811.5756966666663</v>
      </c>
      <c r="AR3611" s="20"/>
    </row>
    <row r="3612" spans="1:44" x14ac:dyDescent="0.25">
      <c r="A3612" t="str">
        <f>VLOOKUP($B3612,'Cushing Balance'!$C$2:$E$500,3,TRUE)</f>
        <v>12018</v>
      </c>
      <c r="B3612" s="2">
        <v>43623</v>
      </c>
      <c r="C3612" s="32"/>
      <c r="D3612" s="36">
        <f t="shared" si="1562"/>
        <v>139.16694505494522</v>
      </c>
      <c r="E3612" s="28">
        <f t="shared" si="1563"/>
        <v>108.94604395604414</v>
      </c>
      <c r="F3612" s="28">
        <f t="shared" si="1564"/>
        <v>197.36916483516487</v>
      </c>
      <c r="G3612" s="28"/>
      <c r="H3612" s="28">
        <f t="shared" ref="H3612:P3612" si="1631">AVERAGE(H3606:H3611)</f>
        <v>132.56742857142854</v>
      </c>
      <c r="I3612" s="28">
        <f t="shared" si="1631"/>
        <v>78.849230769230743</v>
      </c>
      <c r="J3612" s="28">
        <f t="shared" si="1631"/>
        <v>315.60278021978041</v>
      </c>
      <c r="K3612" s="28">
        <f t="shared" si="1631"/>
        <v>77.481208791208815</v>
      </c>
      <c r="L3612" s="28">
        <f t="shared" si="1631"/>
        <v>6.656349567592164E-3</v>
      </c>
      <c r="M3612" s="28">
        <f t="shared" si="1631"/>
        <v>330.4133626373627</v>
      </c>
      <c r="N3612" s="28">
        <f t="shared" si="1631"/>
        <v>119.65840659340643</v>
      </c>
      <c r="O3612" s="28">
        <f t="shared" si="1631"/>
        <v>44.390010989010989</v>
      </c>
      <c r="P3612" s="28">
        <f t="shared" si="1631"/>
        <v>0</v>
      </c>
      <c r="R3612" s="24">
        <f t="shared" si="1609"/>
        <v>1544.4512387671505</v>
      </c>
      <c r="T3612" s="5">
        <v>610.47122092060931</v>
      </c>
      <c r="V3612" s="20">
        <f t="shared" si="1610"/>
        <v>2154.9224596877598</v>
      </c>
      <c r="W3612" s="59">
        <f t="shared" si="1598"/>
        <v>43623</v>
      </c>
      <c r="X3612" s="36">
        <f t="shared" si="1624"/>
        <v>151.39905833333341</v>
      </c>
      <c r="Y3612" s="28">
        <f t="shared" si="1624"/>
        <v>338.18764999999991</v>
      </c>
      <c r="Z3612" s="28">
        <f t="shared" si="1624"/>
        <v>329.06874999999974</v>
      </c>
      <c r="AA3612" s="28">
        <f t="shared" si="1624"/>
        <v>321.8648083333332</v>
      </c>
      <c r="AB3612" s="28">
        <f t="shared" si="1624"/>
        <v>202.36661666666666</v>
      </c>
      <c r="AC3612" s="28">
        <f t="shared" si="1624"/>
        <v>35.93319166666668</v>
      </c>
      <c r="AD3612" s="28">
        <f t="shared" si="1624"/>
        <v>96.176699999999983</v>
      </c>
      <c r="AE3612" s="28">
        <f t="shared" si="1624"/>
        <v>0</v>
      </c>
      <c r="AF3612" s="28">
        <f t="shared" si="1624"/>
        <v>13.055871666666661</v>
      </c>
      <c r="AG3612" s="28">
        <f t="shared" si="1624"/>
        <v>8.5230499999999978</v>
      </c>
      <c r="AH3612" s="28">
        <f t="shared" si="1603"/>
        <v>0</v>
      </c>
      <c r="AL3612" s="24">
        <f t="shared" si="1613"/>
        <v>1496.5756966666663</v>
      </c>
      <c r="AN3612" s="47">
        <v>315</v>
      </c>
      <c r="AP3612" s="20">
        <f t="shared" si="1611"/>
        <v>1811.5756966666663</v>
      </c>
      <c r="AR3612" s="20"/>
    </row>
    <row r="3613" spans="1:44" x14ac:dyDescent="0.25">
      <c r="A3613" t="str">
        <f>VLOOKUP($B3613,'Cushing Balance'!$C$2:$E$500,3,TRUE)</f>
        <v>12018</v>
      </c>
      <c r="B3613" s="2">
        <v>43624</v>
      </c>
      <c r="C3613" s="32"/>
      <c r="D3613" s="36">
        <f t="shared" si="1562"/>
        <v>139.16694505494522</v>
      </c>
      <c r="E3613" s="28">
        <f t="shared" si="1563"/>
        <v>108.94604395604414</v>
      </c>
      <c r="F3613" s="28">
        <f t="shared" si="1564"/>
        <v>197.36916483516487</v>
      </c>
      <c r="G3613" s="28"/>
      <c r="H3613" s="28">
        <f t="shared" ref="H3613:P3613" si="1632">AVERAGE(H3607:H3612)</f>
        <v>132.56742857142854</v>
      </c>
      <c r="I3613" s="28">
        <f t="shared" si="1632"/>
        <v>78.849230769230743</v>
      </c>
      <c r="J3613" s="28">
        <f t="shared" si="1632"/>
        <v>315.60278021978041</v>
      </c>
      <c r="K3613" s="28">
        <f t="shared" si="1632"/>
        <v>77.481208791208815</v>
      </c>
      <c r="L3613" s="28">
        <f t="shared" si="1632"/>
        <v>6.656349567592164E-3</v>
      </c>
      <c r="M3613" s="28">
        <f t="shared" si="1632"/>
        <v>330.4133626373627</v>
      </c>
      <c r="N3613" s="28">
        <f t="shared" si="1632"/>
        <v>119.65840659340643</v>
      </c>
      <c r="O3613" s="28">
        <f t="shared" si="1632"/>
        <v>44.390010989010989</v>
      </c>
      <c r="P3613" s="28">
        <f t="shared" si="1632"/>
        <v>0</v>
      </c>
      <c r="R3613" s="24">
        <f t="shared" si="1609"/>
        <v>1544.4512387671505</v>
      </c>
      <c r="T3613" s="5">
        <v>610.47122092060931</v>
      </c>
      <c r="V3613" s="20">
        <f t="shared" si="1610"/>
        <v>2154.9224596877598</v>
      </c>
      <c r="W3613" s="59">
        <f t="shared" si="1598"/>
        <v>43624</v>
      </c>
      <c r="X3613" s="36">
        <f t="shared" si="1624"/>
        <v>151.39905833333341</v>
      </c>
      <c r="Y3613" s="28">
        <f t="shared" si="1624"/>
        <v>338.18764999999991</v>
      </c>
      <c r="Z3613" s="28">
        <f t="shared" si="1624"/>
        <v>329.06874999999974</v>
      </c>
      <c r="AA3613" s="28">
        <f t="shared" si="1624"/>
        <v>321.8648083333332</v>
      </c>
      <c r="AB3613" s="28">
        <f t="shared" si="1624"/>
        <v>202.36661666666666</v>
      </c>
      <c r="AC3613" s="28">
        <f t="shared" si="1624"/>
        <v>35.93319166666668</v>
      </c>
      <c r="AD3613" s="28">
        <f t="shared" si="1624"/>
        <v>96.176699999999983</v>
      </c>
      <c r="AE3613" s="28">
        <f t="shared" si="1624"/>
        <v>0</v>
      </c>
      <c r="AF3613" s="28">
        <f t="shared" si="1624"/>
        <v>13.055871666666661</v>
      </c>
      <c r="AG3613" s="28">
        <f t="shared" si="1624"/>
        <v>8.5230499999999978</v>
      </c>
      <c r="AH3613" s="28">
        <f t="shared" si="1603"/>
        <v>0</v>
      </c>
      <c r="AL3613" s="24">
        <f t="shared" si="1613"/>
        <v>1496.5756966666663</v>
      </c>
      <c r="AN3613" s="47">
        <v>315</v>
      </c>
      <c r="AP3613" s="20">
        <f t="shared" si="1611"/>
        <v>1811.5756966666663</v>
      </c>
      <c r="AR3613" s="20"/>
    </row>
    <row r="3614" spans="1:44" x14ac:dyDescent="0.25">
      <c r="A3614" t="str">
        <f>VLOOKUP($B3614,'Cushing Balance'!$C$2:$E$500,3,TRUE)</f>
        <v>12018</v>
      </c>
      <c r="B3614" s="2">
        <v>43625</v>
      </c>
      <c r="C3614" s="32"/>
      <c r="D3614" s="36">
        <f t="shared" si="1562"/>
        <v>139.16694505494522</v>
      </c>
      <c r="E3614" s="28">
        <f t="shared" si="1563"/>
        <v>108.94604395604414</v>
      </c>
      <c r="F3614" s="28">
        <f t="shared" si="1564"/>
        <v>197.36916483516487</v>
      </c>
      <c r="G3614" s="28"/>
      <c r="H3614" s="28">
        <f t="shared" ref="H3614:P3614" si="1633">AVERAGE(H3608:H3613)</f>
        <v>132.56742857142854</v>
      </c>
      <c r="I3614" s="28">
        <f t="shared" si="1633"/>
        <v>78.849230769230743</v>
      </c>
      <c r="J3614" s="28">
        <f t="shared" si="1633"/>
        <v>315.60278021978041</v>
      </c>
      <c r="K3614" s="28">
        <f t="shared" si="1633"/>
        <v>77.481208791208815</v>
      </c>
      <c r="L3614" s="28">
        <f t="shared" si="1633"/>
        <v>6.656349567592164E-3</v>
      </c>
      <c r="M3614" s="28">
        <f t="shared" si="1633"/>
        <v>330.4133626373627</v>
      </c>
      <c r="N3614" s="28">
        <f t="shared" si="1633"/>
        <v>119.65840659340643</v>
      </c>
      <c r="O3614" s="28">
        <f t="shared" si="1633"/>
        <v>44.390010989010989</v>
      </c>
      <c r="P3614" s="28">
        <f t="shared" si="1633"/>
        <v>0</v>
      </c>
      <c r="R3614" s="24">
        <f t="shared" si="1609"/>
        <v>1544.4512387671505</v>
      </c>
      <c r="T3614" s="5">
        <v>610.47122092060931</v>
      </c>
      <c r="V3614" s="20">
        <f t="shared" si="1610"/>
        <v>2154.9224596877598</v>
      </c>
      <c r="W3614" s="59">
        <f t="shared" si="1598"/>
        <v>43625</v>
      </c>
      <c r="X3614" s="36">
        <f t="shared" si="1624"/>
        <v>151.39905833333341</v>
      </c>
      <c r="Y3614" s="28">
        <f t="shared" si="1624"/>
        <v>338.18764999999991</v>
      </c>
      <c r="Z3614" s="28">
        <f t="shared" si="1624"/>
        <v>329.06874999999974</v>
      </c>
      <c r="AA3614" s="28">
        <f t="shared" si="1624"/>
        <v>321.8648083333332</v>
      </c>
      <c r="AB3614" s="28">
        <f t="shared" si="1624"/>
        <v>202.36661666666666</v>
      </c>
      <c r="AC3614" s="28">
        <f t="shared" si="1624"/>
        <v>35.93319166666668</v>
      </c>
      <c r="AD3614" s="28">
        <f t="shared" si="1624"/>
        <v>96.176699999999983</v>
      </c>
      <c r="AE3614" s="28">
        <f t="shared" si="1624"/>
        <v>0</v>
      </c>
      <c r="AF3614" s="28">
        <f t="shared" si="1624"/>
        <v>13.055871666666661</v>
      </c>
      <c r="AG3614" s="28">
        <f t="shared" si="1624"/>
        <v>8.5230499999999978</v>
      </c>
      <c r="AH3614" s="28">
        <f t="shared" si="1603"/>
        <v>0</v>
      </c>
      <c r="AL3614" s="24">
        <f t="shared" si="1613"/>
        <v>1496.5756966666663</v>
      </c>
      <c r="AN3614" s="47">
        <v>315</v>
      </c>
      <c r="AP3614" s="20">
        <f t="shared" si="1611"/>
        <v>1811.5756966666663</v>
      </c>
      <c r="AR3614" s="20"/>
    </row>
    <row r="3615" spans="1:44" x14ac:dyDescent="0.25">
      <c r="A3615" t="str">
        <f>VLOOKUP($B3615,'Cushing Balance'!$C$2:$E$500,3,TRUE)</f>
        <v>12018</v>
      </c>
      <c r="B3615" s="2">
        <v>43626</v>
      </c>
      <c r="C3615" s="32"/>
      <c r="D3615" s="36">
        <f t="shared" si="1562"/>
        <v>139.16694505494522</v>
      </c>
      <c r="E3615" s="28">
        <f t="shared" si="1563"/>
        <v>108.94604395604414</v>
      </c>
      <c r="F3615" s="28">
        <f t="shared" si="1564"/>
        <v>197.36916483516487</v>
      </c>
      <c r="G3615" s="28"/>
      <c r="H3615" s="28">
        <f t="shared" ref="H3615:P3615" si="1634">AVERAGE(H3609:H3614)</f>
        <v>132.56742857142854</v>
      </c>
      <c r="I3615" s="28">
        <f t="shared" si="1634"/>
        <v>78.849230769230743</v>
      </c>
      <c r="J3615" s="28">
        <f t="shared" si="1634"/>
        <v>315.60278021978041</v>
      </c>
      <c r="K3615" s="28">
        <f t="shared" si="1634"/>
        <v>77.481208791208815</v>
      </c>
      <c r="L3615" s="28">
        <f t="shared" si="1634"/>
        <v>6.656349567592164E-3</v>
      </c>
      <c r="M3615" s="28">
        <f t="shared" si="1634"/>
        <v>330.4133626373627</v>
      </c>
      <c r="N3615" s="28">
        <f t="shared" si="1634"/>
        <v>119.65840659340643</v>
      </c>
      <c r="O3615" s="28">
        <f t="shared" si="1634"/>
        <v>44.390010989010989</v>
      </c>
      <c r="P3615" s="28">
        <f t="shared" si="1634"/>
        <v>0</v>
      </c>
      <c r="R3615" s="24">
        <f t="shared" si="1609"/>
        <v>1544.4512387671505</v>
      </c>
      <c r="T3615" s="5">
        <v>610.47122092060931</v>
      </c>
      <c r="V3615" s="20">
        <f t="shared" si="1610"/>
        <v>2154.9224596877598</v>
      </c>
      <c r="W3615" s="59">
        <f t="shared" si="1598"/>
        <v>43626</v>
      </c>
      <c r="X3615" s="36">
        <f t="shared" si="1624"/>
        <v>151.39905833333341</v>
      </c>
      <c r="Y3615" s="28">
        <f t="shared" si="1624"/>
        <v>338.18764999999991</v>
      </c>
      <c r="Z3615" s="28">
        <f t="shared" si="1624"/>
        <v>329.06874999999974</v>
      </c>
      <c r="AA3615" s="28">
        <f t="shared" si="1624"/>
        <v>321.8648083333332</v>
      </c>
      <c r="AB3615" s="28">
        <f t="shared" si="1624"/>
        <v>202.36661666666666</v>
      </c>
      <c r="AC3615" s="28">
        <f t="shared" si="1624"/>
        <v>35.93319166666668</v>
      </c>
      <c r="AD3615" s="28">
        <f t="shared" si="1624"/>
        <v>96.176699999999983</v>
      </c>
      <c r="AE3615" s="28">
        <f t="shared" si="1624"/>
        <v>0</v>
      </c>
      <c r="AF3615" s="28">
        <f t="shared" si="1624"/>
        <v>13.055871666666661</v>
      </c>
      <c r="AG3615" s="28">
        <f t="shared" si="1624"/>
        <v>8.5230499999999978</v>
      </c>
      <c r="AH3615" s="28">
        <f t="shared" si="1603"/>
        <v>0</v>
      </c>
      <c r="AL3615" s="24">
        <f t="shared" si="1613"/>
        <v>1496.5756966666663</v>
      </c>
      <c r="AN3615" s="47">
        <v>315</v>
      </c>
      <c r="AP3615" s="20">
        <f t="shared" si="1611"/>
        <v>1811.5756966666663</v>
      </c>
      <c r="AR3615" s="20"/>
    </row>
    <row r="3616" spans="1:44" x14ac:dyDescent="0.25">
      <c r="A3616" t="str">
        <f>VLOOKUP($B3616,'Cushing Balance'!$C$2:$E$500,3,TRUE)</f>
        <v>12018</v>
      </c>
      <c r="B3616" s="2">
        <v>43627</v>
      </c>
      <c r="C3616" s="32"/>
      <c r="D3616" s="36">
        <f t="shared" si="1562"/>
        <v>139.16694505494522</v>
      </c>
      <c r="E3616" s="28">
        <f t="shared" si="1563"/>
        <v>108.94604395604414</v>
      </c>
      <c r="F3616" s="28">
        <f t="shared" si="1564"/>
        <v>197.36916483516487</v>
      </c>
      <c r="G3616" s="28"/>
      <c r="H3616" s="28">
        <f t="shared" ref="H3616:P3616" si="1635">AVERAGE(H3610:H3615)</f>
        <v>132.56742857142854</v>
      </c>
      <c r="I3616" s="28">
        <f t="shared" si="1635"/>
        <v>78.849230769230743</v>
      </c>
      <c r="J3616" s="28">
        <f t="shared" si="1635"/>
        <v>315.60278021978041</v>
      </c>
      <c r="K3616" s="28">
        <f t="shared" si="1635"/>
        <v>77.481208791208815</v>
      </c>
      <c r="L3616" s="28">
        <f t="shared" si="1635"/>
        <v>6.656349567592164E-3</v>
      </c>
      <c r="M3616" s="28">
        <f t="shared" si="1635"/>
        <v>330.4133626373627</v>
      </c>
      <c r="N3616" s="28">
        <f t="shared" si="1635"/>
        <v>119.65840659340643</v>
      </c>
      <c r="O3616" s="28">
        <f t="shared" si="1635"/>
        <v>44.390010989010989</v>
      </c>
      <c r="P3616" s="28">
        <f t="shared" si="1635"/>
        <v>0</v>
      </c>
      <c r="R3616" s="24">
        <f t="shared" si="1609"/>
        <v>1544.4512387671505</v>
      </c>
      <c r="T3616" s="5">
        <v>610.47122092060931</v>
      </c>
      <c r="V3616" s="20">
        <f t="shared" si="1610"/>
        <v>2154.9224596877598</v>
      </c>
      <c r="W3616" s="59">
        <f t="shared" si="1598"/>
        <v>43627</v>
      </c>
      <c r="X3616" s="36">
        <f t="shared" si="1624"/>
        <v>151.39905833333341</v>
      </c>
      <c r="Y3616" s="28">
        <f t="shared" si="1624"/>
        <v>338.18764999999991</v>
      </c>
      <c r="Z3616" s="28">
        <f t="shared" si="1624"/>
        <v>329.06874999999974</v>
      </c>
      <c r="AA3616" s="28">
        <f t="shared" si="1624"/>
        <v>321.8648083333332</v>
      </c>
      <c r="AB3616" s="28">
        <f t="shared" si="1624"/>
        <v>202.36661666666666</v>
      </c>
      <c r="AC3616" s="28">
        <f t="shared" si="1624"/>
        <v>35.93319166666668</v>
      </c>
      <c r="AD3616" s="28">
        <f t="shared" si="1624"/>
        <v>96.176699999999983</v>
      </c>
      <c r="AE3616" s="28">
        <f t="shared" si="1624"/>
        <v>0</v>
      </c>
      <c r="AF3616" s="28">
        <f t="shared" si="1624"/>
        <v>13.055871666666661</v>
      </c>
      <c r="AG3616" s="28">
        <f t="shared" si="1624"/>
        <v>8.5230499999999978</v>
      </c>
      <c r="AH3616" s="28">
        <f t="shared" si="1603"/>
        <v>0</v>
      </c>
      <c r="AL3616" s="24">
        <f t="shared" si="1613"/>
        <v>1496.5756966666663</v>
      </c>
      <c r="AN3616" s="47">
        <v>315</v>
      </c>
      <c r="AP3616" s="20">
        <f t="shared" si="1611"/>
        <v>1811.5756966666663</v>
      </c>
      <c r="AR3616" s="20"/>
    </row>
    <row r="3617" spans="1:44" x14ac:dyDescent="0.25">
      <c r="A3617" t="str">
        <f>VLOOKUP($B3617,'Cushing Balance'!$C$2:$E$500,3,TRUE)</f>
        <v>12018</v>
      </c>
      <c r="B3617" s="2">
        <v>43628</v>
      </c>
      <c r="C3617" s="32"/>
      <c r="D3617" s="36">
        <f t="shared" si="1562"/>
        <v>139.16694505494522</v>
      </c>
      <c r="E3617" s="28">
        <f t="shared" si="1563"/>
        <v>108.94604395604414</v>
      </c>
      <c r="F3617" s="28">
        <f t="shared" si="1564"/>
        <v>197.36916483516487</v>
      </c>
      <c r="G3617" s="28"/>
      <c r="H3617" s="28">
        <f t="shared" ref="H3617:P3617" si="1636">AVERAGE(H3611:H3616)</f>
        <v>132.56742857142854</v>
      </c>
      <c r="I3617" s="28">
        <f t="shared" si="1636"/>
        <v>78.849230769230743</v>
      </c>
      <c r="J3617" s="28">
        <f t="shared" si="1636"/>
        <v>315.60278021978041</v>
      </c>
      <c r="K3617" s="28">
        <f t="shared" si="1636"/>
        <v>77.481208791208815</v>
      </c>
      <c r="L3617" s="28">
        <f t="shared" si="1636"/>
        <v>6.656349567592164E-3</v>
      </c>
      <c r="M3617" s="28">
        <f t="shared" si="1636"/>
        <v>330.4133626373627</v>
      </c>
      <c r="N3617" s="28">
        <f t="shared" si="1636"/>
        <v>119.65840659340643</v>
      </c>
      <c r="O3617" s="28">
        <f t="shared" si="1636"/>
        <v>44.390010989010989</v>
      </c>
      <c r="P3617" s="28">
        <f t="shared" si="1636"/>
        <v>0</v>
      </c>
      <c r="R3617" s="24">
        <f t="shared" si="1609"/>
        <v>1544.4512387671505</v>
      </c>
      <c r="T3617" s="5">
        <v>610.47122092060931</v>
      </c>
      <c r="V3617" s="20">
        <f t="shared" si="1610"/>
        <v>2154.9224596877598</v>
      </c>
      <c r="W3617" s="59">
        <f t="shared" si="1598"/>
        <v>43628</v>
      </c>
      <c r="X3617" s="36">
        <f t="shared" si="1624"/>
        <v>151.39905833333341</v>
      </c>
      <c r="Y3617" s="28">
        <f t="shared" si="1624"/>
        <v>338.18764999999991</v>
      </c>
      <c r="Z3617" s="28">
        <f t="shared" si="1624"/>
        <v>329.06874999999974</v>
      </c>
      <c r="AA3617" s="28">
        <f t="shared" si="1624"/>
        <v>321.8648083333332</v>
      </c>
      <c r="AB3617" s="28">
        <f t="shared" si="1624"/>
        <v>202.36661666666666</v>
      </c>
      <c r="AC3617" s="28">
        <f t="shared" si="1624"/>
        <v>35.93319166666668</v>
      </c>
      <c r="AD3617" s="28">
        <f t="shared" si="1624"/>
        <v>96.176699999999983</v>
      </c>
      <c r="AE3617" s="28">
        <f t="shared" si="1624"/>
        <v>0</v>
      </c>
      <c r="AF3617" s="28">
        <f t="shared" si="1624"/>
        <v>13.055871666666661</v>
      </c>
      <c r="AG3617" s="28">
        <f t="shared" si="1624"/>
        <v>8.5230499999999978</v>
      </c>
      <c r="AH3617" s="28">
        <f t="shared" si="1603"/>
        <v>0</v>
      </c>
      <c r="AL3617" s="24">
        <f t="shared" si="1613"/>
        <v>1496.5756966666663</v>
      </c>
      <c r="AN3617" s="47">
        <v>315</v>
      </c>
      <c r="AP3617" s="20">
        <f t="shared" si="1611"/>
        <v>1811.5756966666663</v>
      </c>
      <c r="AR3617" s="20"/>
    </row>
    <row r="3618" spans="1:44" x14ac:dyDescent="0.25">
      <c r="A3618" t="str">
        <f>VLOOKUP($B3618,'Cushing Balance'!$C$2:$E$500,3,TRUE)</f>
        <v>12018</v>
      </c>
      <c r="B3618" s="2">
        <v>43629</v>
      </c>
      <c r="C3618" s="32"/>
      <c r="D3618" s="36">
        <f t="shared" si="1562"/>
        <v>139.16694505494522</v>
      </c>
      <c r="E3618" s="28">
        <f t="shared" si="1563"/>
        <v>108.94604395604414</v>
      </c>
      <c r="F3618" s="28">
        <f t="shared" si="1564"/>
        <v>197.36916483516487</v>
      </c>
      <c r="G3618" s="28"/>
      <c r="H3618" s="28">
        <f t="shared" ref="H3618:P3618" si="1637">AVERAGE(H3612:H3617)</f>
        <v>132.56742857142854</v>
      </c>
      <c r="I3618" s="28">
        <f t="shared" si="1637"/>
        <v>78.849230769230743</v>
      </c>
      <c r="J3618" s="28">
        <f t="shared" si="1637"/>
        <v>315.60278021978041</v>
      </c>
      <c r="K3618" s="28">
        <f t="shared" si="1637"/>
        <v>77.481208791208815</v>
      </c>
      <c r="L3618" s="28">
        <f t="shared" si="1637"/>
        <v>6.656349567592164E-3</v>
      </c>
      <c r="M3618" s="28">
        <f t="shared" si="1637"/>
        <v>330.4133626373627</v>
      </c>
      <c r="N3618" s="28">
        <f t="shared" si="1637"/>
        <v>119.65840659340643</v>
      </c>
      <c r="O3618" s="28">
        <f t="shared" si="1637"/>
        <v>44.390010989010989</v>
      </c>
      <c r="P3618" s="28">
        <f t="shared" si="1637"/>
        <v>0</v>
      </c>
      <c r="R3618" s="24">
        <f t="shared" si="1609"/>
        <v>1544.4512387671505</v>
      </c>
      <c r="T3618" s="5">
        <v>610.47122092060931</v>
      </c>
      <c r="V3618" s="20">
        <f t="shared" si="1610"/>
        <v>2154.9224596877598</v>
      </c>
      <c r="W3618" s="59">
        <f t="shared" si="1598"/>
        <v>43629</v>
      </c>
      <c r="X3618" s="36">
        <f t="shared" si="1624"/>
        <v>151.39905833333341</v>
      </c>
      <c r="Y3618" s="28">
        <f t="shared" si="1624"/>
        <v>338.18764999999991</v>
      </c>
      <c r="Z3618" s="28">
        <f t="shared" si="1624"/>
        <v>329.06874999999974</v>
      </c>
      <c r="AA3618" s="28">
        <f t="shared" si="1624"/>
        <v>321.8648083333332</v>
      </c>
      <c r="AB3618" s="28">
        <f t="shared" si="1624"/>
        <v>202.36661666666666</v>
      </c>
      <c r="AC3618" s="28">
        <f t="shared" si="1624"/>
        <v>35.93319166666668</v>
      </c>
      <c r="AD3618" s="28">
        <f t="shared" si="1624"/>
        <v>96.176699999999983</v>
      </c>
      <c r="AE3618" s="28">
        <f t="shared" si="1624"/>
        <v>0</v>
      </c>
      <c r="AF3618" s="28">
        <f t="shared" si="1624"/>
        <v>13.055871666666661</v>
      </c>
      <c r="AG3618" s="28">
        <f t="shared" si="1624"/>
        <v>8.5230499999999978</v>
      </c>
      <c r="AH3618" s="28">
        <f t="shared" si="1603"/>
        <v>0</v>
      </c>
      <c r="AL3618" s="24">
        <f t="shared" si="1613"/>
        <v>1496.5756966666663</v>
      </c>
      <c r="AN3618" s="47">
        <v>315</v>
      </c>
      <c r="AP3618" s="20">
        <f t="shared" si="1611"/>
        <v>1811.5756966666663</v>
      </c>
      <c r="AR3618" s="20"/>
    </row>
    <row r="3619" spans="1:44" x14ac:dyDescent="0.25">
      <c r="A3619" t="str">
        <f>VLOOKUP($B3619,'Cushing Balance'!$C$2:$E$500,3,TRUE)</f>
        <v>12018</v>
      </c>
      <c r="B3619" s="2">
        <v>43630</v>
      </c>
      <c r="C3619" s="32"/>
      <c r="D3619" s="36">
        <f t="shared" si="1562"/>
        <v>139.16694505494522</v>
      </c>
      <c r="E3619" s="28">
        <f t="shared" si="1563"/>
        <v>108.94604395604414</v>
      </c>
      <c r="F3619" s="28">
        <f t="shared" si="1564"/>
        <v>197.36916483516487</v>
      </c>
      <c r="G3619" s="28"/>
      <c r="H3619" s="28">
        <f t="shared" ref="H3619:P3619" si="1638">AVERAGE(H3613:H3618)</f>
        <v>132.56742857142854</v>
      </c>
      <c r="I3619" s="28">
        <f t="shared" si="1638"/>
        <v>78.849230769230743</v>
      </c>
      <c r="J3619" s="28">
        <f t="shared" si="1638"/>
        <v>315.60278021978041</v>
      </c>
      <c r="K3619" s="28">
        <f t="shared" si="1638"/>
        <v>77.481208791208815</v>
      </c>
      <c r="L3619" s="28">
        <f t="shared" si="1638"/>
        <v>6.656349567592164E-3</v>
      </c>
      <c r="M3619" s="28">
        <f t="shared" si="1638"/>
        <v>330.4133626373627</v>
      </c>
      <c r="N3619" s="28">
        <f t="shared" si="1638"/>
        <v>119.65840659340643</v>
      </c>
      <c r="O3619" s="28">
        <f t="shared" si="1638"/>
        <v>44.390010989010989</v>
      </c>
      <c r="P3619" s="28">
        <f t="shared" si="1638"/>
        <v>0</v>
      </c>
      <c r="R3619" s="24">
        <f t="shared" si="1609"/>
        <v>1544.4512387671505</v>
      </c>
      <c r="T3619" s="5">
        <v>610.47122092060931</v>
      </c>
      <c r="V3619" s="20">
        <f t="shared" si="1610"/>
        <v>2154.9224596877598</v>
      </c>
      <c r="W3619" s="59">
        <f t="shared" si="1598"/>
        <v>43630</v>
      </c>
      <c r="X3619" s="36">
        <f t="shared" si="1624"/>
        <v>151.39905833333341</v>
      </c>
      <c r="Y3619" s="28">
        <f t="shared" si="1624"/>
        <v>338.18764999999991</v>
      </c>
      <c r="Z3619" s="28">
        <f t="shared" si="1624"/>
        <v>329.06874999999974</v>
      </c>
      <c r="AA3619" s="28">
        <f t="shared" si="1624"/>
        <v>321.8648083333332</v>
      </c>
      <c r="AB3619" s="28">
        <f t="shared" si="1624"/>
        <v>202.36661666666666</v>
      </c>
      <c r="AC3619" s="28">
        <f t="shared" si="1624"/>
        <v>35.93319166666668</v>
      </c>
      <c r="AD3619" s="28">
        <f t="shared" si="1624"/>
        <v>96.176699999999983</v>
      </c>
      <c r="AE3619" s="28">
        <f t="shared" si="1624"/>
        <v>0</v>
      </c>
      <c r="AF3619" s="28">
        <f t="shared" si="1624"/>
        <v>13.055871666666661</v>
      </c>
      <c r="AG3619" s="28">
        <f t="shared" si="1624"/>
        <v>8.5230499999999978</v>
      </c>
      <c r="AH3619" s="28">
        <f t="shared" si="1603"/>
        <v>0</v>
      </c>
      <c r="AL3619" s="24">
        <f t="shared" si="1613"/>
        <v>1496.5756966666663</v>
      </c>
      <c r="AN3619" s="47">
        <v>315</v>
      </c>
      <c r="AP3619" s="20">
        <f t="shared" si="1611"/>
        <v>1811.5756966666663</v>
      </c>
      <c r="AR3619" s="20"/>
    </row>
    <row r="3620" spans="1:44" x14ac:dyDescent="0.25">
      <c r="A3620" t="str">
        <f>VLOOKUP($B3620,'Cushing Balance'!$C$2:$E$500,3,TRUE)</f>
        <v>12018</v>
      </c>
      <c r="B3620" s="2">
        <v>43631</v>
      </c>
      <c r="C3620" s="32"/>
      <c r="D3620" s="36">
        <f t="shared" ref="D3620:D3630" si="1639">AVERAGE(D3612:D3619)</f>
        <v>139.16694505494522</v>
      </c>
      <c r="E3620" s="28">
        <f t="shared" ref="E3620:E3630" si="1640">AVERAGE(E3612:E3619)</f>
        <v>108.94604395604414</v>
      </c>
      <c r="F3620" s="28">
        <f t="shared" ref="F3620:F3630" si="1641">AVERAGE(F3612:F3619)</f>
        <v>197.36916483516487</v>
      </c>
      <c r="G3620" s="28"/>
      <c r="H3620" s="28">
        <f t="shared" ref="H3620:P3620" si="1642">AVERAGE(H3614:H3619)</f>
        <v>132.56742857142854</v>
      </c>
      <c r="I3620" s="28">
        <f t="shared" si="1642"/>
        <v>78.849230769230743</v>
      </c>
      <c r="J3620" s="28">
        <f t="shared" si="1642"/>
        <v>315.60278021978041</v>
      </c>
      <c r="K3620" s="28">
        <f t="shared" si="1642"/>
        <v>77.481208791208815</v>
      </c>
      <c r="L3620" s="28">
        <f t="shared" si="1642"/>
        <v>6.656349567592164E-3</v>
      </c>
      <c r="M3620" s="28">
        <f t="shared" si="1642"/>
        <v>330.4133626373627</v>
      </c>
      <c r="N3620" s="28">
        <f t="shared" si="1642"/>
        <v>119.65840659340643</v>
      </c>
      <c r="O3620" s="28">
        <f t="shared" si="1642"/>
        <v>44.390010989010989</v>
      </c>
      <c r="P3620" s="28">
        <f t="shared" si="1642"/>
        <v>0</v>
      </c>
      <c r="R3620" s="24">
        <f t="shared" si="1609"/>
        <v>1544.4512387671505</v>
      </c>
      <c r="T3620" s="5">
        <v>610.47122092060931</v>
      </c>
      <c r="V3620" s="20">
        <f t="shared" si="1610"/>
        <v>2154.9224596877598</v>
      </c>
      <c r="W3620" s="59">
        <f t="shared" si="1598"/>
        <v>43631</v>
      </c>
      <c r="X3620" s="36">
        <f t="shared" si="1624"/>
        <v>151.39905833333341</v>
      </c>
      <c r="Y3620" s="28">
        <f t="shared" si="1624"/>
        <v>338.18764999999991</v>
      </c>
      <c r="Z3620" s="28">
        <f t="shared" si="1624"/>
        <v>329.06874999999974</v>
      </c>
      <c r="AA3620" s="28">
        <f t="shared" si="1624"/>
        <v>321.8648083333332</v>
      </c>
      <c r="AB3620" s="28">
        <f t="shared" si="1624"/>
        <v>202.36661666666666</v>
      </c>
      <c r="AC3620" s="28">
        <f t="shared" si="1624"/>
        <v>35.93319166666668</v>
      </c>
      <c r="AD3620" s="28">
        <f t="shared" si="1624"/>
        <v>96.176699999999983</v>
      </c>
      <c r="AE3620" s="28">
        <f t="shared" si="1624"/>
        <v>0</v>
      </c>
      <c r="AF3620" s="28">
        <f t="shared" si="1624"/>
        <v>13.055871666666661</v>
      </c>
      <c r="AG3620" s="28">
        <f t="shared" si="1624"/>
        <v>8.5230499999999978</v>
      </c>
      <c r="AH3620" s="28">
        <f t="shared" si="1603"/>
        <v>0</v>
      </c>
      <c r="AL3620" s="24">
        <f t="shared" si="1613"/>
        <v>1496.5756966666663</v>
      </c>
      <c r="AN3620" s="47">
        <v>315</v>
      </c>
      <c r="AP3620" s="20">
        <f t="shared" si="1611"/>
        <v>1811.5756966666663</v>
      </c>
      <c r="AR3620" s="20"/>
    </row>
    <row r="3621" spans="1:44" x14ac:dyDescent="0.25">
      <c r="A3621" t="str">
        <f>VLOOKUP($B3621,'Cushing Balance'!$C$2:$E$500,3,TRUE)</f>
        <v>12018</v>
      </c>
      <c r="B3621" s="2">
        <v>43632</v>
      </c>
      <c r="C3621" s="32"/>
      <c r="D3621" s="36">
        <f t="shared" si="1639"/>
        <v>139.16694505494522</v>
      </c>
      <c r="E3621" s="28">
        <f t="shared" si="1640"/>
        <v>108.94604395604414</v>
      </c>
      <c r="F3621" s="28">
        <f t="shared" si="1641"/>
        <v>197.36916483516487</v>
      </c>
      <c r="G3621" s="28"/>
      <c r="H3621" s="28">
        <f t="shared" ref="H3621:P3621" si="1643">AVERAGE(H3615:H3620)</f>
        <v>132.56742857142854</v>
      </c>
      <c r="I3621" s="28">
        <f t="shared" si="1643"/>
        <v>78.849230769230743</v>
      </c>
      <c r="J3621" s="28">
        <f t="shared" si="1643"/>
        <v>315.60278021978041</v>
      </c>
      <c r="K3621" s="28">
        <f t="shared" si="1643"/>
        <v>77.481208791208815</v>
      </c>
      <c r="L3621" s="28">
        <f t="shared" si="1643"/>
        <v>6.656349567592164E-3</v>
      </c>
      <c r="M3621" s="28">
        <f t="shared" si="1643"/>
        <v>330.4133626373627</v>
      </c>
      <c r="N3621" s="28">
        <f t="shared" si="1643"/>
        <v>119.65840659340643</v>
      </c>
      <c r="O3621" s="28">
        <f t="shared" si="1643"/>
        <v>44.390010989010989</v>
      </c>
      <c r="P3621" s="28">
        <f t="shared" si="1643"/>
        <v>0</v>
      </c>
      <c r="R3621" s="24">
        <f t="shared" si="1609"/>
        <v>1544.4512387671505</v>
      </c>
      <c r="T3621" s="5">
        <v>610.47122092060931</v>
      </c>
      <c r="V3621" s="20">
        <f t="shared" si="1610"/>
        <v>2154.9224596877598</v>
      </c>
      <c r="W3621" s="59">
        <f t="shared" si="1598"/>
        <v>43632</v>
      </c>
      <c r="X3621" s="36">
        <f t="shared" ref="X3621:AG3636" si="1644">AVERAGE(X3614:X3620)</f>
        <v>151.39905833333341</v>
      </c>
      <c r="Y3621" s="28">
        <f t="shared" si="1644"/>
        <v>338.18764999999991</v>
      </c>
      <c r="Z3621" s="28">
        <f t="shared" si="1644"/>
        <v>329.06874999999974</v>
      </c>
      <c r="AA3621" s="28">
        <f t="shared" si="1644"/>
        <v>321.8648083333332</v>
      </c>
      <c r="AB3621" s="28">
        <f t="shared" si="1644"/>
        <v>202.36661666666666</v>
      </c>
      <c r="AC3621" s="28">
        <f t="shared" si="1644"/>
        <v>35.93319166666668</v>
      </c>
      <c r="AD3621" s="28">
        <f t="shared" si="1644"/>
        <v>96.176699999999983</v>
      </c>
      <c r="AE3621" s="28">
        <f t="shared" si="1644"/>
        <v>0</v>
      </c>
      <c r="AF3621" s="28">
        <f t="shared" si="1644"/>
        <v>13.055871666666661</v>
      </c>
      <c r="AG3621" s="28">
        <f t="shared" si="1644"/>
        <v>8.5230499999999978</v>
      </c>
      <c r="AH3621" s="28">
        <f t="shared" si="1603"/>
        <v>0</v>
      </c>
      <c r="AL3621" s="24">
        <f t="shared" si="1613"/>
        <v>1496.5756966666663</v>
      </c>
      <c r="AN3621" s="47">
        <v>315</v>
      </c>
      <c r="AP3621" s="20">
        <f t="shared" si="1611"/>
        <v>1811.5756966666663</v>
      </c>
      <c r="AR3621" s="20"/>
    </row>
    <row r="3622" spans="1:44" x14ac:dyDescent="0.25">
      <c r="A3622" t="str">
        <f>VLOOKUP($B3622,'Cushing Balance'!$C$2:$E$500,3,TRUE)</f>
        <v>12018</v>
      </c>
      <c r="B3622" s="2">
        <v>43633</v>
      </c>
      <c r="C3622" s="32"/>
      <c r="D3622" s="36">
        <f t="shared" si="1639"/>
        <v>139.16694505494522</v>
      </c>
      <c r="E3622" s="28">
        <f t="shared" si="1640"/>
        <v>108.94604395604414</v>
      </c>
      <c r="F3622" s="28">
        <f t="shared" si="1641"/>
        <v>197.36916483516487</v>
      </c>
      <c r="G3622" s="28"/>
      <c r="H3622" s="28">
        <f t="shared" ref="H3622:P3622" si="1645">AVERAGE(H3616:H3621)</f>
        <v>132.56742857142854</v>
      </c>
      <c r="I3622" s="28">
        <f t="shared" si="1645"/>
        <v>78.849230769230743</v>
      </c>
      <c r="J3622" s="28">
        <f t="shared" si="1645"/>
        <v>315.60278021978041</v>
      </c>
      <c r="K3622" s="28">
        <f t="shared" si="1645"/>
        <v>77.481208791208815</v>
      </c>
      <c r="L3622" s="28">
        <f t="shared" si="1645"/>
        <v>6.656349567592164E-3</v>
      </c>
      <c r="M3622" s="28">
        <f t="shared" si="1645"/>
        <v>330.4133626373627</v>
      </c>
      <c r="N3622" s="28">
        <f t="shared" si="1645"/>
        <v>119.65840659340643</v>
      </c>
      <c r="O3622" s="28">
        <f t="shared" si="1645"/>
        <v>44.390010989010989</v>
      </c>
      <c r="P3622" s="28">
        <f t="shared" si="1645"/>
        <v>0</v>
      </c>
      <c r="R3622" s="24">
        <f t="shared" si="1609"/>
        <v>1544.4512387671505</v>
      </c>
      <c r="T3622" s="5">
        <v>610.47122092060931</v>
      </c>
      <c r="V3622" s="20">
        <f t="shared" si="1610"/>
        <v>2154.9224596877598</v>
      </c>
      <c r="W3622" s="59">
        <f t="shared" si="1598"/>
        <v>43633</v>
      </c>
      <c r="X3622" s="36">
        <f t="shared" si="1644"/>
        <v>151.39905833333341</v>
      </c>
      <c r="Y3622" s="28">
        <f t="shared" si="1644"/>
        <v>338.18764999999991</v>
      </c>
      <c r="Z3622" s="28">
        <f t="shared" si="1644"/>
        <v>329.06874999999974</v>
      </c>
      <c r="AA3622" s="28">
        <f t="shared" si="1644"/>
        <v>321.8648083333332</v>
      </c>
      <c r="AB3622" s="28">
        <f t="shared" si="1644"/>
        <v>202.36661666666666</v>
      </c>
      <c r="AC3622" s="28">
        <f t="shared" si="1644"/>
        <v>35.93319166666668</v>
      </c>
      <c r="AD3622" s="28">
        <f t="shared" si="1644"/>
        <v>96.176699999999983</v>
      </c>
      <c r="AE3622" s="28">
        <f t="shared" si="1644"/>
        <v>0</v>
      </c>
      <c r="AF3622" s="28">
        <f t="shared" si="1644"/>
        <v>13.055871666666661</v>
      </c>
      <c r="AG3622" s="28">
        <f t="shared" si="1644"/>
        <v>8.5230499999999978</v>
      </c>
      <c r="AH3622" s="28">
        <f t="shared" si="1603"/>
        <v>0</v>
      </c>
      <c r="AL3622" s="24">
        <f t="shared" si="1613"/>
        <v>1496.5756966666663</v>
      </c>
      <c r="AN3622" s="47">
        <v>315</v>
      </c>
      <c r="AP3622" s="20">
        <f t="shared" si="1611"/>
        <v>1811.5756966666663</v>
      </c>
      <c r="AR3622" s="20"/>
    </row>
    <row r="3623" spans="1:44" x14ac:dyDescent="0.25">
      <c r="A3623" t="str">
        <f>VLOOKUP($B3623,'Cushing Balance'!$C$2:$E$500,3,TRUE)</f>
        <v>12018</v>
      </c>
      <c r="B3623" s="2">
        <v>43634</v>
      </c>
      <c r="C3623" s="32"/>
      <c r="D3623" s="36">
        <f t="shared" si="1639"/>
        <v>139.16694505494522</v>
      </c>
      <c r="E3623" s="28">
        <f t="shared" si="1640"/>
        <v>108.94604395604414</v>
      </c>
      <c r="F3623" s="28">
        <f t="shared" si="1641"/>
        <v>197.36916483516487</v>
      </c>
      <c r="G3623" s="28"/>
      <c r="H3623" s="28">
        <f t="shared" ref="H3623:P3623" si="1646">AVERAGE(H3617:H3622)</f>
        <v>132.56742857142854</v>
      </c>
      <c r="I3623" s="28">
        <f t="shared" si="1646"/>
        <v>78.849230769230743</v>
      </c>
      <c r="J3623" s="28">
        <f t="shared" si="1646"/>
        <v>315.60278021978041</v>
      </c>
      <c r="K3623" s="28">
        <f t="shared" si="1646"/>
        <v>77.481208791208815</v>
      </c>
      <c r="L3623" s="28">
        <f t="shared" si="1646"/>
        <v>6.656349567592164E-3</v>
      </c>
      <c r="M3623" s="28">
        <f t="shared" si="1646"/>
        <v>330.4133626373627</v>
      </c>
      <c r="N3623" s="28">
        <f t="shared" si="1646"/>
        <v>119.65840659340643</v>
      </c>
      <c r="O3623" s="28">
        <f t="shared" si="1646"/>
        <v>44.390010989010989</v>
      </c>
      <c r="P3623" s="28">
        <f t="shared" si="1646"/>
        <v>0</v>
      </c>
      <c r="R3623" s="24">
        <f t="shared" si="1609"/>
        <v>1544.4512387671505</v>
      </c>
      <c r="T3623" s="5">
        <v>610.47122092060931</v>
      </c>
      <c r="V3623" s="20">
        <f t="shared" si="1610"/>
        <v>2154.9224596877598</v>
      </c>
      <c r="W3623" s="59">
        <f t="shared" si="1598"/>
        <v>43634</v>
      </c>
      <c r="X3623" s="36">
        <f t="shared" si="1644"/>
        <v>151.39905833333341</v>
      </c>
      <c r="Y3623" s="28">
        <f t="shared" si="1644"/>
        <v>338.18764999999991</v>
      </c>
      <c r="Z3623" s="28">
        <f t="shared" si="1644"/>
        <v>329.06874999999974</v>
      </c>
      <c r="AA3623" s="28">
        <f t="shared" si="1644"/>
        <v>321.8648083333332</v>
      </c>
      <c r="AB3623" s="28">
        <f t="shared" si="1644"/>
        <v>202.36661666666666</v>
      </c>
      <c r="AC3623" s="28">
        <f t="shared" si="1644"/>
        <v>35.93319166666668</v>
      </c>
      <c r="AD3623" s="28">
        <f t="shared" si="1644"/>
        <v>96.176699999999983</v>
      </c>
      <c r="AE3623" s="28">
        <f t="shared" si="1644"/>
        <v>0</v>
      </c>
      <c r="AF3623" s="28">
        <f t="shared" si="1644"/>
        <v>13.055871666666661</v>
      </c>
      <c r="AG3623" s="28">
        <f t="shared" si="1644"/>
        <v>8.5230499999999978</v>
      </c>
      <c r="AH3623" s="28">
        <f t="shared" si="1603"/>
        <v>0</v>
      </c>
      <c r="AL3623" s="24">
        <f t="shared" si="1613"/>
        <v>1496.5756966666663</v>
      </c>
      <c r="AN3623" s="47">
        <v>315</v>
      </c>
      <c r="AP3623" s="20">
        <f t="shared" si="1611"/>
        <v>1811.5756966666663</v>
      </c>
      <c r="AR3623" s="20"/>
    </row>
    <row r="3624" spans="1:44" x14ac:dyDescent="0.25">
      <c r="A3624" t="str">
        <f>VLOOKUP($B3624,'Cushing Balance'!$C$2:$E$500,3,TRUE)</f>
        <v>12018</v>
      </c>
      <c r="B3624" s="2">
        <v>43635</v>
      </c>
      <c r="C3624" s="32"/>
      <c r="D3624" s="36">
        <f t="shared" si="1639"/>
        <v>139.16694505494522</v>
      </c>
      <c r="E3624" s="28">
        <f t="shared" si="1640"/>
        <v>108.94604395604414</v>
      </c>
      <c r="F3624" s="28">
        <f t="shared" si="1641"/>
        <v>197.36916483516487</v>
      </c>
      <c r="G3624" s="28"/>
      <c r="H3624" s="28">
        <f t="shared" ref="H3624:P3624" si="1647">AVERAGE(H3618:H3623)</f>
        <v>132.56742857142854</v>
      </c>
      <c r="I3624" s="28">
        <f t="shared" si="1647"/>
        <v>78.849230769230743</v>
      </c>
      <c r="J3624" s="28">
        <f t="shared" si="1647"/>
        <v>315.60278021978041</v>
      </c>
      <c r="K3624" s="28">
        <f t="shared" si="1647"/>
        <v>77.481208791208815</v>
      </c>
      <c r="L3624" s="28">
        <f t="shared" si="1647"/>
        <v>6.656349567592164E-3</v>
      </c>
      <c r="M3624" s="28">
        <f t="shared" si="1647"/>
        <v>330.4133626373627</v>
      </c>
      <c r="N3624" s="28">
        <f t="shared" si="1647"/>
        <v>119.65840659340643</v>
      </c>
      <c r="O3624" s="28">
        <f t="shared" si="1647"/>
        <v>44.390010989010989</v>
      </c>
      <c r="P3624" s="28">
        <f t="shared" si="1647"/>
        <v>0</v>
      </c>
      <c r="R3624" s="24">
        <f t="shared" si="1609"/>
        <v>1544.4512387671505</v>
      </c>
      <c r="T3624" s="5">
        <v>610.47122092060931</v>
      </c>
      <c r="V3624" s="20">
        <f t="shared" si="1610"/>
        <v>2154.9224596877598</v>
      </c>
      <c r="W3624" s="59">
        <f t="shared" si="1598"/>
        <v>43635</v>
      </c>
      <c r="X3624" s="36">
        <f t="shared" si="1644"/>
        <v>151.39905833333341</v>
      </c>
      <c r="Y3624" s="28">
        <f t="shared" si="1644"/>
        <v>338.18764999999991</v>
      </c>
      <c r="Z3624" s="28">
        <f t="shared" si="1644"/>
        <v>329.06874999999974</v>
      </c>
      <c r="AA3624" s="28">
        <f t="shared" si="1644"/>
        <v>321.8648083333332</v>
      </c>
      <c r="AB3624" s="28">
        <f t="shared" si="1644"/>
        <v>202.36661666666666</v>
      </c>
      <c r="AC3624" s="28">
        <f t="shared" si="1644"/>
        <v>35.93319166666668</v>
      </c>
      <c r="AD3624" s="28">
        <f t="shared" si="1644"/>
        <v>96.176699999999983</v>
      </c>
      <c r="AE3624" s="28">
        <f t="shared" si="1644"/>
        <v>0</v>
      </c>
      <c r="AF3624" s="28">
        <f t="shared" si="1644"/>
        <v>13.055871666666661</v>
      </c>
      <c r="AG3624" s="28">
        <f t="shared" si="1644"/>
        <v>8.5230499999999978</v>
      </c>
      <c r="AH3624" s="28">
        <f t="shared" si="1603"/>
        <v>0</v>
      </c>
      <c r="AL3624" s="24">
        <f t="shared" si="1613"/>
        <v>1496.5756966666663</v>
      </c>
      <c r="AN3624" s="47">
        <v>315</v>
      </c>
      <c r="AP3624" s="20">
        <f t="shared" si="1611"/>
        <v>1811.5756966666663</v>
      </c>
      <c r="AR3624" s="20"/>
    </row>
    <row r="3625" spans="1:44" x14ac:dyDescent="0.25">
      <c r="A3625" t="str">
        <f>VLOOKUP($B3625,'Cushing Balance'!$C$2:$E$500,3,TRUE)</f>
        <v>12018</v>
      </c>
      <c r="B3625" s="2">
        <v>43636</v>
      </c>
      <c r="C3625" s="32"/>
      <c r="D3625" s="36">
        <f t="shared" si="1639"/>
        <v>139.16694505494522</v>
      </c>
      <c r="E3625" s="28">
        <f t="shared" si="1640"/>
        <v>108.94604395604414</v>
      </c>
      <c r="F3625" s="28">
        <f t="shared" si="1641"/>
        <v>197.36916483516487</v>
      </c>
      <c r="G3625" s="28"/>
      <c r="H3625" s="28">
        <f t="shared" ref="H3625:P3625" si="1648">AVERAGE(H3619:H3624)</f>
        <v>132.56742857142854</v>
      </c>
      <c r="I3625" s="28">
        <f t="shared" si="1648"/>
        <v>78.849230769230743</v>
      </c>
      <c r="J3625" s="28">
        <f t="shared" si="1648"/>
        <v>315.60278021978041</v>
      </c>
      <c r="K3625" s="28">
        <f t="shared" si="1648"/>
        <v>77.481208791208815</v>
      </c>
      <c r="L3625" s="28">
        <f t="shared" si="1648"/>
        <v>6.656349567592164E-3</v>
      </c>
      <c r="M3625" s="28">
        <f t="shared" si="1648"/>
        <v>330.4133626373627</v>
      </c>
      <c r="N3625" s="28">
        <f t="shared" si="1648"/>
        <v>119.65840659340643</v>
      </c>
      <c r="O3625" s="28">
        <f t="shared" si="1648"/>
        <v>44.390010989010989</v>
      </c>
      <c r="P3625" s="28">
        <f t="shared" si="1648"/>
        <v>0</v>
      </c>
      <c r="R3625" s="24">
        <f t="shared" si="1609"/>
        <v>1544.4512387671505</v>
      </c>
      <c r="T3625" s="5">
        <v>610.47122092060931</v>
      </c>
      <c r="V3625" s="20">
        <f t="shared" si="1610"/>
        <v>2154.9224596877598</v>
      </c>
      <c r="W3625" s="59">
        <f t="shared" si="1598"/>
        <v>43636</v>
      </c>
      <c r="X3625" s="36">
        <f t="shared" si="1644"/>
        <v>151.39905833333341</v>
      </c>
      <c r="Y3625" s="28">
        <f t="shared" si="1644"/>
        <v>338.18764999999991</v>
      </c>
      <c r="Z3625" s="28">
        <f t="shared" si="1644"/>
        <v>329.06874999999974</v>
      </c>
      <c r="AA3625" s="28">
        <f t="shared" si="1644"/>
        <v>321.8648083333332</v>
      </c>
      <c r="AB3625" s="28">
        <f t="shared" si="1644"/>
        <v>202.36661666666666</v>
      </c>
      <c r="AC3625" s="28">
        <f t="shared" si="1644"/>
        <v>35.93319166666668</v>
      </c>
      <c r="AD3625" s="28">
        <f t="shared" si="1644"/>
        <v>96.176699999999983</v>
      </c>
      <c r="AE3625" s="28">
        <f t="shared" si="1644"/>
        <v>0</v>
      </c>
      <c r="AF3625" s="28">
        <f t="shared" si="1644"/>
        <v>13.055871666666661</v>
      </c>
      <c r="AG3625" s="28">
        <f t="shared" si="1644"/>
        <v>8.5230499999999978</v>
      </c>
      <c r="AH3625" s="28">
        <f t="shared" si="1603"/>
        <v>0</v>
      </c>
      <c r="AL3625" s="24">
        <f t="shared" si="1613"/>
        <v>1496.5756966666663</v>
      </c>
      <c r="AN3625" s="47">
        <v>315</v>
      </c>
      <c r="AP3625" s="20">
        <f t="shared" si="1611"/>
        <v>1811.5756966666663</v>
      </c>
      <c r="AR3625" s="20"/>
    </row>
    <row r="3626" spans="1:44" x14ac:dyDescent="0.25">
      <c r="A3626" t="str">
        <f>VLOOKUP($B3626,'Cushing Balance'!$C$2:$E$500,3,TRUE)</f>
        <v>12018</v>
      </c>
      <c r="B3626" s="2">
        <v>43637</v>
      </c>
      <c r="C3626" s="32"/>
      <c r="D3626" s="36">
        <f t="shared" si="1639"/>
        <v>139.16694505494522</v>
      </c>
      <c r="E3626" s="28">
        <f t="shared" si="1640"/>
        <v>108.94604395604414</v>
      </c>
      <c r="F3626" s="28">
        <f t="shared" si="1641"/>
        <v>197.36916483516487</v>
      </c>
      <c r="G3626" s="28"/>
      <c r="H3626" s="28">
        <f t="shared" ref="H3626:P3626" si="1649">AVERAGE(H3620:H3625)</f>
        <v>132.56742857142854</v>
      </c>
      <c r="I3626" s="28">
        <f t="shared" si="1649"/>
        <v>78.849230769230743</v>
      </c>
      <c r="J3626" s="28">
        <f t="shared" si="1649"/>
        <v>315.60278021978041</v>
      </c>
      <c r="K3626" s="28">
        <f t="shared" si="1649"/>
        <v>77.481208791208815</v>
      </c>
      <c r="L3626" s="28">
        <f t="shared" si="1649"/>
        <v>6.656349567592164E-3</v>
      </c>
      <c r="M3626" s="28">
        <f t="shared" si="1649"/>
        <v>330.4133626373627</v>
      </c>
      <c r="N3626" s="28">
        <f t="shared" si="1649"/>
        <v>119.65840659340643</v>
      </c>
      <c r="O3626" s="28">
        <f t="shared" si="1649"/>
        <v>44.390010989010989</v>
      </c>
      <c r="P3626" s="28">
        <f t="shared" si="1649"/>
        <v>0</v>
      </c>
      <c r="R3626" s="24">
        <f t="shared" si="1609"/>
        <v>1544.4512387671505</v>
      </c>
      <c r="T3626" s="5">
        <v>610.47122092060931</v>
      </c>
      <c r="V3626" s="20">
        <f t="shared" si="1610"/>
        <v>2154.9224596877598</v>
      </c>
      <c r="W3626" s="59">
        <f t="shared" si="1598"/>
        <v>43637</v>
      </c>
      <c r="X3626" s="36">
        <f t="shared" si="1644"/>
        <v>151.39905833333341</v>
      </c>
      <c r="Y3626" s="28">
        <f t="shared" si="1644"/>
        <v>338.18764999999991</v>
      </c>
      <c r="Z3626" s="28">
        <f t="shared" si="1644"/>
        <v>329.06874999999974</v>
      </c>
      <c r="AA3626" s="28">
        <f t="shared" si="1644"/>
        <v>321.8648083333332</v>
      </c>
      <c r="AB3626" s="28">
        <f t="shared" si="1644"/>
        <v>202.36661666666666</v>
      </c>
      <c r="AC3626" s="28">
        <f t="shared" si="1644"/>
        <v>35.93319166666668</v>
      </c>
      <c r="AD3626" s="28">
        <f t="shared" si="1644"/>
        <v>96.176699999999983</v>
      </c>
      <c r="AE3626" s="28">
        <f t="shared" si="1644"/>
        <v>0</v>
      </c>
      <c r="AF3626" s="28">
        <f t="shared" si="1644"/>
        <v>13.055871666666661</v>
      </c>
      <c r="AG3626" s="28">
        <f t="shared" si="1644"/>
        <v>8.5230499999999978</v>
      </c>
      <c r="AH3626" s="28">
        <f t="shared" si="1603"/>
        <v>0</v>
      </c>
      <c r="AL3626" s="24">
        <f t="shared" si="1613"/>
        <v>1496.5756966666663</v>
      </c>
      <c r="AN3626" s="47">
        <v>315</v>
      </c>
      <c r="AP3626" s="20">
        <f t="shared" si="1611"/>
        <v>1811.5756966666663</v>
      </c>
      <c r="AR3626" s="20"/>
    </row>
    <row r="3627" spans="1:44" x14ac:dyDescent="0.25">
      <c r="A3627" t="str">
        <f>VLOOKUP($B3627,'Cushing Balance'!$C$2:$E$500,3,TRUE)</f>
        <v>12018</v>
      </c>
      <c r="B3627" s="2">
        <v>43638</v>
      </c>
      <c r="C3627" s="32"/>
      <c r="D3627" s="36">
        <f t="shared" si="1639"/>
        <v>139.16694505494522</v>
      </c>
      <c r="E3627" s="28">
        <f t="shared" si="1640"/>
        <v>108.94604395604414</v>
      </c>
      <c r="F3627" s="28">
        <f t="shared" si="1641"/>
        <v>197.36916483516487</v>
      </c>
      <c r="G3627" s="28"/>
      <c r="H3627" s="28">
        <f t="shared" ref="H3627:P3627" si="1650">AVERAGE(H3621:H3626)</f>
        <v>132.56742857142854</v>
      </c>
      <c r="I3627" s="28">
        <f t="shared" si="1650"/>
        <v>78.849230769230743</v>
      </c>
      <c r="J3627" s="28">
        <f t="shared" si="1650"/>
        <v>315.60278021978041</v>
      </c>
      <c r="K3627" s="28">
        <f t="shared" si="1650"/>
        <v>77.481208791208815</v>
      </c>
      <c r="L3627" s="28">
        <f t="shared" si="1650"/>
        <v>6.656349567592164E-3</v>
      </c>
      <c r="M3627" s="28">
        <f t="shared" si="1650"/>
        <v>330.4133626373627</v>
      </c>
      <c r="N3627" s="28">
        <f t="shared" si="1650"/>
        <v>119.65840659340643</v>
      </c>
      <c r="O3627" s="28">
        <f t="shared" si="1650"/>
        <v>44.390010989010989</v>
      </c>
      <c r="P3627" s="28">
        <f t="shared" si="1650"/>
        <v>0</v>
      </c>
      <c r="R3627" s="24">
        <f t="shared" si="1609"/>
        <v>1544.4512387671505</v>
      </c>
      <c r="T3627" s="5">
        <v>610.47122092060931</v>
      </c>
      <c r="V3627" s="20">
        <f t="shared" si="1610"/>
        <v>2154.9224596877598</v>
      </c>
      <c r="W3627" s="59">
        <f t="shared" si="1598"/>
        <v>43638</v>
      </c>
      <c r="X3627" s="36">
        <f t="shared" si="1644"/>
        <v>151.39905833333341</v>
      </c>
      <c r="Y3627" s="28">
        <f t="shared" si="1644"/>
        <v>338.18764999999991</v>
      </c>
      <c r="Z3627" s="28">
        <f t="shared" si="1644"/>
        <v>329.06874999999974</v>
      </c>
      <c r="AA3627" s="28">
        <f t="shared" si="1644"/>
        <v>321.8648083333332</v>
      </c>
      <c r="AB3627" s="28">
        <f t="shared" si="1644"/>
        <v>202.36661666666666</v>
      </c>
      <c r="AC3627" s="28">
        <f t="shared" si="1644"/>
        <v>35.93319166666668</v>
      </c>
      <c r="AD3627" s="28">
        <f t="shared" si="1644"/>
        <v>96.176699999999983</v>
      </c>
      <c r="AE3627" s="28">
        <f t="shared" si="1644"/>
        <v>0</v>
      </c>
      <c r="AF3627" s="28">
        <f t="shared" si="1644"/>
        <v>13.055871666666661</v>
      </c>
      <c r="AG3627" s="28">
        <f t="shared" si="1644"/>
        <v>8.5230499999999978</v>
      </c>
      <c r="AH3627" s="28">
        <f t="shared" si="1603"/>
        <v>0</v>
      </c>
      <c r="AL3627" s="24">
        <f t="shared" si="1613"/>
        <v>1496.5756966666663</v>
      </c>
      <c r="AN3627" s="47">
        <v>315</v>
      </c>
      <c r="AP3627" s="20">
        <f t="shared" si="1611"/>
        <v>1811.5756966666663</v>
      </c>
      <c r="AR3627" s="20"/>
    </row>
    <row r="3628" spans="1:44" x14ac:dyDescent="0.25">
      <c r="A3628" t="str">
        <f>VLOOKUP($B3628,'Cushing Balance'!$C$2:$E$500,3,TRUE)</f>
        <v>12018</v>
      </c>
      <c r="B3628" s="2">
        <v>43639</v>
      </c>
      <c r="C3628" s="32"/>
      <c r="D3628" s="36">
        <f t="shared" si="1639"/>
        <v>139.16694505494522</v>
      </c>
      <c r="E3628" s="28">
        <f t="shared" si="1640"/>
        <v>108.94604395604414</v>
      </c>
      <c r="F3628" s="28">
        <f t="shared" si="1641"/>
        <v>197.36916483516487</v>
      </c>
      <c r="G3628" s="28"/>
      <c r="H3628" s="28">
        <f t="shared" ref="H3628:P3628" si="1651">AVERAGE(H3622:H3627)</f>
        <v>132.56742857142854</v>
      </c>
      <c r="I3628" s="28">
        <f t="shared" si="1651"/>
        <v>78.849230769230743</v>
      </c>
      <c r="J3628" s="28">
        <f t="shared" si="1651"/>
        <v>315.60278021978041</v>
      </c>
      <c r="K3628" s="28">
        <f t="shared" si="1651"/>
        <v>77.481208791208815</v>
      </c>
      <c r="L3628" s="28">
        <f t="shared" si="1651"/>
        <v>6.656349567592164E-3</v>
      </c>
      <c r="M3628" s="28">
        <f t="shared" si="1651"/>
        <v>330.4133626373627</v>
      </c>
      <c r="N3628" s="28">
        <f t="shared" si="1651"/>
        <v>119.65840659340643</v>
      </c>
      <c r="O3628" s="28">
        <f t="shared" si="1651"/>
        <v>44.390010989010989</v>
      </c>
      <c r="P3628" s="28">
        <f t="shared" si="1651"/>
        <v>0</v>
      </c>
      <c r="R3628" s="24">
        <f t="shared" si="1609"/>
        <v>1544.4512387671505</v>
      </c>
      <c r="T3628" s="5">
        <v>610.47122092060931</v>
      </c>
      <c r="V3628" s="20">
        <f t="shared" si="1610"/>
        <v>2154.9224596877598</v>
      </c>
      <c r="W3628" s="59">
        <f t="shared" si="1598"/>
        <v>43639</v>
      </c>
      <c r="X3628" s="36">
        <f t="shared" si="1644"/>
        <v>151.39905833333341</v>
      </c>
      <c r="Y3628" s="28">
        <f t="shared" si="1644"/>
        <v>338.18764999999991</v>
      </c>
      <c r="Z3628" s="28">
        <f t="shared" si="1644"/>
        <v>329.06874999999974</v>
      </c>
      <c r="AA3628" s="28">
        <f t="shared" si="1644"/>
        <v>321.8648083333332</v>
      </c>
      <c r="AB3628" s="28">
        <f t="shared" si="1644"/>
        <v>202.36661666666666</v>
      </c>
      <c r="AC3628" s="28">
        <f t="shared" si="1644"/>
        <v>35.93319166666668</v>
      </c>
      <c r="AD3628" s="28">
        <f t="shared" si="1644"/>
        <v>96.176699999999983</v>
      </c>
      <c r="AE3628" s="28">
        <f t="shared" si="1644"/>
        <v>0</v>
      </c>
      <c r="AF3628" s="28">
        <f t="shared" si="1644"/>
        <v>13.055871666666661</v>
      </c>
      <c r="AG3628" s="28">
        <f t="shared" si="1644"/>
        <v>8.5230499999999978</v>
      </c>
      <c r="AH3628" s="28">
        <f t="shared" si="1603"/>
        <v>0</v>
      </c>
      <c r="AL3628" s="24">
        <f t="shared" si="1613"/>
        <v>1496.5756966666663</v>
      </c>
      <c r="AN3628" s="47">
        <v>315</v>
      </c>
      <c r="AP3628" s="20">
        <f t="shared" si="1611"/>
        <v>1811.5756966666663</v>
      </c>
      <c r="AR3628" s="20"/>
    </row>
    <row r="3629" spans="1:44" x14ac:dyDescent="0.25">
      <c r="A3629" t="str">
        <f>VLOOKUP($B3629,'Cushing Balance'!$C$2:$E$500,3,TRUE)</f>
        <v>12018</v>
      </c>
      <c r="B3629" s="2">
        <v>43640</v>
      </c>
      <c r="C3629" s="32"/>
      <c r="D3629" s="36">
        <f t="shared" si="1639"/>
        <v>139.16694505494522</v>
      </c>
      <c r="E3629" s="28">
        <f t="shared" si="1640"/>
        <v>108.94604395604414</v>
      </c>
      <c r="F3629" s="28">
        <f t="shared" si="1641"/>
        <v>197.36916483516487</v>
      </c>
      <c r="G3629" s="28"/>
      <c r="H3629" s="28">
        <f t="shared" ref="H3629:P3629" si="1652">AVERAGE(H3623:H3628)</f>
        <v>132.56742857142854</v>
      </c>
      <c r="I3629" s="28">
        <f t="shared" si="1652"/>
        <v>78.849230769230743</v>
      </c>
      <c r="J3629" s="28">
        <f t="shared" si="1652"/>
        <v>315.60278021978041</v>
      </c>
      <c r="K3629" s="28">
        <f t="shared" si="1652"/>
        <v>77.481208791208815</v>
      </c>
      <c r="L3629" s="28">
        <f t="shared" si="1652"/>
        <v>6.656349567592164E-3</v>
      </c>
      <c r="M3629" s="28">
        <f t="shared" si="1652"/>
        <v>330.4133626373627</v>
      </c>
      <c r="N3629" s="28">
        <f t="shared" si="1652"/>
        <v>119.65840659340643</v>
      </c>
      <c r="O3629" s="28">
        <f t="shared" si="1652"/>
        <v>44.390010989010989</v>
      </c>
      <c r="P3629" s="28">
        <f t="shared" si="1652"/>
        <v>0</v>
      </c>
      <c r="R3629" s="24">
        <f t="shared" si="1609"/>
        <v>1544.4512387671505</v>
      </c>
      <c r="T3629" s="5">
        <v>610.47122092060931</v>
      </c>
      <c r="V3629" s="20">
        <f t="shared" si="1610"/>
        <v>2154.9224596877598</v>
      </c>
      <c r="W3629" s="59">
        <f t="shared" si="1598"/>
        <v>43640</v>
      </c>
      <c r="X3629" s="36">
        <f t="shared" si="1644"/>
        <v>151.39905833333341</v>
      </c>
      <c r="Y3629" s="28">
        <f t="shared" si="1644"/>
        <v>338.18764999999991</v>
      </c>
      <c r="Z3629" s="28">
        <f t="shared" si="1644"/>
        <v>329.06874999999974</v>
      </c>
      <c r="AA3629" s="28">
        <f t="shared" si="1644"/>
        <v>321.8648083333332</v>
      </c>
      <c r="AB3629" s="28">
        <f t="shared" si="1644"/>
        <v>202.36661666666666</v>
      </c>
      <c r="AC3629" s="28">
        <f t="shared" si="1644"/>
        <v>35.93319166666668</v>
      </c>
      <c r="AD3629" s="28">
        <f t="shared" si="1644"/>
        <v>96.176699999999983</v>
      </c>
      <c r="AE3629" s="28">
        <f t="shared" si="1644"/>
        <v>0</v>
      </c>
      <c r="AF3629" s="28">
        <f t="shared" si="1644"/>
        <v>13.055871666666661</v>
      </c>
      <c r="AG3629" s="28">
        <f t="shared" si="1644"/>
        <v>8.5230499999999978</v>
      </c>
      <c r="AH3629" s="28">
        <f t="shared" si="1603"/>
        <v>0</v>
      </c>
      <c r="AL3629" s="24">
        <f t="shared" si="1613"/>
        <v>1496.5756966666663</v>
      </c>
      <c r="AN3629" s="47">
        <v>315</v>
      </c>
      <c r="AP3629" s="20">
        <f t="shared" si="1611"/>
        <v>1811.5756966666663</v>
      </c>
      <c r="AR3629" s="20"/>
    </row>
    <row r="3630" spans="1:44" x14ac:dyDescent="0.25">
      <c r="A3630" t="str">
        <f>VLOOKUP($B3630,'Cushing Balance'!$C$2:$E$500,3,TRUE)</f>
        <v>12018</v>
      </c>
      <c r="B3630" s="2">
        <v>43641</v>
      </c>
      <c r="C3630" s="32"/>
      <c r="D3630" s="36">
        <f t="shared" si="1639"/>
        <v>139.16694505494522</v>
      </c>
      <c r="E3630" s="28">
        <f t="shared" si="1640"/>
        <v>108.94604395604414</v>
      </c>
      <c r="F3630" s="28">
        <f t="shared" si="1641"/>
        <v>197.36916483516487</v>
      </c>
      <c r="G3630" s="28"/>
      <c r="H3630" s="28">
        <f t="shared" ref="H3630:P3630" si="1653">AVERAGE(H3624:H3629)</f>
        <v>132.56742857142854</v>
      </c>
      <c r="I3630" s="28">
        <f t="shared" si="1653"/>
        <v>78.849230769230743</v>
      </c>
      <c r="J3630" s="28">
        <f t="shared" si="1653"/>
        <v>315.60278021978041</v>
      </c>
      <c r="K3630" s="28">
        <f t="shared" si="1653"/>
        <v>77.481208791208815</v>
      </c>
      <c r="L3630" s="28">
        <f t="shared" si="1653"/>
        <v>6.656349567592164E-3</v>
      </c>
      <c r="M3630" s="28">
        <f t="shared" si="1653"/>
        <v>330.4133626373627</v>
      </c>
      <c r="N3630" s="28">
        <f t="shared" si="1653"/>
        <v>119.65840659340643</v>
      </c>
      <c r="O3630" s="28">
        <f t="shared" si="1653"/>
        <v>44.390010989010989</v>
      </c>
      <c r="P3630" s="28">
        <f t="shared" si="1653"/>
        <v>0</v>
      </c>
      <c r="R3630" s="24">
        <f t="shared" si="1609"/>
        <v>1544.4512387671505</v>
      </c>
      <c r="T3630" s="5">
        <v>610.47122092060931</v>
      </c>
      <c r="V3630" s="20">
        <f t="shared" si="1610"/>
        <v>2154.9224596877598</v>
      </c>
      <c r="W3630" s="59">
        <f t="shared" si="1598"/>
        <v>43641</v>
      </c>
      <c r="X3630" s="36">
        <f t="shared" si="1644"/>
        <v>151.39905833333341</v>
      </c>
      <c r="Y3630" s="28">
        <f t="shared" si="1644"/>
        <v>338.18764999999991</v>
      </c>
      <c r="Z3630" s="28">
        <f t="shared" si="1644"/>
        <v>329.06874999999974</v>
      </c>
      <c r="AA3630" s="28">
        <f t="shared" si="1644"/>
        <v>321.8648083333332</v>
      </c>
      <c r="AB3630" s="28">
        <f t="shared" si="1644"/>
        <v>202.36661666666666</v>
      </c>
      <c r="AC3630" s="28">
        <f t="shared" si="1644"/>
        <v>35.93319166666668</v>
      </c>
      <c r="AD3630" s="28">
        <f t="shared" si="1644"/>
        <v>96.176699999999983</v>
      </c>
      <c r="AE3630" s="28">
        <f t="shared" si="1644"/>
        <v>0</v>
      </c>
      <c r="AF3630" s="28">
        <f t="shared" si="1644"/>
        <v>13.055871666666661</v>
      </c>
      <c r="AG3630" s="28">
        <f t="shared" si="1644"/>
        <v>8.5230499999999978</v>
      </c>
      <c r="AH3630" s="28">
        <f t="shared" si="1603"/>
        <v>0</v>
      </c>
      <c r="AL3630" s="24">
        <f t="shared" si="1613"/>
        <v>1496.5756966666663</v>
      </c>
      <c r="AN3630" s="47">
        <v>315</v>
      </c>
      <c r="AP3630" s="20">
        <f t="shared" si="1611"/>
        <v>1811.5756966666663</v>
      </c>
      <c r="AR3630" s="20"/>
    </row>
    <row r="3631" spans="1:44" x14ac:dyDescent="0.25">
      <c r="A3631" t="str">
        <f>VLOOKUP($B3631,'Cushing Balance'!$C$2:$E$500,3,TRUE)</f>
        <v>12018</v>
      </c>
      <c r="B3631" s="2">
        <v>43642</v>
      </c>
      <c r="C3631" s="32"/>
      <c r="D3631" s="36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R3631" s="24">
        <f t="shared" si="1609"/>
        <v>0</v>
      </c>
      <c r="T3631" s="5">
        <v>610.47122092060931</v>
      </c>
      <c r="V3631" s="20">
        <f t="shared" si="1610"/>
        <v>610.47122092060931</v>
      </c>
      <c r="W3631" s="59">
        <f t="shared" si="1598"/>
        <v>43642</v>
      </c>
      <c r="X3631" s="36">
        <f t="shared" si="1644"/>
        <v>151.39905833333341</v>
      </c>
      <c r="Y3631" s="28">
        <f t="shared" si="1644"/>
        <v>338.18764999999991</v>
      </c>
      <c r="Z3631" s="28">
        <f t="shared" si="1644"/>
        <v>329.06874999999974</v>
      </c>
      <c r="AA3631" s="28">
        <f t="shared" si="1644"/>
        <v>321.8648083333332</v>
      </c>
      <c r="AB3631" s="28">
        <f t="shared" si="1644"/>
        <v>202.36661666666666</v>
      </c>
      <c r="AC3631" s="28">
        <f t="shared" si="1644"/>
        <v>35.93319166666668</v>
      </c>
      <c r="AD3631" s="28">
        <f t="shared" si="1644"/>
        <v>96.176699999999983</v>
      </c>
      <c r="AE3631" s="28">
        <f t="shared" si="1644"/>
        <v>0</v>
      </c>
      <c r="AF3631" s="28">
        <f t="shared" si="1644"/>
        <v>13.055871666666661</v>
      </c>
      <c r="AG3631" s="28">
        <f t="shared" si="1644"/>
        <v>8.5230499999999978</v>
      </c>
      <c r="AH3631" s="28">
        <f t="shared" si="1603"/>
        <v>0</v>
      </c>
      <c r="AL3631" s="24">
        <f t="shared" si="1613"/>
        <v>1496.5756966666663</v>
      </c>
      <c r="AN3631" s="47">
        <v>315</v>
      </c>
      <c r="AP3631" s="20">
        <f t="shared" si="1611"/>
        <v>1811.5756966666663</v>
      </c>
      <c r="AR3631" s="20"/>
    </row>
    <row r="3632" spans="1:44" x14ac:dyDescent="0.25">
      <c r="A3632" t="str">
        <f>VLOOKUP($B3632,'Cushing Balance'!$C$2:$E$500,3,TRUE)</f>
        <v>12018</v>
      </c>
      <c r="B3632" s="2">
        <v>43643</v>
      </c>
      <c r="C3632" s="32"/>
      <c r="D3632" s="36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R3632" s="24">
        <f t="shared" si="1609"/>
        <v>0</v>
      </c>
      <c r="T3632" s="5">
        <v>610.47122092060931</v>
      </c>
      <c r="V3632" s="20">
        <f t="shared" si="1610"/>
        <v>610.47122092060931</v>
      </c>
      <c r="W3632" s="59">
        <f t="shared" si="1598"/>
        <v>43643</v>
      </c>
      <c r="X3632" s="36">
        <f t="shared" si="1644"/>
        <v>151.39905833333341</v>
      </c>
      <c r="Y3632" s="28">
        <f t="shared" si="1644"/>
        <v>338.18764999999991</v>
      </c>
      <c r="Z3632" s="28">
        <f t="shared" si="1644"/>
        <v>329.06874999999974</v>
      </c>
      <c r="AA3632" s="28">
        <f t="shared" si="1644"/>
        <v>321.8648083333332</v>
      </c>
      <c r="AB3632" s="28">
        <f t="shared" si="1644"/>
        <v>202.36661666666666</v>
      </c>
      <c r="AC3632" s="28">
        <f t="shared" si="1644"/>
        <v>35.93319166666668</v>
      </c>
      <c r="AD3632" s="28">
        <f t="shared" si="1644"/>
        <v>96.176699999999983</v>
      </c>
      <c r="AE3632" s="28">
        <f t="shared" si="1644"/>
        <v>0</v>
      </c>
      <c r="AF3632" s="28">
        <f t="shared" si="1644"/>
        <v>13.055871666666661</v>
      </c>
      <c r="AG3632" s="28">
        <f t="shared" si="1644"/>
        <v>8.5230499999999978</v>
      </c>
      <c r="AH3632" s="28">
        <f t="shared" si="1603"/>
        <v>0</v>
      </c>
      <c r="AL3632" s="24">
        <f t="shared" si="1613"/>
        <v>1496.5756966666663</v>
      </c>
      <c r="AN3632" s="47">
        <v>315</v>
      </c>
      <c r="AP3632" s="20">
        <f t="shared" si="1611"/>
        <v>1811.5756966666663</v>
      </c>
      <c r="AR3632" s="20"/>
    </row>
    <row r="3633" spans="1:44" x14ac:dyDescent="0.25">
      <c r="A3633" t="str">
        <f>VLOOKUP($B3633,'Cushing Balance'!$C$2:$E$500,3,TRUE)</f>
        <v>12018</v>
      </c>
      <c r="B3633" s="2">
        <v>43644</v>
      </c>
      <c r="C3633" s="32"/>
      <c r="D3633" s="36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R3633" s="24">
        <f t="shared" si="1609"/>
        <v>0</v>
      </c>
      <c r="T3633" s="5">
        <v>610.47122092060931</v>
      </c>
      <c r="V3633" s="20">
        <f t="shared" si="1610"/>
        <v>610.47122092060931</v>
      </c>
      <c r="W3633" s="59">
        <f t="shared" si="1598"/>
        <v>43644</v>
      </c>
      <c r="X3633" s="36">
        <f t="shared" si="1644"/>
        <v>151.39905833333341</v>
      </c>
      <c r="Y3633" s="28">
        <f t="shared" si="1644"/>
        <v>338.18764999999991</v>
      </c>
      <c r="Z3633" s="28">
        <f t="shared" si="1644"/>
        <v>329.06874999999974</v>
      </c>
      <c r="AA3633" s="28">
        <f t="shared" si="1644"/>
        <v>321.8648083333332</v>
      </c>
      <c r="AB3633" s="28">
        <f t="shared" si="1644"/>
        <v>202.36661666666666</v>
      </c>
      <c r="AC3633" s="28">
        <f t="shared" si="1644"/>
        <v>35.93319166666668</v>
      </c>
      <c r="AD3633" s="28">
        <f t="shared" si="1644"/>
        <v>96.176699999999983</v>
      </c>
      <c r="AE3633" s="28">
        <f t="shared" si="1644"/>
        <v>0</v>
      </c>
      <c r="AF3633" s="28">
        <f t="shared" si="1644"/>
        <v>13.055871666666661</v>
      </c>
      <c r="AG3633" s="28">
        <f t="shared" si="1644"/>
        <v>8.5230499999999978</v>
      </c>
      <c r="AH3633" s="28">
        <f t="shared" si="1603"/>
        <v>0</v>
      </c>
      <c r="AL3633" s="24">
        <f t="shared" si="1613"/>
        <v>1496.5756966666663</v>
      </c>
      <c r="AN3633" s="47">
        <v>315</v>
      </c>
      <c r="AP3633" s="20">
        <f t="shared" si="1611"/>
        <v>1811.5756966666663</v>
      </c>
      <c r="AR3633" s="20"/>
    </row>
    <row r="3634" spans="1:44" x14ac:dyDescent="0.25">
      <c r="A3634" t="str">
        <f>VLOOKUP($B3634,'Cushing Balance'!$C$2:$E$500,3,TRUE)</f>
        <v>12018</v>
      </c>
      <c r="B3634" s="2">
        <v>43645</v>
      </c>
      <c r="C3634" s="32"/>
      <c r="D3634" s="36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R3634" s="24">
        <f t="shared" si="1609"/>
        <v>0</v>
      </c>
      <c r="T3634" s="5">
        <v>610.47122092060931</v>
      </c>
      <c r="V3634" s="20">
        <f t="shared" si="1610"/>
        <v>610.47122092060931</v>
      </c>
      <c r="W3634" s="59">
        <f t="shared" si="1598"/>
        <v>43645</v>
      </c>
      <c r="X3634" s="36">
        <f t="shared" si="1644"/>
        <v>151.39905833333341</v>
      </c>
      <c r="Y3634" s="28">
        <f t="shared" si="1644"/>
        <v>338.18764999999991</v>
      </c>
      <c r="Z3634" s="28">
        <f t="shared" si="1644"/>
        <v>329.06874999999974</v>
      </c>
      <c r="AA3634" s="28">
        <f t="shared" si="1644"/>
        <v>321.8648083333332</v>
      </c>
      <c r="AB3634" s="28">
        <f t="shared" si="1644"/>
        <v>202.36661666666666</v>
      </c>
      <c r="AC3634" s="28">
        <f t="shared" si="1644"/>
        <v>35.93319166666668</v>
      </c>
      <c r="AD3634" s="28">
        <f t="shared" si="1644"/>
        <v>96.176699999999983</v>
      </c>
      <c r="AE3634" s="28">
        <f t="shared" si="1644"/>
        <v>0</v>
      </c>
      <c r="AF3634" s="28">
        <f t="shared" si="1644"/>
        <v>13.055871666666661</v>
      </c>
      <c r="AG3634" s="28">
        <f t="shared" si="1644"/>
        <v>8.5230499999999978</v>
      </c>
      <c r="AH3634" s="28">
        <f t="shared" si="1603"/>
        <v>0</v>
      </c>
      <c r="AL3634" s="24">
        <f t="shared" si="1613"/>
        <v>1496.5756966666663</v>
      </c>
      <c r="AN3634" s="47">
        <v>315</v>
      </c>
      <c r="AP3634" s="20">
        <f t="shared" si="1611"/>
        <v>1811.5756966666663</v>
      </c>
      <c r="AR3634" s="20"/>
    </row>
    <row r="3635" spans="1:44" x14ac:dyDescent="0.25">
      <c r="A3635" t="str">
        <f>VLOOKUP($B3635,'Cushing Balance'!$C$2:$E$500,3,TRUE)</f>
        <v>12018</v>
      </c>
      <c r="B3635" s="2">
        <v>43646</v>
      </c>
      <c r="C3635" s="32"/>
      <c r="D3635" s="36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R3635" s="24">
        <f t="shared" si="1609"/>
        <v>0</v>
      </c>
      <c r="T3635" s="5">
        <v>610.47122092060931</v>
      </c>
      <c r="V3635" s="20">
        <f t="shared" si="1610"/>
        <v>610.47122092060931</v>
      </c>
      <c r="W3635" s="59">
        <f t="shared" si="1598"/>
        <v>43646</v>
      </c>
      <c r="X3635" s="36">
        <f t="shared" si="1644"/>
        <v>151.39905833333341</v>
      </c>
      <c r="Y3635" s="28">
        <f t="shared" si="1644"/>
        <v>338.18764999999991</v>
      </c>
      <c r="Z3635" s="28">
        <f t="shared" si="1644"/>
        <v>329.06874999999974</v>
      </c>
      <c r="AA3635" s="28">
        <f t="shared" si="1644"/>
        <v>321.8648083333332</v>
      </c>
      <c r="AB3635" s="28">
        <f t="shared" si="1644"/>
        <v>202.36661666666666</v>
      </c>
      <c r="AC3635" s="28">
        <f t="shared" si="1644"/>
        <v>35.93319166666668</v>
      </c>
      <c r="AD3635" s="28">
        <f t="shared" si="1644"/>
        <v>96.176699999999983</v>
      </c>
      <c r="AE3635" s="28">
        <f t="shared" si="1644"/>
        <v>0</v>
      </c>
      <c r="AF3635" s="28">
        <f t="shared" si="1644"/>
        <v>13.055871666666661</v>
      </c>
      <c r="AG3635" s="28">
        <f t="shared" si="1644"/>
        <v>8.5230499999999978</v>
      </c>
      <c r="AH3635" s="28">
        <f t="shared" si="1603"/>
        <v>0</v>
      </c>
      <c r="AL3635" s="24">
        <f t="shared" si="1613"/>
        <v>1496.5756966666663</v>
      </c>
      <c r="AN3635" s="47">
        <v>315</v>
      </c>
      <c r="AP3635" s="20">
        <f t="shared" si="1611"/>
        <v>1811.5756966666663</v>
      </c>
      <c r="AR3635" s="20"/>
    </row>
    <row r="3636" spans="1:44" x14ac:dyDescent="0.25">
      <c r="A3636" t="str">
        <f>VLOOKUP($B3636,'Cushing Balance'!$C$2:$E$500,3,TRUE)</f>
        <v>12018</v>
      </c>
      <c r="B3636" s="2">
        <v>43647</v>
      </c>
      <c r="C3636" s="32"/>
      <c r="D3636" s="36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R3636" s="24">
        <f t="shared" si="1609"/>
        <v>0</v>
      </c>
      <c r="T3636" s="5">
        <v>613.0030195177842</v>
      </c>
      <c r="V3636" s="20">
        <f t="shared" si="1610"/>
        <v>613.0030195177842</v>
      </c>
      <c r="W3636" s="59">
        <f t="shared" si="1598"/>
        <v>43647</v>
      </c>
      <c r="X3636" s="36">
        <f t="shared" si="1644"/>
        <v>151.39905833333341</v>
      </c>
      <c r="Y3636" s="28">
        <f t="shared" si="1644"/>
        <v>338.18764999999991</v>
      </c>
      <c r="Z3636" s="28">
        <f t="shared" si="1644"/>
        <v>329.06874999999974</v>
      </c>
      <c r="AA3636" s="28">
        <f t="shared" si="1644"/>
        <v>321.8648083333332</v>
      </c>
      <c r="AB3636" s="28">
        <f t="shared" si="1644"/>
        <v>202.36661666666666</v>
      </c>
      <c r="AC3636" s="28">
        <f t="shared" si="1644"/>
        <v>35.93319166666668</v>
      </c>
      <c r="AD3636" s="28">
        <f t="shared" si="1644"/>
        <v>96.176699999999983</v>
      </c>
      <c r="AE3636" s="28">
        <f t="shared" si="1644"/>
        <v>0</v>
      </c>
      <c r="AF3636" s="28">
        <f t="shared" si="1644"/>
        <v>13.055871666666661</v>
      </c>
      <c r="AG3636" s="28">
        <f t="shared" si="1644"/>
        <v>8.5230499999999978</v>
      </c>
      <c r="AH3636" s="28">
        <f t="shared" si="1603"/>
        <v>0</v>
      </c>
      <c r="AL3636" s="24">
        <f t="shared" si="1613"/>
        <v>1496.5756966666663</v>
      </c>
      <c r="AN3636" s="47">
        <v>315</v>
      </c>
      <c r="AP3636" s="20">
        <f t="shared" si="1611"/>
        <v>1811.5756966666663</v>
      </c>
      <c r="AR3636" s="20"/>
    </row>
    <row r="3637" spans="1:44" x14ac:dyDescent="0.25">
      <c r="A3637" t="str">
        <f>VLOOKUP($B3637,'Cushing Balance'!$C$2:$E$500,3,TRUE)</f>
        <v>12018</v>
      </c>
      <c r="B3637" s="2">
        <v>43648</v>
      </c>
      <c r="C3637" s="32"/>
      <c r="D3637" s="36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R3637" s="24">
        <f t="shared" si="1609"/>
        <v>0</v>
      </c>
      <c r="T3637" s="5">
        <v>613.0030195177842</v>
      </c>
      <c r="V3637" s="20">
        <f t="shared" si="1610"/>
        <v>613.0030195177842</v>
      </c>
      <c r="W3637" s="59">
        <f t="shared" si="1598"/>
        <v>43648</v>
      </c>
      <c r="X3637" s="36">
        <f t="shared" ref="X3637:AG3652" si="1654">AVERAGE(X3630:X3636)</f>
        <v>151.39905833333341</v>
      </c>
      <c r="Y3637" s="28">
        <f t="shared" si="1654"/>
        <v>338.18764999999991</v>
      </c>
      <c r="Z3637" s="28">
        <f t="shared" si="1654"/>
        <v>329.06874999999974</v>
      </c>
      <c r="AA3637" s="28">
        <f t="shared" si="1654"/>
        <v>321.8648083333332</v>
      </c>
      <c r="AB3637" s="28">
        <f t="shared" si="1654"/>
        <v>202.36661666666666</v>
      </c>
      <c r="AC3637" s="28">
        <f t="shared" si="1654"/>
        <v>35.93319166666668</v>
      </c>
      <c r="AD3637" s="28">
        <f t="shared" si="1654"/>
        <v>96.176699999999983</v>
      </c>
      <c r="AE3637" s="28">
        <f t="shared" si="1654"/>
        <v>0</v>
      </c>
      <c r="AF3637" s="28">
        <f t="shared" si="1654"/>
        <v>13.055871666666661</v>
      </c>
      <c r="AG3637" s="28">
        <f t="shared" si="1654"/>
        <v>8.5230499999999978</v>
      </c>
      <c r="AH3637" s="28">
        <f t="shared" si="1603"/>
        <v>0</v>
      </c>
      <c r="AL3637" s="24">
        <f t="shared" si="1613"/>
        <v>1496.5756966666663</v>
      </c>
      <c r="AN3637" s="47">
        <v>315</v>
      </c>
      <c r="AP3637" s="20">
        <f t="shared" si="1611"/>
        <v>1811.5756966666663</v>
      </c>
      <c r="AR3637" s="20"/>
    </row>
    <row r="3638" spans="1:44" x14ac:dyDescent="0.25">
      <c r="A3638" t="str">
        <f>VLOOKUP($B3638,'Cushing Balance'!$C$2:$E$500,3,TRUE)</f>
        <v>12018</v>
      </c>
      <c r="B3638" s="2">
        <v>43649</v>
      </c>
      <c r="C3638" s="32"/>
      <c r="D3638" s="36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R3638" s="24">
        <f t="shared" si="1609"/>
        <v>0</v>
      </c>
      <c r="T3638" s="5">
        <v>613.0030195177842</v>
      </c>
      <c r="V3638" s="20">
        <f t="shared" si="1610"/>
        <v>613.0030195177842</v>
      </c>
      <c r="W3638" s="59">
        <f t="shared" si="1598"/>
        <v>43649</v>
      </c>
      <c r="X3638" s="36">
        <f t="shared" si="1654"/>
        <v>151.39905833333341</v>
      </c>
      <c r="Y3638" s="28">
        <f t="shared" si="1654"/>
        <v>338.18764999999991</v>
      </c>
      <c r="Z3638" s="28">
        <f t="shared" si="1654"/>
        <v>329.06874999999974</v>
      </c>
      <c r="AA3638" s="28">
        <f t="shared" si="1654"/>
        <v>321.8648083333332</v>
      </c>
      <c r="AB3638" s="28">
        <f t="shared" si="1654"/>
        <v>202.36661666666666</v>
      </c>
      <c r="AC3638" s="28">
        <f t="shared" si="1654"/>
        <v>35.93319166666668</v>
      </c>
      <c r="AD3638" s="28">
        <f t="shared" si="1654"/>
        <v>96.176699999999983</v>
      </c>
      <c r="AE3638" s="28">
        <f t="shared" si="1654"/>
        <v>0</v>
      </c>
      <c r="AF3638" s="28">
        <f t="shared" si="1654"/>
        <v>13.055871666666661</v>
      </c>
      <c r="AG3638" s="28">
        <f t="shared" si="1654"/>
        <v>8.5230499999999978</v>
      </c>
      <c r="AH3638" s="28">
        <f t="shared" si="1603"/>
        <v>0</v>
      </c>
      <c r="AL3638" s="24">
        <f t="shared" si="1613"/>
        <v>1496.5756966666663</v>
      </c>
      <c r="AN3638" s="47">
        <v>315</v>
      </c>
      <c r="AP3638" s="20">
        <f t="shared" si="1611"/>
        <v>1811.5756966666663</v>
      </c>
      <c r="AR3638" s="20"/>
    </row>
    <row r="3639" spans="1:44" x14ac:dyDescent="0.25">
      <c r="A3639" t="str">
        <f>VLOOKUP($B3639,'Cushing Balance'!$C$2:$E$500,3,TRUE)</f>
        <v>12018</v>
      </c>
      <c r="B3639" s="2">
        <v>43650</v>
      </c>
      <c r="C3639" s="32"/>
      <c r="D3639" s="36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R3639" s="24">
        <f t="shared" si="1609"/>
        <v>0</v>
      </c>
      <c r="T3639" s="5">
        <v>613.0030195177842</v>
      </c>
      <c r="V3639" s="20">
        <f t="shared" si="1610"/>
        <v>613.0030195177842</v>
      </c>
      <c r="W3639" s="59">
        <f t="shared" si="1598"/>
        <v>43650</v>
      </c>
      <c r="X3639" s="36">
        <f t="shared" si="1654"/>
        <v>151.39905833333341</v>
      </c>
      <c r="Y3639" s="28">
        <f t="shared" si="1654"/>
        <v>338.18764999999991</v>
      </c>
      <c r="Z3639" s="28">
        <f t="shared" si="1654"/>
        <v>329.06874999999974</v>
      </c>
      <c r="AA3639" s="28">
        <f t="shared" si="1654"/>
        <v>321.8648083333332</v>
      </c>
      <c r="AB3639" s="28">
        <f t="shared" si="1654"/>
        <v>202.36661666666666</v>
      </c>
      <c r="AC3639" s="28">
        <f t="shared" si="1654"/>
        <v>35.93319166666668</v>
      </c>
      <c r="AD3639" s="28">
        <f t="shared" si="1654"/>
        <v>96.176699999999983</v>
      </c>
      <c r="AE3639" s="28">
        <f t="shared" si="1654"/>
        <v>0</v>
      </c>
      <c r="AF3639" s="28">
        <f t="shared" si="1654"/>
        <v>13.055871666666661</v>
      </c>
      <c r="AG3639" s="28">
        <f t="shared" si="1654"/>
        <v>8.5230499999999978</v>
      </c>
      <c r="AH3639" s="28">
        <f t="shared" si="1603"/>
        <v>0</v>
      </c>
      <c r="AL3639" s="24">
        <f t="shared" si="1613"/>
        <v>1496.5756966666663</v>
      </c>
      <c r="AN3639" s="47">
        <v>315</v>
      </c>
      <c r="AP3639" s="20">
        <f t="shared" si="1611"/>
        <v>1811.5756966666663</v>
      </c>
      <c r="AR3639" s="20"/>
    </row>
    <row r="3640" spans="1:44" x14ac:dyDescent="0.25">
      <c r="A3640" t="str">
        <f>VLOOKUP($B3640,'Cushing Balance'!$C$2:$E$500,3,TRUE)</f>
        <v>12018</v>
      </c>
      <c r="B3640" s="2">
        <v>43651</v>
      </c>
      <c r="C3640" s="32"/>
      <c r="D3640" s="36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R3640" s="24">
        <f t="shared" si="1609"/>
        <v>0</v>
      </c>
      <c r="T3640" s="5">
        <v>613.0030195177842</v>
      </c>
      <c r="V3640" s="20">
        <f t="shared" si="1610"/>
        <v>613.0030195177842</v>
      </c>
      <c r="W3640" s="59">
        <f t="shared" si="1598"/>
        <v>43651</v>
      </c>
      <c r="X3640" s="36">
        <f t="shared" si="1654"/>
        <v>151.39905833333341</v>
      </c>
      <c r="Y3640" s="28">
        <f t="shared" si="1654"/>
        <v>338.18764999999991</v>
      </c>
      <c r="Z3640" s="28">
        <f t="shared" si="1654"/>
        <v>329.06874999999974</v>
      </c>
      <c r="AA3640" s="28">
        <f t="shared" si="1654"/>
        <v>321.8648083333332</v>
      </c>
      <c r="AB3640" s="28">
        <f t="shared" si="1654"/>
        <v>202.36661666666666</v>
      </c>
      <c r="AC3640" s="28">
        <f t="shared" si="1654"/>
        <v>35.93319166666668</v>
      </c>
      <c r="AD3640" s="28">
        <f t="shared" si="1654"/>
        <v>96.176699999999983</v>
      </c>
      <c r="AE3640" s="28">
        <f t="shared" si="1654"/>
        <v>0</v>
      </c>
      <c r="AF3640" s="28">
        <f t="shared" si="1654"/>
        <v>13.055871666666661</v>
      </c>
      <c r="AG3640" s="28">
        <f t="shared" si="1654"/>
        <v>8.5230499999999978</v>
      </c>
      <c r="AH3640" s="28">
        <f t="shared" si="1603"/>
        <v>0</v>
      </c>
      <c r="AL3640" s="24">
        <f t="shared" si="1613"/>
        <v>1496.5756966666663</v>
      </c>
      <c r="AN3640" s="47">
        <v>315</v>
      </c>
      <c r="AP3640" s="20">
        <f t="shared" si="1611"/>
        <v>1811.5756966666663</v>
      </c>
      <c r="AR3640" s="20"/>
    </row>
    <row r="3641" spans="1:44" x14ac:dyDescent="0.25">
      <c r="A3641" t="str">
        <f>VLOOKUP($B3641,'Cushing Balance'!$C$2:$E$500,3,TRUE)</f>
        <v>12018</v>
      </c>
      <c r="B3641" s="2">
        <v>43652</v>
      </c>
      <c r="C3641" s="32"/>
      <c r="D3641" s="36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R3641" s="24">
        <f t="shared" si="1609"/>
        <v>0</v>
      </c>
      <c r="T3641" s="5">
        <v>613.0030195177842</v>
      </c>
      <c r="V3641" s="20">
        <f t="shared" si="1610"/>
        <v>613.0030195177842</v>
      </c>
      <c r="W3641" s="59">
        <f t="shared" si="1598"/>
        <v>43652</v>
      </c>
      <c r="X3641" s="36">
        <f t="shared" si="1654"/>
        <v>151.39905833333341</v>
      </c>
      <c r="Y3641" s="28">
        <f t="shared" si="1654"/>
        <v>338.18764999999991</v>
      </c>
      <c r="Z3641" s="28">
        <f t="shared" si="1654"/>
        <v>329.06874999999974</v>
      </c>
      <c r="AA3641" s="28">
        <f t="shared" si="1654"/>
        <v>321.8648083333332</v>
      </c>
      <c r="AB3641" s="28">
        <f t="shared" si="1654"/>
        <v>202.36661666666666</v>
      </c>
      <c r="AC3641" s="28">
        <f t="shared" si="1654"/>
        <v>35.93319166666668</v>
      </c>
      <c r="AD3641" s="28">
        <f t="shared" si="1654"/>
        <v>96.176699999999983</v>
      </c>
      <c r="AE3641" s="28">
        <f t="shared" si="1654"/>
        <v>0</v>
      </c>
      <c r="AF3641" s="28">
        <f t="shared" si="1654"/>
        <v>13.055871666666661</v>
      </c>
      <c r="AG3641" s="28">
        <f t="shared" si="1654"/>
        <v>8.5230499999999978</v>
      </c>
      <c r="AH3641" s="28">
        <f t="shared" si="1603"/>
        <v>0</v>
      </c>
      <c r="AL3641" s="24">
        <f t="shared" si="1613"/>
        <v>1496.5756966666663</v>
      </c>
      <c r="AN3641" s="47">
        <v>315</v>
      </c>
      <c r="AP3641" s="20">
        <f t="shared" si="1611"/>
        <v>1811.5756966666663</v>
      </c>
      <c r="AR3641" s="20"/>
    </row>
    <row r="3642" spans="1:44" x14ac:dyDescent="0.25">
      <c r="A3642" t="str">
        <f>VLOOKUP($B3642,'Cushing Balance'!$C$2:$E$500,3,TRUE)</f>
        <v>12018</v>
      </c>
      <c r="B3642" s="2">
        <v>43653</v>
      </c>
      <c r="C3642" s="32"/>
      <c r="D3642" s="36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R3642" s="24">
        <f t="shared" si="1609"/>
        <v>0</v>
      </c>
      <c r="T3642" s="5">
        <v>613.0030195177842</v>
      </c>
      <c r="V3642" s="20">
        <f t="shared" si="1610"/>
        <v>613.0030195177842</v>
      </c>
      <c r="W3642" s="59">
        <f t="shared" si="1598"/>
        <v>43653</v>
      </c>
      <c r="X3642" s="36">
        <f t="shared" si="1654"/>
        <v>151.39905833333341</v>
      </c>
      <c r="Y3642" s="28">
        <f t="shared" si="1654"/>
        <v>338.18764999999991</v>
      </c>
      <c r="Z3642" s="28">
        <f t="shared" si="1654"/>
        <v>329.06874999999974</v>
      </c>
      <c r="AA3642" s="28">
        <f t="shared" si="1654"/>
        <v>321.8648083333332</v>
      </c>
      <c r="AB3642" s="28">
        <f t="shared" si="1654"/>
        <v>202.36661666666666</v>
      </c>
      <c r="AC3642" s="28">
        <f t="shared" si="1654"/>
        <v>35.93319166666668</v>
      </c>
      <c r="AD3642" s="28">
        <f t="shared" si="1654"/>
        <v>96.176699999999983</v>
      </c>
      <c r="AE3642" s="28">
        <f t="shared" si="1654"/>
        <v>0</v>
      </c>
      <c r="AF3642" s="28">
        <f t="shared" si="1654"/>
        <v>13.055871666666661</v>
      </c>
      <c r="AG3642" s="28">
        <f t="shared" si="1654"/>
        <v>8.5230499999999978</v>
      </c>
      <c r="AH3642" s="28">
        <f t="shared" si="1603"/>
        <v>0</v>
      </c>
      <c r="AL3642" s="24">
        <f t="shared" si="1613"/>
        <v>1496.5756966666663</v>
      </c>
      <c r="AN3642" s="47">
        <v>315</v>
      </c>
      <c r="AP3642" s="20">
        <f t="shared" si="1611"/>
        <v>1811.5756966666663</v>
      </c>
      <c r="AR3642" s="20"/>
    </row>
    <row r="3643" spans="1:44" x14ac:dyDescent="0.25">
      <c r="A3643" t="str">
        <f>VLOOKUP($B3643,'Cushing Balance'!$C$2:$E$500,3,TRUE)</f>
        <v>12018</v>
      </c>
      <c r="B3643" s="2">
        <v>43654</v>
      </c>
      <c r="C3643" s="32"/>
      <c r="D3643" s="36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R3643" s="24">
        <f t="shared" si="1609"/>
        <v>0</v>
      </c>
      <c r="T3643" s="5">
        <v>613.0030195177842</v>
      </c>
      <c r="V3643" s="20">
        <f t="shared" si="1610"/>
        <v>613.0030195177842</v>
      </c>
      <c r="W3643" s="59">
        <f t="shared" si="1598"/>
        <v>43654</v>
      </c>
      <c r="X3643" s="36">
        <f t="shared" si="1654"/>
        <v>151.39905833333341</v>
      </c>
      <c r="Y3643" s="28">
        <f t="shared" si="1654"/>
        <v>338.18764999999991</v>
      </c>
      <c r="Z3643" s="28">
        <f t="shared" si="1654"/>
        <v>329.06874999999974</v>
      </c>
      <c r="AA3643" s="28">
        <f t="shared" si="1654"/>
        <v>321.8648083333332</v>
      </c>
      <c r="AB3643" s="28">
        <f t="shared" si="1654"/>
        <v>202.36661666666666</v>
      </c>
      <c r="AC3643" s="28">
        <f t="shared" si="1654"/>
        <v>35.93319166666668</v>
      </c>
      <c r="AD3643" s="28">
        <f t="shared" si="1654"/>
        <v>96.176699999999983</v>
      </c>
      <c r="AE3643" s="28">
        <f t="shared" si="1654"/>
        <v>0</v>
      </c>
      <c r="AF3643" s="28">
        <f t="shared" si="1654"/>
        <v>13.055871666666661</v>
      </c>
      <c r="AG3643" s="28">
        <f t="shared" si="1654"/>
        <v>8.5230499999999978</v>
      </c>
      <c r="AH3643" s="28">
        <f t="shared" si="1603"/>
        <v>0</v>
      </c>
      <c r="AL3643" s="24">
        <f t="shared" si="1613"/>
        <v>1496.5756966666663</v>
      </c>
      <c r="AN3643" s="47">
        <v>315</v>
      </c>
      <c r="AP3643" s="20">
        <f t="shared" si="1611"/>
        <v>1811.5756966666663</v>
      </c>
      <c r="AR3643" s="20"/>
    </row>
    <row r="3644" spans="1:44" x14ac:dyDescent="0.25">
      <c r="A3644" t="str">
        <f>VLOOKUP($B3644,'Cushing Balance'!$C$2:$E$500,3,TRUE)</f>
        <v>12018</v>
      </c>
      <c r="B3644" s="2">
        <v>43655</v>
      </c>
      <c r="C3644" s="32"/>
      <c r="D3644" s="36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R3644" s="24">
        <f t="shared" si="1609"/>
        <v>0</v>
      </c>
      <c r="T3644" s="5">
        <v>613.0030195177842</v>
      </c>
      <c r="V3644" s="20">
        <f t="shared" si="1610"/>
        <v>613.0030195177842</v>
      </c>
      <c r="W3644" s="59">
        <f t="shared" si="1598"/>
        <v>43655</v>
      </c>
      <c r="X3644" s="36">
        <f t="shared" si="1654"/>
        <v>151.39905833333341</v>
      </c>
      <c r="Y3644" s="28">
        <f t="shared" si="1654"/>
        <v>338.18764999999991</v>
      </c>
      <c r="Z3644" s="28">
        <f t="shared" si="1654"/>
        <v>329.06874999999974</v>
      </c>
      <c r="AA3644" s="28">
        <f t="shared" si="1654"/>
        <v>321.8648083333332</v>
      </c>
      <c r="AB3644" s="28">
        <f t="shared" si="1654"/>
        <v>202.36661666666666</v>
      </c>
      <c r="AC3644" s="28">
        <f t="shared" si="1654"/>
        <v>35.93319166666668</v>
      </c>
      <c r="AD3644" s="28">
        <f t="shared" si="1654"/>
        <v>96.176699999999983</v>
      </c>
      <c r="AE3644" s="28">
        <f t="shared" si="1654"/>
        <v>0</v>
      </c>
      <c r="AF3644" s="28">
        <f t="shared" si="1654"/>
        <v>13.055871666666661</v>
      </c>
      <c r="AG3644" s="28">
        <f t="shared" si="1654"/>
        <v>8.5230499999999978</v>
      </c>
      <c r="AH3644" s="28">
        <f t="shared" si="1603"/>
        <v>0</v>
      </c>
      <c r="AL3644" s="24">
        <f t="shared" si="1613"/>
        <v>1496.5756966666663</v>
      </c>
      <c r="AN3644" s="47">
        <v>315</v>
      </c>
      <c r="AP3644" s="20">
        <f t="shared" si="1611"/>
        <v>1811.5756966666663</v>
      </c>
      <c r="AR3644" s="20"/>
    </row>
    <row r="3645" spans="1:44" x14ac:dyDescent="0.25">
      <c r="A3645" t="str">
        <f>VLOOKUP($B3645,'Cushing Balance'!$C$2:$E$500,3,TRUE)</f>
        <v>12018</v>
      </c>
      <c r="B3645" s="2">
        <v>43656</v>
      </c>
      <c r="C3645" s="32"/>
      <c r="D3645" s="36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R3645" s="24">
        <f t="shared" si="1609"/>
        <v>0</v>
      </c>
      <c r="T3645" s="5">
        <v>613.0030195177842</v>
      </c>
      <c r="V3645" s="20">
        <f t="shared" si="1610"/>
        <v>613.0030195177842</v>
      </c>
      <c r="W3645" s="59">
        <f t="shared" si="1598"/>
        <v>43656</v>
      </c>
      <c r="X3645" s="36">
        <f t="shared" si="1654"/>
        <v>151.39905833333341</v>
      </c>
      <c r="Y3645" s="28">
        <f t="shared" si="1654"/>
        <v>338.18764999999991</v>
      </c>
      <c r="Z3645" s="28">
        <f t="shared" si="1654"/>
        <v>329.06874999999974</v>
      </c>
      <c r="AA3645" s="28">
        <f t="shared" si="1654"/>
        <v>321.8648083333332</v>
      </c>
      <c r="AB3645" s="28">
        <f t="shared" si="1654"/>
        <v>202.36661666666666</v>
      </c>
      <c r="AC3645" s="28">
        <f t="shared" si="1654"/>
        <v>35.93319166666668</v>
      </c>
      <c r="AD3645" s="28">
        <f t="shared" si="1654"/>
        <v>96.176699999999983</v>
      </c>
      <c r="AE3645" s="28">
        <f t="shared" si="1654"/>
        <v>0</v>
      </c>
      <c r="AF3645" s="28">
        <f t="shared" si="1654"/>
        <v>13.055871666666661</v>
      </c>
      <c r="AG3645" s="28">
        <f t="shared" si="1654"/>
        <v>8.5230499999999978</v>
      </c>
      <c r="AH3645" s="28">
        <f t="shared" si="1603"/>
        <v>0</v>
      </c>
      <c r="AL3645" s="24">
        <f t="shared" si="1613"/>
        <v>1496.5756966666663</v>
      </c>
      <c r="AN3645" s="47">
        <v>315</v>
      </c>
      <c r="AP3645" s="20">
        <f t="shared" si="1611"/>
        <v>1811.5756966666663</v>
      </c>
      <c r="AR3645" s="20"/>
    </row>
    <row r="3646" spans="1:44" x14ac:dyDescent="0.25">
      <c r="A3646" t="str">
        <f>VLOOKUP($B3646,'Cushing Balance'!$C$2:$E$500,3,TRUE)</f>
        <v>12018</v>
      </c>
      <c r="B3646" s="2">
        <v>43657</v>
      </c>
      <c r="C3646" s="32"/>
      <c r="D3646" s="36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R3646" s="24">
        <f t="shared" si="1609"/>
        <v>0</v>
      </c>
      <c r="T3646" s="5">
        <v>613.0030195177842</v>
      </c>
      <c r="V3646" s="20">
        <f t="shared" si="1610"/>
        <v>613.0030195177842</v>
      </c>
      <c r="W3646" s="59">
        <f t="shared" si="1598"/>
        <v>43657</v>
      </c>
      <c r="X3646" s="36">
        <f t="shared" si="1654"/>
        <v>151.39905833333341</v>
      </c>
      <c r="Y3646" s="28">
        <f t="shared" si="1654"/>
        <v>338.18764999999991</v>
      </c>
      <c r="Z3646" s="28">
        <f t="shared" si="1654"/>
        <v>329.06874999999974</v>
      </c>
      <c r="AA3646" s="28">
        <f t="shared" si="1654"/>
        <v>321.8648083333332</v>
      </c>
      <c r="AB3646" s="28">
        <f t="shared" si="1654"/>
        <v>202.36661666666666</v>
      </c>
      <c r="AC3646" s="28">
        <f t="shared" si="1654"/>
        <v>35.93319166666668</v>
      </c>
      <c r="AD3646" s="28">
        <f t="shared" si="1654"/>
        <v>96.176699999999983</v>
      </c>
      <c r="AE3646" s="28">
        <f t="shared" si="1654"/>
        <v>0</v>
      </c>
      <c r="AF3646" s="28">
        <f t="shared" si="1654"/>
        <v>13.055871666666661</v>
      </c>
      <c r="AG3646" s="28">
        <f t="shared" si="1654"/>
        <v>8.5230499999999978</v>
      </c>
      <c r="AH3646" s="28">
        <f t="shared" si="1603"/>
        <v>0</v>
      </c>
      <c r="AL3646" s="24">
        <f t="shared" si="1613"/>
        <v>1496.5756966666663</v>
      </c>
      <c r="AN3646" s="47">
        <v>315</v>
      </c>
      <c r="AP3646" s="20">
        <f t="shared" si="1611"/>
        <v>1811.5756966666663</v>
      </c>
      <c r="AR3646" s="20"/>
    </row>
    <row r="3647" spans="1:44" x14ac:dyDescent="0.25">
      <c r="A3647" t="str">
        <f>VLOOKUP($B3647,'Cushing Balance'!$C$2:$E$500,3,TRUE)</f>
        <v>12018</v>
      </c>
      <c r="B3647" s="2">
        <v>43658</v>
      </c>
      <c r="C3647" s="32"/>
      <c r="D3647" s="36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R3647" s="24">
        <f t="shared" si="1609"/>
        <v>0</v>
      </c>
      <c r="T3647" s="5">
        <v>613.0030195177842</v>
      </c>
      <c r="V3647" s="20">
        <f t="shared" si="1610"/>
        <v>613.0030195177842</v>
      </c>
      <c r="W3647" s="59">
        <f t="shared" si="1598"/>
        <v>43658</v>
      </c>
      <c r="X3647" s="36">
        <f t="shared" si="1654"/>
        <v>151.39905833333341</v>
      </c>
      <c r="Y3647" s="28">
        <f t="shared" si="1654"/>
        <v>338.18764999999991</v>
      </c>
      <c r="Z3647" s="28">
        <f t="shared" si="1654"/>
        <v>329.06874999999974</v>
      </c>
      <c r="AA3647" s="28">
        <f t="shared" si="1654"/>
        <v>321.8648083333332</v>
      </c>
      <c r="AB3647" s="28">
        <f t="shared" si="1654"/>
        <v>202.36661666666666</v>
      </c>
      <c r="AC3647" s="28">
        <f t="shared" si="1654"/>
        <v>35.93319166666668</v>
      </c>
      <c r="AD3647" s="28">
        <f t="shared" si="1654"/>
        <v>96.176699999999983</v>
      </c>
      <c r="AE3647" s="28">
        <f t="shared" si="1654"/>
        <v>0</v>
      </c>
      <c r="AF3647" s="28">
        <f t="shared" si="1654"/>
        <v>13.055871666666661</v>
      </c>
      <c r="AG3647" s="28">
        <f t="shared" si="1654"/>
        <v>8.5230499999999978</v>
      </c>
      <c r="AH3647" s="28">
        <f t="shared" si="1603"/>
        <v>0</v>
      </c>
      <c r="AL3647" s="24">
        <f t="shared" si="1613"/>
        <v>1496.5756966666663</v>
      </c>
      <c r="AN3647" s="47">
        <v>315</v>
      </c>
      <c r="AP3647" s="20">
        <f t="shared" si="1611"/>
        <v>1811.5756966666663</v>
      </c>
      <c r="AR3647" s="20"/>
    </row>
    <row r="3648" spans="1:44" x14ac:dyDescent="0.25">
      <c r="A3648" t="str">
        <f>VLOOKUP($B3648,'Cushing Balance'!$C$2:$E$500,3,TRUE)</f>
        <v>12018</v>
      </c>
      <c r="B3648" s="2">
        <v>43659</v>
      </c>
      <c r="C3648" s="32"/>
      <c r="D3648" s="36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R3648" s="24">
        <f t="shared" si="1609"/>
        <v>0</v>
      </c>
      <c r="T3648" s="5">
        <v>613.0030195177842</v>
      </c>
      <c r="V3648" s="20">
        <f t="shared" si="1610"/>
        <v>613.0030195177842</v>
      </c>
      <c r="W3648" s="59">
        <f t="shared" si="1598"/>
        <v>43659</v>
      </c>
      <c r="X3648" s="36">
        <f t="shared" si="1654"/>
        <v>151.39905833333341</v>
      </c>
      <c r="Y3648" s="28">
        <f t="shared" si="1654"/>
        <v>338.18764999999991</v>
      </c>
      <c r="Z3648" s="28">
        <f t="shared" si="1654"/>
        <v>329.06874999999974</v>
      </c>
      <c r="AA3648" s="28">
        <f t="shared" si="1654"/>
        <v>321.8648083333332</v>
      </c>
      <c r="AB3648" s="28">
        <f t="shared" si="1654"/>
        <v>202.36661666666666</v>
      </c>
      <c r="AC3648" s="28">
        <f t="shared" si="1654"/>
        <v>35.93319166666668</v>
      </c>
      <c r="AD3648" s="28">
        <f t="shared" si="1654"/>
        <v>96.176699999999983</v>
      </c>
      <c r="AE3648" s="28">
        <f t="shared" si="1654"/>
        <v>0</v>
      </c>
      <c r="AF3648" s="28">
        <f t="shared" si="1654"/>
        <v>13.055871666666661</v>
      </c>
      <c r="AG3648" s="28">
        <f t="shared" si="1654"/>
        <v>8.5230499999999978</v>
      </c>
      <c r="AH3648" s="28">
        <f t="shared" si="1603"/>
        <v>0</v>
      </c>
      <c r="AL3648" s="24">
        <f t="shared" si="1613"/>
        <v>1496.5756966666663</v>
      </c>
      <c r="AN3648" s="47">
        <v>315</v>
      </c>
      <c r="AP3648" s="20">
        <f t="shared" si="1611"/>
        <v>1811.5756966666663</v>
      </c>
      <c r="AR3648" s="20"/>
    </row>
    <row r="3649" spans="1:44" x14ac:dyDescent="0.25">
      <c r="A3649" t="str">
        <f>VLOOKUP($B3649,'Cushing Balance'!$C$2:$E$500,3,TRUE)</f>
        <v>12018</v>
      </c>
      <c r="B3649" s="2">
        <v>43660</v>
      </c>
      <c r="C3649" s="32"/>
      <c r="D3649" s="36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R3649" s="24">
        <f t="shared" si="1609"/>
        <v>0</v>
      </c>
      <c r="T3649" s="5">
        <v>613.0030195177842</v>
      </c>
      <c r="V3649" s="20">
        <f t="shared" si="1610"/>
        <v>613.0030195177842</v>
      </c>
      <c r="W3649" s="59">
        <f t="shared" si="1598"/>
        <v>43660</v>
      </c>
      <c r="X3649" s="36">
        <f t="shared" si="1654"/>
        <v>151.39905833333341</v>
      </c>
      <c r="Y3649" s="28">
        <f t="shared" si="1654"/>
        <v>338.18764999999991</v>
      </c>
      <c r="Z3649" s="28">
        <f t="shared" si="1654"/>
        <v>329.06874999999974</v>
      </c>
      <c r="AA3649" s="28">
        <f t="shared" si="1654"/>
        <v>321.8648083333332</v>
      </c>
      <c r="AB3649" s="28">
        <f t="shared" si="1654"/>
        <v>202.36661666666666</v>
      </c>
      <c r="AC3649" s="28">
        <f t="shared" si="1654"/>
        <v>35.93319166666668</v>
      </c>
      <c r="AD3649" s="28">
        <f t="shared" si="1654"/>
        <v>96.176699999999983</v>
      </c>
      <c r="AE3649" s="28">
        <f t="shared" si="1654"/>
        <v>0</v>
      </c>
      <c r="AF3649" s="28">
        <f t="shared" si="1654"/>
        <v>13.055871666666661</v>
      </c>
      <c r="AG3649" s="28">
        <f t="shared" si="1654"/>
        <v>8.5230499999999978</v>
      </c>
      <c r="AH3649" s="28">
        <f t="shared" si="1603"/>
        <v>0</v>
      </c>
      <c r="AL3649" s="24">
        <f t="shared" si="1613"/>
        <v>1496.5756966666663</v>
      </c>
      <c r="AN3649" s="47">
        <v>315</v>
      </c>
      <c r="AP3649" s="20">
        <f t="shared" si="1611"/>
        <v>1811.5756966666663</v>
      </c>
      <c r="AR3649" s="20"/>
    </row>
    <row r="3650" spans="1:44" x14ac:dyDescent="0.25">
      <c r="A3650" t="str">
        <f>VLOOKUP($B3650,'Cushing Balance'!$C$2:$E$500,3,TRUE)</f>
        <v>12018</v>
      </c>
      <c r="B3650" s="2">
        <v>43661</v>
      </c>
      <c r="C3650" s="32"/>
      <c r="D3650" s="36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R3650" s="24">
        <f t="shared" si="1609"/>
        <v>0</v>
      </c>
      <c r="T3650" s="5">
        <v>613.0030195177842</v>
      </c>
      <c r="V3650" s="20">
        <f t="shared" si="1610"/>
        <v>613.0030195177842</v>
      </c>
      <c r="W3650" s="59">
        <f t="shared" ref="W3650:W3713" si="1655">B3650</f>
        <v>43661</v>
      </c>
      <c r="X3650" s="36">
        <f t="shared" si="1654"/>
        <v>151.39905833333341</v>
      </c>
      <c r="Y3650" s="28">
        <f t="shared" si="1654"/>
        <v>338.18764999999991</v>
      </c>
      <c r="Z3650" s="28">
        <f t="shared" si="1654"/>
        <v>329.06874999999974</v>
      </c>
      <c r="AA3650" s="28">
        <f t="shared" si="1654"/>
        <v>321.8648083333332</v>
      </c>
      <c r="AB3650" s="28">
        <f t="shared" si="1654"/>
        <v>202.36661666666666</v>
      </c>
      <c r="AC3650" s="28">
        <f t="shared" si="1654"/>
        <v>35.93319166666668</v>
      </c>
      <c r="AD3650" s="28">
        <f t="shared" si="1654"/>
        <v>96.176699999999983</v>
      </c>
      <c r="AE3650" s="28">
        <f t="shared" si="1654"/>
        <v>0</v>
      </c>
      <c r="AF3650" s="28">
        <f t="shared" si="1654"/>
        <v>13.055871666666661</v>
      </c>
      <c r="AG3650" s="28">
        <f t="shared" si="1654"/>
        <v>8.5230499999999978</v>
      </c>
      <c r="AH3650" s="28">
        <f t="shared" si="1603"/>
        <v>0</v>
      </c>
      <c r="AL3650" s="24">
        <f t="shared" si="1613"/>
        <v>1496.5756966666663</v>
      </c>
      <c r="AN3650" s="47">
        <v>315</v>
      </c>
      <c r="AP3650" s="20">
        <f t="shared" si="1611"/>
        <v>1811.5756966666663</v>
      </c>
      <c r="AR3650" s="20"/>
    </row>
    <row r="3651" spans="1:44" x14ac:dyDescent="0.25">
      <c r="A3651" t="str">
        <f>VLOOKUP($B3651,'Cushing Balance'!$C$2:$E$500,3,TRUE)</f>
        <v>12018</v>
      </c>
      <c r="B3651" s="2">
        <v>43662</v>
      </c>
      <c r="C3651" s="32"/>
      <c r="D3651" s="36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R3651" s="24">
        <f t="shared" si="1609"/>
        <v>0</v>
      </c>
      <c r="T3651" s="5">
        <v>613.0030195177842</v>
      </c>
      <c r="V3651" s="20">
        <f t="shared" si="1610"/>
        <v>613.0030195177842</v>
      </c>
      <c r="W3651" s="59">
        <f t="shared" si="1655"/>
        <v>43662</v>
      </c>
      <c r="X3651" s="36">
        <f t="shared" si="1654"/>
        <v>151.39905833333341</v>
      </c>
      <c r="Y3651" s="28">
        <f t="shared" si="1654"/>
        <v>338.18764999999991</v>
      </c>
      <c r="Z3651" s="28">
        <f t="shared" si="1654"/>
        <v>329.06874999999974</v>
      </c>
      <c r="AA3651" s="28">
        <f t="shared" si="1654"/>
        <v>321.8648083333332</v>
      </c>
      <c r="AB3651" s="28">
        <f t="shared" si="1654"/>
        <v>202.36661666666666</v>
      </c>
      <c r="AC3651" s="28">
        <f t="shared" si="1654"/>
        <v>35.93319166666668</v>
      </c>
      <c r="AD3651" s="28">
        <f t="shared" si="1654"/>
        <v>96.176699999999983</v>
      </c>
      <c r="AE3651" s="28">
        <f t="shared" si="1654"/>
        <v>0</v>
      </c>
      <c r="AF3651" s="28">
        <f t="shared" si="1654"/>
        <v>13.055871666666661</v>
      </c>
      <c r="AG3651" s="28">
        <f t="shared" si="1654"/>
        <v>8.5230499999999978</v>
      </c>
      <c r="AH3651" s="28">
        <f t="shared" si="1603"/>
        <v>0</v>
      </c>
      <c r="AL3651" s="24">
        <f t="shared" si="1613"/>
        <v>1496.5756966666663</v>
      </c>
      <c r="AN3651" s="47">
        <v>315</v>
      </c>
      <c r="AP3651" s="20">
        <f t="shared" si="1611"/>
        <v>1811.5756966666663</v>
      </c>
      <c r="AR3651" s="20"/>
    </row>
    <row r="3652" spans="1:44" x14ac:dyDescent="0.25">
      <c r="A3652" t="str">
        <f>VLOOKUP($B3652,'Cushing Balance'!$C$2:$E$500,3,TRUE)</f>
        <v>12018</v>
      </c>
      <c r="B3652" s="2">
        <v>43663</v>
      </c>
      <c r="C3652" s="32"/>
      <c r="D3652" s="36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R3652" s="24">
        <f t="shared" si="1609"/>
        <v>0</v>
      </c>
      <c r="T3652" s="5">
        <v>613.0030195177842</v>
      </c>
      <c r="V3652" s="20">
        <f t="shared" si="1610"/>
        <v>613.0030195177842</v>
      </c>
      <c r="W3652" s="59">
        <f t="shared" si="1655"/>
        <v>43663</v>
      </c>
      <c r="X3652" s="36">
        <f t="shared" si="1654"/>
        <v>151.39905833333341</v>
      </c>
      <c r="Y3652" s="28">
        <f t="shared" si="1654"/>
        <v>338.18764999999991</v>
      </c>
      <c r="Z3652" s="28">
        <f t="shared" si="1654"/>
        <v>329.06874999999974</v>
      </c>
      <c r="AA3652" s="28">
        <f t="shared" si="1654"/>
        <v>321.8648083333332</v>
      </c>
      <c r="AB3652" s="28">
        <f t="shared" si="1654"/>
        <v>202.36661666666666</v>
      </c>
      <c r="AC3652" s="28">
        <f t="shared" si="1654"/>
        <v>35.93319166666668</v>
      </c>
      <c r="AD3652" s="28">
        <f t="shared" si="1654"/>
        <v>96.176699999999983</v>
      </c>
      <c r="AE3652" s="28">
        <f t="shared" si="1654"/>
        <v>0</v>
      </c>
      <c r="AF3652" s="28">
        <f t="shared" si="1654"/>
        <v>13.055871666666661</v>
      </c>
      <c r="AG3652" s="28">
        <f t="shared" si="1654"/>
        <v>8.5230499999999978</v>
      </c>
      <c r="AH3652" s="28">
        <f t="shared" si="1603"/>
        <v>0</v>
      </c>
      <c r="AL3652" s="24">
        <f t="shared" si="1613"/>
        <v>1496.5756966666663</v>
      </c>
      <c r="AN3652" s="47">
        <v>315</v>
      </c>
      <c r="AP3652" s="20">
        <f t="shared" si="1611"/>
        <v>1811.5756966666663</v>
      </c>
      <c r="AR3652" s="20"/>
    </row>
    <row r="3653" spans="1:44" x14ac:dyDescent="0.25">
      <c r="A3653" t="str">
        <f>VLOOKUP($B3653,'Cushing Balance'!$C$2:$E$500,3,TRUE)</f>
        <v>12018</v>
      </c>
      <c r="B3653" s="2">
        <v>43664</v>
      </c>
      <c r="C3653" s="32"/>
      <c r="D3653" s="36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R3653" s="24">
        <f t="shared" si="1609"/>
        <v>0</v>
      </c>
      <c r="T3653" s="5">
        <v>613.0030195177842</v>
      </c>
      <c r="V3653" s="20">
        <f t="shared" si="1610"/>
        <v>613.0030195177842</v>
      </c>
      <c r="W3653" s="59">
        <f t="shared" si="1655"/>
        <v>43664</v>
      </c>
      <c r="X3653" s="36">
        <f t="shared" ref="X3653:AG3668" si="1656">AVERAGE(X3646:X3652)</f>
        <v>151.39905833333341</v>
      </c>
      <c r="Y3653" s="28">
        <f t="shared" si="1656"/>
        <v>338.18764999999991</v>
      </c>
      <c r="Z3653" s="28">
        <f t="shared" si="1656"/>
        <v>329.06874999999974</v>
      </c>
      <c r="AA3653" s="28">
        <f t="shared" si="1656"/>
        <v>321.8648083333332</v>
      </c>
      <c r="AB3653" s="28">
        <f t="shared" si="1656"/>
        <v>202.36661666666666</v>
      </c>
      <c r="AC3653" s="28">
        <f t="shared" si="1656"/>
        <v>35.93319166666668</v>
      </c>
      <c r="AD3653" s="28">
        <f t="shared" si="1656"/>
        <v>96.176699999999983</v>
      </c>
      <c r="AE3653" s="28">
        <f t="shared" si="1656"/>
        <v>0</v>
      </c>
      <c r="AF3653" s="28">
        <f t="shared" si="1656"/>
        <v>13.055871666666661</v>
      </c>
      <c r="AG3653" s="28">
        <f t="shared" si="1656"/>
        <v>8.5230499999999978</v>
      </c>
      <c r="AH3653" s="28">
        <f t="shared" ref="AH3653:AH3716" si="1657">AVERAGE(AH3646:AH3652)</f>
        <v>0</v>
      </c>
      <c r="AL3653" s="24">
        <f t="shared" si="1613"/>
        <v>1496.5756966666663</v>
      </c>
      <c r="AN3653" s="47">
        <v>315</v>
      </c>
      <c r="AP3653" s="20">
        <f t="shared" si="1611"/>
        <v>1811.5756966666663</v>
      </c>
      <c r="AR3653" s="20"/>
    </row>
    <row r="3654" spans="1:44" x14ac:dyDescent="0.25">
      <c r="A3654" t="str">
        <f>VLOOKUP($B3654,'Cushing Balance'!$C$2:$E$500,3,TRUE)</f>
        <v>12018</v>
      </c>
      <c r="B3654" s="2">
        <v>43665</v>
      </c>
      <c r="C3654" s="32"/>
      <c r="D3654" s="36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R3654" s="24">
        <f t="shared" si="1609"/>
        <v>0</v>
      </c>
      <c r="T3654" s="5">
        <v>613.0030195177842</v>
      </c>
      <c r="V3654" s="20">
        <f t="shared" si="1610"/>
        <v>613.0030195177842</v>
      </c>
      <c r="W3654" s="59">
        <f t="shared" si="1655"/>
        <v>43665</v>
      </c>
      <c r="X3654" s="36">
        <f t="shared" si="1656"/>
        <v>151.39905833333341</v>
      </c>
      <c r="Y3654" s="28">
        <f t="shared" si="1656"/>
        <v>338.18764999999991</v>
      </c>
      <c r="Z3654" s="28">
        <f t="shared" si="1656"/>
        <v>329.06874999999974</v>
      </c>
      <c r="AA3654" s="28">
        <f t="shared" si="1656"/>
        <v>321.8648083333332</v>
      </c>
      <c r="AB3654" s="28">
        <f t="shared" si="1656"/>
        <v>202.36661666666666</v>
      </c>
      <c r="AC3654" s="28">
        <f t="shared" si="1656"/>
        <v>35.93319166666668</v>
      </c>
      <c r="AD3654" s="28">
        <f t="shared" si="1656"/>
        <v>96.176699999999983</v>
      </c>
      <c r="AE3654" s="28">
        <f t="shared" si="1656"/>
        <v>0</v>
      </c>
      <c r="AF3654" s="28">
        <f t="shared" si="1656"/>
        <v>13.055871666666661</v>
      </c>
      <c r="AG3654" s="28">
        <f t="shared" si="1656"/>
        <v>8.5230499999999978</v>
      </c>
      <c r="AH3654" s="28">
        <f t="shared" si="1657"/>
        <v>0</v>
      </c>
      <c r="AL3654" s="24">
        <f t="shared" si="1613"/>
        <v>1496.5756966666663</v>
      </c>
      <c r="AN3654" s="47">
        <v>315</v>
      </c>
      <c r="AP3654" s="20">
        <f t="shared" si="1611"/>
        <v>1811.5756966666663</v>
      </c>
      <c r="AR3654" s="20"/>
    </row>
    <row r="3655" spans="1:44" x14ac:dyDescent="0.25">
      <c r="A3655" t="str">
        <f>VLOOKUP($B3655,'Cushing Balance'!$C$2:$E$500,3,TRUE)</f>
        <v>12018</v>
      </c>
      <c r="B3655" s="2">
        <v>43666</v>
      </c>
      <c r="C3655" s="32"/>
      <c r="D3655" s="36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R3655" s="24">
        <f t="shared" si="1609"/>
        <v>0</v>
      </c>
      <c r="T3655" s="5">
        <v>613.0030195177842</v>
      </c>
      <c r="V3655" s="20">
        <f t="shared" si="1610"/>
        <v>613.0030195177842</v>
      </c>
      <c r="W3655" s="59">
        <f t="shared" si="1655"/>
        <v>43666</v>
      </c>
      <c r="X3655" s="36">
        <f t="shared" si="1656"/>
        <v>151.39905833333341</v>
      </c>
      <c r="Y3655" s="28">
        <f t="shared" si="1656"/>
        <v>338.18764999999991</v>
      </c>
      <c r="Z3655" s="28">
        <f t="shared" si="1656"/>
        <v>329.06874999999974</v>
      </c>
      <c r="AA3655" s="28">
        <f t="shared" si="1656"/>
        <v>321.8648083333332</v>
      </c>
      <c r="AB3655" s="28">
        <f t="shared" si="1656"/>
        <v>202.36661666666666</v>
      </c>
      <c r="AC3655" s="28">
        <f t="shared" si="1656"/>
        <v>35.93319166666668</v>
      </c>
      <c r="AD3655" s="28">
        <f t="shared" si="1656"/>
        <v>96.176699999999983</v>
      </c>
      <c r="AE3655" s="28">
        <f t="shared" si="1656"/>
        <v>0</v>
      </c>
      <c r="AF3655" s="28">
        <f t="shared" si="1656"/>
        <v>13.055871666666661</v>
      </c>
      <c r="AG3655" s="28">
        <f t="shared" si="1656"/>
        <v>8.5230499999999978</v>
      </c>
      <c r="AH3655" s="28">
        <f t="shared" si="1657"/>
        <v>0</v>
      </c>
      <c r="AL3655" s="24">
        <f t="shared" si="1613"/>
        <v>1496.5756966666663</v>
      </c>
      <c r="AN3655" s="47">
        <v>315</v>
      </c>
      <c r="AP3655" s="20">
        <f t="shared" si="1611"/>
        <v>1811.5756966666663</v>
      </c>
      <c r="AR3655" s="20"/>
    </row>
    <row r="3656" spans="1:44" x14ac:dyDescent="0.25">
      <c r="A3656" t="str">
        <f>VLOOKUP($B3656,'Cushing Balance'!$C$2:$E$500,3,TRUE)</f>
        <v>12018</v>
      </c>
      <c r="B3656" s="2">
        <v>43667</v>
      </c>
      <c r="C3656" s="32"/>
      <c r="D3656" s="36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R3656" s="24">
        <f t="shared" si="1609"/>
        <v>0</v>
      </c>
      <c r="T3656" s="5">
        <v>613.0030195177842</v>
      </c>
      <c r="V3656" s="20">
        <f t="shared" si="1610"/>
        <v>613.0030195177842</v>
      </c>
      <c r="W3656" s="59">
        <f t="shared" si="1655"/>
        <v>43667</v>
      </c>
      <c r="X3656" s="36">
        <f t="shared" si="1656"/>
        <v>151.39905833333341</v>
      </c>
      <c r="Y3656" s="28">
        <f t="shared" si="1656"/>
        <v>338.18764999999991</v>
      </c>
      <c r="Z3656" s="28">
        <f t="shared" si="1656"/>
        <v>329.06874999999974</v>
      </c>
      <c r="AA3656" s="28">
        <f t="shared" si="1656"/>
        <v>321.8648083333332</v>
      </c>
      <c r="AB3656" s="28">
        <f t="shared" si="1656"/>
        <v>202.36661666666666</v>
      </c>
      <c r="AC3656" s="28">
        <f t="shared" si="1656"/>
        <v>35.93319166666668</v>
      </c>
      <c r="AD3656" s="28">
        <f t="shared" si="1656"/>
        <v>96.176699999999983</v>
      </c>
      <c r="AE3656" s="28">
        <f t="shared" si="1656"/>
        <v>0</v>
      </c>
      <c r="AF3656" s="28">
        <f t="shared" si="1656"/>
        <v>13.055871666666661</v>
      </c>
      <c r="AG3656" s="28">
        <f t="shared" si="1656"/>
        <v>8.5230499999999978</v>
      </c>
      <c r="AH3656" s="28">
        <f t="shared" si="1657"/>
        <v>0</v>
      </c>
      <c r="AL3656" s="24">
        <f t="shared" si="1613"/>
        <v>1496.5756966666663</v>
      </c>
      <c r="AN3656" s="47">
        <v>315</v>
      </c>
      <c r="AP3656" s="20">
        <f t="shared" si="1611"/>
        <v>1811.5756966666663</v>
      </c>
      <c r="AR3656" s="20"/>
    </row>
    <row r="3657" spans="1:44" x14ac:dyDescent="0.25">
      <c r="A3657" t="str">
        <f>VLOOKUP($B3657,'Cushing Balance'!$C$2:$E$500,3,TRUE)</f>
        <v>12018</v>
      </c>
      <c r="B3657" s="2">
        <v>43668</v>
      </c>
      <c r="C3657" s="32"/>
      <c r="D3657" s="36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R3657" s="24">
        <f t="shared" si="1609"/>
        <v>0</v>
      </c>
      <c r="T3657" s="5">
        <v>613.0030195177842</v>
      </c>
      <c r="V3657" s="20">
        <f t="shared" si="1610"/>
        <v>613.0030195177842</v>
      </c>
      <c r="W3657" s="59">
        <f t="shared" si="1655"/>
        <v>43668</v>
      </c>
      <c r="X3657" s="36">
        <f t="shared" si="1656"/>
        <v>151.39905833333341</v>
      </c>
      <c r="Y3657" s="28">
        <f t="shared" si="1656"/>
        <v>338.18764999999991</v>
      </c>
      <c r="Z3657" s="28">
        <f t="shared" si="1656"/>
        <v>329.06874999999974</v>
      </c>
      <c r="AA3657" s="28">
        <f t="shared" si="1656"/>
        <v>321.8648083333332</v>
      </c>
      <c r="AB3657" s="28">
        <f t="shared" si="1656"/>
        <v>202.36661666666666</v>
      </c>
      <c r="AC3657" s="28">
        <f t="shared" si="1656"/>
        <v>35.93319166666668</v>
      </c>
      <c r="AD3657" s="28">
        <f t="shared" si="1656"/>
        <v>96.176699999999983</v>
      </c>
      <c r="AE3657" s="28">
        <f t="shared" si="1656"/>
        <v>0</v>
      </c>
      <c r="AF3657" s="28">
        <f t="shared" si="1656"/>
        <v>13.055871666666661</v>
      </c>
      <c r="AG3657" s="28">
        <f t="shared" si="1656"/>
        <v>8.5230499999999978</v>
      </c>
      <c r="AH3657" s="28">
        <f t="shared" si="1657"/>
        <v>0</v>
      </c>
      <c r="AL3657" s="24">
        <f t="shared" si="1613"/>
        <v>1496.5756966666663</v>
      </c>
      <c r="AN3657" s="47">
        <v>315</v>
      </c>
      <c r="AP3657" s="20">
        <f t="shared" si="1611"/>
        <v>1811.5756966666663</v>
      </c>
      <c r="AR3657" s="20"/>
    </row>
    <row r="3658" spans="1:44" x14ac:dyDescent="0.25">
      <c r="A3658" t="str">
        <f>VLOOKUP($B3658,'Cushing Balance'!$C$2:$E$500,3,TRUE)</f>
        <v>12018</v>
      </c>
      <c r="B3658" s="2">
        <v>43669</v>
      </c>
      <c r="C3658" s="32"/>
      <c r="D3658" s="36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R3658" s="24">
        <f t="shared" ref="R3658:R3721" si="1658">SUM(D3658:P3658)</f>
        <v>0</v>
      </c>
      <c r="T3658" s="5">
        <v>613.0030195177842</v>
      </c>
      <c r="V3658" s="20">
        <f t="shared" ref="V3658:V3721" si="1659">T3658+R3658</f>
        <v>613.0030195177842</v>
      </c>
      <c r="W3658" s="59">
        <f t="shared" si="1655"/>
        <v>43669</v>
      </c>
      <c r="X3658" s="36">
        <f t="shared" si="1656"/>
        <v>151.39905833333341</v>
      </c>
      <c r="Y3658" s="28">
        <f t="shared" si="1656"/>
        <v>338.18764999999991</v>
      </c>
      <c r="Z3658" s="28">
        <f t="shared" si="1656"/>
        <v>329.06874999999974</v>
      </c>
      <c r="AA3658" s="28">
        <f t="shared" si="1656"/>
        <v>321.8648083333332</v>
      </c>
      <c r="AB3658" s="28">
        <f t="shared" si="1656"/>
        <v>202.36661666666666</v>
      </c>
      <c r="AC3658" s="28">
        <f t="shared" si="1656"/>
        <v>35.93319166666668</v>
      </c>
      <c r="AD3658" s="28">
        <f t="shared" si="1656"/>
        <v>96.176699999999983</v>
      </c>
      <c r="AE3658" s="28">
        <f t="shared" si="1656"/>
        <v>0</v>
      </c>
      <c r="AF3658" s="28">
        <f t="shared" si="1656"/>
        <v>13.055871666666661</v>
      </c>
      <c r="AG3658" s="28">
        <f t="shared" si="1656"/>
        <v>8.5230499999999978</v>
      </c>
      <c r="AH3658" s="28">
        <f t="shared" si="1657"/>
        <v>0</v>
      </c>
      <c r="AL3658" s="24">
        <f t="shared" si="1613"/>
        <v>1496.5756966666663</v>
      </c>
      <c r="AN3658" s="47">
        <v>315</v>
      </c>
      <c r="AP3658" s="20">
        <f t="shared" ref="AP3658:AP3721" si="1660">AN3658+AL3658</f>
        <v>1811.5756966666663</v>
      </c>
      <c r="AR3658" s="20"/>
    </row>
    <row r="3659" spans="1:44" x14ac:dyDescent="0.25">
      <c r="A3659" t="str">
        <f>VLOOKUP($B3659,'Cushing Balance'!$C$2:$E$500,3,TRUE)</f>
        <v>12018</v>
      </c>
      <c r="B3659" s="2">
        <v>43670</v>
      </c>
      <c r="C3659" s="32"/>
      <c r="D3659" s="36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R3659" s="24">
        <f t="shared" si="1658"/>
        <v>0</v>
      </c>
      <c r="T3659" s="5">
        <v>613.0030195177842</v>
      </c>
      <c r="V3659" s="20">
        <f t="shared" si="1659"/>
        <v>613.0030195177842</v>
      </c>
      <c r="W3659" s="59">
        <f t="shared" si="1655"/>
        <v>43670</v>
      </c>
      <c r="X3659" s="36">
        <f t="shared" si="1656"/>
        <v>151.39905833333341</v>
      </c>
      <c r="Y3659" s="28">
        <f t="shared" si="1656"/>
        <v>338.18764999999991</v>
      </c>
      <c r="Z3659" s="28">
        <f t="shared" si="1656"/>
        <v>329.06874999999974</v>
      </c>
      <c r="AA3659" s="28">
        <f t="shared" si="1656"/>
        <v>321.8648083333332</v>
      </c>
      <c r="AB3659" s="28">
        <f t="shared" si="1656"/>
        <v>202.36661666666666</v>
      </c>
      <c r="AC3659" s="28">
        <f t="shared" si="1656"/>
        <v>35.93319166666668</v>
      </c>
      <c r="AD3659" s="28">
        <f t="shared" si="1656"/>
        <v>96.176699999999983</v>
      </c>
      <c r="AE3659" s="28">
        <f t="shared" si="1656"/>
        <v>0</v>
      </c>
      <c r="AF3659" s="28">
        <f t="shared" si="1656"/>
        <v>13.055871666666661</v>
      </c>
      <c r="AG3659" s="28">
        <f t="shared" si="1656"/>
        <v>8.5230499999999978</v>
      </c>
      <c r="AH3659" s="28">
        <f t="shared" si="1657"/>
        <v>0</v>
      </c>
      <c r="AL3659" s="24">
        <f t="shared" ref="AL3659:AL3722" si="1661">SUM(X3659:AJ3659)</f>
        <v>1496.5756966666663</v>
      </c>
      <c r="AN3659" s="47">
        <v>315</v>
      </c>
      <c r="AP3659" s="20">
        <f t="shared" si="1660"/>
        <v>1811.5756966666663</v>
      </c>
      <c r="AR3659" s="20"/>
    </row>
    <row r="3660" spans="1:44" x14ac:dyDescent="0.25">
      <c r="A3660" t="str">
        <f>VLOOKUP($B3660,'Cushing Balance'!$C$2:$E$500,3,TRUE)</f>
        <v>12018</v>
      </c>
      <c r="B3660" s="2">
        <v>43671</v>
      </c>
      <c r="C3660" s="32"/>
      <c r="D3660" s="36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R3660" s="24">
        <f t="shared" si="1658"/>
        <v>0</v>
      </c>
      <c r="T3660" s="5">
        <v>613.0030195177842</v>
      </c>
      <c r="V3660" s="20">
        <f t="shared" si="1659"/>
        <v>613.0030195177842</v>
      </c>
      <c r="W3660" s="59">
        <f t="shared" si="1655"/>
        <v>43671</v>
      </c>
      <c r="X3660" s="36">
        <f t="shared" si="1656"/>
        <v>151.39905833333341</v>
      </c>
      <c r="Y3660" s="28">
        <f t="shared" si="1656"/>
        <v>338.18764999999991</v>
      </c>
      <c r="Z3660" s="28">
        <f t="shared" si="1656"/>
        <v>329.06874999999974</v>
      </c>
      <c r="AA3660" s="28">
        <f t="shared" si="1656"/>
        <v>321.8648083333332</v>
      </c>
      <c r="AB3660" s="28">
        <f t="shared" si="1656"/>
        <v>202.36661666666666</v>
      </c>
      <c r="AC3660" s="28">
        <f t="shared" si="1656"/>
        <v>35.93319166666668</v>
      </c>
      <c r="AD3660" s="28">
        <f t="shared" si="1656"/>
        <v>96.176699999999983</v>
      </c>
      <c r="AE3660" s="28">
        <f t="shared" si="1656"/>
        <v>0</v>
      </c>
      <c r="AF3660" s="28">
        <f t="shared" si="1656"/>
        <v>13.055871666666661</v>
      </c>
      <c r="AG3660" s="28">
        <f t="shared" si="1656"/>
        <v>8.5230499999999978</v>
      </c>
      <c r="AH3660" s="28">
        <f t="shared" si="1657"/>
        <v>0</v>
      </c>
      <c r="AL3660" s="24">
        <f t="shared" si="1661"/>
        <v>1496.5756966666663</v>
      </c>
      <c r="AN3660" s="47">
        <v>315</v>
      </c>
      <c r="AP3660" s="20">
        <f t="shared" si="1660"/>
        <v>1811.5756966666663</v>
      </c>
      <c r="AR3660" s="20"/>
    </row>
    <row r="3661" spans="1:44" x14ac:dyDescent="0.25">
      <c r="A3661" t="str">
        <f>VLOOKUP($B3661,'Cushing Balance'!$C$2:$E$500,3,TRUE)</f>
        <v>12018</v>
      </c>
      <c r="B3661" s="2">
        <v>43672</v>
      </c>
      <c r="C3661" s="32"/>
      <c r="D3661" s="36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R3661" s="24">
        <f t="shared" si="1658"/>
        <v>0</v>
      </c>
      <c r="T3661" s="5">
        <v>613.0030195177842</v>
      </c>
      <c r="V3661" s="20">
        <f t="shared" si="1659"/>
        <v>613.0030195177842</v>
      </c>
      <c r="W3661" s="59">
        <f t="shared" si="1655"/>
        <v>43672</v>
      </c>
      <c r="X3661" s="36">
        <f t="shared" si="1656"/>
        <v>151.39905833333341</v>
      </c>
      <c r="Y3661" s="28">
        <f t="shared" si="1656"/>
        <v>338.18764999999991</v>
      </c>
      <c r="Z3661" s="28">
        <f t="shared" si="1656"/>
        <v>329.06874999999974</v>
      </c>
      <c r="AA3661" s="28">
        <f t="shared" si="1656"/>
        <v>321.8648083333332</v>
      </c>
      <c r="AB3661" s="28">
        <f t="shared" si="1656"/>
        <v>202.36661666666666</v>
      </c>
      <c r="AC3661" s="28">
        <f t="shared" si="1656"/>
        <v>35.93319166666668</v>
      </c>
      <c r="AD3661" s="28">
        <f t="shared" si="1656"/>
        <v>96.176699999999983</v>
      </c>
      <c r="AE3661" s="28">
        <f t="shared" si="1656"/>
        <v>0</v>
      </c>
      <c r="AF3661" s="28">
        <f t="shared" si="1656"/>
        <v>13.055871666666661</v>
      </c>
      <c r="AG3661" s="28">
        <f t="shared" si="1656"/>
        <v>8.5230499999999978</v>
      </c>
      <c r="AH3661" s="28">
        <f t="shared" si="1657"/>
        <v>0</v>
      </c>
      <c r="AL3661" s="24">
        <f t="shared" si="1661"/>
        <v>1496.5756966666663</v>
      </c>
      <c r="AN3661" s="47">
        <v>315</v>
      </c>
      <c r="AP3661" s="20">
        <f t="shared" si="1660"/>
        <v>1811.5756966666663</v>
      </c>
      <c r="AR3661" s="20"/>
    </row>
    <row r="3662" spans="1:44" x14ac:dyDescent="0.25">
      <c r="A3662" t="str">
        <f>VLOOKUP($B3662,'Cushing Balance'!$C$2:$E$500,3,TRUE)</f>
        <v>12018</v>
      </c>
      <c r="B3662" s="2">
        <v>43673</v>
      </c>
      <c r="C3662" s="32"/>
      <c r="D3662" s="36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R3662" s="24">
        <f t="shared" si="1658"/>
        <v>0</v>
      </c>
      <c r="T3662" s="5">
        <v>613.0030195177842</v>
      </c>
      <c r="V3662" s="20">
        <f t="shared" si="1659"/>
        <v>613.0030195177842</v>
      </c>
      <c r="W3662" s="59">
        <f t="shared" si="1655"/>
        <v>43673</v>
      </c>
      <c r="X3662" s="36">
        <f t="shared" si="1656"/>
        <v>151.39905833333341</v>
      </c>
      <c r="Y3662" s="28">
        <f t="shared" si="1656"/>
        <v>338.18764999999991</v>
      </c>
      <c r="Z3662" s="28">
        <f t="shared" si="1656"/>
        <v>329.06874999999974</v>
      </c>
      <c r="AA3662" s="28">
        <f t="shared" si="1656"/>
        <v>321.8648083333332</v>
      </c>
      <c r="AB3662" s="28">
        <f t="shared" si="1656"/>
        <v>202.36661666666666</v>
      </c>
      <c r="AC3662" s="28">
        <f t="shared" si="1656"/>
        <v>35.93319166666668</v>
      </c>
      <c r="AD3662" s="28">
        <f t="shared" si="1656"/>
        <v>96.176699999999983</v>
      </c>
      <c r="AE3662" s="28">
        <f t="shared" si="1656"/>
        <v>0</v>
      </c>
      <c r="AF3662" s="28">
        <f t="shared" si="1656"/>
        <v>13.055871666666661</v>
      </c>
      <c r="AG3662" s="28">
        <f t="shared" si="1656"/>
        <v>8.5230499999999978</v>
      </c>
      <c r="AH3662" s="28">
        <f t="shared" si="1657"/>
        <v>0</v>
      </c>
      <c r="AL3662" s="24">
        <f t="shared" si="1661"/>
        <v>1496.5756966666663</v>
      </c>
      <c r="AN3662" s="47">
        <v>315</v>
      </c>
      <c r="AP3662" s="20">
        <f t="shared" si="1660"/>
        <v>1811.5756966666663</v>
      </c>
      <c r="AR3662" s="20"/>
    </row>
    <row r="3663" spans="1:44" x14ac:dyDescent="0.25">
      <c r="A3663" t="str">
        <f>VLOOKUP($B3663,'Cushing Balance'!$C$2:$E$500,3,TRUE)</f>
        <v>12018</v>
      </c>
      <c r="B3663" s="2">
        <v>43674</v>
      </c>
      <c r="C3663" s="32"/>
      <c r="D3663" s="36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R3663" s="24">
        <f t="shared" si="1658"/>
        <v>0</v>
      </c>
      <c r="T3663" s="5">
        <v>613.0030195177842</v>
      </c>
      <c r="V3663" s="20">
        <f t="shared" si="1659"/>
        <v>613.0030195177842</v>
      </c>
      <c r="W3663" s="59">
        <f t="shared" si="1655"/>
        <v>43674</v>
      </c>
      <c r="X3663" s="36">
        <f t="shared" si="1656"/>
        <v>151.39905833333341</v>
      </c>
      <c r="Y3663" s="28">
        <f t="shared" si="1656"/>
        <v>338.18764999999991</v>
      </c>
      <c r="Z3663" s="28">
        <f t="shared" si="1656"/>
        <v>329.06874999999974</v>
      </c>
      <c r="AA3663" s="28">
        <f t="shared" si="1656"/>
        <v>321.8648083333332</v>
      </c>
      <c r="AB3663" s="28">
        <f t="shared" si="1656"/>
        <v>202.36661666666666</v>
      </c>
      <c r="AC3663" s="28">
        <f t="shared" si="1656"/>
        <v>35.93319166666668</v>
      </c>
      <c r="AD3663" s="28">
        <f t="shared" si="1656"/>
        <v>96.176699999999983</v>
      </c>
      <c r="AE3663" s="28">
        <f t="shared" si="1656"/>
        <v>0</v>
      </c>
      <c r="AF3663" s="28">
        <f t="shared" si="1656"/>
        <v>13.055871666666661</v>
      </c>
      <c r="AG3663" s="28">
        <f t="shared" si="1656"/>
        <v>8.5230499999999978</v>
      </c>
      <c r="AH3663" s="28">
        <f t="shared" si="1657"/>
        <v>0</v>
      </c>
      <c r="AL3663" s="24">
        <f t="shared" si="1661"/>
        <v>1496.5756966666663</v>
      </c>
      <c r="AN3663" s="47">
        <v>315</v>
      </c>
      <c r="AP3663" s="20">
        <f t="shared" si="1660"/>
        <v>1811.5756966666663</v>
      </c>
      <c r="AR3663" s="20"/>
    </row>
    <row r="3664" spans="1:44" x14ac:dyDescent="0.25">
      <c r="A3664" t="str">
        <f>VLOOKUP($B3664,'Cushing Balance'!$C$2:$E$500,3,TRUE)</f>
        <v>12018</v>
      </c>
      <c r="B3664" s="2">
        <v>43675</v>
      </c>
      <c r="C3664" s="32"/>
      <c r="D3664" s="36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R3664" s="24">
        <f t="shared" si="1658"/>
        <v>0</v>
      </c>
      <c r="T3664" s="5">
        <v>613.0030195177842</v>
      </c>
      <c r="V3664" s="20">
        <f t="shared" si="1659"/>
        <v>613.0030195177842</v>
      </c>
      <c r="W3664" s="59">
        <f t="shared" si="1655"/>
        <v>43675</v>
      </c>
      <c r="X3664" s="36">
        <f t="shared" si="1656"/>
        <v>151.39905833333341</v>
      </c>
      <c r="Y3664" s="28">
        <f t="shared" si="1656"/>
        <v>338.18764999999991</v>
      </c>
      <c r="Z3664" s="28">
        <f t="shared" si="1656"/>
        <v>329.06874999999974</v>
      </c>
      <c r="AA3664" s="28">
        <f t="shared" si="1656"/>
        <v>321.8648083333332</v>
      </c>
      <c r="AB3664" s="28">
        <f t="shared" si="1656"/>
        <v>202.36661666666666</v>
      </c>
      <c r="AC3664" s="28">
        <f t="shared" si="1656"/>
        <v>35.93319166666668</v>
      </c>
      <c r="AD3664" s="28">
        <f t="shared" si="1656"/>
        <v>96.176699999999983</v>
      </c>
      <c r="AE3664" s="28">
        <f t="shared" si="1656"/>
        <v>0</v>
      </c>
      <c r="AF3664" s="28">
        <f t="shared" si="1656"/>
        <v>13.055871666666661</v>
      </c>
      <c r="AG3664" s="28">
        <f t="shared" si="1656"/>
        <v>8.5230499999999978</v>
      </c>
      <c r="AH3664" s="28">
        <f t="shared" si="1657"/>
        <v>0</v>
      </c>
      <c r="AL3664" s="24">
        <f t="shared" si="1661"/>
        <v>1496.5756966666663</v>
      </c>
      <c r="AN3664" s="47">
        <v>315</v>
      </c>
      <c r="AP3664" s="20">
        <f t="shared" si="1660"/>
        <v>1811.5756966666663</v>
      </c>
      <c r="AR3664" s="20"/>
    </row>
    <row r="3665" spans="1:44" x14ac:dyDescent="0.25">
      <c r="A3665" t="str">
        <f>VLOOKUP($B3665,'Cushing Balance'!$C$2:$E$500,3,TRUE)</f>
        <v>12018</v>
      </c>
      <c r="B3665" s="2">
        <v>43676</v>
      </c>
      <c r="C3665" s="32"/>
      <c r="D3665" s="36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R3665" s="24">
        <f t="shared" si="1658"/>
        <v>0</v>
      </c>
      <c r="T3665" s="5">
        <v>613.0030195177842</v>
      </c>
      <c r="V3665" s="20">
        <f t="shared" si="1659"/>
        <v>613.0030195177842</v>
      </c>
      <c r="W3665" s="59">
        <f t="shared" si="1655"/>
        <v>43676</v>
      </c>
      <c r="X3665" s="36">
        <f t="shared" si="1656"/>
        <v>151.39905833333341</v>
      </c>
      <c r="Y3665" s="28">
        <f t="shared" si="1656"/>
        <v>338.18764999999991</v>
      </c>
      <c r="Z3665" s="28">
        <f t="shared" si="1656"/>
        <v>329.06874999999974</v>
      </c>
      <c r="AA3665" s="28">
        <f t="shared" si="1656"/>
        <v>321.8648083333332</v>
      </c>
      <c r="AB3665" s="28">
        <f t="shared" si="1656"/>
        <v>202.36661666666666</v>
      </c>
      <c r="AC3665" s="28">
        <f t="shared" si="1656"/>
        <v>35.93319166666668</v>
      </c>
      <c r="AD3665" s="28">
        <f t="shared" si="1656"/>
        <v>96.176699999999983</v>
      </c>
      <c r="AE3665" s="28">
        <f t="shared" si="1656"/>
        <v>0</v>
      </c>
      <c r="AF3665" s="28">
        <f t="shared" si="1656"/>
        <v>13.055871666666661</v>
      </c>
      <c r="AG3665" s="28">
        <f t="shared" si="1656"/>
        <v>8.5230499999999978</v>
      </c>
      <c r="AH3665" s="28">
        <f t="shared" si="1657"/>
        <v>0</v>
      </c>
      <c r="AL3665" s="24">
        <f t="shared" si="1661"/>
        <v>1496.5756966666663</v>
      </c>
      <c r="AN3665" s="47">
        <v>315</v>
      </c>
      <c r="AP3665" s="20">
        <f t="shared" si="1660"/>
        <v>1811.5756966666663</v>
      </c>
      <c r="AR3665" s="20"/>
    </row>
    <row r="3666" spans="1:44" x14ac:dyDescent="0.25">
      <c r="A3666" t="str">
        <f>VLOOKUP($B3666,'Cushing Balance'!$C$2:$E$500,3,TRUE)</f>
        <v>12018</v>
      </c>
      <c r="B3666" s="2">
        <v>43677</v>
      </c>
      <c r="C3666" s="32"/>
      <c r="D3666" s="36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R3666" s="24">
        <f t="shared" si="1658"/>
        <v>0</v>
      </c>
      <c r="T3666" s="5">
        <v>613.0030195177842</v>
      </c>
      <c r="V3666" s="20">
        <f t="shared" si="1659"/>
        <v>613.0030195177842</v>
      </c>
      <c r="W3666" s="59">
        <f t="shared" si="1655"/>
        <v>43677</v>
      </c>
      <c r="X3666" s="36">
        <f t="shared" si="1656"/>
        <v>151.39905833333341</v>
      </c>
      <c r="Y3666" s="28">
        <f t="shared" si="1656"/>
        <v>338.18764999999991</v>
      </c>
      <c r="Z3666" s="28">
        <f t="shared" si="1656"/>
        <v>329.06874999999974</v>
      </c>
      <c r="AA3666" s="28">
        <f t="shared" si="1656"/>
        <v>321.8648083333332</v>
      </c>
      <c r="AB3666" s="28">
        <f t="shared" si="1656"/>
        <v>202.36661666666666</v>
      </c>
      <c r="AC3666" s="28">
        <f t="shared" si="1656"/>
        <v>35.93319166666668</v>
      </c>
      <c r="AD3666" s="28">
        <f t="shared" si="1656"/>
        <v>96.176699999999983</v>
      </c>
      <c r="AE3666" s="28">
        <f t="shared" si="1656"/>
        <v>0</v>
      </c>
      <c r="AF3666" s="28">
        <f t="shared" si="1656"/>
        <v>13.055871666666661</v>
      </c>
      <c r="AG3666" s="28">
        <f t="shared" si="1656"/>
        <v>8.5230499999999978</v>
      </c>
      <c r="AH3666" s="28">
        <f t="shared" si="1657"/>
        <v>0</v>
      </c>
      <c r="AL3666" s="24">
        <f t="shared" si="1661"/>
        <v>1496.5756966666663</v>
      </c>
      <c r="AN3666" s="47">
        <v>315</v>
      </c>
      <c r="AP3666" s="20">
        <f t="shared" si="1660"/>
        <v>1811.5756966666663</v>
      </c>
      <c r="AR3666" s="20"/>
    </row>
    <row r="3667" spans="1:44" x14ac:dyDescent="0.25">
      <c r="A3667" t="str">
        <f>VLOOKUP($B3667,'Cushing Balance'!$C$2:$E$500,3,TRUE)</f>
        <v>12018</v>
      </c>
      <c r="B3667" s="2">
        <v>43678</v>
      </c>
      <c r="C3667" s="32"/>
      <c r="D3667" s="36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R3667" s="24">
        <f t="shared" si="1658"/>
        <v>0</v>
      </c>
      <c r="T3667" s="5">
        <v>615.4314552318391</v>
      </c>
      <c r="V3667" s="20">
        <f t="shared" si="1659"/>
        <v>615.4314552318391</v>
      </c>
      <c r="W3667" s="59">
        <f t="shared" si="1655"/>
        <v>43678</v>
      </c>
      <c r="X3667" s="36">
        <f t="shared" si="1656"/>
        <v>151.39905833333341</v>
      </c>
      <c r="Y3667" s="28">
        <f t="shared" si="1656"/>
        <v>338.18764999999991</v>
      </c>
      <c r="Z3667" s="28">
        <f t="shared" si="1656"/>
        <v>329.06874999999974</v>
      </c>
      <c r="AA3667" s="28">
        <f t="shared" si="1656"/>
        <v>321.8648083333332</v>
      </c>
      <c r="AB3667" s="28">
        <f t="shared" si="1656"/>
        <v>202.36661666666666</v>
      </c>
      <c r="AC3667" s="28">
        <f t="shared" si="1656"/>
        <v>35.93319166666668</v>
      </c>
      <c r="AD3667" s="28">
        <f t="shared" si="1656"/>
        <v>96.176699999999983</v>
      </c>
      <c r="AE3667" s="28">
        <f t="shared" si="1656"/>
        <v>0</v>
      </c>
      <c r="AF3667" s="28">
        <f t="shared" si="1656"/>
        <v>13.055871666666661</v>
      </c>
      <c r="AG3667" s="28">
        <f t="shared" si="1656"/>
        <v>8.5230499999999978</v>
      </c>
      <c r="AH3667" s="28">
        <f t="shared" si="1657"/>
        <v>0</v>
      </c>
      <c r="AL3667" s="24">
        <f t="shared" si="1661"/>
        <v>1496.5756966666663</v>
      </c>
      <c r="AN3667" s="47">
        <v>315</v>
      </c>
      <c r="AP3667" s="20">
        <f t="shared" si="1660"/>
        <v>1811.5756966666663</v>
      </c>
      <c r="AR3667" s="20"/>
    </row>
    <row r="3668" spans="1:44" x14ac:dyDescent="0.25">
      <c r="A3668" t="str">
        <f>VLOOKUP($B3668,'Cushing Balance'!$C$2:$E$500,3,TRUE)</f>
        <v>12018</v>
      </c>
      <c r="B3668" s="2">
        <v>43679</v>
      </c>
      <c r="C3668" s="32"/>
      <c r="D3668" s="36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R3668" s="24">
        <f t="shared" si="1658"/>
        <v>0</v>
      </c>
      <c r="T3668" s="5">
        <v>615.4314552318391</v>
      </c>
      <c r="V3668" s="20">
        <f t="shared" si="1659"/>
        <v>615.4314552318391</v>
      </c>
      <c r="W3668" s="59">
        <f t="shared" si="1655"/>
        <v>43679</v>
      </c>
      <c r="X3668" s="36">
        <f t="shared" si="1656"/>
        <v>151.39905833333341</v>
      </c>
      <c r="Y3668" s="28">
        <f t="shared" si="1656"/>
        <v>338.18764999999991</v>
      </c>
      <c r="Z3668" s="28">
        <f t="shared" si="1656"/>
        <v>329.06874999999974</v>
      </c>
      <c r="AA3668" s="28">
        <f t="shared" si="1656"/>
        <v>321.8648083333332</v>
      </c>
      <c r="AB3668" s="28">
        <f t="shared" si="1656"/>
        <v>202.36661666666666</v>
      </c>
      <c r="AC3668" s="28">
        <f t="shared" si="1656"/>
        <v>35.93319166666668</v>
      </c>
      <c r="AD3668" s="28">
        <f t="shared" si="1656"/>
        <v>96.176699999999983</v>
      </c>
      <c r="AE3668" s="28">
        <f t="shared" si="1656"/>
        <v>0</v>
      </c>
      <c r="AF3668" s="28">
        <f t="shared" si="1656"/>
        <v>13.055871666666661</v>
      </c>
      <c r="AG3668" s="28">
        <f t="shared" si="1656"/>
        <v>8.5230499999999978</v>
      </c>
      <c r="AH3668" s="28">
        <f t="shared" si="1657"/>
        <v>0</v>
      </c>
      <c r="AL3668" s="24">
        <f t="shared" si="1661"/>
        <v>1496.5756966666663</v>
      </c>
      <c r="AN3668" s="47">
        <v>315</v>
      </c>
      <c r="AP3668" s="20">
        <f t="shared" si="1660"/>
        <v>1811.5756966666663</v>
      </c>
      <c r="AR3668" s="20"/>
    </row>
    <row r="3669" spans="1:44" x14ac:dyDescent="0.25">
      <c r="A3669" t="str">
        <f>VLOOKUP($B3669,'Cushing Balance'!$C$2:$E$500,3,TRUE)</f>
        <v>12018</v>
      </c>
      <c r="B3669" s="2">
        <v>43680</v>
      </c>
      <c r="C3669" s="32"/>
      <c r="D3669" s="36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R3669" s="24">
        <f t="shared" si="1658"/>
        <v>0</v>
      </c>
      <c r="T3669" s="5">
        <v>615.4314552318391</v>
      </c>
      <c r="V3669" s="20">
        <f t="shared" si="1659"/>
        <v>615.4314552318391</v>
      </c>
      <c r="W3669" s="59">
        <f t="shared" si="1655"/>
        <v>43680</v>
      </c>
      <c r="X3669" s="36">
        <f t="shared" ref="X3669:AG3684" si="1662">AVERAGE(X3662:X3668)</f>
        <v>151.39905833333341</v>
      </c>
      <c r="Y3669" s="28">
        <f t="shared" si="1662"/>
        <v>338.18764999999991</v>
      </c>
      <c r="Z3669" s="28">
        <f t="shared" si="1662"/>
        <v>329.06874999999974</v>
      </c>
      <c r="AA3669" s="28">
        <f t="shared" si="1662"/>
        <v>321.8648083333332</v>
      </c>
      <c r="AB3669" s="28">
        <f t="shared" si="1662"/>
        <v>202.36661666666666</v>
      </c>
      <c r="AC3669" s="28">
        <f t="shared" si="1662"/>
        <v>35.93319166666668</v>
      </c>
      <c r="AD3669" s="28">
        <f t="shared" si="1662"/>
        <v>96.176699999999983</v>
      </c>
      <c r="AE3669" s="28">
        <f t="shared" si="1662"/>
        <v>0</v>
      </c>
      <c r="AF3669" s="28">
        <f t="shared" si="1662"/>
        <v>13.055871666666661</v>
      </c>
      <c r="AG3669" s="28">
        <f t="shared" si="1662"/>
        <v>8.5230499999999978</v>
      </c>
      <c r="AH3669" s="28">
        <f t="shared" si="1657"/>
        <v>0</v>
      </c>
      <c r="AL3669" s="24">
        <f t="shared" si="1661"/>
        <v>1496.5756966666663</v>
      </c>
      <c r="AN3669" s="47">
        <v>315</v>
      </c>
      <c r="AP3669" s="20">
        <f t="shared" si="1660"/>
        <v>1811.5756966666663</v>
      </c>
      <c r="AR3669" s="20"/>
    </row>
    <row r="3670" spans="1:44" x14ac:dyDescent="0.25">
      <c r="A3670" t="str">
        <f>VLOOKUP($B3670,'Cushing Balance'!$C$2:$E$500,3,TRUE)</f>
        <v>12018</v>
      </c>
      <c r="B3670" s="2">
        <v>43681</v>
      </c>
      <c r="C3670" s="32"/>
      <c r="D3670" s="36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R3670" s="24">
        <f t="shared" si="1658"/>
        <v>0</v>
      </c>
      <c r="T3670" s="5">
        <v>615.4314552318391</v>
      </c>
      <c r="V3670" s="20">
        <f t="shared" si="1659"/>
        <v>615.4314552318391</v>
      </c>
      <c r="W3670" s="59">
        <f t="shared" si="1655"/>
        <v>43681</v>
      </c>
      <c r="X3670" s="36">
        <f t="shared" si="1662"/>
        <v>151.39905833333341</v>
      </c>
      <c r="Y3670" s="28">
        <f t="shared" si="1662"/>
        <v>338.18764999999991</v>
      </c>
      <c r="Z3670" s="28">
        <f t="shared" si="1662"/>
        <v>329.06874999999974</v>
      </c>
      <c r="AA3670" s="28">
        <f t="shared" si="1662"/>
        <v>321.8648083333332</v>
      </c>
      <c r="AB3670" s="28">
        <f t="shared" si="1662"/>
        <v>202.36661666666666</v>
      </c>
      <c r="AC3670" s="28">
        <f t="shared" si="1662"/>
        <v>35.93319166666668</v>
      </c>
      <c r="AD3670" s="28">
        <f t="shared" si="1662"/>
        <v>96.176699999999983</v>
      </c>
      <c r="AE3670" s="28">
        <f t="shared" si="1662"/>
        <v>0</v>
      </c>
      <c r="AF3670" s="28">
        <f t="shared" si="1662"/>
        <v>13.055871666666661</v>
      </c>
      <c r="AG3670" s="28">
        <f t="shared" si="1662"/>
        <v>8.5230499999999978</v>
      </c>
      <c r="AH3670" s="28">
        <f t="shared" si="1657"/>
        <v>0</v>
      </c>
      <c r="AL3670" s="24">
        <f t="shared" si="1661"/>
        <v>1496.5756966666663</v>
      </c>
      <c r="AN3670" s="47">
        <v>315</v>
      </c>
      <c r="AP3670" s="20">
        <f t="shared" si="1660"/>
        <v>1811.5756966666663</v>
      </c>
      <c r="AR3670" s="20"/>
    </row>
    <row r="3671" spans="1:44" x14ac:dyDescent="0.25">
      <c r="A3671" t="str">
        <f>VLOOKUP($B3671,'Cushing Balance'!$C$2:$E$500,3,TRUE)</f>
        <v>12018</v>
      </c>
      <c r="B3671" s="2">
        <v>43682</v>
      </c>
      <c r="C3671" s="32"/>
      <c r="D3671" s="36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R3671" s="24">
        <f t="shared" si="1658"/>
        <v>0</v>
      </c>
      <c r="T3671" s="5">
        <v>615.4314552318391</v>
      </c>
      <c r="V3671" s="20">
        <f t="shared" si="1659"/>
        <v>615.4314552318391</v>
      </c>
      <c r="W3671" s="59">
        <f t="shared" si="1655"/>
        <v>43682</v>
      </c>
      <c r="X3671" s="36">
        <f t="shared" si="1662"/>
        <v>151.39905833333341</v>
      </c>
      <c r="Y3671" s="28">
        <f t="shared" si="1662"/>
        <v>338.18764999999991</v>
      </c>
      <c r="Z3671" s="28">
        <f t="shared" si="1662"/>
        <v>329.06874999999974</v>
      </c>
      <c r="AA3671" s="28">
        <f t="shared" si="1662"/>
        <v>321.8648083333332</v>
      </c>
      <c r="AB3671" s="28">
        <f t="shared" si="1662"/>
        <v>202.36661666666666</v>
      </c>
      <c r="AC3671" s="28">
        <f t="shared" si="1662"/>
        <v>35.93319166666668</v>
      </c>
      <c r="AD3671" s="28">
        <f t="shared" si="1662"/>
        <v>96.176699999999983</v>
      </c>
      <c r="AE3671" s="28">
        <f t="shared" si="1662"/>
        <v>0</v>
      </c>
      <c r="AF3671" s="28">
        <f t="shared" si="1662"/>
        <v>13.055871666666661</v>
      </c>
      <c r="AG3671" s="28">
        <f t="shared" si="1662"/>
        <v>8.5230499999999978</v>
      </c>
      <c r="AH3671" s="28">
        <f t="shared" si="1657"/>
        <v>0</v>
      </c>
      <c r="AL3671" s="24">
        <f t="shared" si="1661"/>
        <v>1496.5756966666663</v>
      </c>
      <c r="AN3671" s="47">
        <v>315</v>
      </c>
      <c r="AP3671" s="20">
        <f t="shared" si="1660"/>
        <v>1811.5756966666663</v>
      </c>
      <c r="AR3671" s="20"/>
    </row>
    <row r="3672" spans="1:44" x14ac:dyDescent="0.25">
      <c r="A3672" t="str">
        <f>VLOOKUP($B3672,'Cushing Balance'!$C$2:$E$500,3,TRUE)</f>
        <v>12018</v>
      </c>
      <c r="B3672" s="2">
        <v>43683</v>
      </c>
      <c r="C3672" s="32"/>
      <c r="D3672" s="36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R3672" s="24">
        <f t="shared" si="1658"/>
        <v>0</v>
      </c>
      <c r="T3672" s="5">
        <v>615.4314552318391</v>
      </c>
      <c r="V3672" s="20">
        <f t="shared" si="1659"/>
        <v>615.4314552318391</v>
      </c>
      <c r="W3672" s="59">
        <f t="shared" si="1655"/>
        <v>43683</v>
      </c>
      <c r="X3672" s="36">
        <f t="shared" si="1662"/>
        <v>151.39905833333341</v>
      </c>
      <c r="Y3672" s="28">
        <f t="shared" si="1662"/>
        <v>338.18764999999991</v>
      </c>
      <c r="Z3672" s="28">
        <f t="shared" si="1662"/>
        <v>329.06874999999974</v>
      </c>
      <c r="AA3672" s="28">
        <f t="shared" si="1662"/>
        <v>321.8648083333332</v>
      </c>
      <c r="AB3672" s="28">
        <f t="shared" si="1662"/>
        <v>202.36661666666666</v>
      </c>
      <c r="AC3672" s="28">
        <f t="shared" si="1662"/>
        <v>35.93319166666668</v>
      </c>
      <c r="AD3672" s="28">
        <f t="shared" si="1662"/>
        <v>96.176699999999983</v>
      </c>
      <c r="AE3672" s="28">
        <f t="shared" si="1662"/>
        <v>0</v>
      </c>
      <c r="AF3672" s="28">
        <f t="shared" si="1662"/>
        <v>13.055871666666661</v>
      </c>
      <c r="AG3672" s="28">
        <f t="shared" si="1662"/>
        <v>8.5230499999999978</v>
      </c>
      <c r="AH3672" s="28">
        <f t="shared" si="1657"/>
        <v>0</v>
      </c>
      <c r="AL3672" s="24">
        <f t="shared" si="1661"/>
        <v>1496.5756966666663</v>
      </c>
      <c r="AN3672" s="47">
        <v>315</v>
      </c>
      <c r="AP3672" s="20">
        <f t="shared" si="1660"/>
        <v>1811.5756966666663</v>
      </c>
      <c r="AR3672" s="20"/>
    </row>
    <row r="3673" spans="1:44" x14ac:dyDescent="0.25">
      <c r="A3673" t="str">
        <f>VLOOKUP($B3673,'Cushing Balance'!$C$2:$E$500,3,TRUE)</f>
        <v>12018</v>
      </c>
      <c r="B3673" s="2">
        <v>43684</v>
      </c>
      <c r="C3673" s="32"/>
      <c r="D3673" s="36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R3673" s="24">
        <f t="shared" si="1658"/>
        <v>0</v>
      </c>
      <c r="T3673" s="5">
        <v>615.4314552318391</v>
      </c>
      <c r="V3673" s="20">
        <f t="shared" si="1659"/>
        <v>615.4314552318391</v>
      </c>
      <c r="W3673" s="59">
        <f t="shared" si="1655"/>
        <v>43684</v>
      </c>
      <c r="X3673" s="36">
        <f t="shared" si="1662"/>
        <v>151.39905833333341</v>
      </c>
      <c r="Y3673" s="28">
        <f t="shared" si="1662"/>
        <v>338.18764999999991</v>
      </c>
      <c r="Z3673" s="28">
        <f t="shared" si="1662"/>
        <v>329.06874999999974</v>
      </c>
      <c r="AA3673" s="28">
        <f t="shared" si="1662"/>
        <v>321.8648083333332</v>
      </c>
      <c r="AB3673" s="28">
        <f t="shared" si="1662"/>
        <v>202.36661666666666</v>
      </c>
      <c r="AC3673" s="28">
        <f t="shared" si="1662"/>
        <v>35.93319166666668</v>
      </c>
      <c r="AD3673" s="28">
        <f t="shared" si="1662"/>
        <v>96.176699999999983</v>
      </c>
      <c r="AE3673" s="28">
        <f t="shared" si="1662"/>
        <v>0</v>
      </c>
      <c r="AF3673" s="28">
        <f t="shared" si="1662"/>
        <v>13.055871666666661</v>
      </c>
      <c r="AG3673" s="28">
        <f t="shared" si="1662"/>
        <v>8.5230499999999978</v>
      </c>
      <c r="AH3673" s="28">
        <f t="shared" si="1657"/>
        <v>0</v>
      </c>
      <c r="AL3673" s="24">
        <f t="shared" si="1661"/>
        <v>1496.5756966666663</v>
      </c>
      <c r="AN3673" s="47">
        <v>315</v>
      </c>
      <c r="AP3673" s="20">
        <f t="shared" si="1660"/>
        <v>1811.5756966666663</v>
      </c>
      <c r="AR3673" s="20"/>
    </row>
    <row r="3674" spans="1:44" x14ac:dyDescent="0.25">
      <c r="A3674" t="str">
        <f>VLOOKUP($B3674,'Cushing Balance'!$C$2:$E$500,3,TRUE)</f>
        <v>12018</v>
      </c>
      <c r="B3674" s="2">
        <v>43685</v>
      </c>
      <c r="C3674" s="32"/>
      <c r="D3674" s="36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R3674" s="24">
        <f t="shared" si="1658"/>
        <v>0</v>
      </c>
      <c r="T3674" s="5">
        <v>615.4314552318391</v>
      </c>
      <c r="V3674" s="20">
        <f t="shared" si="1659"/>
        <v>615.4314552318391</v>
      </c>
      <c r="W3674" s="59">
        <f t="shared" si="1655"/>
        <v>43685</v>
      </c>
      <c r="X3674" s="36">
        <f t="shared" si="1662"/>
        <v>151.39905833333341</v>
      </c>
      <c r="Y3674" s="28">
        <f t="shared" si="1662"/>
        <v>338.18764999999991</v>
      </c>
      <c r="Z3674" s="28">
        <f t="shared" si="1662"/>
        <v>329.06874999999974</v>
      </c>
      <c r="AA3674" s="28">
        <f t="shared" si="1662"/>
        <v>321.8648083333332</v>
      </c>
      <c r="AB3674" s="28">
        <f t="shared" si="1662"/>
        <v>202.36661666666666</v>
      </c>
      <c r="AC3674" s="28">
        <f t="shared" si="1662"/>
        <v>35.93319166666668</v>
      </c>
      <c r="AD3674" s="28">
        <f t="shared" si="1662"/>
        <v>96.176699999999983</v>
      </c>
      <c r="AE3674" s="28">
        <f t="shared" si="1662"/>
        <v>0</v>
      </c>
      <c r="AF3674" s="28">
        <f t="shared" si="1662"/>
        <v>13.055871666666661</v>
      </c>
      <c r="AG3674" s="28">
        <f t="shared" si="1662"/>
        <v>8.5230499999999978</v>
      </c>
      <c r="AH3674" s="28">
        <f t="shared" si="1657"/>
        <v>0</v>
      </c>
      <c r="AL3674" s="24">
        <f t="shared" si="1661"/>
        <v>1496.5756966666663</v>
      </c>
      <c r="AN3674" s="47">
        <v>315</v>
      </c>
      <c r="AP3674" s="20">
        <f t="shared" si="1660"/>
        <v>1811.5756966666663</v>
      </c>
      <c r="AR3674" s="20"/>
    </row>
    <row r="3675" spans="1:44" x14ac:dyDescent="0.25">
      <c r="A3675" t="str">
        <f>VLOOKUP($B3675,'Cushing Balance'!$C$2:$E$500,3,TRUE)</f>
        <v>12018</v>
      </c>
      <c r="B3675" s="2">
        <v>43686</v>
      </c>
      <c r="C3675" s="32"/>
      <c r="D3675" s="36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R3675" s="24">
        <f t="shared" si="1658"/>
        <v>0</v>
      </c>
      <c r="T3675" s="5">
        <v>615.4314552318391</v>
      </c>
      <c r="V3675" s="20">
        <f t="shared" si="1659"/>
        <v>615.4314552318391</v>
      </c>
      <c r="W3675" s="59">
        <f t="shared" si="1655"/>
        <v>43686</v>
      </c>
      <c r="X3675" s="36">
        <f t="shared" si="1662"/>
        <v>151.39905833333341</v>
      </c>
      <c r="Y3675" s="28">
        <f t="shared" si="1662"/>
        <v>338.18764999999991</v>
      </c>
      <c r="Z3675" s="28">
        <f t="shared" si="1662"/>
        <v>329.06874999999974</v>
      </c>
      <c r="AA3675" s="28">
        <f t="shared" si="1662"/>
        <v>321.8648083333332</v>
      </c>
      <c r="AB3675" s="28">
        <f t="shared" si="1662"/>
        <v>202.36661666666666</v>
      </c>
      <c r="AC3675" s="28">
        <f t="shared" si="1662"/>
        <v>35.93319166666668</v>
      </c>
      <c r="AD3675" s="28">
        <f t="shared" si="1662"/>
        <v>96.176699999999983</v>
      </c>
      <c r="AE3675" s="28">
        <f t="shared" si="1662"/>
        <v>0</v>
      </c>
      <c r="AF3675" s="28">
        <f t="shared" si="1662"/>
        <v>13.055871666666661</v>
      </c>
      <c r="AG3675" s="28">
        <f t="shared" si="1662"/>
        <v>8.5230499999999978</v>
      </c>
      <c r="AH3675" s="28">
        <f t="shared" si="1657"/>
        <v>0</v>
      </c>
      <c r="AL3675" s="24">
        <f t="shared" si="1661"/>
        <v>1496.5756966666663</v>
      </c>
      <c r="AN3675" s="47">
        <v>315</v>
      </c>
      <c r="AP3675" s="20">
        <f t="shared" si="1660"/>
        <v>1811.5756966666663</v>
      </c>
      <c r="AR3675" s="20"/>
    </row>
    <row r="3676" spans="1:44" x14ac:dyDescent="0.25">
      <c r="A3676" t="str">
        <f>VLOOKUP($B3676,'Cushing Balance'!$C$2:$E$500,3,TRUE)</f>
        <v>12018</v>
      </c>
      <c r="B3676" s="2">
        <v>43687</v>
      </c>
      <c r="C3676" s="32"/>
      <c r="D3676" s="36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R3676" s="24">
        <f t="shared" si="1658"/>
        <v>0</v>
      </c>
      <c r="T3676" s="5">
        <v>615.4314552318391</v>
      </c>
      <c r="V3676" s="20">
        <f t="shared" si="1659"/>
        <v>615.4314552318391</v>
      </c>
      <c r="W3676" s="59">
        <f t="shared" si="1655"/>
        <v>43687</v>
      </c>
      <c r="X3676" s="36">
        <f t="shared" si="1662"/>
        <v>151.39905833333341</v>
      </c>
      <c r="Y3676" s="28">
        <f t="shared" si="1662"/>
        <v>338.18764999999991</v>
      </c>
      <c r="Z3676" s="28">
        <f t="shared" si="1662"/>
        <v>329.06874999999974</v>
      </c>
      <c r="AA3676" s="28">
        <f t="shared" si="1662"/>
        <v>321.8648083333332</v>
      </c>
      <c r="AB3676" s="28">
        <f t="shared" si="1662"/>
        <v>202.36661666666666</v>
      </c>
      <c r="AC3676" s="28">
        <f t="shared" si="1662"/>
        <v>35.93319166666668</v>
      </c>
      <c r="AD3676" s="28">
        <f t="shared" si="1662"/>
        <v>96.176699999999983</v>
      </c>
      <c r="AE3676" s="28">
        <f t="shared" si="1662"/>
        <v>0</v>
      </c>
      <c r="AF3676" s="28">
        <f t="shared" si="1662"/>
        <v>13.055871666666661</v>
      </c>
      <c r="AG3676" s="28">
        <f t="shared" si="1662"/>
        <v>8.5230499999999978</v>
      </c>
      <c r="AH3676" s="28">
        <f t="shared" si="1657"/>
        <v>0</v>
      </c>
      <c r="AL3676" s="24">
        <f t="shared" si="1661"/>
        <v>1496.5756966666663</v>
      </c>
      <c r="AN3676" s="47">
        <v>315</v>
      </c>
      <c r="AP3676" s="20">
        <f t="shared" si="1660"/>
        <v>1811.5756966666663</v>
      </c>
      <c r="AR3676" s="20"/>
    </row>
    <row r="3677" spans="1:44" x14ac:dyDescent="0.25">
      <c r="A3677" t="str">
        <f>VLOOKUP($B3677,'Cushing Balance'!$C$2:$E$500,3,TRUE)</f>
        <v>12018</v>
      </c>
      <c r="B3677" s="2">
        <v>43688</v>
      </c>
      <c r="C3677" s="32"/>
      <c r="D3677" s="36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R3677" s="24">
        <f t="shared" si="1658"/>
        <v>0</v>
      </c>
      <c r="T3677" s="5">
        <v>615.4314552318391</v>
      </c>
      <c r="V3677" s="20">
        <f t="shared" si="1659"/>
        <v>615.4314552318391</v>
      </c>
      <c r="W3677" s="59">
        <f t="shared" si="1655"/>
        <v>43688</v>
      </c>
      <c r="X3677" s="36">
        <f t="shared" si="1662"/>
        <v>151.39905833333341</v>
      </c>
      <c r="Y3677" s="28">
        <f t="shared" si="1662"/>
        <v>338.18764999999991</v>
      </c>
      <c r="Z3677" s="28">
        <f t="shared" si="1662"/>
        <v>329.06874999999974</v>
      </c>
      <c r="AA3677" s="28">
        <f t="shared" si="1662"/>
        <v>321.8648083333332</v>
      </c>
      <c r="AB3677" s="28">
        <f t="shared" si="1662"/>
        <v>202.36661666666666</v>
      </c>
      <c r="AC3677" s="28">
        <f t="shared" si="1662"/>
        <v>35.93319166666668</v>
      </c>
      <c r="AD3677" s="28">
        <f t="shared" si="1662"/>
        <v>96.176699999999983</v>
      </c>
      <c r="AE3677" s="28">
        <f t="shared" si="1662"/>
        <v>0</v>
      </c>
      <c r="AF3677" s="28">
        <f t="shared" si="1662"/>
        <v>13.055871666666661</v>
      </c>
      <c r="AG3677" s="28">
        <f t="shared" si="1662"/>
        <v>8.5230499999999978</v>
      </c>
      <c r="AH3677" s="28">
        <f t="shared" si="1657"/>
        <v>0</v>
      </c>
      <c r="AL3677" s="24">
        <f t="shared" si="1661"/>
        <v>1496.5756966666663</v>
      </c>
      <c r="AN3677" s="47">
        <v>315</v>
      </c>
      <c r="AP3677" s="20">
        <f t="shared" si="1660"/>
        <v>1811.5756966666663</v>
      </c>
      <c r="AR3677" s="20"/>
    </row>
    <row r="3678" spans="1:44" x14ac:dyDescent="0.25">
      <c r="A3678" t="str">
        <f>VLOOKUP($B3678,'Cushing Balance'!$C$2:$E$500,3,TRUE)</f>
        <v>12018</v>
      </c>
      <c r="B3678" s="2">
        <v>43689</v>
      </c>
      <c r="C3678" s="32"/>
      <c r="D3678" s="36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R3678" s="24">
        <f t="shared" si="1658"/>
        <v>0</v>
      </c>
      <c r="T3678" s="5">
        <v>615.4314552318391</v>
      </c>
      <c r="V3678" s="20">
        <f t="shared" si="1659"/>
        <v>615.4314552318391</v>
      </c>
      <c r="W3678" s="59">
        <f t="shared" si="1655"/>
        <v>43689</v>
      </c>
      <c r="X3678" s="36">
        <f t="shared" si="1662"/>
        <v>151.39905833333341</v>
      </c>
      <c r="Y3678" s="28">
        <f t="shared" si="1662"/>
        <v>338.18764999999991</v>
      </c>
      <c r="Z3678" s="28">
        <f t="shared" si="1662"/>
        <v>329.06874999999974</v>
      </c>
      <c r="AA3678" s="28">
        <f t="shared" si="1662"/>
        <v>321.8648083333332</v>
      </c>
      <c r="AB3678" s="28">
        <f t="shared" si="1662"/>
        <v>202.36661666666666</v>
      </c>
      <c r="AC3678" s="28">
        <f t="shared" si="1662"/>
        <v>35.93319166666668</v>
      </c>
      <c r="AD3678" s="28">
        <f t="shared" si="1662"/>
        <v>96.176699999999983</v>
      </c>
      <c r="AE3678" s="28">
        <f t="shared" si="1662"/>
        <v>0</v>
      </c>
      <c r="AF3678" s="28">
        <f t="shared" si="1662"/>
        <v>13.055871666666661</v>
      </c>
      <c r="AG3678" s="28">
        <f t="shared" si="1662"/>
        <v>8.5230499999999978</v>
      </c>
      <c r="AH3678" s="28">
        <f t="shared" si="1657"/>
        <v>0</v>
      </c>
      <c r="AL3678" s="24">
        <f t="shared" si="1661"/>
        <v>1496.5756966666663</v>
      </c>
      <c r="AN3678" s="47">
        <v>315</v>
      </c>
      <c r="AP3678" s="20">
        <f t="shared" si="1660"/>
        <v>1811.5756966666663</v>
      </c>
      <c r="AR3678" s="20"/>
    </row>
    <row r="3679" spans="1:44" x14ac:dyDescent="0.25">
      <c r="A3679" t="str">
        <f>VLOOKUP($B3679,'Cushing Balance'!$C$2:$E$500,3,TRUE)</f>
        <v>12018</v>
      </c>
      <c r="B3679" s="2">
        <v>43690</v>
      </c>
      <c r="C3679" s="32"/>
      <c r="D3679" s="36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R3679" s="24">
        <f t="shared" si="1658"/>
        <v>0</v>
      </c>
      <c r="T3679" s="5">
        <v>615.4314552318391</v>
      </c>
      <c r="V3679" s="20">
        <f t="shared" si="1659"/>
        <v>615.4314552318391</v>
      </c>
      <c r="W3679" s="59">
        <f t="shared" si="1655"/>
        <v>43690</v>
      </c>
      <c r="X3679" s="36">
        <f t="shared" si="1662"/>
        <v>151.39905833333341</v>
      </c>
      <c r="Y3679" s="28">
        <f t="shared" si="1662"/>
        <v>338.18764999999991</v>
      </c>
      <c r="Z3679" s="28">
        <f t="shared" si="1662"/>
        <v>329.06874999999974</v>
      </c>
      <c r="AA3679" s="28">
        <f t="shared" si="1662"/>
        <v>321.8648083333332</v>
      </c>
      <c r="AB3679" s="28">
        <f t="shared" si="1662"/>
        <v>202.36661666666666</v>
      </c>
      <c r="AC3679" s="28">
        <f t="shared" si="1662"/>
        <v>35.93319166666668</v>
      </c>
      <c r="AD3679" s="28">
        <f t="shared" si="1662"/>
        <v>96.176699999999983</v>
      </c>
      <c r="AE3679" s="28">
        <f t="shared" si="1662"/>
        <v>0</v>
      </c>
      <c r="AF3679" s="28">
        <f t="shared" si="1662"/>
        <v>13.055871666666661</v>
      </c>
      <c r="AG3679" s="28">
        <f t="shared" si="1662"/>
        <v>8.5230499999999978</v>
      </c>
      <c r="AH3679" s="28">
        <f t="shared" si="1657"/>
        <v>0</v>
      </c>
      <c r="AL3679" s="24">
        <f t="shared" si="1661"/>
        <v>1496.5756966666663</v>
      </c>
      <c r="AN3679" s="47">
        <v>315</v>
      </c>
      <c r="AP3679" s="20">
        <f t="shared" si="1660"/>
        <v>1811.5756966666663</v>
      </c>
      <c r="AR3679" s="20"/>
    </row>
    <row r="3680" spans="1:44" x14ac:dyDescent="0.25">
      <c r="A3680" t="str">
        <f>VLOOKUP($B3680,'Cushing Balance'!$C$2:$E$500,3,TRUE)</f>
        <v>12018</v>
      </c>
      <c r="B3680" s="2">
        <v>43691</v>
      </c>
      <c r="C3680" s="32"/>
      <c r="D3680" s="36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R3680" s="24">
        <f t="shared" si="1658"/>
        <v>0</v>
      </c>
      <c r="T3680" s="5">
        <v>615.4314552318391</v>
      </c>
      <c r="V3680" s="20">
        <f t="shared" si="1659"/>
        <v>615.4314552318391</v>
      </c>
      <c r="W3680" s="59">
        <f t="shared" si="1655"/>
        <v>43691</v>
      </c>
      <c r="X3680" s="36">
        <f t="shared" si="1662"/>
        <v>151.39905833333341</v>
      </c>
      <c r="Y3680" s="28">
        <f t="shared" si="1662"/>
        <v>338.18764999999991</v>
      </c>
      <c r="Z3680" s="28">
        <f t="shared" si="1662"/>
        <v>329.06874999999974</v>
      </c>
      <c r="AA3680" s="28">
        <f t="shared" si="1662"/>
        <v>321.8648083333332</v>
      </c>
      <c r="AB3680" s="28">
        <f t="shared" si="1662"/>
        <v>202.36661666666666</v>
      </c>
      <c r="AC3680" s="28">
        <f t="shared" si="1662"/>
        <v>35.93319166666668</v>
      </c>
      <c r="AD3680" s="28">
        <f t="shared" si="1662"/>
        <v>96.176699999999983</v>
      </c>
      <c r="AE3680" s="28">
        <f t="shared" si="1662"/>
        <v>0</v>
      </c>
      <c r="AF3680" s="28">
        <f t="shared" si="1662"/>
        <v>13.055871666666661</v>
      </c>
      <c r="AG3680" s="28">
        <f t="shared" si="1662"/>
        <v>8.5230499999999978</v>
      </c>
      <c r="AH3680" s="28">
        <f t="shared" si="1657"/>
        <v>0</v>
      </c>
      <c r="AL3680" s="24">
        <f t="shared" si="1661"/>
        <v>1496.5756966666663</v>
      </c>
      <c r="AN3680" s="47">
        <v>315</v>
      </c>
      <c r="AP3680" s="20">
        <f t="shared" si="1660"/>
        <v>1811.5756966666663</v>
      </c>
      <c r="AR3680" s="20"/>
    </row>
    <row r="3681" spans="1:44" x14ac:dyDescent="0.25">
      <c r="A3681" t="str">
        <f>VLOOKUP($B3681,'Cushing Balance'!$C$2:$E$500,3,TRUE)</f>
        <v>12018</v>
      </c>
      <c r="B3681" s="2">
        <v>43692</v>
      </c>
      <c r="C3681" s="32"/>
      <c r="D3681" s="36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R3681" s="24">
        <f t="shared" si="1658"/>
        <v>0</v>
      </c>
      <c r="T3681" s="5">
        <v>615.4314552318391</v>
      </c>
      <c r="V3681" s="20">
        <f t="shared" si="1659"/>
        <v>615.4314552318391</v>
      </c>
      <c r="W3681" s="59">
        <f t="shared" si="1655"/>
        <v>43692</v>
      </c>
      <c r="X3681" s="36">
        <f t="shared" si="1662"/>
        <v>151.39905833333341</v>
      </c>
      <c r="Y3681" s="28">
        <f t="shared" si="1662"/>
        <v>338.18764999999991</v>
      </c>
      <c r="Z3681" s="28">
        <f t="shared" si="1662"/>
        <v>329.06874999999974</v>
      </c>
      <c r="AA3681" s="28">
        <f t="shared" si="1662"/>
        <v>321.8648083333332</v>
      </c>
      <c r="AB3681" s="28">
        <f t="shared" si="1662"/>
        <v>202.36661666666666</v>
      </c>
      <c r="AC3681" s="28">
        <f t="shared" si="1662"/>
        <v>35.93319166666668</v>
      </c>
      <c r="AD3681" s="28">
        <f t="shared" si="1662"/>
        <v>96.176699999999983</v>
      </c>
      <c r="AE3681" s="28">
        <f t="shared" si="1662"/>
        <v>0</v>
      </c>
      <c r="AF3681" s="28">
        <f t="shared" si="1662"/>
        <v>13.055871666666661</v>
      </c>
      <c r="AG3681" s="28">
        <f t="shared" si="1662"/>
        <v>8.5230499999999978</v>
      </c>
      <c r="AH3681" s="28">
        <f t="shared" si="1657"/>
        <v>0</v>
      </c>
      <c r="AL3681" s="24">
        <f t="shared" si="1661"/>
        <v>1496.5756966666663</v>
      </c>
      <c r="AN3681" s="47">
        <v>315</v>
      </c>
      <c r="AP3681" s="20">
        <f t="shared" si="1660"/>
        <v>1811.5756966666663</v>
      </c>
      <c r="AR3681" s="20"/>
    </row>
    <row r="3682" spans="1:44" x14ac:dyDescent="0.25">
      <c r="A3682" t="str">
        <f>VLOOKUP($B3682,'Cushing Balance'!$C$2:$E$500,3,TRUE)</f>
        <v>12018</v>
      </c>
      <c r="B3682" s="2">
        <v>43693</v>
      </c>
      <c r="C3682" s="32"/>
      <c r="D3682" s="36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R3682" s="24">
        <f t="shared" si="1658"/>
        <v>0</v>
      </c>
      <c r="T3682" s="5">
        <v>615.4314552318391</v>
      </c>
      <c r="V3682" s="20">
        <f t="shared" si="1659"/>
        <v>615.4314552318391</v>
      </c>
      <c r="W3682" s="59">
        <f t="shared" si="1655"/>
        <v>43693</v>
      </c>
      <c r="X3682" s="36">
        <f t="shared" si="1662"/>
        <v>151.39905833333341</v>
      </c>
      <c r="Y3682" s="28">
        <f t="shared" si="1662"/>
        <v>338.18764999999991</v>
      </c>
      <c r="Z3682" s="28">
        <f t="shared" si="1662"/>
        <v>329.06874999999974</v>
      </c>
      <c r="AA3682" s="28">
        <f t="shared" si="1662"/>
        <v>321.8648083333332</v>
      </c>
      <c r="AB3682" s="28">
        <f t="shared" si="1662"/>
        <v>202.36661666666666</v>
      </c>
      <c r="AC3682" s="28">
        <f t="shared" si="1662"/>
        <v>35.93319166666668</v>
      </c>
      <c r="AD3682" s="28">
        <f t="shared" si="1662"/>
        <v>96.176699999999983</v>
      </c>
      <c r="AE3682" s="28">
        <f t="shared" si="1662"/>
        <v>0</v>
      </c>
      <c r="AF3682" s="28">
        <f t="shared" si="1662"/>
        <v>13.055871666666661</v>
      </c>
      <c r="AG3682" s="28">
        <f t="shared" si="1662"/>
        <v>8.5230499999999978</v>
      </c>
      <c r="AH3682" s="28">
        <f t="shared" si="1657"/>
        <v>0</v>
      </c>
      <c r="AL3682" s="24">
        <f t="shared" si="1661"/>
        <v>1496.5756966666663</v>
      </c>
      <c r="AN3682" s="47">
        <v>315</v>
      </c>
      <c r="AP3682" s="20">
        <f t="shared" si="1660"/>
        <v>1811.5756966666663</v>
      </c>
      <c r="AR3682" s="20"/>
    </row>
    <row r="3683" spans="1:44" x14ac:dyDescent="0.25">
      <c r="A3683" t="str">
        <f>VLOOKUP($B3683,'Cushing Balance'!$C$2:$E$500,3,TRUE)</f>
        <v>12018</v>
      </c>
      <c r="B3683" s="2">
        <v>43694</v>
      </c>
      <c r="C3683" s="32"/>
      <c r="D3683" s="36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R3683" s="24">
        <f t="shared" si="1658"/>
        <v>0</v>
      </c>
      <c r="T3683" s="5">
        <v>615.4314552318391</v>
      </c>
      <c r="V3683" s="20">
        <f t="shared" si="1659"/>
        <v>615.4314552318391</v>
      </c>
      <c r="W3683" s="59">
        <f t="shared" si="1655"/>
        <v>43694</v>
      </c>
      <c r="X3683" s="36">
        <f t="shared" si="1662"/>
        <v>151.39905833333341</v>
      </c>
      <c r="Y3683" s="28">
        <f t="shared" si="1662"/>
        <v>338.18764999999991</v>
      </c>
      <c r="Z3683" s="28">
        <f t="shared" si="1662"/>
        <v>329.06874999999974</v>
      </c>
      <c r="AA3683" s="28">
        <f t="shared" si="1662"/>
        <v>321.8648083333332</v>
      </c>
      <c r="AB3683" s="28">
        <f t="shared" si="1662"/>
        <v>202.36661666666666</v>
      </c>
      <c r="AC3683" s="28">
        <f t="shared" si="1662"/>
        <v>35.93319166666668</v>
      </c>
      <c r="AD3683" s="28">
        <f t="shared" si="1662"/>
        <v>96.176699999999983</v>
      </c>
      <c r="AE3683" s="28">
        <f t="shared" si="1662"/>
        <v>0</v>
      </c>
      <c r="AF3683" s="28">
        <f t="shared" si="1662"/>
        <v>13.055871666666661</v>
      </c>
      <c r="AG3683" s="28">
        <f t="shared" si="1662"/>
        <v>8.5230499999999978</v>
      </c>
      <c r="AH3683" s="28">
        <f t="shared" si="1657"/>
        <v>0</v>
      </c>
      <c r="AL3683" s="24">
        <f t="shared" si="1661"/>
        <v>1496.5756966666663</v>
      </c>
      <c r="AN3683" s="47">
        <v>315</v>
      </c>
      <c r="AP3683" s="20">
        <f t="shared" si="1660"/>
        <v>1811.5756966666663</v>
      </c>
      <c r="AR3683" s="20"/>
    </row>
    <row r="3684" spans="1:44" x14ac:dyDescent="0.25">
      <c r="A3684" t="str">
        <f>VLOOKUP($B3684,'Cushing Balance'!$C$2:$E$500,3,TRUE)</f>
        <v>12018</v>
      </c>
      <c r="B3684" s="2">
        <v>43695</v>
      </c>
      <c r="C3684" s="32"/>
      <c r="D3684" s="36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R3684" s="24">
        <f t="shared" si="1658"/>
        <v>0</v>
      </c>
      <c r="T3684" s="5">
        <v>615.4314552318391</v>
      </c>
      <c r="V3684" s="20">
        <f t="shared" si="1659"/>
        <v>615.4314552318391</v>
      </c>
      <c r="W3684" s="59">
        <f t="shared" si="1655"/>
        <v>43695</v>
      </c>
      <c r="X3684" s="36">
        <f t="shared" si="1662"/>
        <v>151.39905833333341</v>
      </c>
      <c r="Y3684" s="28">
        <f t="shared" si="1662"/>
        <v>338.18764999999991</v>
      </c>
      <c r="Z3684" s="28">
        <f t="shared" si="1662"/>
        <v>329.06874999999974</v>
      </c>
      <c r="AA3684" s="28">
        <f t="shared" si="1662"/>
        <v>321.8648083333332</v>
      </c>
      <c r="AB3684" s="28">
        <f t="shared" si="1662"/>
        <v>202.36661666666666</v>
      </c>
      <c r="AC3684" s="28">
        <f t="shared" si="1662"/>
        <v>35.93319166666668</v>
      </c>
      <c r="AD3684" s="28">
        <f t="shared" si="1662"/>
        <v>96.176699999999983</v>
      </c>
      <c r="AE3684" s="28">
        <f t="shared" si="1662"/>
        <v>0</v>
      </c>
      <c r="AF3684" s="28">
        <f t="shared" si="1662"/>
        <v>13.055871666666661</v>
      </c>
      <c r="AG3684" s="28">
        <f t="shared" si="1662"/>
        <v>8.5230499999999978</v>
      </c>
      <c r="AH3684" s="28">
        <f t="shared" si="1657"/>
        <v>0</v>
      </c>
      <c r="AL3684" s="24">
        <f t="shared" si="1661"/>
        <v>1496.5756966666663</v>
      </c>
      <c r="AN3684" s="47">
        <v>315</v>
      </c>
      <c r="AP3684" s="20">
        <f t="shared" si="1660"/>
        <v>1811.5756966666663</v>
      </c>
      <c r="AR3684" s="20"/>
    </row>
    <row r="3685" spans="1:44" x14ac:dyDescent="0.25">
      <c r="A3685" t="str">
        <f>VLOOKUP($B3685,'Cushing Balance'!$C$2:$E$500,3,TRUE)</f>
        <v>12018</v>
      </c>
      <c r="B3685" s="2">
        <v>43696</v>
      </c>
      <c r="C3685" s="32"/>
      <c r="D3685" s="36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R3685" s="24">
        <f t="shared" si="1658"/>
        <v>0</v>
      </c>
      <c r="T3685" s="5">
        <v>615.4314552318391</v>
      </c>
      <c r="V3685" s="20">
        <f t="shared" si="1659"/>
        <v>615.4314552318391</v>
      </c>
      <c r="W3685" s="59">
        <f t="shared" si="1655"/>
        <v>43696</v>
      </c>
      <c r="X3685" s="36">
        <f t="shared" ref="X3685:AG3700" si="1663">AVERAGE(X3678:X3684)</f>
        <v>151.39905833333341</v>
      </c>
      <c r="Y3685" s="28">
        <f t="shared" si="1663"/>
        <v>338.18764999999991</v>
      </c>
      <c r="Z3685" s="28">
        <f t="shared" si="1663"/>
        <v>329.06874999999974</v>
      </c>
      <c r="AA3685" s="28">
        <f t="shared" si="1663"/>
        <v>321.8648083333332</v>
      </c>
      <c r="AB3685" s="28">
        <f t="shared" si="1663"/>
        <v>202.36661666666666</v>
      </c>
      <c r="AC3685" s="28">
        <f t="shared" si="1663"/>
        <v>35.93319166666668</v>
      </c>
      <c r="AD3685" s="28">
        <f t="shared" si="1663"/>
        <v>96.176699999999983</v>
      </c>
      <c r="AE3685" s="28">
        <f t="shared" si="1663"/>
        <v>0</v>
      </c>
      <c r="AF3685" s="28">
        <f t="shared" si="1663"/>
        <v>13.055871666666661</v>
      </c>
      <c r="AG3685" s="28">
        <f t="shared" si="1663"/>
        <v>8.5230499999999978</v>
      </c>
      <c r="AH3685" s="28">
        <f t="shared" si="1657"/>
        <v>0</v>
      </c>
      <c r="AL3685" s="24">
        <f t="shared" si="1661"/>
        <v>1496.5756966666663</v>
      </c>
      <c r="AN3685" s="47">
        <v>315</v>
      </c>
      <c r="AP3685" s="20">
        <f t="shared" si="1660"/>
        <v>1811.5756966666663</v>
      </c>
      <c r="AR3685" s="20"/>
    </row>
    <row r="3686" spans="1:44" x14ac:dyDescent="0.25">
      <c r="A3686" t="str">
        <f>VLOOKUP($B3686,'Cushing Balance'!$C$2:$E$500,3,TRUE)</f>
        <v>12018</v>
      </c>
      <c r="B3686" s="2">
        <v>43697</v>
      </c>
      <c r="C3686" s="32"/>
      <c r="D3686" s="36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R3686" s="24">
        <f t="shared" si="1658"/>
        <v>0</v>
      </c>
      <c r="T3686" s="5">
        <v>615.4314552318391</v>
      </c>
      <c r="V3686" s="20">
        <f t="shared" si="1659"/>
        <v>615.4314552318391</v>
      </c>
      <c r="W3686" s="59">
        <f t="shared" si="1655"/>
        <v>43697</v>
      </c>
      <c r="X3686" s="36">
        <f t="shared" si="1663"/>
        <v>151.39905833333341</v>
      </c>
      <c r="Y3686" s="28">
        <f t="shared" si="1663"/>
        <v>338.18764999999991</v>
      </c>
      <c r="Z3686" s="28">
        <f t="shared" si="1663"/>
        <v>329.06874999999974</v>
      </c>
      <c r="AA3686" s="28">
        <f t="shared" si="1663"/>
        <v>321.8648083333332</v>
      </c>
      <c r="AB3686" s="28">
        <f t="shared" si="1663"/>
        <v>202.36661666666666</v>
      </c>
      <c r="AC3686" s="28">
        <f t="shared" si="1663"/>
        <v>35.93319166666668</v>
      </c>
      <c r="AD3686" s="28">
        <f t="shared" si="1663"/>
        <v>96.176699999999983</v>
      </c>
      <c r="AE3686" s="28">
        <f t="shared" si="1663"/>
        <v>0</v>
      </c>
      <c r="AF3686" s="28">
        <f t="shared" si="1663"/>
        <v>13.055871666666661</v>
      </c>
      <c r="AG3686" s="28">
        <f t="shared" si="1663"/>
        <v>8.5230499999999978</v>
      </c>
      <c r="AH3686" s="28">
        <f t="shared" si="1657"/>
        <v>0</v>
      </c>
      <c r="AL3686" s="24">
        <f t="shared" si="1661"/>
        <v>1496.5756966666663</v>
      </c>
      <c r="AN3686" s="47">
        <v>315</v>
      </c>
      <c r="AP3686" s="20">
        <f t="shared" si="1660"/>
        <v>1811.5756966666663</v>
      </c>
      <c r="AR3686" s="20"/>
    </row>
    <row r="3687" spans="1:44" x14ac:dyDescent="0.25">
      <c r="A3687" t="str">
        <f>VLOOKUP($B3687,'Cushing Balance'!$C$2:$E$500,3,TRUE)</f>
        <v>12018</v>
      </c>
      <c r="B3687" s="2">
        <v>43698</v>
      </c>
      <c r="C3687" s="32"/>
      <c r="D3687" s="36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R3687" s="24">
        <f t="shared" si="1658"/>
        <v>0</v>
      </c>
      <c r="T3687" s="5">
        <v>615.4314552318391</v>
      </c>
      <c r="V3687" s="20">
        <f t="shared" si="1659"/>
        <v>615.4314552318391</v>
      </c>
      <c r="W3687" s="59">
        <f t="shared" si="1655"/>
        <v>43698</v>
      </c>
      <c r="X3687" s="36">
        <f t="shared" si="1663"/>
        <v>151.39905833333341</v>
      </c>
      <c r="Y3687" s="28">
        <f t="shared" si="1663"/>
        <v>338.18764999999991</v>
      </c>
      <c r="Z3687" s="28">
        <f t="shared" si="1663"/>
        <v>329.06874999999974</v>
      </c>
      <c r="AA3687" s="28">
        <f t="shared" si="1663"/>
        <v>321.8648083333332</v>
      </c>
      <c r="AB3687" s="28">
        <f t="shared" si="1663"/>
        <v>202.36661666666666</v>
      </c>
      <c r="AC3687" s="28">
        <f t="shared" si="1663"/>
        <v>35.93319166666668</v>
      </c>
      <c r="AD3687" s="28">
        <f t="shared" si="1663"/>
        <v>96.176699999999983</v>
      </c>
      <c r="AE3687" s="28">
        <f t="shared" si="1663"/>
        <v>0</v>
      </c>
      <c r="AF3687" s="28">
        <f t="shared" si="1663"/>
        <v>13.055871666666661</v>
      </c>
      <c r="AG3687" s="28">
        <f t="shared" si="1663"/>
        <v>8.5230499999999978</v>
      </c>
      <c r="AH3687" s="28">
        <f t="shared" si="1657"/>
        <v>0</v>
      </c>
      <c r="AL3687" s="24">
        <f t="shared" si="1661"/>
        <v>1496.5756966666663</v>
      </c>
      <c r="AN3687" s="47">
        <v>315</v>
      </c>
      <c r="AP3687" s="20">
        <f t="shared" si="1660"/>
        <v>1811.5756966666663</v>
      </c>
      <c r="AR3687" s="20"/>
    </row>
    <row r="3688" spans="1:44" x14ac:dyDescent="0.25">
      <c r="A3688" t="str">
        <f>VLOOKUP($B3688,'Cushing Balance'!$C$2:$E$500,3,TRUE)</f>
        <v>12018</v>
      </c>
      <c r="B3688" s="2">
        <v>43699</v>
      </c>
      <c r="C3688" s="32"/>
      <c r="D3688" s="36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R3688" s="24">
        <f t="shared" si="1658"/>
        <v>0</v>
      </c>
      <c r="T3688" s="5">
        <v>615.4314552318391</v>
      </c>
      <c r="V3688" s="20">
        <f t="shared" si="1659"/>
        <v>615.4314552318391</v>
      </c>
      <c r="W3688" s="59">
        <f t="shared" si="1655"/>
        <v>43699</v>
      </c>
      <c r="X3688" s="36">
        <f t="shared" si="1663"/>
        <v>151.39905833333341</v>
      </c>
      <c r="Y3688" s="28">
        <f t="shared" si="1663"/>
        <v>338.18764999999991</v>
      </c>
      <c r="Z3688" s="28">
        <f t="shared" si="1663"/>
        <v>329.06874999999974</v>
      </c>
      <c r="AA3688" s="28">
        <f t="shared" si="1663"/>
        <v>321.8648083333332</v>
      </c>
      <c r="AB3688" s="28">
        <f t="shared" si="1663"/>
        <v>202.36661666666666</v>
      </c>
      <c r="AC3688" s="28">
        <f t="shared" si="1663"/>
        <v>35.93319166666668</v>
      </c>
      <c r="AD3688" s="28">
        <f t="shared" si="1663"/>
        <v>96.176699999999983</v>
      </c>
      <c r="AE3688" s="28">
        <f t="shared" si="1663"/>
        <v>0</v>
      </c>
      <c r="AF3688" s="28">
        <f t="shared" si="1663"/>
        <v>13.055871666666661</v>
      </c>
      <c r="AG3688" s="28">
        <f t="shared" si="1663"/>
        <v>8.5230499999999978</v>
      </c>
      <c r="AH3688" s="28">
        <f t="shared" si="1657"/>
        <v>0</v>
      </c>
      <c r="AL3688" s="24">
        <f t="shared" si="1661"/>
        <v>1496.5756966666663</v>
      </c>
      <c r="AN3688" s="47">
        <v>315</v>
      </c>
      <c r="AP3688" s="20">
        <f t="shared" si="1660"/>
        <v>1811.5756966666663</v>
      </c>
      <c r="AR3688" s="20"/>
    </row>
    <row r="3689" spans="1:44" x14ac:dyDescent="0.25">
      <c r="A3689" t="str">
        <f>VLOOKUP($B3689,'Cushing Balance'!$C$2:$E$500,3,TRUE)</f>
        <v>12018</v>
      </c>
      <c r="B3689" s="2">
        <v>43700</v>
      </c>
      <c r="C3689" s="32"/>
      <c r="D3689" s="36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R3689" s="24">
        <f t="shared" si="1658"/>
        <v>0</v>
      </c>
      <c r="T3689" s="5">
        <v>615.4314552318391</v>
      </c>
      <c r="V3689" s="20">
        <f t="shared" si="1659"/>
        <v>615.4314552318391</v>
      </c>
      <c r="W3689" s="59">
        <f t="shared" si="1655"/>
        <v>43700</v>
      </c>
      <c r="X3689" s="36">
        <f t="shared" si="1663"/>
        <v>151.39905833333341</v>
      </c>
      <c r="Y3689" s="28">
        <f t="shared" si="1663"/>
        <v>338.18764999999991</v>
      </c>
      <c r="Z3689" s="28">
        <f t="shared" si="1663"/>
        <v>329.06874999999974</v>
      </c>
      <c r="AA3689" s="28">
        <f t="shared" si="1663"/>
        <v>321.8648083333332</v>
      </c>
      <c r="AB3689" s="28">
        <f t="shared" si="1663"/>
        <v>202.36661666666666</v>
      </c>
      <c r="AC3689" s="28">
        <f t="shared" si="1663"/>
        <v>35.93319166666668</v>
      </c>
      <c r="AD3689" s="28">
        <f t="shared" si="1663"/>
        <v>96.176699999999983</v>
      </c>
      <c r="AE3689" s="28">
        <f t="shared" si="1663"/>
        <v>0</v>
      </c>
      <c r="AF3689" s="28">
        <f t="shared" si="1663"/>
        <v>13.055871666666661</v>
      </c>
      <c r="AG3689" s="28">
        <f t="shared" si="1663"/>
        <v>8.5230499999999978</v>
      </c>
      <c r="AH3689" s="28">
        <f t="shared" si="1657"/>
        <v>0</v>
      </c>
      <c r="AL3689" s="24">
        <f t="shared" si="1661"/>
        <v>1496.5756966666663</v>
      </c>
      <c r="AN3689" s="47">
        <v>315</v>
      </c>
      <c r="AP3689" s="20">
        <f t="shared" si="1660"/>
        <v>1811.5756966666663</v>
      </c>
      <c r="AR3689" s="20"/>
    </row>
    <row r="3690" spans="1:44" x14ac:dyDescent="0.25">
      <c r="A3690" t="str">
        <f>VLOOKUP($B3690,'Cushing Balance'!$C$2:$E$500,3,TRUE)</f>
        <v>12018</v>
      </c>
      <c r="B3690" s="2">
        <v>43701</v>
      </c>
      <c r="C3690" s="32"/>
      <c r="D3690" s="36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R3690" s="24">
        <f t="shared" si="1658"/>
        <v>0</v>
      </c>
      <c r="T3690" s="5">
        <v>615.4314552318391</v>
      </c>
      <c r="V3690" s="20">
        <f t="shared" si="1659"/>
        <v>615.4314552318391</v>
      </c>
      <c r="W3690" s="59">
        <f t="shared" si="1655"/>
        <v>43701</v>
      </c>
      <c r="X3690" s="36">
        <f t="shared" si="1663"/>
        <v>151.39905833333341</v>
      </c>
      <c r="Y3690" s="28">
        <f t="shared" si="1663"/>
        <v>338.18764999999991</v>
      </c>
      <c r="Z3690" s="28">
        <f t="shared" si="1663"/>
        <v>329.06874999999974</v>
      </c>
      <c r="AA3690" s="28">
        <f t="shared" si="1663"/>
        <v>321.8648083333332</v>
      </c>
      <c r="AB3690" s="28">
        <f t="shared" si="1663"/>
        <v>202.36661666666666</v>
      </c>
      <c r="AC3690" s="28">
        <f t="shared" si="1663"/>
        <v>35.93319166666668</v>
      </c>
      <c r="AD3690" s="28">
        <f t="shared" si="1663"/>
        <v>96.176699999999983</v>
      </c>
      <c r="AE3690" s="28">
        <f t="shared" si="1663"/>
        <v>0</v>
      </c>
      <c r="AF3690" s="28">
        <f t="shared" si="1663"/>
        <v>13.055871666666661</v>
      </c>
      <c r="AG3690" s="28">
        <f t="shared" si="1663"/>
        <v>8.5230499999999978</v>
      </c>
      <c r="AH3690" s="28">
        <f t="shared" si="1657"/>
        <v>0</v>
      </c>
      <c r="AL3690" s="24">
        <f t="shared" si="1661"/>
        <v>1496.5756966666663</v>
      </c>
      <c r="AN3690" s="47">
        <v>315</v>
      </c>
      <c r="AP3690" s="20">
        <f t="shared" si="1660"/>
        <v>1811.5756966666663</v>
      </c>
      <c r="AR3690" s="20"/>
    </row>
    <row r="3691" spans="1:44" x14ac:dyDescent="0.25">
      <c r="A3691" t="str">
        <f>VLOOKUP($B3691,'Cushing Balance'!$C$2:$E$500,3,TRUE)</f>
        <v>12018</v>
      </c>
      <c r="B3691" s="2">
        <v>43702</v>
      </c>
      <c r="C3691" s="32"/>
      <c r="D3691" s="36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R3691" s="24">
        <f t="shared" si="1658"/>
        <v>0</v>
      </c>
      <c r="T3691" s="5">
        <v>615.4314552318391</v>
      </c>
      <c r="V3691" s="20">
        <f t="shared" si="1659"/>
        <v>615.4314552318391</v>
      </c>
      <c r="W3691" s="59">
        <f t="shared" si="1655"/>
        <v>43702</v>
      </c>
      <c r="X3691" s="36">
        <f t="shared" si="1663"/>
        <v>151.39905833333341</v>
      </c>
      <c r="Y3691" s="28">
        <f t="shared" si="1663"/>
        <v>338.18764999999991</v>
      </c>
      <c r="Z3691" s="28">
        <f t="shared" si="1663"/>
        <v>329.06874999999974</v>
      </c>
      <c r="AA3691" s="28">
        <f t="shared" si="1663"/>
        <v>321.8648083333332</v>
      </c>
      <c r="AB3691" s="28">
        <f t="shared" si="1663"/>
        <v>202.36661666666666</v>
      </c>
      <c r="AC3691" s="28">
        <f t="shared" si="1663"/>
        <v>35.93319166666668</v>
      </c>
      <c r="AD3691" s="28">
        <f t="shared" si="1663"/>
        <v>96.176699999999983</v>
      </c>
      <c r="AE3691" s="28">
        <f t="shared" si="1663"/>
        <v>0</v>
      </c>
      <c r="AF3691" s="28">
        <f t="shared" si="1663"/>
        <v>13.055871666666661</v>
      </c>
      <c r="AG3691" s="28">
        <f t="shared" si="1663"/>
        <v>8.5230499999999978</v>
      </c>
      <c r="AH3691" s="28">
        <f t="shared" si="1657"/>
        <v>0</v>
      </c>
      <c r="AL3691" s="24">
        <f t="shared" si="1661"/>
        <v>1496.5756966666663</v>
      </c>
      <c r="AN3691" s="47">
        <v>315</v>
      </c>
      <c r="AP3691" s="20">
        <f t="shared" si="1660"/>
        <v>1811.5756966666663</v>
      </c>
      <c r="AR3691" s="20"/>
    </row>
    <row r="3692" spans="1:44" x14ac:dyDescent="0.25">
      <c r="A3692" t="str">
        <f>VLOOKUP($B3692,'Cushing Balance'!$C$2:$E$500,3,TRUE)</f>
        <v>12018</v>
      </c>
      <c r="B3692" s="2">
        <v>43703</v>
      </c>
      <c r="C3692" s="32"/>
      <c r="D3692" s="36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R3692" s="24">
        <f t="shared" si="1658"/>
        <v>0</v>
      </c>
      <c r="T3692" s="5">
        <v>615.4314552318391</v>
      </c>
      <c r="V3692" s="20">
        <f t="shared" si="1659"/>
        <v>615.4314552318391</v>
      </c>
      <c r="W3692" s="59">
        <f t="shared" si="1655"/>
        <v>43703</v>
      </c>
      <c r="X3692" s="36">
        <f t="shared" si="1663"/>
        <v>151.39905833333341</v>
      </c>
      <c r="Y3692" s="28">
        <f t="shared" si="1663"/>
        <v>338.18764999999991</v>
      </c>
      <c r="Z3692" s="28">
        <f t="shared" si="1663"/>
        <v>329.06874999999974</v>
      </c>
      <c r="AA3692" s="28">
        <f t="shared" si="1663"/>
        <v>321.8648083333332</v>
      </c>
      <c r="AB3692" s="28">
        <f t="shared" si="1663"/>
        <v>202.36661666666666</v>
      </c>
      <c r="AC3692" s="28">
        <f t="shared" si="1663"/>
        <v>35.93319166666668</v>
      </c>
      <c r="AD3692" s="28">
        <f t="shared" si="1663"/>
        <v>96.176699999999983</v>
      </c>
      <c r="AE3692" s="28">
        <f t="shared" si="1663"/>
        <v>0</v>
      </c>
      <c r="AF3692" s="28">
        <f t="shared" si="1663"/>
        <v>13.055871666666661</v>
      </c>
      <c r="AG3692" s="28">
        <f t="shared" si="1663"/>
        <v>8.5230499999999978</v>
      </c>
      <c r="AH3692" s="28">
        <f t="shared" si="1657"/>
        <v>0</v>
      </c>
      <c r="AL3692" s="24">
        <f t="shared" si="1661"/>
        <v>1496.5756966666663</v>
      </c>
      <c r="AN3692" s="47">
        <v>315</v>
      </c>
      <c r="AP3692" s="20">
        <f t="shared" si="1660"/>
        <v>1811.5756966666663</v>
      </c>
      <c r="AR3692" s="20"/>
    </row>
    <row r="3693" spans="1:44" x14ac:dyDescent="0.25">
      <c r="A3693" t="str">
        <f>VLOOKUP($B3693,'Cushing Balance'!$C$2:$E$500,3,TRUE)</f>
        <v>12018</v>
      </c>
      <c r="B3693" s="2">
        <v>43704</v>
      </c>
      <c r="C3693" s="32"/>
      <c r="D3693" s="36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R3693" s="24">
        <f t="shared" si="1658"/>
        <v>0</v>
      </c>
      <c r="T3693" s="5">
        <v>615.4314552318391</v>
      </c>
      <c r="V3693" s="20">
        <f t="shared" si="1659"/>
        <v>615.4314552318391</v>
      </c>
      <c r="W3693" s="59">
        <f t="shared" si="1655"/>
        <v>43704</v>
      </c>
      <c r="X3693" s="36">
        <f t="shared" si="1663"/>
        <v>151.39905833333341</v>
      </c>
      <c r="Y3693" s="28">
        <f t="shared" si="1663"/>
        <v>338.18764999999991</v>
      </c>
      <c r="Z3693" s="28">
        <f t="shared" si="1663"/>
        <v>329.06874999999974</v>
      </c>
      <c r="AA3693" s="28">
        <f t="shared" si="1663"/>
        <v>321.8648083333332</v>
      </c>
      <c r="AB3693" s="28">
        <f t="shared" si="1663"/>
        <v>202.36661666666666</v>
      </c>
      <c r="AC3693" s="28">
        <f t="shared" si="1663"/>
        <v>35.93319166666668</v>
      </c>
      <c r="AD3693" s="28">
        <f t="shared" si="1663"/>
        <v>96.176699999999983</v>
      </c>
      <c r="AE3693" s="28">
        <f t="shared" si="1663"/>
        <v>0</v>
      </c>
      <c r="AF3693" s="28">
        <f t="shared" si="1663"/>
        <v>13.055871666666661</v>
      </c>
      <c r="AG3693" s="28">
        <f t="shared" si="1663"/>
        <v>8.5230499999999978</v>
      </c>
      <c r="AH3693" s="28">
        <f t="shared" si="1657"/>
        <v>0</v>
      </c>
      <c r="AL3693" s="24">
        <f t="shared" si="1661"/>
        <v>1496.5756966666663</v>
      </c>
      <c r="AN3693" s="47">
        <v>315</v>
      </c>
      <c r="AP3693" s="20">
        <f t="shared" si="1660"/>
        <v>1811.5756966666663</v>
      </c>
      <c r="AR3693" s="20"/>
    </row>
    <row r="3694" spans="1:44" x14ac:dyDescent="0.25">
      <c r="A3694" t="str">
        <f>VLOOKUP($B3694,'Cushing Balance'!$C$2:$E$500,3,TRUE)</f>
        <v>12018</v>
      </c>
      <c r="B3694" s="2">
        <v>43705</v>
      </c>
      <c r="C3694" s="32"/>
      <c r="D3694" s="36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R3694" s="24">
        <f t="shared" si="1658"/>
        <v>0</v>
      </c>
      <c r="T3694" s="5">
        <v>615.4314552318391</v>
      </c>
      <c r="V3694" s="20">
        <f t="shared" si="1659"/>
        <v>615.4314552318391</v>
      </c>
      <c r="W3694" s="59">
        <f t="shared" si="1655"/>
        <v>43705</v>
      </c>
      <c r="X3694" s="36">
        <f t="shared" si="1663"/>
        <v>151.39905833333341</v>
      </c>
      <c r="Y3694" s="28">
        <f t="shared" si="1663"/>
        <v>338.18764999999991</v>
      </c>
      <c r="Z3694" s="28">
        <f t="shared" si="1663"/>
        <v>329.06874999999974</v>
      </c>
      <c r="AA3694" s="28">
        <f t="shared" si="1663"/>
        <v>321.8648083333332</v>
      </c>
      <c r="AB3694" s="28">
        <f t="shared" si="1663"/>
        <v>202.36661666666666</v>
      </c>
      <c r="AC3694" s="28">
        <f t="shared" si="1663"/>
        <v>35.93319166666668</v>
      </c>
      <c r="AD3694" s="28">
        <f t="shared" si="1663"/>
        <v>96.176699999999983</v>
      </c>
      <c r="AE3694" s="28">
        <f t="shared" si="1663"/>
        <v>0</v>
      </c>
      <c r="AF3694" s="28">
        <f t="shared" si="1663"/>
        <v>13.055871666666661</v>
      </c>
      <c r="AG3694" s="28">
        <f t="shared" si="1663"/>
        <v>8.5230499999999978</v>
      </c>
      <c r="AH3694" s="28">
        <f t="shared" si="1657"/>
        <v>0</v>
      </c>
      <c r="AL3694" s="24">
        <f t="shared" si="1661"/>
        <v>1496.5756966666663</v>
      </c>
      <c r="AN3694" s="47">
        <v>315</v>
      </c>
      <c r="AP3694" s="20">
        <f t="shared" si="1660"/>
        <v>1811.5756966666663</v>
      </c>
      <c r="AR3694" s="20"/>
    </row>
    <row r="3695" spans="1:44" x14ac:dyDescent="0.25">
      <c r="A3695" t="str">
        <f>VLOOKUP($B3695,'Cushing Balance'!$C$2:$E$500,3,TRUE)</f>
        <v>12018</v>
      </c>
      <c r="B3695" s="2">
        <v>43706</v>
      </c>
      <c r="C3695" s="32"/>
      <c r="D3695" s="36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R3695" s="24">
        <f t="shared" si="1658"/>
        <v>0</v>
      </c>
      <c r="T3695" s="5">
        <v>615.4314552318391</v>
      </c>
      <c r="V3695" s="20">
        <f t="shared" si="1659"/>
        <v>615.4314552318391</v>
      </c>
      <c r="W3695" s="59">
        <f t="shared" si="1655"/>
        <v>43706</v>
      </c>
      <c r="X3695" s="36">
        <f t="shared" si="1663"/>
        <v>151.39905833333341</v>
      </c>
      <c r="Y3695" s="28">
        <f t="shared" si="1663"/>
        <v>338.18764999999991</v>
      </c>
      <c r="Z3695" s="28">
        <f t="shared" si="1663"/>
        <v>329.06874999999974</v>
      </c>
      <c r="AA3695" s="28">
        <f t="shared" si="1663"/>
        <v>321.8648083333332</v>
      </c>
      <c r="AB3695" s="28">
        <f t="shared" si="1663"/>
        <v>202.36661666666666</v>
      </c>
      <c r="AC3695" s="28">
        <f t="shared" si="1663"/>
        <v>35.93319166666668</v>
      </c>
      <c r="AD3695" s="28">
        <f t="shared" si="1663"/>
        <v>96.176699999999983</v>
      </c>
      <c r="AE3695" s="28">
        <f t="shared" si="1663"/>
        <v>0</v>
      </c>
      <c r="AF3695" s="28">
        <f t="shared" si="1663"/>
        <v>13.055871666666661</v>
      </c>
      <c r="AG3695" s="28">
        <f t="shared" si="1663"/>
        <v>8.5230499999999978</v>
      </c>
      <c r="AH3695" s="28">
        <f t="shared" si="1657"/>
        <v>0</v>
      </c>
      <c r="AL3695" s="24">
        <f t="shared" si="1661"/>
        <v>1496.5756966666663</v>
      </c>
      <c r="AN3695" s="47">
        <v>315</v>
      </c>
      <c r="AP3695" s="20">
        <f t="shared" si="1660"/>
        <v>1811.5756966666663</v>
      </c>
      <c r="AR3695" s="20"/>
    </row>
    <row r="3696" spans="1:44" x14ac:dyDescent="0.25">
      <c r="A3696" t="str">
        <f>VLOOKUP($B3696,'Cushing Balance'!$C$2:$E$500,3,TRUE)</f>
        <v>12018</v>
      </c>
      <c r="B3696" s="2">
        <v>43707</v>
      </c>
      <c r="C3696" s="32"/>
      <c r="D3696" s="36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R3696" s="24">
        <f t="shared" si="1658"/>
        <v>0</v>
      </c>
      <c r="T3696" s="5">
        <v>615.4314552318391</v>
      </c>
      <c r="V3696" s="20">
        <f t="shared" si="1659"/>
        <v>615.4314552318391</v>
      </c>
      <c r="W3696" s="59">
        <f t="shared" si="1655"/>
        <v>43707</v>
      </c>
      <c r="X3696" s="36">
        <f t="shared" si="1663"/>
        <v>151.39905833333341</v>
      </c>
      <c r="Y3696" s="28">
        <f t="shared" si="1663"/>
        <v>338.18764999999991</v>
      </c>
      <c r="Z3696" s="28">
        <f t="shared" si="1663"/>
        <v>329.06874999999974</v>
      </c>
      <c r="AA3696" s="28">
        <f t="shared" si="1663"/>
        <v>321.8648083333332</v>
      </c>
      <c r="AB3696" s="28">
        <f t="shared" si="1663"/>
        <v>202.36661666666666</v>
      </c>
      <c r="AC3696" s="28">
        <f t="shared" si="1663"/>
        <v>35.93319166666668</v>
      </c>
      <c r="AD3696" s="28">
        <f t="shared" si="1663"/>
        <v>96.176699999999983</v>
      </c>
      <c r="AE3696" s="28">
        <f t="shared" si="1663"/>
        <v>0</v>
      </c>
      <c r="AF3696" s="28">
        <f t="shared" si="1663"/>
        <v>13.055871666666661</v>
      </c>
      <c r="AG3696" s="28">
        <f t="shared" si="1663"/>
        <v>8.5230499999999978</v>
      </c>
      <c r="AH3696" s="28">
        <f t="shared" si="1657"/>
        <v>0</v>
      </c>
      <c r="AL3696" s="24">
        <f t="shared" si="1661"/>
        <v>1496.5756966666663</v>
      </c>
      <c r="AN3696" s="47">
        <v>315</v>
      </c>
      <c r="AP3696" s="20">
        <f t="shared" si="1660"/>
        <v>1811.5756966666663</v>
      </c>
      <c r="AR3696" s="20"/>
    </row>
    <row r="3697" spans="1:44" x14ac:dyDescent="0.25">
      <c r="A3697" t="str">
        <f>VLOOKUP($B3697,'Cushing Balance'!$C$2:$E$500,3,TRUE)</f>
        <v>12018</v>
      </c>
      <c r="B3697" s="2">
        <v>43708</v>
      </c>
      <c r="C3697" s="32"/>
      <c r="D3697" s="36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R3697" s="24">
        <f t="shared" si="1658"/>
        <v>0</v>
      </c>
      <c r="T3697" s="5">
        <v>615.4314552318391</v>
      </c>
      <c r="V3697" s="20">
        <f t="shared" si="1659"/>
        <v>615.4314552318391</v>
      </c>
      <c r="W3697" s="59">
        <f t="shared" si="1655"/>
        <v>43708</v>
      </c>
      <c r="X3697" s="36">
        <f t="shared" si="1663"/>
        <v>151.39905833333341</v>
      </c>
      <c r="Y3697" s="28">
        <f t="shared" si="1663"/>
        <v>338.18764999999991</v>
      </c>
      <c r="Z3697" s="28">
        <f t="shared" si="1663"/>
        <v>329.06874999999974</v>
      </c>
      <c r="AA3697" s="28">
        <f t="shared" si="1663"/>
        <v>321.8648083333332</v>
      </c>
      <c r="AB3697" s="28">
        <f t="shared" si="1663"/>
        <v>202.36661666666666</v>
      </c>
      <c r="AC3697" s="28">
        <f t="shared" si="1663"/>
        <v>35.93319166666668</v>
      </c>
      <c r="AD3697" s="28">
        <f t="shared" si="1663"/>
        <v>96.176699999999983</v>
      </c>
      <c r="AE3697" s="28">
        <f t="shared" si="1663"/>
        <v>0</v>
      </c>
      <c r="AF3697" s="28">
        <f t="shared" si="1663"/>
        <v>13.055871666666661</v>
      </c>
      <c r="AG3697" s="28">
        <f t="shared" si="1663"/>
        <v>8.5230499999999978</v>
      </c>
      <c r="AH3697" s="28">
        <f t="shared" si="1657"/>
        <v>0</v>
      </c>
      <c r="AL3697" s="24">
        <f t="shared" si="1661"/>
        <v>1496.5756966666663</v>
      </c>
      <c r="AN3697" s="47">
        <v>315</v>
      </c>
      <c r="AP3697" s="20">
        <f t="shared" si="1660"/>
        <v>1811.5756966666663</v>
      </c>
      <c r="AR3697" s="20"/>
    </row>
    <row r="3698" spans="1:44" x14ac:dyDescent="0.25">
      <c r="A3698" t="str">
        <f>VLOOKUP($B3698,'Cushing Balance'!$C$2:$E$500,3,TRUE)</f>
        <v>12018</v>
      </c>
      <c r="B3698" s="2">
        <v>43709</v>
      </c>
      <c r="C3698" s="32"/>
      <c r="D3698" s="36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R3698" s="24">
        <f t="shared" si="1658"/>
        <v>0</v>
      </c>
      <c r="T3698" s="5">
        <v>617.84461992845308</v>
      </c>
      <c r="V3698" s="20">
        <f t="shared" si="1659"/>
        <v>617.84461992845308</v>
      </c>
      <c r="W3698" s="59">
        <f t="shared" si="1655"/>
        <v>43709</v>
      </c>
      <c r="X3698" s="36">
        <f t="shared" si="1663"/>
        <v>151.39905833333341</v>
      </c>
      <c r="Y3698" s="28">
        <f t="shared" si="1663"/>
        <v>338.18764999999991</v>
      </c>
      <c r="Z3698" s="28">
        <f t="shared" si="1663"/>
        <v>329.06874999999974</v>
      </c>
      <c r="AA3698" s="28">
        <f t="shared" si="1663"/>
        <v>321.8648083333332</v>
      </c>
      <c r="AB3698" s="28">
        <f t="shared" si="1663"/>
        <v>202.36661666666666</v>
      </c>
      <c r="AC3698" s="28">
        <f t="shared" si="1663"/>
        <v>35.93319166666668</v>
      </c>
      <c r="AD3698" s="28">
        <f t="shared" si="1663"/>
        <v>96.176699999999983</v>
      </c>
      <c r="AE3698" s="28">
        <f t="shared" si="1663"/>
        <v>0</v>
      </c>
      <c r="AF3698" s="28">
        <f t="shared" si="1663"/>
        <v>13.055871666666661</v>
      </c>
      <c r="AG3698" s="28">
        <f t="shared" si="1663"/>
        <v>8.5230499999999978</v>
      </c>
      <c r="AH3698" s="28">
        <f t="shared" si="1657"/>
        <v>0</v>
      </c>
      <c r="AL3698" s="24">
        <f t="shared" si="1661"/>
        <v>1496.5756966666663</v>
      </c>
      <c r="AN3698" s="47">
        <v>315</v>
      </c>
      <c r="AP3698" s="20">
        <f t="shared" si="1660"/>
        <v>1811.5756966666663</v>
      </c>
      <c r="AR3698" s="20"/>
    </row>
    <row r="3699" spans="1:44" x14ac:dyDescent="0.25">
      <c r="A3699" t="str">
        <f>VLOOKUP($B3699,'Cushing Balance'!$C$2:$E$500,3,TRUE)</f>
        <v>12018</v>
      </c>
      <c r="B3699" s="2">
        <v>43710</v>
      </c>
      <c r="C3699" s="32"/>
      <c r="D3699" s="36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R3699" s="24">
        <f t="shared" si="1658"/>
        <v>0</v>
      </c>
      <c r="T3699" s="5">
        <v>617.84461992845308</v>
      </c>
      <c r="V3699" s="20">
        <f t="shared" si="1659"/>
        <v>617.84461992845308</v>
      </c>
      <c r="W3699" s="59">
        <f t="shared" si="1655"/>
        <v>43710</v>
      </c>
      <c r="X3699" s="36">
        <f t="shared" si="1663"/>
        <v>151.39905833333341</v>
      </c>
      <c r="Y3699" s="28">
        <f t="shared" si="1663"/>
        <v>338.18764999999991</v>
      </c>
      <c r="Z3699" s="28">
        <f t="shared" si="1663"/>
        <v>329.06874999999974</v>
      </c>
      <c r="AA3699" s="28">
        <f t="shared" si="1663"/>
        <v>321.8648083333332</v>
      </c>
      <c r="AB3699" s="28">
        <f t="shared" si="1663"/>
        <v>202.36661666666666</v>
      </c>
      <c r="AC3699" s="28">
        <f t="shared" si="1663"/>
        <v>35.93319166666668</v>
      </c>
      <c r="AD3699" s="28">
        <f t="shared" si="1663"/>
        <v>96.176699999999983</v>
      </c>
      <c r="AE3699" s="28">
        <f t="shared" si="1663"/>
        <v>0</v>
      </c>
      <c r="AF3699" s="28">
        <f t="shared" si="1663"/>
        <v>13.055871666666661</v>
      </c>
      <c r="AG3699" s="28">
        <f t="shared" si="1663"/>
        <v>8.5230499999999978</v>
      </c>
      <c r="AH3699" s="28">
        <f t="shared" si="1657"/>
        <v>0</v>
      </c>
      <c r="AL3699" s="24">
        <f t="shared" si="1661"/>
        <v>1496.5756966666663</v>
      </c>
      <c r="AN3699" s="47">
        <v>315</v>
      </c>
      <c r="AP3699" s="20">
        <f t="shared" si="1660"/>
        <v>1811.5756966666663</v>
      </c>
      <c r="AR3699" s="20"/>
    </row>
    <row r="3700" spans="1:44" x14ac:dyDescent="0.25">
      <c r="A3700" t="str">
        <f>VLOOKUP($B3700,'Cushing Balance'!$C$2:$E$500,3,TRUE)</f>
        <v>12018</v>
      </c>
      <c r="B3700" s="2">
        <v>43711</v>
      </c>
      <c r="C3700" s="32"/>
      <c r="D3700" s="36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R3700" s="24">
        <f t="shared" si="1658"/>
        <v>0</v>
      </c>
      <c r="T3700" s="5">
        <v>617.84461992845308</v>
      </c>
      <c r="V3700" s="20">
        <f t="shared" si="1659"/>
        <v>617.84461992845308</v>
      </c>
      <c r="W3700" s="59">
        <f t="shared" si="1655"/>
        <v>43711</v>
      </c>
      <c r="X3700" s="36">
        <f t="shared" si="1663"/>
        <v>151.39905833333341</v>
      </c>
      <c r="Y3700" s="28">
        <f t="shared" si="1663"/>
        <v>338.18764999999991</v>
      </c>
      <c r="Z3700" s="28">
        <f t="shared" si="1663"/>
        <v>329.06874999999974</v>
      </c>
      <c r="AA3700" s="28">
        <f t="shared" si="1663"/>
        <v>321.8648083333332</v>
      </c>
      <c r="AB3700" s="28">
        <f t="shared" si="1663"/>
        <v>202.36661666666666</v>
      </c>
      <c r="AC3700" s="28">
        <f t="shared" si="1663"/>
        <v>35.93319166666668</v>
      </c>
      <c r="AD3700" s="28">
        <f t="shared" si="1663"/>
        <v>96.176699999999983</v>
      </c>
      <c r="AE3700" s="28">
        <f t="shared" si="1663"/>
        <v>0</v>
      </c>
      <c r="AF3700" s="28">
        <f t="shared" si="1663"/>
        <v>13.055871666666661</v>
      </c>
      <c r="AG3700" s="28">
        <f t="shared" si="1663"/>
        <v>8.5230499999999978</v>
      </c>
      <c r="AH3700" s="28">
        <f t="shared" si="1657"/>
        <v>0</v>
      </c>
      <c r="AL3700" s="24">
        <f t="shared" si="1661"/>
        <v>1496.5756966666663</v>
      </c>
      <c r="AN3700" s="47">
        <v>315</v>
      </c>
      <c r="AP3700" s="20">
        <f t="shared" si="1660"/>
        <v>1811.5756966666663</v>
      </c>
      <c r="AR3700" s="20"/>
    </row>
    <row r="3701" spans="1:44" x14ac:dyDescent="0.25">
      <c r="A3701" t="str">
        <f>VLOOKUP($B3701,'Cushing Balance'!$C$2:$E$500,3,TRUE)</f>
        <v>12018</v>
      </c>
      <c r="B3701" s="2">
        <v>43712</v>
      </c>
      <c r="C3701" s="32"/>
      <c r="D3701" s="36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R3701" s="24">
        <f t="shared" si="1658"/>
        <v>0</v>
      </c>
      <c r="T3701" s="5">
        <v>617.84461992845308</v>
      </c>
      <c r="V3701" s="20">
        <f t="shared" si="1659"/>
        <v>617.84461992845308</v>
      </c>
      <c r="W3701" s="59">
        <f t="shared" si="1655"/>
        <v>43712</v>
      </c>
      <c r="X3701" s="36">
        <f t="shared" ref="X3701:AG3716" si="1664">AVERAGE(X3694:X3700)</f>
        <v>151.39905833333341</v>
      </c>
      <c r="Y3701" s="28">
        <f t="shared" si="1664"/>
        <v>338.18764999999991</v>
      </c>
      <c r="Z3701" s="28">
        <f t="shared" si="1664"/>
        <v>329.06874999999974</v>
      </c>
      <c r="AA3701" s="28">
        <f t="shared" si="1664"/>
        <v>321.8648083333332</v>
      </c>
      <c r="AB3701" s="28">
        <f t="shared" si="1664"/>
        <v>202.36661666666666</v>
      </c>
      <c r="AC3701" s="28">
        <f t="shared" si="1664"/>
        <v>35.93319166666668</v>
      </c>
      <c r="AD3701" s="28">
        <f t="shared" si="1664"/>
        <v>96.176699999999983</v>
      </c>
      <c r="AE3701" s="28">
        <f t="shared" si="1664"/>
        <v>0</v>
      </c>
      <c r="AF3701" s="28">
        <f t="shared" si="1664"/>
        <v>13.055871666666661</v>
      </c>
      <c r="AG3701" s="28">
        <f t="shared" si="1664"/>
        <v>8.5230499999999978</v>
      </c>
      <c r="AH3701" s="28">
        <f t="shared" si="1657"/>
        <v>0</v>
      </c>
      <c r="AL3701" s="24">
        <f t="shared" si="1661"/>
        <v>1496.5756966666663</v>
      </c>
      <c r="AN3701" s="47">
        <v>315</v>
      </c>
      <c r="AP3701" s="20">
        <f t="shared" si="1660"/>
        <v>1811.5756966666663</v>
      </c>
      <c r="AR3701" s="20"/>
    </row>
    <row r="3702" spans="1:44" x14ac:dyDescent="0.25">
      <c r="A3702" t="str">
        <f>VLOOKUP($B3702,'Cushing Balance'!$C$2:$E$500,3,TRUE)</f>
        <v>12018</v>
      </c>
      <c r="B3702" s="2">
        <v>43713</v>
      </c>
      <c r="C3702" s="32"/>
      <c r="D3702" s="36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R3702" s="24">
        <f t="shared" si="1658"/>
        <v>0</v>
      </c>
      <c r="T3702" s="5">
        <v>617.84461992845308</v>
      </c>
      <c r="V3702" s="20">
        <f t="shared" si="1659"/>
        <v>617.84461992845308</v>
      </c>
      <c r="W3702" s="59">
        <f t="shared" si="1655"/>
        <v>43713</v>
      </c>
      <c r="X3702" s="36">
        <f t="shared" si="1664"/>
        <v>151.39905833333341</v>
      </c>
      <c r="Y3702" s="28">
        <f t="shared" si="1664"/>
        <v>338.18764999999991</v>
      </c>
      <c r="Z3702" s="28">
        <f t="shared" si="1664"/>
        <v>329.06874999999974</v>
      </c>
      <c r="AA3702" s="28">
        <f t="shared" si="1664"/>
        <v>321.8648083333332</v>
      </c>
      <c r="AB3702" s="28">
        <f t="shared" si="1664"/>
        <v>202.36661666666666</v>
      </c>
      <c r="AC3702" s="28">
        <f t="shared" si="1664"/>
        <v>35.93319166666668</v>
      </c>
      <c r="AD3702" s="28">
        <f t="shared" si="1664"/>
        <v>96.176699999999983</v>
      </c>
      <c r="AE3702" s="28">
        <f t="shared" si="1664"/>
        <v>0</v>
      </c>
      <c r="AF3702" s="28">
        <f t="shared" si="1664"/>
        <v>13.055871666666661</v>
      </c>
      <c r="AG3702" s="28">
        <f t="shared" si="1664"/>
        <v>8.5230499999999978</v>
      </c>
      <c r="AH3702" s="28">
        <f t="shared" si="1657"/>
        <v>0</v>
      </c>
      <c r="AL3702" s="24">
        <f t="shared" si="1661"/>
        <v>1496.5756966666663</v>
      </c>
      <c r="AN3702" s="47">
        <v>315</v>
      </c>
      <c r="AP3702" s="20">
        <f t="shared" si="1660"/>
        <v>1811.5756966666663</v>
      </c>
      <c r="AR3702" s="20"/>
    </row>
    <row r="3703" spans="1:44" x14ac:dyDescent="0.25">
      <c r="A3703" t="str">
        <f>VLOOKUP($B3703,'Cushing Balance'!$C$2:$E$500,3,TRUE)</f>
        <v>12018</v>
      </c>
      <c r="B3703" s="2">
        <v>43714</v>
      </c>
      <c r="C3703" s="32"/>
      <c r="D3703" s="36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R3703" s="24">
        <f t="shared" si="1658"/>
        <v>0</v>
      </c>
      <c r="T3703" s="5">
        <v>617.84461992845308</v>
      </c>
      <c r="V3703" s="20">
        <f t="shared" si="1659"/>
        <v>617.84461992845308</v>
      </c>
      <c r="W3703" s="59">
        <f t="shared" si="1655"/>
        <v>43714</v>
      </c>
      <c r="X3703" s="36">
        <f t="shared" si="1664"/>
        <v>151.39905833333341</v>
      </c>
      <c r="Y3703" s="28">
        <f t="shared" si="1664"/>
        <v>338.18764999999991</v>
      </c>
      <c r="Z3703" s="28">
        <f t="shared" si="1664"/>
        <v>329.06874999999974</v>
      </c>
      <c r="AA3703" s="28">
        <f t="shared" si="1664"/>
        <v>321.8648083333332</v>
      </c>
      <c r="AB3703" s="28">
        <f t="shared" si="1664"/>
        <v>202.36661666666666</v>
      </c>
      <c r="AC3703" s="28">
        <f t="shared" si="1664"/>
        <v>35.93319166666668</v>
      </c>
      <c r="AD3703" s="28">
        <f t="shared" si="1664"/>
        <v>96.176699999999983</v>
      </c>
      <c r="AE3703" s="28">
        <f t="shared" si="1664"/>
        <v>0</v>
      </c>
      <c r="AF3703" s="28">
        <f t="shared" si="1664"/>
        <v>13.055871666666661</v>
      </c>
      <c r="AG3703" s="28">
        <f t="shared" si="1664"/>
        <v>8.5230499999999978</v>
      </c>
      <c r="AH3703" s="28">
        <f t="shared" si="1657"/>
        <v>0</v>
      </c>
      <c r="AL3703" s="24">
        <f t="shared" si="1661"/>
        <v>1496.5756966666663</v>
      </c>
      <c r="AN3703" s="47">
        <v>315</v>
      </c>
      <c r="AP3703" s="20">
        <f t="shared" si="1660"/>
        <v>1811.5756966666663</v>
      </c>
      <c r="AR3703" s="20"/>
    </row>
    <row r="3704" spans="1:44" x14ac:dyDescent="0.25">
      <c r="A3704" t="str">
        <f>VLOOKUP($B3704,'Cushing Balance'!$C$2:$E$500,3,TRUE)</f>
        <v>12018</v>
      </c>
      <c r="B3704" s="2">
        <v>43715</v>
      </c>
      <c r="C3704" s="32"/>
      <c r="D3704" s="36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R3704" s="24">
        <f t="shared" si="1658"/>
        <v>0</v>
      </c>
      <c r="T3704" s="5">
        <v>617.84461992845308</v>
      </c>
      <c r="V3704" s="20">
        <f t="shared" si="1659"/>
        <v>617.84461992845308</v>
      </c>
      <c r="W3704" s="59">
        <f t="shared" si="1655"/>
        <v>43715</v>
      </c>
      <c r="X3704" s="36">
        <f t="shared" si="1664"/>
        <v>151.39905833333341</v>
      </c>
      <c r="Y3704" s="28">
        <f t="shared" si="1664"/>
        <v>338.18764999999991</v>
      </c>
      <c r="Z3704" s="28">
        <f t="shared" si="1664"/>
        <v>329.06874999999974</v>
      </c>
      <c r="AA3704" s="28">
        <f t="shared" si="1664"/>
        <v>321.8648083333332</v>
      </c>
      <c r="AB3704" s="28">
        <f t="shared" si="1664"/>
        <v>202.36661666666666</v>
      </c>
      <c r="AC3704" s="28">
        <f t="shared" si="1664"/>
        <v>35.93319166666668</v>
      </c>
      <c r="AD3704" s="28">
        <f t="shared" si="1664"/>
        <v>96.176699999999983</v>
      </c>
      <c r="AE3704" s="28">
        <f t="shared" si="1664"/>
        <v>0</v>
      </c>
      <c r="AF3704" s="28">
        <f t="shared" si="1664"/>
        <v>13.055871666666661</v>
      </c>
      <c r="AG3704" s="28">
        <f t="shared" si="1664"/>
        <v>8.5230499999999978</v>
      </c>
      <c r="AH3704" s="28">
        <f t="shared" si="1657"/>
        <v>0</v>
      </c>
      <c r="AL3704" s="24">
        <f t="shared" si="1661"/>
        <v>1496.5756966666663</v>
      </c>
      <c r="AN3704" s="47">
        <v>315</v>
      </c>
      <c r="AP3704" s="20">
        <f t="shared" si="1660"/>
        <v>1811.5756966666663</v>
      </c>
      <c r="AR3704" s="20"/>
    </row>
    <row r="3705" spans="1:44" x14ac:dyDescent="0.25">
      <c r="A3705" t="str">
        <f>VLOOKUP($B3705,'Cushing Balance'!$C$2:$E$500,3,TRUE)</f>
        <v>12018</v>
      </c>
      <c r="B3705" s="2">
        <v>43716</v>
      </c>
      <c r="C3705" s="32"/>
      <c r="D3705" s="36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R3705" s="24">
        <f t="shared" si="1658"/>
        <v>0</v>
      </c>
      <c r="T3705" s="5">
        <v>617.84461992845308</v>
      </c>
      <c r="V3705" s="20">
        <f t="shared" si="1659"/>
        <v>617.84461992845308</v>
      </c>
      <c r="W3705" s="59">
        <f t="shared" si="1655"/>
        <v>43716</v>
      </c>
      <c r="X3705" s="36">
        <f t="shared" si="1664"/>
        <v>151.39905833333341</v>
      </c>
      <c r="Y3705" s="28">
        <f t="shared" si="1664"/>
        <v>338.18764999999991</v>
      </c>
      <c r="Z3705" s="28">
        <f t="shared" si="1664"/>
        <v>329.06874999999974</v>
      </c>
      <c r="AA3705" s="28">
        <f t="shared" si="1664"/>
        <v>321.8648083333332</v>
      </c>
      <c r="AB3705" s="28">
        <f t="shared" si="1664"/>
        <v>202.36661666666666</v>
      </c>
      <c r="AC3705" s="28">
        <f t="shared" si="1664"/>
        <v>35.93319166666668</v>
      </c>
      <c r="AD3705" s="28">
        <f t="shared" si="1664"/>
        <v>96.176699999999983</v>
      </c>
      <c r="AE3705" s="28">
        <f t="shared" si="1664"/>
        <v>0</v>
      </c>
      <c r="AF3705" s="28">
        <f t="shared" si="1664"/>
        <v>13.055871666666661</v>
      </c>
      <c r="AG3705" s="28">
        <f t="shared" si="1664"/>
        <v>8.5230499999999978</v>
      </c>
      <c r="AH3705" s="28">
        <f t="shared" si="1657"/>
        <v>0</v>
      </c>
      <c r="AL3705" s="24">
        <f t="shared" si="1661"/>
        <v>1496.5756966666663</v>
      </c>
      <c r="AN3705" s="47">
        <v>315</v>
      </c>
      <c r="AP3705" s="20">
        <f t="shared" si="1660"/>
        <v>1811.5756966666663</v>
      </c>
      <c r="AR3705" s="20"/>
    </row>
    <row r="3706" spans="1:44" x14ac:dyDescent="0.25">
      <c r="A3706" t="str">
        <f>VLOOKUP($B3706,'Cushing Balance'!$C$2:$E$500,3,TRUE)</f>
        <v>12018</v>
      </c>
      <c r="B3706" s="2">
        <v>43717</v>
      </c>
      <c r="C3706" s="32"/>
      <c r="D3706" s="36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R3706" s="24">
        <f t="shared" si="1658"/>
        <v>0</v>
      </c>
      <c r="T3706" s="5">
        <v>617.84461992845308</v>
      </c>
      <c r="V3706" s="20">
        <f t="shared" si="1659"/>
        <v>617.84461992845308</v>
      </c>
      <c r="W3706" s="59">
        <f t="shared" si="1655"/>
        <v>43717</v>
      </c>
      <c r="X3706" s="36">
        <f t="shared" si="1664"/>
        <v>151.39905833333341</v>
      </c>
      <c r="Y3706" s="28">
        <f t="shared" si="1664"/>
        <v>338.18764999999991</v>
      </c>
      <c r="Z3706" s="28">
        <f t="shared" si="1664"/>
        <v>329.06874999999974</v>
      </c>
      <c r="AA3706" s="28">
        <f t="shared" si="1664"/>
        <v>321.8648083333332</v>
      </c>
      <c r="AB3706" s="28">
        <f t="shared" si="1664"/>
        <v>202.36661666666666</v>
      </c>
      <c r="AC3706" s="28">
        <f t="shared" si="1664"/>
        <v>35.93319166666668</v>
      </c>
      <c r="AD3706" s="28">
        <f t="shared" si="1664"/>
        <v>96.176699999999983</v>
      </c>
      <c r="AE3706" s="28">
        <f t="shared" si="1664"/>
        <v>0</v>
      </c>
      <c r="AF3706" s="28">
        <f t="shared" si="1664"/>
        <v>13.055871666666661</v>
      </c>
      <c r="AG3706" s="28">
        <f t="shared" si="1664"/>
        <v>8.5230499999999978</v>
      </c>
      <c r="AH3706" s="28">
        <f t="shared" si="1657"/>
        <v>0</v>
      </c>
      <c r="AL3706" s="24">
        <f t="shared" si="1661"/>
        <v>1496.5756966666663</v>
      </c>
      <c r="AN3706" s="47">
        <v>315</v>
      </c>
      <c r="AP3706" s="20">
        <f t="shared" si="1660"/>
        <v>1811.5756966666663</v>
      </c>
      <c r="AR3706" s="20"/>
    </row>
    <row r="3707" spans="1:44" x14ac:dyDescent="0.25">
      <c r="A3707" t="str">
        <f>VLOOKUP($B3707,'Cushing Balance'!$C$2:$E$500,3,TRUE)</f>
        <v>12018</v>
      </c>
      <c r="B3707" s="2">
        <v>43718</v>
      </c>
      <c r="C3707" s="32"/>
      <c r="D3707" s="36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R3707" s="24">
        <f t="shared" si="1658"/>
        <v>0</v>
      </c>
      <c r="T3707" s="5">
        <v>617.84461992845308</v>
      </c>
      <c r="V3707" s="20">
        <f t="shared" si="1659"/>
        <v>617.84461992845308</v>
      </c>
      <c r="W3707" s="59">
        <f t="shared" si="1655"/>
        <v>43718</v>
      </c>
      <c r="X3707" s="36">
        <f t="shared" si="1664"/>
        <v>151.39905833333341</v>
      </c>
      <c r="Y3707" s="28">
        <f t="shared" si="1664"/>
        <v>338.18764999999991</v>
      </c>
      <c r="Z3707" s="28">
        <f t="shared" si="1664"/>
        <v>329.06874999999974</v>
      </c>
      <c r="AA3707" s="28">
        <f t="shared" si="1664"/>
        <v>321.8648083333332</v>
      </c>
      <c r="AB3707" s="28">
        <f t="shared" si="1664"/>
        <v>202.36661666666666</v>
      </c>
      <c r="AC3707" s="28">
        <f t="shared" si="1664"/>
        <v>35.93319166666668</v>
      </c>
      <c r="AD3707" s="28">
        <f t="shared" si="1664"/>
        <v>96.176699999999983</v>
      </c>
      <c r="AE3707" s="28">
        <f t="shared" si="1664"/>
        <v>0</v>
      </c>
      <c r="AF3707" s="28">
        <f t="shared" si="1664"/>
        <v>13.055871666666661</v>
      </c>
      <c r="AG3707" s="28">
        <f t="shared" si="1664"/>
        <v>8.5230499999999978</v>
      </c>
      <c r="AH3707" s="28">
        <f t="shared" si="1657"/>
        <v>0</v>
      </c>
      <c r="AL3707" s="24">
        <f t="shared" si="1661"/>
        <v>1496.5756966666663</v>
      </c>
      <c r="AN3707" s="47">
        <v>315</v>
      </c>
      <c r="AP3707" s="20">
        <f t="shared" si="1660"/>
        <v>1811.5756966666663</v>
      </c>
      <c r="AR3707" s="20"/>
    </row>
    <row r="3708" spans="1:44" x14ac:dyDescent="0.25">
      <c r="A3708" t="str">
        <f>VLOOKUP($B3708,'Cushing Balance'!$C$2:$E$500,3,TRUE)</f>
        <v>12018</v>
      </c>
      <c r="B3708" s="2">
        <v>43719</v>
      </c>
      <c r="C3708" s="32"/>
      <c r="D3708" s="36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R3708" s="24">
        <f t="shared" si="1658"/>
        <v>0</v>
      </c>
      <c r="T3708" s="5">
        <v>617.84461992845308</v>
      </c>
      <c r="V3708" s="20">
        <f t="shared" si="1659"/>
        <v>617.84461992845308</v>
      </c>
      <c r="W3708" s="59">
        <f t="shared" si="1655"/>
        <v>43719</v>
      </c>
      <c r="X3708" s="36">
        <f t="shared" si="1664"/>
        <v>151.39905833333341</v>
      </c>
      <c r="Y3708" s="28">
        <f t="shared" si="1664"/>
        <v>338.18764999999991</v>
      </c>
      <c r="Z3708" s="28">
        <f t="shared" si="1664"/>
        <v>329.06874999999974</v>
      </c>
      <c r="AA3708" s="28">
        <f t="shared" si="1664"/>
        <v>321.8648083333332</v>
      </c>
      <c r="AB3708" s="28">
        <f t="shared" si="1664"/>
        <v>202.36661666666666</v>
      </c>
      <c r="AC3708" s="28">
        <f t="shared" si="1664"/>
        <v>35.93319166666668</v>
      </c>
      <c r="AD3708" s="28">
        <f t="shared" si="1664"/>
        <v>96.176699999999983</v>
      </c>
      <c r="AE3708" s="28">
        <f t="shared" si="1664"/>
        <v>0</v>
      </c>
      <c r="AF3708" s="28">
        <f t="shared" si="1664"/>
        <v>13.055871666666661</v>
      </c>
      <c r="AG3708" s="28">
        <f t="shared" si="1664"/>
        <v>8.5230499999999978</v>
      </c>
      <c r="AH3708" s="28">
        <f t="shared" si="1657"/>
        <v>0</v>
      </c>
      <c r="AL3708" s="24">
        <f t="shared" si="1661"/>
        <v>1496.5756966666663</v>
      </c>
      <c r="AN3708" s="47">
        <v>315</v>
      </c>
      <c r="AP3708" s="20">
        <f t="shared" si="1660"/>
        <v>1811.5756966666663</v>
      </c>
      <c r="AR3708" s="20"/>
    </row>
    <row r="3709" spans="1:44" x14ac:dyDescent="0.25">
      <c r="A3709" t="str">
        <f>VLOOKUP($B3709,'Cushing Balance'!$C$2:$E$500,3,TRUE)</f>
        <v>12018</v>
      </c>
      <c r="B3709" s="2">
        <v>43720</v>
      </c>
      <c r="C3709" s="32"/>
      <c r="D3709" s="36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R3709" s="24">
        <f t="shared" si="1658"/>
        <v>0</v>
      </c>
      <c r="T3709" s="5">
        <v>617.84461992845308</v>
      </c>
      <c r="V3709" s="20">
        <f t="shared" si="1659"/>
        <v>617.84461992845308</v>
      </c>
      <c r="W3709" s="59">
        <f t="shared" si="1655"/>
        <v>43720</v>
      </c>
      <c r="X3709" s="36">
        <f t="shared" si="1664"/>
        <v>151.39905833333341</v>
      </c>
      <c r="Y3709" s="28">
        <f t="shared" si="1664"/>
        <v>338.18764999999991</v>
      </c>
      <c r="Z3709" s="28">
        <f t="shared" si="1664"/>
        <v>329.06874999999974</v>
      </c>
      <c r="AA3709" s="28">
        <f t="shared" si="1664"/>
        <v>321.8648083333332</v>
      </c>
      <c r="AB3709" s="28">
        <f t="shared" si="1664"/>
        <v>202.36661666666666</v>
      </c>
      <c r="AC3709" s="28">
        <f t="shared" si="1664"/>
        <v>35.93319166666668</v>
      </c>
      <c r="AD3709" s="28">
        <f t="shared" si="1664"/>
        <v>96.176699999999983</v>
      </c>
      <c r="AE3709" s="28">
        <f t="shared" si="1664"/>
        <v>0</v>
      </c>
      <c r="AF3709" s="28">
        <f t="shared" si="1664"/>
        <v>13.055871666666661</v>
      </c>
      <c r="AG3709" s="28">
        <f t="shared" si="1664"/>
        <v>8.5230499999999978</v>
      </c>
      <c r="AH3709" s="28">
        <f t="shared" si="1657"/>
        <v>0</v>
      </c>
      <c r="AL3709" s="24">
        <f t="shared" si="1661"/>
        <v>1496.5756966666663</v>
      </c>
      <c r="AN3709" s="47">
        <v>315</v>
      </c>
      <c r="AP3709" s="20">
        <f t="shared" si="1660"/>
        <v>1811.5756966666663</v>
      </c>
      <c r="AR3709" s="20"/>
    </row>
    <row r="3710" spans="1:44" x14ac:dyDescent="0.25">
      <c r="A3710" t="str">
        <f>VLOOKUP($B3710,'Cushing Balance'!$C$2:$E$500,3,TRUE)</f>
        <v>12018</v>
      </c>
      <c r="B3710" s="2">
        <v>43721</v>
      </c>
      <c r="C3710" s="32"/>
      <c r="D3710" s="36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R3710" s="24">
        <f t="shared" si="1658"/>
        <v>0</v>
      </c>
      <c r="T3710" s="5">
        <v>617.84461992845308</v>
      </c>
      <c r="V3710" s="20">
        <f t="shared" si="1659"/>
        <v>617.84461992845308</v>
      </c>
      <c r="W3710" s="59">
        <f t="shared" si="1655"/>
        <v>43721</v>
      </c>
      <c r="X3710" s="36">
        <f t="shared" si="1664"/>
        <v>151.39905833333341</v>
      </c>
      <c r="Y3710" s="28">
        <f t="shared" si="1664"/>
        <v>338.18764999999991</v>
      </c>
      <c r="Z3710" s="28">
        <f t="shared" si="1664"/>
        <v>329.06874999999974</v>
      </c>
      <c r="AA3710" s="28">
        <f t="shared" si="1664"/>
        <v>321.8648083333332</v>
      </c>
      <c r="AB3710" s="28">
        <f t="shared" si="1664"/>
        <v>202.36661666666666</v>
      </c>
      <c r="AC3710" s="28">
        <f t="shared" si="1664"/>
        <v>35.93319166666668</v>
      </c>
      <c r="AD3710" s="28">
        <f t="shared" si="1664"/>
        <v>96.176699999999983</v>
      </c>
      <c r="AE3710" s="28">
        <f t="shared" si="1664"/>
        <v>0</v>
      </c>
      <c r="AF3710" s="28">
        <f t="shared" si="1664"/>
        <v>13.055871666666661</v>
      </c>
      <c r="AG3710" s="28">
        <f t="shared" si="1664"/>
        <v>8.5230499999999978</v>
      </c>
      <c r="AH3710" s="28">
        <f t="shared" si="1657"/>
        <v>0</v>
      </c>
      <c r="AL3710" s="24">
        <f t="shared" si="1661"/>
        <v>1496.5756966666663</v>
      </c>
      <c r="AN3710" s="47">
        <v>315</v>
      </c>
      <c r="AP3710" s="20">
        <f t="shared" si="1660"/>
        <v>1811.5756966666663</v>
      </c>
      <c r="AR3710" s="20"/>
    </row>
    <row r="3711" spans="1:44" x14ac:dyDescent="0.25">
      <c r="A3711" t="str">
        <f>VLOOKUP($B3711,'Cushing Balance'!$C$2:$E$500,3,TRUE)</f>
        <v>12018</v>
      </c>
      <c r="B3711" s="2">
        <v>43722</v>
      </c>
      <c r="C3711" s="32"/>
      <c r="D3711" s="36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R3711" s="24">
        <f t="shared" si="1658"/>
        <v>0</v>
      </c>
      <c r="T3711" s="5">
        <v>617.84461992845308</v>
      </c>
      <c r="V3711" s="20">
        <f t="shared" si="1659"/>
        <v>617.84461992845308</v>
      </c>
      <c r="W3711" s="59">
        <f t="shared" si="1655"/>
        <v>43722</v>
      </c>
      <c r="X3711" s="36">
        <f t="shared" si="1664"/>
        <v>151.39905833333341</v>
      </c>
      <c r="Y3711" s="28">
        <f t="shared" si="1664"/>
        <v>338.18764999999991</v>
      </c>
      <c r="Z3711" s="28">
        <f t="shared" si="1664"/>
        <v>329.06874999999974</v>
      </c>
      <c r="AA3711" s="28">
        <f t="shared" si="1664"/>
        <v>321.8648083333332</v>
      </c>
      <c r="AB3711" s="28">
        <f t="shared" si="1664"/>
        <v>202.36661666666666</v>
      </c>
      <c r="AC3711" s="28">
        <f t="shared" si="1664"/>
        <v>35.93319166666668</v>
      </c>
      <c r="AD3711" s="28">
        <f t="shared" si="1664"/>
        <v>96.176699999999983</v>
      </c>
      <c r="AE3711" s="28">
        <f t="shared" si="1664"/>
        <v>0</v>
      </c>
      <c r="AF3711" s="28">
        <f t="shared" si="1664"/>
        <v>13.055871666666661</v>
      </c>
      <c r="AG3711" s="28">
        <f t="shared" si="1664"/>
        <v>8.5230499999999978</v>
      </c>
      <c r="AH3711" s="28">
        <f t="shared" si="1657"/>
        <v>0</v>
      </c>
      <c r="AL3711" s="24">
        <f t="shared" si="1661"/>
        <v>1496.5756966666663</v>
      </c>
      <c r="AN3711" s="47">
        <v>315</v>
      </c>
      <c r="AP3711" s="20">
        <f t="shared" si="1660"/>
        <v>1811.5756966666663</v>
      </c>
      <c r="AR3711" s="20"/>
    </row>
    <row r="3712" spans="1:44" x14ac:dyDescent="0.25">
      <c r="A3712" t="str">
        <f>VLOOKUP($B3712,'Cushing Balance'!$C$2:$E$500,3,TRUE)</f>
        <v>12018</v>
      </c>
      <c r="B3712" s="2">
        <v>43723</v>
      </c>
      <c r="C3712" s="32"/>
      <c r="D3712" s="36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R3712" s="24">
        <f t="shared" si="1658"/>
        <v>0</v>
      </c>
      <c r="T3712" s="5">
        <v>617.84461992845308</v>
      </c>
      <c r="V3712" s="20">
        <f t="shared" si="1659"/>
        <v>617.84461992845308</v>
      </c>
      <c r="W3712" s="59">
        <f t="shared" si="1655"/>
        <v>43723</v>
      </c>
      <c r="X3712" s="36">
        <f t="shared" si="1664"/>
        <v>151.39905833333341</v>
      </c>
      <c r="Y3712" s="28">
        <f t="shared" si="1664"/>
        <v>338.18764999999991</v>
      </c>
      <c r="Z3712" s="28">
        <f t="shared" si="1664"/>
        <v>329.06874999999974</v>
      </c>
      <c r="AA3712" s="28">
        <f t="shared" si="1664"/>
        <v>321.8648083333332</v>
      </c>
      <c r="AB3712" s="28">
        <f t="shared" si="1664"/>
        <v>202.36661666666666</v>
      </c>
      <c r="AC3712" s="28">
        <f t="shared" si="1664"/>
        <v>35.93319166666668</v>
      </c>
      <c r="AD3712" s="28">
        <f t="shared" si="1664"/>
        <v>96.176699999999983</v>
      </c>
      <c r="AE3712" s="28">
        <f t="shared" si="1664"/>
        <v>0</v>
      </c>
      <c r="AF3712" s="28">
        <f t="shared" si="1664"/>
        <v>13.055871666666661</v>
      </c>
      <c r="AG3712" s="28">
        <f t="shared" si="1664"/>
        <v>8.5230499999999978</v>
      </c>
      <c r="AH3712" s="28">
        <f t="shared" si="1657"/>
        <v>0</v>
      </c>
      <c r="AL3712" s="24">
        <f t="shared" si="1661"/>
        <v>1496.5756966666663</v>
      </c>
      <c r="AN3712" s="47">
        <v>315</v>
      </c>
      <c r="AP3712" s="20">
        <f t="shared" si="1660"/>
        <v>1811.5756966666663</v>
      </c>
      <c r="AR3712" s="20"/>
    </row>
    <row r="3713" spans="1:44" x14ac:dyDescent="0.25">
      <c r="A3713" t="str">
        <f>VLOOKUP($B3713,'Cushing Balance'!$C$2:$E$500,3,TRUE)</f>
        <v>12018</v>
      </c>
      <c r="B3713" s="2">
        <v>43724</v>
      </c>
      <c r="C3713" s="32"/>
      <c r="D3713" s="36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R3713" s="24">
        <f t="shared" si="1658"/>
        <v>0</v>
      </c>
      <c r="T3713" s="5">
        <v>617.84461992845308</v>
      </c>
      <c r="V3713" s="20">
        <f t="shared" si="1659"/>
        <v>617.84461992845308</v>
      </c>
      <c r="W3713" s="59">
        <f t="shared" si="1655"/>
        <v>43724</v>
      </c>
      <c r="X3713" s="36">
        <f t="shared" si="1664"/>
        <v>151.39905833333341</v>
      </c>
      <c r="Y3713" s="28">
        <f t="shared" si="1664"/>
        <v>338.18764999999991</v>
      </c>
      <c r="Z3713" s="28">
        <f t="shared" si="1664"/>
        <v>329.06874999999974</v>
      </c>
      <c r="AA3713" s="28">
        <f t="shared" si="1664"/>
        <v>321.8648083333332</v>
      </c>
      <c r="AB3713" s="28">
        <f t="shared" si="1664"/>
        <v>202.36661666666666</v>
      </c>
      <c r="AC3713" s="28">
        <f t="shared" si="1664"/>
        <v>35.93319166666668</v>
      </c>
      <c r="AD3713" s="28">
        <f t="shared" si="1664"/>
        <v>96.176699999999983</v>
      </c>
      <c r="AE3713" s="28">
        <f t="shared" si="1664"/>
        <v>0</v>
      </c>
      <c r="AF3713" s="28">
        <f t="shared" si="1664"/>
        <v>13.055871666666661</v>
      </c>
      <c r="AG3713" s="28">
        <f t="shared" si="1664"/>
        <v>8.5230499999999978</v>
      </c>
      <c r="AH3713" s="28">
        <f t="shared" si="1657"/>
        <v>0</v>
      </c>
      <c r="AL3713" s="24">
        <f t="shared" si="1661"/>
        <v>1496.5756966666663</v>
      </c>
      <c r="AN3713" s="47">
        <v>315</v>
      </c>
      <c r="AP3713" s="20">
        <f t="shared" si="1660"/>
        <v>1811.5756966666663</v>
      </c>
      <c r="AR3713" s="20"/>
    </row>
    <row r="3714" spans="1:44" x14ac:dyDescent="0.25">
      <c r="A3714" t="str">
        <f>VLOOKUP($B3714,'Cushing Balance'!$C$2:$E$500,3,TRUE)</f>
        <v>12018</v>
      </c>
      <c r="B3714" s="2">
        <v>43725</v>
      </c>
      <c r="C3714" s="32"/>
      <c r="D3714" s="36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R3714" s="24">
        <f t="shared" si="1658"/>
        <v>0</v>
      </c>
      <c r="T3714" s="5">
        <v>617.84461992845308</v>
      </c>
      <c r="V3714" s="20">
        <f t="shared" si="1659"/>
        <v>617.84461992845308</v>
      </c>
      <c r="W3714" s="59">
        <f t="shared" ref="W3714:W3777" si="1665">B3714</f>
        <v>43725</v>
      </c>
      <c r="X3714" s="36">
        <f t="shared" si="1664"/>
        <v>151.39905833333341</v>
      </c>
      <c r="Y3714" s="28">
        <f t="shared" si="1664"/>
        <v>338.18764999999991</v>
      </c>
      <c r="Z3714" s="28">
        <f t="shared" si="1664"/>
        <v>329.06874999999974</v>
      </c>
      <c r="AA3714" s="28">
        <f t="shared" si="1664"/>
        <v>321.8648083333332</v>
      </c>
      <c r="AB3714" s="28">
        <f t="shared" si="1664"/>
        <v>202.36661666666666</v>
      </c>
      <c r="AC3714" s="28">
        <f t="shared" si="1664"/>
        <v>35.93319166666668</v>
      </c>
      <c r="AD3714" s="28">
        <f t="shared" si="1664"/>
        <v>96.176699999999983</v>
      </c>
      <c r="AE3714" s="28">
        <f t="shared" si="1664"/>
        <v>0</v>
      </c>
      <c r="AF3714" s="28">
        <f t="shared" si="1664"/>
        <v>13.055871666666661</v>
      </c>
      <c r="AG3714" s="28">
        <f t="shared" si="1664"/>
        <v>8.5230499999999978</v>
      </c>
      <c r="AH3714" s="28">
        <f t="shared" si="1657"/>
        <v>0</v>
      </c>
      <c r="AL3714" s="24">
        <f t="shared" si="1661"/>
        <v>1496.5756966666663</v>
      </c>
      <c r="AN3714" s="47">
        <v>315</v>
      </c>
      <c r="AP3714" s="20">
        <f t="shared" si="1660"/>
        <v>1811.5756966666663</v>
      </c>
      <c r="AR3714" s="20"/>
    </row>
    <row r="3715" spans="1:44" x14ac:dyDescent="0.25">
      <c r="A3715" t="str">
        <f>VLOOKUP($B3715,'Cushing Balance'!$C$2:$E$500,3,TRUE)</f>
        <v>12018</v>
      </c>
      <c r="B3715" s="2">
        <v>43726</v>
      </c>
      <c r="C3715" s="32"/>
      <c r="D3715" s="36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R3715" s="24">
        <f t="shared" si="1658"/>
        <v>0</v>
      </c>
      <c r="T3715" s="5">
        <v>617.84461992845308</v>
      </c>
      <c r="V3715" s="20">
        <f t="shared" si="1659"/>
        <v>617.84461992845308</v>
      </c>
      <c r="W3715" s="59">
        <f t="shared" si="1665"/>
        <v>43726</v>
      </c>
      <c r="X3715" s="36">
        <f t="shared" si="1664"/>
        <v>151.39905833333341</v>
      </c>
      <c r="Y3715" s="28">
        <f t="shared" si="1664"/>
        <v>338.18764999999991</v>
      </c>
      <c r="Z3715" s="28">
        <f t="shared" si="1664"/>
        <v>329.06874999999974</v>
      </c>
      <c r="AA3715" s="28">
        <f t="shared" si="1664"/>
        <v>321.8648083333332</v>
      </c>
      <c r="AB3715" s="28">
        <f t="shared" si="1664"/>
        <v>202.36661666666666</v>
      </c>
      <c r="AC3715" s="28">
        <f t="shared" si="1664"/>
        <v>35.93319166666668</v>
      </c>
      <c r="AD3715" s="28">
        <f t="shared" si="1664"/>
        <v>96.176699999999983</v>
      </c>
      <c r="AE3715" s="28">
        <f t="shared" si="1664"/>
        <v>0</v>
      </c>
      <c r="AF3715" s="28">
        <f t="shared" si="1664"/>
        <v>13.055871666666661</v>
      </c>
      <c r="AG3715" s="28">
        <f t="shared" si="1664"/>
        <v>8.5230499999999978</v>
      </c>
      <c r="AH3715" s="28">
        <f t="shared" si="1657"/>
        <v>0</v>
      </c>
      <c r="AL3715" s="24">
        <f t="shared" si="1661"/>
        <v>1496.5756966666663</v>
      </c>
      <c r="AN3715" s="47">
        <v>315</v>
      </c>
      <c r="AP3715" s="20">
        <f t="shared" si="1660"/>
        <v>1811.5756966666663</v>
      </c>
      <c r="AR3715" s="20"/>
    </row>
    <row r="3716" spans="1:44" x14ac:dyDescent="0.25">
      <c r="A3716" t="str">
        <f>VLOOKUP($B3716,'Cushing Balance'!$C$2:$E$500,3,TRUE)</f>
        <v>12018</v>
      </c>
      <c r="B3716" s="2">
        <v>43727</v>
      </c>
      <c r="C3716" s="32"/>
      <c r="D3716" s="36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R3716" s="24">
        <f t="shared" si="1658"/>
        <v>0</v>
      </c>
      <c r="T3716" s="5">
        <v>617.84461992845308</v>
      </c>
      <c r="V3716" s="20">
        <f t="shared" si="1659"/>
        <v>617.84461992845308</v>
      </c>
      <c r="W3716" s="59">
        <f t="shared" si="1665"/>
        <v>43727</v>
      </c>
      <c r="X3716" s="36">
        <f t="shared" si="1664"/>
        <v>151.39905833333341</v>
      </c>
      <c r="Y3716" s="28">
        <f t="shared" si="1664"/>
        <v>338.18764999999991</v>
      </c>
      <c r="Z3716" s="28">
        <f t="shared" si="1664"/>
        <v>329.06874999999974</v>
      </c>
      <c r="AA3716" s="28">
        <f t="shared" si="1664"/>
        <v>321.8648083333332</v>
      </c>
      <c r="AB3716" s="28">
        <f t="shared" si="1664"/>
        <v>202.36661666666666</v>
      </c>
      <c r="AC3716" s="28">
        <f t="shared" si="1664"/>
        <v>35.93319166666668</v>
      </c>
      <c r="AD3716" s="28">
        <f t="shared" si="1664"/>
        <v>96.176699999999983</v>
      </c>
      <c r="AE3716" s="28">
        <f t="shared" si="1664"/>
        <v>0</v>
      </c>
      <c r="AF3716" s="28">
        <f t="shared" si="1664"/>
        <v>13.055871666666661</v>
      </c>
      <c r="AG3716" s="28">
        <f t="shared" si="1664"/>
        <v>8.5230499999999978</v>
      </c>
      <c r="AH3716" s="28">
        <f t="shared" si="1657"/>
        <v>0</v>
      </c>
      <c r="AL3716" s="24">
        <f t="shared" si="1661"/>
        <v>1496.5756966666663</v>
      </c>
      <c r="AN3716" s="47">
        <v>315</v>
      </c>
      <c r="AP3716" s="20">
        <f t="shared" si="1660"/>
        <v>1811.5756966666663</v>
      </c>
      <c r="AR3716" s="20"/>
    </row>
    <row r="3717" spans="1:44" x14ac:dyDescent="0.25">
      <c r="A3717" t="str">
        <f>VLOOKUP($B3717,'Cushing Balance'!$C$2:$E$500,3,TRUE)</f>
        <v>12018</v>
      </c>
      <c r="B3717" s="2">
        <v>43728</v>
      </c>
      <c r="C3717" s="32"/>
      <c r="D3717" s="36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R3717" s="24">
        <f t="shared" si="1658"/>
        <v>0</v>
      </c>
      <c r="T3717" s="5">
        <v>617.84461992845308</v>
      </c>
      <c r="V3717" s="20">
        <f t="shared" si="1659"/>
        <v>617.84461992845308</v>
      </c>
      <c r="W3717" s="59">
        <f t="shared" si="1665"/>
        <v>43728</v>
      </c>
      <c r="X3717" s="36">
        <f t="shared" ref="X3717:AG3732" si="1666">AVERAGE(X3710:X3716)</f>
        <v>151.39905833333341</v>
      </c>
      <c r="Y3717" s="28">
        <f t="shared" si="1666"/>
        <v>338.18764999999991</v>
      </c>
      <c r="Z3717" s="28">
        <f t="shared" si="1666"/>
        <v>329.06874999999974</v>
      </c>
      <c r="AA3717" s="28">
        <f t="shared" si="1666"/>
        <v>321.8648083333332</v>
      </c>
      <c r="AB3717" s="28">
        <f t="shared" si="1666"/>
        <v>202.36661666666666</v>
      </c>
      <c r="AC3717" s="28">
        <f t="shared" si="1666"/>
        <v>35.93319166666668</v>
      </c>
      <c r="AD3717" s="28">
        <f t="shared" si="1666"/>
        <v>96.176699999999983</v>
      </c>
      <c r="AE3717" s="28">
        <f t="shared" si="1666"/>
        <v>0</v>
      </c>
      <c r="AF3717" s="28">
        <f t="shared" si="1666"/>
        <v>13.055871666666661</v>
      </c>
      <c r="AG3717" s="28">
        <f t="shared" si="1666"/>
        <v>8.5230499999999978</v>
      </c>
      <c r="AH3717" s="28">
        <f t="shared" ref="AH3717:AH3780" si="1667">AVERAGE(AH3710:AH3716)</f>
        <v>0</v>
      </c>
      <c r="AL3717" s="24">
        <f t="shared" si="1661"/>
        <v>1496.5756966666663</v>
      </c>
      <c r="AN3717" s="47">
        <v>315</v>
      </c>
      <c r="AP3717" s="20">
        <f t="shared" si="1660"/>
        <v>1811.5756966666663</v>
      </c>
      <c r="AR3717" s="20"/>
    </row>
    <row r="3718" spans="1:44" x14ac:dyDescent="0.25">
      <c r="A3718" t="str">
        <f>VLOOKUP($B3718,'Cushing Balance'!$C$2:$E$500,3,TRUE)</f>
        <v>12018</v>
      </c>
      <c r="B3718" s="2">
        <v>43729</v>
      </c>
      <c r="C3718" s="32"/>
      <c r="D3718" s="36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R3718" s="24">
        <f t="shared" si="1658"/>
        <v>0</v>
      </c>
      <c r="T3718" s="5">
        <v>617.84461992845308</v>
      </c>
      <c r="V3718" s="20">
        <f t="shared" si="1659"/>
        <v>617.84461992845308</v>
      </c>
      <c r="W3718" s="59">
        <f t="shared" si="1665"/>
        <v>43729</v>
      </c>
      <c r="X3718" s="36">
        <f t="shared" si="1666"/>
        <v>151.39905833333341</v>
      </c>
      <c r="Y3718" s="28">
        <f t="shared" si="1666"/>
        <v>338.18764999999991</v>
      </c>
      <c r="Z3718" s="28">
        <f t="shared" si="1666"/>
        <v>329.06874999999974</v>
      </c>
      <c r="AA3718" s="28">
        <f t="shared" si="1666"/>
        <v>321.8648083333332</v>
      </c>
      <c r="AB3718" s="28">
        <f t="shared" si="1666"/>
        <v>202.36661666666666</v>
      </c>
      <c r="AC3718" s="28">
        <f t="shared" si="1666"/>
        <v>35.93319166666668</v>
      </c>
      <c r="AD3718" s="28">
        <f t="shared" si="1666"/>
        <v>96.176699999999983</v>
      </c>
      <c r="AE3718" s="28">
        <f t="shared" si="1666"/>
        <v>0</v>
      </c>
      <c r="AF3718" s="28">
        <f t="shared" si="1666"/>
        <v>13.055871666666661</v>
      </c>
      <c r="AG3718" s="28">
        <f t="shared" si="1666"/>
        <v>8.5230499999999978</v>
      </c>
      <c r="AH3718" s="28">
        <f t="shared" si="1667"/>
        <v>0</v>
      </c>
      <c r="AL3718" s="24">
        <f t="shared" si="1661"/>
        <v>1496.5756966666663</v>
      </c>
      <c r="AN3718" s="47">
        <v>315</v>
      </c>
      <c r="AP3718" s="20">
        <f t="shared" si="1660"/>
        <v>1811.5756966666663</v>
      </c>
      <c r="AR3718" s="20"/>
    </row>
    <row r="3719" spans="1:44" x14ac:dyDescent="0.25">
      <c r="A3719" t="str">
        <f>VLOOKUP($B3719,'Cushing Balance'!$C$2:$E$500,3,TRUE)</f>
        <v>12018</v>
      </c>
      <c r="B3719" s="2">
        <v>43730</v>
      </c>
      <c r="C3719" s="32"/>
      <c r="D3719" s="36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R3719" s="24">
        <f t="shared" si="1658"/>
        <v>0</v>
      </c>
      <c r="T3719" s="5">
        <v>617.84461992845308</v>
      </c>
      <c r="V3719" s="20">
        <f t="shared" si="1659"/>
        <v>617.84461992845308</v>
      </c>
      <c r="W3719" s="59">
        <f t="shared" si="1665"/>
        <v>43730</v>
      </c>
      <c r="X3719" s="36">
        <f t="shared" si="1666"/>
        <v>151.39905833333341</v>
      </c>
      <c r="Y3719" s="28">
        <f t="shared" si="1666"/>
        <v>338.18764999999991</v>
      </c>
      <c r="Z3719" s="28">
        <f t="shared" si="1666"/>
        <v>329.06874999999974</v>
      </c>
      <c r="AA3719" s="28">
        <f t="shared" si="1666"/>
        <v>321.8648083333332</v>
      </c>
      <c r="AB3719" s="28">
        <f t="shared" si="1666"/>
        <v>202.36661666666666</v>
      </c>
      <c r="AC3719" s="28">
        <f t="shared" si="1666"/>
        <v>35.93319166666668</v>
      </c>
      <c r="AD3719" s="28">
        <f t="shared" si="1666"/>
        <v>96.176699999999983</v>
      </c>
      <c r="AE3719" s="28">
        <f t="shared" si="1666"/>
        <v>0</v>
      </c>
      <c r="AF3719" s="28">
        <f t="shared" si="1666"/>
        <v>13.055871666666661</v>
      </c>
      <c r="AG3719" s="28">
        <f t="shared" si="1666"/>
        <v>8.5230499999999978</v>
      </c>
      <c r="AH3719" s="28">
        <f t="shared" si="1667"/>
        <v>0</v>
      </c>
      <c r="AL3719" s="24">
        <f t="shared" si="1661"/>
        <v>1496.5756966666663</v>
      </c>
      <c r="AN3719" s="47">
        <v>315</v>
      </c>
      <c r="AP3719" s="20">
        <f t="shared" si="1660"/>
        <v>1811.5756966666663</v>
      </c>
      <c r="AR3719" s="20"/>
    </row>
    <row r="3720" spans="1:44" x14ac:dyDescent="0.25">
      <c r="A3720" t="str">
        <f>VLOOKUP($B3720,'Cushing Balance'!$C$2:$E$500,3,TRUE)</f>
        <v>12018</v>
      </c>
      <c r="B3720" s="2">
        <v>43731</v>
      </c>
      <c r="C3720" s="32"/>
      <c r="D3720" s="36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R3720" s="24">
        <f t="shared" si="1658"/>
        <v>0</v>
      </c>
      <c r="T3720" s="5">
        <v>617.84461992845308</v>
      </c>
      <c r="V3720" s="20">
        <f t="shared" si="1659"/>
        <v>617.84461992845308</v>
      </c>
      <c r="W3720" s="59">
        <f t="shared" si="1665"/>
        <v>43731</v>
      </c>
      <c r="X3720" s="36">
        <f t="shared" si="1666"/>
        <v>151.39905833333341</v>
      </c>
      <c r="Y3720" s="28">
        <f t="shared" si="1666"/>
        <v>338.18764999999991</v>
      </c>
      <c r="Z3720" s="28">
        <f t="shared" si="1666"/>
        <v>329.06874999999974</v>
      </c>
      <c r="AA3720" s="28">
        <f t="shared" si="1666"/>
        <v>321.8648083333332</v>
      </c>
      <c r="AB3720" s="28">
        <f t="shared" si="1666"/>
        <v>202.36661666666666</v>
      </c>
      <c r="AC3720" s="28">
        <f t="shared" si="1666"/>
        <v>35.93319166666668</v>
      </c>
      <c r="AD3720" s="28">
        <f t="shared" si="1666"/>
        <v>96.176699999999983</v>
      </c>
      <c r="AE3720" s="28">
        <f t="shared" si="1666"/>
        <v>0</v>
      </c>
      <c r="AF3720" s="28">
        <f t="shared" si="1666"/>
        <v>13.055871666666661</v>
      </c>
      <c r="AG3720" s="28">
        <f t="shared" si="1666"/>
        <v>8.5230499999999978</v>
      </c>
      <c r="AH3720" s="28">
        <f t="shared" si="1667"/>
        <v>0</v>
      </c>
      <c r="AL3720" s="24">
        <f t="shared" si="1661"/>
        <v>1496.5756966666663</v>
      </c>
      <c r="AN3720" s="47">
        <v>315</v>
      </c>
      <c r="AP3720" s="20">
        <f t="shared" si="1660"/>
        <v>1811.5756966666663</v>
      </c>
      <c r="AR3720" s="20"/>
    </row>
    <row r="3721" spans="1:44" x14ac:dyDescent="0.25">
      <c r="A3721" t="str">
        <f>VLOOKUP($B3721,'Cushing Balance'!$C$2:$E$500,3,TRUE)</f>
        <v>12018</v>
      </c>
      <c r="B3721" s="2">
        <v>43732</v>
      </c>
      <c r="C3721" s="32"/>
      <c r="D3721" s="36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R3721" s="24">
        <f t="shared" si="1658"/>
        <v>0</v>
      </c>
      <c r="T3721" s="5">
        <v>617.84461992845308</v>
      </c>
      <c r="V3721" s="20">
        <f t="shared" si="1659"/>
        <v>617.84461992845308</v>
      </c>
      <c r="W3721" s="59">
        <f t="shared" si="1665"/>
        <v>43732</v>
      </c>
      <c r="X3721" s="36">
        <f t="shared" si="1666"/>
        <v>151.39905833333341</v>
      </c>
      <c r="Y3721" s="28">
        <f t="shared" si="1666"/>
        <v>338.18764999999991</v>
      </c>
      <c r="Z3721" s="28">
        <f t="shared" si="1666"/>
        <v>329.06874999999974</v>
      </c>
      <c r="AA3721" s="28">
        <f t="shared" si="1666"/>
        <v>321.8648083333332</v>
      </c>
      <c r="AB3721" s="28">
        <f t="shared" si="1666"/>
        <v>202.36661666666666</v>
      </c>
      <c r="AC3721" s="28">
        <f t="shared" si="1666"/>
        <v>35.93319166666668</v>
      </c>
      <c r="AD3721" s="28">
        <f t="shared" si="1666"/>
        <v>96.176699999999983</v>
      </c>
      <c r="AE3721" s="28">
        <f t="shared" si="1666"/>
        <v>0</v>
      </c>
      <c r="AF3721" s="28">
        <f t="shared" si="1666"/>
        <v>13.055871666666661</v>
      </c>
      <c r="AG3721" s="28">
        <f t="shared" si="1666"/>
        <v>8.5230499999999978</v>
      </c>
      <c r="AH3721" s="28">
        <f t="shared" si="1667"/>
        <v>0</v>
      </c>
      <c r="AL3721" s="24">
        <f t="shared" si="1661"/>
        <v>1496.5756966666663</v>
      </c>
      <c r="AN3721" s="47">
        <v>315</v>
      </c>
      <c r="AP3721" s="20">
        <f t="shared" si="1660"/>
        <v>1811.5756966666663</v>
      </c>
      <c r="AR3721" s="20"/>
    </row>
    <row r="3722" spans="1:44" x14ac:dyDescent="0.25">
      <c r="A3722" t="str">
        <f>VLOOKUP($B3722,'Cushing Balance'!$C$2:$E$500,3,TRUE)</f>
        <v>12018</v>
      </c>
      <c r="B3722" s="2">
        <v>43733</v>
      </c>
      <c r="C3722" s="32"/>
      <c r="D3722" s="36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R3722" s="24">
        <f t="shared" ref="R3722:R3785" si="1668">SUM(D3722:P3722)</f>
        <v>0</v>
      </c>
      <c r="T3722" s="5">
        <v>617.84461992845308</v>
      </c>
      <c r="V3722" s="20">
        <f t="shared" ref="V3722:V3785" si="1669">T3722+R3722</f>
        <v>617.84461992845308</v>
      </c>
      <c r="W3722" s="59">
        <f t="shared" si="1665"/>
        <v>43733</v>
      </c>
      <c r="X3722" s="36">
        <f t="shared" si="1666"/>
        <v>151.39905833333341</v>
      </c>
      <c r="Y3722" s="28">
        <f t="shared" si="1666"/>
        <v>338.18764999999991</v>
      </c>
      <c r="Z3722" s="28">
        <f t="shared" si="1666"/>
        <v>329.06874999999974</v>
      </c>
      <c r="AA3722" s="28">
        <f t="shared" si="1666"/>
        <v>321.8648083333332</v>
      </c>
      <c r="AB3722" s="28">
        <f t="shared" si="1666"/>
        <v>202.36661666666666</v>
      </c>
      <c r="AC3722" s="28">
        <f t="shared" si="1666"/>
        <v>35.93319166666668</v>
      </c>
      <c r="AD3722" s="28">
        <f t="shared" si="1666"/>
        <v>96.176699999999983</v>
      </c>
      <c r="AE3722" s="28">
        <f t="shared" si="1666"/>
        <v>0</v>
      </c>
      <c r="AF3722" s="28">
        <f t="shared" si="1666"/>
        <v>13.055871666666661</v>
      </c>
      <c r="AG3722" s="28">
        <f t="shared" si="1666"/>
        <v>8.5230499999999978</v>
      </c>
      <c r="AH3722" s="28">
        <f t="shared" si="1667"/>
        <v>0</v>
      </c>
      <c r="AL3722" s="24">
        <f t="shared" si="1661"/>
        <v>1496.5756966666663</v>
      </c>
      <c r="AN3722" s="47">
        <v>315</v>
      </c>
      <c r="AP3722" s="20">
        <f t="shared" ref="AP3722:AP3785" si="1670">AN3722+AL3722</f>
        <v>1811.5756966666663</v>
      </c>
      <c r="AR3722" s="20"/>
    </row>
    <row r="3723" spans="1:44" x14ac:dyDescent="0.25">
      <c r="A3723" t="str">
        <f>VLOOKUP($B3723,'Cushing Balance'!$C$2:$E$500,3,TRUE)</f>
        <v>12018</v>
      </c>
      <c r="B3723" s="2">
        <v>43734</v>
      </c>
      <c r="C3723" s="32"/>
      <c r="D3723" s="36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R3723" s="24">
        <f t="shared" si="1668"/>
        <v>0</v>
      </c>
      <c r="T3723" s="5">
        <v>617.84461992845308</v>
      </c>
      <c r="V3723" s="20">
        <f t="shared" si="1669"/>
        <v>617.84461992845308</v>
      </c>
      <c r="W3723" s="59">
        <f t="shared" si="1665"/>
        <v>43734</v>
      </c>
      <c r="X3723" s="36">
        <f t="shared" si="1666"/>
        <v>151.39905833333341</v>
      </c>
      <c r="Y3723" s="28">
        <f t="shared" si="1666"/>
        <v>338.18764999999991</v>
      </c>
      <c r="Z3723" s="28">
        <f t="shared" si="1666"/>
        <v>329.06874999999974</v>
      </c>
      <c r="AA3723" s="28">
        <f t="shared" si="1666"/>
        <v>321.8648083333332</v>
      </c>
      <c r="AB3723" s="28">
        <f t="shared" si="1666"/>
        <v>202.36661666666666</v>
      </c>
      <c r="AC3723" s="28">
        <f t="shared" si="1666"/>
        <v>35.93319166666668</v>
      </c>
      <c r="AD3723" s="28">
        <f t="shared" si="1666"/>
        <v>96.176699999999983</v>
      </c>
      <c r="AE3723" s="28">
        <f t="shared" si="1666"/>
        <v>0</v>
      </c>
      <c r="AF3723" s="28">
        <f t="shared" si="1666"/>
        <v>13.055871666666661</v>
      </c>
      <c r="AG3723" s="28">
        <f t="shared" si="1666"/>
        <v>8.5230499999999978</v>
      </c>
      <c r="AH3723" s="28">
        <f t="shared" si="1667"/>
        <v>0</v>
      </c>
      <c r="AL3723" s="24">
        <f t="shared" ref="AL3723:AL3786" si="1671">SUM(X3723:AJ3723)</f>
        <v>1496.5756966666663</v>
      </c>
      <c r="AN3723" s="47">
        <v>315</v>
      </c>
      <c r="AP3723" s="20">
        <f t="shared" si="1670"/>
        <v>1811.5756966666663</v>
      </c>
      <c r="AR3723" s="20"/>
    </row>
    <row r="3724" spans="1:44" x14ac:dyDescent="0.25">
      <c r="A3724" t="str">
        <f>VLOOKUP($B3724,'Cushing Balance'!$C$2:$E$500,3,TRUE)</f>
        <v>12018</v>
      </c>
      <c r="B3724" s="2">
        <v>43735</v>
      </c>
      <c r="C3724" s="32"/>
      <c r="D3724" s="36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R3724" s="24">
        <f t="shared" si="1668"/>
        <v>0</v>
      </c>
      <c r="T3724" s="5">
        <v>617.84461992845308</v>
      </c>
      <c r="V3724" s="20">
        <f t="shared" si="1669"/>
        <v>617.84461992845308</v>
      </c>
      <c r="W3724" s="59">
        <f t="shared" si="1665"/>
        <v>43735</v>
      </c>
      <c r="X3724" s="36">
        <f t="shared" si="1666"/>
        <v>151.39905833333341</v>
      </c>
      <c r="Y3724" s="28">
        <f t="shared" si="1666"/>
        <v>338.18764999999991</v>
      </c>
      <c r="Z3724" s="28">
        <f t="shared" si="1666"/>
        <v>329.06874999999974</v>
      </c>
      <c r="AA3724" s="28">
        <f t="shared" si="1666"/>
        <v>321.8648083333332</v>
      </c>
      <c r="AB3724" s="28">
        <f t="shared" si="1666"/>
        <v>202.36661666666666</v>
      </c>
      <c r="AC3724" s="28">
        <f t="shared" si="1666"/>
        <v>35.93319166666668</v>
      </c>
      <c r="AD3724" s="28">
        <f t="shared" si="1666"/>
        <v>96.176699999999983</v>
      </c>
      <c r="AE3724" s="28">
        <f t="shared" si="1666"/>
        <v>0</v>
      </c>
      <c r="AF3724" s="28">
        <f t="shared" si="1666"/>
        <v>13.055871666666661</v>
      </c>
      <c r="AG3724" s="28">
        <f t="shared" si="1666"/>
        <v>8.5230499999999978</v>
      </c>
      <c r="AH3724" s="28">
        <f t="shared" si="1667"/>
        <v>0</v>
      </c>
      <c r="AL3724" s="24">
        <f t="shared" si="1671"/>
        <v>1496.5756966666663</v>
      </c>
      <c r="AN3724" s="47">
        <v>315</v>
      </c>
      <c r="AP3724" s="20">
        <f t="shared" si="1670"/>
        <v>1811.5756966666663</v>
      </c>
      <c r="AR3724" s="20"/>
    </row>
    <row r="3725" spans="1:44" x14ac:dyDescent="0.25">
      <c r="A3725" t="str">
        <f>VLOOKUP($B3725,'Cushing Balance'!$C$2:$E$500,3,TRUE)</f>
        <v>12018</v>
      </c>
      <c r="B3725" s="2">
        <v>43736</v>
      </c>
      <c r="C3725" s="32"/>
      <c r="D3725" s="36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R3725" s="24">
        <f t="shared" si="1668"/>
        <v>0</v>
      </c>
      <c r="T3725" s="5">
        <v>617.84461992845308</v>
      </c>
      <c r="V3725" s="20">
        <f t="shared" si="1669"/>
        <v>617.84461992845308</v>
      </c>
      <c r="W3725" s="59">
        <f t="shared" si="1665"/>
        <v>43736</v>
      </c>
      <c r="X3725" s="36">
        <f t="shared" si="1666"/>
        <v>151.39905833333341</v>
      </c>
      <c r="Y3725" s="28">
        <f t="shared" si="1666"/>
        <v>338.18764999999991</v>
      </c>
      <c r="Z3725" s="28">
        <f t="shared" si="1666"/>
        <v>329.06874999999974</v>
      </c>
      <c r="AA3725" s="28">
        <f t="shared" si="1666"/>
        <v>321.8648083333332</v>
      </c>
      <c r="AB3725" s="28">
        <f t="shared" si="1666"/>
        <v>202.36661666666666</v>
      </c>
      <c r="AC3725" s="28">
        <f t="shared" si="1666"/>
        <v>35.93319166666668</v>
      </c>
      <c r="AD3725" s="28">
        <f t="shared" si="1666"/>
        <v>96.176699999999983</v>
      </c>
      <c r="AE3725" s="28">
        <f t="shared" si="1666"/>
        <v>0</v>
      </c>
      <c r="AF3725" s="28">
        <f t="shared" si="1666"/>
        <v>13.055871666666661</v>
      </c>
      <c r="AG3725" s="28">
        <f t="shared" si="1666"/>
        <v>8.5230499999999978</v>
      </c>
      <c r="AH3725" s="28">
        <f t="shared" si="1667"/>
        <v>0</v>
      </c>
      <c r="AL3725" s="24">
        <f t="shared" si="1671"/>
        <v>1496.5756966666663</v>
      </c>
      <c r="AN3725" s="47">
        <v>315</v>
      </c>
      <c r="AP3725" s="20">
        <f t="shared" si="1670"/>
        <v>1811.5756966666663</v>
      </c>
      <c r="AR3725" s="20"/>
    </row>
    <row r="3726" spans="1:44" x14ac:dyDescent="0.25">
      <c r="A3726" t="str">
        <f>VLOOKUP($B3726,'Cushing Balance'!$C$2:$E$500,3,TRUE)</f>
        <v>12018</v>
      </c>
      <c r="B3726" s="2">
        <v>43737</v>
      </c>
      <c r="C3726" s="32"/>
      <c r="D3726" s="36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R3726" s="24">
        <f t="shared" si="1668"/>
        <v>0</v>
      </c>
      <c r="T3726" s="5">
        <v>617.84461992845308</v>
      </c>
      <c r="V3726" s="20">
        <f t="shared" si="1669"/>
        <v>617.84461992845308</v>
      </c>
      <c r="W3726" s="59">
        <f t="shared" si="1665"/>
        <v>43737</v>
      </c>
      <c r="X3726" s="36">
        <f t="shared" si="1666"/>
        <v>151.39905833333341</v>
      </c>
      <c r="Y3726" s="28">
        <f t="shared" si="1666"/>
        <v>338.18764999999991</v>
      </c>
      <c r="Z3726" s="28">
        <f t="shared" si="1666"/>
        <v>329.06874999999974</v>
      </c>
      <c r="AA3726" s="28">
        <f t="shared" si="1666"/>
        <v>321.8648083333332</v>
      </c>
      <c r="AB3726" s="28">
        <f t="shared" si="1666"/>
        <v>202.36661666666666</v>
      </c>
      <c r="AC3726" s="28">
        <f t="shared" si="1666"/>
        <v>35.93319166666668</v>
      </c>
      <c r="AD3726" s="28">
        <f t="shared" si="1666"/>
        <v>96.176699999999983</v>
      </c>
      <c r="AE3726" s="28">
        <f t="shared" si="1666"/>
        <v>0</v>
      </c>
      <c r="AF3726" s="28">
        <f t="shared" si="1666"/>
        <v>13.055871666666661</v>
      </c>
      <c r="AG3726" s="28">
        <f t="shared" si="1666"/>
        <v>8.5230499999999978</v>
      </c>
      <c r="AH3726" s="28">
        <f t="shared" si="1667"/>
        <v>0</v>
      </c>
      <c r="AL3726" s="24">
        <f t="shared" si="1671"/>
        <v>1496.5756966666663</v>
      </c>
      <c r="AN3726" s="47">
        <v>315</v>
      </c>
      <c r="AP3726" s="20">
        <f t="shared" si="1670"/>
        <v>1811.5756966666663</v>
      </c>
      <c r="AR3726" s="20"/>
    </row>
    <row r="3727" spans="1:44" x14ac:dyDescent="0.25">
      <c r="A3727" t="str">
        <f>VLOOKUP($B3727,'Cushing Balance'!$C$2:$E$500,3,TRUE)</f>
        <v>12018</v>
      </c>
      <c r="B3727" s="2">
        <v>43738</v>
      </c>
      <c r="C3727" s="32"/>
      <c r="D3727" s="36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R3727" s="24">
        <f t="shared" si="1668"/>
        <v>0</v>
      </c>
      <c r="T3727" s="5">
        <v>617.84461992845308</v>
      </c>
      <c r="V3727" s="20">
        <f t="shared" si="1669"/>
        <v>617.84461992845308</v>
      </c>
      <c r="W3727" s="59">
        <f t="shared" si="1665"/>
        <v>43738</v>
      </c>
      <c r="X3727" s="36">
        <f t="shared" si="1666"/>
        <v>151.39905833333341</v>
      </c>
      <c r="Y3727" s="28">
        <f t="shared" si="1666"/>
        <v>338.18764999999991</v>
      </c>
      <c r="Z3727" s="28">
        <f t="shared" si="1666"/>
        <v>329.06874999999974</v>
      </c>
      <c r="AA3727" s="28">
        <f t="shared" si="1666"/>
        <v>321.8648083333332</v>
      </c>
      <c r="AB3727" s="28">
        <f t="shared" si="1666"/>
        <v>202.36661666666666</v>
      </c>
      <c r="AC3727" s="28">
        <f t="shared" si="1666"/>
        <v>35.93319166666668</v>
      </c>
      <c r="AD3727" s="28">
        <f t="shared" si="1666"/>
        <v>96.176699999999983</v>
      </c>
      <c r="AE3727" s="28">
        <f t="shared" si="1666"/>
        <v>0</v>
      </c>
      <c r="AF3727" s="28">
        <f t="shared" si="1666"/>
        <v>13.055871666666661</v>
      </c>
      <c r="AG3727" s="28">
        <f t="shared" si="1666"/>
        <v>8.5230499999999978</v>
      </c>
      <c r="AH3727" s="28">
        <f t="shared" si="1667"/>
        <v>0</v>
      </c>
      <c r="AL3727" s="24">
        <f t="shared" si="1671"/>
        <v>1496.5756966666663</v>
      </c>
      <c r="AN3727" s="47">
        <v>315</v>
      </c>
      <c r="AP3727" s="20">
        <f t="shared" si="1670"/>
        <v>1811.5756966666663</v>
      </c>
      <c r="AR3727" s="20"/>
    </row>
    <row r="3728" spans="1:44" x14ac:dyDescent="0.25">
      <c r="A3728" t="str">
        <f>VLOOKUP($B3728,'Cushing Balance'!$C$2:$E$500,3,TRUE)</f>
        <v>12018</v>
      </c>
      <c r="B3728" s="2">
        <v>43739</v>
      </c>
      <c r="C3728" s="32"/>
      <c r="D3728" s="36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R3728" s="24">
        <f t="shared" si="1668"/>
        <v>0</v>
      </c>
      <c r="T3728" s="5">
        <v>620.16795326463716</v>
      </c>
      <c r="V3728" s="20">
        <f t="shared" si="1669"/>
        <v>620.16795326463716</v>
      </c>
      <c r="W3728" s="59">
        <f t="shared" si="1665"/>
        <v>43739</v>
      </c>
      <c r="X3728" s="36">
        <f t="shared" si="1666"/>
        <v>151.39905833333341</v>
      </c>
      <c r="Y3728" s="28">
        <f t="shared" si="1666"/>
        <v>338.18764999999991</v>
      </c>
      <c r="Z3728" s="28">
        <f t="shared" si="1666"/>
        <v>329.06874999999974</v>
      </c>
      <c r="AA3728" s="28">
        <f t="shared" si="1666"/>
        <v>321.8648083333332</v>
      </c>
      <c r="AB3728" s="28">
        <f t="shared" si="1666"/>
        <v>202.36661666666666</v>
      </c>
      <c r="AC3728" s="28">
        <f t="shared" si="1666"/>
        <v>35.93319166666668</v>
      </c>
      <c r="AD3728" s="28">
        <f t="shared" si="1666"/>
        <v>96.176699999999983</v>
      </c>
      <c r="AE3728" s="28">
        <f t="shared" si="1666"/>
        <v>0</v>
      </c>
      <c r="AF3728" s="28">
        <f t="shared" si="1666"/>
        <v>13.055871666666661</v>
      </c>
      <c r="AG3728" s="28">
        <f t="shared" si="1666"/>
        <v>8.5230499999999978</v>
      </c>
      <c r="AH3728" s="28">
        <f t="shared" si="1667"/>
        <v>0</v>
      </c>
      <c r="AL3728" s="24">
        <f t="shared" si="1671"/>
        <v>1496.5756966666663</v>
      </c>
      <c r="AN3728" s="47">
        <v>315</v>
      </c>
      <c r="AP3728" s="20">
        <f t="shared" si="1670"/>
        <v>1811.5756966666663</v>
      </c>
      <c r="AR3728" s="20"/>
    </row>
    <row r="3729" spans="1:44" x14ac:dyDescent="0.25">
      <c r="A3729" t="str">
        <f>VLOOKUP($B3729,'Cushing Balance'!$C$2:$E$500,3,TRUE)</f>
        <v>12018</v>
      </c>
      <c r="B3729" s="2">
        <v>43740</v>
      </c>
      <c r="C3729" s="32"/>
      <c r="D3729" s="36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R3729" s="24">
        <f t="shared" si="1668"/>
        <v>0</v>
      </c>
      <c r="T3729" s="5">
        <v>620.16795326463716</v>
      </c>
      <c r="V3729" s="20">
        <f t="shared" si="1669"/>
        <v>620.16795326463716</v>
      </c>
      <c r="W3729" s="59">
        <f t="shared" si="1665"/>
        <v>43740</v>
      </c>
      <c r="X3729" s="36">
        <f t="shared" si="1666"/>
        <v>151.39905833333341</v>
      </c>
      <c r="Y3729" s="28">
        <f t="shared" si="1666"/>
        <v>338.18764999999991</v>
      </c>
      <c r="Z3729" s="28">
        <f t="shared" si="1666"/>
        <v>329.06874999999974</v>
      </c>
      <c r="AA3729" s="28">
        <f t="shared" si="1666"/>
        <v>321.8648083333332</v>
      </c>
      <c r="AB3729" s="28">
        <f t="shared" si="1666"/>
        <v>202.36661666666666</v>
      </c>
      <c r="AC3729" s="28">
        <f t="shared" si="1666"/>
        <v>35.93319166666668</v>
      </c>
      <c r="AD3729" s="28">
        <f t="shared" si="1666"/>
        <v>96.176699999999983</v>
      </c>
      <c r="AE3729" s="28">
        <f t="shared" si="1666"/>
        <v>0</v>
      </c>
      <c r="AF3729" s="28">
        <f t="shared" si="1666"/>
        <v>13.055871666666661</v>
      </c>
      <c r="AG3729" s="28">
        <f t="shared" si="1666"/>
        <v>8.5230499999999978</v>
      </c>
      <c r="AH3729" s="28">
        <f t="shared" si="1667"/>
        <v>0</v>
      </c>
      <c r="AL3729" s="24">
        <f t="shared" si="1671"/>
        <v>1496.5756966666663</v>
      </c>
      <c r="AN3729" s="47">
        <v>315</v>
      </c>
      <c r="AP3729" s="20">
        <f t="shared" si="1670"/>
        <v>1811.5756966666663</v>
      </c>
      <c r="AR3729" s="20"/>
    </row>
    <row r="3730" spans="1:44" x14ac:dyDescent="0.25">
      <c r="A3730" t="str">
        <f>VLOOKUP($B3730,'Cushing Balance'!$C$2:$E$500,3,TRUE)</f>
        <v>12018</v>
      </c>
      <c r="B3730" s="2">
        <v>43741</v>
      </c>
      <c r="C3730" s="32"/>
      <c r="D3730" s="36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R3730" s="24">
        <f t="shared" si="1668"/>
        <v>0</v>
      </c>
      <c r="T3730" s="5">
        <v>620.16795326463716</v>
      </c>
      <c r="V3730" s="20">
        <f t="shared" si="1669"/>
        <v>620.16795326463716</v>
      </c>
      <c r="W3730" s="59">
        <f t="shared" si="1665"/>
        <v>43741</v>
      </c>
      <c r="X3730" s="36">
        <f t="shared" si="1666"/>
        <v>151.39905833333341</v>
      </c>
      <c r="Y3730" s="28">
        <f t="shared" si="1666"/>
        <v>338.18764999999991</v>
      </c>
      <c r="Z3730" s="28">
        <f t="shared" si="1666"/>
        <v>329.06874999999974</v>
      </c>
      <c r="AA3730" s="28">
        <f t="shared" si="1666"/>
        <v>321.8648083333332</v>
      </c>
      <c r="AB3730" s="28">
        <f t="shared" si="1666"/>
        <v>202.36661666666666</v>
      </c>
      <c r="AC3730" s="28">
        <f t="shared" si="1666"/>
        <v>35.93319166666668</v>
      </c>
      <c r="AD3730" s="28">
        <f t="shared" si="1666"/>
        <v>96.176699999999983</v>
      </c>
      <c r="AE3730" s="28">
        <f t="shared" si="1666"/>
        <v>0</v>
      </c>
      <c r="AF3730" s="28">
        <f t="shared" si="1666"/>
        <v>13.055871666666661</v>
      </c>
      <c r="AG3730" s="28">
        <f t="shared" si="1666"/>
        <v>8.5230499999999978</v>
      </c>
      <c r="AH3730" s="28">
        <f t="shared" si="1667"/>
        <v>0</v>
      </c>
      <c r="AL3730" s="24">
        <f t="shared" si="1671"/>
        <v>1496.5756966666663</v>
      </c>
      <c r="AN3730" s="47">
        <v>315</v>
      </c>
      <c r="AP3730" s="20">
        <f t="shared" si="1670"/>
        <v>1811.5756966666663</v>
      </c>
      <c r="AR3730" s="20"/>
    </row>
    <row r="3731" spans="1:44" x14ac:dyDescent="0.25">
      <c r="A3731" t="str">
        <f>VLOOKUP($B3731,'Cushing Balance'!$C$2:$E$500,3,TRUE)</f>
        <v>12018</v>
      </c>
      <c r="B3731" s="2">
        <v>43742</v>
      </c>
      <c r="C3731" s="32"/>
      <c r="D3731" s="36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R3731" s="24">
        <f t="shared" si="1668"/>
        <v>0</v>
      </c>
      <c r="T3731" s="5">
        <v>620.16795326463716</v>
      </c>
      <c r="V3731" s="20">
        <f t="shared" si="1669"/>
        <v>620.16795326463716</v>
      </c>
      <c r="W3731" s="59">
        <f t="shared" si="1665"/>
        <v>43742</v>
      </c>
      <c r="X3731" s="36">
        <f t="shared" si="1666"/>
        <v>151.39905833333341</v>
      </c>
      <c r="Y3731" s="28">
        <f t="shared" si="1666"/>
        <v>338.18764999999991</v>
      </c>
      <c r="Z3731" s="28">
        <f t="shared" si="1666"/>
        <v>329.06874999999974</v>
      </c>
      <c r="AA3731" s="28">
        <f t="shared" si="1666"/>
        <v>321.8648083333332</v>
      </c>
      <c r="AB3731" s="28">
        <f t="shared" si="1666"/>
        <v>202.36661666666666</v>
      </c>
      <c r="AC3731" s="28">
        <f t="shared" si="1666"/>
        <v>35.93319166666668</v>
      </c>
      <c r="AD3731" s="28">
        <f t="shared" si="1666"/>
        <v>96.176699999999983</v>
      </c>
      <c r="AE3731" s="28">
        <f t="shared" si="1666"/>
        <v>0</v>
      </c>
      <c r="AF3731" s="28">
        <f t="shared" si="1666"/>
        <v>13.055871666666661</v>
      </c>
      <c r="AG3731" s="28">
        <f t="shared" si="1666"/>
        <v>8.5230499999999978</v>
      </c>
      <c r="AH3731" s="28">
        <f t="shared" si="1667"/>
        <v>0</v>
      </c>
      <c r="AL3731" s="24">
        <f t="shared" si="1671"/>
        <v>1496.5756966666663</v>
      </c>
      <c r="AN3731" s="47">
        <v>315</v>
      </c>
      <c r="AP3731" s="20">
        <f t="shared" si="1670"/>
        <v>1811.5756966666663</v>
      </c>
      <c r="AR3731" s="20"/>
    </row>
    <row r="3732" spans="1:44" x14ac:dyDescent="0.25">
      <c r="A3732" t="str">
        <f>VLOOKUP($B3732,'Cushing Balance'!$C$2:$E$500,3,TRUE)</f>
        <v>12018</v>
      </c>
      <c r="B3732" s="2">
        <v>43743</v>
      </c>
      <c r="C3732" s="32"/>
      <c r="D3732" s="36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R3732" s="24">
        <f t="shared" si="1668"/>
        <v>0</v>
      </c>
      <c r="T3732" s="5">
        <v>620.16795326463716</v>
      </c>
      <c r="V3732" s="20">
        <f t="shared" si="1669"/>
        <v>620.16795326463716</v>
      </c>
      <c r="W3732" s="59">
        <f t="shared" si="1665"/>
        <v>43743</v>
      </c>
      <c r="X3732" s="36">
        <f t="shared" si="1666"/>
        <v>151.39905833333341</v>
      </c>
      <c r="Y3732" s="28">
        <f t="shared" si="1666"/>
        <v>338.18764999999991</v>
      </c>
      <c r="Z3732" s="28">
        <f t="shared" si="1666"/>
        <v>329.06874999999974</v>
      </c>
      <c r="AA3732" s="28">
        <f t="shared" si="1666"/>
        <v>321.8648083333332</v>
      </c>
      <c r="AB3732" s="28">
        <f t="shared" si="1666"/>
        <v>202.36661666666666</v>
      </c>
      <c r="AC3732" s="28">
        <f t="shared" si="1666"/>
        <v>35.93319166666668</v>
      </c>
      <c r="AD3732" s="28">
        <f t="shared" si="1666"/>
        <v>96.176699999999983</v>
      </c>
      <c r="AE3732" s="28">
        <f t="shared" si="1666"/>
        <v>0</v>
      </c>
      <c r="AF3732" s="28">
        <f t="shared" si="1666"/>
        <v>13.055871666666661</v>
      </c>
      <c r="AG3732" s="28">
        <f t="shared" si="1666"/>
        <v>8.5230499999999978</v>
      </c>
      <c r="AH3732" s="28">
        <f t="shared" si="1667"/>
        <v>0</v>
      </c>
      <c r="AL3732" s="24">
        <f t="shared" si="1671"/>
        <v>1496.5756966666663</v>
      </c>
      <c r="AN3732" s="47">
        <v>315</v>
      </c>
      <c r="AP3732" s="20">
        <f t="shared" si="1670"/>
        <v>1811.5756966666663</v>
      </c>
      <c r="AR3732" s="20"/>
    </row>
    <row r="3733" spans="1:44" x14ac:dyDescent="0.25">
      <c r="A3733" t="str">
        <f>VLOOKUP($B3733,'Cushing Balance'!$C$2:$E$500,3,TRUE)</f>
        <v>12018</v>
      </c>
      <c r="B3733" s="2">
        <v>43744</v>
      </c>
      <c r="C3733" s="32"/>
      <c r="D3733" s="36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R3733" s="24">
        <f t="shared" si="1668"/>
        <v>0</v>
      </c>
      <c r="T3733" s="5">
        <v>620.16795326463716</v>
      </c>
      <c r="V3733" s="20">
        <f t="shared" si="1669"/>
        <v>620.16795326463716</v>
      </c>
      <c r="W3733" s="59">
        <f t="shared" si="1665"/>
        <v>43744</v>
      </c>
      <c r="X3733" s="36">
        <f t="shared" ref="X3733:AG3748" si="1672">AVERAGE(X3726:X3732)</f>
        <v>151.39905833333341</v>
      </c>
      <c r="Y3733" s="28">
        <f t="shared" si="1672"/>
        <v>338.18764999999991</v>
      </c>
      <c r="Z3733" s="28">
        <f t="shared" si="1672"/>
        <v>329.06874999999974</v>
      </c>
      <c r="AA3733" s="28">
        <f t="shared" si="1672"/>
        <v>321.8648083333332</v>
      </c>
      <c r="AB3733" s="28">
        <f t="shared" si="1672"/>
        <v>202.36661666666666</v>
      </c>
      <c r="AC3733" s="28">
        <f t="shared" si="1672"/>
        <v>35.93319166666668</v>
      </c>
      <c r="AD3733" s="28">
        <f t="shared" si="1672"/>
        <v>96.176699999999983</v>
      </c>
      <c r="AE3733" s="28">
        <f t="shared" si="1672"/>
        <v>0</v>
      </c>
      <c r="AF3733" s="28">
        <f t="shared" si="1672"/>
        <v>13.055871666666661</v>
      </c>
      <c r="AG3733" s="28">
        <f t="shared" si="1672"/>
        <v>8.5230499999999978</v>
      </c>
      <c r="AH3733" s="28">
        <f t="shared" si="1667"/>
        <v>0</v>
      </c>
      <c r="AL3733" s="24">
        <f t="shared" si="1671"/>
        <v>1496.5756966666663</v>
      </c>
      <c r="AN3733" s="47">
        <v>315</v>
      </c>
      <c r="AP3733" s="20">
        <f t="shared" si="1670"/>
        <v>1811.5756966666663</v>
      </c>
      <c r="AR3733" s="20"/>
    </row>
    <row r="3734" spans="1:44" x14ac:dyDescent="0.25">
      <c r="A3734" t="str">
        <f>VLOOKUP($B3734,'Cushing Balance'!$C$2:$E$500,3,TRUE)</f>
        <v>12018</v>
      </c>
      <c r="B3734" s="2">
        <v>43745</v>
      </c>
      <c r="C3734" s="32"/>
      <c r="D3734" s="36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R3734" s="24">
        <f t="shared" si="1668"/>
        <v>0</v>
      </c>
      <c r="T3734" s="5">
        <v>620.16795326463716</v>
      </c>
      <c r="V3734" s="20">
        <f t="shared" si="1669"/>
        <v>620.16795326463716</v>
      </c>
      <c r="W3734" s="59">
        <f t="shared" si="1665"/>
        <v>43745</v>
      </c>
      <c r="X3734" s="36">
        <f t="shared" si="1672"/>
        <v>151.39905833333341</v>
      </c>
      <c r="Y3734" s="28">
        <f t="shared" si="1672"/>
        <v>338.18764999999991</v>
      </c>
      <c r="Z3734" s="28">
        <f t="shared" si="1672"/>
        <v>329.06874999999974</v>
      </c>
      <c r="AA3734" s="28">
        <f t="shared" si="1672"/>
        <v>321.8648083333332</v>
      </c>
      <c r="AB3734" s="28">
        <f t="shared" si="1672"/>
        <v>202.36661666666666</v>
      </c>
      <c r="AC3734" s="28">
        <f t="shared" si="1672"/>
        <v>35.93319166666668</v>
      </c>
      <c r="AD3734" s="28">
        <f t="shared" si="1672"/>
        <v>96.176699999999983</v>
      </c>
      <c r="AE3734" s="28">
        <f t="shared" si="1672"/>
        <v>0</v>
      </c>
      <c r="AF3734" s="28">
        <f t="shared" si="1672"/>
        <v>13.055871666666661</v>
      </c>
      <c r="AG3734" s="28">
        <f t="shared" si="1672"/>
        <v>8.5230499999999978</v>
      </c>
      <c r="AH3734" s="28">
        <f t="shared" si="1667"/>
        <v>0</v>
      </c>
      <c r="AL3734" s="24">
        <f t="shared" si="1671"/>
        <v>1496.5756966666663</v>
      </c>
      <c r="AN3734" s="47">
        <v>315</v>
      </c>
      <c r="AP3734" s="20">
        <f t="shared" si="1670"/>
        <v>1811.5756966666663</v>
      </c>
      <c r="AR3734" s="20"/>
    </row>
    <row r="3735" spans="1:44" x14ac:dyDescent="0.25">
      <c r="A3735" t="str">
        <f>VLOOKUP($B3735,'Cushing Balance'!$C$2:$E$500,3,TRUE)</f>
        <v>12018</v>
      </c>
      <c r="B3735" s="2">
        <v>43746</v>
      </c>
      <c r="C3735" s="32"/>
      <c r="D3735" s="36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R3735" s="24">
        <f t="shared" si="1668"/>
        <v>0</v>
      </c>
      <c r="T3735" s="5">
        <v>620.16795326463716</v>
      </c>
      <c r="V3735" s="20">
        <f t="shared" si="1669"/>
        <v>620.16795326463716</v>
      </c>
      <c r="W3735" s="59">
        <f t="shared" si="1665"/>
        <v>43746</v>
      </c>
      <c r="X3735" s="36">
        <f t="shared" si="1672"/>
        <v>151.39905833333341</v>
      </c>
      <c r="Y3735" s="28">
        <f t="shared" si="1672"/>
        <v>338.18764999999991</v>
      </c>
      <c r="Z3735" s="28">
        <f t="shared" si="1672"/>
        <v>329.06874999999974</v>
      </c>
      <c r="AA3735" s="28">
        <f t="shared" si="1672"/>
        <v>321.8648083333332</v>
      </c>
      <c r="AB3735" s="28">
        <f t="shared" si="1672"/>
        <v>202.36661666666666</v>
      </c>
      <c r="AC3735" s="28">
        <f t="shared" si="1672"/>
        <v>35.93319166666668</v>
      </c>
      <c r="AD3735" s="28">
        <f t="shared" si="1672"/>
        <v>96.176699999999983</v>
      </c>
      <c r="AE3735" s="28">
        <f t="shared" si="1672"/>
        <v>0</v>
      </c>
      <c r="AF3735" s="28">
        <f t="shared" si="1672"/>
        <v>13.055871666666661</v>
      </c>
      <c r="AG3735" s="28">
        <f t="shared" si="1672"/>
        <v>8.5230499999999978</v>
      </c>
      <c r="AH3735" s="28">
        <f t="shared" si="1667"/>
        <v>0</v>
      </c>
      <c r="AL3735" s="24">
        <f t="shared" si="1671"/>
        <v>1496.5756966666663</v>
      </c>
      <c r="AN3735" s="47">
        <v>315</v>
      </c>
      <c r="AP3735" s="20">
        <f t="shared" si="1670"/>
        <v>1811.5756966666663</v>
      </c>
      <c r="AR3735" s="20"/>
    </row>
    <row r="3736" spans="1:44" x14ac:dyDescent="0.25">
      <c r="A3736" t="str">
        <f>VLOOKUP($B3736,'Cushing Balance'!$C$2:$E$500,3,TRUE)</f>
        <v>12018</v>
      </c>
      <c r="B3736" s="2">
        <v>43747</v>
      </c>
      <c r="C3736" s="32"/>
      <c r="D3736" s="36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R3736" s="24">
        <f t="shared" si="1668"/>
        <v>0</v>
      </c>
      <c r="T3736" s="5">
        <v>620.16795326463716</v>
      </c>
      <c r="V3736" s="20">
        <f t="shared" si="1669"/>
        <v>620.16795326463716</v>
      </c>
      <c r="W3736" s="59">
        <f t="shared" si="1665"/>
        <v>43747</v>
      </c>
      <c r="X3736" s="36">
        <f t="shared" si="1672"/>
        <v>151.39905833333341</v>
      </c>
      <c r="Y3736" s="28">
        <f t="shared" si="1672"/>
        <v>338.18764999999991</v>
      </c>
      <c r="Z3736" s="28">
        <f t="shared" si="1672"/>
        <v>329.06874999999974</v>
      </c>
      <c r="AA3736" s="28">
        <f t="shared" si="1672"/>
        <v>321.8648083333332</v>
      </c>
      <c r="AB3736" s="28">
        <f t="shared" si="1672"/>
        <v>202.36661666666666</v>
      </c>
      <c r="AC3736" s="28">
        <f t="shared" si="1672"/>
        <v>35.93319166666668</v>
      </c>
      <c r="AD3736" s="28">
        <f t="shared" si="1672"/>
        <v>96.176699999999983</v>
      </c>
      <c r="AE3736" s="28">
        <f t="shared" si="1672"/>
        <v>0</v>
      </c>
      <c r="AF3736" s="28">
        <f t="shared" si="1672"/>
        <v>13.055871666666661</v>
      </c>
      <c r="AG3736" s="28">
        <f t="shared" si="1672"/>
        <v>8.5230499999999978</v>
      </c>
      <c r="AH3736" s="28">
        <f t="shared" si="1667"/>
        <v>0</v>
      </c>
      <c r="AL3736" s="24">
        <f t="shared" si="1671"/>
        <v>1496.5756966666663</v>
      </c>
      <c r="AN3736" s="47">
        <v>315</v>
      </c>
      <c r="AP3736" s="20">
        <f t="shared" si="1670"/>
        <v>1811.5756966666663</v>
      </c>
      <c r="AR3736" s="20"/>
    </row>
    <row r="3737" spans="1:44" x14ac:dyDescent="0.25">
      <c r="A3737" t="str">
        <f>VLOOKUP($B3737,'Cushing Balance'!$C$2:$E$500,3,TRUE)</f>
        <v>12018</v>
      </c>
      <c r="B3737" s="2">
        <v>43748</v>
      </c>
      <c r="C3737" s="32"/>
      <c r="D3737" s="36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R3737" s="24">
        <f t="shared" si="1668"/>
        <v>0</v>
      </c>
      <c r="T3737" s="5">
        <v>620.16795326463716</v>
      </c>
      <c r="V3737" s="20">
        <f t="shared" si="1669"/>
        <v>620.16795326463716</v>
      </c>
      <c r="W3737" s="59">
        <f t="shared" si="1665"/>
        <v>43748</v>
      </c>
      <c r="X3737" s="36">
        <f t="shared" si="1672"/>
        <v>151.39905833333341</v>
      </c>
      <c r="Y3737" s="28">
        <f t="shared" si="1672"/>
        <v>338.18764999999991</v>
      </c>
      <c r="Z3737" s="28">
        <f t="shared" si="1672"/>
        <v>329.06874999999974</v>
      </c>
      <c r="AA3737" s="28">
        <f t="shared" si="1672"/>
        <v>321.8648083333332</v>
      </c>
      <c r="AB3737" s="28">
        <f t="shared" si="1672"/>
        <v>202.36661666666666</v>
      </c>
      <c r="AC3737" s="28">
        <f t="shared" si="1672"/>
        <v>35.93319166666668</v>
      </c>
      <c r="AD3737" s="28">
        <f t="shared" si="1672"/>
        <v>96.176699999999983</v>
      </c>
      <c r="AE3737" s="28">
        <f t="shared" si="1672"/>
        <v>0</v>
      </c>
      <c r="AF3737" s="28">
        <f t="shared" si="1672"/>
        <v>13.055871666666661</v>
      </c>
      <c r="AG3737" s="28">
        <f t="shared" si="1672"/>
        <v>8.5230499999999978</v>
      </c>
      <c r="AH3737" s="28">
        <f t="shared" si="1667"/>
        <v>0</v>
      </c>
      <c r="AL3737" s="24">
        <f t="shared" si="1671"/>
        <v>1496.5756966666663</v>
      </c>
      <c r="AN3737" s="47">
        <v>315</v>
      </c>
      <c r="AP3737" s="20">
        <f t="shared" si="1670"/>
        <v>1811.5756966666663</v>
      </c>
      <c r="AR3737" s="20"/>
    </row>
    <row r="3738" spans="1:44" x14ac:dyDescent="0.25">
      <c r="A3738" t="str">
        <f>VLOOKUP($B3738,'Cushing Balance'!$C$2:$E$500,3,TRUE)</f>
        <v>12018</v>
      </c>
      <c r="B3738" s="2">
        <v>43749</v>
      </c>
      <c r="C3738" s="32"/>
      <c r="D3738" s="36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R3738" s="24">
        <f t="shared" si="1668"/>
        <v>0</v>
      </c>
      <c r="T3738" s="5">
        <v>620.16795326463716</v>
      </c>
      <c r="V3738" s="20">
        <f t="shared" si="1669"/>
        <v>620.16795326463716</v>
      </c>
      <c r="W3738" s="59">
        <f t="shared" si="1665"/>
        <v>43749</v>
      </c>
      <c r="X3738" s="36">
        <f t="shared" si="1672"/>
        <v>151.39905833333341</v>
      </c>
      <c r="Y3738" s="28">
        <f t="shared" si="1672"/>
        <v>338.18764999999991</v>
      </c>
      <c r="Z3738" s="28">
        <f t="shared" si="1672"/>
        <v>329.06874999999974</v>
      </c>
      <c r="AA3738" s="28">
        <f t="shared" si="1672"/>
        <v>321.8648083333332</v>
      </c>
      <c r="AB3738" s="28">
        <f t="shared" si="1672"/>
        <v>202.36661666666666</v>
      </c>
      <c r="AC3738" s="28">
        <f t="shared" si="1672"/>
        <v>35.93319166666668</v>
      </c>
      <c r="AD3738" s="28">
        <f t="shared" si="1672"/>
        <v>96.176699999999983</v>
      </c>
      <c r="AE3738" s="28">
        <f t="shared" si="1672"/>
        <v>0</v>
      </c>
      <c r="AF3738" s="28">
        <f t="shared" si="1672"/>
        <v>13.055871666666661</v>
      </c>
      <c r="AG3738" s="28">
        <f t="shared" si="1672"/>
        <v>8.5230499999999978</v>
      </c>
      <c r="AH3738" s="28">
        <f t="shared" si="1667"/>
        <v>0</v>
      </c>
      <c r="AL3738" s="24">
        <f t="shared" si="1671"/>
        <v>1496.5756966666663</v>
      </c>
      <c r="AN3738" s="47">
        <v>315</v>
      </c>
      <c r="AP3738" s="20">
        <f t="shared" si="1670"/>
        <v>1811.5756966666663</v>
      </c>
      <c r="AR3738" s="20"/>
    </row>
    <row r="3739" spans="1:44" x14ac:dyDescent="0.25">
      <c r="A3739" t="str">
        <f>VLOOKUP($B3739,'Cushing Balance'!$C$2:$E$500,3,TRUE)</f>
        <v>12018</v>
      </c>
      <c r="B3739" s="2">
        <v>43750</v>
      </c>
      <c r="C3739" s="32"/>
      <c r="D3739" s="36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R3739" s="24">
        <f t="shared" si="1668"/>
        <v>0</v>
      </c>
      <c r="T3739" s="5">
        <v>620.16795326463716</v>
      </c>
      <c r="V3739" s="20">
        <f t="shared" si="1669"/>
        <v>620.16795326463716</v>
      </c>
      <c r="W3739" s="59">
        <f t="shared" si="1665"/>
        <v>43750</v>
      </c>
      <c r="X3739" s="36">
        <f t="shared" si="1672"/>
        <v>151.39905833333341</v>
      </c>
      <c r="Y3739" s="28">
        <f t="shared" si="1672"/>
        <v>338.18764999999991</v>
      </c>
      <c r="Z3739" s="28">
        <f t="shared" si="1672"/>
        <v>329.06874999999974</v>
      </c>
      <c r="AA3739" s="28">
        <f t="shared" si="1672"/>
        <v>321.8648083333332</v>
      </c>
      <c r="AB3739" s="28">
        <f t="shared" si="1672"/>
        <v>202.36661666666666</v>
      </c>
      <c r="AC3739" s="28">
        <f t="shared" si="1672"/>
        <v>35.93319166666668</v>
      </c>
      <c r="AD3739" s="28">
        <f t="shared" si="1672"/>
        <v>96.176699999999983</v>
      </c>
      <c r="AE3739" s="28">
        <f t="shared" si="1672"/>
        <v>0</v>
      </c>
      <c r="AF3739" s="28">
        <f t="shared" si="1672"/>
        <v>13.055871666666661</v>
      </c>
      <c r="AG3739" s="28">
        <f t="shared" si="1672"/>
        <v>8.5230499999999978</v>
      </c>
      <c r="AH3739" s="28">
        <f t="shared" si="1667"/>
        <v>0</v>
      </c>
      <c r="AL3739" s="24">
        <f t="shared" si="1671"/>
        <v>1496.5756966666663</v>
      </c>
      <c r="AN3739" s="47">
        <v>315</v>
      </c>
      <c r="AP3739" s="20">
        <f t="shared" si="1670"/>
        <v>1811.5756966666663</v>
      </c>
      <c r="AR3739" s="20"/>
    </row>
    <row r="3740" spans="1:44" x14ac:dyDescent="0.25">
      <c r="A3740" t="str">
        <f>VLOOKUP($B3740,'Cushing Balance'!$C$2:$E$500,3,TRUE)</f>
        <v>12018</v>
      </c>
      <c r="B3740" s="2">
        <v>43751</v>
      </c>
      <c r="C3740" s="32"/>
      <c r="D3740" s="36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R3740" s="24">
        <f t="shared" si="1668"/>
        <v>0</v>
      </c>
      <c r="T3740" s="5">
        <v>620.16795326463716</v>
      </c>
      <c r="V3740" s="20">
        <f t="shared" si="1669"/>
        <v>620.16795326463716</v>
      </c>
      <c r="W3740" s="59">
        <f t="shared" si="1665"/>
        <v>43751</v>
      </c>
      <c r="X3740" s="36">
        <f t="shared" si="1672"/>
        <v>151.39905833333341</v>
      </c>
      <c r="Y3740" s="28">
        <f t="shared" si="1672"/>
        <v>338.18764999999991</v>
      </c>
      <c r="Z3740" s="28">
        <f t="shared" si="1672"/>
        <v>329.06874999999974</v>
      </c>
      <c r="AA3740" s="28">
        <f t="shared" si="1672"/>
        <v>321.8648083333332</v>
      </c>
      <c r="AB3740" s="28">
        <f t="shared" si="1672"/>
        <v>202.36661666666666</v>
      </c>
      <c r="AC3740" s="28">
        <f t="shared" si="1672"/>
        <v>35.93319166666668</v>
      </c>
      <c r="AD3740" s="28">
        <f t="shared" si="1672"/>
        <v>96.176699999999983</v>
      </c>
      <c r="AE3740" s="28">
        <f t="shared" si="1672"/>
        <v>0</v>
      </c>
      <c r="AF3740" s="28">
        <f t="shared" si="1672"/>
        <v>13.055871666666661</v>
      </c>
      <c r="AG3740" s="28">
        <f t="shared" si="1672"/>
        <v>8.5230499999999978</v>
      </c>
      <c r="AH3740" s="28">
        <f t="shared" si="1667"/>
        <v>0</v>
      </c>
      <c r="AL3740" s="24">
        <f t="shared" si="1671"/>
        <v>1496.5756966666663</v>
      </c>
      <c r="AN3740" s="47">
        <v>315</v>
      </c>
      <c r="AP3740" s="20">
        <f t="shared" si="1670"/>
        <v>1811.5756966666663</v>
      </c>
      <c r="AR3740" s="20"/>
    </row>
    <row r="3741" spans="1:44" x14ac:dyDescent="0.25">
      <c r="A3741" t="str">
        <f>VLOOKUP($B3741,'Cushing Balance'!$C$2:$E$500,3,TRUE)</f>
        <v>12018</v>
      </c>
      <c r="B3741" s="2">
        <v>43752</v>
      </c>
      <c r="C3741" s="32"/>
      <c r="D3741" s="36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R3741" s="24">
        <f t="shared" si="1668"/>
        <v>0</v>
      </c>
      <c r="T3741" s="5">
        <v>620.16795326463716</v>
      </c>
      <c r="V3741" s="20">
        <f t="shared" si="1669"/>
        <v>620.16795326463716</v>
      </c>
      <c r="W3741" s="59">
        <f t="shared" si="1665"/>
        <v>43752</v>
      </c>
      <c r="X3741" s="36">
        <f t="shared" si="1672"/>
        <v>151.39905833333341</v>
      </c>
      <c r="Y3741" s="28">
        <f t="shared" si="1672"/>
        <v>338.18764999999991</v>
      </c>
      <c r="Z3741" s="28">
        <f t="shared" si="1672"/>
        <v>329.06874999999974</v>
      </c>
      <c r="AA3741" s="28">
        <f t="shared" si="1672"/>
        <v>321.8648083333332</v>
      </c>
      <c r="AB3741" s="28">
        <f t="shared" si="1672"/>
        <v>202.36661666666666</v>
      </c>
      <c r="AC3741" s="28">
        <f t="shared" si="1672"/>
        <v>35.93319166666668</v>
      </c>
      <c r="AD3741" s="28">
        <f t="shared" si="1672"/>
        <v>96.176699999999983</v>
      </c>
      <c r="AE3741" s="28">
        <f t="shared" si="1672"/>
        <v>0</v>
      </c>
      <c r="AF3741" s="28">
        <f t="shared" si="1672"/>
        <v>13.055871666666661</v>
      </c>
      <c r="AG3741" s="28">
        <f t="shared" si="1672"/>
        <v>8.5230499999999978</v>
      </c>
      <c r="AH3741" s="28">
        <f t="shared" si="1667"/>
        <v>0</v>
      </c>
      <c r="AL3741" s="24">
        <f t="shared" si="1671"/>
        <v>1496.5756966666663</v>
      </c>
      <c r="AN3741" s="47">
        <v>315</v>
      </c>
      <c r="AP3741" s="20">
        <f t="shared" si="1670"/>
        <v>1811.5756966666663</v>
      </c>
      <c r="AR3741" s="20"/>
    </row>
    <row r="3742" spans="1:44" x14ac:dyDescent="0.25">
      <c r="A3742" t="str">
        <f>VLOOKUP($B3742,'Cushing Balance'!$C$2:$E$500,3,TRUE)</f>
        <v>12018</v>
      </c>
      <c r="B3742" s="2">
        <v>43753</v>
      </c>
      <c r="C3742" s="32"/>
      <c r="D3742" s="36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R3742" s="24">
        <f t="shared" si="1668"/>
        <v>0</v>
      </c>
      <c r="T3742" s="5">
        <v>620.16795326463716</v>
      </c>
      <c r="V3742" s="20">
        <f t="shared" si="1669"/>
        <v>620.16795326463716</v>
      </c>
      <c r="W3742" s="59">
        <f t="shared" si="1665"/>
        <v>43753</v>
      </c>
      <c r="X3742" s="36">
        <f t="shared" si="1672"/>
        <v>151.39905833333341</v>
      </c>
      <c r="Y3742" s="28">
        <f t="shared" si="1672"/>
        <v>338.18764999999991</v>
      </c>
      <c r="Z3742" s="28">
        <f t="shared" si="1672"/>
        <v>329.06874999999974</v>
      </c>
      <c r="AA3742" s="28">
        <f t="shared" si="1672"/>
        <v>321.8648083333332</v>
      </c>
      <c r="AB3742" s="28">
        <f t="shared" si="1672"/>
        <v>202.36661666666666</v>
      </c>
      <c r="AC3742" s="28">
        <f t="shared" si="1672"/>
        <v>35.93319166666668</v>
      </c>
      <c r="AD3742" s="28">
        <f t="shared" si="1672"/>
        <v>96.176699999999983</v>
      </c>
      <c r="AE3742" s="28">
        <f t="shared" si="1672"/>
        <v>0</v>
      </c>
      <c r="AF3742" s="28">
        <f t="shared" si="1672"/>
        <v>13.055871666666661</v>
      </c>
      <c r="AG3742" s="28">
        <f t="shared" si="1672"/>
        <v>8.5230499999999978</v>
      </c>
      <c r="AH3742" s="28">
        <f t="shared" si="1667"/>
        <v>0</v>
      </c>
      <c r="AL3742" s="24">
        <f t="shared" si="1671"/>
        <v>1496.5756966666663</v>
      </c>
      <c r="AN3742" s="47">
        <v>315</v>
      </c>
      <c r="AP3742" s="20">
        <f t="shared" si="1670"/>
        <v>1811.5756966666663</v>
      </c>
      <c r="AR3742" s="20"/>
    </row>
    <row r="3743" spans="1:44" x14ac:dyDescent="0.25">
      <c r="A3743" t="str">
        <f>VLOOKUP($B3743,'Cushing Balance'!$C$2:$E$500,3,TRUE)</f>
        <v>12018</v>
      </c>
      <c r="B3743" s="2">
        <v>43754</v>
      </c>
      <c r="C3743" s="32"/>
      <c r="D3743" s="36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R3743" s="24">
        <f t="shared" si="1668"/>
        <v>0</v>
      </c>
      <c r="T3743" s="5">
        <v>620.16795326463716</v>
      </c>
      <c r="V3743" s="20">
        <f t="shared" si="1669"/>
        <v>620.16795326463716</v>
      </c>
      <c r="W3743" s="59">
        <f t="shared" si="1665"/>
        <v>43754</v>
      </c>
      <c r="X3743" s="36">
        <f t="shared" si="1672"/>
        <v>151.39905833333341</v>
      </c>
      <c r="Y3743" s="28">
        <f t="shared" si="1672"/>
        <v>338.18764999999991</v>
      </c>
      <c r="Z3743" s="28">
        <f t="shared" si="1672"/>
        <v>329.06874999999974</v>
      </c>
      <c r="AA3743" s="28">
        <f t="shared" si="1672"/>
        <v>321.8648083333332</v>
      </c>
      <c r="AB3743" s="28">
        <f t="shared" si="1672"/>
        <v>202.36661666666666</v>
      </c>
      <c r="AC3743" s="28">
        <f t="shared" si="1672"/>
        <v>35.93319166666668</v>
      </c>
      <c r="AD3743" s="28">
        <f t="shared" si="1672"/>
        <v>96.176699999999983</v>
      </c>
      <c r="AE3743" s="28">
        <f t="shared" si="1672"/>
        <v>0</v>
      </c>
      <c r="AF3743" s="28">
        <f t="shared" si="1672"/>
        <v>13.055871666666661</v>
      </c>
      <c r="AG3743" s="28">
        <f t="shared" si="1672"/>
        <v>8.5230499999999978</v>
      </c>
      <c r="AH3743" s="28">
        <f t="shared" si="1667"/>
        <v>0</v>
      </c>
      <c r="AL3743" s="24">
        <f t="shared" si="1671"/>
        <v>1496.5756966666663</v>
      </c>
      <c r="AN3743" s="47">
        <v>315</v>
      </c>
      <c r="AP3743" s="20">
        <f t="shared" si="1670"/>
        <v>1811.5756966666663</v>
      </c>
      <c r="AR3743" s="20"/>
    </row>
    <row r="3744" spans="1:44" x14ac:dyDescent="0.25">
      <c r="A3744" t="str">
        <f>VLOOKUP($B3744,'Cushing Balance'!$C$2:$E$500,3,TRUE)</f>
        <v>12018</v>
      </c>
      <c r="B3744" s="2">
        <v>43755</v>
      </c>
      <c r="C3744" s="32"/>
      <c r="D3744" s="36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R3744" s="24">
        <f t="shared" si="1668"/>
        <v>0</v>
      </c>
      <c r="T3744" s="5">
        <v>620.16795326463716</v>
      </c>
      <c r="V3744" s="20">
        <f t="shared" si="1669"/>
        <v>620.16795326463716</v>
      </c>
      <c r="W3744" s="59">
        <f t="shared" si="1665"/>
        <v>43755</v>
      </c>
      <c r="X3744" s="36">
        <f t="shared" si="1672"/>
        <v>151.39905833333341</v>
      </c>
      <c r="Y3744" s="28">
        <f t="shared" si="1672"/>
        <v>338.18764999999991</v>
      </c>
      <c r="Z3744" s="28">
        <f t="shared" si="1672"/>
        <v>329.06874999999974</v>
      </c>
      <c r="AA3744" s="28">
        <f t="shared" si="1672"/>
        <v>321.8648083333332</v>
      </c>
      <c r="AB3744" s="28">
        <f t="shared" si="1672"/>
        <v>202.36661666666666</v>
      </c>
      <c r="AC3744" s="28">
        <f t="shared" si="1672"/>
        <v>35.93319166666668</v>
      </c>
      <c r="AD3744" s="28">
        <f t="shared" si="1672"/>
        <v>96.176699999999983</v>
      </c>
      <c r="AE3744" s="28">
        <f t="shared" si="1672"/>
        <v>0</v>
      </c>
      <c r="AF3744" s="28">
        <f t="shared" si="1672"/>
        <v>13.055871666666661</v>
      </c>
      <c r="AG3744" s="28">
        <f t="shared" si="1672"/>
        <v>8.5230499999999978</v>
      </c>
      <c r="AH3744" s="28">
        <f t="shared" si="1667"/>
        <v>0</v>
      </c>
      <c r="AL3744" s="24">
        <f t="shared" si="1671"/>
        <v>1496.5756966666663</v>
      </c>
      <c r="AN3744" s="47">
        <v>315</v>
      </c>
      <c r="AP3744" s="20">
        <f t="shared" si="1670"/>
        <v>1811.5756966666663</v>
      </c>
      <c r="AR3744" s="20"/>
    </row>
    <row r="3745" spans="1:44" x14ac:dyDescent="0.25">
      <c r="A3745" t="str">
        <f>VLOOKUP($B3745,'Cushing Balance'!$C$2:$E$500,3,TRUE)</f>
        <v>12018</v>
      </c>
      <c r="B3745" s="2">
        <v>43756</v>
      </c>
      <c r="C3745" s="32"/>
      <c r="D3745" s="36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R3745" s="24">
        <f t="shared" si="1668"/>
        <v>0</v>
      </c>
      <c r="T3745" s="5">
        <v>620.16795326463716</v>
      </c>
      <c r="V3745" s="20">
        <f t="shared" si="1669"/>
        <v>620.16795326463716</v>
      </c>
      <c r="W3745" s="59">
        <f t="shared" si="1665"/>
        <v>43756</v>
      </c>
      <c r="X3745" s="36">
        <f t="shared" si="1672"/>
        <v>151.39905833333341</v>
      </c>
      <c r="Y3745" s="28">
        <f t="shared" si="1672"/>
        <v>338.18764999999991</v>
      </c>
      <c r="Z3745" s="28">
        <f t="shared" si="1672"/>
        <v>329.06874999999974</v>
      </c>
      <c r="AA3745" s="28">
        <f t="shared" si="1672"/>
        <v>321.8648083333332</v>
      </c>
      <c r="AB3745" s="28">
        <f t="shared" si="1672"/>
        <v>202.36661666666666</v>
      </c>
      <c r="AC3745" s="28">
        <f t="shared" si="1672"/>
        <v>35.93319166666668</v>
      </c>
      <c r="AD3745" s="28">
        <f t="shared" si="1672"/>
        <v>96.176699999999983</v>
      </c>
      <c r="AE3745" s="28">
        <f t="shared" si="1672"/>
        <v>0</v>
      </c>
      <c r="AF3745" s="28">
        <f t="shared" si="1672"/>
        <v>13.055871666666661</v>
      </c>
      <c r="AG3745" s="28">
        <f t="shared" si="1672"/>
        <v>8.5230499999999978</v>
      </c>
      <c r="AH3745" s="28">
        <f t="shared" si="1667"/>
        <v>0</v>
      </c>
      <c r="AL3745" s="24">
        <f t="shared" si="1671"/>
        <v>1496.5756966666663</v>
      </c>
      <c r="AN3745" s="47">
        <v>315</v>
      </c>
      <c r="AP3745" s="20">
        <f t="shared" si="1670"/>
        <v>1811.5756966666663</v>
      </c>
      <c r="AR3745" s="20"/>
    </row>
    <row r="3746" spans="1:44" x14ac:dyDescent="0.25">
      <c r="A3746" t="str">
        <f>VLOOKUP($B3746,'Cushing Balance'!$C$2:$E$500,3,TRUE)</f>
        <v>12018</v>
      </c>
      <c r="B3746" s="2">
        <v>43757</v>
      </c>
      <c r="C3746" s="32"/>
      <c r="D3746" s="36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R3746" s="24">
        <f t="shared" si="1668"/>
        <v>0</v>
      </c>
      <c r="T3746" s="5">
        <v>620.16795326463716</v>
      </c>
      <c r="V3746" s="20">
        <f t="shared" si="1669"/>
        <v>620.16795326463716</v>
      </c>
      <c r="W3746" s="59">
        <f t="shared" si="1665"/>
        <v>43757</v>
      </c>
      <c r="X3746" s="36">
        <f t="shared" si="1672"/>
        <v>151.39905833333341</v>
      </c>
      <c r="Y3746" s="28">
        <f t="shared" si="1672"/>
        <v>338.18764999999991</v>
      </c>
      <c r="Z3746" s="28">
        <f t="shared" si="1672"/>
        <v>329.06874999999974</v>
      </c>
      <c r="AA3746" s="28">
        <f t="shared" si="1672"/>
        <v>321.8648083333332</v>
      </c>
      <c r="AB3746" s="28">
        <f t="shared" si="1672"/>
        <v>202.36661666666666</v>
      </c>
      <c r="AC3746" s="28">
        <f t="shared" si="1672"/>
        <v>35.93319166666668</v>
      </c>
      <c r="AD3746" s="28">
        <f t="shared" si="1672"/>
        <v>96.176699999999983</v>
      </c>
      <c r="AE3746" s="28">
        <f t="shared" si="1672"/>
        <v>0</v>
      </c>
      <c r="AF3746" s="28">
        <f t="shared" si="1672"/>
        <v>13.055871666666661</v>
      </c>
      <c r="AG3746" s="28">
        <f t="shared" si="1672"/>
        <v>8.5230499999999978</v>
      </c>
      <c r="AH3746" s="28">
        <f t="shared" si="1667"/>
        <v>0</v>
      </c>
      <c r="AL3746" s="24">
        <f t="shared" si="1671"/>
        <v>1496.5756966666663</v>
      </c>
      <c r="AN3746" s="47">
        <v>315</v>
      </c>
      <c r="AP3746" s="20">
        <f t="shared" si="1670"/>
        <v>1811.5756966666663</v>
      </c>
      <c r="AR3746" s="20"/>
    </row>
    <row r="3747" spans="1:44" x14ac:dyDescent="0.25">
      <c r="A3747" t="str">
        <f>VLOOKUP($B3747,'Cushing Balance'!$C$2:$E$500,3,TRUE)</f>
        <v>12018</v>
      </c>
      <c r="B3747" s="2">
        <v>43758</v>
      </c>
      <c r="C3747" s="32"/>
      <c r="D3747" s="36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R3747" s="24">
        <f t="shared" si="1668"/>
        <v>0</v>
      </c>
      <c r="T3747" s="5">
        <v>620.16795326463716</v>
      </c>
      <c r="V3747" s="20">
        <f t="shared" si="1669"/>
        <v>620.16795326463716</v>
      </c>
      <c r="W3747" s="59">
        <f t="shared" si="1665"/>
        <v>43758</v>
      </c>
      <c r="X3747" s="36">
        <f t="shared" si="1672"/>
        <v>151.39905833333341</v>
      </c>
      <c r="Y3747" s="28">
        <f t="shared" si="1672"/>
        <v>338.18764999999991</v>
      </c>
      <c r="Z3747" s="28">
        <f t="shared" si="1672"/>
        <v>329.06874999999974</v>
      </c>
      <c r="AA3747" s="28">
        <f t="shared" si="1672"/>
        <v>321.8648083333332</v>
      </c>
      <c r="AB3747" s="28">
        <f t="shared" si="1672"/>
        <v>202.36661666666666</v>
      </c>
      <c r="AC3747" s="28">
        <f t="shared" si="1672"/>
        <v>35.93319166666668</v>
      </c>
      <c r="AD3747" s="28">
        <f t="shared" si="1672"/>
        <v>96.176699999999983</v>
      </c>
      <c r="AE3747" s="28">
        <f t="shared" si="1672"/>
        <v>0</v>
      </c>
      <c r="AF3747" s="28">
        <f t="shared" si="1672"/>
        <v>13.055871666666661</v>
      </c>
      <c r="AG3747" s="28">
        <f t="shared" si="1672"/>
        <v>8.5230499999999978</v>
      </c>
      <c r="AH3747" s="28">
        <f t="shared" si="1667"/>
        <v>0</v>
      </c>
      <c r="AL3747" s="24">
        <f t="shared" si="1671"/>
        <v>1496.5756966666663</v>
      </c>
      <c r="AN3747" s="47">
        <v>315</v>
      </c>
      <c r="AP3747" s="20">
        <f t="shared" si="1670"/>
        <v>1811.5756966666663</v>
      </c>
      <c r="AR3747" s="20"/>
    </row>
    <row r="3748" spans="1:44" x14ac:dyDescent="0.25">
      <c r="A3748" t="str">
        <f>VLOOKUP($B3748,'Cushing Balance'!$C$2:$E$500,3,TRUE)</f>
        <v>12018</v>
      </c>
      <c r="B3748" s="2">
        <v>43759</v>
      </c>
      <c r="C3748" s="32"/>
      <c r="D3748" s="36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R3748" s="24">
        <f t="shared" si="1668"/>
        <v>0</v>
      </c>
      <c r="T3748" s="5">
        <v>620.16795326463716</v>
      </c>
      <c r="V3748" s="20">
        <f t="shared" si="1669"/>
        <v>620.16795326463716</v>
      </c>
      <c r="W3748" s="59">
        <f t="shared" si="1665"/>
        <v>43759</v>
      </c>
      <c r="X3748" s="36">
        <f t="shared" si="1672"/>
        <v>151.39905833333341</v>
      </c>
      <c r="Y3748" s="28">
        <f t="shared" si="1672"/>
        <v>338.18764999999991</v>
      </c>
      <c r="Z3748" s="28">
        <f t="shared" si="1672"/>
        <v>329.06874999999974</v>
      </c>
      <c r="AA3748" s="28">
        <f t="shared" si="1672"/>
        <v>321.8648083333332</v>
      </c>
      <c r="AB3748" s="28">
        <f t="shared" si="1672"/>
        <v>202.36661666666666</v>
      </c>
      <c r="AC3748" s="28">
        <f t="shared" si="1672"/>
        <v>35.93319166666668</v>
      </c>
      <c r="AD3748" s="28">
        <f t="shared" si="1672"/>
        <v>96.176699999999983</v>
      </c>
      <c r="AE3748" s="28">
        <f t="shared" si="1672"/>
        <v>0</v>
      </c>
      <c r="AF3748" s="28">
        <f t="shared" si="1672"/>
        <v>13.055871666666661</v>
      </c>
      <c r="AG3748" s="28">
        <f t="shared" si="1672"/>
        <v>8.5230499999999978</v>
      </c>
      <c r="AH3748" s="28">
        <f t="shared" si="1667"/>
        <v>0</v>
      </c>
      <c r="AL3748" s="24">
        <f t="shared" si="1671"/>
        <v>1496.5756966666663</v>
      </c>
      <c r="AN3748" s="47">
        <v>315</v>
      </c>
      <c r="AP3748" s="20">
        <f t="shared" si="1670"/>
        <v>1811.5756966666663</v>
      </c>
      <c r="AR3748" s="20"/>
    </row>
    <row r="3749" spans="1:44" x14ac:dyDescent="0.25">
      <c r="A3749" t="str">
        <f>VLOOKUP($B3749,'Cushing Balance'!$C$2:$E$500,3,TRUE)</f>
        <v>12018</v>
      </c>
      <c r="B3749" s="2">
        <v>43760</v>
      </c>
      <c r="C3749" s="32"/>
      <c r="D3749" s="36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R3749" s="24">
        <f t="shared" si="1668"/>
        <v>0</v>
      </c>
      <c r="T3749" s="5">
        <v>620.16795326463716</v>
      </c>
      <c r="V3749" s="20">
        <f t="shared" si="1669"/>
        <v>620.16795326463716</v>
      </c>
      <c r="W3749" s="59">
        <f t="shared" si="1665"/>
        <v>43760</v>
      </c>
      <c r="X3749" s="36">
        <f t="shared" ref="X3749:AG3764" si="1673">AVERAGE(X3742:X3748)</f>
        <v>151.39905833333341</v>
      </c>
      <c r="Y3749" s="28">
        <f t="shared" si="1673"/>
        <v>338.18764999999991</v>
      </c>
      <c r="Z3749" s="28">
        <f t="shared" si="1673"/>
        <v>329.06874999999974</v>
      </c>
      <c r="AA3749" s="28">
        <f t="shared" si="1673"/>
        <v>321.8648083333332</v>
      </c>
      <c r="AB3749" s="28">
        <f t="shared" si="1673"/>
        <v>202.36661666666666</v>
      </c>
      <c r="AC3749" s="28">
        <f t="shared" si="1673"/>
        <v>35.93319166666668</v>
      </c>
      <c r="AD3749" s="28">
        <f t="shared" si="1673"/>
        <v>96.176699999999983</v>
      </c>
      <c r="AE3749" s="28">
        <f t="shared" si="1673"/>
        <v>0</v>
      </c>
      <c r="AF3749" s="28">
        <f t="shared" si="1673"/>
        <v>13.055871666666661</v>
      </c>
      <c r="AG3749" s="28">
        <f t="shared" si="1673"/>
        <v>8.5230499999999978</v>
      </c>
      <c r="AH3749" s="28">
        <f t="shared" si="1667"/>
        <v>0</v>
      </c>
      <c r="AL3749" s="24">
        <f t="shared" si="1671"/>
        <v>1496.5756966666663</v>
      </c>
      <c r="AN3749" s="47">
        <v>315</v>
      </c>
      <c r="AP3749" s="20">
        <f t="shared" si="1670"/>
        <v>1811.5756966666663</v>
      </c>
      <c r="AR3749" s="20"/>
    </row>
    <row r="3750" spans="1:44" x14ac:dyDescent="0.25">
      <c r="A3750" t="str">
        <f>VLOOKUP($B3750,'Cushing Balance'!$C$2:$E$500,3,TRUE)</f>
        <v>12018</v>
      </c>
      <c r="B3750" s="2">
        <v>43761</v>
      </c>
      <c r="C3750" s="32"/>
      <c r="D3750" s="36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R3750" s="24">
        <f t="shared" si="1668"/>
        <v>0</v>
      </c>
      <c r="T3750" s="5">
        <v>620.16795326463716</v>
      </c>
      <c r="V3750" s="20">
        <f t="shared" si="1669"/>
        <v>620.16795326463716</v>
      </c>
      <c r="W3750" s="59">
        <f t="shared" si="1665"/>
        <v>43761</v>
      </c>
      <c r="X3750" s="36">
        <f t="shared" si="1673"/>
        <v>151.39905833333341</v>
      </c>
      <c r="Y3750" s="28">
        <f t="shared" si="1673"/>
        <v>338.18764999999991</v>
      </c>
      <c r="Z3750" s="28">
        <f t="shared" si="1673"/>
        <v>329.06874999999974</v>
      </c>
      <c r="AA3750" s="28">
        <f t="shared" si="1673"/>
        <v>321.8648083333332</v>
      </c>
      <c r="AB3750" s="28">
        <f t="shared" si="1673"/>
        <v>202.36661666666666</v>
      </c>
      <c r="AC3750" s="28">
        <f t="shared" si="1673"/>
        <v>35.93319166666668</v>
      </c>
      <c r="AD3750" s="28">
        <f t="shared" si="1673"/>
        <v>96.176699999999983</v>
      </c>
      <c r="AE3750" s="28">
        <f t="shared" si="1673"/>
        <v>0</v>
      </c>
      <c r="AF3750" s="28">
        <f t="shared" si="1673"/>
        <v>13.055871666666661</v>
      </c>
      <c r="AG3750" s="28">
        <f t="shared" si="1673"/>
        <v>8.5230499999999978</v>
      </c>
      <c r="AH3750" s="28">
        <f t="shared" si="1667"/>
        <v>0</v>
      </c>
      <c r="AL3750" s="24">
        <f t="shared" si="1671"/>
        <v>1496.5756966666663</v>
      </c>
      <c r="AN3750" s="47">
        <v>315</v>
      </c>
      <c r="AP3750" s="20">
        <f t="shared" si="1670"/>
        <v>1811.5756966666663</v>
      </c>
      <c r="AR3750" s="20"/>
    </row>
    <row r="3751" spans="1:44" x14ac:dyDescent="0.25">
      <c r="A3751" t="str">
        <f>VLOOKUP($B3751,'Cushing Balance'!$C$2:$E$500,3,TRUE)</f>
        <v>12018</v>
      </c>
      <c r="B3751" s="2">
        <v>43762</v>
      </c>
      <c r="C3751" s="32"/>
      <c r="D3751" s="36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R3751" s="24">
        <f t="shared" si="1668"/>
        <v>0</v>
      </c>
      <c r="T3751" s="5">
        <v>620.16795326463716</v>
      </c>
      <c r="V3751" s="20">
        <f t="shared" si="1669"/>
        <v>620.16795326463716</v>
      </c>
      <c r="W3751" s="59">
        <f t="shared" si="1665"/>
        <v>43762</v>
      </c>
      <c r="X3751" s="36">
        <f t="shared" si="1673"/>
        <v>151.39905833333341</v>
      </c>
      <c r="Y3751" s="28">
        <f t="shared" si="1673"/>
        <v>338.18764999999991</v>
      </c>
      <c r="Z3751" s="28">
        <f t="shared" si="1673"/>
        <v>329.06874999999974</v>
      </c>
      <c r="AA3751" s="28">
        <f t="shared" si="1673"/>
        <v>321.8648083333332</v>
      </c>
      <c r="AB3751" s="28">
        <f t="shared" si="1673"/>
        <v>202.36661666666666</v>
      </c>
      <c r="AC3751" s="28">
        <f t="shared" si="1673"/>
        <v>35.93319166666668</v>
      </c>
      <c r="AD3751" s="28">
        <f t="shared" si="1673"/>
        <v>96.176699999999983</v>
      </c>
      <c r="AE3751" s="28">
        <f t="shared" si="1673"/>
        <v>0</v>
      </c>
      <c r="AF3751" s="28">
        <f t="shared" si="1673"/>
        <v>13.055871666666661</v>
      </c>
      <c r="AG3751" s="28">
        <f t="shared" si="1673"/>
        <v>8.5230499999999978</v>
      </c>
      <c r="AH3751" s="28">
        <f t="shared" si="1667"/>
        <v>0</v>
      </c>
      <c r="AL3751" s="24">
        <f t="shared" si="1671"/>
        <v>1496.5756966666663</v>
      </c>
      <c r="AN3751" s="47">
        <v>315</v>
      </c>
      <c r="AP3751" s="20">
        <f t="shared" si="1670"/>
        <v>1811.5756966666663</v>
      </c>
      <c r="AR3751" s="20"/>
    </row>
    <row r="3752" spans="1:44" x14ac:dyDescent="0.25">
      <c r="A3752" t="str">
        <f>VLOOKUP($B3752,'Cushing Balance'!$C$2:$E$500,3,TRUE)</f>
        <v>12018</v>
      </c>
      <c r="B3752" s="2">
        <v>43763</v>
      </c>
      <c r="C3752" s="32"/>
      <c r="D3752" s="36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R3752" s="24">
        <f t="shared" si="1668"/>
        <v>0</v>
      </c>
      <c r="T3752" s="5">
        <v>620.16795326463716</v>
      </c>
      <c r="V3752" s="20">
        <f t="shared" si="1669"/>
        <v>620.16795326463716</v>
      </c>
      <c r="W3752" s="59">
        <f t="shared" si="1665"/>
        <v>43763</v>
      </c>
      <c r="X3752" s="36">
        <f t="shared" si="1673"/>
        <v>151.39905833333341</v>
      </c>
      <c r="Y3752" s="28">
        <f t="shared" si="1673"/>
        <v>338.18764999999991</v>
      </c>
      <c r="Z3752" s="28">
        <f t="shared" si="1673"/>
        <v>329.06874999999974</v>
      </c>
      <c r="AA3752" s="28">
        <f t="shared" si="1673"/>
        <v>321.8648083333332</v>
      </c>
      <c r="AB3752" s="28">
        <f t="shared" si="1673"/>
        <v>202.36661666666666</v>
      </c>
      <c r="AC3752" s="28">
        <f t="shared" si="1673"/>
        <v>35.93319166666668</v>
      </c>
      <c r="AD3752" s="28">
        <f t="shared" si="1673"/>
        <v>96.176699999999983</v>
      </c>
      <c r="AE3752" s="28">
        <f t="shared" si="1673"/>
        <v>0</v>
      </c>
      <c r="AF3752" s="28">
        <f t="shared" si="1673"/>
        <v>13.055871666666661</v>
      </c>
      <c r="AG3752" s="28">
        <f t="shared" si="1673"/>
        <v>8.5230499999999978</v>
      </c>
      <c r="AH3752" s="28">
        <f t="shared" si="1667"/>
        <v>0</v>
      </c>
      <c r="AL3752" s="24">
        <f t="shared" si="1671"/>
        <v>1496.5756966666663</v>
      </c>
      <c r="AN3752" s="47">
        <v>315</v>
      </c>
      <c r="AP3752" s="20">
        <f t="shared" si="1670"/>
        <v>1811.5756966666663</v>
      </c>
      <c r="AR3752" s="20"/>
    </row>
    <row r="3753" spans="1:44" x14ac:dyDescent="0.25">
      <c r="A3753" t="str">
        <f>VLOOKUP($B3753,'Cushing Balance'!$C$2:$E$500,3,TRUE)</f>
        <v>12018</v>
      </c>
      <c r="B3753" s="2">
        <v>43764</v>
      </c>
      <c r="C3753" s="32"/>
      <c r="D3753" s="36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R3753" s="24">
        <f t="shared" si="1668"/>
        <v>0</v>
      </c>
      <c r="T3753" s="5">
        <v>620.16795326463716</v>
      </c>
      <c r="V3753" s="20">
        <f t="shared" si="1669"/>
        <v>620.16795326463716</v>
      </c>
      <c r="W3753" s="59">
        <f t="shared" si="1665"/>
        <v>43764</v>
      </c>
      <c r="X3753" s="36">
        <f t="shared" si="1673"/>
        <v>151.39905833333341</v>
      </c>
      <c r="Y3753" s="28">
        <f t="shared" si="1673"/>
        <v>338.18764999999991</v>
      </c>
      <c r="Z3753" s="28">
        <f t="shared" si="1673"/>
        <v>329.06874999999974</v>
      </c>
      <c r="AA3753" s="28">
        <f t="shared" si="1673"/>
        <v>321.8648083333332</v>
      </c>
      <c r="AB3753" s="28">
        <f t="shared" si="1673"/>
        <v>202.36661666666666</v>
      </c>
      <c r="AC3753" s="28">
        <f t="shared" si="1673"/>
        <v>35.93319166666668</v>
      </c>
      <c r="AD3753" s="28">
        <f t="shared" si="1673"/>
        <v>96.176699999999983</v>
      </c>
      <c r="AE3753" s="28">
        <f t="shared" si="1673"/>
        <v>0</v>
      </c>
      <c r="AF3753" s="28">
        <f t="shared" si="1673"/>
        <v>13.055871666666661</v>
      </c>
      <c r="AG3753" s="28">
        <f t="shared" si="1673"/>
        <v>8.5230499999999978</v>
      </c>
      <c r="AH3753" s="28">
        <f t="shared" si="1667"/>
        <v>0</v>
      </c>
      <c r="AL3753" s="24">
        <f t="shared" si="1671"/>
        <v>1496.5756966666663</v>
      </c>
      <c r="AN3753" s="47">
        <v>315</v>
      </c>
      <c r="AP3753" s="20">
        <f t="shared" si="1670"/>
        <v>1811.5756966666663</v>
      </c>
      <c r="AR3753" s="20"/>
    </row>
    <row r="3754" spans="1:44" x14ac:dyDescent="0.25">
      <c r="A3754" t="str">
        <f>VLOOKUP($B3754,'Cushing Balance'!$C$2:$E$500,3,TRUE)</f>
        <v>12018</v>
      </c>
      <c r="B3754" s="2">
        <v>43765</v>
      </c>
      <c r="C3754" s="32"/>
      <c r="D3754" s="36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R3754" s="24">
        <f t="shared" si="1668"/>
        <v>0</v>
      </c>
      <c r="T3754" s="5">
        <v>620.16795326463716</v>
      </c>
      <c r="V3754" s="20">
        <f t="shared" si="1669"/>
        <v>620.16795326463716</v>
      </c>
      <c r="W3754" s="59">
        <f t="shared" si="1665"/>
        <v>43765</v>
      </c>
      <c r="X3754" s="36">
        <f t="shared" si="1673"/>
        <v>151.39905833333341</v>
      </c>
      <c r="Y3754" s="28">
        <f t="shared" si="1673"/>
        <v>338.18764999999991</v>
      </c>
      <c r="Z3754" s="28">
        <f t="shared" si="1673"/>
        <v>329.06874999999974</v>
      </c>
      <c r="AA3754" s="28">
        <f t="shared" si="1673"/>
        <v>321.8648083333332</v>
      </c>
      <c r="AB3754" s="28">
        <f t="shared" si="1673"/>
        <v>202.36661666666666</v>
      </c>
      <c r="AC3754" s="28">
        <f t="shared" si="1673"/>
        <v>35.93319166666668</v>
      </c>
      <c r="AD3754" s="28">
        <f t="shared" si="1673"/>
        <v>96.176699999999983</v>
      </c>
      <c r="AE3754" s="28">
        <f t="shared" si="1673"/>
        <v>0</v>
      </c>
      <c r="AF3754" s="28">
        <f t="shared" si="1673"/>
        <v>13.055871666666661</v>
      </c>
      <c r="AG3754" s="28">
        <f t="shared" si="1673"/>
        <v>8.5230499999999978</v>
      </c>
      <c r="AH3754" s="28">
        <f t="shared" si="1667"/>
        <v>0</v>
      </c>
      <c r="AL3754" s="24">
        <f t="shared" si="1671"/>
        <v>1496.5756966666663</v>
      </c>
      <c r="AN3754" s="47">
        <v>315</v>
      </c>
      <c r="AP3754" s="20">
        <f t="shared" si="1670"/>
        <v>1811.5756966666663</v>
      </c>
      <c r="AR3754" s="20"/>
    </row>
    <row r="3755" spans="1:44" x14ac:dyDescent="0.25">
      <c r="A3755" t="str">
        <f>VLOOKUP($B3755,'Cushing Balance'!$C$2:$E$500,3,TRUE)</f>
        <v>12018</v>
      </c>
      <c r="B3755" s="2">
        <v>43766</v>
      </c>
      <c r="C3755" s="32"/>
      <c r="D3755" s="36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R3755" s="24">
        <f t="shared" si="1668"/>
        <v>0</v>
      </c>
      <c r="T3755" s="5">
        <v>620.16795326463716</v>
      </c>
      <c r="V3755" s="20">
        <f t="shared" si="1669"/>
        <v>620.16795326463716</v>
      </c>
      <c r="W3755" s="59">
        <f t="shared" si="1665"/>
        <v>43766</v>
      </c>
      <c r="X3755" s="36">
        <f t="shared" si="1673"/>
        <v>151.39905833333341</v>
      </c>
      <c r="Y3755" s="28">
        <f t="shared" si="1673"/>
        <v>338.18764999999991</v>
      </c>
      <c r="Z3755" s="28">
        <f t="shared" si="1673"/>
        <v>329.06874999999974</v>
      </c>
      <c r="AA3755" s="28">
        <f t="shared" si="1673"/>
        <v>321.8648083333332</v>
      </c>
      <c r="AB3755" s="28">
        <f t="shared" si="1673"/>
        <v>202.36661666666666</v>
      </c>
      <c r="AC3755" s="28">
        <f t="shared" si="1673"/>
        <v>35.93319166666668</v>
      </c>
      <c r="AD3755" s="28">
        <f t="shared" si="1673"/>
        <v>96.176699999999983</v>
      </c>
      <c r="AE3755" s="28">
        <f t="shared" si="1673"/>
        <v>0</v>
      </c>
      <c r="AF3755" s="28">
        <f t="shared" si="1673"/>
        <v>13.055871666666661</v>
      </c>
      <c r="AG3755" s="28">
        <f t="shared" si="1673"/>
        <v>8.5230499999999978</v>
      </c>
      <c r="AH3755" s="28">
        <f t="shared" si="1667"/>
        <v>0</v>
      </c>
      <c r="AL3755" s="24">
        <f t="shared" si="1671"/>
        <v>1496.5756966666663</v>
      </c>
      <c r="AN3755" s="47">
        <v>315</v>
      </c>
      <c r="AP3755" s="20">
        <f t="shared" si="1670"/>
        <v>1811.5756966666663</v>
      </c>
      <c r="AR3755" s="20"/>
    </row>
    <row r="3756" spans="1:44" x14ac:dyDescent="0.25">
      <c r="A3756" t="str">
        <f>VLOOKUP($B3756,'Cushing Balance'!$C$2:$E$500,3,TRUE)</f>
        <v>12018</v>
      </c>
      <c r="B3756" s="2">
        <v>43767</v>
      </c>
      <c r="C3756" s="32"/>
      <c r="D3756" s="36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R3756" s="24">
        <f t="shared" si="1668"/>
        <v>0</v>
      </c>
      <c r="T3756" s="5">
        <v>620.16795326463716</v>
      </c>
      <c r="V3756" s="20">
        <f t="shared" si="1669"/>
        <v>620.16795326463716</v>
      </c>
      <c r="W3756" s="59">
        <f t="shared" si="1665"/>
        <v>43767</v>
      </c>
      <c r="X3756" s="36">
        <f t="shared" si="1673"/>
        <v>151.39905833333341</v>
      </c>
      <c r="Y3756" s="28">
        <f t="shared" si="1673"/>
        <v>338.18764999999991</v>
      </c>
      <c r="Z3756" s="28">
        <f t="shared" si="1673"/>
        <v>329.06874999999974</v>
      </c>
      <c r="AA3756" s="28">
        <f t="shared" si="1673"/>
        <v>321.8648083333332</v>
      </c>
      <c r="AB3756" s="28">
        <f t="shared" si="1673"/>
        <v>202.36661666666666</v>
      </c>
      <c r="AC3756" s="28">
        <f t="shared" si="1673"/>
        <v>35.93319166666668</v>
      </c>
      <c r="AD3756" s="28">
        <f t="shared" si="1673"/>
        <v>96.176699999999983</v>
      </c>
      <c r="AE3756" s="28">
        <f t="shared" si="1673"/>
        <v>0</v>
      </c>
      <c r="AF3756" s="28">
        <f t="shared" si="1673"/>
        <v>13.055871666666661</v>
      </c>
      <c r="AG3756" s="28">
        <f t="shared" si="1673"/>
        <v>8.5230499999999978</v>
      </c>
      <c r="AH3756" s="28">
        <f t="shared" si="1667"/>
        <v>0</v>
      </c>
      <c r="AL3756" s="24">
        <f t="shared" si="1671"/>
        <v>1496.5756966666663</v>
      </c>
      <c r="AN3756" s="47">
        <v>315</v>
      </c>
      <c r="AP3756" s="20">
        <f t="shared" si="1670"/>
        <v>1811.5756966666663</v>
      </c>
      <c r="AR3756" s="20"/>
    </row>
    <row r="3757" spans="1:44" x14ac:dyDescent="0.25">
      <c r="A3757" t="str">
        <f>VLOOKUP($B3757,'Cushing Balance'!$C$2:$E$500,3,TRUE)</f>
        <v>12018</v>
      </c>
      <c r="B3757" s="2">
        <v>43768</v>
      </c>
      <c r="C3757" s="32"/>
      <c r="D3757" s="36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R3757" s="24">
        <f t="shared" si="1668"/>
        <v>0</v>
      </c>
      <c r="T3757" s="5">
        <v>620.16795326463716</v>
      </c>
      <c r="V3757" s="20">
        <f t="shared" si="1669"/>
        <v>620.16795326463716</v>
      </c>
      <c r="W3757" s="59">
        <f t="shared" si="1665"/>
        <v>43768</v>
      </c>
      <c r="X3757" s="36">
        <f t="shared" si="1673"/>
        <v>151.39905833333341</v>
      </c>
      <c r="Y3757" s="28">
        <f t="shared" si="1673"/>
        <v>338.18764999999991</v>
      </c>
      <c r="Z3757" s="28">
        <f t="shared" si="1673"/>
        <v>329.06874999999974</v>
      </c>
      <c r="AA3757" s="28">
        <f t="shared" si="1673"/>
        <v>321.8648083333332</v>
      </c>
      <c r="AB3757" s="28">
        <f t="shared" si="1673"/>
        <v>202.36661666666666</v>
      </c>
      <c r="AC3757" s="28">
        <f t="shared" si="1673"/>
        <v>35.93319166666668</v>
      </c>
      <c r="AD3757" s="28">
        <f t="shared" si="1673"/>
        <v>96.176699999999983</v>
      </c>
      <c r="AE3757" s="28">
        <f t="shared" si="1673"/>
        <v>0</v>
      </c>
      <c r="AF3757" s="28">
        <f t="shared" si="1673"/>
        <v>13.055871666666661</v>
      </c>
      <c r="AG3757" s="28">
        <f t="shared" si="1673"/>
        <v>8.5230499999999978</v>
      </c>
      <c r="AH3757" s="28">
        <f t="shared" si="1667"/>
        <v>0</v>
      </c>
      <c r="AL3757" s="24">
        <f t="shared" si="1671"/>
        <v>1496.5756966666663</v>
      </c>
      <c r="AN3757" s="47">
        <v>315</v>
      </c>
      <c r="AP3757" s="20">
        <f t="shared" si="1670"/>
        <v>1811.5756966666663</v>
      </c>
      <c r="AR3757" s="20"/>
    </row>
    <row r="3758" spans="1:44" x14ac:dyDescent="0.25">
      <c r="A3758" t="str">
        <f>VLOOKUP($B3758,'Cushing Balance'!$C$2:$E$500,3,TRUE)</f>
        <v>12018</v>
      </c>
      <c r="B3758" s="2">
        <v>43769</v>
      </c>
      <c r="C3758" s="32"/>
      <c r="D3758" s="36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R3758" s="24">
        <f t="shared" si="1668"/>
        <v>0</v>
      </c>
      <c r="T3758" s="5">
        <v>620.16795326463716</v>
      </c>
      <c r="V3758" s="20">
        <f t="shared" si="1669"/>
        <v>620.16795326463716</v>
      </c>
      <c r="W3758" s="59">
        <f t="shared" si="1665"/>
        <v>43769</v>
      </c>
      <c r="X3758" s="36">
        <f t="shared" si="1673"/>
        <v>151.39905833333341</v>
      </c>
      <c r="Y3758" s="28">
        <f t="shared" si="1673"/>
        <v>338.18764999999991</v>
      </c>
      <c r="Z3758" s="28">
        <f t="shared" si="1673"/>
        <v>329.06874999999974</v>
      </c>
      <c r="AA3758" s="28">
        <f t="shared" si="1673"/>
        <v>321.8648083333332</v>
      </c>
      <c r="AB3758" s="28">
        <f t="shared" si="1673"/>
        <v>202.36661666666666</v>
      </c>
      <c r="AC3758" s="28">
        <f t="shared" si="1673"/>
        <v>35.93319166666668</v>
      </c>
      <c r="AD3758" s="28">
        <f t="shared" si="1673"/>
        <v>96.176699999999983</v>
      </c>
      <c r="AE3758" s="28">
        <f t="shared" si="1673"/>
        <v>0</v>
      </c>
      <c r="AF3758" s="28">
        <f t="shared" si="1673"/>
        <v>13.055871666666661</v>
      </c>
      <c r="AG3758" s="28">
        <f t="shared" si="1673"/>
        <v>8.5230499999999978</v>
      </c>
      <c r="AH3758" s="28">
        <f t="shared" si="1667"/>
        <v>0</v>
      </c>
      <c r="AL3758" s="24">
        <f t="shared" si="1671"/>
        <v>1496.5756966666663</v>
      </c>
      <c r="AN3758" s="47">
        <v>315</v>
      </c>
      <c r="AP3758" s="20">
        <f t="shared" si="1670"/>
        <v>1811.5756966666663</v>
      </c>
      <c r="AR3758" s="20"/>
    </row>
    <row r="3759" spans="1:44" x14ac:dyDescent="0.25">
      <c r="A3759" t="str">
        <f>VLOOKUP($B3759,'Cushing Balance'!$C$2:$E$500,3,TRUE)</f>
        <v>12018</v>
      </c>
      <c r="B3759" s="2">
        <v>43770</v>
      </c>
      <c r="C3759" s="32"/>
      <c r="D3759" s="36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R3759" s="24">
        <f t="shared" si="1668"/>
        <v>0</v>
      </c>
      <c r="T3759" s="5">
        <v>622.48734584763997</v>
      </c>
      <c r="V3759" s="20">
        <f t="shared" si="1669"/>
        <v>622.48734584763997</v>
      </c>
      <c r="W3759" s="59">
        <f t="shared" si="1665"/>
        <v>43770</v>
      </c>
      <c r="X3759" s="36">
        <f t="shared" si="1673"/>
        <v>151.39905833333341</v>
      </c>
      <c r="Y3759" s="28">
        <f t="shared" si="1673"/>
        <v>338.18764999999991</v>
      </c>
      <c r="Z3759" s="28">
        <f t="shared" si="1673"/>
        <v>329.06874999999974</v>
      </c>
      <c r="AA3759" s="28">
        <f t="shared" si="1673"/>
        <v>321.8648083333332</v>
      </c>
      <c r="AB3759" s="28">
        <f t="shared" si="1673"/>
        <v>202.36661666666666</v>
      </c>
      <c r="AC3759" s="28">
        <f t="shared" si="1673"/>
        <v>35.93319166666668</v>
      </c>
      <c r="AD3759" s="28">
        <f t="shared" si="1673"/>
        <v>96.176699999999983</v>
      </c>
      <c r="AE3759" s="28">
        <f t="shared" si="1673"/>
        <v>0</v>
      </c>
      <c r="AF3759" s="28">
        <f t="shared" si="1673"/>
        <v>13.055871666666661</v>
      </c>
      <c r="AG3759" s="28">
        <f t="shared" si="1673"/>
        <v>8.5230499999999978</v>
      </c>
      <c r="AH3759" s="28">
        <f t="shared" si="1667"/>
        <v>0</v>
      </c>
      <c r="AL3759" s="24">
        <f t="shared" si="1671"/>
        <v>1496.5756966666663</v>
      </c>
      <c r="AN3759" s="47">
        <v>315</v>
      </c>
      <c r="AP3759" s="20">
        <f t="shared" si="1670"/>
        <v>1811.5756966666663</v>
      </c>
      <c r="AR3759" s="20"/>
    </row>
    <row r="3760" spans="1:44" x14ac:dyDescent="0.25">
      <c r="A3760" t="str">
        <f>VLOOKUP($B3760,'Cushing Balance'!$C$2:$E$500,3,TRUE)</f>
        <v>12018</v>
      </c>
      <c r="B3760" s="2">
        <v>43771</v>
      </c>
      <c r="C3760" s="32"/>
      <c r="D3760" s="36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R3760" s="24">
        <f t="shared" si="1668"/>
        <v>0</v>
      </c>
      <c r="T3760" s="5">
        <v>622.48734584763997</v>
      </c>
      <c r="V3760" s="20">
        <f t="shared" si="1669"/>
        <v>622.48734584763997</v>
      </c>
      <c r="W3760" s="59">
        <f t="shared" si="1665"/>
        <v>43771</v>
      </c>
      <c r="X3760" s="36">
        <f t="shared" si="1673"/>
        <v>151.39905833333341</v>
      </c>
      <c r="Y3760" s="28">
        <f t="shared" si="1673"/>
        <v>338.18764999999991</v>
      </c>
      <c r="Z3760" s="28">
        <f t="shared" si="1673"/>
        <v>329.06874999999974</v>
      </c>
      <c r="AA3760" s="28">
        <f t="shared" si="1673"/>
        <v>321.8648083333332</v>
      </c>
      <c r="AB3760" s="28">
        <f t="shared" si="1673"/>
        <v>202.36661666666666</v>
      </c>
      <c r="AC3760" s="28">
        <f t="shared" si="1673"/>
        <v>35.93319166666668</v>
      </c>
      <c r="AD3760" s="28">
        <f t="shared" si="1673"/>
        <v>96.176699999999983</v>
      </c>
      <c r="AE3760" s="28">
        <f t="shared" si="1673"/>
        <v>0</v>
      </c>
      <c r="AF3760" s="28">
        <f t="shared" si="1673"/>
        <v>13.055871666666661</v>
      </c>
      <c r="AG3760" s="28">
        <f t="shared" si="1673"/>
        <v>8.5230499999999978</v>
      </c>
      <c r="AH3760" s="28">
        <f t="shared" si="1667"/>
        <v>0</v>
      </c>
      <c r="AL3760" s="24">
        <f t="shared" si="1671"/>
        <v>1496.5756966666663</v>
      </c>
      <c r="AN3760" s="47">
        <v>315</v>
      </c>
      <c r="AP3760" s="20">
        <f t="shared" si="1670"/>
        <v>1811.5756966666663</v>
      </c>
      <c r="AR3760" s="20"/>
    </row>
    <row r="3761" spans="1:44" x14ac:dyDescent="0.25">
      <c r="A3761" t="str">
        <f>VLOOKUP($B3761,'Cushing Balance'!$C$2:$E$500,3,TRUE)</f>
        <v>12018</v>
      </c>
      <c r="B3761" s="2">
        <v>43772</v>
      </c>
      <c r="C3761" s="32"/>
      <c r="D3761" s="36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R3761" s="24">
        <f t="shared" si="1668"/>
        <v>0</v>
      </c>
      <c r="T3761" s="5">
        <v>622.48734584763997</v>
      </c>
      <c r="V3761" s="20">
        <f t="shared" si="1669"/>
        <v>622.48734584763997</v>
      </c>
      <c r="W3761" s="59">
        <f t="shared" si="1665"/>
        <v>43772</v>
      </c>
      <c r="X3761" s="36">
        <f t="shared" si="1673"/>
        <v>151.39905833333341</v>
      </c>
      <c r="Y3761" s="28">
        <f t="shared" si="1673"/>
        <v>338.18764999999991</v>
      </c>
      <c r="Z3761" s="28">
        <f t="shared" si="1673"/>
        <v>329.06874999999974</v>
      </c>
      <c r="AA3761" s="28">
        <f t="shared" si="1673"/>
        <v>321.8648083333332</v>
      </c>
      <c r="AB3761" s="28">
        <f t="shared" si="1673"/>
        <v>202.36661666666666</v>
      </c>
      <c r="AC3761" s="28">
        <f t="shared" si="1673"/>
        <v>35.93319166666668</v>
      </c>
      <c r="AD3761" s="28">
        <f t="shared" si="1673"/>
        <v>96.176699999999983</v>
      </c>
      <c r="AE3761" s="28">
        <f t="shared" si="1673"/>
        <v>0</v>
      </c>
      <c r="AF3761" s="28">
        <f t="shared" si="1673"/>
        <v>13.055871666666661</v>
      </c>
      <c r="AG3761" s="28">
        <f t="shared" si="1673"/>
        <v>8.5230499999999978</v>
      </c>
      <c r="AH3761" s="28">
        <f t="shared" si="1667"/>
        <v>0</v>
      </c>
      <c r="AL3761" s="24">
        <f t="shared" si="1671"/>
        <v>1496.5756966666663</v>
      </c>
      <c r="AN3761" s="47">
        <v>315</v>
      </c>
      <c r="AP3761" s="20">
        <f t="shared" si="1670"/>
        <v>1811.5756966666663</v>
      </c>
      <c r="AR3761" s="20"/>
    </row>
    <row r="3762" spans="1:44" x14ac:dyDescent="0.25">
      <c r="A3762" t="str">
        <f>VLOOKUP($B3762,'Cushing Balance'!$C$2:$E$500,3,TRUE)</f>
        <v>12018</v>
      </c>
      <c r="B3762" s="2">
        <v>43773</v>
      </c>
      <c r="C3762" s="32"/>
      <c r="D3762" s="36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R3762" s="24">
        <f t="shared" si="1668"/>
        <v>0</v>
      </c>
      <c r="T3762" s="5">
        <v>622.48734584763997</v>
      </c>
      <c r="V3762" s="20">
        <f t="shared" si="1669"/>
        <v>622.48734584763997</v>
      </c>
      <c r="W3762" s="59">
        <f t="shared" si="1665"/>
        <v>43773</v>
      </c>
      <c r="X3762" s="36">
        <f t="shared" si="1673"/>
        <v>151.39905833333341</v>
      </c>
      <c r="Y3762" s="28">
        <f t="shared" si="1673"/>
        <v>338.18764999999991</v>
      </c>
      <c r="Z3762" s="28">
        <f t="shared" si="1673"/>
        <v>329.06874999999974</v>
      </c>
      <c r="AA3762" s="28">
        <f t="shared" si="1673"/>
        <v>321.8648083333332</v>
      </c>
      <c r="AB3762" s="28">
        <f t="shared" si="1673"/>
        <v>202.36661666666666</v>
      </c>
      <c r="AC3762" s="28">
        <f t="shared" si="1673"/>
        <v>35.93319166666668</v>
      </c>
      <c r="AD3762" s="28">
        <f t="shared" si="1673"/>
        <v>96.176699999999983</v>
      </c>
      <c r="AE3762" s="28">
        <f t="shared" si="1673"/>
        <v>0</v>
      </c>
      <c r="AF3762" s="28">
        <f t="shared" si="1673"/>
        <v>13.055871666666661</v>
      </c>
      <c r="AG3762" s="28">
        <f t="shared" si="1673"/>
        <v>8.5230499999999978</v>
      </c>
      <c r="AH3762" s="28">
        <f t="shared" si="1667"/>
        <v>0</v>
      </c>
      <c r="AL3762" s="24">
        <f t="shared" si="1671"/>
        <v>1496.5756966666663</v>
      </c>
      <c r="AN3762" s="47">
        <v>315</v>
      </c>
      <c r="AP3762" s="20">
        <f t="shared" si="1670"/>
        <v>1811.5756966666663</v>
      </c>
      <c r="AR3762" s="20"/>
    </row>
    <row r="3763" spans="1:44" x14ac:dyDescent="0.25">
      <c r="A3763" t="str">
        <f>VLOOKUP($B3763,'Cushing Balance'!$C$2:$E$500,3,TRUE)</f>
        <v>12018</v>
      </c>
      <c r="B3763" s="2">
        <v>43774</v>
      </c>
      <c r="C3763" s="32"/>
      <c r="D3763" s="36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R3763" s="24">
        <f t="shared" si="1668"/>
        <v>0</v>
      </c>
      <c r="T3763" s="5">
        <v>622.48734584763997</v>
      </c>
      <c r="V3763" s="20">
        <f t="shared" si="1669"/>
        <v>622.48734584763997</v>
      </c>
      <c r="W3763" s="59">
        <f t="shared" si="1665"/>
        <v>43774</v>
      </c>
      <c r="X3763" s="36">
        <f t="shared" si="1673"/>
        <v>151.39905833333341</v>
      </c>
      <c r="Y3763" s="28">
        <f t="shared" si="1673"/>
        <v>338.18764999999991</v>
      </c>
      <c r="Z3763" s="28">
        <f t="shared" si="1673"/>
        <v>329.06874999999974</v>
      </c>
      <c r="AA3763" s="28">
        <f t="shared" si="1673"/>
        <v>321.8648083333332</v>
      </c>
      <c r="AB3763" s="28">
        <f t="shared" si="1673"/>
        <v>202.36661666666666</v>
      </c>
      <c r="AC3763" s="28">
        <f t="shared" si="1673"/>
        <v>35.93319166666668</v>
      </c>
      <c r="AD3763" s="28">
        <f t="shared" si="1673"/>
        <v>96.176699999999983</v>
      </c>
      <c r="AE3763" s="28">
        <f t="shared" si="1673"/>
        <v>0</v>
      </c>
      <c r="AF3763" s="28">
        <f t="shared" si="1673"/>
        <v>13.055871666666661</v>
      </c>
      <c r="AG3763" s="28">
        <f t="shared" si="1673"/>
        <v>8.5230499999999978</v>
      </c>
      <c r="AH3763" s="28">
        <f t="shared" si="1667"/>
        <v>0</v>
      </c>
      <c r="AL3763" s="24">
        <f t="shared" si="1671"/>
        <v>1496.5756966666663</v>
      </c>
      <c r="AN3763" s="47">
        <v>315</v>
      </c>
      <c r="AP3763" s="20">
        <f t="shared" si="1670"/>
        <v>1811.5756966666663</v>
      </c>
      <c r="AR3763" s="20"/>
    </row>
    <row r="3764" spans="1:44" x14ac:dyDescent="0.25">
      <c r="A3764" t="str">
        <f>VLOOKUP($B3764,'Cushing Balance'!$C$2:$E$500,3,TRUE)</f>
        <v>12018</v>
      </c>
      <c r="B3764" s="2">
        <v>43775</v>
      </c>
      <c r="C3764" s="32"/>
      <c r="D3764" s="36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R3764" s="24">
        <f t="shared" si="1668"/>
        <v>0</v>
      </c>
      <c r="T3764" s="5">
        <v>622.48734584763997</v>
      </c>
      <c r="V3764" s="20">
        <f t="shared" si="1669"/>
        <v>622.48734584763997</v>
      </c>
      <c r="W3764" s="59">
        <f t="shared" si="1665"/>
        <v>43775</v>
      </c>
      <c r="X3764" s="36">
        <f t="shared" si="1673"/>
        <v>151.39905833333341</v>
      </c>
      <c r="Y3764" s="28">
        <f t="shared" si="1673"/>
        <v>338.18764999999991</v>
      </c>
      <c r="Z3764" s="28">
        <f t="shared" si="1673"/>
        <v>329.06874999999974</v>
      </c>
      <c r="AA3764" s="28">
        <f t="shared" si="1673"/>
        <v>321.8648083333332</v>
      </c>
      <c r="AB3764" s="28">
        <f t="shared" si="1673"/>
        <v>202.36661666666666</v>
      </c>
      <c r="AC3764" s="28">
        <f t="shared" si="1673"/>
        <v>35.93319166666668</v>
      </c>
      <c r="AD3764" s="28">
        <f t="shared" si="1673"/>
        <v>96.176699999999983</v>
      </c>
      <c r="AE3764" s="28">
        <f t="shared" si="1673"/>
        <v>0</v>
      </c>
      <c r="AF3764" s="28">
        <f t="shared" si="1673"/>
        <v>13.055871666666661</v>
      </c>
      <c r="AG3764" s="28">
        <f t="shared" si="1673"/>
        <v>8.5230499999999978</v>
      </c>
      <c r="AH3764" s="28">
        <f t="shared" si="1667"/>
        <v>0</v>
      </c>
      <c r="AL3764" s="24">
        <f t="shared" si="1671"/>
        <v>1496.5756966666663</v>
      </c>
      <c r="AN3764" s="47">
        <v>315</v>
      </c>
      <c r="AP3764" s="20">
        <f t="shared" si="1670"/>
        <v>1811.5756966666663</v>
      </c>
      <c r="AR3764" s="20"/>
    </row>
    <row r="3765" spans="1:44" x14ac:dyDescent="0.25">
      <c r="A3765" t="str">
        <f>VLOOKUP($B3765,'Cushing Balance'!$C$2:$E$500,3,TRUE)</f>
        <v>12018</v>
      </c>
      <c r="B3765" s="2">
        <v>43776</v>
      </c>
      <c r="C3765" s="32"/>
      <c r="D3765" s="36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R3765" s="24">
        <f t="shared" si="1668"/>
        <v>0</v>
      </c>
      <c r="T3765" s="5">
        <v>622.48734584763997</v>
      </c>
      <c r="V3765" s="20">
        <f t="shared" si="1669"/>
        <v>622.48734584763997</v>
      </c>
      <c r="W3765" s="59">
        <f t="shared" si="1665"/>
        <v>43776</v>
      </c>
      <c r="X3765" s="36">
        <f t="shared" ref="X3765:AG3780" si="1674">AVERAGE(X3758:X3764)</f>
        <v>151.39905833333341</v>
      </c>
      <c r="Y3765" s="28">
        <f t="shared" si="1674"/>
        <v>338.18764999999991</v>
      </c>
      <c r="Z3765" s="28">
        <f t="shared" si="1674"/>
        <v>329.06874999999974</v>
      </c>
      <c r="AA3765" s="28">
        <f t="shared" si="1674"/>
        <v>321.8648083333332</v>
      </c>
      <c r="AB3765" s="28">
        <f t="shared" si="1674"/>
        <v>202.36661666666666</v>
      </c>
      <c r="AC3765" s="28">
        <f t="shared" si="1674"/>
        <v>35.93319166666668</v>
      </c>
      <c r="AD3765" s="28">
        <f t="shared" si="1674"/>
        <v>96.176699999999983</v>
      </c>
      <c r="AE3765" s="28">
        <f t="shared" si="1674"/>
        <v>0</v>
      </c>
      <c r="AF3765" s="28">
        <f t="shared" si="1674"/>
        <v>13.055871666666661</v>
      </c>
      <c r="AG3765" s="28">
        <f t="shared" si="1674"/>
        <v>8.5230499999999978</v>
      </c>
      <c r="AH3765" s="28">
        <f t="shared" si="1667"/>
        <v>0</v>
      </c>
      <c r="AL3765" s="24">
        <f t="shared" si="1671"/>
        <v>1496.5756966666663</v>
      </c>
      <c r="AN3765" s="47">
        <v>315</v>
      </c>
      <c r="AP3765" s="20">
        <f t="shared" si="1670"/>
        <v>1811.5756966666663</v>
      </c>
      <c r="AR3765" s="20"/>
    </row>
    <row r="3766" spans="1:44" x14ac:dyDescent="0.25">
      <c r="A3766" t="str">
        <f>VLOOKUP($B3766,'Cushing Balance'!$C$2:$E$500,3,TRUE)</f>
        <v>12018</v>
      </c>
      <c r="B3766" s="2">
        <v>43777</v>
      </c>
      <c r="C3766" s="32"/>
      <c r="D3766" s="36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R3766" s="24">
        <f t="shared" si="1668"/>
        <v>0</v>
      </c>
      <c r="T3766" s="5">
        <v>622.48734584763997</v>
      </c>
      <c r="V3766" s="20">
        <f t="shared" si="1669"/>
        <v>622.48734584763997</v>
      </c>
      <c r="W3766" s="59">
        <f t="shared" si="1665"/>
        <v>43777</v>
      </c>
      <c r="X3766" s="36">
        <f t="shared" si="1674"/>
        <v>151.39905833333341</v>
      </c>
      <c r="Y3766" s="28">
        <f t="shared" si="1674"/>
        <v>338.18764999999991</v>
      </c>
      <c r="Z3766" s="28">
        <f t="shared" si="1674"/>
        <v>329.06874999999974</v>
      </c>
      <c r="AA3766" s="28">
        <f t="shared" si="1674"/>
        <v>321.8648083333332</v>
      </c>
      <c r="AB3766" s="28">
        <f t="shared" si="1674"/>
        <v>202.36661666666666</v>
      </c>
      <c r="AC3766" s="28">
        <f t="shared" si="1674"/>
        <v>35.93319166666668</v>
      </c>
      <c r="AD3766" s="28">
        <f t="shared" si="1674"/>
        <v>96.176699999999983</v>
      </c>
      <c r="AE3766" s="28">
        <f t="shared" si="1674"/>
        <v>0</v>
      </c>
      <c r="AF3766" s="28">
        <f t="shared" si="1674"/>
        <v>13.055871666666661</v>
      </c>
      <c r="AG3766" s="28">
        <f t="shared" si="1674"/>
        <v>8.5230499999999978</v>
      </c>
      <c r="AH3766" s="28">
        <f t="shared" si="1667"/>
        <v>0</v>
      </c>
      <c r="AL3766" s="24">
        <f t="shared" si="1671"/>
        <v>1496.5756966666663</v>
      </c>
      <c r="AN3766" s="47">
        <v>315</v>
      </c>
      <c r="AP3766" s="20">
        <f t="shared" si="1670"/>
        <v>1811.5756966666663</v>
      </c>
      <c r="AR3766" s="20"/>
    </row>
    <row r="3767" spans="1:44" x14ac:dyDescent="0.25">
      <c r="A3767" t="str">
        <f>VLOOKUP($B3767,'Cushing Balance'!$C$2:$E$500,3,TRUE)</f>
        <v>12018</v>
      </c>
      <c r="B3767" s="2">
        <v>43778</v>
      </c>
      <c r="C3767" s="32"/>
      <c r="D3767" s="36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R3767" s="24">
        <f t="shared" si="1668"/>
        <v>0</v>
      </c>
      <c r="T3767" s="5">
        <v>622.48734584763997</v>
      </c>
      <c r="V3767" s="20">
        <f t="shared" si="1669"/>
        <v>622.48734584763997</v>
      </c>
      <c r="W3767" s="59">
        <f t="shared" si="1665"/>
        <v>43778</v>
      </c>
      <c r="X3767" s="36">
        <f t="shared" si="1674"/>
        <v>151.39905833333341</v>
      </c>
      <c r="Y3767" s="28">
        <f t="shared" si="1674"/>
        <v>338.18764999999991</v>
      </c>
      <c r="Z3767" s="28">
        <f t="shared" si="1674"/>
        <v>329.06874999999974</v>
      </c>
      <c r="AA3767" s="28">
        <f t="shared" si="1674"/>
        <v>321.8648083333332</v>
      </c>
      <c r="AB3767" s="28">
        <f t="shared" si="1674"/>
        <v>202.36661666666666</v>
      </c>
      <c r="AC3767" s="28">
        <f t="shared" si="1674"/>
        <v>35.93319166666668</v>
      </c>
      <c r="AD3767" s="28">
        <f t="shared" si="1674"/>
        <v>96.176699999999983</v>
      </c>
      <c r="AE3767" s="28">
        <f t="shared" si="1674"/>
        <v>0</v>
      </c>
      <c r="AF3767" s="28">
        <f t="shared" si="1674"/>
        <v>13.055871666666661</v>
      </c>
      <c r="AG3767" s="28">
        <f t="shared" si="1674"/>
        <v>8.5230499999999978</v>
      </c>
      <c r="AH3767" s="28">
        <f t="shared" si="1667"/>
        <v>0</v>
      </c>
      <c r="AL3767" s="24">
        <f t="shared" si="1671"/>
        <v>1496.5756966666663</v>
      </c>
      <c r="AN3767" s="47">
        <v>315</v>
      </c>
      <c r="AP3767" s="20">
        <f t="shared" si="1670"/>
        <v>1811.5756966666663</v>
      </c>
      <c r="AR3767" s="20"/>
    </row>
    <row r="3768" spans="1:44" x14ac:dyDescent="0.25">
      <c r="A3768" t="str">
        <f>VLOOKUP($B3768,'Cushing Balance'!$C$2:$E$500,3,TRUE)</f>
        <v>12018</v>
      </c>
      <c r="B3768" s="2">
        <v>43779</v>
      </c>
      <c r="C3768" s="32"/>
      <c r="D3768" s="36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R3768" s="24">
        <f t="shared" si="1668"/>
        <v>0</v>
      </c>
      <c r="T3768" s="5">
        <v>622.48734584763997</v>
      </c>
      <c r="V3768" s="20">
        <f t="shared" si="1669"/>
        <v>622.48734584763997</v>
      </c>
      <c r="W3768" s="59">
        <f t="shared" si="1665"/>
        <v>43779</v>
      </c>
      <c r="X3768" s="36">
        <f t="shared" si="1674"/>
        <v>151.39905833333341</v>
      </c>
      <c r="Y3768" s="28">
        <f t="shared" si="1674"/>
        <v>338.18764999999991</v>
      </c>
      <c r="Z3768" s="28">
        <f t="shared" si="1674"/>
        <v>329.06874999999974</v>
      </c>
      <c r="AA3768" s="28">
        <f t="shared" si="1674"/>
        <v>321.8648083333332</v>
      </c>
      <c r="AB3768" s="28">
        <f t="shared" si="1674"/>
        <v>202.36661666666666</v>
      </c>
      <c r="AC3768" s="28">
        <f t="shared" si="1674"/>
        <v>35.93319166666668</v>
      </c>
      <c r="AD3768" s="28">
        <f t="shared" si="1674"/>
        <v>96.176699999999983</v>
      </c>
      <c r="AE3768" s="28">
        <f t="shared" si="1674"/>
        <v>0</v>
      </c>
      <c r="AF3768" s="28">
        <f t="shared" si="1674"/>
        <v>13.055871666666661</v>
      </c>
      <c r="AG3768" s="28">
        <f t="shared" si="1674"/>
        <v>8.5230499999999978</v>
      </c>
      <c r="AH3768" s="28">
        <f t="shared" si="1667"/>
        <v>0</v>
      </c>
      <c r="AL3768" s="24">
        <f t="shared" si="1671"/>
        <v>1496.5756966666663</v>
      </c>
      <c r="AN3768" s="47">
        <v>315</v>
      </c>
      <c r="AP3768" s="20">
        <f t="shared" si="1670"/>
        <v>1811.5756966666663</v>
      </c>
      <c r="AR3768" s="20"/>
    </row>
    <row r="3769" spans="1:44" x14ac:dyDescent="0.25">
      <c r="A3769" t="str">
        <f>VLOOKUP($B3769,'Cushing Balance'!$C$2:$E$500,3,TRUE)</f>
        <v>12018</v>
      </c>
      <c r="B3769" s="2">
        <v>43780</v>
      </c>
      <c r="C3769" s="32"/>
      <c r="D3769" s="36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R3769" s="24">
        <f t="shared" si="1668"/>
        <v>0</v>
      </c>
      <c r="T3769" s="5">
        <v>622.48734584763997</v>
      </c>
      <c r="V3769" s="20">
        <f t="shared" si="1669"/>
        <v>622.48734584763997</v>
      </c>
      <c r="W3769" s="59">
        <f t="shared" si="1665"/>
        <v>43780</v>
      </c>
      <c r="X3769" s="36">
        <f t="shared" si="1674"/>
        <v>151.39905833333341</v>
      </c>
      <c r="Y3769" s="28">
        <f t="shared" si="1674"/>
        <v>338.18764999999991</v>
      </c>
      <c r="Z3769" s="28">
        <f t="shared" si="1674"/>
        <v>329.06874999999974</v>
      </c>
      <c r="AA3769" s="28">
        <f t="shared" si="1674"/>
        <v>321.8648083333332</v>
      </c>
      <c r="AB3769" s="28">
        <f t="shared" si="1674"/>
        <v>202.36661666666666</v>
      </c>
      <c r="AC3769" s="28">
        <f t="shared" si="1674"/>
        <v>35.93319166666668</v>
      </c>
      <c r="AD3769" s="28">
        <f t="shared" si="1674"/>
        <v>96.176699999999983</v>
      </c>
      <c r="AE3769" s="28">
        <f t="shared" si="1674"/>
        <v>0</v>
      </c>
      <c r="AF3769" s="28">
        <f t="shared" si="1674"/>
        <v>13.055871666666661</v>
      </c>
      <c r="AG3769" s="28">
        <f t="shared" si="1674"/>
        <v>8.5230499999999978</v>
      </c>
      <c r="AH3769" s="28">
        <f t="shared" si="1667"/>
        <v>0</v>
      </c>
      <c r="AL3769" s="24">
        <f t="shared" si="1671"/>
        <v>1496.5756966666663</v>
      </c>
      <c r="AN3769" s="47">
        <v>315</v>
      </c>
      <c r="AP3769" s="20">
        <f t="shared" si="1670"/>
        <v>1811.5756966666663</v>
      </c>
      <c r="AR3769" s="20"/>
    </row>
    <row r="3770" spans="1:44" x14ac:dyDescent="0.25">
      <c r="A3770" t="str">
        <f>VLOOKUP($B3770,'Cushing Balance'!$C$2:$E$500,3,TRUE)</f>
        <v>12018</v>
      </c>
      <c r="B3770" s="2">
        <v>43781</v>
      </c>
      <c r="C3770" s="32"/>
      <c r="D3770" s="36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R3770" s="24">
        <f t="shared" si="1668"/>
        <v>0</v>
      </c>
      <c r="T3770" s="5">
        <v>622.48734584763997</v>
      </c>
      <c r="V3770" s="20">
        <f t="shared" si="1669"/>
        <v>622.48734584763997</v>
      </c>
      <c r="W3770" s="59">
        <f t="shared" si="1665"/>
        <v>43781</v>
      </c>
      <c r="X3770" s="36">
        <f t="shared" si="1674"/>
        <v>151.39905833333341</v>
      </c>
      <c r="Y3770" s="28">
        <f t="shared" si="1674"/>
        <v>338.18764999999991</v>
      </c>
      <c r="Z3770" s="28">
        <f t="shared" si="1674"/>
        <v>329.06874999999974</v>
      </c>
      <c r="AA3770" s="28">
        <f t="shared" si="1674"/>
        <v>321.8648083333332</v>
      </c>
      <c r="AB3770" s="28">
        <f t="shared" si="1674"/>
        <v>202.36661666666666</v>
      </c>
      <c r="AC3770" s="28">
        <f t="shared" si="1674"/>
        <v>35.93319166666668</v>
      </c>
      <c r="AD3770" s="28">
        <f t="shared" si="1674"/>
        <v>96.176699999999983</v>
      </c>
      <c r="AE3770" s="28">
        <f t="shared" si="1674"/>
        <v>0</v>
      </c>
      <c r="AF3770" s="28">
        <f t="shared" si="1674"/>
        <v>13.055871666666661</v>
      </c>
      <c r="AG3770" s="28">
        <f t="shared" si="1674"/>
        <v>8.5230499999999978</v>
      </c>
      <c r="AH3770" s="28">
        <f t="shared" si="1667"/>
        <v>0</v>
      </c>
      <c r="AL3770" s="24">
        <f t="shared" si="1671"/>
        <v>1496.5756966666663</v>
      </c>
      <c r="AN3770" s="47">
        <v>315</v>
      </c>
      <c r="AP3770" s="20">
        <f t="shared" si="1670"/>
        <v>1811.5756966666663</v>
      </c>
      <c r="AR3770" s="20"/>
    </row>
    <row r="3771" spans="1:44" x14ac:dyDescent="0.25">
      <c r="A3771" t="str">
        <f>VLOOKUP($B3771,'Cushing Balance'!$C$2:$E$500,3,TRUE)</f>
        <v>12018</v>
      </c>
      <c r="B3771" s="2">
        <v>43782</v>
      </c>
      <c r="C3771" s="32"/>
      <c r="D3771" s="36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R3771" s="24">
        <f t="shared" si="1668"/>
        <v>0</v>
      </c>
      <c r="T3771" s="5">
        <v>622.48734584763997</v>
      </c>
      <c r="V3771" s="20">
        <f t="shared" si="1669"/>
        <v>622.48734584763997</v>
      </c>
      <c r="W3771" s="59">
        <f t="shared" si="1665"/>
        <v>43782</v>
      </c>
      <c r="X3771" s="36">
        <f t="shared" si="1674"/>
        <v>151.39905833333341</v>
      </c>
      <c r="Y3771" s="28">
        <f t="shared" si="1674"/>
        <v>338.18764999999991</v>
      </c>
      <c r="Z3771" s="28">
        <f t="shared" si="1674"/>
        <v>329.06874999999974</v>
      </c>
      <c r="AA3771" s="28">
        <f t="shared" si="1674"/>
        <v>321.8648083333332</v>
      </c>
      <c r="AB3771" s="28">
        <f t="shared" si="1674"/>
        <v>202.36661666666666</v>
      </c>
      <c r="AC3771" s="28">
        <f t="shared" si="1674"/>
        <v>35.93319166666668</v>
      </c>
      <c r="AD3771" s="28">
        <f t="shared" si="1674"/>
        <v>96.176699999999983</v>
      </c>
      <c r="AE3771" s="28">
        <f t="shared" si="1674"/>
        <v>0</v>
      </c>
      <c r="AF3771" s="28">
        <f t="shared" si="1674"/>
        <v>13.055871666666661</v>
      </c>
      <c r="AG3771" s="28">
        <f t="shared" si="1674"/>
        <v>8.5230499999999978</v>
      </c>
      <c r="AH3771" s="28">
        <f t="shared" si="1667"/>
        <v>0</v>
      </c>
      <c r="AL3771" s="24">
        <f t="shared" si="1671"/>
        <v>1496.5756966666663</v>
      </c>
      <c r="AN3771" s="47">
        <v>315</v>
      </c>
      <c r="AP3771" s="20">
        <f t="shared" si="1670"/>
        <v>1811.5756966666663</v>
      </c>
      <c r="AR3771" s="20"/>
    </row>
    <row r="3772" spans="1:44" x14ac:dyDescent="0.25">
      <c r="A3772" t="str">
        <f>VLOOKUP($B3772,'Cushing Balance'!$C$2:$E$500,3,TRUE)</f>
        <v>12018</v>
      </c>
      <c r="B3772" s="2">
        <v>43783</v>
      </c>
      <c r="C3772" s="32"/>
      <c r="D3772" s="36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R3772" s="24">
        <f t="shared" si="1668"/>
        <v>0</v>
      </c>
      <c r="T3772" s="5">
        <v>622.48734584763997</v>
      </c>
      <c r="V3772" s="20">
        <f t="shared" si="1669"/>
        <v>622.48734584763997</v>
      </c>
      <c r="W3772" s="59">
        <f t="shared" si="1665"/>
        <v>43783</v>
      </c>
      <c r="X3772" s="36">
        <f t="shared" si="1674"/>
        <v>151.39905833333341</v>
      </c>
      <c r="Y3772" s="28">
        <f t="shared" si="1674"/>
        <v>338.18764999999991</v>
      </c>
      <c r="Z3772" s="28">
        <f t="shared" si="1674"/>
        <v>329.06874999999974</v>
      </c>
      <c r="AA3772" s="28">
        <f t="shared" si="1674"/>
        <v>321.8648083333332</v>
      </c>
      <c r="AB3772" s="28">
        <f t="shared" si="1674"/>
        <v>202.36661666666666</v>
      </c>
      <c r="AC3772" s="28">
        <f t="shared" si="1674"/>
        <v>35.93319166666668</v>
      </c>
      <c r="AD3772" s="28">
        <f t="shared" si="1674"/>
        <v>96.176699999999983</v>
      </c>
      <c r="AE3772" s="28">
        <f t="shared" si="1674"/>
        <v>0</v>
      </c>
      <c r="AF3772" s="28">
        <f t="shared" si="1674"/>
        <v>13.055871666666661</v>
      </c>
      <c r="AG3772" s="28">
        <f t="shared" si="1674"/>
        <v>8.5230499999999978</v>
      </c>
      <c r="AH3772" s="28">
        <f t="shared" si="1667"/>
        <v>0</v>
      </c>
      <c r="AL3772" s="24">
        <f t="shared" si="1671"/>
        <v>1496.5756966666663</v>
      </c>
      <c r="AN3772" s="47">
        <v>315</v>
      </c>
      <c r="AP3772" s="20">
        <f t="shared" si="1670"/>
        <v>1811.5756966666663</v>
      </c>
      <c r="AR3772" s="20"/>
    </row>
    <row r="3773" spans="1:44" x14ac:dyDescent="0.25">
      <c r="A3773" t="str">
        <f>VLOOKUP($B3773,'Cushing Balance'!$C$2:$E$500,3,TRUE)</f>
        <v>12018</v>
      </c>
      <c r="B3773" s="2">
        <v>43784</v>
      </c>
      <c r="C3773" s="32"/>
      <c r="D3773" s="36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R3773" s="24">
        <f t="shared" si="1668"/>
        <v>0</v>
      </c>
      <c r="T3773" s="5">
        <v>622.48734584763997</v>
      </c>
      <c r="V3773" s="20">
        <f t="shared" si="1669"/>
        <v>622.48734584763997</v>
      </c>
      <c r="W3773" s="59">
        <f t="shared" si="1665"/>
        <v>43784</v>
      </c>
      <c r="X3773" s="36">
        <f t="shared" si="1674"/>
        <v>151.39905833333341</v>
      </c>
      <c r="Y3773" s="28">
        <f t="shared" si="1674"/>
        <v>338.18764999999991</v>
      </c>
      <c r="Z3773" s="28">
        <f t="shared" si="1674"/>
        <v>329.06874999999974</v>
      </c>
      <c r="AA3773" s="28">
        <f t="shared" si="1674"/>
        <v>321.8648083333332</v>
      </c>
      <c r="AB3773" s="28">
        <f t="shared" si="1674"/>
        <v>202.36661666666666</v>
      </c>
      <c r="AC3773" s="28">
        <f t="shared" si="1674"/>
        <v>35.93319166666668</v>
      </c>
      <c r="AD3773" s="28">
        <f t="shared" si="1674"/>
        <v>96.176699999999983</v>
      </c>
      <c r="AE3773" s="28">
        <f t="shared" si="1674"/>
        <v>0</v>
      </c>
      <c r="AF3773" s="28">
        <f t="shared" si="1674"/>
        <v>13.055871666666661</v>
      </c>
      <c r="AG3773" s="28">
        <f t="shared" si="1674"/>
        <v>8.5230499999999978</v>
      </c>
      <c r="AH3773" s="28">
        <f t="shared" si="1667"/>
        <v>0</v>
      </c>
      <c r="AL3773" s="24">
        <f t="shared" si="1671"/>
        <v>1496.5756966666663</v>
      </c>
      <c r="AN3773" s="47">
        <v>315</v>
      </c>
      <c r="AP3773" s="20">
        <f t="shared" si="1670"/>
        <v>1811.5756966666663</v>
      </c>
      <c r="AR3773" s="20"/>
    </row>
    <row r="3774" spans="1:44" x14ac:dyDescent="0.25">
      <c r="A3774" t="str">
        <f>VLOOKUP($B3774,'Cushing Balance'!$C$2:$E$500,3,TRUE)</f>
        <v>12018</v>
      </c>
      <c r="B3774" s="2">
        <v>43785</v>
      </c>
      <c r="C3774" s="32"/>
      <c r="D3774" s="36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R3774" s="24">
        <f t="shared" si="1668"/>
        <v>0</v>
      </c>
      <c r="T3774" s="5">
        <v>622.48734584763997</v>
      </c>
      <c r="V3774" s="20">
        <f t="shared" si="1669"/>
        <v>622.48734584763997</v>
      </c>
      <c r="W3774" s="59">
        <f t="shared" si="1665"/>
        <v>43785</v>
      </c>
      <c r="X3774" s="36">
        <f t="shared" si="1674"/>
        <v>151.39905833333341</v>
      </c>
      <c r="Y3774" s="28">
        <f t="shared" si="1674"/>
        <v>338.18764999999991</v>
      </c>
      <c r="Z3774" s="28">
        <f t="shared" si="1674"/>
        <v>329.06874999999974</v>
      </c>
      <c r="AA3774" s="28">
        <f t="shared" si="1674"/>
        <v>321.8648083333332</v>
      </c>
      <c r="AB3774" s="28">
        <f t="shared" si="1674"/>
        <v>202.36661666666666</v>
      </c>
      <c r="AC3774" s="28">
        <f t="shared" si="1674"/>
        <v>35.93319166666668</v>
      </c>
      <c r="AD3774" s="28">
        <f t="shared" si="1674"/>
        <v>96.176699999999983</v>
      </c>
      <c r="AE3774" s="28">
        <f t="shared" si="1674"/>
        <v>0</v>
      </c>
      <c r="AF3774" s="28">
        <f t="shared" si="1674"/>
        <v>13.055871666666661</v>
      </c>
      <c r="AG3774" s="28">
        <f t="shared" si="1674"/>
        <v>8.5230499999999978</v>
      </c>
      <c r="AH3774" s="28">
        <f t="shared" si="1667"/>
        <v>0</v>
      </c>
      <c r="AL3774" s="24">
        <f t="shared" si="1671"/>
        <v>1496.5756966666663</v>
      </c>
      <c r="AN3774" s="47">
        <v>315</v>
      </c>
      <c r="AP3774" s="20">
        <f t="shared" si="1670"/>
        <v>1811.5756966666663</v>
      </c>
      <c r="AR3774" s="20"/>
    </row>
    <row r="3775" spans="1:44" x14ac:dyDescent="0.25">
      <c r="A3775" t="str">
        <f>VLOOKUP($B3775,'Cushing Balance'!$C$2:$E$500,3,TRUE)</f>
        <v>12018</v>
      </c>
      <c r="B3775" s="2">
        <v>43786</v>
      </c>
      <c r="C3775" s="32"/>
      <c r="D3775" s="36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R3775" s="24">
        <f t="shared" si="1668"/>
        <v>0</v>
      </c>
      <c r="T3775" s="5">
        <v>622.48734584763997</v>
      </c>
      <c r="V3775" s="20">
        <f t="shared" si="1669"/>
        <v>622.48734584763997</v>
      </c>
      <c r="W3775" s="59">
        <f t="shared" si="1665"/>
        <v>43786</v>
      </c>
      <c r="X3775" s="36">
        <f t="shared" si="1674"/>
        <v>151.39905833333341</v>
      </c>
      <c r="Y3775" s="28">
        <f t="shared" si="1674"/>
        <v>338.18764999999991</v>
      </c>
      <c r="Z3775" s="28">
        <f t="shared" si="1674"/>
        <v>329.06874999999974</v>
      </c>
      <c r="AA3775" s="28">
        <f t="shared" si="1674"/>
        <v>321.8648083333332</v>
      </c>
      <c r="AB3775" s="28">
        <f t="shared" si="1674"/>
        <v>202.36661666666666</v>
      </c>
      <c r="AC3775" s="28">
        <f t="shared" si="1674"/>
        <v>35.93319166666668</v>
      </c>
      <c r="AD3775" s="28">
        <f t="shared" si="1674"/>
        <v>96.176699999999983</v>
      </c>
      <c r="AE3775" s="28">
        <f t="shared" si="1674"/>
        <v>0</v>
      </c>
      <c r="AF3775" s="28">
        <f t="shared" si="1674"/>
        <v>13.055871666666661</v>
      </c>
      <c r="AG3775" s="28">
        <f t="shared" si="1674"/>
        <v>8.5230499999999978</v>
      </c>
      <c r="AH3775" s="28">
        <f t="shared" si="1667"/>
        <v>0</v>
      </c>
      <c r="AL3775" s="24">
        <f t="shared" si="1671"/>
        <v>1496.5756966666663</v>
      </c>
      <c r="AN3775" s="47">
        <v>315</v>
      </c>
      <c r="AP3775" s="20">
        <f t="shared" si="1670"/>
        <v>1811.5756966666663</v>
      </c>
      <c r="AR3775" s="20"/>
    </row>
    <row r="3776" spans="1:44" x14ac:dyDescent="0.25">
      <c r="A3776" t="str">
        <f>VLOOKUP($B3776,'Cushing Balance'!$C$2:$E$500,3,TRUE)</f>
        <v>12018</v>
      </c>
      <c r="B3776" s="2">
        <v>43787</v>
      </c>
      <c r="C3776" s="32"/>
      <c r="D3776" s="36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R3776" s="24">
        <f t="shared" si="1668"/>
        <v>0</v>
      </c>
      <c r="T3776" s="5">
        <v>622.48734584763997</v>
      </c>
      <c r="V3776" s="20">
        <f t="shared" si="1669"/>
        <v>622.48734584763997</v>
      </c>
      <c r="W3776" s="59">
        <f t="shared" si="1665"/>
        <v>43787</v>
      </c>
      <c r="X3776" s="36">
        <f t="shared" si="1674"/>
        <v>151.39905833333341</v>
      </c>
      <c r="Y3776" s="28">
        <f t="shared" si="1674"/>
        <v>338.18764999999991</v>
      </c>
      <c r="Z3776" s="28">
        <f t="shared" si="1674"/>
        <v>329.06874999999974</v>
      </c>
      <c r="AA3776" s="28">
        <f t="shared" si="1674"/>
        <v>321.8648083333332</v>
      </c>
      <c r="AB3776" s="28">
        <f t="shared" si="1674"/>
        <v>202.36661666666666</v>
      </c>
      <c r="AC3776" s="28">
        <f t="shared" si="1674"/>
        <v>35.93319166666668</v>
      </c>
      <c r="AD3776" s="28">
        <f t="shared" si="1674"/>
        <v>96.176699999999983</v>
      </c>
      <c r="AE3776" s="28">
        <f t="shared" si="1674"/>
        <v>0</v>
      </c>
      <c r="AF3776" s="28">
        <f t="shared" si="1674"/>
        <v>13.055871666666661</v>
      </c>
      <c r="AG3776" s="28">
        <f t="shared" si="1674"/>
        <v>8.5230499999999978</v>
      </c>
      <c r="AH3776" s="28">
        <f t="shared" si="1667"/>
        <v>0</v>
      </c>
      <c r="AL3776" s="24">
        <f t="shared" si="1671"/>
        <v>1496.5756966666663</v>
      </c>
      <c r="AN3776" s="47">
        <v>315</v>
      </c>
      <c r="AP3776" s="20">
        <f t="shared" si="1670"/>
        <v>1811.5756966666663</v>
      </c>
      <c r="AR3776" s="20"/>
    </row>
    <row r="3777" spans="1:44" x14ac:dyDescent="0.25">
      <c r="A3777" t="str">
        <f>VLOOKUP($B3777,'Cushing Balance'!$C$2:$E$500,3,TRUE)</f>
        <v>12018</v>
      </c>
      <c r="B3777" s="2">
        <v>43788</v>
      </c>
      <c r="C3777" s="32"/>
      <c r="D3777" s="36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R3777" s="24">
        <f t="shared" si="1668"/>
        <v>0</v>
      </c>
      <c r="T3777" s="5">
        <v>622.48734584763997</v>
      </c>
      <c r="V3777" s="20">
        <f t="shared" si="1669"/>
        <v>622.48734584763997</v>
      </c>
      <c r="W3777" s="59">
        <f t="shared" si="1665"/>
        <v>43788</v>
      </c>
      <c r="X3777" s="36">
        <f t="shared" si="1674"/>
        <v>151.39905833333341</v>
      </c>
      <c r="Y3777" s="28">
        <f t="shared" si="1674"/>
        <v>338.18764999999991</v>
      </c>
      <c r="Z3777" s="28">
        <f t="shared" si="1674"/>
        <v>329.06874999999974</v>
      </c>
      <c r="AA3777" s="28">
        <f t="shared" si="1674"/>
        <v>321.8648083333332</v>
      </c>
      <c r="AB3777" s="28">
        <f t="shared" si="1674"/>
        <v>202.36661666666666</v>
      </c>
      <c r="AC3777" s="28">
        <f t="shared" si="1674"/>
        <v>35.93319166666668</v>
      </c>
      <c r="AD3777" s="28">
        <f t="shared" si="1674"/>
        <v>96.176699999999983</v>
      </c>
      <c r="AE3777" s="28">
        <f t="shared" si="1674"/>
        <v>0</v>
      </c>
      <c r="AF3777" s="28">
        <f t="shared" si="1674"/>
        <v>13.055871666666661</v>
      </c>
      <c r="AG3777" s="28">
        <f t="shared" si="1674"/>
        <v>8.5230499999999978</v>
      </c>
      <c r="AH3777" s="28">
        <f t="shared" si="1667"/>
        <v>0</v>
      </c>
      <c r="AL3777" s="24">
        <f t="shared" si="1671"/>
        <v>1496.5756966666663</v>
      </c>
      <c r="AN3777" s="47">
        <v>315</v>
      </c>
      <c r="AP3777" s="20">
        <f t="shared" si="1670"/>
        <v>1811.5756966666663</v>
      </c>
      <c r="AR3777" s="20"/>
    </row>
    <row r="3778" spans="1:44" x14ac:dyDescent="0.25">
      <c r="A3778" t="str">
        <f>VLOOKUP($B3778,'Cushing Balance'!$C$2:$E$500,3,TRUE)</f>
        <v>12018</v>
      </c>
      <c r="B3778" s="2">
        <v>43789</v>
      </c>
      <c r="C3778" s="32"/>
      <c r="D3778" s="36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R3778" s="24">
        <f t="shared" si="1668"/>
        <v>0</v>
      </c>
      <c r="T3778" s="5">
        <v>622.48734584763997</v>
      </c>
      <c r="V3778" s="20">
        <f t="shared" si="1669"/>
        <v>622.48734584763997</v>
      </c>
      <c r="W3778" s="59">
        <f t="shared" ref="W3778:W3818" si="1675">B3778</f>
        <v>43789</v>
      </c>
      <c r="X3778" s="36">
        <f t="shared" si="1674"/>
        <v>151.39905833333341</v>
      </c>
      <c r="Y3778" s="28">
        <f t="shared" si="1674"/>
        <v>338.18764999999991</v>
      </c>
      <c r="Z3778" s="28">
        <f t="shared" si="1674"/>
        <v>329.06874999999974</v>
      </c>
      <c r="AA3778" s="28">
        <f t="shared" si="1674"/>
        <v>321.8648083333332</v>
      </c>
      <c r="AB3778" s="28">
        <f t="shared" si="1674"/>
        <v>202.36661666666666</v>
      </c>
      <c r="AC3778" s="28">
        <f t="shared" si="1674"/>
        <v>35.93319166666668</v>
      </c>
      <c r="AD3778" s="28">
        <f t="shared" si="1674"/>
        <v>96.176699999999983</v>
      </c>
      <c r="AE3778" s="28">
        <f t="shared" si="1674"/>
        <v>0</v>
      </c>
      <c r="AF3778" s="28">
        <f t="shared" si="1674"/>
        <v>13.055871666666661</v>
      </c>
      <c r="AG3778" s="28">
        <f t="shared" si="1674"/>
        <v>8.5230499999999978</v>
      </c>
      <c r="AH3778" s="28">
        <f t="shared" si="1667"/>
        <v>0</v>
      </c>
      <c r="AL3778" s="24">
        <f t="shared" si="1671"/>
        <v>1496.5756966666663</v>
      </c>
      <c r="AN3778" s="47">
        <v>315</v>
      </c>
      <c r="AP3778" s="20">
        <f t="shared" si="1670"/>
        <v>1811.5756966666663</v>
      </c>
      <c r="AR3778" s="20"/>
    </row>
    <row r="3779" spans="1:44" x14ac:dyDescent="0.25">
      <c r="A3779" t="str">
        <f>VLOOKUP($B3779,'Cushing Balance'!$C$2:$E$500,3,TRUE)</f>
        <v>12018</v>
      </c>
      <c r="B3779" s="2">
        <v>43790</v>
      </c>
      <c r="C3779" s="32"/>
      <c r="D3779" s="36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R3779" s="24">
        <f t="shared" si="1668"/>
        <v>0</v>
      </c>
      <c r="T3779" s="5">
        <v>622.48734584763997</v>
      </c>
      <c r="V3779" s="20">
        <f t="shared" si="1669"/>
        <v>622.48734584763997</v>
      </c>
      <c r="W3779" s="59">
        <f t="shared" si="1675"/>
        <v>43790</v>
      </c>
      <c r="X3779" s="36">
        <f t="shared" si="1674"/>
        <v>151.39905833333341</v>
      </c>
      <c r="Y3779" s="28">
        <f t="shared" si="1674"/>
        <v>338.18764999999991</v>
      </c>
      <c r="Z3779" s="28">
        <f t="shared" si="1674"/>
        <v>329.06874999999974</v>
      </c>
      <c r="AA3779" s="28">
        <f t="shared" si="1674"/>
        <v>321.8648083333332</v>
      </c>
      <c r="AB3779" s="28">
        <f t="shared" si="1674"/>
        <v>202.36661666666666</v>
      </c>
      <c r="AC3779" s="28">
        <f t="shared" si="1674"/>
        <v>35.93319166666668</v>
      </c>
      <c r="AD3779" s="28">
        <f t="shared" si="1674"/>
        <v>96.176699999999983</v>
      </c>
      <c r="AE3779" s="28">
        <f t="shared" si="1674"/>
        <v>0</v>
      </c>
      <c r="AF3779" s="28">
        <f t="shared" si="1674"/>
        <v>13.055871666666661</v>
      </c>
      <c r="AG3779" s="28">
        <f t="shared" si="1674"/>
        <v>8.5230499999999978</v>
      </c>
      <c r="AH3779" s="28">
        <f t="shared" si="1667"/>
        <v>0</v>
      </c>
      <c r="AL3779" s="24">
        <f t="shared" si="1671"/>
        <v>1496.5756966666663</v>
      </c>
      <c r="AN3779" s="47">
        <v>315</v>
      </c>
      <c r="AP3779" s="20">
        <f t="shared" si="1670"/>
        <v>1811.5756966666663</v>
      </c>
      <c r="AR3779" s="20"/>
    </row>
    <row r="3780" spans="1:44" x14ac:dyDescent="0.25">
      <c r="A3780" t="str">
        <f>VLOOKUP($B3780,'Cushing Balance'!$C$2:$E$500,3,TRUE)</f>
        <v>12018</v>
      </c>
      <c r="B3780" s="2">
        <v>43791</v>
      </c>
      <c r="C3780" s="32"/>
      <c r="D3780" s="36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R3780" s="24">
        <f t="shared" si="1668"/>
        <v>0</v>
      </c>
      <c r="T3780" s="5">
        <v>622.48734584763997</v>
      </c>
      <c r="V3780" s="20">
        <f t="shared" si="1669"/>
        <v>622.48734584763997</v>
      </c>
      <c r="W3780" s="59">
        <f t="shared" si="1675"/>
        <v>43791</v>
      </c>
      <c r="X3780" s="36">
        <f t="shared" si="1674"/>
        <v>151.39905833333341</v>
      </c>
      <c r="Y3780" s="28">
        <f t="shared" si="1674"/>
        <v>338.18764999999991</v>
      </c>
      <c r="Z3780" s="28">
        <f t="shared" si="1674"/>
        <v>329.06874999999974</v>
      </c>
      <c r="AA3780" s="28">
        <f t="shared" si="1674"/>
        <v>321.8648083333332</v>
      </c>
      <c r="AB3780" s="28">
        <f t="shared" si="1674"/>
        <v>202.36661666666666</v>
      </c>
      <c r="AC3780" s="28">
        <f t="shared" si="1674"/>
        <v>35.93319166666668</v>
      </c>
      <c r="AD3780" s="28">
        <f t="shared" si="1674"/>
        <v>96.176699999999983</v>
      </c>
      <c r="AE3780" s="28">
        <f t="shared" si="1674"/>
        <v>0</v>
      </c>
      <c r="AF3780" s="28">
        <f t="shared" si="1674"/>
        <v>13.055871666666661</v>
      </c>
      <c r="AG3780" s="28">
        <f t="shared" si="1674"/>
        <v>8.5230499999999978</v>
      </c>
      <c r="AH3780" s="28">
        <f t="shared" si="1667"/>
        <v>0</v>
      </c>
      <c r="AL3780" s="24">
        <f t="shared" si="1671"/>
        <v>1496.5756966666663</v>
      </c>
      <c r="AN3780" s="47">
        <v>315</v>
      </c>
      <c r="AP3780" s="20">
        <f t="shared" si="1670"/>
        <v>1811.5756966666663</v>
      </c>
      <c r="AR3780" s="20"/>
    </row>
    <row r="3781" spans="1:44" x14ac:dyDescent="0.25">
      <c r="A3781" t="str">
        <f>VLOOKUP($B3781,'Cushing Balance'!$C$2:$E$500,3,TRUE)</f>
        <v>12018</v>
      </c>
      <c r="B3781" s="2">
        <v>43792</v>
      </c>
      <c r="C3781" s="32"/>
      <c r="D3781" s="36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R3781" s="24">
        <f t="shared" si="1668"/>
        <v>0</v>
      </c>
      <c r="T3781" s="5">
        <v>622.48734584763997</v>
      </c>
      <c r="V3781" s="20">
        <f t="shared" si="1669"/>
        <v>622.48734584763997</v>
      </c>
      <c r="W3781" s="59">
        <f t="shared" si="1675"/>
        <v>43792</v>
      </c>
      <c r="X3781" s="36">
        <f t="shared" ref="X3781:AG3796" si="1676">AVERAGE(X3774:X3780)</f>
        <v>151.39905833333341</v>
      </c>
      <c r="Y3781" s="28">
        <f t="shared" si="1676"/>
        <v>338.18764999999991</v>
      </c>
      <c r="Z3781" s="28">
        <f t="shared" si="1676"/>
        <v>329.06874999999974</v>
      </c>
      <c r="AA3781" s="28">
        <f t="shared" si="1676"/>
        <v>321.8648083333332</v>
      </c>
      <c r="AB3781" s="28">
        <f t="shared" si="1676"/>
        <v>202.36661666666666</v>
      </c>
      <c r="AC3781" s="28">
        <f t="shared" si="1676"/>
        <v>35.93319166666668</v>
      </c>
      <c r="AD3781" s="28">
        <f t="shared" si="1676"/>
        <v>96.176699999999983</v>
      </c>
      <c r="AE3781" s="28">
        <f t="shared" si="1676"/>
        <v>0</v>
      </c>
      <c r="AF3781" s="28">
        <f t="shared" si="1676"/>
        <v>13.055871666666661</v>
      </c>
      <c r="AG3781" s="28">
        <f t="shared" si="1676"/>
        <v>8.5230499999999978</v>
      </c>
      <c r="AH3781" s="28">
        <f t="shared" ref="AH3781:AH3818" si="1677">AVERAGE(AH3774:AH3780)</f>
        <v>0</v>
      </c>
      <c r="AL3781" s="24">
        <f t="shared" si="1671"/>
        <v>1496.5756966666663</v>
      </c>
      <c r="AN3781" s="47">
        <v>315</v>
      </c>
      <c r="AP3781" s="20">
        <f t="shared" si="1670"/>
        <v>1811.5756966666663</v>
      </c>
      <c r="AR3781" s="20"/>
    </row>
    <row r="3782" spans="1:44" x14ac:dyDescent="0.25">
      <c r="A3782" t="str">
        <f>VLOOKUP($B3782,'Cushing Balance'!$C$2:$E$500,3,TRUE)</f>
        <v>12018</v>
      </c>
      <c r="B3782" s="2">
        <v>43793</v>
      </c>
      <c r="C3782" s="32"/>
      <c r="D3782" s="36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R3782" s="24">
        <f t="shared" si="1668"/>
        <v>0</v>
      </c>
      <c r="T3782" s="5">
        <v>622.48734584763997</v>
      </c>
      <c r="V3782" s="20">
        <f t="shared" si="1669"/>
        <v>622.48734584763997</v>
      </c>
      <c r="W3782" s="59">
        <f t="shared" si="1675"/>
        <v>43793</v>
      </c>
      <c r="X3782" s="36">
        <f t="shared" si="1676"/>
        <v>151.39905833333341</v>
      </c>
      <c r="Y3782" s="28">
        <f t="shared" si="1676"/>
        <v>338.18764999999991</v>
      </c>
      <c r="Z3782" s="28">
        <f t="shared" si="1676"/>
        <v>329.06874999999974</v>
      </c>
      <c r="AA3782" s="28">
        <f t="shared" si="1676"/>
        <v>321.8648083333332</v>
      </c>
      <c r="AB3782" s="28">
        <f t="shared" si="1676"/>
        <v>202.36661666666666</v>
      </c>
      <c r="AC3782" s="28">
        <f t="shared" si="1676"/>
        <v>35.93319166666668</v>
      </c>
      <c r="AD3782" s="28">
        <f t="shared" si="1676"/>
        <v>96.176699999999983</v>
      </c>
      <c r="AE3782" s="28">
        <f t="shared" si="1676"/>
        <v>0</v>
      </c>
      <c r="AF3782" s="28">
        <f t="shared" si="1676"/>
        <v>13.055871666666661</v>
      </c>
      <c r="AG3782" s="28">
        <f t="shared" si="1676"/>
        <v>8.5230499999999978</v>
      </c>
      <c r="AH3782" s="28">
        <f t="shared" si="1677"/>
        <v>0</v>
      </c>
      <c r="AL3782" s="24">
        <f t="shared" si="1671"/>
        <v>1496.5756966666663</v>
      </c>
      <c r="AN3782" s="47">
        <v>315</v>
      </c>
      <c r="AP3782" s="20">
        <f t="shared" si="1670"/>
        <v>1811.5756966666663</v>
      </c>
      <c r="AR3782" s="20"/>
    </row>
    <row r="3783" spans="1:44" x14ac:dyDescent="0.25">
      <c r="A3783" t="str">
        <f>VLOOKUP($B3783,'Cushing Balance'!$C$2:$E$500,3,TRUE)</f>
        <v>12018</v>
      </c>
      <c r="B3783" s="2">
        <v>43794</v>
      </c>
      <c r="C3783" s="32"/>
      <c r="D3783" s="36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R3783" s="24">
        <f t="shared" si="1668"/>
        <v>0</v>
      </c>
      <c r="T3783" s="5">
        <v>622.48734584763997</v>
      </c>
      <c r="V3783" s="20">
        <f t="shared" si="1669"/>
        <v>622.48734584763997</v>
      </c>
      <c r="W3783" s="59">
        <f t="shared" si="1675"/>
        <v>43794</v>
      </c>
      <c r="X3783" s="36">
        <f t="shared" si="1676"/>
        <v>151.39905833333341</v>
      </c>
      <c r="Y3783" s="28">
        <f t="shared" si="1676"/>
        <v>338.18764999999991</v>
      </c>
      <c r="Z3783" s="28">
        <f t="shared" si="1676"/>
        <v>329.06874999999974</v>
      </c>
      <c r="AA3783" s="28">
        <f t="shared" si="1676"/>
        <v>321.8648083333332</v>
      </c>
      <c r="AB3783" s="28">
        <f t="shared" si="1676"/>
        <v>202.36661666666666</v>
      </c>
      <c r="AC3783" s="28">
        <f t="shared" si="1676"/>
        <v>35.93319166666668</v>
      </c>
      <c r="AD3783" s="28">
        <f t="shared" si="1676"/>
        <v>96.176699999999983</v>
      </c>
      <c r="AE3783" s="28">
        <f t="shared" si="1676"/>
        <v>0</v>
      </c>
      <c r="AF3783" s="28">
        <f t="shared" si="1676"/>
        <v>13.055871666666661</v>
      </c>
      <c r="AG3783" s="28">
        <f t="shared" si="1676"/>
        <v>8.5230499999999978</v>
      </c>
      <c r="AH3783" s="28">
        <f t="shared" si="1677"/>
        <v>0</v>
      </c>
      <c r="AL3783" s="24">
        <f t="shared" si="1671"/>
        <v>1496.5756966666663</v>
      </c>
      <c r="AN3783" s="47">
        <v>315</v>
      </c>
      <c r="AP3783" s="20">
        <f t="shared" si="1670"/>
        <v>1811.5756966666663</v>
      </c>
      <c r="AR3783" s="20"/>
    </row>
    <row r="3784" spans="1:44" x14ac:dyDescent="0.25">
      <c r="A3784" t="str">
        <f>VLOOKUP($B3784,'Cushing Balance'!$C$2:$E$500,3,TRUE)</f>
        <v>12018</v>
      </c>
      <c r="B3784" s="2">
        <v>43795</v>
      </c>
      <c r="C3784" s="32"/>
      <c r="D3784" s="36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R3784" s="24">
        <f t="shared" si="1668"/>
        <v>0</v>
      </c>
      <c r="T3784" s="5">
        <v>622.48734584763997</v>
      </c>
      <c r="V3784" s="20">
        <f t="shared" si="1669"/>
        <v>622.48734584763997</v>
      </c>
      <c r="W3784" s="59">
        <f t="shared" si="1675"/>
        <v>43795</v>
      </c>
      <c r="X3784" s="36">
        <f t="shared" si="1676"/>
        <v>151.39905833333341</v>
      </c>
      <c r="Y3784" s="28">
        <f t="shared" si="1676"/>
        <v>338.18764999999991</v>
      </c>
      <c r="Z3784" s="28">
        <f t="shared" si="1676"/>
        <v>329.06874999999974</v>
      </c>
      <c r="AA3784" s="28">
        <f t="shared" si="1676"/>
        <v>321.8648083333332</v>
      </c>
      <c r="AB3784" s="28">
        <f t="shared" si="1676"/>
        <v>202.36661666666666</v>
      </c>
      <c r="AC3784" s="28">
        <f t="shared" si="1676"/>
        <v>35.93319166666668</v>
      </c>
      <c r="AD3784" s="28">
        <f t="shared" si="1676"/>
        <v>96.176699999999983</v>
      </c>
      <c r="AE3784" s="28">
        <f t="shared" si="1676"/>
        <v>0</v>
      </c>
      <c r="AF3784" s="28">
        <f t="shared" si="1676"/>
        <v>13.055871666666661</v>
      </c>
      <c r="AG3784" s="28">
        <f t="shared" si="1676"/>
        <v>8.5230499999999978</v>
      </c>
      <c r="AH3784" s="28">
        <f t="shared" si="1677"/>
        <v>0</v>
      </c>
      <c r="AL3784" s="24">
        <f t="shared" si="1671"/>
        <v>1496.5756966666663</v>
      </c>
      <c r="AN3784" s="47">
        <v>315</v>
      </c>
      <c r="AP3784" s="20">
        <f t="shared" si="1670"/>
        <v>1811.5756966666663</v>
      </c>
      <c r="AR3784" s="20"/>
    </row>
    <row r="3785" spans="1:44" x14ac:dyDescent="0.25">
      <c r="A3785" t="str">
        <f>VLOOKUP($B3785,'Cushing Balance'!$C$2:$E$500,3,TRUE)</f>
        <v>12018</v>
      </c>
      <c r="B3785" s="2">
        <v>43796</v>
      </c>
      <c r="C3785" s="32"/>
      <c r="D3785" s="36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R3785" s="24">
        <f t="shared" si="1668"/>
        <v>0</v>
      </c>
      <c r="T3785" s="5">
        <v>622.48734584763997</v>
      </c>
      <c r="V3785" s="20">
        <f t="shared" si="1669"/>
        <v>622.48734584763997</v>
      </c>
      <c r="W3785" s="59">
        <f t="shared" si="1675"/>
        <v>43796</v>
      </c>
      <c r="X3785" s="36">
        <f t="shared" si="1676"/>
        <v>151.39905833333341</v>
      </c>
      <c r="Y3785" s="28">
        <f t="shared" si="1676"/>
        <v>338.18764999999991</v>
      </c>
      <c r="Z3785" s="28">
        <f t="shared" si="1676"/>
        <v>329.06874999999974</v>
      </c>
      <c r="AA3785" s="28">
        <f t="shared" si="1676"/>
        <v>321.8648083333332</v>
      </c>
      <c r="AB3785" s="28">
        <f t="shared" si="1676"/>
        <v>202.36661666666666</v>
      </c>
      <c r="AC3785" s="28">
        <f t="shared" si="1676"/>
        <v>35.93319166666668</v>
      </c>
      <c r="AD3785" s="28">
        <f t="shared" si="1676"/>
        <v>96.176699999999983</v>
      </c>
      <c r="AE3785" s="28">
        <f t="shared" si="1676"/>
        <v>0</v>
      </c>
      <c r="AF3785" s="28">
        <f t="shared" si="1676"/>
        <v>13.055871666666661</v>
      </c>
      <c r="AG3785" s="28">
        <f t="shared" si="1676"/>
        <v>8.5230499999999978</v>
      </c>
      <c r="AH3785" s="28">
        <f t="shared" si="1677"/>
        <v>0</v>
      </c>
      <c r="AL3785" s="24">
        <f t="shared" si="1671"/>
        <v>1496.5756966666663</v>
      </c>
      <c r="AN3785" s="47">
        <v>315</v>
      </c>
      <c r="AP3785" s="20">
        <f t="shared" si="1670"/>
        <v>1811.5756966666663</v>
      </c>
      <c r="AR3785" s="20"/>
    </row>
    <row r="3786" spans="1:44" x14ac:dyDescent="0.25">
      <c r="A3786" t="str">
        <f>VLOOKUP($B3786,'Cushing Balance'!$C$2:$E$500,3,TRUE)</f>
        <v>12018</v>
      </c>
      <c r="B3786" s="2">
        <v>43797</v>
      </c>
      <c r="C3786" s="32"/>
      <c r="D3786" s="36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R3786" s="24">
        <f t="shared" ref="R3786:R3818" si="1678">SUM(D3786:P3786)</f>
        <v>0</v>
      </c>
      <c r="T3786" s="5">
        <v>622.48734584763997</v>
      </c>
      <c r="V3786" s="20">
        <f t="shared" ref="V3786:V3818" si="1679">T3786+R3786</f>
        <v>622.48734584763997</v>
      </c>
      <c r="W3786" s="59">
        <f t="shared" si="1675"/>
        <v>43797</v>
      </c>
      <c r="X3786" s="36">
        <f t="shared" si="1676"/>
        <v>151.39905833333341</v>
      </c>
      <c r="Y3786" s="28">
        <f t="shared" si="1676"/>
        <v>338.18764999999991</v>
      </c>
      <c r="Z3786" s="28">
        <f t="shared" si="1676"/>
        <v>329.06874999999974</v>
      </c>
      <c r="AA3786" s="28">
        <f t="shared" si="1676"/>
        <v>321.8648083333332</v>
      </c>
      <c r="AB3786" s="28">
        <f t="shared" si="1676"/>
        <v>202.36661666666666</v>
      </c>
      <c r="AC3786" s="28">
        <f t="shared" si="1676"/>
        <v>35.93319166666668</v>
      </c>
      <c r="AD3786" s="28">
        <f t="shared" si="1676"/>
        <v>96.176699999999983</v>
      </c>
      <c r="AE3786" s="28">
        <f t="shared" si="1676"/>
        <v>0</v>
      </c>
      <c r="AF3786" s="28">
        <f t="shared" si="1676"/>
        <v>13.055871666666661</v>
      </c>
      <c r="AG3786" s="28">
        <f t="shared" si="1676"/>
        <v>8.5230499999999978</v>
      </c>
      <c r="AH3786" s="28">
        <f t="shared" si="1677"/>
        <v>0</v>
      </c>
      <c r="AL3786" s="24">
        <f t="shared" si="1671"/>
        <v>1496.5756966666663</v>
      </c>
      <c r="AN3786" s="47">
        <v>315</v>
      </c>
      <c r="AP3786" s="20">
        <f t="shared" ref="AP3786:AP3818" si="1680">AN3786+AL3786</f>
        <v>1811.5756966666663</v>
      </c>
      <c r="AR3786" s="20"/>
    </row>
    <row r="3787" spans="1:44" x14ac:dyDescent="0.25">
      <c r="A3787" t="str">
        <f>VLOOKUP($B3787,'Cushing Balance'!$C$2:$E$500,3,TRUE)</f>
        <v>12018</v>
      </c>
      <c r="B3787" s="2">
        <v>43798</v>
      </c>
      <c r="C3787" s="32"/>
      <c r="D3787" s="36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R3787" s="24">
        <f t="shared" si="1678"/>
        <v>0</v>
      </c>
      <c r="T3787" s="5">
        <v>622.48734584763997</v>
      </c>
      <c r="V3787" s="20">
        <f t="shared" si="1679"/>
        <v>622.48734584763997</v>
      </c>
      <c r="W3787" s="59">
        <f t="shared" si="1675"/>
        <v>43798</v>
      </c>
      <c r="X3787" s="36">
        <f t="shared" si="1676"/>
        <v>151.39905833333341</v>
      </c>
      <c r="Y3787" s="28">
        <f t="shared" si="1676"/>
        <v>338.18764999999991</v>
      </c>
      <c r="Z3787" s="28">
        <f t="shared" si="1676"/>
        <v>329.06874999999974</v>
      </c>
      <c r="AA3787" s="28">
        <f t="shared" si="1676"/>
        <v>321.8648083333332</v>
      </c>
      <c r="AB3787" s="28">
        <f t="shared" si="1676"/>
        <v>202.36661666666666</v>
      </c>
      <c r="AC3787" s="28">
        <f t="shared" si="1676"/>
        <v>35.93319166666668</v>
      </c>
      <c r="AD3787" s="28">
        <f t="shared" si="1676"/>
        <v>96.176699999999983</v>
      </c>
      <c r="AE3787" s="28">
        <f t="shared" si="1676"/>
        <v>0</v>
      </c>
      <c r="AF3787" s="28">
        <f t="shared" si="1676"/>
        <v>13.055871666666661</v>
      </c>
      <c r="AG3787" s="28">
        <f t="shared" si="1676"/>
        <v>8.5230499999999978</v>
      </c>
      <c r="AH3787" s="28">
        <f t="shared" si="1677"/>
        <v>0</v>
      </c>
      <c r="AL3787" s="24">
        <f t="shared" ref="AL3787:AL3818" si="1681">SUM(X3787:AJ3787)</f>
        <v>1496.5756966666663</v>
      </c>
      <c r="AN3787" s="47">
        <v>315</v>
      </c>
      <c r="AP3787" s="20">
        <f t="shared" si="1680"/>
        <v>1811.5756966666663</v>
      </c>
      <c r="AR3787" s="20"/>
    </row>
    <row r="3788" spans="1:44" x14ac:dyDescent="0.25">
      <c r="A3788" t="str">
        <f>VLOOKUP($B3788,'Cushing Balance'!$C$2:$E$500,3,TRUE)</f>
        <v>12018</v>
      </c>
      <c r="B3788" s="2">
        <v>43799</v>
      </c>
      <c r="C3788" s="32"/>
      <c r="D3788" s="36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R3788" s="24">
        <f t="shared" si="1678"/>
        <v>0</v>
      </c>
      <c r="T3788" s="5">
        <v>622.48734584763997</v>
      </c>
      <c r="V3788" s="20">
        <f t="shared" si="1679"/>
        <v>622.48734584763997</v>
      </c>
      <c r="W3788" s="59">
        <f t="shared" si="1675"/>
        <v>43799</v>
      </c>
      <c r="X3788" s="36">
        <f t="shared" si="1676"/>
        <v>151.39905833333341</v>
      </c>
      <c r="Y3788" s="28">
        <f t="shared" si="1676"/>
        <v>338.18764999999991</v>
      </c>
      <c r="Z3788" s="28">
        <f t="shared" si="1676"/>
        <v>329.06874999999974</v>
      </c>
      <c r="AA3788" s="28">
        <f t="shared" si="1676"/>
        <v>321.8648083333332</v>
      </c>
      <c r="AB3788" s="28">
        <f t="shared" si="1676"/>
        <v>202.36661666666666</v>
      </c>
      <c r="AC3788" s="28">
        <f t="shared" si="1676"/>
        <v>35.93319166666668</v>
      </c>
      <c r="AD3788" s="28">
        <f t="shared" si="1676"/>
        <v>96.176699999999983</v>
      </c>
      <c r="AE3788" s="28">
        <f t="shared" si="1676"/>
        <v>0</v>
      </c>
      <c r="AF3788" s="28">
        <f t="shared" si="1676"/>
        <v>13.055871666666661</v>
      </c>
      <c r="AG3788" s="28">
        <f t="shared" si="1676"/>
        <v>8.5230499999999978</v>
      </c>
      <c r="AH3788" s="28">
        <f t="shared" si="1677"/>
        <v>0</v>
      </c>
      <c r="AL3788" s="24">
        <f t="shared" si="1681"/>
        <v>1496.5756966666663</v>
      </c>
      <c r="AN3788" s="47">
        <v>315</v>
      </c>
      <c r="AP3788" s="20">
        <f t="shared" si="1680"/>
        <v>1811.5756966666663</v>
      </c>
      <c r="AR3788" s="20"/>
    </row>
    <row r="3789" spans="1:44" x14ac:dyDescent="0.25">
      <c r="A3789" t="str">
        <f>VLOOKUP($B3789,'Cushing Balance'!$C$2:$E$500,3,TRUE)</f>
        <v>12018</v>
      </c>
      <c r="B3789" s="2">
        <v>43800</v>
      </c>
      <c r="C3789" s="32"/>
      <c r="D3789" s="36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R3789" s="24">
        <f t="shared" si="1678"/>
        <v>0</v>
      </c>
      <c r="T3789" s="5">
        <v>624.78800836835489</v>
      </c>
      <c r="V3789" s="20">
        <f t="shared" si="1679"/>
        <v>624.78800836835489</v>
      </c>
      <c r="W3789" s="59">
        <f t="shared" si="1675"/>
        <v>43800</v>
      </c>
      <c r="X3789" s="36">
        <f t="shared" si="1676"/>
        <v>151.39905833333341</v>
      </c>
      <c r="Y3789" s="28">
        <f t="shared" si="1676"/>
        <v>338.18764999999991</v>
      </c>
      <c r="Z3789" s="28">
        <f t="shared" si="1676"/>
        <v>329.06874999999974</v>
      </c>
      <c r="AA3789" s="28">
        <f t="shared" si="1676"/>
        <v>321.8648083333332</v>
      </c>
      <c r="AB3789" s="28">
        <f t="shared" si="1676"/>
        <v>202.36661666666666</v>
      </c>
      <c r="AC3789" s="28">
        <f t="shared" si="1676"/>
        <v>35.93319166666668</v>
      </c>
      <c r="AD3789" s="28">
        <f t="shared" si="1676"/>
        <v>96.176699999999983</v>
      </c>
      <c r="AE3789" s="28">
        <f t="shared" si="1676"/>
        <v>0</v>
      </c>
      <c r="AF3789" s="28">
        <f t="shared" si="1676"/>
        <v>13.055871666666661</v>
      </c>
      <c r="AG3789" s="28">
        <f t="shared" si="1676"/>
        <v>8.5230499999999978</v>
      </c>
      <c r="AH3789" s="28">
        <f t="shared" si="1677"/>
        <v>0</v>
      </c>
      <c r="AL3789" s="24">
        <f t="shared" si="1681"/>
        <v>1496.5756966666663</v>
      </c>
      <c r="AN3789" s="47">
        <v>315</v>
      </c>
      <c r="AP3789" s="20">
        <f t="shared" si="1680"/>
        <v>1811.5756966666663</v>
      </c>
      <c r="AR3789" s="20"/>
    </row>
    <row r="3790" spans="1:44" x14ac:dyDescent="0.25">
      <c r="A3790" t="str">
        <f>VLOOKUP($B3790,'Cushing Balance'!$C$2:$E$500,3,TRUE)</f>
        <v>12018</v>
      </c>
      <c r="B3790" s="2">
        <v>43801</v>
      </c>
      <c r="C3790" s="32"/>
      <c r="D3790" s="36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R3790" s="24">
        <f t="shared" si="1678"/>
        <v>0</v>
      </c>
      <c r="T3790" s="5">
        <v>624.78800836835489</v>
      </c>
      <c r="V3790" s="20">
        <f t="shared" si="1679"/>
        <v>624.78800836835489</v>
      </c>
      <c r="W3790" s="59">
        <f t="shared" si="1675"/>
        <v>43801</v>
      </c>
      <c r="X3790" s="36">
        <f t="shared" si="1676"/>
        <v>151.39905833333341</v>
      </c>
      <c r="Y3790" s="28">
        <f t="shared" si="1676"/>
        <v>338.18764999999991</v>
      </c>
      <c r="Z3790" s="28">
        <f t="shared" si="1676"/>
        <v>329.06874999999974</v>
      </c>
      <c r="AA3790" s="28">
        <f t="shared" si="1676"/>
        <v>321.8648083333332</v>
      </c>
      <c r="AB3790" s="28">
        <f t="shared" si="1676"/>
        <v>202.36661666666666</v>
      </c>
      <c r="AC3790" s="28">
        <f t="shared" si="1676"/>
        <v>35.93319166666668</v>
      </c>
      <c r="AD3790" s="28">
        <f t="shared" si="1676"/>
        <v>96.176699999999983</v>
      </c>
      <c r="AE3790" s="28">
        <f t="shared" si="1676"/>
        <v>0</v>
      </c>
      <c r="AF3790" s="28">
        <f t="shared" si="1676"/>
        <v>13.055871666666661</v>
      </c>
      <c r="AG3790" s="28">
        <f t="shared" si="1676"/>
        <v>8.5230499999999978</v>
      </c>
      <c r="AH3790" s="28">
        <f t="shared" si="1677"/>
        <v>0</v>
      </c>
      <c r="AL3790" s="24">
        <f t="shared" si="1681"/>
        <v>1496.5756966666663</v>
      </c>
      <c r="AN3790" s="47">
        <v>315</v>
      </c>
      <c r="AP3790" s="20">
        <f t="shared" si="1680"/>
        <v>1811.5756966666663</v>
      </c>
      <c r="AR3790" s="20"/>
    </row>
    <row r="3791" spans="1:44" x14ac:dyDescent="0.25">
      <c r="A3791" t="str">
        <f>VLOOKUP($B3791,'Cushing Balance'!$C$2:$E$500,3,TRUE)</f>
        <v>12018</v>
      </c>
      <c r="B3791" s="2">
        <v>43802</v>
      </c>
      <c r="C3791" s="32"/>
      <c r="D3791" s="36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R3791" s="24">
        <f t="shared" si="1678"/>
        <v>0</v>
      </c>
      <c r="T3791" s="5">
        <v>624.78800836835489</v>
      </c>
      <c r="V3791" s="20">
        <f t="shared" si="1679"/>
        <v>624.78800836835489</v>
      </c>
      <c r="W3791" s="59">
        <f t="shared" si="1675"/>
        <v>43802</v>
      </c>
      <c r="X3791" s="36">
        <f t="shared" si="1676"/>
        <v>151.39905833333341</v>
      </c>
      <c r="Y3791" s="28">
        <f t="shared" si="1676"/>
        <v>338.18764999999991</v>
      </c>
      <c r="Z3791" s="28">
        <f t="shared" si="1676"/>
        <v>329.06874999999974</v>
      </c>
      <c r="AA3791" s="28">
        <f t="shared" si="1676"/>
        <v>321.8648083333332</v>
      </c>
      <c r="AB3791" s="28">
        <f t="shared" si="1676"/>
        <v>202.36661666666666</v>
      </c>
      <c r="AC3791" s="28">
        <f t="shared" si="1676"/>
        <v>35.93319166666668</v>
      </c>
      <c r="AD3791" s="28">
        <f t="shared" si="1676"/>
        <v>96.176699999999983</v>
      </c>
      <c r="AE3791" s="28">
        <f t="shared" si="1676"/>
        <v>0</v>
      </c>
      <c r="AF3791" s="28">
        <f t="shared" si="1676"/>
        <v>13.055871666666661</v>
      </c>
      <c r="AG3791" s="28">
        <f t="shared" si="1676"/>
        <v>8.5230499999999978</v>
      </c>
      <c r="AH3791" s="28">
        <f t="shared" si="1677"/>
        <v>0</v>
      </c>
      <c r="AL3791" s="24">
        <f t="shared" si="1681"/>
        <v>1496.5756966666663</v>
      </c>
      <c r="AN3791" s="47">
        <v>315</v>
      </c>
      <c r="AP3791" s="20">
        <f t="shared" si="1680"/>
        <v>1811.5756966666663</v>
      </c>
      <c r="AR3791" s="20"/>
    </row>
    <row r="3792" spans="1:44" x14ac:dyDescent="0.25">
      <c r="A3792" t="str">
        <f>VLOOKUP($B3792,'Cushing Balance'!$C$2:$E$500,3,TRUE)</f>
        <v>12018</v>
      </c>
      <c r="B3792" s="2">
        <v>43803</v>
      </c>
      <c r="C3792" s="32"/>
      <c r="D3792" s="36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R3792" s="24">
        <f t="shared" si="1678"/>
        <v>0</v>
      </c>
      <c r="T3792" s="5">
        <v>624.78800836835489</v>
      </c>
      <c r="V3792" s="20">
        <f t="shared" si="1679"/>
        <v>624.78800836835489</v>
      </c>
      <c r="W3792" s="59">
        <f t="shared" si="1675"/>
        <v>43803</v>
      </c>
      <c r="X3792" s="36">
        <f t="shared" si="1676"/>
        <v>151.39905833333341</v>
      </c>
      <c r="Y3792" s="28">
        <f t="shared" si="1676"/>
        <v>338.18764999999991</v>
      </c>
      <c r="Z3792" s="28">
        <f t="shared" si="1676"/>
        <v>329.06874999999974</v>
      </c>
      <c r="AA3792" s="28">
        <f t="shared" si="1676"/>
        <v>321.8648083333332</v>
      </c>
      <c r="AB3792" s="28">
        <f t="shared" si="1676"/>
        <v>202.36661666666666</v>
      </c>
      <c r="AC3792" s="28">
        <f t="shared" si="1676"/>
        <v>35.93319166666668</v>
      </c>
      <c r="AD3792" s="28">
        <f t="shared" si="1676"/>
        <v>96.176699999999983</v>
      </c>
      <c r="AE3792" s="28">
        <f t="shared" si="1676"/>
        <v>0</v>
      </c>
      <c r="AF3792" s="28">
        <f t="shared" si="1676"/>
        <v>13.055871666666661</v>
      </c>
      <c r="AG3792" s="28">
        <f t="shared" si="1676"/>
        <v>8.5230499999999978</v>
      </c>
      <c r="AH3792" s="28">
        <f t="shared" si="1677"/>
        <v>0</v>
      </c>
      <c r="AL3792" s="24">
        <f t="shared" si="1681"/>
        <v>1496.5756966666663</v>
      </c>
      <c r="AN3792" s="47">
        <v>315</v>
      </c>
      <c r="AP3792" s="20">
        <f t="shared" si="1680"/>
        <v>1811.5756966666663</v>
      </c>
      <c r="AR3792" s="20"/>
    </row>
    <row r="3793" spans="1:44" x14ac:dyDescent="0.25">
      <c r="A3793" t="str">
        <f>VLOOKUP($B3793,'Cushing Balance'!$C$2:$E$500,3,TRUE)</f>
        <v>12018</v>
      </c>
      <c r="B3793" s="2">
        <v>43804</v>
      </c>
      <c r="C3793" s="32"/>
      <c r="D3793" s="36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R3793" s="24">
        <f t="shared" si="1678"/>
        <v>0</v>
      </c>
      <c r="T3793" s="5">
        <v>624.78800836835489</v>
      </c>
      <c r="V3793" s="20">
        <f t="shared" si="1679"/>
        <v>624.78800836835489</v>
      </c>
      <c r="W3793" s="59">
        <f t="shared" si="1675"/>
        <v>43804</v>
      </c>
      <c r="X3793" s="36">
        <f t="shared" si="1676"/>
        <v>151.39905833333341</v>
      </c>
      <c r="Y3793" s="28">
        <f t="shared" si="1676"/>
        <v>338.18764999999991</v>
      </c>
      <c r="Z3793" s="28">
        <f t="shared" si="1676"/>
        <v>329.06874999999974</v>
      </c>
      <c r="AA3793" s="28">
        <f t="shared" si="1676"/>
        <v>321.8648083333332</v>
      </c>
      <c r="AB3793" s="28">
        <f t="shared" si="1676"/>
        <v>202.36661666666666</v>
      </c>
      <c r="AC3793" s="28">
        <f t="shared" si="1676"/>
        <v>35.93319166666668</v>
      </c>
      <c r="AD3793" s="28">
        <f t="shared" si="1676"/>
        <v>96.176699999999983</v>
      </c>
      <c r="AE3793" s="28">
        <f t="shared" si="1676"/>
        <v>0</v>
      </c>
      <c r="AF3793" s="28">
        <f t="shared" si="1676"/>
        <v>13.055871666666661</v>
      </c>
      <c r="AG3793" s="28">
        <f t="shared" si="1676"/>
        <v>8.5230499999999978</v>
      </c>
      <c r="AH3793" s="28">
        <f t="shared" si="1677"/>
        <v>0</v>
      </c>
      <c r="AL3793" s="24">
        <f t="shared" si="1681"/>
        <v>1496.5756966666663</v>
      </c>
      <c r="AN3793" s="47">
        <v>315</v>
      </c>
      <c r="AP3793" s="20">
        <f t="shared" si="1680"/>
        <v>1811.5756966666663</v>
      </c>
      <c r="AR3793" s="20"/>
    </row>
    <row r="3794" spans="1:44" x14ac:dyDescent="0.25">
      <c r="A3794" t="str">
        <f>VLOOKUP($B3794,'Cushing Balance'!$C$2:$E$500,3,TRUE)</f>
        <v>12018</v>
      </c>
      <c r="B3794" s="2">
        <v>43805</v>
      </c>
      <c r="C3794" s="32"/>
      <c r="D3794" s="36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R3794" s="24">
        <f t="shared" si="1678"/>
        <v>0</v>
      </c>
      <c r="T3794" s="5">
        <v>624.78800836835489</v>
      </c>
      <c r="V3794" s="20">
        <f t="shared" si="1679"/>
        <v>624.78800836835489</v>
      </c>
      <c r="W3794" s="59">
        <f t="shared" si="1675"/>
        <v>43805</v>
      </c>
      <c r="X3794" s="36">
        <f t="shared" si="1676"/>
        <v>151.39905833333341</v>
      </c>
      <c r="Y3794" s="28">
        <f t="shared" si="1676"/>
        <v>338.18764999999991</v>
      </c>
      <c r="Z3794" s="28">
        <f t="shared" si="1676"/>
        <v>329.06874999999974</v>
      </c>
      <c r="AA3794" s="28">
        <f t="shared" si="1676"/>
        <v>321.8648083333332</v>
      </c>
      <c r="AB3794" s="28">
        <f t="shared" si="1676"/>
        <v>202.36661666666666</v>
      </c>
      <c r="AC3794" s="28">
        <f t="shared" si="1676"/>
        <v>35.93319166666668</v>
      </c>
      <c r="AD3794" s="28">
        <f t="shared" si="1676"/>
        <v>96.176699999999983</v>
      </c>
      <c r="AE3794" s="28">
        <f t="shared" si="1676"/>
        <v>0</v>
      </c>
      <c r="AF3794" s="28">
        <f t="shared" si="1676"/>
        <v>13.055871666666661</v>
      </c>
      <c r="AG3794" s="28">
        <f t="shared" si="1676"/>
        <v>8.5230499999999978</v>
      </c>
      <c r="AH3794" s="28">
        <f t="shared" si="1677"/>
        <v>0</v>
      </c>
      <c r="AL3794" s="24">
        <f t="shared" si="1681"/>
        <v>1496.5756966666663</v>
      </c>
      <c r="AN3794" s="47">
        <v>315</v>
      </c>
      <c r="AP3794" s="20">
        <f t="shared" si="1680"/>
        <v>1811.5756966666663</v>
      </c>
      <c r="AR3794" s="20"/>
    </row>
    <row r="3795" spans="1:44" x14ac:dyDescent="0.25">
      <c r="A3795" t="str">
        <f>VLOOKUP($B3795,'Cushing Balance'!$C$2:$E$500,3,TRUE)</f>
        <v>12018</v>
      </c>
      <c r="B3795" s="2">
        <v>43806</v>
      </c>
      <c r="C3795" s="32"/>
      <c r="D3795" s="36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R3795" s="24">
        <f t="shared" si="1678"/>
        <v>0</v>
      </c>
      <c r="T3795" s="5">
        <v>624.78800836835489</v>
      </c>
      <c r="V3795" s="20">
        <f t="shared" si="1679"/>
        <v>624.78800836835489</v>
      </c>
      <c r="W3795" s="59">
        <f t="shared" si="1675"/>
        <v>43806</v>
      </c>
      <c r="X3795" s="36">
        <f t="shared" si="1676"/>
        <v>151.39905833333341</v>
      </c>
      <c r="Y3795" s="28">
        <f t="shared" si="1676"/>
        <v>338.18764999999991</v>
      </c>
      <c r="Z3795" s="28">
        <f t="shared" si="1676"/>
        <v>329.06874999999974</v>
      </c>
      <c r="AA3795" s="28">
        <f t="shared" si="1676"/>
        <v>321.8648083333332</v>
      </c>
      <c r="AB3795" s="28">
        <f t="shared" si="1676"/>
        <v>202.36661666666666</v>
      </c>
      <c r="AC3795" s="28">
        <f t="shared" si="1676"/>
        <v>35.93319166666668</v>
      </c>
      <c r="AD3795" s="28">
        <f t="shared" si="1676"/>
        <v>96.176699999999983</v>
      </c>
      <c r="AE3795" s="28">
        <f t="shared" si="1676"/>
        <v>0</v>
      </c>
      <c r="AF3795" s="28">
        <f t="shared" si="1676"/>
        <v>13.055871666666661</v>
      </c>
      <c r="AG3795" s="28">
        <f t="shared" si="1676"/>
        <v>8.5230499999999978</v>
      </c>
      <c r="AH3795" s="28">
        <f t="shared" si="1677"/>
        <v>0</v>
      </c>
      <c r="AL3795" s="24">
        <f t="shared" si="1681"/>
        <v>1496.5756966666663</v>
      </c>
      <c r="AN3795" s="47">
        <v>315</v>
      </c>
      <c r="AP3795" s="20">
        <f t="shared" si="1680"/>
        <v>1811.5756966666663</v>
      </c>
      <c r="AR3795" s="20"/>
    </row>
    <row r="3796" spans="1:44" x14ac:dyDescent="0.25">
      <c r="A3796" t="str">
        <f>VLOOKUP($B3796,'Cushing Balance'!$C$2:$E$500,3,TRUE)</f>
        <v>12018</v>
      </c>
      <c r="B3796" s="2">
        <v>43807</v>
      </c>
      <c r="C3796" s="32"/>
      <c r="D3796" s="36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R3796" s="24">
        <f t="shared" si="1678"/>
        <v>0</v>
      </c>
      <c r="T3796" s="5">
        <v>624.78800836835489</v>
      </c>
      <c r="V3796" s="20">
        <f t="shared" si="1679"/>
        <v>624.78800836835489</v>
      </c>
      <c r="W3796" s="59">
        <f t="shared" si="1675"/>
        <v>43807</v>
      </c>
      <c r="X3796" s="36">
        <f t="shared" si="1676"/>
        <v>151.39905833333341</v>
      </c>
      <c r="Y3796" s="28">
        <f t="shared" si="1676"/>
        <v>338.18764999999991</v>
      </c>
      <c r="Z3796" s="28">
        <f t="shared" si="1676"/>
        <v>329.06874999999974</v>
      </c>
      <c r="AA3796" s="28">
        <f t="shared" si="1676"/>
        <v>321.8648083333332</v>
      </c>
      <c r="AB3796" s="28">
        <f t="shared" si="1676"/>
        <v>202.36661666666666</v>
      </c>
      <c r="AC3796" s="28">
        <f t="shared" si="1676"/>
        <v>35.93319166666668</v>
      </c>
      <c r="AD3796" s="28">
        <f t="shared" si="1676"/>
        <v>96.176699999999983</v>
      </c>
      <c r="AE3796" s="28">
        <f t="shared" si="1676"/>
        <v>0</v>
      </c>
      <c r="AF3796" s="28">
        <f t="shared" si="1676"/>
        <v>13.055871666666661</v>
      </c>
      <c r="AG3796" s="28">
        <f t="shared" si="1676"/>
        <v>8.5230499999999978</v>
      </c>
      <c r="AH3796" s="28">
        <f t="shared" si="1677"/>
        <v>0</v>
      </c>
      <c r="AL3796" s="24">
        <f t="shared" si="1681"/>
        <v>1496.5756966666663</v>
      </c>
      <c r="AN3796" s="47">
        <v>315</v>
      </c>
      <c r="AP3796" s="20">
        <f t="shared" si="1680"/>
        <v>1811.5756966666663</v>
      </c>
      <c r="AR3796" s="20"/>
    </row>
    <row r="3797" spans="1:44" x14ac:dyDescent="0.25">
      <c r="A3797" t="str">
        <f>VLOOKUP($B3797,'Cushing Balance'!$C$2:$E$500,3,TRUE)</f>
        <v>12018</v>
      </c>
      <c r="B3797" s="2">
        <v>43808</v>
      </c>
      <c r="C3797" s="32"/>
      <c r="D3797" s="36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R3797" s="24">
        <f t="shared" si="1678"/>
        <v>0</v>
      </c>
      <c r="T3797" s="5">
        <v>624.78800836835489</v>
      </c>
      <c r="V3797" s="20">
        <f t="shared" si="1679"/>
        <v>624.78800836835489</v>
      </c>
      <c r="W3797" s="59">
        <f t="shared" si="1675"/>
        <v>43808</v>
      </c>
      <c r="X3797" s="36">
        <f t="shared" ref="X3797:AG3812" si="1682">AVERAGE(X3790:X3796)</f>
        <v>151.39905833333341</v>
      </c>
      <c r="Y3797" s="28">
        <f t="shared" si="1682"/>
        <v>338.18764999999991</v>
      </c>
      <c r="Z3797" s="28">
        <f t="shared" si="1682"/>
        <v>329.06874999999974</v>
      </c>
      <c r="AA3797" s="28">
        <f t="shared" si="1682"/>
        <v>321.8648083333332</v>
      </c>
      <c r="AB3797" s="28">
        <f t="shared" si="1682"/>
        <v>202.36661666666666</v>
      </c>
      <c r="AC3797" s="28">
        <f t="shared" si="1682"/>
        <v>35.93319166666668</v>
      </c>
      <c r="AD3797" s="28">
        <f t="shared" si="1682"/>
        <v>96.176699999999983</v>
      </c>
      <c r="AE3797" s="28">
        <f t="shared" si="1682"/>
        <v>0</v>
      </c>
      <c r="AF3797" s="28">
        <f t="shared" si="1682"/>
        <v>13.055871666666661</v>
      </c>
      <c r="AG3797" s="28">
        <f t="shared" si="1682"/>
        <v>8.5230499999999978</v>
      </c>
      <c r="AH3797" s="28">
        <f t="shared" si="1677"/>
        <v>0</v>
      </c>
      <c r="AL3797" s="24">
        <f t="shared" si="1681"/>
        <v>1496.5756966666663</v>
      </c>
      <c r="AN3797" s="47">
        <v>315</v>
      </c>
      <c r="AP3797" s="20">
        <f t="shared" si="1680"/>
        <v>1811.5756966666663</v>
      </c>
      <c r="AR3797" s="20"/>
    </row>
    <row r="3798" spans="1:44" x14ac:dyDescent="0.25">
      <c r="A3798" t="str">
        <f>VLOOKUP($B3798,'Cushing Balance'!$C$2:$E$500,3,TRUE)</f>
        <v>12018</v>
      </c>
      <c r="B3798" s="2">
        <v>43809</v>
      </c>
      <c r="C3798" s="32"/>
      <c r="D3798" s="36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R3798" s="24">
        <f t="shared" si="1678"/>
        <v>0</v>
      </c>
      <c r="T3798" s="5">
        <v>624.78800836835489</v>
      </c>
      <c r="V3798" s="20">
        <f t="shared" si="1679"/>
        <v>624.78800836835489</v>
      </c>
      <c r="W3798" s="59">
        <f t="shared" si="1675"/>
        <v>43809</v>
      </c>
      <c r="X3798" s="36">
        <f t="shared" si="1682"/>
        <v>151.39905833333341</v>
      </c>
      <c r="Y3798" s="28">
        <f t="shared" si="1682"/>
        <v>338.18764999999991</v>
      </c>
      <c r="Z3798" s="28">
        <f t="shared" si="1682"/>
        <v>329.06874999999974</v>
      </c>
      <c r="AA3798" s="28">
        <f t="shared" si="1682"/>
        <v>321.8648083333332</v>
      </c>
      <c r="AB3798" s="28">
        <f t="shared" si="1682"/>
        <v>202.36661666666666</v>
      </c>
      <c r="AC3798" s="28">
        <f t="shared" si="1682"/>
        <v>35.93319166666668</v>
      </c>
      <c r="AD3798" s="28">
        <f t="shared" si="1682"/>
        <v>96.176699999999983</v>
      </c>
      <c r="AE3798" s="28">
        <f t="shared" si="1682"/>
        <v>0</v>
      </c>
      <c r="AF3798" s="28">
        <f t="shared" si="1682"/>
        <v>13.055871666666661</v>
      </c>
      <c r="AG3798" s="28">
        <f t="shared" si="1682"/>
        <v>8.5230499999999978</v>
      </c>
      <c r="AH3798" s="28">
        <f t="shared" si="1677"/>
        <v>0</v>
      </c>
      <c r="AL3798" s="24">
        <f t="shared" si="1681"/>
        <v>1496.5756966666663</v>
      </c>
      <c r="AN3798" s="47">
        <v>315</v>
      </c>
      <c r="AP3798" s="20">
        <f t="shared" si="1680"/>
        <v>1811.5756966666663</v>
      </c>
      <c r="AR3798" s="20"/>
    </row>
    <row r="3799" spans="1:44" x14ac:dyDescent="0.25">
      <c r="A3799" t="str">
        <f>VLOOKUP($B3799,'Cushing Balance'!$C$2:$E$500,3,TRUE)</f>
        <v>12018</v>
      </c>
      <c r="B3799" s="2">
        <v>43810</v>
      </c>
      <c r="C3799" s="32"/>
      <c r="D3799" s="36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R3799" s="24">
        <f t="shared" si="1678"/>
        <v>0</v>
      </c>
      <c r="T3799" s="5">
        <v>624.78800836835489</v>
      </c>
      <c r="V3799" s="20">
        <f t="shared" si="1679"/>
        <v>624.78800836835489</v>
      </c>
      <c r="W3799" s="59">
        <f t="shared" si="1675"/>
        <v>43810</v>
      </c>
      <c r="X3799" s="36">
        <f t="shared" si="1682"/>
        <v>151.39905833333341</v>
      </c>
      <c r="Y3799" s="28">
        <f t="shared" si="1682"/>
        <v>338.18764999999991</v>
      </c>
      <c r="Z3799" s="28">
        <f t="shared" si="1682"/>
        <v>329.06874999999974</v>
      </c>
      <c r="AA3799" s="28">
        <f t="shared" si="1682"/>
        <v>321.8648083333332</v>
      </c>
      <c r="AB3799" s="28">
        <f t="shared" si="1682"/>
        <v>202.36661666666666</v>
      </c>
      <c r="AC3799" s="28">
        <f t="shared" si="1682"/>
        <v>35.93319166666668</v>
      </c>
      <c r="AD3799" s="28">
        <f t="shared" si="1682"/>
        <v>96.176699999999983</v>
      </c>
      <c r="AE3799" s="28">
        <f t="shared" si="1682"/>
        <v>0</v>
      </c>
      <c r="AF3799" s="28">
        <f t="shared" si="1682"/>
        <v>13.055871666666661</v>
      </c>
      <c r="AG3799" s="28">
        <f t="shared" si="1682"/>
        <v>8.5230499999999978</v>
      </c>
      <c r="AH3799" s="28">
        <f t="shared" si="1677"/>
        <v>0</v>
      </c>
      <c r="AL3799" s="24">
        <f t="shared" si="1681"/>
        <v>1496.5756966666663</v>
      </c>
      <c r="AN3799" s="47">
        <v>315</v>
      </c>
      <c r="AP3799" s="20">
        <f t="shared" si="1680"/>
        <v>1811.5756966666663</v>
      </c>
      <c r="AR3799" s="20"/>
    </row>
    <row r="3800" spans="1:44" x14ac:dyDescent="0.25">
      <c r="A3800" t="str">
        <f>VLOOKUP($B3800,'Cushing Balance'!$C$2:$E$500,3,TRUE)</f>
        <v>12018</v>
      </c>
      <c r="B3800" s="2">
        <v>43811</v>
      </c>
      <c r="C3800" s="32"/>
      <c r="D3800" s="36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R3800" s="24">
        <f t="shared" si="1678"/>
        <v>0</v>
      </c>
      <c r="T3800" s="5">
        <v>624.78800836835489</v>
      </c>
      <c r="V3800" s="20">
        <f t="shared" si="1679"/>
        <v>624.78800836835489</v>
      </c>
      <c r="W3800" s="59">
        <f t="shared" si="1675"/>
        <v>43811</v>
      </c>
      <c r="X3800" s="36">
        <f t="shared" si="1682"/>
        <v>151.39905833333341</v>
      </c>
      <c r="Y3800" s="28">
        <f t="shared" si="1682"/>
        <v>338.18764999999991</v>
      </c>
      <c r="Z3800" s="28">
        <f t="shared" si="1682"/>
        <v>329.06874999999974</v>
      </c>
      <c r="AA3800" s="28">
        <f t="shared" si="1682"/>
        <v>321.8648083333332</v>
      </c>
      <c r="AB3800" s="28">
        <f t="shared" si="1682"/>
        <v>202.36661666666666</v>
      </c>
      <c r="AC3800" s="28">
        <f t="shared" si="1682"/>
        <v>35.93319166666668</v>
      </c>
      <c r="AD3800" s="28">
        <f t="shared" si="1682"/>
        <v>96.176699999999983</v>
      </c>
      <c r="AE3800" s="28">
        <f t="shared" si="1682"/>
        <v>0</v>
      </c>
      <c r="AF3800" s="28">
        <f t="shared" si="1682"/>
        <v>13.055871666666661</v>
      </c>
      <c r="AG3800" s="28">
        <f t="shared" si="1682"/>
        <v>8.5230499999999978</v>
      </c>
      <c r="AH3800" s="28">
        <f t="shared" si="1677"/>
        <v>0</v>
      </c>
      <c r="AL3800" s="24">
        <f t="shared" si="1681"/>
        <v>1496.5756966666663</v>
      </c>
      <c r="AN3800" s="47">
        <v>315</v>
      </c>
      <c r="AP3800" s="20">
        <f t="shared" si="1680"/>
        <v>1811.5756966666663</v>
      </c>
      <c r="AR3800" s="20"/>
    </row>
    <row r="3801" spans="1:44" x14ac:dyDescent="0.25">
      <c r="A3801" t="str">
        <f>VLOOKUP($B3801,'Cushing Balance'!$C$2:$E$500,3,TRUE)</f>
        <v>12018</v>
      </c>
      <c r="B3801" s="2">
        <v>43812</v>
      </c>
      <c r="C3801" s="32"/>
      <c r="D3801" s="36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R3801" s="24">
        <f t="shared" si="1678"/>
        <v>0</v>
      </c>
      <c r="T3801" s="5">
        <v>624.78800836835489</v>
      </c>
      <c r="V3801" s="20">
        <f t="shared" si="1679"/>
        <v>624.78800836835489</v>
      </c>
      <c r="W3801" s="59">
        <f t="shared" si="1675"/>
        <v>43812</v>
      </c>
      <c r="X3801" s="36">
        <f t="shared" si="1682"/>
        <v>151.39905833333341</v>
      </c>
      <c r="Y3801" s="28">
        <f t="shared" si="1682"/>
        <v>338.18764999999991</v>
      </c>
      <c r="Z3801" s="28">
        <f t="shared" si="1682"/>
        <v>329.06874999999974</v>
      </c>
      <c r="AA3801" s="28">
        <f t="shared" si="1682"/>
        <v>321.8648083333332</v>
      </c>
      <c r="AB3801" s="28">
        <f t="shared" si="1682"/>
        <v>202.36661666666666</v>
      </c>
      <c r="AC3801" s="28">
        <f t="shared" si="1682"/>
        <v>35.93319166666668</v>
      </c>
      <c r="AD3801" s="28">
        <f t="shared" si="1682"/>
        <v>96.176699999999983</v>
      </c>
      <c r="AE3801" s="28">
        <f t="shared" si="1682"/>
        <v>0</v>
      </c>
      <c r="AF3801" s="28">
        <f t="shared" si="1682"/>
        <v>13.055871666666661</v>
      </c>
      <c r="AG3801" s="28">
        <f t="shared" si="1682"/>
        <v>8.5230499999999978</v>
      </c>
      <c r="AH3801" s="28">
        <f t="shared" si="1677"/>
        <v>0</v>
      </c>
      <c r="AL3801" s="24">
        <f t="shared" si="1681"/>
        <v>1496.5756966666663</v>
      </c>
      <c r="AN3801" s="47">
        <v>315</v>
      </c>
      <c r="AP3801" s="20">
        <f t="shared" si="1680"/>
        <v>1811.5756966666663</v>
      </c>
      <c r="AR3801" s="20"/>
    </row>
    <row r="3802" spans="1:44" x14ac:dyDescent="0.25">
      <c r="A3802" t="str">
        <f>VLOOKUP($B3802,'Cushing Balance'!$C$2:$E$500,3,TRUE)</f>
        <v>12018</v>
      </c>
      <c r="B3802" s="2">
        <v>43813</v>
      </c>
      <c r="C3802" s="32"/>
      <c r="D3802" s="36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R3802" s="24">
        <f t="shared" si="1678"/>
        <v>0</v>
      </c>
      <c r="T3802" s="5">
        <v>624.78800836835489</v>
      </c>
      <c r="V3802" s="20">
        <f t="shared" si="1679"/>
        <v>624.78800836835489</v>
      </c>
      <c r="W3802" s="59">
        <f t="shared" si="1675"/>
        <v>43813</v>
      </c>
      <c r="X3802" s="36">
        <f t="shared" si="1682"/>
        <v>151.39905833333341</v>
      </c>
      <c r="Y3802" s="28">
        <f t="shared" si="1682"/>
        <v>338.18764999999991</v>
      </c>
      <c r="Z3802" s="28">
        <f t="shared" si="1682"/>
        <v>329.06874999999974</v>
      </c>
      <c r="AA3802" s="28">
        <f t="shared" si="1682"/>
        <v>321.8648083333332</v>
      </c>
      <c r="AB3802" s="28">
        <f t="shared" si="1682"/>
        <v>202.36661666666666</v>
      </c>
      <c r="AC3802" s="28">
        <f t="shared" si="1682"/>
        <v>35.93319166666668</v>
      </c>
      <c r="AD3802" s="28">
        <f t="shared" si="1682"/>
        <v>96.176699999999983</v>
      </c>
      <c r="AE3802" s="28">
        <f t="shared" si="1682"/>
        <v>0</v>
      </c>
      <c r="AF3802" s="28">
        <f t="shared" si="1682"/>
        <v>13.055871666666661</v>
      </c>
      <c r="AG3802" s="28">
        <f t="shared" si="1682"/>
        <v>8.5230499999999978</v>
      </c>
      <c r="AH3802" s="28">
        <f t="shared" si="1677"/>
        <v>0</v>
      </c>
      <c r="AL3802" s="24">
        <f t="shared" si="1681"/>
        <v>1496.5756966666663</v>
      </c>
      <c r="AN3802" s="47">
        <v>315</v>
      </c>
      <c r="AP3802" s="20">
        <f t="shared" si="1680"/>
        <v>1811.5756966666663</v>
      </c>
      <c r="AR3802" s="20"/>
    </row>
    <row r="3803" spans="1:44" x14ac:dyDescent="0.25">
      <c r="A3803" t="str">
        <f>VLOOKUP($B3803,'Cushing Balance'!$C$2:$E$500,3,TRUE)</f>
        <v>12018</v>
      </c>
      <c r="B3803" s="2">
        <v>43814</v>
      </c>
      <c r="C3803" s="32"/>
      <c r="D3803" s="36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R3803" s="24">
        <f t="shared" si="1678"/>
        <v>0</v>
      </c>
      <c r="T3803" s="5">
        <v>624.78800836835489</v>
      </c>
      <c r="V3803" s="20">
        <f t="shared" si="1679"/>
        <v>624.78800836835489</v>
      </c>
      <c r="W3803" s="59">
        <f t="shared" si="1675"/>
        <v>43814</v>
      </c>
      <c r="X3803" s="36">
        <f t="shared" si="1682"/>
        <v>151.39905833333341</v>
      </c>
      <c r="Y3803" s="28">
        <f t="shared" si="1682"/>
        <v>338.18764999999991</v>
      </c>
      <c r="Z3803" s="28">
        <f t="shared" si="1682"/>
        <v>329.06874999999974</v>
      </c>
      <c r="AA3803" s="28">
        <f t="shared" si="1682"/>
        <v>321.8648083333332</v>
      </c>
      <c r="AB3803" s="28">
        <f t="shared" si="1682"/>
        <v>202.36661666666666</v>
      </c>
      <c r="AC3803" s="28">
        <f t="shared" si="1682"/>
        <v>35.93319166666668</v>
      </c>
      <c r="AD3803" s="28">
        <f t="shared" si="1682"/>
        <v>96.176699999999983</v>
      </c>
      <c r="AE3803" s="28">
        <f t="shared" si="1682"/>
        <v>0</v>
      </c>
      <c r="AF3803" s="28">
        <f t="shared" si="1682"/>
        <v>13.055871666666661</v>
      </c>
      <c r="AG3803" s="28">
        <f t="shared" si="1682"/>
        <v>8.5230499999999978</v>
      </c>
      <c r="AH3803" s="28">
        <f t="shared" si="1677"/>
        <v>0</v>
      </c>
      <c r="AL3803" s="24">
        <f t="shared" si="1681"/>
        <v>1496.5756966666663</v>
      </c>
      <c r="AN3803" s="47">
        <v>315</v>
      </c>
      <c r="AP3803" s="20">
        <f t="shared" si="1680"/>
        <v>1811.5756966666663</v>
      </c>
      <c r="AR3803" s="20"/>
    </row>
    <row r="3804" spans="1:44" x14ac:dyDescent="0.25">
      <c r="A3804" t="str">
        <f>VLOOKUP($B3804,'Cushing Balance'!$C$2:$E$500,3,TRUE)</f>
        <v>12018</v>
      </c>
      <c r="B3804" s="2">
        <v>43815</v>
      </c>
      <c r="C3804" s="32"/>
      <c r="D3804" s="36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R3804" s="24">
        <f t="shared" si="1678"/>
        <v>0</v>
      </c>
      <c r="T3804" s="5">
        <v>624.78800836835489</v>
      </c>
      <c r="V3804" s="20">
        <f t="shared" si="1679"/>
        <v>624.78800836835489</v>
      </c>
      <c r="W3804" s="59">
        <f t="shared" si="1675"/>
        <v>43815</v>
      </c>
      <c r="X3804" s="36">
        <f t="shared" si="1682"/>
        <v>151.39905833333341</v>
      </c>
      <c r="Y3804" s="28">
        <f t="shared" si="1682"/>
        <v>338.18764999999991</v>
      </c>
      <c r="Z3804" s="28">
        <f t="shared" si="1682"/>
        <v>329.06874999999974</v>
      </c>
      <c r="AA3804" s="28">
        <f t="shared" si="1682"/>
        <v>321.8648083333332</v>
      </c>
      <c r="AB3804" s="28">
        <f t="shared" si="1682"/>
        <v>202.36661666666666</v>
      </c>
      <c r="AC3804" s="28">
        <f t="shared" si="1682"/>
        <v>35.93319166666668</v>
      </c>
      <c r="AD3804" s="28">
        <f t="shared" si="1682"/>
        <v>96.176699999999983</v>
      </c>
      <c r="AE3804" s="28">
        <f t="shared" si="1682"/>
        <v>0</v>
      </c>
      <c r="AF3804" s="28">
        <f t="shared" si="1682"/>
        <v>13.055871666666661</v>
      </c>
      <c r="AG3804" s="28">
        <f t="shared" si="1682"/>
        <v>8.5230499999999978</v>
      </c>
      <c r="AH3804" s="28">
        <f t="shared" si="1677"/>
        <v>0</v>
      </c>
      <c r="AL3804" s="24">
        <f t="shared" si="1681"/>
        <v>1496.5756966666663</v>
      </c>
      <c r="AN3804" s="47">
        <v>315</v>
      </c>
      <c r="AP3804" s="20">
        <f t="shared" si="1680"/>
        <v>1811.5756966666663</v>
      </c>
      <c r="AR3804" s="20"/>
    </row>
    <row r="3805" spans="1:44" x14ac:dyDescent="0.25">
      <c r="A3805" t="str">
        <f>VLOOKUP($B3805,'Cushing Balance'!$C$2:$E$500,3,TRUE)</f>
        <v>12018</v>
      </c>
      <c r="B3805" s="2">
        <v>43816</v>
      </c>
      <c r="C3805" s="32"/>
      <c r="D3805" s="36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R3805" s="24">
        <f t="shared" si="1678"/>
        <v>0</v>
      </c>
      <c r="T3805" s="5">
        <v>624.78800836835489</v>
      </c>
      <c r="V3805" s="20">
        <f t="shared" si="1679"/>
        <v>624.78800836835489</v>
      </c>
      <c r="W3805" s="59">
        <f t="shared" si="1675"/>
        <v>43816</v>
      </c>
      <c r="X3805" s="36">
        <f t="shared" si="1682"/>
        <v>151.39905833333341</v>
      </c>
      <c r="Y3805" s="28">
        <f t="shared" si="1682"/>
        <v>338.18764999999991</v>
      </c>
      <c r="Z3805" s="28">
        <f t="shared" si="1682"/>
        <v>329.06874999999974</v>
      </c>
      <c r="AA3805" s="28">
        <f t="shared" si="1682"/>
        <v>321.8648083333332</v>
      </c>
      <c r="AB3805" s="28">
        <f t="shared" si="1682"/>
        <v>202.36661666666666</v>
      </c>
      <c r="AC3805" s="28">
        <f t="shared" si="1682"/>
        <v>35.93319166666668</v>
      </c>
      <c r="AD3805" s="28">
        <f t="shared" si="1682"/>
        <v>96.176699999999983</v>
      </c>
      <c r="AE3805" s="28">
        <f t="shared" si="1682"/>
        <v>0</v>
      </c>
      <c r="AF3805" s="28">
        <f t="shared" si="1682"/>
        <v>13.055871666666661</v>
      </c>
      <c r="AG3805" s="28">
        <f t="shared" si="1682"/>
        <v>8.5230499999999978</v>
      </c>
      <c r="AH3805" s="28">
        <f t="shared" si="1677"/>
        <v>0</v>
      </c>
      <c r="AL3805" s="24">
        <f t="shared" si="1681"/>
        <v>1496.5756966666663</v>
      </c>
      <c r="AN3805" s="47">
        <v>315</v>
      </c>
      <c r="AP3805" s="20">
        <f t="shared" si="1680"/>
        <v>1811.5756966666663</v>
      </c>
      <c r="AR3805" s="20"/>
    </row>
    <row r="3806" spans="1:44" x14ac:dyDescent="0.25">
      <c r="A3806" t="str">
        <f>VLOOKUP($B3806,'Cushing Balance'!$C$2:$E$500,3,TRUE)</f>
        <v>12018</v>
      </c>
      <c r="B3806" s="2">
        <v>43817</v>
      </c>
      <c r="C3806" s="32"/>
      <c r="D3806" s="36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R3806" s="24">
        <f t="shared" si="1678"/>
        <v>0</v>
      </c>
      <c r="T3806" s="5">
        <v>624.78800836835489</v>
      </c>
      <c r="V3806" s="20">
        <f t="shared" si="1679"/>
        <v>624.78800836835489</v>
      </c>
      <c r="W3806" s="59">
        <f t="shared" si="1675"/>
        <v>43817</v>
      </c>
      <c r="X3806" s="36">
        <f t="shared" si="1682"/>
        <v>151.39905833333341</v>
      </c>
      <c r="Y3806" s="28">
        <f t="shared" si="1682"/>
        <v>338.18764999999991</v>
      </c>
      <c r="Z3806" s="28">
        <f t="shared" si="1682"/>
        <v>329.06874999999974</v>
      </c>
      <c r="AA3806" s="28">
        <f t="shared" si="1682"/>
        <v>321.8648083333332</v>
      </c>
      <c r="AB3806" s="28">
        <f t="shared" si="1682"/>
        <v>202.36661666666666</v>
      </c>
      <c r="AC3806" s="28">
        <f t="shared" si="1682"/>
        <v>35.93319166666668</v>
      </c>
      <c r="AD3806" s="28">
        <f t="shared" si="1682"/>
        <v>96.176699999999983</v>
      </c>
      <c r="AE3806" s="28">
        <f t="shared" si="1682"/>
        <v>0</v>
      </c>
      <c r="AF3806" s="28">
        <f t="shared" si="1682"/>
        <v>13.055871666666661</v>
      </c>
      <c r="AG3806" s="28">
        <f t="shared" si="1682"/>
        <v>8.5230499999999978</v>
      </c>
      <c r="AH3806" s="28">
        <f t="shared" si="1677"/>
        <v>0</v>
      </c>
      <c r="AL3806" s="24">
        <f t="shared" si="1681"/>
        <v>1496.5756966666663</v>
      </c>
      <c r="AN3806" s="47">
        <v>315</v>
      </c>
      <c r="AP3806" s="20">
        <f t="shared" si="1680"/>
        <v>1811.5756966666663</v>
      </c>
      <c r="AR3806" s="20"/>
    </row>
    <row r="3807" spans="1:44" x14ac:dyDescent="0.25">
      <c r="A3807" t="str">
        <f>VLOOKUP($B3807,'Cushing Balance'!$C$2:$E$500,3,TRUE)</f>
        <v>12018</v>
      </c>
      <c r="B3807" s="2">
        <v>43818</v>
      </c>
      <c r="C3807" s="32"/>
      <c r="D3807" s="36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R3807" s="24">
        <f t="shared" si="1678"/>
        <v>0</v>
      </c>
      <c r="T3807" s="5">
        <v>624.78800836835489</v>
      </c>
      <c r="V3807" s="20">
        <f t="shared" si="1679"/>
        <v>624.78800836835489</v>
      </c>
      <c r="W3807" s="59">
        <f t="shared" si="1675"/>
        <v>43818</v>
      </c>
      <c r="X3807" s="36">
        <f t="shared" si="1682"/>
        <v>151.39905833333341</v>
      </c>
      <c r="Y3807" s="28">
        <f t="shared" si="1682"/>
        <v>338.18764999999991</v>
      </c>
      <c r="Z3807" s="28">
        <f t="shared" si="1682"/>
        <v>329.06874999999974</v>
      </c>
      <c r="AA3807" s="28">
        <f t="shared" si="1682"/>
        <v>321.8648083333332</v>
      </c>
      <c r="AB3807" s="28">
        <f t="shared" si="1682"/>
        <v>202.36661666666666</v>
      </c>
      <c r="AC3807" s="28">
        <f t="shared" si="1682"/>
        <v>35.93319166666668</v>
      </c>
      <c r="AD3807" s="28">
        <f t="shared" si="1682"/>
        <v>96.176699999999983</v>
      </c>
      <c r="AE3807" s="28">
        <f t="shared" si="1682"/>
        <v>0</v>
      </c>
      <c r="AF3807" s="28">
        <f t="shared" si="1682"/>
        <v>13.055871666666661</v>
      </c>
      <c r="AG3807" s="28">
        <f t="shared" si="1682"/>
        <v>8.5230499999999978</v>
      </c>
      <c r="AH3807" s="28">
        <f t="shared" si="1677"/>
        <v>0</v>
      </c>
      <c r="AL3807" s="24">
        <f t="shared" si="1681"/>
        <v>1496.5756966666663</v>
      </c>
      <c r="AN3807" s="47">
        <v>315</v>
      </c>
      <c r="AP3807" s="20">
        <f t="shared" si="1680"/>
        <v>1811.5756966666663</v>
      </c>
      <c r="AR3807" s="20"/>
    </row>
    <row r="3808" spans="1:44" x14ac:dyDescent="0.25">
      <c r="A3808" t="str">
        <f>VLOOKUP($B3808,'Cushing Balance'!$C$2:$E$500,3,TRUE)</f>
        <v>12018</v>
      </c>
      <c r="B3808" s="2">
        <v>43819</v>
      </c>
      <c r="C3808" s="32"/>
      <c r="D3808" s="36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R3808" s="24">
        <f t="shared" si="1678"/>
        <v>0</v>
      </c>
      <c r="T3808" s="5">
        <v>624.78800836835489</v>
      </c>
      <c r="V3808" s="20">
        <f t="shared" si="1679"/>
        <v>624.78800836835489</v>
      </c>
      <c r="W3808" s="59">
        <f t="shared" si="1675"/>
        <v>43819</v>
      </c>
      <c r="X3808" s="36">
        <f t="shared" si="1682"/>
        <v>151.39905833333341</v>
      </c>
      <c r="Y3808" s="28">
        <f t="shared" si="1682"/>
        <v>338.18764999999991</v>
      </c>
      <c r="Z3808" s="28">
        <f t="shared" si="1682"/>
        <v>329.06874999999974</v>
      </c>
      <c r="AA3808" s="28">
        <f t="shared" si="1682"/>
        <v>321.8648083333332</v>
      </c>
      <c r="AB3808" s="28">
        <f t="shared" si="1682"/>
        <v>202.36661666666666</v>
      </c>
      <c r="AC3808" s="28">
        <f t="shared" si="1682"/>
        <v>35.93319166666668</v>
      </c>
      <c r="AD3808" s="28">
        <f t="shared" si="1682"/>
        <v>96.176699999999983</v>
      </c>
      <c r="AE3808" s="28">
        <f t="shared" si="1682"/>
        <v>0</v>
      </c>
      <c r="AF3808" s="28">
        <f t="shared" si="1682"/>
        <v>13.055871666666661</v>
      </c>
      <c r="AG3808" s="28">
        <f t="shared" si="1682"/>
        <v>8.5230499999999978</v>
      </c>
      <c r="AH3808" s="28">
        <f t="shared" si="1677"/>
        <v>0</v>
      </c>
      <c r="AL3808" s="24">
        <f t="shared" si="1681"/>
        <v>1496.5756966666663</v>
      </c>
      <c r="AN3808" s="47">
        <v>315</v>
      </c>
      <c r="AP3808" s="20">
        <f t="shared" si="1680"/>
        <v>1811.5756966666663</v>
      </c>
      <c r="AR3808" s="20"/>
    </row>
    <row r="3809" spans="1:44" x14ac:dyDescent="0.25">
      <c r="A3809" t="str">
        <f>VLOOKUP($B3809,'Cushing Balance'!$C$2:$E$500,3,TRUE)</f>
        <v>12018</v>
      </c>
      <c r="B3809" s="2">
        <v>43820</v>
      </c>
      <c r="C3809" s="32"/>
      <c r="D3809" s="36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R3809" s="24">
        <f t="shared" si="1678"/>
        <v>0</v>
      </c>
      <c r="T3809" s="5">
        <v>624.78800836835489</v>
      </c>
      <c r="V3809" s="20">
        <f t="shared" si="1679"/>
        <v>624.78800836835489</v>
      </c>
      <c r="W3809" s="59">
        <f t="shared" si="1675"/>
        <v>43820</v>
      </c>
      <c r="X3809" s="36">
        <f t="shared" si="1682"/>
        <v>151.39905833333341</v>
      </c>
      <c r="Y3809" s="28">
        <f t="shared" si="1682"/>
        <v>338.18764999999991</v>
      </c>
      <c r="Z3809" s="28">
        <f t="shared" si="1682"/>
        <v>329.06874999999974</v>
      </c>
      <c r="AA3809" s="28">
        <f t="shared" si="1682"/>
        <v>321.8648083333332</v>
      </c>
      <c r="AB3809" s="28">
        <f t="shared" si="1682"/>
        <v>202.36661666666666</v>
      </c>
      <c r="AC3809" s="28">
        <f t="shared" si="1682"/>
        <v>35.93319166666668</v>
      </c>
      <c r="AD3809" s="28">
        <f t="shared" si="1682"/>
        <v>96.176699999999983</v>
      </c>
      <c r="AE3809" s="28">
        <f t="shared" si="1682"/>
        <v>0</v>
      </c>
      <c r="AF3809" s="28">
        <f t="shared" si="1682"/>
        <v>13.055871666666661</v>
      </c>
      <c r="AG3809" s="28">
        <f t="shared" si="1682"/>
        <v>8.5230499999999978</v>
      </c>
      <c r="AH3809" s="28">
        <f t="shared" si="1677"/>
        <v>0</v>
      </c>
      <c r="AL3809" s="24">
        <f t="shared" si="1681"/>
        <v>1496.5756966666663</v>
      </c>
      <c r="AN3809" s="47">
        <v>315</v>
      </c>
      <c r="AP3809" s="20">
        <f t="shared" si="1680"/>
        <v>1811.5756966666663</v>
      </c>
      <c r="AR3809" s="20"/>
    </row>
    <row r="3810" spans="1:44" x14ac:dyDescent="0.25">
      <c r="A3810" t="str">
        <f>VLOOKUP($B3810,'Cushing Balance'!$C$2:$E$500,3,TRUE)</f>
        <v>12018</v>
      </c>
      <c r="B3810" s="2">
        <v>43821</v>
      </c>
      <c r="C3810" s="32"/>
      <c r="D3810" s="36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R3810" s="24">
        <f t="shared" si="1678"/>
        <v>0</v>
      </c>
      <c r="T3810" s="5">
        <v>624.78800836835489</v>
      </c>
      <c r="V3810" s="20">
        <f t="shared" si="1679"/>
        <v>624.78800836835489</v>
      </c>
      <c r="W3810" s="59">
        <f t="shared" si="1675"/>
        <v>43821</v>
      </c>
      <c r="X3810" s="36">
        <f t="shared" si="1682"/>
        <v>151.39905833333341</v>
      </c>
      <c r="Y3810" s="28">
        <f t="shared" si="1682"/>
        <v>338.18764999999991</v>
      </c>
      <c r="Z3810" s="28">
        <f t="shared" si="1682"/>
        <v>329.06874999999974</v>
      </c>
      <c r="AA3810" s="28">
        <f t="shared" si="1682"/>
        <v>321.8648083333332</v>
      </c>
      <c r="AB3810" s="28">
        <f t="shared" si="1682"/>
        <v>202.36661666666666</v>
      </c>
      <c r="AC3810" s="28">
        <f t="shared" si="1682"/>
        <v>35.93319166666668</v>
      </c>
      <c r="AD3810" s="28">
        <f t="shared" si="1682"/>
        <v>96.176699999999983</v>
      </c>
      <c r="AE3810" s="28">
        <f t="shared" si="1682"/>
        <v>0</v>
      </c>
      <c r="AF3810" s="28">
        <f t="shared" si="1682"/>
        <v>13.055871666666661</v>
      </c>
      <c r="AG3810" s="28">
        <f t="shared" si="1682"/>
        <v>8.5230499999999978</v>
      </c>
      <c r="AH3810" s="28">
        <f t="shared" si="1677"/>
        <v>0</v>
      </c>
      <c r="AL3810" s="24">
        <f t="shared" si="1681"/>
        <v>1496.5756966666663</v>
      </c>
      <c r="AN3810" s="47">
        <v>315</v>
      </c>
      <c r="AP3810" s="20">
        <f t="shared" si="1680"/>
        <v>1811.5756966666663</v>
      </c>
      <c r="AR3810" s="20"/>
    </row>
    <row r="3811" spans="1:44" x14ac:dyDescent="0.25">
      <c r="A3811" t="str">
        <f>VLOOKUP($B3811,'Cushing Balance'!$C$2:$E$500,3,TRUE)</f>
        <v>12018</v>
      </c>
      <c r="B3811" s="2">
        <v>43822</v>
      </c>
      <c r="C3811" s="32"/>
      <c r="D3811" s="36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R3811" s="24">
        <f t="shared" si="1678"/>
        <v>0</v>
      </c>
      <c r="T3811" s="5">
        <v>624.78800836835489</v>
      </c>
      <c r="V3811" s="20">
        <f t="shared" si="1679"/>
        <v>624.78800836835489</v>
      </c>
      <c r="W3811" s="59">
        <f t="shared" si="1675"/>
        <v>43822</v>
      </c>
      <c r="X3811" s="36">
        <f t="shared" si="1682"/>
        <v>151.39905833333341</v>
      </c>
      <c r="Y3811" s="28">
        <f t="shared" si="1682"/>
        <v>338.18764999999991</v>
      </c>
      <c r="Z3811" s="28">
        <f t="shared" si="1682"/>
        <v>329.06874999999974</v>
      </c>
      <c r="AA3811" s="28">
        <f t="shared" si="1682"/>
        <v>321.8648083333332</v>
      </c>
      <c r="AB3811" s="28">
        <f t="shared" si="1682"/>
        <v>202.36661666666666</v>
      </c>
      <c r="AC3811" s="28">
        <f t="shared" si="1682"/>
        <v>35.93319166666668</v>
      </c>
      <c r="AD3811" s="28">
        <f t="shared" si="1682"/>
        <v>96.176699999999983</v>
      </c>
      <c r="AE3811" s="28">
        <f t="shared" si="1682"/>
        <v>0</v>
      </c>
      <c r="AF3811" s="28">
        <f t="shared" si="1682"/>
        <v>13.055871666666661</v>
      </c>
      <c r="AG3811" s="28">
        <f t="shared" si="1682"/>
        <v>8.5230499999999978</v>
      </c>
      <c r="AH3811" s="28">
        <f t="shared" si="1677"/>
        <v>0</v>
      </c>
      <c r="AL3811" s="24">
        <f t="shared" si="1681"/>
        <v>1496.5756966666663</v>
      </c>
      <c r="AN3811" s="47">
        <v>315</v>
      </c>
      <c r="AP3811" s="20">
        <f t="shared" si="1680"/>
        <v>1811.5756966666663</v>
      </c>
      <c r="AR3811" s="20"/>
    </row>
    <row r="3812" spans="1:44" x14ac:dyDescent="0.25">
      <c r="A3812" t="str">
        <f>VLOOKUP($B3812,'Cushing Balance'!$C$2:$E$500,3,TRUE)</f>
        <v>12018</v>
      </c>
      <c r="B3812" s="2">
        <v>43823</v>
      </c>
      <c r="C3812" s="32"/>
      <c r="D3812" s="36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R3812" s="24">
        <f t="shared" si="1678"/>
        <v>0</v>
      </c>
      <c r="T3812" s="5">
        <v>624.78800836835489</v>
      </c>
      <c r="V3812" s="20">
        <f t="shared" si="1679"/>
        <v>624.78800836835489</v>
      </c>
      <c r="W3812" s="59">
        <f t="shared" si="1675"/>
        <v>43823</v>
      </c>
      <c r="X3812" s="36">
        <f t="shared" si="1682"/>
        <v>151.39905833333341</v>
      </c>
      <c r="Y3812" s="28">
        <f t="shared" si="1682"/>
        <v>338.18764999999991</v>
      </c>
      <c r="Z3812" s="28">
        <f t="shared" si="1682"/>
        <v>329.06874999999974</v>
      </c>
      <c r="AA3812" s="28">
        <f t="shared" si="1682"/>
        <v>321.8648083333332</v>
      </c>
      <c r="AB3812" s="28">
        <f t="shared" si="1682"/>
        <v>202.36661666666666</v>
      </c>
      <c r="AC3812" s="28">
        <f t="shared" si="1682"/>
        <v>35.93319166666668</v>
      </c>
      <c r="AD3812" s="28">
        <f t="shared" si="1682"/>
        <v>96.176699999999983</v>
      </c>
      <c r="AE3812" s="28">
        <f t="shared" si="1682"/>
        <v>0</v>
      </c>
      <c r="AF3812" s="28">
        <f t="shared" si="1682"/>
        <v>13.055871666666661</v>
      </c>
      <c r="AG3812" s="28">
        <f t="shared" si="1682"/>
        <v>8.5230499999999978</v>
      </c>
      <c r="AH3812" s="28">
        <f t="shared" si="1677"/>
        <v>0</v>
      </c>
      <c r="AL3812" s="24">
        <f t="shared" si="1681"/>
        <v>1496.5756966666663</v>
      </c>
      <c r="AN3812" s="47">
        <v>315</v>
      </c>
      <c r="AP3812" s="20">
        <f t="shared" si="1680"/>
        <v>1811.5756966666663</v>
      </c>
      <c r="AR3812" s="20"/>
    </row>
    <row r="3813" spans="1:44" x14ac:dyDescent="0.25">
      <c r="A3813" t="str">
        <f>VLOOKUP($B3813,'Cushing Balance'!$C$2:$E$500,3,TRUE)</f>
        <v>12018</v>
      </c>
      <c r="B3813" s="2">
        <v>43824</v>
      </c>
      <c r="C3813" s="32"/>
      <c r="D3813" s="36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R3813" s="24">
        <f t="shared" si="1678"/>
        <v>0</v>
      </c>
      <c r="T3813" s="5">
        <v>624.78800836835489</v>
      </c>
      <c r="V3813" s="20">
        <f t="shared" si="1679"/>
        <v>624.78800836835489</v>
      </c>
      <c r="W3813" s="59">
        <f t="shared" si="1675"/>
        <v>43824</v>
      </c>
      <c r="X3813" s="36">
        <f t="shared" ref="X3813:AG3818" si="1683">AVERAGE(X3806:X3812)</f>
        <v>151.39905833333341</v>
      </c>
      <c r="Y3813" s="28">
        <f t="shared" si="1683"/>
        <v>338.18764999999991</v>
      </c>
      <c r="Z3813" s="28">
        <f t="shared" si="1683"/>
        <v>329.06874999999974</v>
      </c>
      <c r="AA3813" s="28">
        <f t="shared" si="1683"/>
        <v>321.8648083333332</v>
      </c>
      <c r="AB3813" s="28">
        <f t="shared" si="1683"/>
        <v>202.36661666666666</v>
      </c>
      <c r="AC3813" s="28">
        <f t="shared" si="1683"/>
        <v>35.93319166666668</v>
      </c>
      <c r="AD3813" s="28">
        <f t="shared" si="1683"/>
        <v>96.176699999999983</v>
      </c>
      <c r="AE3813" s="28">
        <f t="shared" si="1683"/>
        <v>0</v>
      </c>
      <c r="AF3813" s="28">
        <f t="shared" si="1683"/>
        <v>13.055871666666661</v>
      </c>
      <c r="AG3813" s="28">
        <f t="shared" si="1683"/>
        <v>8.5230499999999978</v>
      </c>
      <c r="AH3813" s="28">
        <f t="shared" si="1677"/>
        <v>0</v>
      </c>
      <c r="AL3813" s="24">
        <f t="shared" si="1681"/>
        <v>1496.5756966666663</v>
      </c>
      <c r="AN3813" s="47">
        <v>315</v>
      </c>
      <c r="AP3813" s="20">
        <f t="shared" si="1680"/>
        <v>1811.5756966666663</v>
      </c>
      <c r="AR3813" s="20"/>
    </row>
    <row r="3814" spans="1:44" x14ac:dyDescent="0.25">
      <c r="A3814" t="str">
        <f>VLOOKUP($B3814,'Cushing Balance'!$C$2:$E$500,3,TRUE)</f>
        <v>12018</v>
      </c>
      <c r="B3814" s="2">
        <v>43825</v>
      </c>
      <c r="C3814" s="32"/>
      <c r="D3814" s="36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R3814" s="24">
        <f t="shared" si="1678"/>
        <v>0</v>
      </c>
      <c r="T3814" s="5">
        <v>624.78800836835489</v>
      </c>
      <c r="V3814" s="20">
        <f t="shared" si="1679"/>
        <v>624.78800836835489</v>
      </c>
      <c r="W3814" s="59">
        <f t="shared" si="1675"/>
        <v>43825</v>
      </c>
      <c r="X3814" s="36">
        <f t="shared" si="1683"/>
        <v>151.39905833333341</v>
      </c>
      <c r="Y3814" s="28">
        <f t="shared" si="1683"/>
        <v>338.18764999999991</v>
      </c>
      <c r="Z3814" s="28">
        <f t="shared" si="1683"/>
        <v>329.06874999999974</v>
      </c>
      <c r="AA3814" s="28">
        <f t="shared" si="1683"/>
        <v>321.8648083333332</v>
      </c>
      <c r="AB3814" s="28">
        <f t="shared" si="1683"/>
        <v>202.36661666666666</v>
      </c>
      <c r="AC3814" s="28">
        <f t="shared" si="1683"/>
        <v>35.93319166666668</v>
      </c>
      <c r="AD3814" s="28">
        <f t="shared" si="1683"/>
        <v>96.176699999999983</v>
      </c>
      <c r="AE3814" s="28">
        <f t="shared" si="1683"/>
        <v>0</v>
      </c>
      <c r="AF3814" s="28">
        <f t="shared" si="1683"/>
        <v>13.055871666666661</v>
      </c>
      <c r="AG3814" s="28">
        <f t="shared" si="1683"/>
        <v>8.5230499999999978</v>
      </c>
      <c r="AH3814" s="28">
        <f t="shared" si="1677"/>
        <v>0</v>
      </c>
      <c r="AL3814" s="24">
        <f t="shared" si="1681"/>
        <v>1496.5756966666663</v>
      </c>
      <c r="AN3814" s="47">
        <v>315</v>
      </c>
      <c r="AP3814" s="20">
        <f t="shared" si="1680"/>
        <v>1811.5756966666663</v>
      </c>
      <c r="AR3814" s="20"/>
    </row>
    <row r="3815" spans="1:44" x14ac:dyDescent="0.25">
      <c r="A3815" t="str">
        <f>VLOOKUP($B3815,'Cushing Balance'!$C$2:$E$500,3,TRUE)</f>
        <v>12018</v>
      </c>
      <c r="B3815" s="2">
        <v>43826</v>
      </c>
      <c r="C3815" s="32"/>
      <c r="D3815" s="36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R3815" s="24">
        <f t="shared" si="1678"/>
        <v>0</v>
      </c>
      <c r="T3815" s="5">
        <v>624.78800836835489</v>
      </c>
      <c r="V3815" s="20">
        <f t="shared" si="1679"/>
        <v>624.78800836835489</v>
      </c>
      <c r="W3815" s="59">
        <f t="shared" si="1675"/>
        <v>43826</v>
      </c>
      <c r="X3815" s="36">
        <f t="shared" si="1683"/>
        <v>151.39905833333341</v>
      </c>
      <c r="Y3815" s="28">
        <f t="shared" si="1683"/>
        <v>338.18764999999991</v>
      </c>
      <c r="Z3815" s="28">
        <f t="shared" si="1683"/>
        <v>329.06874999999974</v>
      </c>
      <c r="AA3815" s="28">
        <f t="shared" si="1683"/>
        <v>321.8648083333332</v>
      </c>
      <c r="AB3815" s="28">
        <f t="shared" si="1683"/>
        <v>202.36661666666666</v>
      </c>
      <c r="AC3815" s="28">
        <f t="shared" si="1683"/>
        <v>35.93319166666668</v>
      </c>
      <c r="AD3815" s="28">
        <f t="shared" si="1683"/>
        <v>96.176699999999983</v>
      </c>
      <c r="AE3815" s="28">
        <f t="shared" si="1683"/>
        <v>0</v>
      </c>
      <c r="AF3815" s="28">
        <f t="shared" si="1683"/>
        <v>13.055871666666661</v>
      </c>
      <c r="AG3815" s="28">
        <f t="shared" si="1683"/>
        <v>8.5230499999999978</v>
      </c>
      <c r="AH3815" s="28">
        <f t="shared" si="1677"/>
        <v>0</v>
      </c>
      <c r="AL3815" s="24">
        <f t="shared" si="1681"/>
        <v>1496.5756966666663</v>
      </c>
      <c r="AN3815" s="47">
        <v>315</v>
      </c>
      <c r="AP3815" s="20">
        <f t="shared" si="1680"/>
        <v>1811.5756966666663</v>
      </c>
      <c r="AR3815" s="20"/>
    </row>
    <row r="3816" spans="1:44" x14ac:dyDescent="0.25">
      <c r="A3816" t="str">
        <f>VLOOKUP($B3816,'Cushing Balance'!$C$2:$E$500,3,TRUE)</f>
        <v>12018</v>
      </c>
      <c r="B3816" s="2">
        <v>43827</v>
      </c>
      <c r="C3816" s="32"/>
      <c r="D3816" s="36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R3816" s="24">
        <f t="shared" si="1678"/>
        <v>0</v>
      </c>
      <c r="T3816" s="5">
        <v>624.78800836835489</v>
      </c>
      <c r="V3816" s="20">
        <f t="shared" si="1679"/>
        <v>624.78800836835489</v>
      </c>
      <c r="W3816" s="59">
        <f t="shared" si="1675"/>
        <v>43827</v>
      </c>
      <c r="X3816" s="36">
        <f t="shared" si="1683"/>
        <v>151.39905833333341</v>
      </c>
      <c r="Y3816" s="28">
        <f t="shared" si="1683"/>
        <v>338.18764999999991</v>
      </c>
      <c r="Z3816" s="28">
        <f t="shared" si="1683"/>
        <v>329.06874999999974</v>
      </c>
      <c r="AA3816" s="28">
        <f t="shared" si="1683"/>
        <v>321.8648083333332</v>
      </c>
      <c r="AB3816" s="28">
        <f t="shared" si="1683"/>
        <v>202.36661666666666</v>
      </c>
      <c r="AC3816" s="28">
        <f t="shared" si="1683"/>
        <v>35.93319166666668</v>
      </c>
      <c r="AD3816" s="28">
        <f t="shared" si="1683"/>
        <v>96.176699999999983</v>
      </c>
      <c r="AE3816" s="28">
        <f t="shared" si="1683"/>
        <v>0</v>
      </c>
      <c r="AF3816" s="28">
        <f t="shared" si="1683"/>
        <v>13.055871666666661</v>
      </c>
      <c r="AG3816" s="28">
        <f t="shared" si="1683"/>
        <v>8.5230499999999978</v>
      </c>
      <c r="AH3816" s="28">
        <f t="shared" si="1677"/>
        <v>0</v>
      </c>
      <c r="AL3816" s="24">
        <f t="shared" si="1681"/>
        <v>1496.5756966666663</v>
      </c>
      <c r="AN3816" s="47">
        <v>315</v>
      </c>
      <c r="AP3816" s="20">
        <f t="shared" si="1680"/>
        <v>1811.5756966666663</v>
      </c>
      <c r="AR3816" s="20"/>
    </row>
    <row r="3817" spans="1:44" x14ac:dyDescent="0.25">
      <c r="A3817" t="str">
        <f>VLOOKUP($B3817,'Cushing Balance'!$C$2:$E$500,3,TRUE)</f>
        <v>12018</v>
      </c>
      <c r="B3817" s="2">
        <v>43828</v>
      </c>
      <c r="C3817" s="32"/>
      <c r="D3817" s="36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R3817" s="24">
        <f t="shared" si="1678"/>
        <v>0</v>
      </c>
      <c r="T3817" s="5">
        <v>624.78800836835489</v>
      </c>
      <c r="V3817" s="20">
        <f t="shared" si="1679"/>
        <v>624.78800836835489</v>
      </c>
      <c r="W3817" s="59">
        <f t="shared" si="1675"/>
        <v>43828</v>
      </c>
      <c r="X3817" s="36">
        <f t="shared" si="1683"/>
        <v>151.39905833333341</v>
      </c>
      <c r="Y3817" s="28">
        <f t="shared" si="1683"/>
        <v>338.18764999999991</v>
      </c>
      <c r="Z3817" s="28">
        <f t="shared" si="1683"/>
        <v>329.06874999999974</v>
      </c>
      <c r="AA3817" s="28">
        <f t="shared" si="1683"/>
        <v>321.8648083333332</v>
      </c>
      <c r="AB3817" s="28">
        <f t="shared" si="1683"/>
        <v>202.36661666666666</v>
      </c>
      <c r="AC3817" s="28">
        <f t="shared" si="1683"/>
        <v>35.93319166666668</v>
      </c>
      <c r="AD3817" s="28">
        <f t="shared" si="1683"/>
        <v>96.176699999999983</v>
      </c>
      <c r="AE3817" s="28">
        <f t="shared" si="1683"/>
        <v>0</v>
      </c>
      <c r="AF3817" s="28">
        <f t="shared" si="1683"/>
        <v>13.055871666666661</v>
      </c>
      <c r="AG3817" s="28">
        <f t="shared" si="1683"/>
        <v>8.5230499999999978</v>
      </c>
      <c r="AH3817" s="28">
        <f t="shared" si="1677"/>
        <v>0</v>
      </c>
      <c r="AL3817" s="24">
        <f t="shared" si="1681"/>
        <v>1496.5756966666663</v>
      </c>
      <c r="AN3817" s="47">
        <v>315</v>
      </c>
      <c r="AP3817" s="20">
        <f t="shared" si="1680"/>
        <v>1811.5756966666663</v>
      </c>
      <c r="AR3817" s="20"/>
    </row>
    <row r="3818" spans="1:44" x14ac:dyDescent="0.25">
      <c r="A3818" t="str">
        <f>VLOOKUP($B3818,'Cushing Balance'!$C$2:$E$500,3,TRUE)</f>
        <v>12018</v>
      </c>
      <c r="B3818" s="2">
        <v>43829</v>
      </c>
      <c r="C3818" s="32"/>
      <c r="D3818" s="36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R3818" s="24">
        <f t="shared" si="1678"/>
        <v>0</v>
      </c>
      <c r="T3818" s="5">
        <v>624.78800836835489</v>
      </c>
      <c r="V3818" s="20">
        <f t="shared" si="1679"/>
        <v>624.78800836835489</v>
      </c>
      <c r="W3818" s="59">
        <f t="shared" si="1675"/>
        <v>43829</v>
      </c>
      <c r="X3818" s="36">
        <f t="shared" si="1683"/>
        <v>151.39905833333341</v>
      </c>
      <c r="Y3818" s="28">
        <f t="shared" si="1683"/>
        <v>338.18764999999991</v>
      </c>
      <c r="Z3818" s="28">
        <f t="shared" si="1683"/>
        <v>329.06874999999974</v>
      </c>
      <c r="AA3818" s="28">
        <f t="shared" si="1683"/>
        <v>321.8648083333332</v>
      </c>
      <c r="AB3818" s="28">
        <f t="shared" si="1683"/>
        <v>202.36661666666666</v>
      </c>
      <c r="AC3818" s="28">
        <f t="shared" si="1683"/>
        <v>35.93319166666668</v>
      </c>
      <c r="AD3818" s="28">
        <f t="shared" si="1683"/>
        <v>96.176699999999983</v>
      </c>
      <c r="AE3818" s="28">
        <f t="shared" si="1683"/>
        <v>0</v>
      </c>
      <c r="AF3818" s="28">
        <f t="shared" si="1683"/>
        <v>13.055871666666661</v>
      </c>
      <c r="AG3818" s="28">
        <f t="shared" si="1683"/>
        <v>8.5230499999999978</v>
      </c>
      <c r="AH3818" s="28">
        <f t="shared" si="1677"/>
        <v>0</v>
      </c>
      <c r="AL3818" s="24">
        <f t="shared" si="1681"/>
        <v>1496.5756966666663</v>
      </c>
      <c r="AN3818" s="47">
        <v>315</v>
      </c>
      <c r="AP3818" s="20">
        <f t="shared" si="1680"/>
        <v>1811.5756966666663</v>
      </c>
      <c r="AR3818" s="20"/>
    </row>
  </sheetData>
  <mergeCells count="2">
    <mergeCell ref="D1:P1"/>
    <mergeCell ref="X1:AH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autoPageBreaks="0"/>
  </sheetPr>
  <dimension ref="C4:EX360"/>
  <sheetViews>
    <sheetView showGridLines="0" topLeftCell="CN214" zoomScale="60" zoomScaleNormal="60" workbookViewId="0">
      <selection activeCell="CD223" sqref="CD223"/>
    </sheetView>
  </sheetViews>
  <sheetFormatPr defaultRowHeight="12.75" x14ac:dyDescent="0.2"/>
  <cols>
    <col min="1" max="42" width="7.28515625" style="70" customWidth="1"/>
    <col min="43" max="43" width="7.85546875" style="70" customWidth="1"/>
    <col min="44" max="77" width="7.28515625" style="70" customWidth="1"/>
    <col min="78" max="78" width="7.7109375" style="70" customWidth="1"/>
    <col min="79" max="81" width="9.140625" style="70"/>
    <col min="82" max="83" width="6.5703125" style="70" customWidth="1"/>
    <col min="84" max="84" width="7.85546875" style="70" customWidth="1"/>
    <col min="85" max="88" width="6.5703125" style="70" customWidth="1"/>
    <col min="89" max="89" width="7.85546875" style="70" customWidth="1"/>
    <col min="90" max="90" width="9" style="70" customWidth="1"/>
    <col min="91" max="91" width="8.7109375" style="70" customWidth="1"/>
    <col min="92" max="122" width="9.140625" style="70"/>
    <col min="123" max="123" width="9.7109375" style="70" bestFit="1" customWidth="1"/>
    <col min="124" max="124" width="9.140625" style="70"/>
    <col min="125" max="125" width="11.140625" style="70" customWidth="1"/>
    <col min="126" max="126" width="9.140625" style="70"/>
    <col min="127" max="127" width="12.140625" style="70" customWidth="1"/>
    <col min="128" max="138" width="9.140625" style="70"/>
    <col min="139" max="139" width="10.28515625" style="70" customWidth="1"/>
    <col min="140" max="16384" width="9.140625" style="70"/>
  </cols>
  <sheetData>
    <row r="4" spans="3:50" x14ac:dyDescent="0.2">
      <c r="AF4" s="70" t="s">
        <v>47</v>
      </c>
    </row>
    <row r="8" spans="3:50" x14ac:dyDescent="0.2">
      <c r="C8" s="71" t="s">
        <v>48</v>
      </c>
      <c r="AG8" s="70" t="s">
        <v>47</v>
      </c>
    </row>
    <row r="9" spans="3:50" x14ac:dyDescent="0.2">
      <c r="C9" s="72">
        <v>55</v>
      </c>
      <c r="D9" s="72" t="s">
        <v>49</v>
      </c>
    </row>
    <row r="10" spans="3:50" x14ac:dyDescent="0.2">
      <c r="C10" s="72">
        <v>20</v>
      </c>
      <c r="D10" s="72" t="s">
        <v>50</v>
      </c>
    </row>
    <row r="11" spans="3:50" x14ac:dyDescent="0.2">
      <c r="C11" s="72">
        <v>68</v>
      </c>
      <c r="D11" s="72" t="s">
        <v>51</v>
      </c>
    </row>
    <row r="12" spans="3:50" x14ac:dyDescent="0.2">
      <c r="C12" s="72">
        <v>220</v>
      </c>
      <c r="D12" s="72" t="s">
        <v>52</v>
      </c>
      <c r="AE12" s="70" t="s">
        <v>53</v>
      </c>
      <c r="AU12" s="70" t="s">
        <v>54</v>
      </c>
    </row>
    <row r="13" spans="3:50" x14ac:dyDescent="0.2">
      <c r="C13" s="72"/>
      <c r="D13" s="72"/>
      <c r="AJ13" s="70" t="s">
        <v>55</v>
      </c>
    </row>
    <row r="15" spans="3:50" x14ac:dyDescent="0.2">
      <c r="AE15" s="70" t="s">
        <v>56</v>
      </c>
      <c r="AX15" s="70" t="s">
        <v>57</v>
      </c>
    </row>
    <row r="19" spans="27:50" x14ac:dyDescent="0.2">
      <c r="AE19" s="70" t="s">
        <v>58</v>
      </c>
    </row>
    <row r="21" spans="27:50" x14ac:dyDescent="0.2">
      <c r="AE21" s="70" t="s">
        <v>59</v>
      </c>
      <c r="AO21" s="70" t="s">
        <v>60</v>
      </c>
    </row>
    <row r="28" spans="27:50" x14ac:dyDescent="0.2">
      <c r="AS28" s="70" t="s">
        <v>61</v>
      </c>
    </row>
    <row r="29" spans="27:50" x14ac:dyDescent="0.2">
      <c r="AA29" s="70" t="s">
        <v>62</v>
      </c>
    </row>
    <row r="30" spans="27:50" x14ac:dyDescent="0.2">
      <c r="AJ30" s="70" t="s">
        <v>55</v>
      </c>
      <c r="AX30" s="70" t="s">
        <v>63</v>
      </c>
    </row>
    <row r="31" spans="27:50" x14ac:dyDescent="0.2">
      <c r="AA31" s="70" t="s">
        <v>64</v>
      </c>
      <c r="AN31" s="70" t="s">
        <v>65</v>
      </c>
    </row>
    <row r="33" spans="27:60" x14ac:dyDescent="0.2">
      <c r="AA33" s="70" t="s">
        <v>66</v>
      </c>
    </row>
    <row r="35" spans="27:60" x14ac:dyDescent="0.2">
      <c r="AA35" s="70" t="s">
        <v>67</v>
      </c>
    </row>
    <row r="46" spans="27:60" x14ac:dyDescent="0.2">
      <c r="AL46" s="70" t="s">
        <v>68</v>
      </c>
    </row>
    <row r="47" spans="27:60" x14ac:dyDescent="0.2">
      <c r="AR47" s="70" t="s">
        <v>69</v>
      </c>
    </row>
    <row r="48" spans="27:60" x14ac:dyDescent="0.2">
      <c r="BH48" s="70" t="s">
        <v>70</v>
      </c>
    </row>
    <row r="53" spans="52:60" x14ac:dyDescent="0.2">
      <c r="BH53" s="70" t="s">
        <v>61</v>
      </c>
    </row>
    <row r="62" spans="52:60" x14ac:dyDescent="0.2">
      <c r="AZ62" s="70" t="s">
        <v>71</v>
      </c>
      <c r="BD62" s="70" t="s">
        <v>72</v>
      </c>
    </row>
    <row r="67" spans="52:61" x14ac:dyDescent="0.2">
      <c r="BA67" s="70" t="s">
        <v>73</v>
      </c>
      <c r="BI67" s="70" t="s">
        <v>74</v>
      </c>
    </row>
    <row r="71" spans="52:61" x14ac:dyDescent="0.2">
      <c r="AZ71" s="70" t="s">
        <v>75</v>
      </c>
    </row>
    <row r="74" spans="52:61" x14ac:dyDescent="0.2">
      <c r="BC74" s="70" t="s">
        <v>76</v>
      </c>
    </row>
    <row r="82" spans="49:66" x14ac:dyDescent="0.2">
      <c r="AZ82" s="70" t="s">
        <v>77</v>
      </c>
    </row>
    <row r="83" spans="49:66" x14ac:dyDescent="0.2">
      <c r="BD83" s="70" t="s">
        <v>78</v>
      </c>
    </row>
    <row r="85" spans="49:66" x14ac:dyDescent="0.2">
      <c r="BN85" s="70" t="s">
        <v>79</v>
      </c>
    </row>
    <row r="87" spans="49:66" x14ac:dyDescent="0.2">
      <c r="BE87" s="70" t="s">
        <v>80</v>
      </c>
    </row>
    <row r="88" spans="49:66" x14ac:dyDescent="0.2">
      <c r="AW88" s="70" t="s">
        <v>81</v>
      </c>
    </row>
    <row r="90" spans="49:66" x14ac:dyDescent="0.2">
      <c r="BK90" s="71" t="s">
        <v>82</v>
      </c>
    </row>
    <row r="91" spans="49:66" x14ac:dyDescent="0.2">
      <c r="BF91" s="71" t="s">
        <v>83</v>
      </c>
    </row>
    <row r="94" spans="49:66" x14ac:dyDescent="0.2">
      <c r="BJ94" s="70" t="s">
        <v>61</v>
      </c>
    </row>
    <row r="95" spans="49:66" x14ac:dyDescent="0.2">
      <c r="BF95" s="70" t="s">
        <v>80</v>
      </c>
    </row>
    <row r="98" spans="5:154" x14ac:dyDescent="0.2">
      <c r="AN98" s="71" t="s">
        <v>84</v>
      </c>
    </row>
    <row r="99" spans="5:154" x14ac:dyDescent="0.2">
      <c r="BF99" s="71" t="s">
        <v>85</v>
      </c>
    </row>
    <row r="101" spans="5:154" x14ac:dyDescent="0.2">
      <c r="BF101" s="70" t="s">
        <v>86</v>
      </c>
    </row>
    <row r="102" spans="5:154" x14ac:dyDescent="0.2">
      <c r="AS102" s="71" t="s">
        <v>87</v>
      </c>
    </row>
    <row r="103" spans="5:154" x14ac:dyDescent="0.2">
      <c r="BD103" s="70" t="s">
        <v>80</v>
      </c>
    </row>
    <row r="105" spans="5:154" x14ac:dyDescent="0.2">
      <c r="E105" s="71" t="s">
        <v>88</v>
      </c>
    </row>
    <row r="106" spans="5:154" x14ac:dyDescent="0.2">
      <c r="V106" s="71" t="s">
        <v>89</v>
      </c>
    </row>
    <row r="107" spans="5:154" x14ac:dyDescent="0.2">
      <c r="EW107" s="72">
        <v>115</v>
      </c>
      <c r="EX107" s="72" t="s">
        <v>90</v>
      </c>
    </row>
    <row r="108" spans="5:154" x14ac:dyDescent="0.2">
      <c r="BF108" s="71" t="s">
        <v>91</v>
      </c>
    </row>
    <row r="109" spans="5:154" x14ac:dyDescent="0.2">
      <c r="M109" s="70" t="s">
        <v>92</v>
      </c>
    </row>
    <row r="112" spans="5:154" x14ac:dyDescent="0.2">
      <c r="AI112" s="73" t="s">
        <v>93</v>
      </c>
      <c r="AO112" s="74" t="s">
        <v>94</v>
      </c>
      <c r="AP112" s="74"/>
      <c r="AQ112" s="74"/>
      <c r="AR112" s="74"/>
    </row>
    <row r="114" spans="21:142" x14ac:dyDescent="0.2">
      <c r="V114" s="70" t="s">
        <v>95</v>
      </c>
    </row>
    <row r="115" spans="21:142" x14ac:dyDescent="0.2">
      <c r="AO115" s="72" t="s">
        <v>96</v>
      </c>
      <c r="AP115" s="74"/>
      <c r="AQ115" s="74"/>
      <c r="AR115" s="74"/>
    </row>
    <row r="116" spans="21:142" x14ac:dyDescent="0.2">
      <c r="AM116" s="70" t="s">
        <v>63</v>
      </c>
      <c r="AO116" s="72">
        <v>100</v>
      </c>
      <c r="AX116" s="70" t="s">
        <v>61</v>
      </c>
    </row>
    <row r="117" spans="21:142" x14ac:dyDescent="0.2">
      <c r="AX117" s="70" t="s">
        <v>86</v>
      </c>
    </row>
    <row r="118" spans="21:142" x14ac:dyDescent="0.2">
      <c r="AX118" s="70" t="s">
        <v>80</v>
      </c>
    </row>
    <row r="119" spans="21:142" x14ac:dyDescent="0.2">
      <c r="U119" s="71" t="s">
        <v>97</v>
      </c>
    </row>
    <row r="120" spans="21:142" x14ac:dyDescent="0.2">
      <c r="U120" s="72">
        <v>12</v>
      </c>
      <c r="V120" s="72" t="s">
        <v>98</v>
      </c>
      <c r="AN120" s="70" t="s">
        <v>81</v>
      </c>
      <c r="AP120" s="72"/>
      <c r="AQ120" s="72">
        <v>187</v>
      </c>
    </row>
    <row r="121" spans="21:142" x14ac:dyDescent="0.2">
      <c r="AP121" s="72" t="s">
        <v>99</v>
      </c>
      <c r="AQ121" s="72"/>
    </row>
    <row r="123" spans="21:142" x14ac:dyDescent="0.2">
      <c r="AQ123" s="72" t="s">
        <v>65</v>
      </c>
      <c r="AR123" s="75">
        <v>138</v>
      </c>
    </row>
    <row r="124" spans="21:142" x14ac:dyDescent="0.2">
      <c r="BZ124" s="70" t="s">
        <v>100</v>
      </c>
      <c r="CB124" s="70" t="s">
        <v>101</v>
      </c>
    </row>
    <row r="125" spans="21:142" x14ac:dyDescent="0.2">
      <c r="BD125" s="76"/>
    </row>
    <row r="126" spans="21:142" x14ac:dyDescent="0.2">
      <c r="AU126" s="71" t="s">
        <v>102</v>
      </c>
    </row>
    <row r="127" spans="21:142" x14ac:dyDescent="0.2">
      <c r="BI127" s="71" t="s">
        <v>103</v>
      </c>
      <c r="BM127" s="77">
        <v>20</v>
      </c>
      <c r="BN127" s="78" t="s">
        <v>104</v>
      </c>
      <c r="EL127" s="71" t="s">
        <v>105</v>
      </c>
    </row>
    <row r="128" spans="21:142" x14ac:dyDescent="0.2">
      <c r="BM128" s="71" t="s">
        <v>106</v>
      </c>
      <c r="BP128" s="77">
        <v>130</v>
      </c>
      <c r="BQ128" s="78" t="s">
        <v>107</v>
      </c>
      <c r="EK128" s="77">
        <v>260</v>
      </c>
      <c r="EL128" s="77" t="s">
        <v>108</v>
      </c>
    </row>
    <row r="129" spans="16:154" x14ac:dyDescent="0.2">
      <c r="AQ129" s="70" t="s">
        <v>109</v>
      </c>
      <c r="BA129" s="70" t="s">
        <v>110</v>
      </c>
      <c r="BP129" s="71" t="s">
        <v>111</v>
      </c>
      <c r="CC129" s="70" t="s">
        <v>112</v>
      </c>
    </row>
    <row r="130" spans="16:154" x14ac:dyDescent="0.2">
      <c r="EM130" s="79" t="s">
        <v>113</v>
      </c>
    </row>
    <row r="131" spans="16:154" x14ac:dyDescent="0.2">
      <c r="CA131" s="71" t="s">
        <v>114</v>
      </c>
    </row>
    <row r="134" spans="16:154" x14ac:dyDescent="0.2">
      <c r="BK134" s="70" t="s">
        <v>115</v>
      </c>
    </row>
    <row r="135" spans="16:154" x14ac:dyDescent="0.2">
      <c r="DW135" s="70" t="s">
        <v>116</v>
      </c>
    </row>
    <row r="136" spans="16:154" x14ac:dyDescent="0.2">
      <c r="AS136" s="70" t="s">
        <v>117</v>
      </c>
    </row>
    <row r="137" spans="16:154" x14ac:dyDescent="0.2">
      <c r="CA137" s="70" t="s">
        <v>118</v>
      </c>
    </row>
    <row r="138" spans="16:154" x14ac:dyDescent="0.2">
      <c r="AJ138" s="70" t="s">
        <v>119</v>
      </c>
      <c r="BP138" s="70" t="s">
        <v>120</v>
      </c>
      <c r="BR138" s="71" t="s">
        <v>120</v>
      </c>
      <c r="BU138" s="71" t="s">
        <v>121</v>
      </c>
      <c r="CE138" s="70" t="s">
        <v>122</v>
      </c>
    </row>
    <row r="139" spans="16:154" x14ac:dyDescent="0.2">
      <c r="AW139" s="70" t="s">
        <v>123</v>
      </c>
      <c r="EI139" s="71" t="s">
        <v>124</v>
      </c>
    </row>
    <row r="140" spans="16:154" x14ac:dyDescent="0.2">
      <c r="P140" s="71" t="s">
        <v>125</v>
      </c>
      <c r="AS140" s="70" t="s">
        <v>117</v>
      </c>
      <c r="BS140" s="70" t="s">
        <v>126</v>
      </c>
      <c r="CC140" s="70" t="s">
        <v>127</v>
      </c>
    </row>
    <row r="141" spans="16:154" x14ac:dyDescent="0.2">
      <c r="S141" s="70" t="s">
        <v>128</v>
      </c>
      <c r="CA141" s="71" t="s">
        <v>118</v>
      </c>
      <c r="EJ141" s="77" t="s">
        <v>129</v>
      </c>
      <c r="EK141" s="80">
        <v>135</v>
      </c>
    </row>
    <row r="142" spans="16:154" x14ac:dyDescent="0.2">
      <c r="CI142" s="70" t="s">
        <v>130</v>
      </c>
      <c r="ES142" s="72">
        <v>300</v>
      </c>
      <c r="ET142" s="72" t="s">
        <v>131</v>
      </c>
    </row>
    <row r="143" spans="16:154" x14ac:dyDescent="0.2">
      <c r="AK143" s="71" t="s">
        <v>132</v>
      </c>
      <c r="AO143" s="71" t="s">
        <v>133</v>
      </c>
      <c r="EW143" s="72">
        <v>82</v>
      </c>
      <c r="EX143" s="72" t="s">
        <v>79</v>
      </c>
    </row>
    <row r="144" spans="16:154" x14ac:dyDescent="0.2">
      <c r="AW144" s="71" t="s">
        <v>132</v>
      </c>
      <c r="BN144" s="71" t="s">
        <v>132</v>
      </c>
      <c r="BO144" s="71"/>
    </row>
    <row r="146" spans="5:144" x14ac:dyDescent="0.2">
      <c r="AK146" s="70" t="s">
        <v>134</v>
      </c>
      <c r="AO146" s="70" t="s">
        <v>135</v>
      </c>
    </row>
    <row r="147" spans="5:144" x14ac:dyDescent="0.2">
      <c r="AM147" s="71" t="s">
        <v>136</v>
      </c>
      <c r="ED147" s="70" t="s">
        <v>137</v>
      </c>
    </row>
    <row r="148" spans="5:144" ht="12" customHeight="1" x14ac:dyDescent="0.2">
      <c r="AU148" s="70" t="s">
        <v>123</v>
      </c>
      <c r="BZ148" s="70" t="s">
        <v>138</v>
      </c>
    </row>
    <row r="149" spans="5:144" x14ac:dyDescent="0.2">
      <c r="CJ149" s="71" t="s">
        <v>139</v>
      </c>
      <c r="CR149" s="72">
        <v>38</v>
      </c>
      <c r="CS149" s="72" t="s">
        <v>140</v>
      </c>
    </row>
    <row r="150" spans="5:144" x14ac:dyDescent="0.2">
      <c r="CM150" s="70" t="s">
        <v>127</v>
      </c>
    </row>
    <row r="151" spans="5:144" x14ac:dyDescent="0.2">
      <c r="E151" s="71" t="s">
        <v>141</v>
      </c>
      <c r="CR151" s="71" t="s">
        <v>142</v>
      </c>
    </row>
    <row r="152" spans="5:144" x14ac:dyDescent="0.2">
      <c r="E152" s="72">
        <v>55</v>
      </c>
      <c r="F152" s="72" t="s">
        <v>143</v>
      </c>
      <c r="AK152" s="72">
        <v>12</v>
      </c>
      <c r="AL152" s="72" t="s">
        <v>144</v>
      </c>
      <c r="AN152" s="70" t="s">
        <v>134</v>
      </c>
    </row>
    <row r="153" spans="5:144" x14ac:dyDescent="0.2">
      <c r="BO153" s="70" t="s">
        <v>145</v>
      </c>
      <c r="DS153" s="70" t="s">
        <v>146</v>
      </c>
      <c r="EB153" s="71" t="s">
        <v>147</v>
      </c>
      <c r="EC153" s="81"/>
      <c r="ED153" s="78" t="s">
        <v>148</v>
      </c>
      <c r="EF153" s="80">
        <v>15</v>
      </c>
    </row>
    <row r="154" spans="5:144" x14ac:dyDescent="0.2">
      <c r="EN154" s="71" t="s">
        <v>149</v>
      </c>
    </row>
    <row r="155" spans="5:144" x14ac:dyDescent="0.2">
      <c r="BX155" s="71" t="s">
        <v>150</v>
      </c>
      <c r="DL155" s="72">
        <v>405</v>
      </c>
      <c r="DM155" s="72" t="s">
        <v>151</v>
      </c>
    </row>
    <row r="156" spans="5:144" x14ac:dyDescent="0.2">
      <c r="CF156" s="70" t="s">
        <v>152</v>
      </c>
      <c r="CV156" s="70" t="s">
        <v>153</v>
      </c>
      <c r="DX156" s="72" t="s">
        <v>79</v>
      </c>
      <c r="DY156" s="80">
        <v>121</v>
      </c>
    </row>
    <row r="157" spans="5:144" x14ac:dyDescent="0.2">
      <c r="AK157" s="70" t="s">
        <v>154</v>
      </c>
      <c r="BQ157" s="71" t="s">
        <v>155</v>
      </c>
      <c r="BR157" s="70" t="s">
        <v>156</v>
      </c>
      <c r="BZ157" s="71" t="s">
        <v>157</v>
      </c>
      <c r="CC157" s="71" t="s">
        <v>158</v>
      </c>
      <c r="CK157" s="70" t="s">
        <v>159</v>
      </c>
      <c r="DA157" s="71" t="s">
        <v>160</v>
      </c>
      <c r="EA157" s="70" t="s">
        <v>161</v>
      </c>
      <c r="EB157" s="82"/>
    </row>
    <row r="158" spans="5:144" x14ac:dyDescent="0.2">
      <c r="AS158" s="72">
        <v>58</v>
      </c>
      <c r="AT158" s="72" t="s">
        <v>162</v>
      </c>
      <c r="BO158" s="71" t="s">
        <v>163</v>
      </c>
    </row>
    <row r="159" spans="5:144" x14ac:dyDescent="0.2">
      <c r="AN159" s="71" t="s">
        <v>164</v>
      </c>
      <c r="DL159" s="70" t="s">
        <v>18</v>
      </c>
      <c r="EB159" s="71" t="s">
        <v>165</v>
      </c>
    </row>
    <row r="160" spans="5:144" x14ac:dyDescent="0.2">
      <c r="F160" s="71" t="s">
        <v>166</v>
      </c>
      <c r="AK160" s="72">
        <v>60</v>
      </c>
      <c r="AL160" s="72" t="s">
        <v>167</v>
      </c>
      <c r="CB160" s="70" t="s">
        <v>168</v>
      </c>
      <c r="DF160" s="70" t="s">
        <v>153</v>
      </c>
      <c r="DZ160" s="71" t="s">
        <v>169</v>
      </c>
    </row>
    <row r="161" spans="6:139" x14ac:dyDescent="0.2">
      <c r="F161" s="72">
        <v>225</v>
      </c>
      <c r="G161" s="72" t="s">
        <v>170</v>
      </c>
      <c r="AK161" s="72"/>
      <c r="AL161" s="72" t="s">
        <v>67</v>
      </c>
      <c r="AQ161" s="70" t="s">
        <v>171</v>
      </c>
      <c r="AS161" s="72">
        <v>60</v>
      </c>
      <c r="AT161" s="72" t="s">
        <v>172</v>
      </c>
      <c r="CW161" s="72">
        <v>170</v>
      </c>
      <c r="CX161" s="72" t="s">
        <v>173</v>
      </c>
      <c r="DP161" s="70" t="s">
        <v>174</v>
      </c>
      <c r="DQ161" s="71" t="s">
        <v>175</v>
      </c>
      <c r="EA161" s="70" t="s">
        <v>176</v>
      </c>
    </row>
    <row r="162" spans="6:139" x14ac:dyDescent="0.2">
      <c r="F162" s="72">
        <v>145</v>
      </c>
      <c r="G162" s="72" t="s">
        <v>177</v>
      </c>
      <c r="BP162" s="70" t="s">
        <v>178</v>
      </c>
      <c r="CB162" s="72">
        <v>68</v>
      </c>
      <c r="CC162" s="72" t="s">
        <v>179</v>
      </c>
      <c r="DB162" s="70" t="s">
        <v>180</v>
      </c>
      <c r="DM162" s="71" t="s">
        <v>181</v>
      </c>
      <c r="DX162" s="70" t="s">
        <v>146</v>
      </c>
      <c r="ED162" s="70" t="s">
        <v>182</v>
      </c>
    </row>
    <row r="163" spans="6:139" x14ac:dyDescent="0.2">
      <c r="F163" s="72">
        <v>120</v>
      </c>
      <c r="G163" s="72" t="s">
        <v>179</v>
      </c>
      <c r="CK163" s="74"/>
      <c r="CL163" s="72" t="s">
        <v>183</v>
      </c>
      <c r="CM163" s="76"/>
      <c r="DH163" s="71" t="s">
        <v>184</v>
      </c>
      <c r="DJ163" s="70" t="s">
        <v>153</v>
      </c>
      <c r="DZ163" s="70" t="s">
        <v>185</v>
      </c>
      <c r="EB163" s="82" t="s">
        <v>186</v>
      </c>
    </row>
    <row r="164" spans="6:139" x14ac:dyDescent="0.2">
      <c r="F164" s="72">
        <v>100</v>
      </c>
      <c r="G164" s="72" t="s">
        <v>187</v>
      </c>
      <c r="BV164" s="70" t="s">
        <v>188</v>
      </c>
      <c r="CK164" s="72">
        <v>277</v>
      </c>
      <c r="CL164" s="72" t="s">
        <v>189</v>
      </c>
      <c r="CM164" s="72">
        <v>82</v>
      </c>
      <c r="CN164" s="72" t="s">
        <v>190</v>
      </c>
      <c r="DY164" s="70" t="s">
        <v>174</v>
      </c>
    </row>
    <row r="165" spans="6:139" x14ac:dyDescent="0.2">
      <c r="F165" s="72">
        <v>40</v>
      </c>
      <c r="G165" s="72" t="s">
        <v>191</v>
      </c>
      <c r="DD165" s="70" t="s">
        <v>192</v>
      </c>
      <c r="DG165" s="70" t="s">
        <v>193</v>
      </c>
      <c r="DS165" s="73" t="s">
        <v>174</v>
      </c>
      <c r="EB165" s="72" t="s">
        <v>194</v>
      </c>
      <c r="EC165" s="72"/>
    </row>
    <row r="166" spans="6:139" x14ac:dyDescent="0.2">
      <c r="BO166" s="70" t="s">
        <v>195</v>
      </c>
      <c r="CU166" s="70" t="s">
        <v>196</v>
      </c>
      <c r="EB166" s="72">
        <v>112</v>
      </c>
      <c r="EC166" s="72"/>
      <c r="ED166" s="72"/>
    </row>
    <row r="167" spans="6:139" x14ac:dyDescent="0.2">
      <c r="AM167" s="70" t="s">
        <v>197</v>
      </c>
      <c r="BQ167" s="70" t="s">
        <v>198</v>
      </c>
      <c r="DI167" s="71" t="s">
        <v>199</v>
      </c>
    </row>
    <row r="168" spans="6:139" x14ac:dyDescent="0.2">
      <c r="AY168" s="70" t="s">
        <v>123</v>
      </c>
      <c r="BN168" s="70" t="s">
        <v>200</v>
      </c>
      <c r="DG168" s="71" t="s">
        <v>201</v>
      </c>
      <c r="DX168" s="72" t="s">
        <v>65</v>
      </c>
      <c r="DY168" s="80">
        <v>85</v>
      </c>
    </row>
    <row r="169" spans="6:139" x14ac:dyDescent="0.2">
      <c r="BK169" s="71" t="s">
        <v>202</v>
      </c>
      <c r="CZ169" s="70" t="s">
        <v>203</v>
      </c>
      <c r="EA169" s="77" t="s">
        <v>204</v>
      </c>
      <c r="EB169" s="80">
        <v>80</v>
      </c>
      <c r="EF169" s="70" t="s">
        <v>205</v>
      </c>
    </row>
    <row r="170" spans="6:139" x14ac:dyDescent="0.2">
      <c r="BP170" s="70" t="s">
        <v>206</v>
      </c>
    </row>
    <row r="171" spans="6:139" x14ac:dyDescent="0.2">
      <c r="BN171" s="71" t="s">
        <v>207</v>
      </c>
      <c r="DY171" s="72">
        <v>71</v>
      </c>
      <c r="DZ171" s="72" t="s">
        <v>177</v>
      </c>
    </row>
    <row r="172" spans="6:139" x14ac:dyDescent="0.2">
      <c r="AN172" s="71" t="s">
        <v>208</v>
      </c>
      <c r="BK172" s="70" t="s">
        <v>209</v>
      </c>
      <c r="DG172" s="70" t="s">
        <v>193</v>
      </c>
      <c r="DV172" s="71" t="s">
        <v>210</v>
      </c>
      <c r="EH172" s="72">
        <v>10</v>
      </c>
      <c r="EI172" s="72" t="s">
        <v>211</v>
      </c>
    </row>
    <row r="173" spans="6:139" x14ac:dyDescent="0.2">
      <c r="BQ173" s="72">
        <v>14</v>
      </c>
      <c r="BR173" s="72" t="s">
        <v>212</v>
      </c>
      <c r="BS173" s="76"/>
      <c r="DK173" s="70" t="s">
        <v>213</v>
      </c>
      <c r="EE173" s="77">
        <v>70</v>
      </c>
      <c r="EF173" s="80" t="s">
        <v>214</v>
      </c>
    </row>
    <row r="174" spans="6:139" x14ac:dyDescent="0.2">
      <c r="BM174" s="70" t="s">
        <v>215</v>
      </c>
      <c r="DT174" s="70" t="s">
        <v>216</v>
      </c>
    </row>
    <row r="175" spans="6:139" x14ac:dyDescent="0.2">
      <c r="DS175" s="73" t="s">
        <v>217</v>
      </c>
      <c r="DV175" s="83" t="s">
        <v>218</v>
      </c>
    </row>
    <row r="176" spans="6:139" x14ac:dyDescent="0.2">
      <c r="AU176" s="70" t="s">
        <v>219</v>
      </c>
      <c r="BS176" s="70" t="s">
        <v>220</v>
      </c>
    </row>
    <row r="177" spans="34:142" x14ac:dyDescent="0.2">
      <c r="AO177" s="71" t="s">
        <v>221</v>
      </c>
      <c r="BO177" s="70" t="s">
        <v>222</v>
      </c>
      <c r="CV177" s="84">
        <v>238.6</v>
      </c>
      <c r="CW177" s="72" t="s">
        <v>223</v>
      </c>
    </row>
    <row r="178" spans="34:142" x14ac:dyDescent="0.2">
      <c r="BM178" s="72">
        <v>24.5</v>
      </c>
      <c r="BN178" s="72" t="s">
        <v>224</v>
      </c>
      <c r="DD178" s="70" t="s">
        <v>225</v>
      </c>
      <c r="DG178" s="71" t="s">
        <v>226</v>
      </c>
      <c r="DM178" s="71" t="s">
        <v>227</v>
      </c>
    </row>
    <row r="179" spans="34:142" x14ac:dyDescent="0.2">
      <c r="BL179" s="71" t="s">
        <v>228</v>
      </c>
      <c r="BN179" s="72"/>
      <c r="CF179" s="70" t="s">
        <v>229</v>
      </c>
      <c r="DS179" s="70" t="s">
        <v>230</v>
      </c>
      <c r="DU179" s="82" t="s">
        <v>218</v>
      </c>
      <c r="DV179" s="70" t="s">
        <v>231</v>
      </c>
      <c r="DX179" s="70" t="s">
        <v>232</v>
      </c>
      <c r="DY179" s="72">
        <v>106</v>
      </c>
      <c r="DZ179" s="72" t="s">
        <v>233</v>
      </c>
    </row>
    <row r="180" spans="34:142" x14ac:dyDescent="0.2">
      <c r="BO180" s="77">
        <v>4</v>
      </c>
      <c r="BP180" s="78" t="s">
        <v>234</v>
      </c>
      <c r="DY180" s="70" t="s">
        <v>235</v>
      </c>
    </row>
    <row r="181" spans="34:142" x14ac:dyDescent="0.2">
      <c r="AS181" s="70" t="s">
        <v>236</v>
      </c>
      <c r="BP181" s="70" t="s">
        <v>237</v>
      </c>
      <c r="DJ181" s="70" t="s">
        <v>238</v>
      </c>
      <c r="DX181" s="70" t="s">
        <v>239</v>
      </c>
    </row>
    <row r="182" spans="34:142" x14ac:dyDescent="0.2">
      <c r="BA182" s="70" t="s">
        <v>240</v>
      </c>
      <c r="BM182" s="70" t="s">
        <v>219</v>
      </c>
      <c r="BR182" s="71" t="s">
        <v>241</v>
      </c>
      <c r="EK182" s="72">
        <v>80</v>
      </c>
      <c r="EL182" s="72" t="s">
        <v>242</v>
      </c>
    </row>
    <row r="183" spans="34:142" x14ac:dyDescent="0.2">
      <c r="DV183" s="73" t="s">
        <v>243</v>
      </c>
      <c r="EK183" s="72">
        <v>70</v>
      </c>
      <c r="EL183" s="72" t="s">
        <v>244</v>
      </c>
    </row>
    <row r="184" spans="34:142" x14ac:dyDescent="0.2">
      <c r="AS184" s="71" t="s">
        <v>245</v>
      </c>
      <c r="BM184" s="70" t="s">
        <v>246</v>
      </c>
      <c r="CW184" s="70" t="s">
        <v>247</v>
      </c>
      <c r="CX184" s="70" t="s">
        <v>248</v>
      </c>
      <c r="DE184" s="70" t="s">
        <v>18</v>
      </c>
      <c r="DW184" s="83" t="s">
        <v>239</v>
      </c>
      <c r="EK184" s="72">
        <v>238</v>
      </c>
      <c r="EL184" s="72" t="s">
        <v>249</v>
      </c>
    </row>
    <row r="185" spans="34:142" x14ac:dyDescent="0.2">
      <c r="AZ185" s="71" t="s">
        <v>246</v>
      </c>
    </row>
    <row r="186" spans="34:142" x14ac:dyDescent="0.2">
      <c r="AL186" s="70" t="s">
        <v>250</v>
      </c>
      <c r="AV186" s="70" t="s">
        <v>236</v>
      </c>
    </row>
    <row r="187" spans="34:142" x14ac:dyDescent="0.2">
      <c r="AH187" s="72">
        <v>35</v>
      </c>
      <c r="AI187" s="72" t="s">
        <v>251</v>
      </c>
      <c r="AL187" s="70" t="s">
        <v>236</v>
      </c>
      <c r="BK187" s="72">
        <v>83</v>
      </c>
      <c r="BL187" s="72" t="s">
        <v>224</v>
      </c>
      <c r="DW187" s="83"/>
    </row>
    <row r="188" spans="34:142" x14ac:dyDescent="0.2">
      <c r="AH188" s="72">
        <v>18</v>
      </c>
      <c r="AI188" s="72" t="s">
        <v>252</v>
      </c>
      <c r="AR188" s="76"/>
      <c r="AT188" s="76"/>
      <c r="DW188" s="75" t="s">
        <v>253</v>
      </c>
      <c r="DX188" s="80">
        <v>160</v>
      </c>
    </row>
    <row r="189" spans="34:142" x14ac:dyDescent="0.2">
      <c r="AH189" s="72">
        <v>31</v>
      </c>
      <c r="AI189" s="72" t="s">
        <v>254</v>
      </c>
      <c r="AR189" s="72">
        <v>3</v>
      </c>
      <c r="AS189" s="72" t="s">
        <v>255</v>
      </c>
      <c r="AT189" s="72"/>
      <c r="BP189" s="70" t="s">
        <v>65</v>
      </c>
      <c r="DJ189" s="70" t="s">
        <v>193</v>
      </c>
      <c r="DU189" s="72" t="s">
        <v>256</v>
      </c>
      <c r="DV189" s="80">
        <v>135</v>
      </c>
    </row>
    <row r="190" spans="34:142" x14ac:dyDescent="0.2">
      <c r="AH190" s="72">
        <v>45</v>
      </c>
      <c r="AI190" s="72" t="s">
        <v>143</v>
      </c>
      <c r="BR190" s="70" t="s">
        <v>257</v>
      </c>
      <c r="DC190" s="71" t="s">
        <v>258</v>
      </c>
      <c r="EJ190" s="72">
        <v>185</v>
      </c>
      <c r="EK190" s="72" t="s">
        <v>259</v>
      </c>
    </row>
    <row r="191" spans="34:142" x14ac:dyDescent="0.2">
      <c r="AH191" s="72">
        <v>60</v>
      </c>
      <c r="AI191" s="72" t="s">
        <v>260</v>
      </c>
      <c r="EI191" s="85" t="s">
        <v>261</v>
      </c>
      <c r="EJ191" s="72">
        <v>330</v>
      </c>
      <c r="EK191" s="72" t="s">
        <v>262</v>
      </c>
    </row>
    <row r="192" spans="34:142" x14ac:dyDescent="0.2">
      <c r="BY192" s="70" t="s">
        <v>6</v>
      </c>
      <c r="CC192" s="70" t="s">
        <v>237</v>
      </c>
      <c r="DC192" s="86"/>
    </row>
    <row r="193" spans="4:141" x14ac:dyDescent="0.2">
      <c r="BS193" s="72">
        <v>52</v>
      </c>
      <c r="BT193" s="72" t="s">
        <v>240</v>
      </c>
      <c r="DW193" s="70" t="s">
        <v>239</v>
      </c>
      <c r="EJ193" s="72">
        <v>182</v>
      </c>
      <c r="EK193" s="72" t="s">
        <v>263</v>
      </c>
    </row>
    <row r="194" spans="4:141" x14ac:dyDescent="0.2">
      <c r="DI194" s="70" t="s">
        <v>180</v>
      </c>
      <c r="DV194" s="70" t="s">
        <v>243</v>
      </c>
      <c r="EJ194" s="72">
        <v>160</v>
      </c>
      <c r="EK194" s="72" t="s">
        <v>264</v>
      </c>
    </row>
    <row r="195" spans="4:141" x14ac:dyDescent="0.2">
      <c r="BA195" s="70" t="s">
        <v>236</v>
      </c>
      <c r="EJ195" s="72">
        <v>70</v>
      </c>
      <c r="EK195" s="72" t="s">
        <v>265</v>
      </c>
    </row>
    <row r="196" spans="4:141" x14ac:dyDescent="0.2">
      <c r="BQ196" s="70" t="s">
        <v>266</v>
      </c>
    </row>
    <row r="197" spans="4:141" x14ac:dyDescent="0.2">
      <c r="DC197" s="73" t="s">
        <v>267</v>
      </c>
    </row>
    <row r="198" spans="4:141" x14ac:dyDescent="0.2">
      <c r="X198" s="72">
        <v>2</v>
      </c>
      <c r="Y198" s="72" t="s">
        <v>268</v>
      </c>
      <c r="DV198" s="75" t="s">
        <v>269</v>
      </c>
      <c r="DW198" s="80">
        <v>155</v>
      </c>
      <c r="DY198" s="72">
        <v>78</v>
      </c>
      <c r="DZ198" s="72" t="s">
        <v>270</v>
      </c>
    </row>
    <row r="200" spans="4:141" x14ac:dyDescent="0.2">
      <c r="D200" s="71" t="s">
        <v>271</v>
      </c>
      <c r="DX200" s="70" t="s">
        <v>239</v>
      </c>
    </row>
    <row r="201" spans="4:141" x14ac:dyDescent="0.2">
      <c r="D201" s="72">
        <v>166</v>
      </c>
      <c r="E201" s="72" t="s">
        <v>272</v>
      </c>
      <c r="BP201" s="83"/>
      <c r="BQ201" s="71" t="s">
        <v>273</v>
      </c>
      <c r="CJ201" s="71"/>
      <c r="DH201" s="70" t="s">
        <v>274</v>
      </c>
    </row>
    <row r="202" spans="4:141" x14ac:dyDescent="0.2">
      <c r="D202" s="72">
        <v>120</v>
      </c>
      <c r="E202" s="72" t="s">
        <v>187</v>
      </c>
      <c r="BO202" s="77">
        <v>103</v>
      </c>
      <c r="BP202" s="80" t="s">
        <v>65</v>
      </c>
    </row>
    <row r="203" spans="4:141" x14ac:dyDescent="0.2">
      <c r="D203" s="72">
        <v>245</v>
      </c>
      <c r="E203" s="72" t="s">
        <v>275</v>
      </c>
      <c r="BO203" s="73"/>
      <c r="BP203" s="73"/>
      <c r="DP203" s="84">
        <v>26.5</v>
      </c>
      <c r="DQ203" s="72" t="s">
        <v>276</v>
      </c>
    </row>
    <row r="204" spans="4:141" x14ac:dyDescent="0.2">
      <c r="D204" s="72">
        <v>156</v>
      </c>
      <c r="E204" s="72" t="s">
        <v>277</v>
      </c>
    </row>
    <row r="205" spans="4:141" x14ac:dyDescent="0.2">
      <c r="D205" s="72">
        <v>170</v>
      </c>
      <c r="E205" s="72" t="s">
        <v>278</v>
      </c>
      <c r="EB205" s="72">
        <v>20</v>
      </c>
      <c r="EC205" s="72" t="s">
        <v>279</v>
      </c>
    </row>
    <row r="206" spans="4:141" x14ac:dyDescent="0.2">
      <c r="DG206" s="70" t="s">
        <v>159</v>
      </c>
    </row>
    <row r="207" spans="4:141" x14ac:dyDescent="0.2">
      <c r="DQ207" s="70" t="s">
        <v>280</v>
      </c>
    </row>
    <row r="209" spans="8:126" x14ac:dyDescent="0.2">
      <c r="CR209" s="70" t="s">
        <v>9</v>
      </c>
      <c r="DA209" s="71" t="s">
        <v>281</v>
      </c>
    </row>
    <row r="210" spans="8:126" x14ac:dyDescent="0.2">
      <c r="CR210" s="70">
        <v>150</v>
      </c>
      <c r="DR210" s="72">
        <v>206</v>
      </c>
      <c r="DS210" s="72" t="s">
        <v>282</v>
      </c>
    </row>
    <row r="211" spans="8:126" x14ac:dyDescent="0.2">
      <c r="H211" s="70" t="s">
        <v>177</v>
      </c>
      <c r="CW211" s="71" t="s">
        <v>283</v>
      </c>
      <c r="CX211" s="71"/>
      <c r="CY211" s="71"/>
      <c r="DL211" s="70" t="s">
        <v>284</v>
      </c>
    </row>
    <row r="212" spans="8:126" x14ac:dyDescent="0.2">
      <c r="BT212" s="76" t="s">
        <v>285</v>
      </c>
      <c r="BU212" s="76"/>
      <c r="DI212" s="72">
        <v>306</v>
      </c>
      <c r="DJ212" s="72" t="s">
        <v>286</v>
      </c>
      <c r="DO212" s="71" t="s">
        <v>287</v>
      </c>
    </row>
    <row r="213" spans="8:126" x14ac:dyDescent="0.2">
      <c r="BT213" s="76"/>
      <c r="BU213" s="76" t="s">
        <v>288</v>
      </c>
      <c r="DL213" s="70" t="s">
        <v>229</v>
      </c>
      <c r="DQ213" s="70" t="s">
        <v>289</v>
      </c>
    </row>
    <row r="214" spans="8:126" x14ac:dyDescent="0.2">
      <c r="CV214" s="70" t="s">
        <v>3</v>
      </c>
      <c r="DF214" s="70" t="s">
        <v>237</v>
      </c>
      <c r="DV214" s="70" t="s">
        <v>243</v>
      </c>
    </row>
    <row r="215" spans="8:126" x14ac:dyDescent="0.2">
      <c r="CE215" s="70" t="s">
        <v>4</v>
      </c>
      <c r="DL215" s="70" t="s">
        <v>290</v>
      </c>
    </row>
    <row r="217" spans="8:126" x14ac:dyDescent="0.2">
      <c r="CP217" s="70" t="s">
        <v>6</v>
      </c>
      <c r="CW217" s="84">
        <v>85.5</v>
      </c>
      <c r="CX217" s="72" t="s">
        <v>291</v>
      </c>
      <c r="DJ217" s="70" t="s">
        <v>16</v>
      </c>
    </row>
    <row r="218" spans="8:126" x14ac:dyDescent="0.2">
      <c r="DQ218" s="70" t="s">
        <v>292</v>
      </c>
    </row>
    <row r="219" spans="8:126" x14ac:dyDescent="0.2">
      <c r="CV219" s="71" t="s">
        <v>293</v>
      </c>
    </row>
    <row r="220" spans="8:126" x14ac:dyDescent="0.2">
      <c r="CZ220" s="72">
        <v>135</v>
      </c>
    </row>
    <row r="221" spans="8:126" x14ac:dyDescent="0.2">
      <c r="CZ221" s="72" t="s">
        <v>294</v>
      </c>
    </row>
    <row r="222" spans="8:126" x14ac:dyDescent="0.2">
      <c r="J222" s="71" t="s">
        <v>295</v>
      </c>
      <c r="DM222" s="70" t="s">
        <v>296</v>
      </c>
    </row>
    <row r="223" spans="8:126" x14ac:dyDescent="0.2">
      <c r="J223" s="72">
        <v>24</v>
      </c>
      <c r="K223" s="72" t="s">
        <v>297</v>
      </c>
      <c r="BX223" s="72" t="s">
        <v>298</v>
      </c>
      <c r="CW223" s="71" t="s">
        <v>299</v>
      </c>
      <c r="DA223" s="84">
        <v>115.7</v>
      </c>
      <c r="DB223" s="72" t="s">
        <v>300</v>
      </c>
      <c r="DU223" s="72">
        <v>233</v>
      </c>
      <c r="DV223" s="72" t="s">
        <v>301</v>
      </c>
    </row>
    <row r="224" spans="8:126" x14ac:dyDescent="0.2">
      <c r="J224" s="72">
        <v>70</v>
      </c>
      <c r="K224" s="72" t="s">
        <v>302</v>
      </c>
      <c r="N224" s="70" t="s">
        <v>303</v>
      </c>
      <c r="BW224" s="77">
        <v>170</v>
      </c>
      <c r="BX224" s="72" t="s">
        <v>304</v>
      </c>
      <c r="BZ224" s="72" t="s">
        <v>305</v>
      </c>
      <c r="CA224" s="80">
        <v>146</v>
      </c>
    </row>
    <row r="225" spans="4:125" x14ac:dyDescent="0.2">
      <c r="J225" s="72">
        <v>26</v>
      </c>
      <c r="K225" s="72" t="s">
        <v>306</v>
      </c>
      <c r="CU225" s="84">
        <v>187</v>
      </c>
      <c r="CV225" s="72" t="s">
        <v>307</v>
      </c>
      <c r="DB225" s="76"/>
      <c r="DC225" s="71" t="s">
        <v>308</v>
      </c>
      <c r="DE225" s="76"/>
      <c r="DF225" s="76"/>
      <c r="DG225" s="76"/>
    </row>
    <row r="226" spans="4:125" x14ac:dyDescent="0.2">
      <c r="G226" s="70" t="s">
        <v>172</v>
      </c>
      <c r="BO226" s="72">
        <v>23</v>
      </c>
      <c r="BP226" s="72" t="s">
        <v>309</v>
      </c>
      <c r="CZ226" s="70" t="s">
        <v>12</v>
      </c>
    </row>
    <row r="227" spans="4:125" x14ac:dyDescent="0.2">
      <c r="BQ227" s="70" t="s">
        <v>310</v>
      </c>
      <c r="CI227" s="70" t="s">
        <v>311</v>
      </c>
    </row>
    <row r="228" spans="4:125" x14ac:dyDescent="0.2">
      <c r="CJ228" s="70">
        <v>140</v>
      </c>
      <c r="CW228" s="70" t="s">
        <v>312</v>
      </c>
    </row>
    <row r="229" spans="4:125" x14ac:dyDescent="0.2">
      <c r="D229" s="71" t="s">
        <v>313</v>
      </c>
      <c r="CC229" s="70" t="s">
        <v>314</v>
      </c>
    </row>
    <row r="230" spans="4:125" x14ac:dyDescent="0.2">
      <c r="D230" s="72">
        <v>97</v>
      </c>
      <c r="E230" s="72" t="s">
        <v>315</v>
      </c>
      <c r="DB230" s="73" t="s">
        <v>316</v>
      </c>
    </row>
    <row r="231" spans="4:125" x14ac:dyDescent="0.2">
      <c r="D231" s="72">
        <v>240</v>
      </c>
      <c r="E231" s="72" t="s">
        <v>317</v>
      </c>
      <c r="BQ231" s="70" t="s">
        <v>318</v>
      </c>
      <c r="DD231" s="70" t="s">
        <v>18</v>
      </c>
    </row>
    <row r="232" spans="4:125" x14ac:dyDescent="0.2">
      <c r="D232" s="72">
        <v>139</v>
      </c>
      <c r="E232" s="72" t="s">
        <v>187</v>
      </c>
      <c r="BK232" s="70" t="s">
        <v>319</v>
      </c>
      <c r="CF232" s="71"/>
      <c r="CV232" s="70" t="s">
        <v>320</v>
      </c>
      <c r="DT232" s="84">
        <v>5.5</v>
      </c>
      <c r="DU232" s="72" t="s">
        <v>321</v>
      </c>
    </row>
    <row r="233" spans="4:125" x14ac:dyDescent="0.2">
      <c r="D233" s="72">
        <v>276</v>
      </c>
      <c r="E233" s="72" t="s">
        <v>322</v>
      </c>
      <c r="CF233" s="71"/>
      <c r="DC233" s="70" t="s">
        <v>267</v>
      </c>
    </row>
    <row r="234" spans="4:125" x14ac:dyDescent="0.2">
      <c r="D234" s="72">
        <v>150</v>
      </c>
      <c r="E234" s="72" t="s">
        <v>323</v>
      </c>
      <c r="CF234" s="71"/>
    </row>
    <row r="235" spans="4:125" x14ac:dyDescent="0.2">
      <c r="D235" s="72">
        <v>135</v>
      </c>
      <c r="E235" s="72" t="s">
        <v>324</v>
      </c>
      <c r="CF235" s="71"/>
    </row>
    <row r="236" spans="4:125" x14ac:dyDescent="0.2">
      <c r="D236" s="84">
        <v>8.5</v>
      </c>
      <c r="E236" s="72" t="s">
        <v>325</v>
      </c>
      <c r="CF236" s="71"/>
    </row>
    <row r="237" spans="4:125" x14ac:dyDescent="0.2">
      <c r="D237" s="84">
        <v>9.5</v>
      </c>
      <c r="E237" s="72" t="s">
        <v>326</v>
      </c>
      <c r="CF237" s="71"/>
      <c r="DP237" s="84">
        <v>180</v>
      </c>
      <c r="DQ237" s="72" t="s">
        <v>327</v>
      </c>
    </row>
    <row r="238" spans="4:125" x14ac:dyDescent="0.2">
      <c r="D238" s="84">
        <v>3</v>
      </c>
      <c r="E238" s="72" t="s">
        <v>328</v>
      </c>
      <c r="BY238" s="70" t="s">
        <v>329</v>
      </c>
      <c r="CC238" s="70" t="s">
        <v>330</v>
      </c>
      <c r="CF238" s="71"/>
      <c r="DC238" s="87" t="s">
        <v>331</v>
      </c>
    </row>
    <row r="239" spans="4:125" x14ac:dyDescent="0.2">
      <c r="D239" s="72">
        <v>54</v>
      </c>
      <c r="E239" s="72" t="s">
        <v>332</v>
      </c>
      <c r="J239" s="70" t="s">
        <v>333</v>
      </c>
      <c r="CB239" s="76" t="s">
        <v>334</v>
      </c>
      <c r="CF239" s="71"/>
    </row>
    <row r="240" spans="4:125" x14ac:dyDescent="0.2">
      <c r="CB240" s="76" t="s">
        <v>335</v>
      </c>
      <c r="CF240" s="71"/>
    </row>
    <row r="241" spans="67:143" x14ac:dyDescent="0.2">
      <c r="CB241" s="76" t="s">
        <v>336</v>
      </c>
      <c r="CF241" s="71"/>
      <c r="DQ241" s="70" t="s">
        <v>337</v>
      </c>
    </row>
    <row r="242" spans="67:143" x14ac:dyDescent="0.2">
      <c r="CF242" s="71"/>
      <c r="EL242" s="72">
        <v>28</v>
      </c>
      <c r="EM242" s="72" t="s">
        <v>338</v>
      </c>
    </row>
    <row r="243" spans="67:143" x14ac:dyDescent="0.2">
      <c r="CF243" s="71"/>
    </row>
    <row r="244" spans="67:143" x14ac:dyDescent="0.2">
      <c r="BZ244" s="70" t="s">
        <v>339</v>
      </c>
      <c r="CF244" s="71"/>
    </row>
    <row r="245" spans="67:143" x14ac:dyDescent="0.2">
      <c r="CF245" s="71" t="s">
        <v>340</v>
      </c>
      <c r="CP245" s="72"/>
      <c r="CQ245" s="72"/>
      <c r="CR245" s="72"/>
      <c r="CS245" s="72">
        <v>12</v>
      </c>
      <c r="CT245" s="72" t="s">
        <v>341</v>
      </c>
      <c r="DH245" s="72">
        <v>125</v>
      </c>
      <c r="DI245" s="72" t="s">
        <v>342</v>
      </c>
    </row>
    <row r="246" spans="67:143" x14ac:dyDescent="0.2">
      <c r="BX246" s="71" t="s">
        <v>343</v>
      </c>
      <c r="CU246" s="70" t="s">
        <v>330</v>
      </c>
      <c r="DI246" s="76" t="s">
        <v>344</v>
      </c>
    </row>
    <row r="247" spans="67:143" x14ac:dyDescent="0.2">
      <c r="DD247" s="70" t="s">
        <v>345</v>
      </c>
      <c r="DN247" s="79" t="s">
        <v>346</v>
      </c>
    </row>
    <row r="248" spans="67:143" x14ac:dyDescent="0.2">
      <c r="CD248" s="70" t="s">
        <v>347</v>
      </c>
    </row>
    <row r="249" spans="67:143" x14ac:dyDescent="0.2">
      <c r="BW249" s="71" t="s">
        <v>348</v>
      </c>
      <c r="BX249" s="70" t="s">
        <v>349</v>
      </c>
      <c r="CA249" s="71" t="s">
        <v>350</v>
      </c>
    </row>
    <row r="250" spans="67:143" x14ac:dyDescent="0.2">
      <c r="BO250" s="72">
        <v>105</v>
      </c>
      <c r="BP250" s="80" t="s">
        <v>351</v>
      </c>
      <c r="BR250" s="71" t="s">
        <v>352</v>
      </c>
      <c r="CC250" s="71" t="s">
        <v>353</v>
      </c>
      <c r="CD250" s="70" t="s">
        <v>354</v>
      </c>
      <c r="DB250" s="70" t="s">
        <v>355</v>
      </c>
    </row>
    <row r="251" spans="67:143" x14ac:dyDescent="0.2">
      <c r="BS251" s="70" t="s">
        <v>356</v>
      </c>
      <c r="CB251" s="70" t="s">
        <v>354</v>
      </c>
      <c r="CT251" s="70" t="s">
        <v>357</v>
      </c>
      <c r="DA251" s="70" t="s">
        <v>44</v>
      </c>
      <c r="DC251" s="85" t="s">
        <v>358</v>
      </c>
    </row>
    <row r="252" spans="67:143" x14ac:dyDescent="0.2">
      <c r="BX252" s="70" t="s">
        <v>349</v>
      </c>
      <c r="CW252" s="70" t="s">
        <v>8</v>
      </c>
      <c r="DF252" s="70" t="s">
        <v>359</v>
      </c>
    </row>
    <row r="253" spans="67:143" x14ac:dyDescent="0.2">
      <c r="BV253" s="71" t="s">
        <v>360</v>
      </c>
      <c r="CD253" s="70" t="s">
        <v>361</v>
      </c>
      <c r="CT253" s="70" t="s">
        <v>362</v>
      </c>
    </row>
    <row r="254" spans="67:143" x14ac:dyDescent="0.2">
      <c r="BT254" s="70" t="s">
        <v>361</v>
      </c>
      <c r="CZ254" s="72">
        <v>70</v>
      </c>
      <c r="DA254" s="72" t="s">
        <v>363</v>
      </c>
      <c r="DG254" s="72">
        <v>90</v>
      </c>
      <c r="DH254" s="72" t="s">
        <v>364</v>
      </c>
    </row>
    <row r="255" spans="67:143" x14ac:dyDescent="0.2">
      <c r="BS255" s="71" t="s">
        <v>351</v>
      </c>
      <c r="BX255" s="76" t="s">
        <v>365</v>
      </c>
      <c r="CS255" s="71" t="s">
        <v>366</v>
      </c>
      <c r="DB255" s="76"/>
      <c r="DC255" s="76"/>
      <c r="DD255" s="76"/>
      <c r="DE255" s="76"/>
      <c r="DF255" s="76"/>
      <c r="DG255" s="76"/>
    </row>
    <row r="256" spans="67:143" x14ac:dyDescent="0.2">
      <c r="CE256" s="71" t="s">
        <v>367</v>
      </c>
      <c r="CG256" s="71" t="s">
        <v>368</v>
      </c>
      <c r="CX256" s="71"/>
      <c r="CY256" s="71"/>
    </row>
    <row r="257" spans="54:137" x14ac:dyDescent="0.2">
      <c r="CA257" s="70" t="s">
        <v>349</v>
      </c>
      <c r="CQ257" s="70" t="s">
        <v>8</v>
      </c>
      <c r="DA257" s="70" t="s">
        <v>330</v>
      </c>
      <c r="DH257" s="70" t="s">
        <v>316</v>
      </c>
      <c r="DM257" s="72">
        <v>80</v>
      </c>
      <c r="DN257" s="72" t="s">
        <v>369</v>
      </c>
    </row>
    <row r="258" spans="54:137" x14ac:dyDescent="0.2">
      <c r="BX258" s="71" t="s">
        <v>370</v>
      </c>
      <c r="CC258" s="70" t="s">
        <v>371</v>
      </c>
      <c r="CV258" s="88"/>
    </row>
    <row r="259" spans="54:137" x14ac:dyDescent="0.2">
      <c r="BY259" s="71"/>
      <c r="CA259" s="71" t="s">
        <v>372</v>
      </c>
      <c r="CF259" s="70" t="s">
        <v>373</v>
      </c>
      <c r="CV259" s="88"/>
      <c r="DH259" s="70" t="s">
        <v>374</v>
      </c>
    </row>
    <row r="260" spans="54:137" x14ac:dyDescent="0.2">
      <c r="BV260" s="71" t="s">
        <v>375</v>
      </c>
    </row>
    <row r="261" spans="54:137" x14ac:dyDescent="0.2">
      <c r="CC261" s="70" t="s">
        <v>8</v>
      </c>
      <c r="CE261" s="70" t="s">
        <v>376</v>
      </c>
      <c r="CG261" s="87" t="s">
        <v>377</v>
      </c>
      <c r="CX261" s="70" t="s">
        <v>378</v>
      </c>
      <c r="DD261" s="70" t="s">
        <v>379</v>
      </c>
      <c r="DM261" s="70" t="s">
        <v>380</v>
      </c>
      <c r="EF261" s="72">
        <v>72</v>
      </c>
      <c r="EG261" s="72" t="s">
        <v>381</v>
      </c>
    </row>
    <row r="262" spans="54:137" x14ac:dyDescent="0.2">
      <c r="BU262" s="71" t="s">
        <v>382</v>
      </c>
      <c r="BW262" s="70" t="s">
        <v>349</v>
      </c>
      <c r="DJ262" s="72">
        <v>7.5</v>
      </c>
      <c r="DK262" s="72" t="s">
        <v>383</v>
      </c>
    </row>
    <row r="263" spans="54:137" x14ac:dyDescent="0.2">
      <c r="BS263" s="70" t="s">
        <v>318</v>
      </c>
      <c r="CD263" s="72">
        <v>70</v>
      </c>
      <c r="CE263" s="72" t="s">
        <v>384</v>
      </c>
    </row>
    <row r="264" spans="54:137" x14ac:dyDescent="0.2">
      <c r="BU264" s="70" t="s">
        <v>198</v>
      </c>
      <c r="CT264" s="73" t="s">
        <v>373</v>
      </c>
      <c r="DB264" s="71"/>
      <c r="DC264" s="71"/>
      <c r="DD264" s="71"/>
      <c r="DE264" s="71"/>
      <c r="DF264" s="70" t="s">
        <v>357</v>
      </c>
      <c r="DG264" s="71"/>
      <c r="DL264" s="71" t="s">
        <v>385</v>
      </c>
      <c r="EB264" s="72">
        <v>11</v>
      </c>
      <c r="EC264" s="72" t="s">
        <v>386</v>
      </c>
    </row>
    <row r="265" spans="54:137" x14ac:dyDescent="0.2">
      <c r="BV265" s="71"/>
      <c r="CB265" s="71" t="s">
        <v>387</v>
      </c>
      <c r="DA265" s="71" t="s">
        <v>388</v>
      </c>
      <c r="DQ265" s="72">
        <v>23</v>
      </c>
      <c r="DR265" s="72" t="s">
        <v>389</v>
      </c>
    </row>
    <row r="266" spans="54:137" x14ac:dyDescent="0.2">
      <c r="BM266" s="72">
        <v>128</v>
      </c>
      <c r="BN266" s="72" t="s">
        <v>390</v>
      </c>
      <c r="BO266" s="72"/>
      <c r="BQ266" s="70" t="s">
        <v>391</v>
      </c>
      <c r="BS266" s="70" t="s">
        <v>392</v>
      </c>
      <c r="BU266" s="71" t="s">
        <v>371</v>
      </c>
      <c r="CC266" s="70" t="s">
        <v>376</v>
      </c>
      <c r="DI266" s="70" t="s">
        <v>393</v>
      </c>
      <c r="DN266" s="72">
        <v>57</v>
      </c>
      <c r="DO266" s="72" t="s">
        <v>394</v>
      </c>
    </row>
    <row r="267" spans="54:137" x14ac:dyDescent="0.2">
      <c r="BZ267" s="71" t="s">
        <v>395</v>
      </c>
      <c r="CD267" s="70" t="s">
        <v>396</v>
      </c>
      <c r="DF267" s="70" t="s">
        <v>373</v>
      </c>
    </row>
    <row r="269" spans="54:137" x14ac:dyDescent="0.2">
      <c r="BB269" s="70" t="s">
        <v>397</v>
      </c>
      <c r="CY269" s="71" t="s">
        <v>398</v>
      </c>
      <c r="DH269" s="72">
        <v>60</v>
      </c>
      <c r="DI269" s="72" t="s">
        <v>399</v>
      </c>
      <c r="DM269" s="89" t="s">
        <v>400</v>
      </c>
    </row>
    <row r="270" spans="54:137" x14ac:dyDescent="0.2">
      <c r="BB270" s="70" t="s">
        <v>401</v>
      </c>
      <c r="BU270" s="83" t="s">
        <v>8</v>
      </c>
      <c r="CJ270" s="70" t="s">
        <v>402</v>
      </c>
      <c r="CO270" s="70" t="s">
        <v>403</v>
      </c>
      <c r="DL270" s="84">
        <v>13</v>
      </c>
      <c r="DM270" s="72" t="s">
        <v>404</v>
      </c>
    </row>
    <row r="271" spans="54:137" x14ac:dyDescent="0.2">
      <c r="BB271" s="70" t="s">
        <v>405</v>
      </c>
      <c r="CC271" s="70" t="s">
        <v>396</v>
      </c>
      <c r="CP271" s="70" t="s">
        <v>406</v>
      </c>
      <c r="DU271" s="71" t="s">
        <v>407</v>
      </c>
    </row>
    <row r="272" spans="54:137" x14ac:dyDescent="0.2">
      <c r="BY272" s="70" t="s">
        <v>8</v>
      </c>
      <c r="CA272" s="70" t="s">
        <v>361</v>
      </c>
      <c r="DM272" s="84">
        <v>8.5</v>
      </c>
      <c r="DN272" s="72" t="s">
        <v>408</v>
      </c>
    </row>
    <row r="273" spans="75:138" x14ac:dyDescent="0.2">
      <c r="BW273" s="71" t="s">
        <v>409</v>
      </c>
      <c r="DA273" s="82" t="s">
        <v>373</v>
      </c>
      <c r="DI273" s="70" t="s">
        <v>410</v>
      </c>
    </row>
    <row r="274" spans="75:138" x14ac:dyDescent="0.2">
      <c r="DI274" s="70" t="s">
        <v>411</v>
      </c>
      <c r="DW274" s="70" t="s">
        <v>412</v>
      </c>
    </row>
    <row r="275" spans="75:138" x14ac:dyDescent="0.2">
      <c r="CE275" s="71" t="s">
        <v>413</v>
      </c>
      <c r="CT275" s="70" t="s">
        <v>13</v>
      </c>
      <c r="DG275" s="70" t="s">
        <v>414</v>
      </c>
      <c r="DJ275" s="70" t="s">
        <v>415</v>
      </c>
    </row>
    <row r="276" spans="75:138" x14ac:dyDescent="0.2">
      <c r="DM276" s="71"/>
    </row>
    <row r="277" spans="75:138" x14ac:dyDescent="0.2">
      <c r="DD277" s="70" t="s">
        <v>296</v>
      </c>
    </row>
    <row r="278" spans="75:138" x14ac:dyDescent="0.2">
      <c r="CA278" s="71" t="s">
        <v>416</v>
      </c>
      <c r="DQ278" s="72">
        <v>57</v>
      </c>
      <c r="DR278" s="72" t="s">
        <v>417</v>
      </c>
    </row>
    <row r="279" spans="75:138" x14ac:dyDescent="0.2">
      <c r="DQ279" s="72">
        <v>503</v>
      </c>
      <c r="DR279" s="72" t="s">
        <v>418</v>
      </c>
      <c r="EE279" s="72">
        <v>4</v>
      </c>
      <c r="EF279" s="72" t="s">
        <v>419</v>
      </c>
      <c r="EH279" s="71" t="s">
        <v>420</v>
      </c>
    </row>
    <row r="280" spans="75:138" x14ac:dyDescent="0.2">
      <c r="CA280" s="71" t="s">
        <v>421</v>
      </c>
      <c r="DP280" s="71" t="s">
        <v>422</v>
      </c>
      <c r="DT280" s="72">
        <v>235</v>
      </c>
      <c r="DU280" s="72" t="s">
        <v>423</v>
      </c>
      <c r="EB280" s="71" t="s">
        <v>424</v>
      </c>
      <c r="EC280" s="70" t="s">
        <v>425</v>
      </c>
    </row>
    <row r="281" spans="75:138" x14ac:dyDescent="0.2">
      <c r="DT281" s="72">
        <v>234</v>
      </c>
      <c r="DU281" s="72" t="s">
        <v>426</v>
      </c>
      <c r="DW281" s="72">
        <v>55</v>
      </c>
      <c r="DX281" s="72" t="s">
        <v>427</v>
      </c>
      <c r="ED281" s="72">
        <v>80</v>
      </c>
      <c r="EE281" s="72" t="s">
        <v>428</v>
      </c>
    </row>
    <row r="282" spans="75:138" x14ac:dyDescent="0.2">
      <c r="CW282" s="70" t="s">
        <v>396</v>
      </c>
      <c r="DB282" s="70" t="s">
        <v>429</v>
      </c>
      <c r="DO282" s="72">
        <v>83</v>
      </c>
      <c r="DP282" s="72" t="s">
        <v>430</v>
      </c>
      <c r="DW282" s="72">
        <v>490</v>
      </c>
      <c r="DX282" s="72" t="s">
        <v>431</v>
      </c>
    </row>
    <row r="283" spans="75:138" x14ac:dyDescent="0.2">
      <c r="DW283" s="72">
        <v>205</v>
      </c>
      <c r="DX283" s="72" t="s">
        <v>432</v>
      </c>
    </row>
    <row r="284" spans="75:138" x14ac:dyDescent="0.2">
      <c r="DT284" s="71" t="s">
        <v>433</v>
      </c>
      <c r="DU284" s="71"/>
      <c r="DX284" s="72"/>
    </row>
    <row r="285" spans="75:138" x14ac:dyDescent="0.2">
      <c r="DF285" s="72">
        <v>350</v>
      </c>
      <c r="DG285" s="72" t="s">
        <v>172</v>
      </c>
      <c r="DX285" s="72">
        <v>193</v>
      </c>
      <c r="DY285" s="72" t="s">
        <v>434</v>
      </c>
      <c r="EB285" s="72">
        <v>330</v>
      </c>
      <c r="EC285" s="72" t="s">
        <v>435</v>
      </c>
    </row>
    <row r="286" spans="75:138" x14ac:dyDescent="0.2">
      <c r="CK286" s="70" t="s">
        <v>436</v>
      </c>
      <c r="DF286" s="71" t="s">
        <v>437</v>
      </c>
      <c r="DN286" s="70" t="s">
        <v>438</v>
      </c>
      <c r="DW286" s="71" t="s">
        <v>439</v>
      </c>
      <c r="DX286" s="72">
        <v>247</v>
      </c>
      <c r="DY286" s="72" t="s">
        <v>440</v>
      </c>
    </row>
    <row r="287" spans="75:138" x14ac:dyDescent="0.2">
      <c r="DX287" s="72">
        <v>125</v>
      </c>
      <c r="DY287" s="72" t="s">
        <v>441</v>
      </c>
    </row>
    <row r="288" spans="75:138" x14ac:dyDescent="0.2">
      <c r="DR288" s="70" t="s">
        <v>442</v>
      </c>
      <c r="DU288" s="82" t="s">
        <v>443</v>
      </c>
    </row>
    <row r="289" spans="77:133" x14ac:dyDescent="0.2">
      <c r="DJ289" s="71"/>
      <c r="DL289" s="70" t="s">
        <v>444</v>
      </c>
      <c r="DV289" s="70" t="s">
        <v>177</v>
      </c>
      <c r="DW289" s="82" t="s">
        <v>445</v>
      </c>
    </row>
    <row r="290" spans="77:133" x14ac:dyDescent="0.2">
      <c r="DB290" s="70" t="s">
        <v>446</v>
      </c>
      <c r="DN290" s="70" t="s">
        <v>442</v>
      </c>
      <c r="DR290" s="82" t="s">
        <v>177</v>
      </c>
      <c r="DT290" s="70" t="s">
        <v>447</v>
      </c>
      <c r="EA290" s="70" t="s">
        <v>448</v>
      </c>
    </row>
    <row r="291" spans="77:133" x14ac:dyDescent="0.2">
      <c r="DB291" s="70" t="s">
        <v>449</v>
      </c>
      <c r="DG291" s="71" t="s">
        <v>450</v>
      </c>
      <c r="DT291" s="70" t="s">
        <v>451</v>
      </c>
    </row>
    <row r="292" spans="77:133" x14ac:dyDescent="0.2">
      <c r="DD292" s="70" t="s">
        <v>438</v>
      </c>
      <c r="DJ292" s="70" t="s">
        <v>452</v>
      </c>
      <c r="DM292" s="71" t="s">
        <v>453</v>
      </c>
      <c r="DS292" s="73" t="s">
        <v>177</v>
      </c>
    </row>
    <row r="293" spans="77:133" x14ac:dyDescent="0.2">
      <c r="DG293" s="70" t="s">
        <v>454</v>
      </c>
      <c r="DM293" s="72">
        <v>440</v>
      </c>
      <c r="DN293" s="72" t="s">
        <v>455</v>
      </c>
      <c r="DQ293" s="90" t="s">
        <v>456</v>
      </c>
      <c r="DW293" s="82" t="s">
        <v>447</v>
      </c>
    </row>
    <row r="294" spans="77:133" x14ac:dyDescent="0.2">
      <c r="BY294" s="70" t="s">
        <v>457</v>
      </c>
      <c r="DF294" s="72">
        <v>310</v>
      </c>
      <c r="DG294" s="72" t="s">
        <v>298</v>
      </c>
      <c r="DM294" s="72">
        <v>32</v>
      </c>
      <c r="DN294" s="72" t="s">
        <v>458</v>
      </c>
      <c r="DS294" s="71" t="s">
        <v>459</v>
      </c>
      <c r="DT294" s="82" t="s">
        <v>177</v>
      </c>
    </row>
    <row r="295" spans="77:133" x14ac:dyDescent="0.2">
      <c r="BY295" s="70" t="s">
        <v>460</v>
      </c>
      <c r="DD295" s="70" t="s">
        <v>442</v>
      </c>
      <c r="DF295" s="72">
        <v>225</v>
      </c>
      <c r="DG295" s="72" t="s">
        <v>461</v>
      </c>
      <c r="DM295" s="72">
        <v>239</v>
      </c>
      <c r="DN295" s="72" t="s">
        <v>462</v>
      </c>
    </row>
    <row r="296" spans="77:133" x14ac:dyDescent="0.2">
      <c r="DC296" s="71" t="s">
        <v>463</v>
      </c>
      <c r="DF296" s="72">
        <v>600</v>
      </c>
      <c r="DG296" s="72" t="s">
        <v>464</v>
      </c>
      <c r="DT296" s="70" t="s">
        <v>442</v>
      </c>
      <c r="DV296" s="71" t="s">
        <v>465</v>
      </c>
    </row>
    <row r="297" spans="77:133" x14ac:dyDescent="0.2">
      <c r="CZ297" s="71" t="s">
        <v>466</v>
      </c>
      <c r="DD297" s="70" t="s">
        <v>467</v>
      </c>
      <c r="DX297" s="70" t="s">
        <v>468</v>
      </c>
    </row>
    <row r="298" spans="77:133" x14ac:dyDescent="0.2">
      <c r="CZ298" s="71" t="s">
        <v>469</v>
      </c>
      <c r="EA298" s="90" t="s">
        <v>470</v>
      </c>
    </row>
    <row r="299" spans="77:133" x14ac:dyDescent="0.2">
      <c r="CX299" s="87" t="s">
        <v>471</v>
      </c>
      <c r="DC299" s="70" t="s">
        <v>447</v>
      </c>
      <c r="DX299" s="71" t="s">
        <v>472</v>
      </c>
      <c r="EC299" s="70" t="s">
        <v>473</v>
      </c>
    </row>
    <row r="300" spans="77:133" x14ac:dyDescent="0.2">
      <c r="DP300" s="82" t="s">
        <v>177</v>
      </c>
      <c r="DR300" s="70" t="s">
        <v>474</v>
      </c>
    </row>
    <row r="301" spans="77:133" x14ac:dyDescent="0.2">
      <c r="CN301" s="71" t="s">
        <v>475</v>
      </c>
      <c r="CT301" s="70" t="s">
        <v>476</v>
      </c>
      <c r="CW301" s="72">
        <v>273</v>
      </c>
      <c r="CX301" s="72" t="s">
        <v>477</v>
      </c>
      <c r="CZ301" s="72">
        <v>100</v>
      </c>
      <c r="DA301" s="72" t="s">
        <v>478</v>
      </c>
      <c r="DD301" s="72">
        <v>572</v>
      </c>
      <c r="DE301" s="72" t="s">
        <v>479</v>
      </c>
    </row>
    <row r="302" spans="77:133" x14ac:dyDescent="0.2">
      <c r="CP302" s="70" t="s">
        <v>480</v>
      </c>
      <c r="CT302" s="70" t="s">
        <v>481</v>
      </c>
      <c r="CW302" s="72">
        <v>160</v>
      </c>
      <c r="CX302" s="72" t="s">
        <v>298</v>
      </c>
      <c r="CY302" s="71" t="s">
        <v>482</v>
      </c>
      <c r="DQ302" s="70" t="s">
        <v>143</v>
      </c>
      <c r="DR302" s="70" t="s">
        <v>177</v>
      </c>
      <c r="DZ302" s="70" t="s">
        <v>483</v>
      </c>
      <c r="EC302" s="82" t="s">
        <v>484</v>
      </c>
    </row>
    <row r="303" spans="77:133" x14ac:dyDescent="0.2">
      <c r="CS303" s="70" t="s">
        <v>485</v>
      </c>
    </row>
    <row r="304" spans="77:133" x14ac:dyDescent="0.2">
      <c r="CZ304" s="70" t="s">
        <v>466</v>
      </c>
      <c r="DB304" s="72">
        <v>340</v>
      </c>
      <c r="DC304" s="72" t="s">
        <v>486</v>
      </c>
    </row>
    <row r="305" spans="74:132" x14ac:dyDescent="0.2">
      <c r="CP305" s="70" t="s">
        <v>487</v>
      </c>
      <c r="DB305" s="72"/>
      <c r="DC305" s="72"/>
    </row>
    <row r="306" spans="74:132" x14ac:dyDescent="0.2">
      <c r="CC306" s="84">
        <v>14.5</v>
      </c>
      <c r="CD306" s="72" t="s">
        <v>488</v>
      </c>
      <c r="CG306" s="71" t="s">
        <v>489</v>
      </c>
      <c r="CX306" s="71" t="s">
        <v>490</v>
      </c>
      <c r="DM306" s="70" t="s">
        <v>491</v>
      </c>
    </row>
    <row r="307" spans="74:132" x14ac:dyDescent="0.2">
      <c r="CS307" s="70" t="s">
        <v>13</v>
      </c>
      <c r="CZ307" s="71" t="s">
        <v>492</v>
      </c>
    </row>
    <row r="308" spans="74:132" x14ac:dyDescent="0.2">
      <c r="CB308" s="70" t="s">
        <v>493</v>
      </c>
      <c r="DB308" s="83" t="s">
        <v>494</v>
      </c>
      <c r="EB308" s="70" t="s">
        <v>495</v>
      </c>
    </row>
    <row r="309" spans="74:132" x14ac:dyDescent="0.2">
      <c r="DX309" s="74" t="s">
        <v>496</v>
      </c>
    </row>
    <row r="310" spans="74:132" x14ac:dyDescent="0.2">
      <c r="CI310" s="71" t="s">
        <v>497</v>
      </c>
      <c r="CV310" s="70" t="s">
        <v>498</v>
      </c>
      <c r="DR310" s="70" t="s">
        <v>499</v>
      </c>
    </row>
    <row r="311" spans="74:132" x14ac:dyDescent="0.2">
      <c r="CE311" s="70" t="s">
        <v>460</v>
      </c>
      <c r="CR311" s="71" t="s">
        <v>500</v>
      </c>
      <c r="CY311" s="70" t="s">
        <v>466</v>
      </c>
      <c r="DC311" s="70" t="s">
        <v>447</v>
      </c>
    </row>
    <row r="312" spans="74:132" x14ac:dyDescent="0.2">
      <c r="CE312" s="70" t="s">
        <v>501</v>
      </c>
      <c r="CG312" s="71" t="s">
        <v>502</v>
      </c>
      <c r="CJ312" s="70" t="s">
        <v>503</v>
      </c>
      <c r="CM312" s="70" t="s">
        <v>504</v>
      </c>
      <c r="CQ312" s="71"/>
      <c r="CR312" s="71"/>
      <c r="CT312" s="71"/>
      <c r="CZ312" s="72">
        <v>80</v>
      </c>
      <c r="DA312" s="72" t="s">
        <v>239</v>
      </c>
      <c r="DU312" s="70" t="s">
        <v>505</v>
      </c>
    </row>
    <row r="313" spans="74:132" x14ac:dyDescent="0.2">
      <c r="CM313" s="70" t="s">
        <v>506</v>
      </c>
      <c r="CZ313" s="72">
        <v>475</v>
      </c>
      <c r="DA313" s="72" t="s">
        <v>507</v>
      </c>
    </row>
    <row r="314" spans="74:132" x14ac:dyDescent="0.2">
      <c r="CE314" s="72">
        <v>96</v>
      </c>
      <c r="CF314" s="72" t="s">
        <v>298</v>
      </c>
      <c r="CZ314" s="72">
        <v>245</v>
      </c>
      <c r="DA314" s="72" t="s">
        <v>508</v>
      </c>
      <c r="DC314" s="79" t="s">
        <v>509</v>
      </c>
    </row>
    <row r="315" spans="74:132" x14ac:dyDescent="0.2">
      <c r="CF315" s="71" t="s">
        <v>510</v>
      </c>
      <c r="CK315" s="71" t="s">
        <v>511</v>
      </c>
      <c r="DG315" s="70" t="s">
        <v>512</v>
      </c>
    </row>
    <row r="316" spans="74:132" x14ac:dyDescent="0.2">
      <c r="CP316" s="70" t="s">
        <v>513</v>
      </c>
      <c r="CX316" s="70" t="s">
        <v>177</v>
      </c>
      <c r="CZ316" s="71" t="s">
        <v>514</v>
      </c>
      <c r="DX316" s="70" t="s">
        <v>515</v>
      </c>
    </row>
    <row r="317" spans="74:132" x14ac:dyDescent="0.2">
      <c r="BY317" s="70" t="s">
        <v>516</v>
      </c>
      <c r="CJ317" s="72">
        <v>10</v>
      </c>
      <c r="CK317" s="72" t="s">
        <v>517</v>
      </c>
      <c r="CU317" s="70" t="s">
        <v>518</v>
      </c>
      <c r="DU317" s="70" t="s">
        <v>519</v>
      </c>
    </row>
    <row r="318" spans="74:132" x14ac:dyDescent="0.2">
      <c r="CH318" s="70" t="s">
        <v>520</v>
      </c>
      <c r="CW318" s="71" t="s">
        <v>521</v>
      </c>
    </row>
    <row r="319" spans="74:132" x14ac:dyDescent="0.2">
      <c r="BZ319" s="70" t="s">
        <v>460</v>
      </c>
      <c r="CB319" s="70" t="s">
        <v>522</v>
      </c>
      <c r="CH319" s="70" t="s">
        <v>523</v>
      </c>
      <c r="CT319" s="71" t="s">
        <v>524</v>
      </c>
      <c r="DF319" s="70" t="s">
        <v>525</v>
      </c>
    </row>
    <row r="320" spans="74:132" x14ac:dyDescent="0.2">
      <c r="BV320" s="71" t="s">
        <v>526</v>
      </c>
      <c r="DB320" s="91">
        <v>20</v>
      </c>
      <c r="DC320" s="92" t="s">
        <v>527</v>
      </c>
      <c r="DD320" s="93"/>
    </row>
    <row r="321" spans="72:128" x14ac:dyDescent="0.2">
      <c r="CC321" s="72"/>
      <c r="CD321" s="72"/>
      <c r="CG321" s="70" t="s">
        <v>528</v>
      </c>
      <c r="CP321" s="72">
        <v>247</v>
      </c>
      <c r="CQ321" s="72" t="s">
        <v>529</v>
      </c>
    </row>
    <row r="322" spans="72:128" x14ac:dyDescent="0.2">
      <c r="BT322" s="70" t="s">
        <v>530</v>
      </c>
      <c r="CU322" s="70" t="s">
        <v>531</v>
      </c>
      <c r="DA322" s="70" t="s">
        <v>532</v>
      </c>
      <c r="DR322" s="70" t="s">
        <v>533</v>
      </c>
    </row>
    <row r="323" spans="72:128" x14ac:dyDescent="0.2">
      <c r="BT323" s="70" t="s">
        <v>534</v>
      </c>
      <c r="CA323" s="70" t="s">
        <v>535</v>
      </c>
      <c r="CL323" s="70" t="s">
        <v>536</v>
      </c>
    </row>
    <row r="324" spans="72:128" x14ac:dyDescent="0.2">
      <c r="BT324" s="70" t="s">
        <v>537</v>
      </c>
      <c r="CH324" s="70" t="s">
        <v>538</v>
      </c>
      <c r="CT324" s="73" t="s">
        <v>494</v>
      </c>
    </row>
    <row r="325" spans="72:128" x14ac:dyDescent="0.2">
      <c r="BT325" s="70" t="s">
        <v>539</v>
      </c>
      <c r="CE325" s="70" t="s">
        <v>460</v>
      </c>
      <c r="CJ325" s="70" t="s">
        <v>159</v>
      </c>
    </row>
    <row r="326" spans="72:128" x14ac:dyDescent="0.2">
      <c r="BT326" s="70" t="s">
        <v>540</v>
      </c>
      <c r="BU326" s="71" t="s">
        <v>541</v>
      </c>
      <c r="BZ326" s="70" t="s">
        <v>542</v>
      </c>
      <c r="CE326" s="70" t="s">
        <v>543</v>
      </c>
      <c r="CJ326" s="70" t="s">
        <v>544</v>
      </c>
    </row>
    <row r="329" spans="72:128" x14ac:dyDescent="0.2">
      <c r="CC329" s="70" t="s">
        <v>545</v>
      </c>
    </row>
    <row r="330" spans="72:128" x14ac:dyDescent="0.2">
      <c r="CG330" s="70" t="s">
        <v>546</v>
      </c>
      <c r="DW330" s="70" t="s">
        <v>547</v>
      </c>
    </row>
    <row r="331" spans="72:128" x14ac:dyDescent="0.2">
      <c r="CE331" s="70" t="s">
        <v>542</v>
      </c>
      <c r="DX331" s="70" t="s">
        <v>34</v>
      </c>
    </row>
    <row r="332" spans="72:128" x14ac:dyDescent="0.2">
      <c r="DW332" s="74" t="s">
        <v>548</v>
      </c>
    </row>
    <row r="333" spans="72:128" x14ac:dyDescent="0.2">
      <c r="DW333" s="70" t="s">
        <v>229</v>
      </c>
      <c r="DX333" s="70">
        <v>590</v>
      </c>
    </row>
    <row r="334" spans="72:128" x14ac:dyDescent="0.2">
      <c r="DW334" s="70" t="s">
        <v>8</v>
      </c>
      <c r="DX334" s="70">
        <v>430</v>
      </c>
    </row>
    <row r="335" spans="72:128" x14ac:dyDescent="0.2">
      <c r="DG335" s="70" t="s">
        <v>512</v>
      </c>
      <c r="DH335" s="70" t="s">
        <v>549</v>
      </c>
      <c r="DK335" s="70" t="s">
        <v>550</v>
      </c>
      <c r="DW335" s="70" t="s">
        <v>267</v>
      </c>
      <c r="DX335" s="70">
        <v>190</v>
      </c>
    </row>
    <row r="336" spans="72:128" x14ac:dyDescent="0.2">
      <c r="DG336" s="70" t="s">
        <v>525</v>
      </c>
      <c r="DH336" s="70" t="s">
        <v>551</v>
      </c>
      <c r="DW336" s="70" t="s">
        <v>355</v>
      </c>
      <c r="DX336" s="70">
        <v>120</v>
      </c>
    </row>
    <row r="337" spans="84:128" x14ac:dyDescent="0.2">
      <c r="CH337" s="71" t="s">
        <v>552</v>
      </c>
      <c r="DG337" s="70" t="s">
        <v>553</v>
      </c>
      <c r="DH337" s="70" t="s">
        <v>554</v>
      </c>
      <c r="DW337" s="70" t="s">
        <v>555</v>
      </c>
      <c r="DX337" s="70">
        <v>90</v>
      </c>
    </row>
    <row r="338" spans="84:128" x14ac:dyDescent="0.2">
      <c r="CH338" s="72">
        <v>325</v>
      </c>
      <c r="CI338" s="72" t="s">
        <v>556</v>
      </c>
      <c r="DW338" s="70" t="s">
        <v>557</v>
      </c>
      <c r="DX338" s="70">
        <v>40</v>
      </c>
    </row>
    <row r="339" spans="84:128" x14ac:dyDescent="0.2">
      <c r="CH339" s="72">
        <v>284</v>
      </c>
      <c r="CI339" s="72" t="s">
        <v>558</v>
      </c>
      <c r="DW339" s="70" t="s">
        <v>559</v>
      </c>
      <c r="DX339" s="70">
        <v>18</v>
      </c>
    </row>
    <row r="340" spans="84:128" x14ac:dyDescent="0.2">
      <c r="CH340" s="72">
        <v>163</v>
      </c>
      <c r="CI340" s="72" t="s">
        <v>455</v>
      </c>
      <c r="DW340" s="70" t="s">
        <v>560</v>
      </c>
      <c r="DX340" s="70">
        <v>15</v>
      </c>
    </row>
    <row r="341" spans="84:128" x14ac:dyDescent="0.2">
      <c r="CH341" s="94">
        <v>40</v>
      </c>
      <c r="CI341" s="94" t="s">
        <v>561</v>
      </c>
      <c r="DW341" s="70" t="s">
        <v>218</v>
      </c>
      <c r="DX341" s="70">
        <v>15</v>
      </c>
    </row>
    <row r="342" spans="84:128" x14ac:dyDescent="0.2">
      <c r="CH342" s="72">
        <v>60</v>
      </c>
      <c r="CI342" s="72" t="s">
        <v>562</v>
      </c>
      <c r="DW342" s="70" t="s">
        <v>563</v>
      </c>
      <c r="DX342" s="70">
        <v>15</v>
      </c>
    </row>
    <row r="343" spans="84:128" x14ac:dyDescent="0.2">
      <c r="CF343" s="73" t="s">
        <v>564</v>
      </c>
      <c r="DW343" s="95" t="s">
        <v>461</v>
      </c>
      <c r="DX343" s="96">
        <f>SUM(DX333:DX342)</f>
        <v>1523</v>
      </c>
    </row>
    <row r="344" spans="84:128" x14ac:dyDescent="0.2">
      <c r="CF344" s="70" t="s">
        <v>565</v>
      </c>
    </row>
    <row r="345" spans="84:128" x14ac:dyDescent="0.2">
      <c r="CF345" s="97">
        <v>50</v>
      </c>
      <c r="CG345" s="97" t="s">
        <v>566</v>
      </c>
      <c r="CH345" s="93"/>
    </row>
    <row r="346" spans="84:128" x14ac:dyDescent="0.2">
      <c r="CF346" s="97">
        <v>75</v>
      </c>
      <c r="CG346" s="97" t="s">
        <v>567</v>
      </c>
      <c r="CH346" s="93"/>
      <c r="DW346" s="74" t="s">
        <v>568</v>
      </c>
    </row>
    <row r="347" spans="84:128" x14ac:dyDescent="0.2">
      <c r="CF347" s="97">
        <v>45</v>
      </c>
      <c r="CG347" s="97" t="s">
        <v>569</v>
      </c>
      <c r="CH347" s="93"/>
      <c r="DW347" s="70" t="s">
        <v>570</v>
      </c>
      <c r="DX347" s="70">
        <v>230</v>
      </c>
    </row>
    <row r="348" spans="84:128" x14ac:dyDescent="0.2">
      <c r="CF348" s="97">
        <v>25</v>
      </c>
      <c r="CG348" s="97" t="s">
        <v>571</v>
      </c>
      <c r="CH348" s="93"/>
      <c r="DW348" s="70" t="s">
        <v>16</v>
      </c>
      <c r="DX348" s="70">
        <v>235</v>
      </c>
    </row>
    <row r="349" spans="84:128" x14ac:dyDescent="0.2">
      <c r="CF349" s="97">
        <v>30</v>
      </c>
      <c r="CG349" s="97" t="s">
        <v>572</v>
      </c>
      <c r="CH349" s="93"/>
      <c r="DW349" s="70" t="s">
        <v>573</v>
      </c>
      <c r="DX349" s="70">
        <v>135</v>
      </c>
    </row>
    <row r="350" spans="84:128" x14ac:dyDescent="0.2">
      <c r="DW350" s="70" t="s">
        <v>574</v>
      </c>
      <c r="DX350" s="70">
        <v>120</v>
      </c>
    </row>
    <row r="351" spans="84:128" x14ac:dyDescent="0.2">
      <c r="DW351" s="70" t="s">
        <v>300</v>
      </c>
      <c r="DX351" s="70">
        <v>110</v>
      </c>
    </row>
    <row r="352" spans="84:128" x14ac:dyDescent="0.2">
      <c r="DW352" s="70" t="s">
        <v>575</v>
      </c>
      <c r="DX352" s="70">
        <v>59</v>
      </c>
    </row>
    <row r="353" spans="127:128" x14ac:dyDescent="0.2">
      <c r="DW353" s="70" t="s">
        <v>576</v>
      </c>
      <c r="DX353" s="70">
        <v>60</v>
      </c>
    </row>
    <row r="354" spans="127:128" x14ac:dyDescent="0.2">
      <c r="DW354" s="70" t="s">
        <v>44</v>
      </c>
      <c r="DX354" s="70">
        <v>22</v>
      </c>
    </row>
    <row r="355" spans="127:128" x14ac:dyDescent="0.2">
      <c r="DW355" s="70" t="s">
        <v>577</v>
      </c>
      <c r="DX355" s="70">
        <v>35</v>
      </c>
    </row>
    <row r="356" spans="127:128" x14ac:dyDescent="0.2">
      <c r="DW356" s="70" t="s">
        <v>578</v>
      </c>
      <c r="DX356" s="70">
        <v>35</v>
      </c>
    </row>
    <row r="357" spans="127:128" x14ac:dyDescent="0.2">
      <c r="DW357" s="72" t="s">
        <v>225</v>
      </c>
      <c r="DX357" s="72">
        <v>0</v>
      </c>
    </row>
    <row r="358" spans="127:128" x14ac:dyDescent="0.2">
      <c r="DW358" s="70" t="s">
        <v>466</v>
      </c>
      <c r="DX358" s="70">
        <v>0</v>
      </c>
    </row>
    <row r="359" spans="127:128" x14ac:dyDescent="0.2">
      <c r="DW359" s="70" t="s">
        <v>359</v>
      </c>
      <c r="DX359" s="70">
        <v>17</v>
      </c>
    </row>
    <row r="360" spans="127:128" x14ac:dyDescent="0.2">
      <c r="DW360" s="98" t="s">
        <v>461</v>
      </c>
      <c r="DX360" s="98">
        <f>SUM(DX347:DX359)</f>
        <v>1058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1" sqref="L3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Cushing Balance</vt:lpstr>
      <vt:lpstr>Cushing Flows Data</vt:lpstr>
      <vt:lpstr>Node Map 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Foster</dc:creator>
  <cp:lastModifiedBy>Stuart Foster</cp:lastModifiedBy>
  <dcterms:created xsi:type="dcterms:W3CDTF">2015-12-15T16:11:39Z</dcterms:created>
  <dcterms:modified xsi:type="dcterms:W3CDTF">2016-04-12T17:57:43Z</dcterms:modified>
</cp:coreProperties>
</file>